
<file path=[Content_Types].xml><?xml version="1.0" encoding="utf-8"?>
<Types xmlns="http://schemas.openxmlformats.org/package/2006/content-types">
  <Override PartName="/xl/diagrams/layout1.xml" ContentType="application/vnd.openxmlformats-officedocument.drawingml.diagramLayout+xml"/>
  <Override PartName="/xl/diagrams/quickStyle1.xml" ContentType="application/vnd.openxmlformats-officedocument.drawingml.diagramStyle+xml"/>
  <Override PartName="/xl/diagrams/data4.xml" ContentType="application/vnd.openxmlformats-officedocument.drawingml.diagramData+xml"/>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iagrams/data2.xml" ContentType="application/vnd.openxmlformats-officedocument.drawingml.diagramData+xml"/>
  <Override PartName="/xl/diagrams/colors4.xml" ContentType="application/vnd.openxmlformats-officedocument.drawingml.diagramColors+xml"/>
  <Override PartName="/xl/drawings/drawing8.xml" ContentType="application/vnd.openxmlformats-officedocument.drawing+xml"/>
  <Override PartName="/xl/comments8.xml" ContentType="application/vnd.openxmlformats-officedocument.spreadsheetml.comments+xml"/>
  <Override PartName="/xl/charts/chart4.xml" ContentType="application/vnd.openxmlformats-officedocument.drawingml.chart+xml"/>
  <Override PartName="/xl/worksheets/sheet7.xml" ContentType="application/vnd.openxmlformats-officedocument.spreadsheetml.worksheet+xml"/>
  <Override PartName="/xl/worksheets/sheet11.xml" ContentType="application/vnd.openxmlformats-officedocument.spreadsheetml.worksheet+xml"/>
  <Override PartName="/xl/drawings/drawing4.xml" ContentType="application/vnd.openxmlformats-officedocument.drawing+xml"/>
  <Override PartName="/xl/charts/chart2.xml" ContentType="application/vnd.openxmlformats-officedocument.drawingml.chart+xml"/>
  <Override PartName="/xl/diagrams/colors2.xml" ContentType="application/vnd.openxmlformats-officedocument.drawingml.diagramColors+xml"/>
  <Override PartName="/xl/comments6.xml" ContentType="application/vnd.openxmlformats-officedocument.spreadsheetml.comments+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comments4.xml" ContentType="application/vnd.openxmlformats-officedocument.spreadsheetml.comment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xl/sharedStrings.xml" ContentType="application/vnd.openxmlformats-officedocument.spreadsheetml.sharedStrings+xml"/>
  <Override PartName="/xl/diagrams/layout4.xml" ContentType="application/vnd.openxmlformats-officedocument.drawingml.diagramLayout+xml"/>
  <Override PartName="/xl/drawings/drawing10.xml" ContentType="application/vnd.openxmlformats-officedocument.drawing+xml"/>
  <Override PartName="/xl/diagrams/layout2.xml" ContentType="application/vnd.openxmlformats-officedocument.drawingml.diagramLayout+xml"/>
  <Override PartName="/xl/diagrams/layout3.xml" ContentType="application/vnd.openxmlformats-officedocument.drawingml.diagramLayout+xml"/>
  <Override PartName="/xl/diagrams/quickStyle3.xml" ContentType="application/vnd.openxmlformats-officedocument.drawingml.diagramStyle+xml"/>
  <Override PartName="/xl/diagrams/quickStyle4.xml" ContentType="application/vnd.openxmlformats-officedocument.drawingml.diagramStyle+xml"/>
  <Override PartName="/docProps/core.xml" ContentType="application/vnd.openxmlformats-package.core-properties+xml"/>
  <Default Extension="bin" ContentType="application/vnd.openxmlformats-officedocument.spreadsheetml.printerSettings"/>
  <Default Extension="png" ContentType="image/png"/>
  <Override PartName="/xl/diagrams/quickStyle2.xml" ContentType="application/vnd.openxmlformats-officedocument.drawingml.diagramStyle+xml"/>
  <Override PartName="/xl/drawings/drawing9.xml" ContentType="application/vnd.openxmlformats-officedocument.drawing+xml"/>
  <Override PartName="/xl/diagrams/data3.xml" ContentType="application/vnd.openxmlformats-officedocument.drawingml.diagramData+xml"/>
  <Override PartName="/xl/diagrams/colors3.xml" ContentType="application/vnd.openxmlformats-officedocument.drawingml.diagramColors+xml"/>
  <Override PartName="/xl/drawings/drawing7.xml" ContentType="application/vnd.openxmlformats-officedocument.drawing+xml"/>
  <Override PartName="/xl/tables/table1.xml" ContentType="application/vnd.openxmlformats-officedocument.spreadsheetml.table+xml"/>
  <Override PartName="/xl/comments9.xml" ContentType="application/vnd.openxmlformats-officedocument.spreadsheetml.comment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Default Extension="emf" ContentType="image/x-emf"/>
  <Override PartName="/xl/diagrams/data1.xml" ContentType="application/vnd.openxmlformats-officedocument.drawingml.diagramData+xml"/>
  <Override PartName="/xl/diagrams/colors1.xml" ContentType="application/vnd.openxmlformats-officedocument.drawingml.diagramColors+xml"/>
  <Override PartName="/xl/drawings/drawing5.xml" ContentType="application/vnd.openxmlformats-officedocument.drawing+xml"/>
  <Override PartName="/xl/comments7.xml" ContentType="application/vnd.openxmlformats-officedocument.spreadsheetml.comments+xml"/>
  <Override PartName="/xl/charts/chart3.xml" ContentType="application/vnd.openxmlformats-officedocument.drawingml.chart+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xl/drawings/drawing3.xml" ContentType="application/vnd.openxmlformats-officedocument.drawingml.chartshapes+xml"/>
  <Override PartName="/xl/comments5.xml" ContentType="application/vnd.openxmlformats-officedocument.spreadsheetml.comment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showPivotChartFilter="1" defaultThemeVersion="124226"/>
  <bookViews>
    <workbookView xWindow="120" yWindow="45" windowWidth="11580" windowHeight="7980"/>
  </bookViews>
  <sheets>
    <sheet name="Home" sheetId="1" r:id="rId1"/>
    <sheet name="Payoff Calc." sheetId="2" r:id="rId2"/>
    <sheet name="Debt Reduction Calc." sheetId="3" r:id="rId3"/>
    <sheet name="PaymentSchedule" sheetId="6" r:id="rId4"/>
    <sheet name="Order" sheetId="7" state="hidden" r:id="rId5"/>
    <sheet name="Credit Card Repayment Calc." sheetId="5" r:id="rId6"/>
    <sheet name="Mortgage Amortization" sheetId="19" r:id="rId7"/>
    <sheet name="Help" sheetId="16" r:id="rId8"/>
    <sheet name="Categories" sheetId="13" r:id="rId9"/>
    <sheet name="Budget" sheetId="4" r:id="rId10"/>
    <sheet name="Transactions" sheetId="14" r:id="rId11"/>
    <sheet name="Report" sheetId="12" r:id="rId12"/>
    <sheet name="Sheet1" sheetId="17" state="hidden" r:id="rId13"/>
  </sheets>
  <externalReferences>
    <externalReference r:id="rId14"/>
    <externalReference r:id="rId15"/>
  </externalReferences>
  <definedNames>
    <definedName name="accounts">Help!$M$65:$M$72</definedName>
    <definedName name="categories">OFFSET(Categories!$A$2,0,0,MATCH(REPT("z",255),Categories!$A:$A),1)</definedName>
    <definedName name="creditor_table">'Debt Reduction Calc.'!$B$9:$E$24</definedName>
    <definedName name="date_begin">Report!$D$5</definedName>
    <definedName name="date_end">Report!$D$6</definedName>
    <definedName name="debteliminator">IF(strategy=4,FALSE,TRUE)</definedName>
    <definedName name="DurationOfLoan">'Mortgage Amortization'!$E$15</definedName>
    <definedName name="HeaderRow">ROW(Amortization[#Headers])</definedName>
    <definedName name="interest">Amortization[Interest]</definedName>
    <definedName name="InterestRate">'Mortgage Amortization'!$E$11</definedName>
    <definedName name="LastRow">COUNTIF('Mortgage Amortization'!$C$26:$C$385,"&gt;1")+HeaderRow</definedName>
    <definedName name="LoanAmount">'Mortgage Amortization'!$E$17</definedName>
    <definedName name="LoanIsGood">('Mortgage Amortization'!$E$11*'Mortgage Amortization'!$E$15*'Mortgage Amortization'!$E$17)&gt;0</definedName>
    <definedName name="LoanStart">'Mortgage Amortization'!$E$19</definedName>
    <definedName name="month">Report!$B$6</definedName>
    <definedName name="monthlyA">Report!$A:$A</definedName>
    <definedName name="MonthlyLoanPayment">'Mortgage Amortization'!$H$9</definedName>
    <definedName name="NoPaymentsRemaining">Amortization[Closing Balance]</definedName>
    <definedName name="PaymentDurationIncreaseDecrease">INT(NPER(InterestRate/12,-MonthlyLoanPayment*VLOOKUP(PaymentPercentage,PaymentScenarios,2,FALSE),LoanAmount))</definedName>
    <definedName name="PercentageIncreaseDecrease">1-PaymentDurationIncreaseDecrease/DurationOfLoan</definedName>
    <definedName name="PropertyTaxAmount">'Mortgage Amortization'!$E$23</definedName>
    <definedName name="strategy">'Debt Reduction Calc.'!$C$30</definedName>
    <definedName name="total_interest_paid">'Mortgage Amortization'!$H$15</definedName>
    <definedName name="total_loan_payment">Amortization[[Interest]:[Principle]]</definedName>
    <definedName name="total_payments">Amortization[Total Payments]</definedName>
    <definedName name="ValueOfHome">'Mortgage Amortization'!$E$9</definedName>
    <definedName name="ValuesEntered">IF(LoanAmount*(LEN(InterestRate)&gt;0)*DurationOfLoan*LoanStart*(LEN(PropertyTaxAmount)&gt;0)&gt;0,1,0)</definedName>
    <definedName name="valuevx">42.314159</definedName>
    <definedName name="yearlyA">Budget!$A:$A</definedName>
    <definedName name="ytd">Report!$F$5</definedName>
  </definedNames>
  <calcPr calcId="124519"/>
</workbook>
</file>

<file path=xl/calcChain.xml><?xml version="1.0" encoding="utf-8"?>
<calcChain xmlns="http://schemas.openxmlformats.org/spreadsheetml/2006/main">
  <c r="E23" i="19"/>
  <c r="D26"/>
  <c r="B26" l="1"/>
  <c r="B385"/>
  <c r="B384"/>
  <c r="B383"/>
  <c r="B382"/>
  <c r="B381"/>
  <c r="B380"/>
  <c r="B379"/>
  <c r="B378"/>
  <c r="B377"/>
  <c r="B376"/>
  <c r="B375"/>
  <c r="B374"/>
  <c r="B373"/>
  <c r="B372"/>
  <c r="B371"/>
  <c r="B370"/>
  <c r="B369"/>
  <c r="B368"/>
  <c r="B367"/>
  <c r="B366"/>
  <c r="B365"/>
  <c r="B364"/>
  <c r="B363"/>
  <c r="B362"/>
  <c r="B361"/>
  <c r="B360"/>
  <c r="B359"/>
  <c r="B358"/>
  <c r="B357"/>
  <c r="B356"/>
  <c r="B355"/>
  <c r="B354"/>
  <c r="B353"/>
  <c r="B352"/>
  <c r="B351"/>
  <c r="B350"/>
  <c r="B349"/>
  <c r="B348"/>
  <c r="B347"/>
  <c r="B346"/>
  <c r="B345"/>
  <c r="B344"/>
  <c r="B343"/>
  <c r="B342"/>
  <c r="B341"/>
  <c r="B340"/>
  <c r="B339"/>
  <c r="B338"/>
  <c r="B337"/>
  <c r="B336"/>
  <c r="B335"/>
  <c r="B334"/>
  <c r="B333"/>
  <c r="B332"/>
  <c r="B331"/>
  <c r="B330"/>
  <c r="B329"/>
  <c r="B328"/>
  <c r="B327"/>
  <c r="B326"/>
  <c r="B325"/>
  <c r="B324"/>
  <c r="B323"/>
  <c r="B322"/>
  <c r="B321"/>
  <c r="B320"/>
  <c r="B319"/>
  <c r="B318"/>
  <c r="B317"/>
  <c r="B316"/>
  <c r="B315"/>
  <c r="B314"/>
  <c r="B313"/>
  <c r="B312"/>
  <c r="B311"/>
  <c r="B310"/>
  <c r="B309"/>
  <c r="B308"/>
  <c r="B307"/>
  <c r="B306"/>
  <c r="B305"/>
  <c r="B304"/>
  <c r="B303"/>
  <c r="B302"/>
  <c r="B301"/>
  <c r="B300"/>
  <c r="B299"/>
  <c r="B298"/>
  <c r="B297"/>
  <c r="B296"/>
  <c r="B295"/>
  <c r="B294"/>
  <c r="B293"/>
  <c r="B292"/>
  <c r="B291"/>
  <c r="B290"/>
  <c r="B289"/>
  <c r="B288"/>
  <c r="B287"/>
  <c r="B286"/>
  <c r="B285"/>
  <c r="B284"/>
  <c r="B283"/>
  <c r="B282"/>
  <c r="B281"/>
  <c r="B280"/>
  <c r="B279"/>
  <c r="B278"/>
  <c r="B277"/>
  <c r="B276"/>
  <c r="B275"/>
  <c r="B274"/>
  <c r="B273"/>
  <c r="B272"/>
  <c r="B271"/>
  <c r="B270"/>
  <c r="B269"/>
  <c r="B268"/>
  <c r="B267"/>
  <c r="B266"/>
  <c r="B265"/>
  <c r="B264"/>
  <c r="B263"/>
  <c r="B262"/>
  <c r="B261"/>
  <c r="B260"/>
  <c r="B259"/>
  <c r="B258"/>
  <c r="B257"/>
  <c r="B256"/>
  <c r="B255"/>
  <c r="B254"/>
  <c r="B253"/>
  <c r="B252"/>
  <c r="B251"/>
  <c r="B250"/>
  <c r="B249"/>
  <c r="B248"/>
  <c r="B247"/>
  <c r="B246"/>
  <c r="B245"/>
  <c r="B244"/>
  <c r="B243"/>
  <c r="B242"/>
  <c r="B241"/>
  <c r="B240"/>
  <c r="B239"/>
  <c r="B238"/>
  <c r="B237"/>
  <c r="B236"/>
  <c r="B235"/>
  <c r="B234"/>
  <c r="B233"/>
  <c r="B232"/>
  <c r="B231"/>
  <c r="B230"/>
  <c r="B229"/>
  <c r="B228"/>
  <c r="B227"/>
  <c r="B226"/>
  <c r="B225"/>
  <c r="B224"/>
  <c r="B223"/>
  <c r="B222"/>
  <c r="B221"/>
  <c r="B220"/>
  <c r="B219"/>
  <c r="B218"/>
  <c r="B217"/>
  <c r="B216"/>
  <c r="B215"/>
  <c r="B214"/>
  <c r="B213"/>
  <c r="B212"/>
  <c r="B211"/>
  <c r="B210"/>
  <c r="B209"/>
  <c r="B208"/>
  <c r="B207"/>
  <c r="B206"/>
  <c r="B205"/>
  <c r="B204"/>
  <c r="B203"/>
  <c r="B202"/>
  <c r="B201"/>
  <c r="B200"/>
  <c r="B199"/>
  <c r="B198"/>
  <c r="B197"/>
  <c r="B196"/>
  <c r="B195"/>
  <c r="B194"/>
  <c r="B193"/>
  <c r="B192"/>
  <c r="B191"/>
  <c r="B190"/>
  <c r="B189"/>
  <c r="B188"/>
  <c r="B187"/>
  <c r="B186"/>
  <c r="B185"/>
  <c r="B184"/>
  <c r="B183"/>
  <c r="B182"/>
  <c r="B181"/>
  <c r="B180"/>
  <c r="B179"/>
  <c r="B178"/>
  <c r="B177"/>
  <c r="B176"/>
  <c r="B175"/>
  <c r="B174"/>
  <c r="B173"/>
  <c r="B172"/>
  <c r="B171"/>
  <c r="B170"/>
  <c r="B169"/>
  <c r="B168"/>
  <c r="B167"/>
  <c r="B166"/>
  <c r="B165"/>
  <c r="B164"/>
  <c r="B163"/>
  <c r="B162"/>
  <c r="B161"/>
  <c r="B160"/>
  <c r="B159"/>
  <c r="B158"/>
  <c r="B157"/>
  <c r="B156"/>
  <c r="B155"/>
  <c r="B154"/>
  <c r="B153"/>
  <c r="B152"/>
  <c r="B151"/>
  <c r="B150"/>
  <c r="B149"/>
  <c r="B148"/>
  <c r="B147"/>
  <c r="B146"/>
  <c r="B145"/>
  <c r="B144"/>
  <c r="B143"/>
  <c r="B142"/>
  <c r="B141"/>
  <c r="B140"/>
  <c r="B139"/>
  <c r="B138"/>
  <c r="B137"/>
  <c r="B136"/>
  <c r="B135"/>
  <c r="B134"/>
  <c r="B133"/>
  <c r="B132"/>
  <c r="B131"/>
  <c r="B130"/>
  <c r="B129"/>
  <c r="B128"/>
  <c r="B127"/>
  <c r="B126"/>
  <c r="B125"/>
  <c r="B124"/>
  <c r="B123"/>
  <c r="B122"/>
  <c r="B121"/>
  <c r="B120"/>
  <c r="B119"/>
  <c r="B118"/>
  <c r="B117"/>
  <c r="B116"/>
  <c r="B115"/>
  <c r="B114"/>
  <c r="B113"/>
  <c r="B112"/>
  <c r="B111"/>
  <c r="B110"/>
  <c r="B109"/>
  <c r="B108"/>
  <c r="B107"/>
  <c r="B106"/>
  <c r="B105"/>
  <c r="B104"/>
  <c r="B103"/>
  <c r="B102"/>
  <c r="B101"/>
  <c r="B100"/>
  <c r="B99"/>
  <c r="B98"/>
  <c r="B97"/>
  <c r="B96"/>
  <c r="B95"/>
  <c r="B94"/>
  <c r="B93"/>
  <c r="B92"/>
  <c r="B91"/>
  <c r="B90"/>
  <c r="B89"/>
  <c r="B88"/>
  <c r="B87"/>
  <c r="B86"/>
  <c r="B85"/>
  <c r="B84"/>
  <c r="B83"/>
  <c r="B82"/>
  <c r="B81"/>
  <c r="B80"/>
  <c r="B79"/>
  <c r="B78"/>
  <c r="B77"/>
  <c r="B76"/>
  <c r="B75"/>
  <c r="B74"/>
  <c r="B73"/>
  <c r="B72"/>
  <c r="B71"/>
  <c r="B70"/>
  <c r="B69"/>
  <c r="B68"/>
  <c r="B67"/>
  <c r="B66"/>
  <c r="B65"/>
  <c r="B64"/>
  <c r="B63"/>
  <c r="B62"/>
  <c r="B61"/>
  <c r="B60"/>
  <c r="B59"/>
  <c r="B58"/>
  <c r="B57"/>
  <c r="B56"/>
  <c r="B55"/>
  <c r="B54"/>
  <c r="B53"/>
  <c r="B52"/>
  <c r="B51"/>
  <c r="B50"/>
  <c r="B49"/>
  <c r="B48"/>
  <c r="B47"/>
  <c r="B46"/>
  <c r="B45"/>
  <c r="B44"/>
  <c r="B43"/>
  <c r="B42"/>
  <c r="B41"/>
  <c r="B40"/>
  <c r="B39"/>
  <c r="B38"/>
  <c r="B37"/>
  <c r="B36"/>
  <c r="B35"/>
  <c r="B34"/>
  <c r="B33"/>
  <c r="B32"/>
  <c r="B31"/>
  <c r="B30"/>
  <c r="B29"/>
  <c r="B28"/>
  <c r="B27"/>
  <c r="E15"/>
  <c r="H9" s="1"/>
  <c r="G20" s="1"/>
  <c r="C8" i="2" l="1"/>
  <c r="S18" i="6"/>
  <c r="R18"/>
  <c r="Q18"/>
  <c r="P18"/>
  <c r="O18"/>
  <c r="N18"/>
  <c r="M18"/>
  <c r="L18"/>
  <c r="K18"/>
  <c r="J18"/>
  <c r="I18"/>
  <c r="H18"/>
  <c r="G18"/>
  <c r="F18"/>
  <c r="B7" i="7" a="1"/>
  <c r="T7" s="1"/>
  <c r="H24" i="3"/>
  <c r="H23"/>
  <c r="H22"/>
  <c r="H21"/>
  <c r="H20"/>
  <c r="H19"/>
  <c r="H18"/>
  <c r="H17"/>
  <c r="H16"/>
  <c r="B11" i="4"/>
  <c r="C11" s="1"/>
  <c r="D11" s="1"/>
  <c r="E11" s="1"/>
  <c r="F11" s="1"/>
  <c r="G11" s="1"/>
  <c r="H11" s="1"/>
  <c r="I11" s="1"/>
  <c r="J11" s="1"/>
  <c r="K11" s="1"/>
  <c r="L11" s="1"/>
  <c r="M11" s="1"/>
  <c r="C31" i="12"/>
  <c r="C30"/>
  <c r="C29"/>
  <c r="C28"/>
  <c r="C27"/>
  <c r="C26"/>
  <c r="C25"/>
  <c r="C170"/>
  <c r="C169"/>
  <c r="C168"/>
  <c r="C164"/>
  <c r="C163"/>
  <c r="C162"/>
  <c r="C161"/>
  <c r="C157"/>
  <c r="C156"/>
  <c r="C155"/>
  <c r="C154"/>
  <c r="C153"/>
  <c r="C152"/>
  <c r="C151"/>
  <c r="C150"/>
  <c r="C149"/>
  <c r="C148"/>
  <c r="C147"/>
  <c r="C146"/>
  <c r="C145"/>
  <c r="C144"/>
  <c r="C140"/>
  <c r="C139"/>
  <c r="C138"/>
  <c r="C134"/>
  <c r="C133"/>
  <c r="C132"/>
  <c r="C131"/>
  <c r="C130"/>
  <c r="C129"/>
  <c r="C128"/>
  <c r="C127"/>
  <c r="C126"/>
  <c r="C125"/>
  <c r="C121"/>
  <c r="C120"/>
  <c r="C119"/>
  <c r="C118"/>
  <c r="C117"/>
  <c r="C116"/>
  <c r="C115"/>
  <c r="C114"/>
  <c r="C113"/>
  <c r="C109"/>
  <c r="C108"/>
  <c r="C107"/>
  <c r="C106"/>
  <c r="C103"/>
  <c r="C99"/>
  <c r="C98"/>
  <c r="C97"/>
  <c r="C96"/>
  <c r="C95"/>
  <c r="C94"/>
  <c r="C93"/>
  <c r="C92"/>
  <c r="C88"/>
  <c r="C87"/>
  <c r="C86"/>
  <c r="C85"/>
  <c r="C84"/>
  <c r="C83"/>
  <c r="C78"/>
  <c r="C77"/>
  <c r="C76"/>
  <c r="C71"/>
  <c r="C70"/>
  <c r="C69"/>
  <c r="C68"/>
  <c r="C67"/>
  <c r="C65"/>
  <c r="C61"/>
  <c r="C60"/>
  <c r="C59"/>
  <c r="C58"/>
  <c r="C57"/>
  <c r="C56"/>
  <c r="C55"/>
  <c r="C54"/>
  <c r="C50"/>
  <c r="C49"/>
  <c r="C48"/>
  <c r="C47"/>
  <c r="C46"/>
  <c r="C45"/>
  <c r="C41"/>
  <c r="C40"/>
  <c r="C39"/>
  <c r="C38"/>
  <c r="M50" i="14"/>
  <c r="L50"/>
  <c r="K50"/>
  <c r="M49"/>
  <c r="L49"/>
  <c r="K49"/>
  <c r="M48"/>
  <c r="L48"/>
  <c r="K48"/>
  <c r="M47"/>
  <c r="L47"/>
  <c r="K47"/>
  <c r="M46"/>
  <c r="L46"/>
  <c r="K46"/>
  <c r="M45"/>
  <c r="L45"/>
  <c r="K45"/>
  <c r="M44"/>
  <c r="L44"/>
  <c r="K44"/>
  <c r="M43"/>
  <c r="L43"/>
  <c r="K43"/>
  <c r="M42"/>
  <c r="L42"/>
  <c r="K42"/>
  <c r="M41"/>
  <c r="L41"/>
  <c r="K41"/>
  <c r="M40"/>
  <c r="L40"/>
  <c r="K40"/>
  <c r="M39"/>
  <c r="L39"/>
  <c r="K39"/>
  <c r="M38"/>
  <c r="L38"/>
  <c r="K38"/>
  <c r="M37"/>
  <c r="L37"/>
  <c r="K37"/>
  <c r="M36"/>
  <c r="L36"/>
  <c r="K36"/>
  <c r="M35"/>
  <c r="L35"/>
  <c r="K35"/>
  <c r="M34"/>
  <c r="L34"/>
  <c r="K34"/>
  <c r="M33"/>
  <c r="L33"/>
  <c r="K33"/>
  <c r="M32"/>
  <c r="L32"/>
  <c r="K32"/>
  <c r="M31"/>
  <c r="L31"/>
  <c r="K31"/>
  <c r="M30"/>
  <c r="L30"/>
  <c r="K30"/>
  <c r="M29"/>
  <c r="L29"/>
  <c r="K29"/>
  <c r="M28"/>
  <c r="L28"/>
  <c r="K28"/>
  <c r="M27"/>
  <c r="L27"/>
  <c r="K27"/>
  <c r="M26"/>
  <c r="L26"/>
  <c r="K26"/>
  <c r="M25"/>
  <c r="L25"/>
  <c r="K25"/>
  <c r="M24"/>
  <c r="L24"/>
  <c r="K24"/>
  <c r="M23"/>
  <c r="L23"/>
  <c r="K23"/>
  <c r="M22"/>
  <c r="L22"/>
  <c r="K22"/>
  <c r="M21"/>
  <c r="L21"/>
  <c r="K21"/>
  <c r="M20"/>
  <c r="L20"/>
  <c r="K20"/>
  <c r="M19"/>
  <c r="L19"/>
  <c r="K19"/>
  <c r="M18"/>
  <c r="L18"/>
  <c r="K18"/>
  <c r="M17"/>
  <c r="L17"/>
  <c r="K17"/>
  <c r="M16"/>
  <c r="L16"/>
  <c r="K16"/>
  <c r="M15"/>
  <c r="L15"/>
  <c r="K15"/>
  <c r="M14"/>
  <c r="L14"/>
  <c r="K14"/>
  <c r="M13"/>
  <c r="L13"/>
  <c r="K13"/>
  <c r="M12"/>
  <c r="L12"/>
  <c r="K12"/>
  <c r="M11"/>
  <c r="L11"/>
  <c r="K11"/>
  <c r="M10"/>
  <c r="L10"/>
  <c r="K10"/>
  <c r="M9"/>
  <c r="L9"/>
  <c r="K9"/>
  <c r="M8"/>
  <c r="L8"/>
  <c r="K8"/>
  <c r="M7"/>
  <c r="L7"/>
  <c r="K7"/>
  <c r="O6"/>
  <c r="O7" s="1"/>
  <c r="O8" s="1"/>
  <c r="O9" s="1"/>
  <c r="O10" s="1"/>
  <c r="O11" s="1"/>
  <c r="O12" s="1"/>
  <c r="O13" s="1"/>
  <c r="O14" s="1"/>
  <c r="O15" s="1"/>
  <c r="O16" s="1"/>
  <c r="O17" s="1"/>
  <c r="O18" s="1"/>
  <c r="O19" s="1"/>
  <c r="O20" s="1"/>
  <c r="O21" s="1"/>
  <c r="O22" s="1"/>
  <c r="O23" s="1"/>
  <c r="O24" s="1"/>
  <c r="O25" s="1"/>
  <c r="O26" s="1"/>
  <c r="O27" s="1"/>
  <c r="O28" s="1"/>
  <c r="O29" s="1"/>
  <c r="O30" s="1"/>
  <c r="O31" s="1"/>
  <c r="O32" s="1"/>
  <c r="O33" s="1"/>
  <c r="O34" s="1"/>
  <c r="O35" s="1"/>
  <c r="O36" s="1"/>
  <c r="O37" s="1"/>
  <c r="O38" s="1"/>
  <c r="O39" s="1"/>
  <c r="O40" s="1"/>
  <c r="O41" s="1"/>
  <c r="O42" s="1"/>
  <c r="O43" s="1"/>
  <c r="O44" s="1"/>
  <c r="O45" s="1"/>
  <c r="O46" s="1"/>
  <c r="O47" s="1"/>
  <c r="O48" s="1"/>
  <c r="O49" s="1"/>
  <c r="O50" s="1"/>
  <c r="M6"/>
  <c r="L6"/>
  <c r="N20" s="1"/>
  <c r="K6"/>
  <c r="I17" i="5"/>
  <c r="C21"/>
  <c r="A171" i="12"/>
  <c r="B24"/>
  <c r="B30"/>
  <c r="B27"/>
  <c r="B28"/>
  <c r="B31"/>
  <c r="B26"/>
  <c r="B25"/>
  <c r="B29"/>
  <c r="B7" i="7" l="1"/>
  <c r="C7"/>
  <c r="E7"/>
  <c r="G7"/>
  <c r="I7"/>
  <c r="K7"/>
  <c r="M7"/>
  <c r="O7"/>
  <c r="Q7"/>
  <c r="S7"/>
  <c r="U7"/>
  <c r="D7"/>
  <c r="F7"/>
  <c r="H7"/>
  <c r="J7"/>
  <c r="L7"/>
  <c r="N7"/>
  <c r="P7"/>
  <c r="R7"/>
  <c r="N17" i="14"/>
  <c r="N12"/>
  <c r="N50"/>
  <c r="N7"/>
  <c r="N6"/>
  <c r="N8"/>
  <c r="N9"/>
  <c r="N10"/>
  <c r="N11"/>
  <c r="N13"/>
  <c r="N14"/>
  <c r="N15"/>
  <c r="N16"/>
  <c r="N18"/>
  <c r="N19"/>
  <c r="N21"/>
  <c r="N22"/>
  <c r="N23"/>
  <c r="N24"/>
  <c r="N25"/>
  <c r="N26"/>
  <c r="N27"/>
  <c r="N28"/>
  <c r="N29"/>
  <c r="N30"/>
  <c r="N31"/>
  <c r="N32"/>
  <c r="N33"/>
  <c r="N34"/>
  <c r="N35"/>
  <c r="N36"/>
  <c r="N37"/>
  <c r="N38"/>
  <c r="N39"/>
  <c r="N40"/>
  <c r="N41"/>
  <c r="N42"/>
  <c r="N43"/>
  <c r="N44"/>
  <c r="N45"/>
  <c r="N46"/>
  <c r="N47"/>
  <c r="N48"/>
  <c r="N49"/>
  <c r="D21" i="5"/>
  <c r="E21"/>
  <c r="G21" l="1"/>
  <c r="H21" s="1"/>
  <c r="C171" i="12"/>
  <c r="C22" i="5" l="1"/>
  <c r="B22"/>
  <c r="A165" i="12"/>
  <c r="E22" i="5" l="1"/>
  <c r="D22"/>
  <c r="G22" l="1"/>
  <c r="H22" s="1"/>
  <c r="C23" s="1"/>
  <c r="B23" l="1"/>
  <c r="E23"/>
  <c r="D23"/>
  <c r="C165" i="12"/>
  <c r="G23" i="5" l="1"/>
  <c r="H23" s="1"/>
  <c r="C24" s="1"/>
  <c r="A158" i="12"/>
  <c r="B24" i="5" l="1"/>
  <c r="E24"/>
  <c r="D24"/>
  <c r="G24" l="1"/>
  <c r="H24" s="1"/>
  <c r="C25" s="1"/>
  <c r="B25" l="1"/>
  <c r="E25"/>
  <c r="D25"/>
  <c r="G25" l="1"/>
  <c r="H25" s="1"/>
  <c r="C26" s="1"/>
  <c r="B26" l="1"/>
  <c r="E26"/>
  <c r="D26"/>
  <c r="G26" l="1"/>
  <c r="H26" s="1"/>
  <c r="C27" s="1"/>
  <c r="B27" l="1"/>
  <c r="E27"/>
  <c r="D27"/>
  <c r="G27" l="1"/>
  <c r="H27" s="1"/>
  <c r="C28" s="1"/>
  <c r="B28" l="1"/>
  <c r="E28"/>
  <c r="D28"/>
  <c r="G28" l="1"/>
  <c r="H28" s="1"/>
  <c r="C29" s="1"/>
  <c r="B29" l="1"/>
  <c r="E29"/>
  <c r="D29"/>
  <c r="G29" l="1"/>
  <c r="H29" s="1"/>
  <c r="C30" s="1"/>
  <c r="B30" l="1"/>
  <c r="E30"/>
  <c r="D30"/>
  <c r="C158" i="12"/>
  <c r="G30" i="5" l="1"/>
  <c r="H30" s="1"/>
  <c r="C31" s="1"/>
  <c r="A141" i="12"/>
  <c r="B31" i="5" l="1"/>
  <c r="E31"/>
  <c r="D31"/>
  <c r="G31" l="1"/>
  <c r="H31" s="1"/>
  <c r="C32" s="1"/>
  <c r="C141" i="12"/>
  <c r="B32" i="5" l="1"/>
  <c r="E32"/>
  <c r="D32"/>
  <c r="G32" s="1"/>
  <c r="H32" s="1"/>
  <c r="A135" i="12"/>
  <c r="C33" i="5" l="1"/>
  <c r="B33"/>
  <c r="E33" l="1"/>
  <c r="D33"/>
  <c r="G33" l="1"/>
  <c r="H33" s="1"/>
  <c r="C34" s="1"/>
  <c r="B34" l="1"/>
  <c r="E34"/>
  <c r="D34"/>
  <c r="G34" s="1"/>
  <c r="H34" s="1"/>
  <c r="C35" l="1"/>
  <c r="B35"/>
  <c r="E35" l="1"/>
  <c r="D35"/>
  <c r="G35" l="1"/>
  <c r="H35" s="1"/>
  <c r="C36" s="1"/>
  <c r="B36" l="1"/>
  <c r="E36"/>
  <c r="D36"/>
  <c r="G36" l="1"/>
  <c r="H36" s="1"/>
  <c r="C37" s="1"/>
  <c r="C135" i="12"/>
  <c r="B37" i="5" l="1"/>
  <c r="E37"/>
  <c r="D37"/>
  <c r="A122" i="12"/>
  <c r="G37" i="5" l="1"/>
  <c r="H37" s="1"/>
  <c r="C38" s="1"/>
  <c r="B38" l="1"/>
  <c r="E38"/>
  <c r="D38"/>
  <c r="G38" l="1"/>
  <c r="H38" s="1"/>
  <c r="C39" s="1"/>
  <c r="B39" l="1"/>
  <c r="E39"/>
  <c r="D39"/>
  <c r="G39" l="1"/>
  <c r="H39" s="1"/>
  <c r="C40" s="1"/>
  <c r="B40" l="1"/>
  <c r="E40"/>
  <c r="D40"/>
  <c r="G40" l="1"/>
  <c r="H40" s="1"/>
  <c r="C41" s="1"/>
  <c r="B41" l="1"/>
  <c r="E41"/>
  <c r="D41"/>
  <c r="C122" i="12"/>
  <c r="G41" i="5" l="1"/>
  <c r="H41" s="1"/>
  <c r="C42" s="1"/>
  <c r="A110" i="12"/>
  <c r="B42" i="5" l="1"/>
  <c r="E42"/>
  <c r="D42"/>
  <c r="G42" l="1"/>
  <c r="H42" s="1"/>
  <c r="C43" s="1"/>
  <c r="B43" l="1"/>
  <c r="E43"/>
  <c r="D43"/>
  <c r="G43" s="1"/>
  <c r="H43" s="1"/>
  <c r="C44" l="1"/>
  <c r="B44"/>
  <c r="E44" l="1"/>
  <c r="D44"/>
  <c r="G44" l="1"/>
  <c r="H44" s="1"/>
  <c r="C45" s="1"/>
  <c r="B45" l="1"/>
  <c r="E45"/>
  <c r="D45"/>
  <c r="G45" s="1"/>
  <c r="H45" s="1"/>
  <c r="A100" i="12"/>
  <c r="C46" i="5" l="1"/>
  <c r="B46"/>
  <c r="E46" l="1"/>
  <c r="D46"/>
  <c r="G46" s="1"/>
  <c r="H46" s="1"/>
  <c r="C47" l="1"/>
  <c r="B47"/>
  <c r="E47" l="1"/>
  <c r="D47"/>
  <c r="G47" l="1"/>
  <c r="H47" s="1"/>
  <c r="C48" s="1"/>
  <c r="B48" l="1"/>
  <c r="E48"/>
  <c r="D48"/>
  <c r="G48" l="1"/>
  <c r="H48" s="1"/>
  <c r="C49" s="1"/>
  <c r="C100" i="12"/>
  <c r="B49" i="5" l="1"/>
  <c r="E49"/>
  <c r="D49"/>
  <c r="G49" s="1"/>
  <c r="H49" s="1"/>
  <c r="A89" i="12"/>
  <c r="C50" i="5" l="1"/>
  <c r="B50"/>
  <c r="E50" l="1"/>
  <c r="D50"/>
  <c r="G50" s="1"/>
  <c r="H50" s="1"/>
  <c r="C51" l="1"/>
  <c r="B51"/>
  <c r="E51" l="1"/>
  <c r="D51"/>
  <c r="G51" s="1"/>
  <c r="H51" s="1"/>
  <c r="C52" l="1"/>
  <c r="B52"/>
  <c r="E52" l="1"/>
  <c r="D52"/>
  <c r="G52" l="1"/>
  <c r="H52" s="1"/>
  <c r="B53" s="1"/>
  <c r="A79" i="12"/>
  <c r="C53" i="5" l="1"/>
  <c r="E53" s="1"/>
  <c r="D53"/>
  <c r="G53" s="1"/>
  <c r="H53" s="1"/>
  <c r="C54" l="1"/>
  <c r="B54"/>
  <c r="E54" l="1"/>
  <c r="D54"/>
  <c r="G54" s="1"/>
  <c r="H54" s="1"/>
  <c r="C55" l="1"/>
  <c r="B55"/>
  <c r="A72" i="12"/>
  <c r="E55" i="5" l="1"/>
  <c r="D55"/>
  <c r="G55" s="1"/>
  <c r="H55" s="1"/>
  <c r="C56" l="1"/>
  <c r="B56"/>
  <c r="E56" l="1"/>
  <c r="D56"/>
  <c r="G56" s="1"/>
  <c r="H56" s="1"/>
  <c r="C57" l="1"/>
  <c r="B57"/>
  <c r="E57" l="1"/>
  <c r="D57"/>
  <c r="G57" l="1"/>
  <c r="H57" s="1"/>
  <c r="C58" s="1"/>
  <c r="B58" l="1"/>
  <c r="E58"/>
  <c r="D58"/>
  <c r="G58" s="1"/>
  <c r="H58" s="1"/>
  <c r="A62" i="12"/>
  <c r="C59" i="5" l="1"/>
  <c r="B59"/>
  <c r="E59" l="1"/>
  <c r="D59"/>
  <c r="G59" s="1"/>
  <c r="H59" s="1"/>
  <c r="C60" l="1"/>
  <c r="B60"/>
  <c r="E60" l="1"/>
  <c r="D60"/>
  <c r="G60" s="1"/>
  <c r="H60" s="1"/>
  <c r="C61" l="1"/>
  <c r="B61"/>
  <c r="E61" l="1"/>
  <c r="D61"/>
  <c r="G61" s="1"/>
  <c r="H61" s="1"/>
  <c r="C62" l="1"/>
  <c r="B62"/>
  <c r="C62" i="12"/>
  <c r="E62" i="5" l="1"/>
  <c r="D62"/>
  <c r="G62" s="1"/>
  <c r="H62" s="1"/>
  <c r="A51" i="12"/>
  <c r="C63" i="5" l="1"/>
  <c r="B63"/>
  <c r="E63" l="1"/>
  <c r="D63"/>
  <c r="G63" s="1"/>
  <c r="H63" s="1"/>
  <c r="C64" l="1"/>
  <c r="B64"/>
  <c r="E64" l="1"/>
  <c r="D64"/>
  <c r="G64" s="1"/>
  <c r="H64" s="1"/>
  <c r="C65" l="1"/>
  <c r="B65"/>
  <c r="C51" i="12"/>
  <c r="E65" i="5" l="1"/>
  <c r="D65"/>
  <c r="G65" s="1"/>
  <c r="H65" s="1"/>
  <c r="A42" i="12"/>
  <c r="C66" i="5" l="1"/>
  <c r="B66"/>
  <c r="E66" l="1"/>
  <c r="D66"/>
  <c r="G66" s="1"/>
  <c r="H66" s="1"/>
  <c r="C67" l="1"/>
  <c r="B67"/>
  <c r="E67" l="1"/>
  <c r="D67"/>
  <c r="G67" s="1"/>
  <c r="H67" s="1"/>
  <c r="C68" l="1"/>
  <c r="B68"/>
  <c r="E68" l="1"/>
  <c r="D68"/>
  <c r="G68" s="1"/>
  <c r="H68" s="1"/>
  <c r="C69" l="1"/>
  <c r="B69"/>
  <c r="A32" i="12"/>
  <c r="E69" i="5" l="1"/>
  <c r="D69"/>
  <c r="G69" s="1"/>
  <c r="H69" s="1"/>
  <c r="D31" i="12"/>
  <c r="C70" i="5" l="1"/>
  <c r="B70"/>
  <c r="D30" i="12"/>
  <c r="E70" i="5" l="1"/>
  <c r="D70"/>
  <c r="G70" s="1"/>
  <c r="H70" s="1"/>
  <c r="D29" i="12"/>
  <c r="C71" i="5" l="1"/>
  <c r="B71"/>
  <c r="D28" i="12"/>
  <c r="E71" i="5" l="1"/>
  <c r="D71"/>
  <c r="G71" s="1"/>
  <c r="H71" s="1"/>
  <c r="D27" i="12"/>
  <c r="C72" i="5" l="1"/>
  <c r="B72"/>
  <c r="D26" i="12"/>
  <c r="E72" i="5" l="1"/>
  <c r="D72"/>
  <c r="G72" s="1"/>
  <c r="H72" s="1"/>
  <c r="D25" i="12"/>
  <c r="C73" i="5" l="1"/>
  <c r="B73"/>
  <c r="B32" i="12"/>
  <c r="B10" s="1"/>
  <c r="H22"/>
  <c r="F22"/>
  <c r="H21"/>
  <c r="F21"/>
  <c r="H20"/>
  <c r="F20"/>
  <c r="H19"/>
  <c r="F19"/>
  <c r="H18"/>
  <c r="F18"/>
  <c r="H17"/>
  <c r="F17"/>
  <c r="F16"/>
  <c r="H15"/>
  <c r="F15"/>
  <c r="F14"/>
  <c r="F13"/>
  <c r="F12"/>
  <c r="H11"/>
  <c r="F11"/>
  <c r="H10"/>
  <c r="F10"/>
  <c r="F9"/>
  <c r="D5"/>
  <c r="D6" s="1"/>
  <c r="A2"/>
  <c r="M161" i="4"/>
  <c r="L161"/>
  <c r="K161"/>
  <c r="J161"/>
  <c r="I161"/>
  <c r="H161"/>
  <c r="G161"/>
  <c r="F161"/>
  <c r="E161"/>
  <c r="D161"/>
  <c r="C161"/>
  <c r="B161"/>
  <c r="A161"/>
  <c r="N160"/>
  <c r="O160" s="1"/>
  <c r="N159"/>
  <c r="O159" s="1"/>
  <c r="N158"/>
  <c r="O158" s="1"/>
  <c r="M155"/>
  <c r="L155"/>
  <c r="K155"/>
  <c r="J155"/>
  <c r="I155"/>
  <c r="H155"/>
  <c r="G155"/>
  <c r="F155"/>
  <c r="E155"/>
  <c r="D155"/>
  <c r="C155"/>
  <c r="B155"/>
  <c r="A155"/>
  <c r="N154"/>
  <c r="O154" s="1"/>
  <c r="N153"/>
  <c r="O153" s="1"/>
  <c r="N152"/>
  <c r="O152" s="1"/>
  <c r="N151"/>
  <c r="O151" s="1"/>
  <c r="M148"/>
  <c r="L148"/>
  <c r="K148"/>
  <c r="J148"/>
  <c r="I148"/>
  <c r="H148"/>
  <c r="G148"/>
  <c r="F148"/>
  <c r="E148"/>
  <c r="D148"/>
  <c r="C148"/>
  <c r="B148"/>
  <c r="A148"/>
  <c r="N147"/>
  <c r="O147" s="1"/>
  <c r="N146"/>
  <c r="O146" s="1"/>
  <c r="N145"/>
  <c r="O145" s="1"/>
  <c r="N144"/>
  <c r="O144" s="1"/>
  <c r="N143"/>
  <c r="O143" s="1"/>
  <c r="N142"/>
  <c r="O142" s="1"/>
  <c r="N141"/>
  <c r="O141" s="1"/>
  <c r="N140"/>
  <c r="O140" s="1"/>
  <c r="N139"/>
  <c r="O139" s="1"/>
  <c r="N138"/>
  <c r="O138" s="1"/>
  <c r="N137"/>
  <c r="O137" s="1"/>
  <c r="N136"/>
  <c r="O136" s="1"/>
  <c r="N135"/>
  <c r="O135" s="1"/>
  <c r="N134"/>
  <c r="O134" s="1"/>
  <c r="M131"/>
  <c r="L131"/>
  <c r="K131"/>
  <c r="J131"/>
  <c r="I131"/>
  <c r="H131"/>
  <c r="G131"/>
  <c r="F131"/>
  <c r="E131"/>
  <c r="D131"/>
  <c r="C131"/>
  <c r="B131"/>
  <c r="A131"/>
  <c r="N130"/>
  <c r="O130" s="1"/>
  <c r="N129"/>
  <c r="O129" s="1"/>
  <c r="N128"/>
  <c r="O128" s="1"/>
  <c r="M125"/>
  <c r="L125"/>
  <c r="K125"/>
  <c r="J125"/>
  <c r="I125"/>
  <c r="H125"/>
  <c r="G125"/>
  <c r="F125"/>
  <c r="E125"/>
  <c r="D125"/>
  <c r="C125"/>
  <c r="B125"/>
  <c r="A125"/>
  <c r="N124"/>
  <c r="O124" s="1"/>
  <c r="N123"/>
  <c r="O123" s="1"/>
  <c r="N122"/>
  <c r="O122" s="1"/>
  <c r="N121"/>
  <c r="O121" s="1"/>
  <c r="N120"/>
  <c r="O120" s="1"/>
  <c r="N119"/>
  <c r="O119" s="1"/>
  <c r="N118"/>
  <c r="O118" s="1"/>
  <c r="N117"/>
  <c r="O117" s="1"/>
  <c r="N116"/>
  <c r="O116" s="1"/>
  <c r="N115"/>
  <c r="O115" s="1"/>
  <c r="M112"/>
  <c r="L112"/>
  <c r="K112"/>
  <c r="J112"/>
  <c r="I112"/>
  <c r="H112"/>
  <c r="G112"/>
  <c r="F112"/>
  <c r="E112"/>
  <c r="D112"/>
  <c r="C112"/>
  <c r="B112"/>
  <c r="A112"/>
  <c r="N111"/>
  <c r="O111" s="1"/>
  <c r="N110"/>
  <c r="O110" s="1"/>
  <c r="N109"/>
  <c r="O109" s="1"/>
  <c r="N108"/>
  <c r="O108" s="1"/>
  <c r="N107"/>
  <c r="O107" s="1"/>
  <c r="N106"/>
  <c r="O106" s="1"/>
  <c r="N105"/>
  <c r="O105" s="1"/>
  <c r="N104"/>
  <c r="O104" s="1"/>
  <c r="N103"/>
  <c r="O103" s="1"/>
  <c r="M100"/>
  <c r="L100"/>
  <c r="K100"/>
  <c r="J100"/>
  <c r="I100"/>
  <c r="H100"/>
  <c r="G100"/>
  <c r="F100"/>
  <c r="E100"/>
  <c r="D100"/>
  <c r="C100"/>
  <c r="B100"/>
  <c r="A100"/>
  <c r="N99"/>
  <c r="O99" s="1"/>
  <c r="N98"/>
  <c r="O98" s="1"/>
  <c r="N97"/>
  <c r="O97" s="1"/>
  <c r="N96"/>
  <c r="O96" s="1"/>
  <c r="N95"/>
  <c r="O95" s="1"/>
  <c r="N94"/>
  <c r="O94" s="1"/>
  <c r="N93"/>
  <c r="O93" s="1"/>
  <c r="M90"/>
  <c r="L90"/>
  <c r="K90"/>
  <c r="J90"/>
  <c r="I90"/>
  <c r="H90"/>
  <c r="G90"/>
  <c r="F90"/>
  <c r="E90"/>
  <c r="D90"/>
  <c r="C90"/>
  <c r="B90"/>
  <c r="A90"/>
  <c r="N89"/>
  <c r="O89" s="1"/>
  <c r="N88"/>
  <c r="O88" s="1"/>
  <c r="N87"/>
  <c r="O87" s="1"/>
  <c r="N86"/>
  <c r="O86" s="1"/>
  <c r="N85"/>
  <c r="O85" s="1"/>
  <c r="N84"/>
  <c r="O84" s="1"/>
  <c r="N83"/>
  <c r="O83" s="1"/>
  <c r="N82"/>
  <c r="O82" s="1"/>
  <c r="M79"/>
  <c r="L79"/>
  <c r="K79"/>
  <c r="J79"/>
  <c r="I79"/>
  <c r="H79"/>
  <c r="G79"/>
  <c r="F79"/>
  <c r="E79"/>
  <c r="D79"/>
  <c r="C79"/>
  <c r="B79"/>
  <c r="A79"/>
  <c r="N78"/>
  <c r="O78" s="1"/>
  <c r="N77"/>
  <c r="O77" s="1"/>
  <c r="N76"/>
  <c r="O76" s="1"/>
  <c r="N75"/>
  <c r="O75" s="1"/>
  <c r="N74"/>
  <c r="O74" s="1"/>
  <c r="N73"/>
  <c r="O73" s="1"/>
  <c r="N72"/>
  <c r="O72" s="1"/>
  <c r="M69"/>
  <c r="L69"/>
  <c r="K69"/>
  <c r="J69"/>
  <c r="I69"/>
  <c r="H69"/>
  <c r="G69"/>
  <c r="F69"/>
  <c r="E69"/>
  <c r="D69"/>
  <c r="C69"/>
  <c r="B69"/>
  <c r="A69"/>
  <c r="N68"/>
  <c r="O68" s="1"/>
  <c r="N67"/>
  <c r="O67" s="1"/>
  <c r="N66"/>
  <c r="O66" s="1"/>
  <c r="N65"/>
  <c r="O65" s="1"/>
  <c r="M62"/>
  <c r="L62"/>
  <c r="K62"/>
  <c r="J62"/>
  <c r="I62"/>
  <c r="H62"/>
  <c r="G62"/>
  <c r="F62"/>
  <c r="E62"/>
  <c r="D62"/>
  <c r="C62"/>
  <c r="B62"/>
  <c r="A62"/>
  <c r="N61"/>
  <c r="O61" s="1"/>
  <c r="N60"/>
  <c r="O60" s="1"/>
  <c r="N59"/>
  <c r="O59" s="1"/>
  <c r="N58"/>
  <c r="O58" s="1"/>
  <c r="N57"/>
  <c r="O57" s="1"/>
  <c r="N56"/>
  <c r="O56" s="1"/>
  <c r="N55"/>
  <c r="O55" s="1"/>
  <c r="M52"/>
  <c r="L52"/>
  <c r="K52"/>
  <c r="J52"/>
  <c r="I52"/>
  <c r="H52"/>
  <c r="G52"/>
  <c r="F52"/>
  <c r="E52"/>
  <c r="D52"/>
  <c r="C52"/>
  <c r="B52"/>
  <c r="A52"/>
  <c r="N51"/>
  <c r="O51" s="1"/>
  <c r="N50"/>
  <c r="O50" s="1"/>
  <c r="N49"/>
  <c r="O49" s="1"/>
  <c r="N48"/>
  <c r="O48" s="1"/>
  <c r="N47"/>
  <c r="O47" s="1"/>
  <c r="N46"/>
  <c r="O46" s="1"/>
  <c r="N45"/>
  <c r="O45" s="1"/>
  <c r="N44"/>
  <c r="O44" s="1"/>
  <c r="M41"/>
  <c r="L41"/>
  <c r="K41"/>
  <c r="J41"/>
  <c r="I41"/>
  <c r="H41"/>
  <c r="G41"/>
  <c r="F41"/>
  <c r="E41"/>
  <c r="D41"/>
  <c r="C41"/>
  <c r="B41"/>
  <c r="A41"/>
  <c r="N40"/>
  <c r="O40" s="1"/>
  <c r="N39"/>
  <c r="O39" s="1"/>
  <c r="N38"/>
  <c r="O38" s="1"/>
  <c r="N37"/>
  <c r="O37" s="1"/>
  <c r="N36"/>
  <c r="O36" s="1"/>
  <c r="N35"/>
  <c r="O35" s="1"/>
  <c r="M32"/>
  <c r="L32"/>
  <c r="K32"/>
  <c r="J32"/>
  <c r="I32"/>
  <c r="H32"/>
  <c r="G32"/>
  <c r="F32"/>
  <c r="E32"/>
  <c r="D32"/>
  <c r="C32"/>
  <c r="B32"/>
  <c r="A32"/>
  <c r="N31"/>
  <c r="O31" s="1"/>
  <c r="N30"/>
  <c r="O30" s="1"/>
  <c r="N29"/>
  <c r="O29" s="1"/>
  <c r="N28"/>
  <c r="O28" s="1"/>
  <c r="N27"/>
  <c r="O27" s="1"/>
  <c r="N26"/>
  <c r="O26" s="1"/>
  <c r="N25"/>
  <c r="O25" s="1"/>
  <c r="M22"/>
  <c r="L22"/>
  <c r="K22"/>
  <c r="J22"/>
  <c r="I22"/>
  <c r="H22"/>
  <c r="G22"/>
  <c r="F22"/>
  <c r="E22"/>
  <c r="E6" s="1"/>
  <c r="E8" s="1"/>
  <c r="D22"/>
  <c r="C22"/>
  <c r="C6" s="1"/>
  <c r="C8" s="1"/>
  <c r="B22"/>
  <c r="A22"/>
  <c r="N21"/>
  <c r="O21" s="1"/>
  <c r="N20"/>
  <c r="O20" s="1"/>
  <c r="N19"/>
  <c r="O19" s="1"/>
  <c r="N18"/>
  <c r="O18" s="1"/>
  <c r="N17"/>
  <c r="O17" s="1"/>
  <c r="N16"/>
  <c r="O16" s="1"/>
  <c r="N15"/>
  <c r="O15" s="1"/>
  <c r="N14"/>
  <c r="O14" s="1"/>
  <c r="M7"/>
  <c r="L7"/>
  <c r="K7"/>
  <c r="J7"/>
  <c r="I7"/>
  <c r="H7"/>
  <c r="G7"/>
  <c r="F7"/>
  <c r="E7"/>
  <c r="D7"/>
  <c r="C7"/>
  <c r="B7"/>
  <c r="N7" s="1"/>
  <c r="O7" s="1"/>
  <c r="M6"/>
  <c r="M8" s="1"/>
  <c r="L6"/>
  <c r="L8" s="1"/>
  <c r="K6"/>
  <c r="K8" s="1"/>
  <c r="J6"/>
  <c r="J8" s="1"/>
  <c r="I6"/>
  <c r="I8" s="1"/>
  <c r="H6"/>
  <c r="H8" s="1"/>
  <c r="G6"/>
  <c r="G8" s="1"/>
  <c r="F6"/>
  <c r="F8" s="1"/>
  <c r="D6"/>
  <c r="D8" s="1"/>
  <c r="B6"/>
  <c r="B9" s="1"/>
  <c r="L22" i="6"/>
  <c r="B24"/>
  <c r="B10" i="7" a="1"/>
  <c r="B10" s="1"/>
  <c r="B9" a="1"/>
  <c r="B9" s="1"/>
  <c r="B8" a="1"/>
  <c r="B8" s="1"/>
  <c r="B11" s="1"/>
  <c r="E18" i="6"/>
  <c r="D50" i="7"/>
  <c r="C50"/>
  <c r="D42"/>
  <c r="C42"/>
  <c r="D27"/>
  <c r="C27"/>
  <c r="C57"/>
  <c r="D57" s="1"/>
  <c r="E57" s="1"/>
  <c r="F57" s="1"/>
  <c r="G57" s="1"/>
  <c r="H57" s="1"/>
  <c r="I57" s="1"/>
  <c r="J57" s="1"/>
  <c r="K57" s="1"/>
  <c r="L57" s="1"/>
  <c r="M57" s="1"/>
  <c r="N57" s="1"/>
  <c r="O57" s="1"/>
  <c r="P57" s="1"/>
  <c r="Q57" s="1"/>
  <c r="R57" s="1"/>
  <c r="S57" s="1"/>
  <c r="T57" s="1"/>
  <c r="U57" s="1"/>
  <c r="C6"/>
  <c r="D6" s="1"/>
  <c r="E6" s="1"/>
  <c r="F6" s="1"/>
  <c r="G6" s="1"/>
  <c r="H6" s="1"/>
  <c r="I6" s="1"/>
  <c r="J6" s="1"/>
  <c r="K6" s="1"/>
  <c r="L6" s="1"/>
  <c r="M6" s="1"/>
  <c r="N6" s="1"/>
  <c r="O6" s="1"/>
  <c r="P6" s="1"/>
  <c r="Q6" s="1"/>
  <c r="R6" s="1"/>
  <c r="S6" s="1"/>
  <c r="T6" s="1"/>
  <c r="U6" s="1"/>
  <c r="B85" i="12"/>
  <c r="B76"/>
  <c r="B147"/>
  <c r="B140"/>
  <c r="B69"/>
  <c r="B47"/>
  <c r="B154"/>
  <c r="B88"/>
  <c r="B153"/>
  <c r="B117"/>
  <c r="B107"/>
  <c r="B57"/>
  <c r="B104"/>
  <c r="B67"/>
  <c r="B152"/>
  <c r="B58"/>
  <c r="B119"/>
  <c r="B39"/>
  <c r="B48"/>
  <c r="B87"/>
  <c r="B120"/>
  <c r="B128"/>
  <c r="B126"/>
  <c r="B114"/>
  <c r="B115"/>
  <c r="B66"/>
  <c r="B98"/>
  <c r="B60"/>
  <c r="B83"/>
  <c r="B108"/>
  <c r="B163"/>
  <c r="B131"/>
  <c r="B99"/>
  <c r="B96"/>
  <c r="B157"/>
  <c r="B134"/>
  <c r="B170"/>
  <c r="B161"/>
  <c r="B78"/>
  <c r="B151"/>
  <c r="B133"/>
  <c r="B93"/>
  <c r="B41"/>
  <c r="B94"/>
  <c r="B164"/>
  <c r="B65"/>
  <c r="B168"/>
  <c r="B70"/>
  <c r="B109"/>
  <c r="B38"/>
  <c r="B50"/>
  <c r="B129"/>
  <c r="B103"/>
  <c r="B144"/>
  <c r="B56"/>
  <c r="B169"/>
  <c r="B37"/>
  <c r="B55"/>
  <c r="B150"/>
  <c r="B49"/>
  <c r="B148"/>
  <c r="B146"/>
  <c r="B130"/>
  <c r="B138"/>
  <c r="B36"/>
  <c r="B162"/>
  <c r="B54"/>
  <c r="B86"/>
  <c r="B82"/>
  <c r="B92"/>
  <c r="B40"/>
  <c r="B46"/>
  <c r="B59"/>
  <c r="B97"/>
  <c r="B68"/>
  <c r="B106"/>
  <c r="B121"/>
  <c r="B61"/>
  <c r="B156"/>
  <c r="B77"/>
  <c r="B71"/>
  <c r="B84"/>
  <c r="B125"/>
  <c r="B127"/>
  <c r="B35"/>
  <c r="B113"/>
  <c r="B149"/>
  <c r="B45"/>
  <c r="B105"/>
  <c r="B139"/>
  <c r="B75"/>
  <c r="B145"/>
  <c r="B116"/>
  <c r="B132"/>
  <c r="B118"/>
  <c r="B155"/>
  <c r="B95"/>
  <c r="D163" l="1"/>
  <c r="D148"/>
  <c r="D67"/>
  <c r="D116"/>
  <c r="D99"/>
  <c r="D77"/>
  <c r="D108"/>
  <c r="D93"/>
  <c r="D59"/>
  <c r="D41"/>
  <c r="D58"/>
  <c r="D147"/>
  <c r="B42"/>
  <c r="B43" s="1"/>
  <c r="D83"/>
  <c r="B110"/>
  <c r="G16" s="1"/>
  <c r="D103"/>
  <c r="B141"/>
  <c r="B142" s="1"/>
  <c r="D138"/>
  <c r="D94"/>
  <c r="D97"/>
  <c r="D47"/>
  <c r="D84"/>
  <c r="D128"/>
  <c r="D61"/>
  <c r="D120"/>
  <c r="D70"/>
  <c r="D156"/>
  <c r="D40"/>
  <c r="D71"/>
  <c r="D131"/>
  <c r="D168"/>
  <c r="B171"/>
  <c r="B72"/>
  <c r="G12" s="1"/>
  <c r="D65"/>
  <c r="D86"/>
  <c r="D118"/>
  <c r="D87"/>
  <c r="D76"/>
  <c r="B135"/>
  <c r="B136" s="1"/>
  <c r="D125"/>
  <c r="D153"/>
  <c r="D109"/>
  <c r="D164"/>
  <c r="D68"/>
  <c r="D50"/>
  <c r="D121"/>
  <c r="D56"/>
  <c r="D154"/>
  <c r="D95"/>
  <c r="D129"/>
  <c r="D162"/>
  <c r="D114"/>
  <c r="D115"/>
  <c r="D46"/>
  <c r="D98"/>
  <c r="D150"/>
  <c r="D57"/>
  <c r="D140"/>
  <c r="B165"/>
  <c r="D161"/>
  <c r="D146"/>
  <c r="B100"/>
  <c r="D92"/>
  <c r="D152"/>
  <c r="D49"/>
  <c r="D106"/>
  <c r="D149"/>
  <c r="D132"/>
  <c r="B158"/>
  <c r="B159" s="1"/>
  <c r="D144"/>
  <c r="D126"/>
  <c r="D48"/>
  <c r="D96"/>
  <c r="B89"/>
  <c r="G14" s="1"/>
  <c r="D45"/>
  <c r="B51"/>
  <c r="B52" s="1"/>
  <c r="D38"/>
  <c r="D88"/>
  <c r="D69"/>
  <c r="D139"/>
  <c r="D39"/>
  <c r="B79"/>
  <c r="G13" s="1"/>
  <c r="D130"/>
  <c r="D157"/>
  <c r="D85"/>
  <c r="D133"/>
  <c r="D117"/>
  <c r="D127"/>
  <c r="D107"/>
  <c r="D155"/>
  <c r="D78"/>
  <c r="D60"/>
  <c r="B122"/>
  <c r="B123" s="1"/>
  <c r="D113"/>
  <c r="D170"/>
  <c r="D54"/>
  <c r="B62"/>
  <c r="B63" s="1"/>
  <c r="D119"/>
  <c r="D169"/>
  <c r="D151"/>
  <c r="D55"/>
  <c r="D145"/>
  <c r="D134"/>
  <c r="N22" i="4"/>
  <c r="O22" s="1"/>
  <c r="B33"/>
  <c r="D33"/>
  <c r="F33"/>
  <c r="H33"/>
  <c r="J33"/>
  <c r="L33"/>
  <c r="C42"/>
  <c r="E42"/>
  <c r="G42"/>
  <c r="I42"/>
  <c r="K42"/>
  <c r="M42"/>
  <c r="B53"/>
  <c r="D53"/>
  <c r="F53"/>
  <c r="H53"/>
  <c r="J53"/>
  <c r="L53"/>
  <c r="B63"/>
  <c r="D63"/>
  <c r="F63"/>
  <c r="H63"/>
  <c r="J63"/>
  <c r="L63"/>
  <c r="C70"/>
  <c r="E70"/>
  <c r="G70"/>
  <c r="I70"/>
  <c r="K70"/>
  <c r="M70"/>
  <c r="C80"/>
  <c r="E80"/>
  <c r="G80"/>
  <c r="I80"/>
  <c r="K80"/>
  <c r="M80"/>
  <c r="B91"/>
  <c r="D91"/>
  <c r="F91"/>
  <c r="H91"/>
  <c r="J91"/>
  <c r="L91"/>
  <c r="B101"/>
  <c r="D101"/>
  <c r="F101"/>
  <c r="H101"/>
  <c r="J101"/>
  <c r="L101"/>
  <c r="B113"/>
  <c r="D113"/>
  <c r="F113"/>
  <c r="H113"/>
  <c r="J113"/>
  <c r="L113"/>
  <c r="C126"/>
  <c r="E126"/>
  <c r="G126"/>
  <c r="I126"/>
  <c r="K126"/>
  <c r="M126"/>
  <c r="B132"/>
  <c r="D132"/>
  <c r="F132"/>
  <c r="H132"/>
  <c r="J132"/>
  <c r="L132"/>
  <c r="C149"/>
  <c r="E149"/>
  <c r="G149"/>
  <c r="I149"/>
  <c r="K149"/>
  <c r="M149"/>
  <c r="B156"/>
  <c r="D156"/>
  <c r="F156"/>
  <c r="H156"/>
  <c r="J156"/>
  <c r="L156"/>
  <c r="B162"/>
  <c r="D162"/>
  <c r="F162"/>
  <c r="H162"/>
  <c r="J162"/>
  <c r="L162"/>
  <c r="C33"/>
  <c r="E33"/>
  <c r="G33"/>
  <c r="I33"/>
  <c r="K33"/>
  <c r="M33"/>
  <c r="B42"/>
  <c r="D42"/>
  <c r="F42"/>
  <c r="H42"/>
  <c r="J42"/>
  <c r="L42"/>
  <c r="C53"/>
  <c r="E53"/>
  <c r="G53"/>
  <c r="I53"/>
  <c r="K53"/>
  <c r="M53"/>
  <c r="C63"/>
  <c r="E63"/>
  <c r="G63"/>
  <c r="I63"/>
  <c r="K63"/>
  <c r="M63"/>
  <c r="B70"/>
  <c r="D70"/>
  <c r="F70"/>
  <c r="H70"/>
  <c r="J70"/>
  <c r="L70"/>
  <c r="B80"/>
  <c r="D80"/>
  <c r="F80"/>
  <c r="H80"/>
  <c r="J80"/>
  <c r="L80"/>
  <c r="C91"/>
  <c r="E91"/>
  <c r="G91"/>
  <c r="I91"/>
  <c r="K91"/>
  <c r="M91"/>
  <c r="C101"/>
  <c r="E101"/>
  <c r="G101"/>
  <c r="I101"/>
  <c r="K101"/>
  <c r="M101"/>
  <c r="C113"/>
  <c r="E113"/>
  <c r="G113"/>
  <c r="I113"/>
  <c r="K113"/>
  <c r="M113"/>
  <c r="B126"/>
  <c r="D126"/>
  <c r="F126"/>
  <c r="H126"/>
  <c r="J126"/>
  <c r="L126"/>
  <c r="C132"/>
  <c r="E132"/>
  <c r="G132"/>
  <c r="I132"/>
  <c r="K132"/>
  <c r="M132"/>
  <c r="B149"/>
  <c r="D149"/>
  <c r="F149"/>
  <c r="H149"/>
  <c r="J149"/>
  <c r="L149"/>
  <c r="C156"/>
  <c r="E156"/>
  <c r="G156"/>
  <c r="I156"/>
  <c r="K156"/>
  <c r="M156"/>
  <c r="C162"/>
  <c r="E162"/>
  <c r="G162"/>
  <c r="I162"/>
  <c r="K162"/>
  <c r="M162"/>
  <c r="J50" i="14"/>
  <c r="J49"/>
  <c r="J48"/>
  <c r="J47"/>
  <c r="J46"/>
  <c r="J45"/>
  <c r="J44"/>
  <c r="J43"/>
  <c r="J42"/>
  <c r="J41"/>
  <c r="J40"/>
  <c r="J39"/>
  <c r="J38"/>
  <c r="J37"/>
  <c r="J36"/>
  <c r="J35"/>
  <c r="J34"/>
  <c r="J33"/>
  <c r="J32"/>
  <c r="J31"/>
  <c r="J30"/>
  <c r="J29"/>
  <c r="J28"/>
  <c r="J27"/>
  <c r="J26"/>
  <c r="J25"/>
  <c r="J24"/>
  <c r="J23"/>
  <c r="J22"/>
  <c r="J21"/>
  <c r="J20"/>
  <c r="C37" i="12" s="1"/>
  <c r="D37" s="1"/>
  <c r="J19" i="14"/>
  <c r="C36" i="12" s="1"/>
  <c r="D36" s="1"/>
  <c r="J18" i="14"/>
  <c r="C35" i="12" s="1"/>
  <c r="J17" i="14"/>
  <c r="J16"/>
  <c r="C105" i="12" s="1"/>
  <c r="D105" s="1"/>
  <c r="J15" i="14"/>
  <c r="J14"/>
  <c r="C104" i="12" s="1"/>
  <c r="J13" i="14"/>
  <c r="J12"/>
  <c r="C66" i="12" s="1"/>
  <c r="J11" i="14"/>
  <c r="C75" i="12" s="1"/>
  <c r="J10" i="14"/>
  <c r="C82" i="12" s="1"/>
  <c r="J9" i="14"/>
  <c r="C24" i="12" s="1"/>
  <c r="J8" i="14"/>
  <c r="J7"/>
  <c r="J6"/>
  <c r="E73" i="5"/>
  <c r="D73"/>
  <c r="G73" s="1"/>
  <c r="H73" s="1"/>
  <c r="B172" i="12"/>
  <c r="B166"/>
  <c r="B101"/>
  <c r="B80"/>
  <c r="N32" i="4"/>
  <c r="N52"/>
  <c r="N69"/>
  <c r="N90"/>
  <c r="N112"/>
  <c r="N131"/>
  <c r="N155"/>
  <c r="N41"/>
  <c r="N62"/>
  <c r="N79"/>
  <c r="N100"/>
  <c r="N125"/>
  <c r="N148"/>
  <c r="N161"/>
  <c r="C9"/>
  <c r="D9" s="1"/>
  <c r="E9" s="1"/>
  <c r="F9" s="1"/>
  <c r="G9" s="1"/>
  <c r="H9" s="1"/>
  <c r="I9" s="1"/>
  <c r="J9" s="1"/>
  <c r="K9" s="1"/>
  <c r="L9" s="1"/>
  <c r="M9" s="1"/>
  <c r="N6"/>
  <c r="O6" s="1"/>
  <c r="B8"/>
  <c r="N8" s="1"/>
  <c r="O8" s="1"/>
  <c r="Q8" i="7"/>
  <c r="Q11" s="1"/>
  <c r="I8"/>
  <c r="I11" s="1"/>
  <c r="Q10"/>
  <c r="U8"/>
  <c r="U11" s="1"/>
  <c r="M8"/>
  <c r="M11" s="1"/>
  <c r="E8"/>
  <c r="E11" s="1"/>
  <c r="I10"/>
  <c r="U10"/>
  <c r="M10"/>
  <c r="E10"/>
  <c r="S8"/>
  <c r="S11" s="1"/>
  <c r="O8"/>
  <c r="O11" s="1"/>
  <c r="K8"/>
  <c r="K11" s="1"/>
  <c r="G8"/>
  <c r="G11" s="1"/>
  <c r="C8"/>
  <c r="C11" s="1"/>
  <c r="S10"/>
  <c r="O10"/>
  <c r="K10"/>
  <c r="G10"/>
  <c r="C10"/>
  <c r="Q9"/>
  <c r="I9"/>
  <c r="U9"/>
  <c r="M9"/>
  <c r="E9"/>
  <c r="S9"/>
  <c r="O9"/>
  <c r="K9"/>
  <c r="G9"/>
  <c r="C9"/>
  <c r="T10"/>
  <c r="R10"/>
  <c r="P10"/>
  <c r="N10"/>
  <c r="L10"/>
  <c r="J10"/>
  <c r="H10"/>
  <c r="F10"/>
  <c r="D10"/>
  <c r="T9"/>
  <c r="R9"/>
  <c r="P9"/>
  <c r="N9"/>
  <c r="L9"/>
  <c r="J9"/>
  <c r="H9"/>
  <c r="F9"/>
  <c r="D9"/>
  <c r="T8"/>
  <c r="T11" s="1"/>
  <c r="R8"/>
  <c r="R11" s="1"/>
  <c r="P8"/>
  <c r="P11" s="1"/>
  <c r="N8"/>
  <c r="N11" s="1"/>
  <c r="L8"/>
  <c r="L11" s="1"/>
  <c r="J8"/>
  <c r="J11" s="1"/>
  <c r="H8"/>
  <c r="H11" s="1"/>
  <c r="F8"/>
  <c r="F11" s="1"/>
  <c r="D8"/>
  <c r="D11" s="1"/>
  <c r="B15"/>
  <c r="E50"/>
  <c r="E42"/>
  <c r="E27"/>
  <c r="E7" i="6"/>
  <c r="H15" i="3"/>
  <c r="H14"/>
  <c r="H13"/>
  <c r="H12"/>
  <c r="H11"/>
  <c r="H10"/>
  <c r="E25"/>
  <c r="D27" s="1"/>
  <c r="C25"/>
  <c r="A11"/>
  <c r="A12" s="1"/>
  <c r="A13" s="1"/>
  <c r="A14" s="1"/>
  <c r="A15" s="1"/>
  <c r="A16" s="1"/>
  <c r="A17" s="1"/>
  <c r="A18" s="1"/>
  <c r="A19" s="1"/>
  <c r="A20" s="1"/>
  <c r="A21" s="1"/>
  <c r="A22" s="1"/>
  <c r="A23" s="1"/>
  <c r="A24" s="1"/>
  <c r="B90" i="12" l="1"/>
  <c r="B73"/>
  <c r="B111"/>
  <c r="D62"/>
  <c r="G11"/>
  <c r="I11" s="1"/>
  <c r="D122"/>
  <c r="G17"/>
  <c r="I17" s="1"/>
  <c r="D158"/>
  <c r="G20"/>
  <c r="I20" s="1"/>
  <c r="D165"/>
  <c r="G21"/>
  <c r="I21" s="1"/>
  <c r="D135"/>
  <c r="G18"/>
  <c r="I18" s="1"/>
  <c r="D141"/>
  <c r="G19"/>
  <c r="I19" s="1"/>
  <c r="B11"/>
  <c r="B12" s="1"/>
  <c r="G9"/>
  <c r="D51"/>
  <c r="G10"/>
  <c r="I10" s="1"/>
  <c r="D100"/>
  <c r="G15"/>
  <c r="I15" s="1"/>
  <c r="D171"/>
  <c r="G22"/>
  <c r="I22" s="1"/>
  <c r="C15" i="7"/>
  <c r="C19" s="1"/>
  <c r="C32" i="12"/>
  <c r="D24"/>
  <c r="C79"/>
  <c r="D75"/>
  <c r="C89"/>
  <c r="D82"/>
  <c r="D66"/>
  <c r="C72"/>
  <c r="D104"/>
  <c r="C110"/>
  <c r="C42"/>
  <c r="D35"/>
  <c r="C74" i="5"/>
  <c r="B74"/>
  <c r="N149" i="4"/>
  <c r="O148"/>
  <c r="O149" s="1"/>
  <c r="N101"/>
  <c r="O100"/>
  <c r="O101" s="1"/>
  <c r="N63"/>
  <c r="O62"/>
  <c r="O63" s="1"/>
  <c r="O155"/>
  <c r="O156" s="1"/>
  <c r="N156"/>
  <c r="O112"/>
  <c r="O113" s="1"/>
  <c r="N113"/>
  <c r="O69"/>
  <c r="O70" s="1"/>
  <c r="N70"/>
  <c r="O32"/>
  <c r="O33" s="1"/>
  <c r="N33"/>
  <c r="N162"/>
  <c r="O161"/>
  <c r="O162" s="1"/>
  <c r="N126"/>
  <c r="O125"/>
  <c r="O126" s="1"/>
  <c r="N80"/>
  <c r="O79"/>
  <c r="O80" s="1"/>
  <c r="N42"/>
  <c r="O41"/>
  <c r="O42" s="1"/>
  <c r="O131"/>
  <c r="O132" s="1"/>
  <c r="N132"/>
  <c r="O90"/>
  <c r="O91" s="1"/>
  <c r="N91"/>
  <c r="O52"/>
  <c r="O53" s="1"/>
  <c r="N53"/>
  <c r="B19" i="7"/>
  <c r="B17"/>
  <c r="C28" i="3"/>
  <c r="D28" s="1"/>
  <c r="B18" i="7"/>
  <c r="B16"/>
  <c r="B20"/>
  <c r="F50"/>
  <c r="F42"/>
  <c r="F27"/>
  <c r="G13" i="2"/>
  <c r="H13" s="1"/>
  <c r="G12"/>
  <c r="H12" s="1"/>
  <c r="G11"/>
  <c r="H11" s="1"/>
  <c r="G10"/>
  <c r="H10" s="1"/>
  <c r="G9"/>
  <c r="H9" s="1"/>
  <c r="G8"/>
  <c r="H8" s="1"/>
  <c r="G7"/>
  <c r="H7" s="1"/>
  <c r="G6"/>
  <c r="H6" s="1"/>
  <c r="C18" i="7" l="1"/>
  <c r="C17"/>
  <c r="C16"/>
  <c r="D15"/>
  <c r="E15" s="1"/>
  <c r="E19" s="1"/>
  <c r="D42" i="12"/>
  <c r="H9"/>
  <c r="I9" s="1"/>
  <c r="C11"/>
  <c r="D11" s="1"/>
  <c r="D89"/>
  <c r="H14"/>
  <c r="I14" s="1"/>
  <c r="D79"/>
  <c r="H13"/>
  <c r="I13" s="1"/>
  <c r="C10"/>
  <c r="D32"/>
  <c r="D110"/>
  <c r="H16"/>
  <c r="I16" s="1"/>
  <c r="D72"/>
  <c r="H12"/>
  <c r="I12" s="1"/>
  <c r="E74" i="5"/>
  <c r="D74"/>
  <c r="G50" i="7"/>
  <c r="G42"/>
  <c r="G27"/>
  <c r="C24" i="2"/>
  <c r="C22"/>
  <c r="G74" i="5" l="1"/>
  <c r="H74" s="1"/>
  <c r="D17" i="7"/>
  <c r="E16"/>
  <c r="E18"/>
  <c r="D16"/>
  <c r="F15"/>
  <c r="F19" s="1"/>
  <c r="E17"/>
  <c r="D18"/>
  <c r="D19"/>
  <c r="C166" i="12"/>
  <c r="C142"/>
  <c r="C123"/>
  <c r="C101"/>
  <c r="C80"/>
  <c r="C63"/>
  <c r="C43"/>
  <c r="D10"/>
  <c r="C172"/>
  <c r="C159"/>
  <c r="C136"/>
  <c r="C111"/>
  <c r="C90"/>
  <c r="C73"/>
  <c r="C52"/>
  <c r="C12"/>
  <c r="D12" s="1"/>
  <c r="C75" i="5"/>
  <c r="B75"/>
  <c r="H50" i="7"/>
  <c r="H42"/>
  <c r="H27"/>
  <c r="C15" i="2"/>
  <c r="C16" l="1"/>
  <c r="F16" i="7"/>
  <c r="F18"/>
  <c r="F17"/>
  <c r="G15"/>
  <c r="G19" s="1"/>
  <c r="E75" i="5"/>
  <c r="D75"/>
  <c r="I50" i="7"/>
  <c r="I42"/>
  <c r="I27"/>
  <c r="C17" i="2"/>
  <c r="C25"/>
  <c r="G18" i="7" l="1"/>
  <c r="G16"/>
  <c r="G23" s="1"/>
  <c r="H15"/>
  <c r="I15" s="1"/>
  <c r="G17"/>
  <c r="G75" i="5"/>
  <c r="H75" s="1"/>
  <c r="C76" s="1"/>
  <c r="J50" i="7"/>
  <c r="J42"/>
  <c r="J27"/>
  <c r="B76" i="5" l="1"/>
  <c r="G24" i="7"/>
  <c r="G21"/>
  <c r="H17"/>
  <c r="F21" s="1"/>
  <c r="H19"/>
  <c r="B23" s="1"/>
  <c r="H16"/>
  <c r="H24" s="1"/>
  <c r="H18"/>
  <c r="E22" s="1"/>
  <c r="E76" i="5"/>
  <c r="D76"/>
  <c r="G76" s="1"/>
  <c r="H76" s="1"/>
  <c r="G22" i="7"/>
  <c r="B21"/>
  <c r="C21"/>
  <c r="B24"/>
  <c r="F22"/>
  <c r="E23"/>
  <c r="C22"/>
  <c r="C23"/>
  <c r="D22"/>
  <c r="F23"/>
  <c r="D23"/>
  <c r="C24"/>
  <c r="D21"/>
  <c r="F24"/>
  <c r="E21"/>
  <c r="E24"/>
  <c r="D24"/>
  <c r="B22"/>
  <c r="K50"/>
  <c r="K42"/>
  <c r="K27"/>
  <c r="I19"/>
  <c r="I18"/>
  <c r="I17"/>
  <c r="I16"/>
  <c r="I52" s="1"/>
  <c r="J15"/>
  <c r="H21" l="1"/>
  <c r="H23"/>
  <c r="H22"/>
  <c r="C77" i="5"/>
  <c r="B77"/>
  <c r="L50" i="7"/>
  <c r="I29"/>
  <c r="I44"/>
  <c r="L42"/>
  <c r="L27"/>
  <c r="K15"/>
  <c r="J19"/>
  <c r="J18"/>
  <c r="J17"/>
  <c r="J16"/>
  <c r="J52" s="1"/>
  <c r="I24"/>
  <c r="I23"/>
  <c r="I22"/>
  <c r="I21"/>
  <c r="E77" i="5" l="1"/>
  <c r="D77"/>
  <c r="G77" s="1"/>
  <c r="H77" s="1"/>
  <c r="M50" i="7"/>
  <c r="J29"/>
  <c r="J44"/>
  <c r="M42"/>
  <c r="M27"/>
  <c r="J24"/>
  <c r="J23"/>
  <c r="J22"/>
  <c r="J21"/>
  <c r="K19"/>
  <c r="K18"/>
  <c r="K17"/>
  <c r="K16"/>
  <c r="K52" s="1"/>
  <c r="L15"/>
  <c r="C78" i="5" l="1"/>
  <c r="B78"/>
  <c r="N50" i="7"/>
  <c r="K29"/>
  <c r="K44"/>
  <c r="N42"/>
  <c r="N27"/>
  <c r="M15"/>
  <c r="L19"/>
  <c r="L18"/>
  <c r="L17"/>
  <c r="L16"/>
  <c r="L52" s="1"/>
  <c r="K24"/>
  <c r="K23"/>
  <c r="K22"/>
  <c r="K21"/>
  <c r="E78" i="5" l="1"/>
  <c r="D78"/>
  <c r="G78" s="1"/>
  <c r="H78" s="1"/>
  <c r="O50" i="7"/>
  <c r="L29"/>
  <c r="L44"/>
  <c r="O42"/>
  <c r="O27"/>
  <c r="L24"/>
  <c r="L23"/>
  <c r="L22"/>
  <c r="L21"/>
  <c r="M19"/>
  <c r="M18"/>
  <c r="M17"/>
  <c r="M16"/>
  <c r="M52" s="1"/>
  <c r="N15"/>
  <c r="C79" i="5" l="1"/>
  <c r="B79"/>
  <c r="P50" i="7"/>
  <c r="M29"/>
  <c r="M44"/>
  <c r="P42"/>
  <c r="P27"/>
  <c r="O15"/>
  <c r="N19"/>
  <c r="N18"/>
  <c r="N17"/>
  <c r="N16"/>
  <c r="N52" s="1"/>
  <c r="M24"/>
  <c r="M23"/>
  <c r="M22"/>
  <c r="M21"/>
  <c r="E79" i="5" l="1"/>
  <c r="D79"/>
  <c r="G79" s="1"/>
  <c r="H79" s="1"/>
  <c r="Q50" i="7"/>
  <c r="N29"/>
  <c r="N44"/>
  <c r="Q42"/>
  <c r="Q27"/>
  <c r="N24"/>
  <c r="N23"/>
  <c r="N22"/>
  <c r="N21"/>
  <c r="O19"/>
  <c r="O18"/>
  <c r="O17"/>
  <c r="O16"/>
  <c r="O52" s="1"/>
  <c r="P15"/>
  <c r="C80" i="5" l="1"/>
  <c r="B80"/>
  <c r="R50" i="7"/>
  <c r="O29"/>
  <c r="O44"/>
  <c r="R42"/>
  <c r="R27"/>
  <c r="Q15"/>
  <c r="P19"/>
  <c r="P18"/>
  <c r="P17"/>
  <c r="P16"/>
  <c r="P52" s="1"/>
  <c r="O24"/>
  <c r="O23"/>
  <c r="O22"/>
  <c r="O21"/>
  <c r="E80" i="5" l="1"/>
  <c r="D80"/>
  <c r="G80" s="1"/>
  <c r="H80" s="1"/>
  <c r="S50" i="7"/>
  <c r="P29"/>
  <c r="P44"/>
  <c r="S42"/>
  <c r="S27"/>
  <c r="P24"/>
  <c r="P23"/>
  <c r="P22"/>
  <c r="P21"/>
  <c r="Q19"/>
  <c r="Q18"/>
  <c r="Q17"/>
  <c r="Q16"/>
  <c r="Q52" s="1"/>
  <c r="R15"/>
  <c r="C81" i="5" l="1"/>
  <c r="B81"/>
  <c r="T50" i="7"/>
  <c r="Q29"/>
  <c r="Q44"/>
  <c r="T42"/>
  <c r="T27"/>
  <c r="S15"/>
  <c r="R19"/>
  <c r="R18"/>
  <c r="R17"/>
  <c r="R16"/>
  <c r="R52" s="1"/>
  <c r="Q24"/>
  <c r="Q23"/>
  <c r="Q22"/>
  <c r="Q21"/>
  <c r="E81" i="5" l="1"/>
  <c r="D81"/>
  <c r="G81" s="1"/>
  <c r="H81" s="1"/>
  <c r="U50" i="7"/>
  <c r="R29"/>
  <c r="R44"/>
  <c r="U42"/>
  <c r="U27"/>
  <c r="R24"/>
  <c r="R23"/>
  <c r="R22"/>
  <c r="R21"/>
  <c r="S19"/>
  <c r="S18"/>
  <c r="S17"/>
  <c r="S16"/>
  <c r="S52" s="1"/>
  <c r="T15"/>
  <c r="C82" i="5" l="1"/>
  <c r="B82"/>
  <c r="S29" i="7"/>
  <c r="S44"/>
  <c r="U15"/>
  <c r="T19"/>
  <c r="T18"/>
  <c r="T17"/>
  <c r="T16"/>
  <c r="T52" s="1"/>
  <c r="S24"/>
  <c r="S23"/>
  <c r="S22"/>
  <c r="S21"/>
  <c r="E82" i="5" l="1"/>
  <c r="D82"/>
  <c r="G82" s="1"/>
  <c r="H82" s="1"/>
  <c r="T29" i="7"/>
  <c r="T44"/>
  <c r="T24"/>
  <c r="T23"/>
  <c r="T22"/>
  <c r="T21"/>
  <c r="U19"/>
  <c r="U18"/>
  <c r="U17"/>
  <c r="U16"/>
  <c r="U52" s="1"/>
  <c r="C83" i="5" l="1"/>
  <c r="B83"/>
  <c r="U29" i="7"/>
  <c r="U44"/>
  <c r="U24"/>
  <c r="U23"/>
  <c r="U22"/>
  <c r="U43" s="1"/>
  <c r="U21"/>
  <c r="E83" i="5" l="1"/>
  <c r="D83"/>
  <c r="G83" s="1"/>
  <c r="H83" s="1"/>
  <c r="R43" i="7"/>
  <c r="D51"/>
  <c r="C51"/>
  <c r="E51"/>
  <c r="F51"/>
  <c r="B51"/>
  <c r="G51"/>
  <c r="J51"/>
  <c r="H51"/>
  <c r="I51"/>
  <c r="K51"/>
  <c r="M51"/>
  <c r="L51"/>
  <c r="N51"/>
  <c r="O51"/>
  <c r="P51"/>
  <c r="Q51"/>
  <c r="R51"/>
  <c r="S51"/>
  <c r="U51"/>
  <c r="T51"/>
  <c r="D43"/>
  <c r="C43"/>
  <c r="E43"/>
  <c r="F43"/>
  <c r="G43"/>
  <c r="B43"/>
  <c r="H43"/>
  <c r="I43"/>
  <c r="K43"/>
  <c r="L43"/>
  <c r="J43"/>
  <c r="M43"/>
  <c r="O43"/>
  <c r="N43"/>
  <c r="Q43"/>
  <c r="P43"/>
  <c r="S43"/>
  <c r="T43"/>
  <c r="D28"/>
  <c r="D29" s="1"/>
  <c r="C28"/>
  <c r="E28"/>
  <c r="E29" s="1"/>
  <c r="F28"/>
  <c r="B28"/>
  <c r="G28"/>
  <c r="G29" s="1"/>
  <c r="J28"/>
  <c r="H28"/>
  <c r="H29" s="1"/>
  <c r="I28"/>
  <c r="K28"/>
  <c r="M28"/>
  <c r="L28"/>
  <c r="N28"/>
  <c r="O28"/>
  <c r="P28"/>
  <c r="Q28"/>
  <c r="R28"/>
  <c r="U28"/>
  <c r="T28"/>
  <c r="S28"/>
  <c r="U58"/>
  <c r="N58"/>
  <c r="G58"/>
  <c r="S58"/>
  <c r="L58"/>
  <c r="E58"/>
  <c r="Q58"/>
  <c r="J58"/>
  <c r="C58"/>
  <c r="O58"/>
  <c r="H58"/>
  <c r="T58"/>
  <c r="M58"/>
  <c r="F58"/>
  <c r="R58"/>
  <c r="K58"/>
  <c r="D58"/>
  <c r="P58"/>
  <c r="I58"/>
  <c r="B58"/>
  <c r="F29" l="1"/>
  <c r="C84" i="5"/>
  <c r="B84"/>
  <c r="B30" i="7"/>
  <c r="B32" s="1"/>
  <c r="B29"/>
  <c r="C29" s="1"/>
  <c r="C30" s="1"/>
  <c r="B53"/>
  <c r="B54" s="1"/>
  <c r="B52"/>
  <c r="C52" s="1"/>
  <c r="B45"/>
  <c r="B46" s="1"/>
  <c r="B44"/>
  <c r="C44" s="1"/>
  <c r="B36"/>
  <c r="B59"/>
  <c r="C59" s="1"/>
  <c r="D59" s="1"/>
  <c r="E59" s="1"/>
  <c r="F59" s="1"/>
  <c r="G59" s="1"/>
  <c r="H59" s="1"/>
  <c r="I59" s="1"/>
  <c r="J59" s="1"/>
  <c r="K59" s="1"/>
  <c r="L59" s="1"/>
  <c r="M59" s="1"/>
  <c r="N59" s="1"/>
  <c r="O59" s="1"/>
  <c r="P59" s="1"/>
  <c r="Q59" s="1"/>
  <c r="R59" s="1"/>
  <c r="S59" s="1"/>
  <c r="T59" s="1"/>
  <c r="U59" s="1"/>
  <c r="B60"/>
  <c r="B61" s="1"/>
  <c r="E84" i="5" l="1"/>
  <c r="D84"/>
  <c r="G84" s="1"/>
  <c r="H84" s="1"/>
  <c r="B31" i="7"/>
  <c r="B66" s="1"/>
  <c r="E9" i="6" s="1"/>
  <c r="D44" i="7"/>
  <c r="E44" s="1"/>
  <c r="F44" s="1"/>
  <c r="G44" s="1"/>
  <c r="H44" s="1"/>
  <c r="C45"/>
  <c r="C46" s="1"/>
  <c r="D52"/>
  <c r="E52" s="1"/>
  <c r="F52" s="1"/>
  <c r="G52" s="1"/>
  <c r="H52" s="1"/>
  <c r="C53"/>
  <c r="C54" s="1"/>
  <c r="C36"/>
  <c r="C32"/>
  <c r="C34" s="1"/>
  <c r="C31"/>
  <c r="B34"/>
  <c r="D30"/>
  <c r="C60"/>
  <c r="D45" l="1"/>
  <c r="E45" s="1"/>
  <c r="D53"/>
  <c r="D54" s="1"/>
  <c r="C85" i="5"/>
  <c r="B85"/>
  <c r="E12" i="6"/>
  <c r="E13"/>
  <c r="E10"/>
  <c r="E11"/>
  <c r="D46" i="7"/>
  <c r="D36"/>
  <c r="D32"/>
  <c r="D34" s="1"/>
  <c r="D31"/>
  <c r="E30"/>
  <c r="C35"/>
  <c r="B35"/>
  <c r="C61"/>
  <c r="C66" s="1"/>
  <c r="D60"/>
  <c r="E53" l="1"/>
  <c r="E54" s="1"/>
  <c r="F13" i="6"/>
  <c r="F12"/>
  <c r="F11"/>
  <c r="F10"/>
  <c r="X24" s="1"/>
  <c r="F9"/>
  <c r="CM23" s="1"/>
  <c r="E85" i="5"/>
  <c r="D85"/>
  <c r="CL23" i="6"/>
  <c r="E23"/>
  <c r="W24"/>
  <c r="F53" i="7"/>
  <c r="E46"/>
  <c r="F45"/>
  <c r="D35"/>
  <c r="E36"/>
  <c r="E32"/>
  <c r="E34" s="1"/>
  <c r="E31"/>
  <c r="F30"/>
  <c r="D61"/>
  <c r="D66" s="1"/>
  <c r="E60"/>
  <c r="G85" i="5" l="1"/>
  <c r="H85" s="1"/>
  <c r="G13" i="6"/>
  <c r="G12"/>
  <c r="G11"/>
  <c r="G10"/>
  <c r="AN25"/>
  <c r="G9"/>
  <c r="F23"/>
  <c r="C86" i="5"/>
  <c r="B86"/>
  <c r="BD23" i="6"/>
  <c r="AM23"/>
  <c r="BU23"/>
  <c r="W23"/>
  <c r="AM25"/>
  <c r="F54" i="7"/>
  <c r="G53"/>
  <c r="F46"/>
  <c r="G45"/>
  <c r="E35"/>
  <c r="F36"/>
  <c r="F32"/>
  <c r="F34" s="1"/>
  <c r="F31"/>
  <c r="G30"/>
  <c r="E61"/>
  <c r="E66" s="1"/>
  <c r="F60"/>
  <c r="H13" i="6" l="1"/>
  <c r="H12"/>
  <c r="H11"/>
  <c r="H10"/>
  <c r="Z24" s="1"/>
  <c r="BE25"/>
  <c r="Y24"/>
  <c r="AO25" s="1"/>
  <c r="G23"/>
  <c r="BW23" s="1"/>
  <c r="CN23"/>
  <c r="BE23"/>
  <c r="BV23"/>
  <c r="X23"/>
  <c r="AN23"/>
  <c r="H9"/>
  <c r="CO23" s="1"/>
  <c r="E86" i="5"/>
  <c r="D86"/>
  <c r="G86" s="1"/>
  <c r="H86" s="1"/>
  <c r="BD25" i="6"/>
  <c r="G54" i="7"/>
  <c r="H53"/>
  <c r="G46"/>
  <c r="H45"/>
  <c r="F35"/>
  <c r="G36"/>
  <c r="G32"/>
  <c r="G34" s="1"/>
  <c r="G31"/>
  <c r="H30"/>
  <c r="F61"/>
  <c r="F66" s="1"/>
  <c r="G60"/>
  <c r="BF23" i="6" l="1"/>
  <c r="AO23"/>
  <c r="BF25"/>
  <c r="I13"/>
  <c r="I12"/>
  <c r="I11"/>
  <c r="I10"/>
  <c r="Y23"/>
  <c r="AP25"/>
  <c r="I9"/>
  <c r="AA24"/>
  <c r="H23"/>
  <c r="C87" i="5"/>
  <c r="B87"/>
  <c r="H54" i="7"/>
  <c r="I53"/>
  <c r="H46"/>
  <c r="I45"/>
  <c r="G35"/>
  <c r="H36"/>
  <c r="H32"/>
  <c r="H34" s="1"/>
  <c r="H31"/>
  <c r="I30"/>
  <c r="G61"/>
  <c r="G66" s="1"/>
  <c r="H60"/>
  <c r="J13" i="6" l="1"/>
  <c r="J12"/>
  <c r="J11"/>
  <c r="J10"/>
  <c r="AB24" s="1"/>
  <c r="BG25"/>
  <c r="AQ25"/>
  <c r="I23"/>
  <c r="BY23" s="1"/>
  <c r="CP23"/>
  <c r="BH23"/>
  <c r="BG23"/>
  <c r="BX23"/>
  <c r="Z23"/>
  <c r="AP23"/>
  <c r="J9"/>
  <c r="CQ23" s="1"/>
  <c r="E87" i="5"/>
  <c r="D87"/>
  <c r="G87" s="1"/>
  <c r="H87" s="1"/>
  <c r="I54" i="7"/>
  <c r="J53"/>
  <c r="I46"/>
  <c r="J45"/>
  <c r="H35"/>
  <c r="I36"/>
  <c r="I32"/>
  <c r="I34" s="1"/>
  <c r="I31"/>
  <c r="J30"/>
  <c r="H61"/>
  <c r="H66" s="1"/>
  <c r="I60"/>
  <c r="J16" i="6" l="1" a="1"/>
  <c r="J16" s="1"/>
  <c r="AQ23"/>
  <c r="K13"/>
  <c r="K12"/>
  <c r="K11"/>
  <c r="K10"/>
  <c r="AC24" s="1"/>
  <c r="CR25" s="1"/>
  <c r="BH25"/>
  <c r="AA23"/>
  <c r="AR25"/>
  <c r="BI25" s="1"/>
  <c r="K9"/>
  <c r="CR23" s="1"/>
  <c r="J23"/>
  <c r="C88" i="5"/>
  <c r="B88"/>
  <c r="J54" i="7"/>
  <c r="K53"/>
  <c r="J46"/>
  <c r="K45"/>
  <c r="I35"/>
  <c r="J36"/>
  <c r="J32"/>
  <c r="J34" s="1"/>
  <c r="J31"/>
  <c r="K30"/>
  <c r="I61"/>
  <c r="I66" s="1"/>
  <c r="J60"/>
  <c r="BZ25" i="6" l="1"/>
  <c r="K16" a="1"/>
  <c r="K16" s="1"/>
  <c r="L13"/>
  <c r="L12"/>
  <c r="L11"/>
  <c r="L10"/>
  <c r="AD24" s="1"/>
  <c r="CS25" s="1"/>
  <c r="K15" a="1"/>
  <c r="K15" s="1"/>
  <c r="K14" a="1"/>
  <c r="K14" s="1"/>
  <c r="AS25"/>
  <c r="BJ25"/>
  <c r="AC381"/>
  <c r="AC380"/>
  <c r="CR381" s="1"/>
  <c r="AC379"/>
  <c r="CR380" s="1"/>
  <c r="AC378"/>
  <c r="CR379" s="1"/>
  <c r="AC377"/>
  <c r="CR378" s="1"/>
  <c r="AC376"/>
  <c r="CR377" s="1"/>
  <c r="AC375"/>
  <c r="CR376" s="1"/>
  <c r="AC374"/>
  <c r="CR375" s="1"/>
  <c r="AC373"/>
  <c r="CR374" s="1"/>
  <c r="AC372"/>
  <c r="CR373" s="1"/>
  <c r="AC371"/>
  <c r="CR372" s="1"/>
  <c r="AC370"/>
  <c r="CR371" s="1"/>
  <c r="AC369"/>
  <c r="CR370" s="1"/>
  <c r="AC368"/>
  <c r="CR369" s="1"/>
  <c r="AC367"/>
  <c r="CR368" s="1"/>
  <c r="AC366"/>
  <c r="CR367" s="1"/>
  <c r="AC365"/>
  <c r="CR366" s="1"/>
  <c r="AC364"/>
  <c r="CR365" s="1"/>
  <c r="AC363"/>
  <c r="CR364" s="1"/>
  <c r="AC362"/>
  <c r="CR363" s="1"/>
  <c r="AC361"/>
  <c r="CR362" s="1"/>
  <c r="AC360"/>
  <c r="CR361" s="1"/>
  <c r="AC359"/>
  <c r="CR360" s="1"/>
  <c r="AC358"/>
  <c r="CR359" s="1"/>
  <c r="AC357"/>
  <c r="CR358" s="1"/>
  <c r="AC356"/>
  <c r="CR357" s="1"/>
  <c r="AC355"/>
  <c r="CR356" s="1"/>
  <c r="AC354"/>
  <c r="CR355" s="1"/>
  <c r="AC353"/>
  <c r="CR354" s="1"/>
  <c r="AC352"/>
  <c r="CR353" s="1"/>
  <c r="AC351"/>
  <c r="CR352" s="1"/>
  <c r="AC350"/>
  <c r="CR351" s="1"/>
  <c r="AC349"/>
  <c r="CR350" s="1"/>
  <c r="AC348"/>
  <c r="CR349" s="1"/>
  <c r="AC347"/>
  <c r="CR348" s="1"/>
  <c r="AC346"/>
  <c r="CR347" s="1"/>
  <c r="AC345"/>
  <c r="CR346" s="1"/>
  <c r="AC344"/>
  <c r="CR345" s="1"/>
  <c r="AC343"/>
  <c r="CR344" s="1"/>
  <c r="AC342"/>
  <c r="CR343" s="1"/>
  <c r="AC341"/>
  <c r="CR342" s="1"/>
  <c r="AC340"/>
  <c r="CR341" s="1"/>
  <c r="AC339"/>
  <c r="CR340" s="1"/>
  <c r="AC338"/>
  <c r="CR339" s="1"/>
  <c r="AC337"/>
  <c r="CR338" s="1"/>
  <c r="AC336"/>
  <c r="CR337" s="1"/>
  <c r="AC335"/>
  <c r="CR336" s="1"/>
  <c r="AC334"/>
  <c r="CR335" s="1"/>
  <c r="AC333"/>
  <c r="CR334" s="1"/>
  <c r="AC332"/>
  <c r="CR333" s="1"/>
  <c r="AC331"/>
  <c r="CR332" s="1"/>
  <c r="AC330"/>
  <c r="CR331" s="1"/>
  <c r="AC329"/>
  <c r="CR330" s="1"/>
  <c r="AC328"/>
  <c r="CR329" s="1"/>
  <c r="AC327"/>
  <c r="CR328" s="1"/>
  <c r="AC326"/>
  <c r="CR327" s="1"/>
  <c r="AC325"/>
  <c r="CR326" s="1"/>
  <c r="AC324"/>
  <c r="CR325" s="1"/>
  <c r="AC323"/>
  <c r="CR324" s="1"/>
  <c r="AC322"/>
  <c r="CR323" s="1"/>
  <c r="AC321"/>
  <c r="CR322" s="1"/>
  <c r="AC320"/>
  <c r="CR321" s="1"/>
  <c r="AC319"/>
  <c r="CR320" s="1"/>
  <c r="AC318"/>
  <c r="CR319" s="1"/>
  <c r="AC317"/>
  <c r="CR318" s="1"/>
  <c r="AC316"/>
  <c r="CR317" s="1"/>
  <c r="AC315"/>
  <c r="CR316" s="1"/>
  <c r="AC314"/>
  <c r="CR315" s="1"/>
  <c r="AC313"/>
  <c r="CR314" s="1"/>
  <c r="AC312"/>
  <c r="CR313" s="1"/>
  <c r="AC311"/>
  <c r="CR312" s="1"/>
  <c r="AC310"/>
  <c r="CR311" s="1"/>
  <c r="AC309"/>
  <c r="CR310" s="1"/>
  <c r="AC308"/>
  <c r="CR309" s="1"/>
  <c r="AC307"/>
  <c r="CR308" s="1"/>
  <c r="AC306"/>
  <c r="CR307" s="1"/>
  <c r="AC305"/>
  <c r="CR306" s="1"/>
  <c r="AC304"/>
  <c r="CR305" s="1"/>
  <c r="AC303"/>
  <c r="CR304" s="1"/>
  <c r="AC302"/>
  <c r="CR303" s="1"/>
  <c r="AC301"/>
  <c r="CR302" s="1"/>
  <c r="AC300"/>
  <c r="CR301" s="1"/>
  <c r="AC299"/>
  <c r="CR300" s="1"/>
  <c r="AC298"/>
  <c r="CR299" s="1"/>
  <c r="AC297"/>
  <c r="CR298" s="1"/>
  <c r="AC296"/>
  <c r="CR297" s="1"/>
  <c r="AC295"/>
  <c r="CR296" s="1"/>
  <c r="AC294"/>
  <c r="CR295" s="1"/>
  <c r="AC293"/>
  <c r="CR294" s="1"/>
  <c r="AC292"/>
  <c r="CR293" s="1"/>
  <c r="AC291"/>
  <c r="CR292" s="1"/>
  <c r="AC290"/>
  <c r="CR291" s="1"/>
  <c r="AC289"/>
  <c r="CR290" s="1"/>
  <c r="AC288"/>
  <c r="CR289" s="1"/>
  <c r="AC287"/>
  <c r="CR288" s="1"/>
  <c r="AC286"/>
  <c r="CR287" s="1"/>
  <c r="AC285"/>
  <c r="CR286" s="1"/>
  <c r="AC284"/>
  <c r="CR285" s="1"/>
  <c r="AC283"/>
  <c r="CR284" s="1"/>
  <c r="AC282"/>
  <c r="CR283" s="1"/>
  <c r="AC281"/>
  <c r="CR282" s="1"/>
  <c r="AC280"/>
  <c r="CR281" s="1"/>
  <c r="AC279"/>
  <c r="CR280" s="1"/>
  <c r="AC278"/>
  <c r="CR279" s="1"/>
  <c r="AC277"/>
  <c r="CR278" s="1"/>
  <c r="AC276"/>
  <c r="CR277" s="1"/>
  <c r="AC275"/>
  <c r="CR276" s="1"/>
  <c r="AC274"/>
  <c r="CR275" s="1"/>
  <c r="AC273"/>
  <c r="CR274" s="1"/>
  <c r="AC272"/>
  <c r="CR273" s="1"/>
  <c r="AC271"/>
  <c r="CR272" s="1"/>
  <c r="AC270"/>
  <c r="CR271" s="1"/>
  <c r="AC269"/>
  <c r="CR270" s="1"/>
  <c r="AC268"/>
  <c r="CR269" s="1"/>
  <c r="AC267"/>
  <c r="CR268" s="1"/>
  <c r="AC266"/>
  <c r="CR267" s="1"/>
  <c r="AC265"/>
  <c r="CR266" s="1"/>
  <c r="AC264"/>
  <c r="CR265" s="1"/>
  <c r="AC263"/>
  <c r="CR264" s="1"/>
  <c r="AC262"/>
  <c r="CR263" s="1"/>
  <c r="AC261"/>
  <c r="CR262" s="1"/>
  <c r="AC260"/>
  <c r="CR261" s="1"/>
  <c r="AC259"/>
  <c r="CR260" s="1"/>
  <c r="AC258"/>
  <c r="CR259" s="1"/>
  <c r="AC257"/>
  <c r="CR258" s="1"/>
  <c r="AC256"/>
  <c r="CR257" s="1"/>
  <c r="AC255"/>
  <c r="CR256" s="1"/>
  <c r="AC254"/>
  <c r="CR255" s="1"/>
  <c r="AC253"/>
  <c r="CR254" s="1"/>
  <c r="AC252"/>
  <c r="CR253" s="1"/>
  <c r="AC251"/>
  <c r="CR252" s="1"/>
  <c r="AC250"/>
  <c r="CR251" s="1"/>
  <c r="AC249"/>
  <c r="CR250" s="1"/>
  <c r="AC248"/>
  <c r="CR249" s="1"/>
  <c r="AC247"/>
  <c r="CR248" s="1"/>
  <c r="AC246"/>
  <c r="CR247" s="1"/>
  <c r="AC245"/>
  <c r="CR246" s="1"/>
  <c r="AC244"/>
  <c r="CR245" s="1"/>
  <c r="AC243"/>
  <c r="CR244" s="1"/>
  <c r="AC242"/>
  <c r="CR243" s="1"/>
  <c r="AC241"/>
  <c r="CR242" s="1"/>
  <c r="AC240"/>
  <c r="CR241" s="1"/>
  <c r="AC239"/>
  <c r="CR240" s="1"/>
  <c r="AC238"/>
  <c r="CR239" s="1"/>
  <c r="AC237"/>
  <c r="CR238" s="1"/>
  <c r="AC236"/>
  <c r="CR237" s="1"/>
  <c r="AC235"/>
  <c r="CR236" s="1"/>
  <c r="AC234"/>
  <c r="CR235" s="1"/>
  <c r="AC233"/>
  <c r="CR234" s="1"/>
  <c r="AC232"/>
  <c r="CR233" s="1"/>
  <c r="AC231"/>
  <c r="CR232" s="1"/>
  <c r="AC230"/>
  <c r="CR231" s="1"/>
  <c r="AC229"/>
  <c r="CR230" s="1"/>
  <c r="AC228"/>
  <c r="CR229" s="1"/>
  <c r="AC227"/>
  <c r="CR228" s="1"/>
  <c r="AC226"/>
  <c r="CR227" s="1"/>
  <c r="AC225"/>
  <c r="CR226" s="1"/>
  <c r="AC224"/>
  <c r="CR225" s="1"/>
  <c r="AC223"/>
  <c r="CR224" s="1"/>
  <c r="AC222"/>
  <c r="CR223" s="1"/>
  <c r="AC221"/>
  <c r="CR222" s="1"/>
  <c r="AC220"/>
  <c r="CR221" s="1"/>
  <c r="AC219"/>
  <c r="CR220" s="1"/>
  <c r="AC218"/>
  <c r="CR219" s="1"/>
  <c r="AC217"/>
  <c r="CR218" s="1"/>
  <c r="AC216"/>
  <c r="CR217" s="1"/>
  <c r="AC215"/>
  <c r="CR216" s="1"/>
  <c r="AC214"/>
  <c r="CR215" s="1"/>
  <c r="AC213"/>
  <c r="CR214" s="1"/>
  <c r="AC212"/>
  <c r="CR213" s="1"/>
  <c r="AC211"/>
  <c r="CR212" s="1"/>
  <c r="AC210"/>
  <c r="CR211" s="1"/>
  <c r="AC209"/>
  <c r="CR210" s="1"/>
  <c r="AC208"/>
  <c r="CR209" s="1"/>
  <c r="AC207"/>
  <c r="CR208" s="1"/>
  <c r="AC206"/>
  <c r="CR207" s="1"/>
  <c r="AC205"/>
  <c r="CR206" s="1"/>
  <c r="AC204"/>
  <c r="CR205" s="1"/>
  <c r="AC203"/>
  <c r="CR204" s="1"/>
  <c r="AC202"/>
  <c r="CR203" s="1"/>
  <c r="AC201"/>
  <c r="CR202" s="1"/>
  <c r="AC200"/>
  <c r="CR201" s="1"/>
  <c r="AC199"/>
  <c r="CR200" s="1"/>
  <c r="AC198"/>
  <c r="CR199" s="1"/>
  <c r="AC197"/>
  <c r="CR198" s="1"/>
  <c r="AC196"/>
  <c r="CR197" s="1"/>
  <c r="AC195"/>
  <c r="CR196" s="1"/>
  <c r="AC194"/>
  <c r="CR195" s="1"/>
  <c r="AC193"/>
  <c r="CR194" s="1"/>
  <c r="AC192"/>
  <c r="CR193" s="1"/>
  <c r="AC191"/>
  <c r="CR192" s="1"/>
  <c r="AC190"/>
  <c r="CR191" s="1"/>
  <c r="AC189"/>
  <c r="CR190" s="1"/>
  <c r="AC188"/>
  <c r="CR189" s="1"/>
  <c r="AC187"/>
  <c r="CR188" s="1"/>
  <c r="AC186"/>
  <c r="CR187" s="1"/>
  <c r="AC185"/>
  <c r="CR186" s="1"/>
  <c r="AC184"/>
  <c r="CR185" s="1"/>
  <c r="AC183"/>
  <c r="CR184" s="1"/>
  <c r="AC182"/>
  <c r="CR183" s="1"/>
  <c r="AC181"/>
  <c r="CR182" s="1"/>
  <c r="AC180"/>
  <c r="CR181" s="1"/>
  <c r="AC179"/>
  <c r="CR180" s="1"/>
  <c r="AC178"/>
  <c r="CR179" s="1"/>
  <c r="AC177"/>
  <c r="CR178" s="1"/>
  <c r="AC176"/>
  <c r="CR177" s="1"/>
  <c r="AC175"/>
  <c r="CR176" s="1"/>
  <c r="AC174"/>
  <c r="CR175" s="1"/>
  <c r="AC173"/>
  <c r="CR174" s="1"/>
  <c r="AC172"/>
  <c r="CR173" s="1"/>
  <c r="AC171"/>
  <c r="CR172" s="1"/>
  <c r="AC170"/>
  <c r="CR171" s="1"/>
  <c r="AC169"/>
  <c r="CR170" s="1"/>
  <c r="AC168"/>
  <c r="CR169" s="1"/>
  <c r="AC167"/>
  <c r="CR168" s="1"/>
  <c r="AC166"/>
  <c r="CR167" s="1"/>
  <c r="AC165"/>
  <c r="CR166" s="1"/>
  <c r="AC164"/>
  <c r="CR165" s="1"/>
  <c r="AC163"/>
  <c r="CR164" s="1"/>
  <c r="AC162"/>
  <c r="CR163" s="1"/>
  <c r="AC161"/>
  <c r="CR162" s="1"/>
  <c r="AC160"/>
  <c r="CR161" s="1"/>
  <c r="AC159"/>
  <c r="CR160" s="1"/>
  <c r="AC158"/>
  <c r="CR159" s="1"/>
  <c r="AC157"/>
  <c r="CR158" s="1"/>
  <c r="AC156"/>
  <c r="CR157" s="1"/>
  <c r="AC155"/>
  <c r="CR156" s="1"/>
  <c r="AC154"/>
  <c r="CR155" s="1"/>
  <c r="AC153"/>
  <c r="CR154" s="1"/>
  <c r="AC152"/>
  <c r="CR153" s="1"/>
  <c r="AC151"/>
  <c r="CR152" s="1"/>
  <c r="AC150"/>
  <c r="CR151" s="1"/>
  <c r="AC149"/>
  <c r="CR150" s="1"/>
  <c r="AC148"/>
  <c r="CR149" s="1"/>
  <c r="AC147"/>
  <c r="CR148" s="1"/>
  <c r="AC146"/>
  <c r="CR147" s="1"/>
  <c r="AC145"/>
  <c r="CR146" s="1"/>
  <c r="AC144"/>
  <c r="CR145" s="1"/>
  <c r="AC143"/>
  <c r="CR144" s="1"/>
  <c r="AC142"/>
  <c r="CR143" s="1"/>
  <c r="AC141"/>
  <c r="CR142" s="1"/>
  <c r="AC140"/>
  <c r="CR141" s="1"/>
  <c r="AC139"/>
  <c r="CR140" s="1"/>
  <c r="AC138"/>
  <c r="CR139" s="1"/>
  <c r="AC137"/>
  <c r="CR138" s="1"/>
  <c r="AC136"/>
  <c r="CR137" s="1"/>
  <c r="AC135"/>
  <c r="CR136" s="1"/>
  <c r="AC134"/>
  <c r="CR135" s="1"/>
  <c r="AC133"/>
  <c r="CR134" s="1"/>
  <c r="AC132"/>
  <c r="CR133" s="1"/>
  <c r="AC131"/>
  <c r="CR132" s="1"/>
  <c r="AC130"/>
  <c r="CR131" s="1"/>
  <c r="AC129"/>
  <c r="CR130" s="1"/>
  <c r="AC128"/>
  <c r="CR129" s="1"/>
  <c r="AC127"/>
  <c r="CR128" s="1"/>
  <c r="AC126"/>
  <c r="CR127" s="1"/>
  <c r="AC125"/>
  <c r="CR126" s="1"/>
  <c r="AC124"/>
  <c r="CR125" s="1"/>
  <c r="AC123"/>
  <c r="CR124" s="1"/>
  <c r="AC122"/>
  <c r="CR123" s="1"/>
  <c r="AC121"/>
  <c r="CR122" s="1"/>
  <c r="AC120"/>
  <c r="CR121" s="1"/>
  <c r="AC119"/>
  <c r="CR120" s="1"/>
  <c r="AC118"/>
  <c r="CR119" s="1"/>
  <c r="AC117"/>
  <c r="CR118" s="1"/>
  <c r="AC116"/>
  <c r="CR117" s="1"/>
  <c r="AC115"/>
  <c r="CR116" s="1"/>
  <c r="AC114"/>
  <c r="CR115" s="1"/>
  <c r="AC113"/>
  <c r="CR114" s="1"/>
  <c r="AC112"/>
  <c r="CR113" s="1"/>
  <c r="AC111"/>
  <c r="CR112" s="1"/>
  <c r="AC110"/>
  <c r="CR111" s="1"/>
  <c r="AC109"/>
  <c r="CR110" s="1"/>
  <c r="AC108"/>
  <c r="CR109" s="1"/>
  <c r="AC107"/>
  <c r="CR108" s="1"/>
  <c r="AC106"/>
  <c r="CR107" s="1"/>
  <c r="AC105"/>
  <c r="CR106" s="1"/>
  <c r="AC104"/>
  <c r="CR105" s="1"/>
  <c r="AC103"/>
  <c r="CR104" s="1"/>
  <c r="AC102"/>
  <c r="CR103" s="1"/>
  <c r="AC101"/>
  <c r="CR102" s="1"/>
  <c r="AC100"/>
  <c r="CR101" s="1"/>
  <c r="AC99"/>
  <c r="CR100" s="1"/>
  <c r="AC98"/>
  <c r="CR99" s="1"/>
  <c r="AC97"/>
  <c r="CR98" s="1"/>
  <c r="AC96"/>
  <c r="CR97" s="1"/>
  <c r="AC95"/>
  <c r="CR96" s="1"/>
  <c r="AC94"/>
  <c r="CR95" s="1"/>
  <c r="AC93"/>
  <c r="CR94" s="1"/>
  <c r="AC92"/>
  <c r="CR93" s="1"/>
  <c r="AC91"/>
  <c r="CR92" s="1"/>
  <c r="AC90"/>
  <c r="CR91" s="1"/>
  <c r="AC89"/>
  <c r="CR90" s="1"/>
  <c r="AC88"/>
  <c r="CR89" s="1"/>
  <c r="AC87"/>
  <c r="CR88" s="1"/>
  <c r="AC86"/>
  <c r="CR87" s="1"/>
  <c r="AC85"/>
  <c r="CR86" s="1"/>
  <c r="AC84"/>
  <c r="CR85" s="1"/>
  <c r="AC83"/>
  <c r="CR84" s="1"/>
  <c r="AC82"/>
  <c r="CR83" s="1"/>
  <c r="AC81"/>
  <c r="CR82" s="1"/>
  <c r="AC80"/>
  <c r="CR81" s="1"/>
  <c r="AC79"/>
  <c r="CR80" s="1"/>
  <c r="AC78"/>
  <c r="CR79" s="1"/>
  <c r="AC77"/>
  <c r="CR78" s="1"/>
  <c r="AC76"/>
  <c r="CR77" s="1"/>
  <c r="AC75"/>
  <c r="CR76" s="1"/>
  <c r="AC74"/>
  <c r="CR75" s="1"/>
  <c r="AC73"/>
  <c r="CR74" s="1"/>
  <c r="AC72"/>
  <c r="CR73" s="1"/>
  <c r="AC71"/>
  <c r="CR72" s="1"/>
  <c r="AC70"/>
  <c r="CR71" s="1"/>
  <c r="AC69"/>
  <c r="CR70" s="1"/>
  <c r="AC68"/>
  <c r="CR69" s="1"/>
  <c r="AC67"/>
  <c r="CR68" s="1"/>
  <c r="AC66"/>
  <c r="CR67" s="1"/>
  <c r="AC65"/>
  <c r="CR66" s="1"/>
  <c r="AC64"/>
  <c r="CR65" s="1"/>
  <c r="AC63"/>
  <c r="CR64" s="1"/>
  <c r="AC62"/>
  <c r="CR63" s="1"/>
  <c r="AC61"/>
  <c r="CR62" s="1"/>
  <c r="AC60"/>
  <c r="CR61" s="1"/>
  <c r="AC59"/>
  <c r="CR60" s="1"/>
  <c r="AC58"/>
  <c r="CR59" s="1"/>
  <c r="AC57"/>
  <c r="CR58" s="1"/>
  <c r="AC56"/>
  <c r="CR57" s="1"/>
  <c r="AC55"/>
  <c r="CR56" s="1"/>
  <c r="AC54"/>
  <c r="CR55" s="1"/>
  <c r="AC53"/>
  <c r="CR54" s="1"/>
  <c r="AC52"/>
  <c r="CR53" s="1"/>
  <c r="AC51"/>
  <c r="CR52" s="1"/>
  <c r="AC50"/>
  <c r="CR51" s="1"/>
  <c r="AC49"/>
  <c r="CR50" s="1"/>
  <c r="AC48"/>
  <c r="CR49" s="1"/>
  <c r="AC47"/>
  <c r="CR48" s="1"/>
  <c r="AC46"/>
  <c r="CR47" s="1"/>
  <c r="AC45"/>
  <c r="CR46" s="1"/>
  <c r="AC44"/>
  <c r="CR45" s="1"/>
  <c r="AC43"/>
  <c r="CR44" s="1"/>
  <c r="AC42"/>
  <c r="CR43" s="1"/>
  <c r="AC41"/>
  <c r="CR42" s="1"/>
  <c r="AC40"/>
  <c r="CR41" s="1"/>
  <c r="AC39"/>
  <c r="CR40" s="1"/>
  <c r="AC38"/>
  <c r="CR39" s="1"/>
  <c r="AC37"/>
  <c r="CR38" s="1"/>
  <c r="AC36"/>
  <c r="CR37" s="1"/>
  <c r="AC35"/>
  <c r="CR36" s="1"/>
  <c r="AC34"/>
  <c r="CR35" s="1"/>
  <c r="AC33"/>
  <c r="CR34" s="1"/>
  <c r="AC32"/>
  <c r="CR33" s="1"/>
  <c r="AC31"/>
  <c r="CR32" s="1"/>
  <c r="AC30"/>
  <c r="CR31" s="1"/>
  <c r="AC29"/>
  <c r="CR30" s="1"/>
  <c r="AC28"/>
  <c r="CR29" s="1"/>
  <c r="AC27"/>
  <c r="CR28" s="1"/>
  <c r="AC26"/>
  <c r="CR27" s="1"/>
  <c r="AC25"/>
  <c r="BI23"/>
  <c r="BZ23"/>
  <c r="AB23"/>
  <c r="AR23"/>
  <c r="L9"/>
  <c r="CS23" s="1"/>
  <c r="K23"/>
  <c r="E88" i="5"/>
  <c r="D88"/>
  <c r="G88" s="1"/>
  <c r="H88" s="1"/>
  <c r="K54" i="7"/>
  <c r="L53"/>
  <c r="K46"/>
  <c r="L45"/>
  <c r="J38"/>
  <c r="J35"/>
  <c r="K36"/>
  <c r="K32"/>
  <c r="K34" s="1"/>
  <c r="K31"/>
  <c r="L30"/>
  <c r="J61"/>
  <c r="J66" s="1"/>
  <c r="K60"/>
  <c r="CA25" i="6" l="1"/>
  <c r="L16" a="1"/>
  <c r="L16" s="1"/>
  <c r="CR26"/>
  <c r="M13"/>
  <c r="M12"/>
  <c r="M11"/>
  <c r="M10"/>
  <c r="AE24" s="1"/>
  <c r="CT25" s="1"/>
  <c r="L15" a="1"/>
  <c r="L15" s="1"/>
  <c r="L14" a="1"/>
  <c r="L14" s="1"/>
  <c r="AS26"/>
  <c r="BJ26"/>
  <c r="AS28"/>
  <c r="BJ28"/>
  <c r="AS30"/>
  <c r="BJ30"/>
  <c r="AS32"/>
  <c r="BJ32"/>
  <c r="AS34"/>
  <c r="BJ34"/>
  <c r="AS36"/>
  <c r="BJ36"/>
  <c r="AS38"/>
  <c r="BJ38"/>
  <c r="AS40"/>
  <c r="BJ40"/>
  <c r="AS42"/>
  <c r="BJ42"/>
  <c r="AS44"/>
  <c r="BJ44"/>
  <c r="AS46"/>
  <c r="BJ46"/>
  <c r="AS48"/>
  <c r="BJ48"/>
  <c r="AS50"/>
  <c r="BJ50"/>
  <c r="AS52"/>
  <c r="BJ52"/>
  <c r="AS54"/>
  <c r="BJ54"/>
  <c r="AS56"/>
  <c r="BJ56"/>
  <c r="AS58"/>
  <c r="BJ58"/>
  <c r="AS60"/>
  <c r="BJ60"/>
  <c r="AS62"/>
  <c r="BJ62"/>
  <c r="AS64"/>
  <c r="BJ64"/>
  <c r="AS66"/>
  <c r="BJ66"/>
  <c r="AS68"/>
  <c r="BJ68"/>
  <c r="AS70"/>
  <c r="BJ70"/>
  <c r="AS72"/>
  <c r="BJ72"/>
  <c r="AS74"/>
  <c r="BJ74"/>
  <c r="AS76"/>
  <c r="BJ76"/>
  <c r="AS78"/>
  <c r="BJ78"/>
  <c r="AS80"/>
  <c r="BJ80"/>
  <c r="AS82"/>
  <c r="BJ82"/>
  <c r="AS84"/>
  <c r="BJ84"/>
  <c r="AS86"/>
  <c r="BJ86"/>
  <c r="AS88"/>
  <c r="BJ88"/>
  <c r="AS90"/>
  <c r="BJ90"/>
  <c r="AS92"/>
  <c r="BJ92"/>
  <c r="AS94"/>
  <c r="BJ94"/>
  <c r="AS96"/>
  <c r="BJ96"/>
  <c r="AS98"/>
  <c r="BJ98"/>
  <c r="AS100"/>
  <c r="BJ100"/>
  <c r="AS102"/>
  <c r="BJ102"/>
  <c r="AS104"/>
  <c r="BJ104"/>
  <c r="AS106"/>
  <c r="BJ106"/>
  <c r="AS108"/>
  <c r="BJ108"/>
  <c r="AS110"/>
  <c r="BJ110"/>
  <c r="AS112"/>
  <c r="BJ112"/>
  <c r="AS114"/>
  <c r="BJ114"/>
  <c r="AS116"/>
  <c r="BJ116"/>
  <c r="AS118"/>
  <c r="BJ118"/>
  <c r="AS120"/>
  <c r="BJ120"/>
  <c r="AS122"/>
  <c r="BJ122"/>
  <c r="AS124"/>
  <c r="BJ124"/>
  <c r="AS126"/>
  <c r="BJ126"/>
  <c r="AS128"/>
  <c r="BJ128"/>
  <c r="AS130"/>
  <c r="BJ130"/>
  <c r="AS132"/>
  <c r="BJ132"/>
  <c r="AS134"/>
  <c r="BJ134"/>
  <c r="AS136"/>
  <c r="BJ136"/>
  <c r="AS138"/>
  <c r="BJ138"/>
  <c r="AS140"/>
  <c r="BJ140"/>
  <c r="AS142"/>
  <c r="BJ142"/>
  <c r="AS144"/>
  <c r="BJ144"/>
  <c r="AS146"/>
  <c r="BJ146"/>
  <c r="AS148"/>
  <c r="BJ148"/>
  <c r="AS150"/>
  <c r="BJ150"/>
  <c r="AS152"/>
  <c r="BJ152"/>
  <c r="AS154"/>
  <c r="BJ154"/>
  <c r="AS156"/>
  <c r="BJ156"/>
  <c r="AS158"/>
  <c r="BJ158"/>
  <c r="AS160"/>
  <c r="BJ160"/>
  <c r="AS162"/>
  <c r="BJ162"/>
  <c r="AS164"/>
  <c r="BJ164"/>
  <c r="AS166"/>
  <c r="BJ166"/>
  <c r="AS168"/>
  <c r="BJ168"/>
  <c r="AS170"/>
  <c r="BJ170"/>
  <c r="AS172"/>
  <c r="BJ172"/>
  <c r="AS174"/>
  <c r="BJ174"/>
  <c r="AS176"/>
  <c r="BJ176"/>
  <c r="AS178"/>
  <c r="BJ178"/>
  <c r="AS180"/>
  <c r="BJ180"/>
  <c r="AS182"/>
  <c r="BJ182"/>
  <c r="AS184"/>
  <c r="BJ184"/>
  <c r="AS186"/>
  <c r="BJ186"/>
  <c r="AS188"/>
  <c r="BJ188"/>
  <c r="AS190"/>
  <c r="BJ190"/>
  <c r="AS192"/>
  <c r="BJ192"/>
  <c r="AS194"/>
  <c r="BJ194"/>
  <c r="AS196"/>
  <c r="BJ196"/>
  <c r="AS198"/>
  <c r="BJ198"/>
  <c r="AS200"/>
  <c r="BJ200"/>
  <c r="AS202"/>
  <c r="BJ202"/>
  <c r="AS204"/>
  <c r="BJ204"/>
  <c r="AS206"/>
  <c r="BJ206"/>
  <c r="AS208"/>
  <c r="BJ208"/>
  <c r="AS210"/>
  <c r="BJ210"/>
  <c r="AS212"/>
  <c r="BJ212"/>
  <c r="AS214"/>
  <c r="BJ214"/>
  <c r="AS216"/>
  <c r="BJ216"/>
  <c r="AS218"/>
  <c r="BJ218"/>
  <c r="AS220"/>
  <c r="BJ220"/>
  <c r="AS222"/>
  <c r="BJ222"/>
  <c r="AS224"/>
  <c r="BJ224"/>
  <c r="AS226"/>
  <c r="BJ226"/>
  <c r="AS228"/>
  <c r="BJ228"/>
  <c r="AS230"/>
  <c r="BJ230"/>
  <c r="AS232"/>
  <c r="BJ232"/>
  <c r="AS234"/>
  <c r="BJ234"/>
  <c r="AS236"/>
  <c r="BJ236"/>
  <c r="AS238"/>
  <c r="BJ238"/>
  <c r="AS240"/>
  <c r="BJ240"/>
  <c r="AS242"/>
  <c r="BJ242"/>
  <c r="AS244"/>
  <c r="BJ244"/>
  <c r="AS246"/>
  <c r="BJ246"/>
  <c r="AS248"/>
  <c r="BJ248"/>
  <c r="AS250"/>
  <c r="BJ250"/>
  <c r="AS252"/>
  <c r="BJ252"/>
  <c r="AS254"/>
  <c r="BJ254"/>
  <c r="AS256"/>
  <c r="BJ256"/>
  <c r="AS258"/>
  <c r="BJ258"/>
  <c r="AS260"/>
  <c r="BJ260"/>
  <c r="AS262"/>
  <c r="BJ262"/>
  <c r="AS264"/>
  <c r="BJ264"/>
  <c r="AS266"/>
  <c r="BJ266"/>
  <c r="AS268"/>
  <c r="BJ268"/>
  <c r="AS270"/>
  <c r="BJ270"/>
  <c r="AS272"/>
  <c r="BJ272"/>
  <c r="AS274"/>
  <c r="BJ274"/>
  <c r="AS276"/>
  <c r="BJ276"/>
  <c r="AS278"/>
  <c r="BJ278"/>
  <c r="AS280"/>
  <c r="BJ280"/>
  <c r="AS282"/>
  <c r="BJ282"/>
  <c r="AS284"/>
  <c r="BJ284"/>
  <c r="AS286"/>
  <c r="BJ286"/>
  <c r="AS288"/>
  <c r="BJ288"/>
  <c r="AS290"/>
  <c r="BJ290"/>
  <c r="AS292"/>
  <c r="BJ292"/>
  <c r="AS294"/>
  <c r="BJ294"/>
  <c r="AS296"/>
  <c r="BJ296"/>
  <c r="AS298"/>
  <c r="BJ298"/>
  <c r="AS300"/>
  <c r="BJ300"/>
  <c r="AS302"/>
  <c r="BJ302"/>
  <c r="AS304"/>
  <c r="BJ304"/>
  <c r="AS306"/>
  <c r="BJ306"/>
  <c r="AS308"/>
  <c r="BJ308"/>
  <c r="AS310"/>
  <c r="BJ310"/>
  <c r="AS312"/>
  <c r="BJ312"/>
  <c r="AS314"/>
  <c r="BJ314"/>
  <c r="AS316"/>
  <c r="BJ316"/>
  <c r="AS318"/>
  <c r="BJ318"/>
  <c r="AS320"/>
  <c r="BJ320"/>
  <c r="AS322"/>
  <c r="BJ322"/>
  <c r="AS324"/>
  <c r="BJ324"/>
  <c r="AS326"/>
  <c r="BJ326"/>
  <c r="AS328"/>
  <c r="BJ328"/>
  <c r="AS330"/>
  <c r="BJ330"/>
  <c r="AS332"/>
  <c r="BJ332"/>
  <c r="AS334"/>
  <c r="BJ334"/>
  <c r="AS336"/>
  <c r="BJ336"/>
  <c r="AS338"/>
  <c r="BJ338"/>
  <c r="AS340"/>
  <c r="BJ340"/>
  <c r="AS342"/>
  <c r="BJ342"/>
  <c r="AS344"/>
  <c r="BJ344"/>
  <c r="AS346"/>
  <c r="BJ346"/>
  <c r="AS348"/>
  <c r="BJ348"/>
  <c r="AS350"/>
  <c r="BJ350"/>
  <c r="AS352"/>
  <c r="BJ352"/>
  <c r="AS354"/>
  <c r="BJ354"/>
  <c r="AS356"/>
  <c r="BJ356"/>
  <c r="AS358"/>
  <c r="BJ358"/>
  <c r="AS360"/>
  <c r="BJ360"/>
  <c r="AS362"/>
  <c r="BJ362"/>
  <c r="AS364"/>
  <c r="BJ364"/>
  <c r="AS366"/>
  <c r="BJ366"/>
  <c r="AS368"/>
  <c r="BJ368"/>
  <c r="AS370"/>
  <c r="BJ370"/>
  <c r="AS372"/>
  <c r="BJ372"/>
  <c r="AS374"/>
  <c r="BJ374"/>
  <c r="AS376"/>
  <c r="BJ376"/>
  <c r="AS378"/>
  <c r="BJ378"/>
  <c r="AS380"/>
  <c r="BJ380"/>
  <c r="AT25"/>
  <c r="BK25"/>
  <c r="AS27"/>
  <c r="BJ27"/>
  <c r="AS29"/>
  <c r="BJ29"/>
  <c r="AS31"/>
  <c r="BJ31"/>
  <c r="AS33"/>
  <c r="BJ33"/>
  <c r="AS35"/>
  <c r="BJ35"/>
  <c r="AS37"/>
  <c r="BJ37"/>
  <c r="AS39"/>
  <c r="BJ39"/>
  <c r="AS41"/>
  <c r="BJ41"/>
  <c r="AS43"/>
  <c r="BJ43"/>
  <c r="AS45"/>
  <c r="BJ45"/>
  <c r="AS47"/>
  <c r="BJ47"/>
  <c r="AS49"/>
  <c r="BJ49"/>
  <c r="AS51"/>
  <c r="BJ51"/>
  <c r="AS53"/>
  <c r="BJ53"/>
  <c r="AS55"/>
  <c r="BJ55"/>
  <c r="AS57"/>
  <c r="BJ57"/>
  <c r="AS59"/>
  <c r="BJ59"/>
  <c r="AS61"/>
  <c r="BJ61"/>
  <c r="AS63"/>
  <c r="BJ63"/>
  <c r="AS65"/>
  <c r="BJ65"/>
  <c r="AS67"/>
  <c r="BJ67"/>
  <c r="AS69"/>
  <c r="BJ69"/>
  <c r="AS71"/>
  <c r="BJ71"/>
  <c r="AS73"/>
  <c r="BJ73"/>
  <c r="AS75"/>
  <c r="BJ75"/>
  <c r="AS77"/>
  <c r="BJ77"/>
  <c r="AS79"/>
  <c r="BJ79"/>
  <c r="AS81"/>
  <c r="BJ81"/>
  <c r="AS83"/>
  <c r="BJ83"/>
  <c r="AS85"/>
  <c r="BJ85"/>
  <c r="AS87"/>
  <c r="BJ87"/>
  <c r="AS89"/>
  <c r="BJ89"/>
  <c r="AS91"/>
  <c r="BJ91"/>
  <c r="AS93"/>
  <c r="BJ93"/>
  <c r="AS95"/>
  <c r="BJ95"/>
  <c r="AS97"/>
  <c r="BJ97"/>
  <c r="AS99"/>
  <c r="BJ99"/>
  <c r="AS101"/>
  <c r="BJ101"/>
  <c r="AS103"/>
  <c r="BJ103"/>
  <c r="AS105"/>
  <c r="BJ105"/>
  <c r="AS107"/>
  <c r="BJ107"/>
  <c r="AS109"/>
  <c r="BJ109"/>
  <c r="AS111"/>
  <c r="BJ111"/>
  <c r="AS113"/>
  <c r="BJ113"/>
  <c r="AS115"/>
  <c r="BJ115"/>
  <c r="AS117"/>
  <c r="BJ117"/>
  <c r="AS119"/>
  <c r="BJ119"/>
  <c r="AS121"/>
  <c r="BJ121"/>
  <c r="AS123"/>
  <c r="BJ123"/>
  <c r="AS125"/>
  <c r="BJ125"/>
  <c r="AS127"/>
  <c r="BJ127"/>
  <c r="AS129"/>
  <c r="BJ129"/>
  <c r="AS131"/>
  <c r="BJ131"/>
  <c r="AS133"/>
  <c r="BJ133"/>
  <c r="AS135"/>
  <c r="BJ135"/>
  <c r="AS137"/>
  <c r="BJ137"/>
  <c r="AS139"/>
  <c r="BJ139"/>
  <c r="AS141"/>
  <c r="BJ141"/>
  <c r="AS143"/>
  <c r="BJ143"/>
  <c r="AS145"/>
  <c r="BJ145"/>
  <c r="AS147"/>
  <c r="BJ147"/>
  <c r="AS149"/>
  <c r="BJ149"/>
  <c r="AS151"/>
  <c r="BJ151"/>
  <c r="AS153"/>
  <c r="BJ153"/>
  <c r="AS155"/>
  <c r="BJ155"/>
  <c r="AS157"/>
  <c r="BJ157"/>
  <c r="AS159"/>
  <c r="BJ159"/>
  <c r="AS161"/>
  <c r="BJ161"/>
  <c r="AS163"/>
  <c r="BJ163"/>
  <c r="AS165"/>
  <c r="BJ165"/>
  <c r="AS167"/>
  <c r="BJ167"/>
  <c r="AS169"/>
  <c r="BJ169"/>
  <c r="AS171"/>
  <c r="BJ171"/>
  <c r="AS173"/>
  <c r="BJ173"/>
  <c r="AS175"/>
  <c r="BJ175"/>
  <c r="AS177"/>
  <c r="BJ177"/>
  <c r="AS179"/>
  <c r="BJ179"/>
  <c r="AS181"/>
  <c r="BJ181"/>
  <c r="AS183"/>
  <c r="BJ183"/>
  <c r="AS185"/>
  <c r="BJ185"/>
  <c r="AS187"/>
  <c r="BJ187"/>
  <c r="AS189"/>
  <c r="BJ189"/>
  <c r="AS191"/>
  <c r="BJ191"/>
  <c r="AS193"/>
  <c r="BJ193"/>
  <c r="AS195"/>
  <c r="BJ195"/>
  <c r="AS197"/>
  <c r="BJ197"/>
  <c r="AS199"/>
  <c r="BJ199"/>
  <c r="AS201"/>
  <c r="BJ201"/>
  <c r="AS203"/>
  <c r="BJ203"/>
  <c r="AS205"/>
  <c r="BJ205"/>
  <c r="AS207"/>
  <c r="BJ207"/>
  <c r="AS209"/>
  <c r="BJ209"/>
  <c r="AS211"/>
  <c r="BJ211"/>
  <c r="AS213"/>
  <c r="BJ213"/>
  <c r="AS215"/>
  <c r="BJ215"/>
  <c r="AS217"/>
  <c r="BJ217"/>
  <c r="AS219"/>
  <c r="BJ219"/>
  <c r="AS221"/>
  <c r="BJ221"/>
  <c r="AS223"/>
  <c r="BJ223"/>
  <c r="AS225"/>
  <c r="BJ225"/>
  <c r="AS227"/>
  <c r="BJ227"/>
  <c r="AS229"/>
  <c r="BJ229"/>
  <c r="AS231"/>
  <c r="BJ231"/>
  <c r="AS233"/>
  <c r="BJ233"/>
  <c r="AS235"/>
  <c r="BJ235"/>
  <c r="AS237"/>
  <c r="BJ237"/>
  <c r="AS239"/>
  <c r="BJ239"/>
  <c r="AS241"/>
  <c r="BJ241"/>
  <c r="AS243"/>
  <c r="BJ243"/>
  <c r="AS245"/>
  <c r="BJ245"/>
  <c r="AS247"/>
  <c r="BJ247"/>
  <c r="AS249"/>
  <c r="BJ249"/>
  <c r="AS251"/>
  <c r="BJ251"/>
  <c r="AS253"/>
  <c r="BJ253"/>
  <c r="AS255"/>
  <c r="BJ255"/>
  <c r="AS257"/>
  <c r="BJ257"/>
  <c r="AS259"/>
  <c r="BJ259"/>
  <c r="AS261"/>
  <c r="BJ261"/>
  <c r="AS263"/>
  <c r="BJ263"/>
  <c r="AS265"/>
  <c r="BJ265"/>
  <c r="AS267"/>
  <c r="BJ267"/>
  <c r="AS269"/>
  <c r="BJ269"/>
  <c r="AS271"/>
  <c r="BJ271"/>
  <c r="AS273"/>
  <c r="BJ273"/>
  <c r="AS275"/>
  <c r="BJ275"/>
  <c r="AS277"/>
  <c r="BJ277"/>
  <c r="AS279"/>
  <c r="BJ279"/>
  <c r="AS281"/>
  <c r="BJ281"/>
  <c r="AS283"/>
  <c r="BJ283"/>
  <c r="AS285"/>
  <c r="BJ285"/>
  <c r="AS287"/>
  <c r="BJ287"/>
  <c r="AS289"/>
  <c r="BJ289"/>
  <c r="AS291"/>
  <c r="BJ291"/>
  <c r="AS293"/>
  <c r="BJ293"/>
  <c r="AS295"/>
  <c r="BJ295"/>
  <c r="AS297"/>
  <c r="BJ297"/>
  <c r="AS299"/>
  <c r="BJ299"/>
  <c r="AS301"/>
  <c r="BJ301"/>
  <c r="AS303"/>
  <c r="BJ303"/>
  <c r="AS305"/>
  <c r="BJ305"/>
  <c r="AS307"/>
  <c r="BJ307"/>
  <c r="AS309"/>
  <c r="BJ309"/>
  <c r="AS311"/>
  <c r="BJ311"/>
  <c r="AS313"/>
  <c r="BJ313"/>
  <c r="AS315"/>
  <c r="BJ315"/>
  <c r="AS317"/>
  <c r="BJ317"/>
  <c r="AS319"/>
  <c r="BJ319"/>
  <c r="AS321"/>
  <c r="BJ321"/>
  <c r="AS323"/>
  <c r="BJ323"/>
  <c r="AS325"/>
  <c r="BJ325"/>
  <c r="AS327"/>
  <c r="BJ327"/>
  <c r="AS329"/>
  <c r="BJ329"/>
  <c r="AS331"/>
  <c r="BJ331"/>
  <c r="AS333"/>
  <c r="BJ333"/>
  <c r="AS335"/>
  <c r="BJ335"/>
  <c r="AS337"/>
  <c r="BJ337"/>
  <c r="AS339"/>
  <c r="BJ339"/>
  <c r="AS341"/>
  <c r="BJ341"/>
  <c r="AS343"/>
  <c r="BJ343"/>
  <c r="AS345"/>
  <c r="BJ345"/>
  <c r="AS347"/>
  <c r="BJ347"/>
  <c r="AS349"/>
  <c r="BJ349"/>
  <c r="AS351"/>
  <c r="BJ351"/>
  <c r="AS353"/>
  <c r="BJ353"/>
  <c r="AS355"/>
  <c r="BJ355"/>
  <c r="AS357"/>
  <c r="BJ357"/>
  <c r="AS359"/>
  <c r="BJ359"/>
  <c r="AS361"/>
  <c r="BJ361"/>
  <c r="AS363"/>
  <c r="BJ363"/>
  <c r="AS365"/>
  <c r="BJ365"/>
  <c r="AS367"/>
  <c r="BJ367"/>
  <c r="AS369"/>
  <c r="BJ369"/>
  <c r="AS371"/>
  <c r="BJ371"/>
  <c r="AS373"/>
  <c r="BJ373"/>
  <c r="AS375"/>
  <c r="BJ375"/>
  <c r="AS377"/>
  <c r="BJ377"/>
  <c r="AS379"/>
  <c r="BJ379"/>
  <c r="AS381"/>
  <c r="BJ381"/>
  <c r="AD381"/>
  <c r="AD380"/>
  <c r="CS381" s="1"/>
  <c r="AD379"/>
  <c r="CS380" s="1"/>
  <c r="AD378"/>
  <c r="CS379" s="1"/>
  <c r="AD377"/>
  <c r="CS378" s="1"/>
  <c r="AD376"/>
  <c r="CS377" s="1"/>
  <c r="AD375"/>
  <c r="CS376" s="1"/>
  <c r="AD374"/>
  <c r="CS375" s="1"/>
  <c r="AD373"/>
  <c r="CS374" s="1"/>
  <c r="AD372"/>
  <c r="CS373" s="1"/>
  <c r="AD371"/>
  <c r="CS372" s="1"/>
  <c r="AD370"/>
  <c r="CS371" s="1"/>
  <c r="AD369"/>
  <c r="CS370" s="1"/>
  <c r="AD368"/>
  <c r="CS369" s="1"/>
  <c r="AD367"/>
  <c r="CS368" s="1"/>
  <c r="AD366"/>
  <c r="CS367" s="1"/>
  <c r="AD365"/>
  <c r="CS366" s="1"/>
  <c r="AD364"/>
  <c r="CS365" s="1"/>
  <c r="AD363"/>
  <c r="CS364" s="1"/>
  <c r="AD362"/>
  <c r="CS363" s="1"/>
  <c r="AD361"/>
  <c r="CS362" s="1"/>
  <c r="AD360"/>
  <c r="CS361" s="1"/>
  <c r="AD359"/>
  <c r="CS360" s="1"/>
  <c r="AD358"/>
  <c r="CS359" s="1"/>
  <c r="AD357"/>
  <c r="CS358" s="1"/>
  <c r="AD356"/>
  <c r="CS357" s="1"/>
  <c r="AD355"/>
  <c r="CS356" s="1"/>
  <c r="AD354"/>
  <c r="CS355" s="1"/>
  <c r="AD353"/>
  <c r="CS354" s="1"/>
  <c r="AD352"/>
  <c r="CS353" s="1"/>
  <c r="AD351"/>
  <c r="CS352" s="1"/>
  <c r="AD350"/>
  <c r="CS351" s="1"/>
  <c r="AD349"/>
  <c r="CS350" s="1"/>
  <c r="AD348"/>
  <c r="CS349" s="1"/>
  <c r="AD347"/>
  <c r="CS348" s="1"/>
  <c r="AD346"/>
  <c r="CS347" s="1"/>
  <c r="AD345"/>
  <c r="CS346" s="1"/>
  <c r="AD344"/>
  <c r="CS345" s="1"/>
  <c r="AD343"/>
  <c r="CS344" s="1"/>
  <c r="AD342"/>
  <c r="CS343" s="1"/>
  <c r="AD341"/>
  <c r="CS342" s="1"/>
  <c r="AD340"/>
  <c r="CS341" s="1"/>
  <c r="AD339"/>
  <c r="CS340" s="1"/>
  <c r="AD338"/>
  <c r="CS339" s="1"/>
  <c r="AD337"/>
  <c r="CS338" s="1"/>
  <c r="AD336"/>
  <c r="CS337" s="1"/>
  <c r="AD335"/>
  <c r="CS336" s="1"/>
  <c r="AD334"/>
  <c r="CS335" s="1"/>
  <c r="AD333"/>
  <c r="CS334" s="1"/>
  <c r="AD332"/>
  <c r="CS333" s="1"/>
  <c r="AD331"/>
  <c r="CS332" s="1"/>
  <c r="AD330"/>
  <c r="CS331" s="1"/>
  <c r="AD329"/>
  <c r="CS330" s="1"/>
  <c r="AD328"/>
  <c r="CS329" s="1"/>
  <c r="AD327"/>
  <c r="CS328" s="1"/>
  <c r="AD326"/>
  <c r="CS327" s="1"/>
  <c r="AD325"/>
  <c r="CS326" s="1"/>
  <c r="AD324"/>
  <c r="CS325" s="1"/>
  <c r="AD323"/>
  <c r="CS324" s="1"/>
  <c r="AD322"/>
  <c r="CS323" s="1"/>
  <c r="AD321"/>
  <c r="CS322" s="1"/>
  <c r="AD320"/>
  <c r="CS321" s="1"/>
  <c r="AD319"/>
  <c r="CS320" s="1"/>
  <c r="AD318"/>
  <c r="CS319" s="1"/>
  <c r="AD317"/>
  <c r="CS318" s="1"/>
  <c r="AD316"/>
  <c r="CS317" s="1"/>
  <c r="AD315"/>
  <c r="CS316" s="1"/>
  <c r="AD314"/>
  <c r="CS315" s="1"/>
  <c r="AD313"/>
  <c r="CS314" s="1"/>
  <c r="AD312"/>
  <c r="CS313" s="1"/>
  <c r="AD311"/>
  <c r="CS312" s="1"/>
  <c r="AD310"/>
  <c r="CS311" s="1"/>
  <c r="AD309"/>
  <c r="CS310" s="1"/>
  <c r="AD308"/>
  <c r="CS309" s="1"/>
  <c r="AD307"/>
  <c r="CS308" s="1"/>
  <c r="AD306"/>
  <c r="CS307" s="1"/>
  <c r="AD305"/>
  <c r="CS306" s="1"/>
  <c r="AD304"/>
  <c r="CS305" s="1"/>
  <c r="AD303"/>
  <c r="CS304" s="1"/>
  <c r="AD302"/>
  <c r="CS303" s="1"/>
  <c r="AD301"/>
  <c r="CS302" s="1"/>
  <c r="AD300"/>
  <c r="CS301" s="1"/>
  <c r="AD299"/>
  <c r="CS300" s="1"/>
  <c r="AD298"/>
  <c r="CS299" s="1"/>
  <c r="AD297"/>
  <c r="CS298" s="1"/>
  <c r="AD296"/>
  <c r="CS297" s="1"/>
  <c r="AD295"/>
  <c r="CS296" s="1"/>
  <c r="AD294"/>
  <c r="CS295" s="1"/>
  <c r="AD293"/>
  <c r="CS294" s="1"/>
  <c r="AD292"/>
  <c r="CS293" s="1"/>
  <c r="AD291"/>
  <c r="CS292" s="1"/>
  <c r="AD290"/>
  <c r="CS291" s="1"/>
  <c r="AD289"/>
  <c r="CS290" s="1"/>
  <c r="AD288"/>
  <c r="CS289" s="1"/>
  <c r="AD287"/>
  <c r="CS288" s="1"/>
  <c r="AD286"/>
  <c r="CS287" s="1"/>
  <c r="AD285"/>
  <c r="CS286" s="1"/>
  <c r="AD284"/>
  <c r="CS285" s="1"/>
  <c r="AD283"/>
  <c r="CS284" s="1"/>
  <c r="AD282"/>
  <c r="CS283" s="1"/>
  <c r="AD281"/>
  <c r="CS282" s="1"/>
  <c r="AD280"/>
  <c r="CS281" s="1"/>
  <c r="AD279"/>
  <c r="CS280" s="1"/>
  <c r="AD278"/>
  <c r="CS279" s="1"/>
  <c r="AD277"/>
  <c r="CS278" s="1"/>
  <c r="AD276"/>
  <c r="CS277" s="1"/>
  <c r="AD275"/>
  <c r="CS276" s="1"/>
  <c r="AD274"/>
  <c r="CS275" s="1"/>
  <c r="AD273"/>
  <c r="CS274" s="1"/>
  <c r="AD272"/>
  <c r="CS273" s="1"/>
  <c r="AD271"/>
  <c r="CS272" s="1"/>
  <c r="AD270"/>
  <c r="CS271" s="1"/>
  <c r="AD269"/>
  <c r="CS270" s="1"/>
  <c r="AD268"/>
  <c r="CS269" s="1"/>
  <c r="AD267"/>
  <c r="CS268" s="1"/>
  <c r="AD266"/>
  <c r="CS267" s="1"/>
  <c r="AD265"/>
  <c r="CS266" s="1"/>
  <c r="AD264"/>
  <c r="CS265" s="1"/>
  <c r="AD263"/>
  <c r="CS264" s="1"/>
  <c r="AD262"/>
  <c r="CS263" s="1"/>
  <c r="AD261"/>
  <c r="CS262" s="1"/>
  <c r="AD260"/>
  <c r="CS261" s="1"/>
  <c r="AD259"/>
  <c r="CS260" s="1"/>
  <c r="AD258"/>
  <c r="CS259" s="1"/>
  <c r="AD257"/>
  <c r="CS258" s="1"/>
  <c r="AD256"/>
  <c r="CS257" s="1"/>
  <c r="AD255"/>
  <c r="CS256" s="1"/>
  <c r="AD254"/>
  <c r="CS255" s="1"/>
  <c r="AD253"/>
  <c r="CS254" s="1"/>
  <c r="AD252"/>
  <c r="CS253" s="1"/>
  <c r="AD251"/>
  <c r="CS252" s="1"/>
  <c r="AD250"/>
  <c r="CS251" s="1"/>
  <c r="AD249"/>
  <c r="CS250" s="1"/>
  <c r="AD248"/>
  <c r="CS249" s="1"/>
  <c r="AD247"/>
  <c r="CS248" s="1"/>
  <c r="AD246"/>
  <c r="CS247" s="1"/>
  <c r="AD245"/>
  <c r="CS246" s="1"/>
  <c r="AD244"/>
  <c r="CS245" s="1"/>
  <c r="AD243"/>
  <c r="CS244" s="1"/>
  <c r="AD242"/>
  <c r="CS243" s="1"/>
  <c r="AD241"/>
  <c r="CS242" s="1"/>
  <c r="AD240"/>
  <c r="CS241" s="1"/>
  <c r="AD239"/>
  <c r="CS240" s="1"/>
  <c r="AD238"/>
  <c r="CS239" s="1"/>
  <c r="AD237"/>
  <c r="CS238" s="1"/>
  <c r="AD236"/>
  <c r="CS237" s="1"/>
  <c r="AD235"/>
  <c r="CS236" s="1"/>
  <c r="AD234"/>
  <c r="CS235" s="1"/>
  <c r="AD233"/>
  <c r="CS234" s="1"/>
  <c r="AD232"/>
  <c r="CS233" s="1"/>
  <c r="AD231"/>
  <c r="CS232" s="1"/>
  <c r="AD230"/>
  <c r="CS231" s="1"/>
  <c r="AD229"/>
  <c r="CS230" s="1"/>
  <c r="AD228"/>
  <c r="CS229" s="1"/>
  <c r="AD227"/>
  <c r="CS228" s="1"/>
  <c r="AD226"/>
  <c r="CS227" s="1"/>
  <c r="AD225"/>
  <c r="CS226" s="1"/>
  <c r="AD224"/>
  <c r="CS225" s="1"/>
  <c r="AD223"/>
  <c r="CS224" s="1"/>
  <c r="AD222"/>
  <c r="CS223" s="1"/>
  <c r="AD221"/>
  <c r="CS222" s="1"/>
  <c r="AD220"/>
  <c r="CS221" s="1"/>
  <c r="AD219"/>
  <c r="CS220" s="1"/>
  <c r="AD218"/>
  <c r="CS219" s="1"/>
  <c r="AD217"/>
  <c r="CS218" s="1"/>
  <c r="AD216"/>
  <c r="CS217" s="1"/>
  <c r="AD215"/>
  <c r="CS216" s="1"/>
  <c r="AD214"/>
  <c r="CS215" s="1"/>
  <c r="AD213"/>
  <c r="CS214" s="1"/>
  <c r="AD212"/>
  <c r="CS213" s="1"/>
  <c r="AD211"/>
  <c r="CS212" s="1"/>
  <c r="AD210"/>
  <c r="CS211" s="1"/>
  <c r="AD209"/>
  <c r="CS210" s="1"/>
  <c r="AD208"/>
  <c r="CS209" s="1"/>
  <c r="AD207"/>
  <c r="CS208" s="1"/>
  <c r="AD206"/>
  <c r="CS207" s="1"/>
  <c r="AD205"/>
  <c r="CS206" s="1"/>
  <c r="AD204"/>
  <c r="CS205" s="1"/>
  <c r="AD203"/>
  <c r="CS204" s="1"/>
  <c r="AD202"/>
  <c r="CS203" s="1"/>
  <c r="AD201"/>
  <c r="CS202" s="1"/>
  <c r="AD200"/>
  <c r="CS201" s="1"/>
  <c r="AD199"/>
  <c r="CS200" s="1"/>
  <c r="AD198"/>
  <c r="CS199" s="1"/>
  <c r="AD197"/>
  <c r="CS198" s="1"/>
  <c r="AD196"/>
  <c r="CS197" s="1"/>
  <c r="AD195"/>
  <c r="CS196" s="1"/>
  <c r="AD194"/>
  <c r="CS195" s="1"/>
  <c r="AD193"/>
  <c r="CS194" s="1"/>
  <c r="AD192"/>
  <c r="CS193" s="1"/>
  <c r="AD191"/>
  <c r="CS192" s="1"/>
  <c r="AD190"/>
  <c r="CS191" s="1"/>
  <c r="AD189"/>
  <c r="CS190" s="1"/>
  <c r="AD188"/>
  <c r="CS189" s="1"/>
  <c r="AD187"/>
  <c r="CS188" s="1"/>
  <c r="AD186"/>
  <c r="CS187" s="1"/>
  <c r="AD185"/>
  <c r="CS186" s="1"/>
  <c r="AD184"/>
  <c r="CS185" s="1"/>
  <c r="AD183"/>
  <c r="CS184" s="1"/>
  <c r="AD182"/>
  <c r="CS183" s="1"/>
  <c r="AD181"/>
  <c r="CS182" s="1"/>
  <c r="AD180"/>
  <c r="CS181" s="1"/>
  <c r="AD179"/>
  <c r="CS180" s="1"/>
  <c r="AD178"/>
  <c r="CS179" s="1"/>
  <c r="AD177"/>
  <c r="CS178" s="1"/>
  <c r="AD176"/>
  <c r="CS177" s="1"/>
  <c r="AD175"/>
  <c r="CS176" s="1"/>
  <c r="AD174"/>
  <c r="CS175" s="1"/>
  <c r="AD173"/>
  <c r="CS174" s="1"/>
  <c r="AD172"/>
  <c r="CS173" s="1"/>
  <c r="AD171"/>
  <c r="CS172" s="1"/>
  <c r="AD170"/>
  <c r="CS171" s="1"/>
  <c r="AD169"/>
  <c r="CS170" s="1"/>
  <c r="AD168"/>
  <c r="CS169" s="1"/>
  <c r="AD167"/>
  <c r="CS168" s="1"/>
  <c r="AD166"/>
  <c r="CS167" s="1"/>
  <c r="AD165"/>
  <c r="CS166" s="1"/>
  <c r="AD164"/>
  <c r="CS165" s="1"/>
  <c r="AD163"/>
  <c r="CS164" s="1"/>
  <c r="AD162"/>
  <c r="CS163" s="1"/>
  <c r="AD161"/>
  <c r="CS162" s="1"/>
  <c r="AD160"/>
  <c r="CS161" s="1"/>
  <c r="AD159"/>
  <c r="CS160" s="1"/>
  <c r="AD158"/>
  <c r="CS159" s="1"/>
  <c r="AD157"/>
  <c r="CS158" s="1"/>
  <c r="AD156"/>
  <c r="CS157" s="1"/>
  <c r="AD155"/>
  <c r="CS156" s="1"/>
  <c r="AD154"/>
  <c r="CS155" s="1"/>
  <c r="AD153"/>
  <c r="CS154" s="1"/>
  <c r="AD152"/>
  <c r="CS153" s="1"/>
  <c r="AD151"/>
  <c r="CS152" s="1"/>
  <c r="AD150"/>
  <c r="CS151" s="1"/>
  <c r="AD149"/>
  <c r="CS150" s="1"/>
  <c r="AD148"/>
  <c r="CS149" s="1"/>
  <c r="AD147"/>
  <c r="CS148" s="1"/>
  <c r="AD146"/>
  <c r="CS147" s="1"/>
  <c r="AD145"/>
  <c r="CS146" s="1"/>
  <c r="AD144"/>
  <c r="CS145" s="1"/>
  <c r="AD143"/>
  <c r="CS144" s="1"/>
  <c r="AD142"/>
  <c r="CS143" s="1"/>
  <c r="AD141"/>
  <c r="CS142" s="1"/>
  <c r="AD140"/>
  <c r="CS141" s="1"/>
  <c r="AD139"/>
  <c r="CS140" s="1"/>
  <c r="AD138"/>
  <c r="CS139" s="1"/>
  <c r="AD137"/>
  <c r="CS138" s="1"/>
  <c r="AD136"/>
  <c r="CS137" s="1"/>
  <c r="AD135"/>
  <c r="CS136" s="1"/>
  <c r="AD134"/>
  <c r="CS135" s="1"/>
  <c r="AD133"/>
  <c r="CS134" s="1"/>
  <c r="AD132"/>
  <c r="CS133" s="1"/>
  <c r="AD131"/>
  <c r="CS132" s="1"/>
  <c r="AD130"/>
  <c r="CS131" s="1"/>
  <c r="AD129"/>
  <c r="CS130" s="1"/>
  <c r="AD128"/>
  <c r="CS129" s="1"/>
  <c r="AD127"/>
  <c r="CS128" s="1"/>
  <c r="AD126"/>
  <c r="CS127" s="1"/>
  <c r="AD125"/>
  <c r="CS126" s="1"/>
  <c r="AD124"/>
  <c r="CS125" s="1"/>
  <c r="AD123"/>
  <c r="CS124" s="1"/>
  <c r="AD122"/>
  <c r="CS123" s="1"/>
  <c r="AD121"/>
  <c r="CS122" s="1"/>
  <c r="AD120"/>
  <c r="CS121" s="1"/>
  <c r="AD119"/>
  <c r="CS120" s="1"/>
  <c r="AD118"/>
  <c r="CS119" s="1"/>
  <c r="AD117"/>
  <c r="CS118" s="1"/>
  <c r="AD116"/>
  <c r="CS117" s="1"/>
  <c r="AD115"/>
  <c r="CS116" s="1"/>
  <c r="AD114"/>
  <c r="CS115" s="1"/>
  <c r="AD113"/>
  <c r="CS114" s="1"/>
  <c r="AD112"/>
  <c r="CS113" s="1"/>
  <c r="AD111"/>
  <c r="CS112" s="1"/>
  <c r="AD110"/>
  <c r="CS111" s="1"/>
  <c r="AD109"/>
  <c r="CS110" s="1"/>
  <c r="AD108"/>
  <c r="CS109" s="1"/>
  <c r="AD107"/>
  <c r="CS108" s="1"/>
  <c r="AD106"/>
  <c r="CS107" s="1"/>
  <c r="AD105"/>
  <c r="CS106" s="1"/>
  <c r="AD104"/>
  <c r="CS105" s="1"/>
  <c r="AD103"/>
  <c r="CS104" s="1"/>
  <c r="AD102"/>
  <c r="CS103" s="1"/>
  <c r="AD101"/>
  <c r="CS102" s="1"/>
  <c r="AD100"/>
  <c r="CS101" s="1"/>
  <c r="AD99"/>
  <c r="CS100" s="1"/>
  <c r="AD98"/>
  <c r="CS99" s="1"/>
  <c r="AD97"/>
  <c r="CS98" s="1"/>
  <c r="AD96"/>
  <c r="CS97" s="1"/>
  <c r="AD95"/>
  <c r="CS96" s="1"/>
  <c r="AD94"/>
  <c r="CS95" s="1"/>
  <c r="AD93"/>
  <c r="CS94" s="1"/>
  <c r="AD92"/>
  <c r="CS93" s="1"/>
  <c r="AD91"/>
  <c r="CS92" s="1"/>
  <c r="AD90"/>
  <c r="CS91" s="1"/>
  <c r="AD89"/>
  <c r="CS90" s="1"/>
  <c r="AD88"/>
  <c r="CS89" s="1"/>
  <c r="AD87"/>
  <c r="CS88" s="1"/>
  <c r="AD86"/>
  <c r="CS87" s="1"/>
  <c r="AD85"/>
  <c r="CS86" s="1"/>
  <c r="AD84"/>
  <c r="CS85" s="1"/>
  <c r="AD83"/>
  <c r="CS84" s="1"/>
  <c r="AD82"/>
  <c r="CS83" s="1"/>
  <c r="AD81"/>
  <c r="CS82" s="1"/>
  <c r="AD80"/>
  <c r="CS81" s="1"/>
  <c r="AD79"/>
  <c r="CS80" s="1"/>
  <c r="AD78"/>
  <c r="CS79" s="1"/>
  <c r="AD77"/>
  <c r="CS78" s="1"/>
  <c r="AD76"/>
  <c r="CS77" s="1"/>
  <c r="AD75"/>
  <c r="CS76" s="1"/>
  <c r="AD74"/>
  <c r="CS75" s="1"/>
  <c r="AD73"/>
  <c r="CS74" s="1"/>
  <c r="AD72"/>
  <c r="CS73" s="1"/>
  <c r="AD71"/>
  <c r="CS72" s="1"/>
  <c r="AD70"/>
  <c r="CS71" s="1"/>
  <c r="AD69"/>
  <c r="CS70" s="1"/>
  <c r="AD68"/>
  <c r="CS69" s="1"/>
  <c r="AD67"/>
  <c r="CS68" s="1"/>
  <c r="AD66"/>
  <c r="CS67" s="1"/>
  <c r="AD65"/>
  <c r="CS66" s="1"/>
  <c r="AD64"/>
  <c r="CS65" s="1"/>
  <c r="AD63"/>
  <c r="CS64" s="1"/>
  <c r="AD62"/>
  <c r="CS63" s="1"/>
  <c r="AD61"/>
  <c r="CS62" s="1"/>
  <c r="AD60"/>
  <c r="CS61" s="1"/>
  <c r="AD59"/>
  <c r="CS60" s="1"/>
  <c r="AD58"/>
  <c r="CS59" s="1"/>
  <c r="AD57"/>
  <c r="CS58" s="1"/>
  <c r="AD56"/>
  <c r="CS57" s="1"/>
  <c r="AD55"/>
  <c r="CS56" s="1"/>
  <c r="AD54"/>
  <c r="CS55" s="1"/>
  <c r="AD53"/>
  <c r="CS54" s="1"/>
  <c r="AD52"/>
  <c r="CS53" s="1"/>
  <c r="AD51"/>
  <c r="CS52" s="1"/>
  <c r="AD50"/>
  <c r="CS51" s="1"/>
  <c r="AD49"/>
  <c r="CS50" s="1"/>
  <c r="AD48"/>
  <c r="CS49" s="1"/>
  <c r="AD47"/>
  <c r="CS48" s="1"/>
  <c r="AD46"/>
  <c r="CS47" s="1"/>
  <c r="AD45"/>
  <c r="CS46" s="1"/>
  <c r="AD44"/>
  <c r="CS45" s="1"/>
  <c r="AD43"/>
  <c r="CS44" s="1"/>
  <c r="AD42"/>
  <c r="CS43" s="1"/>
  <c r="AD41"/>
  <c r="CS42" s="1"/>
  <c r="AD40"/>
  <c r="CS41" s="1"/>
  <c r="AD39"/>
  <c r="CS40" s="1"/>
  <c r="AD38"/>
  <c r="CS39" s="1"/>
  <c r="AD37"/>
  <c r="CS38" s="1"/>
  <c r="AD36"/>
  <c r="CS37" s="1"/>
  <c r="AD35"/>
  <c r="CS36" s="1"/>
  <c r="AD34"/>
  <c r="CS35" s="1"/>
  <c r="AD33"/>
  <c r="CS34" s="1"/>
  <c r="AD32"/>
  <c r="CS33" s="1"/>
  <c r="AD31"/>
  <c r="CS32" s="1"/>
  <c r="AD30"/>
  <c r="CS31" s="1"/>
  <c r="AD29"/>
  <c r="CS30" s="1"/>
  <c r="AD28"/>
  <c r="CS29" s="1"/>
  <c r="AD27"/>
  <c r="CS28" s="1"/>
  <c r="AD26"/>
  <c r="CS27" s="1"/>
  <c r="AD25"/>
  <c r="CS26" s="1"/>
  <c r="BJ23"/>
  <c r="CA23"/>
  <c r="AC23"/>
  <c r="AS23"/>
  <c r="M9"/>
  <c r="CT23" s="1"/>
  <c r="L23"/>
  <c r="C89" i="5"/>
  <c r="B89"/>
  <c r="L54" i="7"/>
  <c r="M53"/>
  <c r="L46"/>
  <c r="M45"/>
  <c r="K38"/>
  <c r="K35"/>
  <c r="L36"/>
  <c r="L32"/>
  <c r="L34" s="1"/>
  <c r="L31"/>
  <c r="M30"/>
  <c r="K61"/>
  <c r="K66" s="1"/>
  <c r="L60"/>
  <c r="CA381" i="6" l="1"/>
  <c r="CA379"/>
  <c r="CA377"/>
  <c r="CA375"/>
  <c r="CA373"/>
  <c r="CA371"/>
  <c r="CA369"/>
  <c r="CA367"/>
  <c r="CA365"/>
  <c r="CA363"/>
  <c r="CA361"/>
  <c r="CA359"/>
  <c r="CA357"/>
  <c r="CA355"/>
  <c r="CA353"/>
  <c r="CA351"/>
  <c r="CA349"/>
  <c r="CA347"/>
  <c r="CA345"/>
  <c r="CA343"/>
  <c r="CA341"/>
  <c r="CA339"/>
  <c r="CA337"/>
  <c r="CA335"/>
  <c r="CA333"/>
  <c r="CA331"/>
  <c r="CA329"/>
  <c r="CA327"/>
  <c r="CA325"/>
  <c r="CA323"/>
  <c r="CA321"/>
  <c r="CA319"/>
  <c r="CA317"/>
  <c r="CA315"/>
  <c r="CA313"/>
  <c r="CA311"/>
  <c r="CA309"/>
  <c r="CA307"/>
  <c r="CA305"/>
  <c r="CA303"/>
  <c r="CA301"/>
  <c r="CA299"/>
  <c r="CA297"/>
  <c r="CA295"/>
  <c r="CA293"/>
  <c r="CA291"/>
  <c r="CA289"/>
  <c r="CA287"/>
  <c r="CA285"/>
  <c r="CA283"/>
  <c r="CA281"/>
  <c r="CA279"/>
  <c r="CA277"/>
  <c r="CA275"/>
  <c r="CA273"/>
  <c r="CA271"/>
  <c r="CA269"/>
  <c r="CA267"/>
  <c r="CA265"/>
  <c r="CA263"/>
  <c r="CA261"/>
  <c r="CA259"/>
  <c r="CA257"/>
  <c r="CA255"/>
  <c r="CA253"/>
  <c r="CA251"/>
  <c r="CA249"/>
  <c r="CA247"/>
  <c r="CA245"/>
  <c r="CA243"/>
  <c r="CA241"/>
  <c r="CA239"/>
  <c r="CA237"/>
  <c r="CA235"/>
  <c r="CA233"/>
  <c r="CA231"/>
  <c r="CA229"/>
  <c r="CA227"/>
  <c r="CA225"/>
  <c r="CA223"/>
  <c r="CA221"/>
  <c r="CA219"/>
  <c r="CA217"/>
  <c r="CA215"/>
  <c r="CA213"/>
  <c r="CA211"/>
  <c r="CA209"/>
  <c r="CA207"/>
  <c r="CA205"/>
  <c r="CA203"/>
  <c r="CA201"/>
  <c r="CA199"/>
  <c r="CA197"/>
  <c r="CA195"/>
  <c r="CA193"/>
  <c r="CA191"/>
  <c r="CA189"/>
  <c r="CA187"/>
  <c r="CA185"/>
  <c r="CA183"/>
  <c r="CA181"/>
  <c r="CA179"/>
  <c r="CA177"/>
  <c r="CA175"/>
  <c r="CA173"/>
  <c r="CA171"/>
  <c r="CA169"/>
  <c r="CA167"/>
  <c r="CA165"/>
  <c r="CA163"/>
  <c r="CA161"/>
  <c r="CA159"/>
  <c r="CA157"/>
  <c r="CA155"/>
  <c r="CA153"/>
  <c r="CA151"/>
  <c r="CA149"/>
  <c r="CA147"/>
  <c r="CA145"/>
  <c r="CA143"/>
  <c r="CA141"/>
  <c r="CA139"/>
  <c r="CA137"/>
  <c r="CA135"/>
  <c r="CA133"/>
  <c r="CA131"/>
  <c r="CA129"/>
  <c r="CA127"/>
  <c r="CA125"/>
  <c r="CA123"/>
  <c r="CA121"/>
  <c r="CA119"/>
  <c r="CA117"/>
  <c r="CA115"/>
  <c r="CA113"/>
  <c r="CA111"/>
  <c r="CA109"/>
  <c r="CA107"/>
  <c r="CA105"/>
  <c r="CA103"/>
  <c r="CA101"/>
  <c r="CA99"/>
  <c r="CA97"/>
  <c r="CA95"/>
  <c r="CA93"/>
  <c r="CA91"/>
  <c r="CA89"/>
  <c r="CA87"/>
  <c r="CA85"/>
  <c r="CA83"/>
  <c r="CA81"/>
  <c r="CA79"/>
  <c r="CA77"/>
  <c r="CA75"/>
  <c r="CA73"/>
  <c r="CA71"/>
  <c r="CA69"/>
  <c r="CA67"/>
  <c r="CA65"/>
  <c r="CA63"/>
  <c r="CA61"/>
  <c r="CA59"/>
  <c r="CA57"/>
  <c r="CA55"/>
  <c r="CA53"/>
  <c r="CA51"/>
  <c r="CA49"/>
  <c r="CA47"/>
  <c r="CA45"/>
  <c r="CA43"/>
  <c r="CA41"/>
  <c r="CA39"/>
  <c r="CA37"/>
  <c r="CA35"/>
  <c r="CA33"/>
  <c r="CA31"/>
  <c r="CA29"/>
  <c r="CA27"/>
  <c r="CB25"/>
  <c r="CA380"/>
  <c r="CA378"/>
  <c r="CA376"/>
  <c r="CA374"/>
  <c r="CA372"/>
  <c r="CA370"/>
  <c r="CA368"/>
  <c r="CA366"/>
  <c r="CA364"/>
  <c r="CA362"/>
  <c r="CA360"/>
  <c r="CA358"/>
  <c r="CA356"/>
  <c r="CA354"/>
  <c r="CA352"/>
  <c r="CA350"/>
  <c r="CA348"/>
  <c r="CA346"/>
  <c r="CA344"/>
  <c r="CA342"/>
  <c r="CA340"/>
  <c r="CA338"/>
  <c r="CA336"/>
  <c r="CA334"/>
  <c r="CA332"/>
  <c r="CA330"/>
  <c r="CA328"/>
  <c r="CA326"/>
  <c r="CA324"/>
  <c r="CA322"/>
  <c r="CA320"/>
  <c r="CA318"/>
  <c r="CA316"/>
  <c r="CA314"/>
  <c r="CA312"/>
  <c r="CA310"/>
  <c r="CA308"/>
  <c r="CA306"/>
  <c r="CA304"/>
  <c r="CA302"/>
  <c r="CA300"/>
  <c r="CA298"/>
  <c r="CA296"/>
  <c r="CA294"/>
  <c r="CA292"/>
  <c r="CA290"/>
  <c r="CA288"/>
  <c r="CA286"/>
  <c r="CA284"/>
  <c r="CA282"/>
  <c r="CA280"/>
  <c r="CA278"/>
  <c r="CA276"/>
  <c r="CA274"/>
  <c r="CA272"/>
  <c r="CA270"/>
  <c r="CA268"/>
  <c r="CA266"/>
  <c r="CA264"/>
  <c r="CA262"/>
  <c r="CA260"/>
  <c r="CA258"/>
  <c r="CA256"/>
  <c r="CA254"/>
  <c r="CA252"/>
  <c r="CA250"/>
  <c r="CA248"/>
  <c r="CA246"/>
  <c r="CA244"/>
  <c r="CA242"/>
  <c r="CA240"/>
  <c r="CA238"/>
  <c r="CA236"/>
  <c r="CA234"/>
  <c r="CA232"/>
  <c r="CA230"/>
  <c r="CA228"/>
  <c r="CA226"/>
  <c r="CA224"/>
  <c r="CA222"/>
  <c r="CA220"/>
  <c r="CA218"/>
  <c r="CA216"/>
  <c r="CA214"/>
  <c r="CA212"/>
  <c r="CA210"/>
  <c r="CA208"/>
  <c r="CA206"/>
  <c r="CA204"/>
  <c r="CA202"/>
  <c r="CA200"/>
  <c r="CA198"/>
  <c r="CA196"/>
  <c r="CA194"/>
  <c r="CA192"/>
  <c r="CA190"/>
  <c r="CA188"/>
  <c r="CA186"/>
  <c r="CA184"/>
  <c r="CA182"/>
  <c r="CA180"/>
  <c r="CA178"/>
  <c r="CA176"/>
  <c r="CA174"/>
  <c r="CA172"/>
  <c r="CA170"/>
  <c r="CA168"/>
  <c r="CA166"/>
  <c r="CA164"/>
  <c r="CA162"/>
  <c r="CA160"/>
  <c r="CA158"/>
  <c r="CA156"/>
  <c r="CA154"/>
  <c r="CA152"/>
  <c r="CA150"/>
  <c r="CA148"/>
  <c r="CA146"/>
  <c r="CA144"/>
  <c r="CA142"/>
  <c r="CA140"/>
  <c r="CA138"/>
  <c r="CA136"/>
  <c r="CA134"/>
  <c r="CA132"/>
  <c r="CA130"/>
  <c r="CA128"/>
  <c r="CA126"/>
  <c r="CA124"/>
  <c r="CA122"/>
  <c r="CA120"/>
  <c r="CA118"/>
  <c r="CA116"/>
  <c r="CA114"/>
  <c r="CA112"/>
  <c r="CA110"/>
  <c r="CA108"/>
  <c r="CA106"/>
  <c r="CA104"/>
  <c r="CA102"/>
  <c r="CA100"/>
  <c r="CA98"/>
  <c r="CA96"/>
  <c r="CA94"/>
  <c r="CA92"/>
  <c r="CA90"/>
  <c r="CA88"/>
  <c r="CA86"/>
  <c r="CA84"/>
  <c r="CA82"/>
  <c r="CA80"/>
  <c r="CA78"/>
  <c r="CA76"/>
  <c r="CA74"/>
  <c r="CA72"/>
  <c r="CA70"/>
  <c r="CA68"/>
  <c r="CA66"/>
  <c r="CA64"/>
  <c r="CA62"/>
  <c r="CA60"/>
  <c r="CA58"/>
  <c r="CA56"/>
  <c r="CA54"/>
  <c r="CA52"/>
  <c r="CA50"/>
  <c r="CA48"/>
  <c r="CA46"/>
  <c r="CA44"/>
  <c r="CA42"/>
  <c r="CA40"/>
  <c r="CA38"/>
  <c r="CA36"/>
  <c r="CA34"/>
  <c r="CA32"/>
  <c r="CA30"/>
  <c r="CA28"/>
  <c r="CA26"/>
  <c r="M16" a="1"/>
  <c r="M16" s="1"/>
  <c r="K17"/>
  <c r="N13"/>
  <c r="N12"/>
  <c r="N11"/>
  <c r="N10"/>
  <c r="AF24" s="1"/>
  <c r="CU25" s="1"/>
  <c r="M15" a="1"/>
  <c r="M15" s="1"/>
  <c r="M14" a="1"/>
  <c r="M14" s="1"/>
  <c r="AT26"/>
  <c r="BK26"/>
  <c r="AT28"/>
  <c r="BK28"/>
  <c r="AT30"/>
  <c r="BK30"/>
  <c r="AT32"/>
  <c r="BK32"/>
  <c r="AT34"/>
  <c r="BK34"/>
  <c r="AT36"/>
  <c r="BK36"/>
  <c r="AT38"/>
  <c r="BK38"/>
  <c r="AT40"/>
  <c r="BK40"/>
  <c r="AT42"/>
  <c r="BK42"/>
  <c r="AT44"/>
  <c r="BK44"/>
  <c r="AT46"/>
  <c r="BK46"/>
  <c r="AT48"/>
  <c r="BK48"/>
  <c r="AT50"/>
  <c r="BK50"/>
  <c r="AT52"/>
  <c r="BK52"/>
  <c r="AT54"/>
  <c r="BK54"/>
  <c r="AT56"/>
  <c r="BK56"/>
  <c r="AT58"/>
  <c r="BK58"/>
  <c r="AT60"/>
  <c r="BK60"/>
  <c r="AT62"/>
  <c r="BK62"/>
  <c r="AT64"/>
  <c r="BK64"/>
  <c r="AT66"/>
  <c r="BK66"/>
  <c r="AT68"/>
  <c r="BK68"/>
  <c r="AT70"/>
  <c r="BK70"/>
  <c r="AT72"/>
  <c r="BK72"/>
  <c r="AT74"/>
  <c r="BK74"/>
  <c r="AT76"/>
  <c r="BK76"/>
  <c r="AT78"/>
  <c r="BK78"/>
  <c r="AT80"/>
  <c r="BK80"/>
  <c r="AT82"/>
  <c r="BK82"/>
  <c r="AT84"/>
  <c r="BK84"/>
  <c r="AT86"/>
  <c r="BK86"/>
  <c r="AT88"/>
  <c r="BK88"/>
  <c r="AT90"/>
  <c r="BK90"/>
  <c r="AT92"/>
  <c r="BK92"/>
  <c r="AT94"/>
  <c r="BK94"/>
  <c r="AT96"/>
  <c r="BK96"/>
  <c r="AT98"/>
  <c r="BK98"/>
  <c r="AT100"/>
  <c r="BK100"/>
  <c r="AT102"/>
  <c r="BK102"/>
  <c r="AT104"/>
  <c r="BK104"/>
  <c r="AT106"/>
  <c r="BK106"/>
  <c r="AT108"/>
  <c r="BK108"/>
  <c r="AT110"/>
  <c r="BK110"/>
  <c r="AT112"/>
  <c r="BK112"/>
  <c r="AT114"/>
  <c r="BK114"/>
  <c r="AT116"/>
  <c r="BK116"/>
  <c r="AT118"/>
  <c r="BK118"/>
  <c r="AT120"/>
  <c r="BK120"/>
  <c r="AT122"/>
  <c r="BK122"/>
  <c r="AT124"/>
  <c r="BK124"/>
  <c r="AT126"/>
  <c r="BK126"/>
  <c r="AT128"/>
  <c r="BK128"/>
  <c r="AT130"/>
  <c r="BK130"/>
  <c r="AT132"/>
  <c r="BK132"/>
  <c r="AT134"/>
  <c r="BK134"/>
  <c r="AT136"/>
  <c r="BK136"/>
  <c r="AT138"/>
  <c r="BK138"/>
  <c r="AT140"/>
  <c r="BK140"/>
  <c r="AT142"/>
  <c r="BK142"/>
  <c r="AT144"/>
  <c r="BK144"/>
  <c r="AT146"/>
  <c r="BK146"/>
  <c r="AT148"/>
  <c r="BK148"/>
  <c r="AT150"/>
  <c r="BK150"/>
  <c r="AT152"/>
  <c r="BK152"/>
  <c r="AT154"/>
  <c r="BK154"/>
  <c r="AT156"/>
  <c r="BK156"/>
  <c r="AT158"/>
  <c r="BK158"/>
  <c r="AT160"/>
  <c r="BK160"/>
  <c r="AT162"/>
  <c r="BK162"/>
  <c r="AT164"/>
  <c r="BK164"/>
  <c r="AT166"/>
  <c r="BK166"/>
  <c r="AT168"/>
  <c r="BK168"/>
  <c r="AT170"/>
  <c r="BK170"/>
  <c r="AT172"/>
  <c r="BK172"/>
  <c r="AT174"/>
  <c r="BK174"/>
  <c r="AT176"/>
  <c r="BK176"/>
  <c r="AT178"/>
  <c r="BK178"/>
  <c r="AT180"/>
  <c r="BK180"/>
  <c r="AT182"/>
  <c r="BK182"/>
  <c r="AT184"/>
  <c r="BK184"/>
  <c r="AT186"/>
  <c r="BK186"/>
  <c r="AT188"/>
  <c r="BK188"/>
  <c r="AT190"/>
  <c r="BK190"/>
  <c r="AT192"/>
  <c r="BK192"/>
  <c r="AT194"/>
  <c r="BK194"/>
  <c r="AT196"/>
  <c r="BK196"/>
  <c r="AT198"/>
  <c r="BK198"/>
  <c r="AT200"/>
  <c r="BK200"/>
  <c r="AT202"/>
  <c r="BK202"/>
  <c r="AT204"/>
  <c r="BK204"/>
  <c r="AT206"/>
  <c r="BK206"/>
  <c r="AT208"/>
  <c r="BK208"/>
  <c r="AT210"/>
  <c r="BK210"/>
  <c r="AT212"/>
  <c r="BK212"/>
  <c r="AT214"/>
  <c r="BK214"/>
  <c r="AT216"/>
  <c r="BK216"/>
  <c r="AT218"/>
  <c r="BK218"/>
  <c r="AT220"/>
  <c r="BK220"/>
  <c r="AT222"/>
  <c r="BK222"/>
  <c r="AT224"/>
  <c r="BK224"/>
  <c r="AT226"/>
  <c r="BK226"/>
  <c r="AT228"/>
  <c r="BK228"/>
  <c r="AT230"/>
  <c r="BK230"/>
  <c r="AT232"/>
  <c r="BK232"/>
  <c r="AT234"/>
  <c r="BK234"/>
  <c r="AT236"/>
  <c r="BK236"/>
  <c r="AT238"/>
  <c r="BK238"/>
  <c r="AT240"/>
  <c r="BK240"/>
  <c r="AT242"/>
  <c r="BK242"/>
  <c r="AT244"/>
  <c r="BK244"/>
  <c r="AT246"/>
  <c r="BK246"/>
  <c r="AT248"/>
  <c r="BK248"/>
  <c r="AT250"/>
  <c r="BK250"/>
  <c r="AT252"/>
  <c r="BK252"/>
  <c r="AT254"/>
  <c r="BK254"/>
  <c r="AT256"/>
  <c r="BK256"/>
  <c r="AT258"/>
  <c r="BK258"/>
  <c r="AT260"/>
  <c r="BK260"/>
  <c r="AT262"/>
  <c r="BK262"/>
  <c r="AT264"/>
  <c r="BK264"/>
  <c r="AT266"/>
  <c r="BK266"/>
  <c r="AT268"/>
  <c r="BK268"/>
  <c r="AT270"/>
  <c r="BK270"/>
  <c r="AT272"/>
  <c r="BK272"/>
  <c r="AT274"/>
  <c r="BK274"/>
  <c r="AT276"/>
  <c r="BK276"/>
  <c r="AT278"/>
  <c r="BK278"/>
  <c r="AT280"/>
  <c r="BK280"/>
  <c r="AT282"/>
  <c r="BK282"/>
  <c r="AT284"/>
  <c r="BK284"/>
  <c r="AT286"/>
  <c r="BK286"/>
  <c r="AT288"/>
  <c r="BK288"/>
  <c r="AT290"/>
  <c r="BK290"/>
  <c r="AT292"/>
  <c r="BK292"/>
  <c r="AT294"/>
  <c r="BK294"/>
  <c r="AT296"/>
  <c r="BK296"/>
  <c r="AT298"/>
  <c r="BK298"/>
  <c r="AT300"/>
  <c r="BK300"/>
  <c r="AT302"/>
  <c r="BK302"/>
  <c r="AT304"/>
  <c r="BK304"/>
  <c r="AT306"/>
  <c r="BK306"/>
  <c r="AT308"/>
  <c r="BK308"/>
  <c r="AT310"/>
  <c r="BK310"/>
  <c r="AT312"/>
  <c r="BK312"/>
  <c r="AT314"/>
  <c r="BK314"/>
  <c r="AT316"/>
  <c r="BK316"/>
  <c r="AT318"/>
  <c r="BK318"/>
  <c r="AT320"/>
  <c r="BK320"/>
  <c r="AT322"/>
  <c r="BK322"/>
  <c r="AT324"/>
  <c r="BK324"/>
  <c r="AT326"/>
  <c r="BK326"/>
  <c r="AT328"/>
  <c r="BK328"/>
  <c r="AT330"/>
  <c r="BK330"/>
  <c r="AT332"/>
  <c r="BK332"/>
  <c r="AT334"/>
  <c r="BK334"/>
  <c r="AT336"/>
  <c r="BK336"/>
  <c r="AT338"/>
  <c r="BK338"/>
  <c r="AT340"/>
  <c r="BK340"/>
  <c r="AT342"/>
  <c r="BK342"/>
  <c r="AT344"/>
  <c r="BK344"/>
  <c r="AT346"/>
  <c r="BK346"/>
  <c r="AT348"/>
  <c r="BK348"/>
  <c r="AT350"/>
  <c r="BK350"/>
  <c r="AT352"/>
  <c r="BK352"/>
  <c r="AT354"/>
  <c r="BK354"/>
  <c r="AT356"/>
  <c r="BK356"/>
  <c r="AT358"/>
  <c r="BK358"/>
  <c r="AT360"/>
  <c r="BK360"/>
  <c r="AT362"/>
  <c r="BK362"/>
  <c r="AT364"/>
  <c r="BK364"/>
  <c r="AT366"/>
  <c r="BK366"/>
  <c r="AT368"/>
  <c r="BK368"/>
  <c r="AT370"/>
  <c r="BK370"/>
  <c r="AT372"/>
  <c r="BK372"/>
  <c r="AT374"/>
  <c r="BK374"/>
  <c r="AT376"/>
  <c r="BK376"/>
  <c r="AT378"/>
  <c r="BK378"/>
  <c r="AT380"/>
  <c r="BK380"/>
  <c r="AU25"/>
  <c r="BL25"/>
  <c r="AT27"/>
  <c r="BK27"/>
  <c r="AT29"/>
  <c r="BK29"/>
  <c r="AT31"/>
  <c r="BK31"/>
  <c r="AT33"/>
  <c r="BK33"/>
  <c r="AT35"/>
  <c r="BK35"/>
  <c r="AT37"/>
  <c r="BK37"/>
  <c r="AT39"/>
  <c r="BK39"/>
  <c r="AT41"/>
  <c r="BK41"/>
  <c r="AT43"/>
  <c r="BK43"/>
  <c r="AT45"/>
  <c r="BK45"/>
  <c r="AT47"/>
  <c r="BK47"/>
  <c r="AT49"/>
  <c r="BK49"/>
  <c r="AT51"/>
  <c r="BK51"/>
  <c r="AT53"/>
  <c r="BK53"/>
  <c r="AT55"/>
  <c r="BK55"/>
  <c r="AT57"/>
  <c r="BK57"/>
  <c r="AT59"/>
  <c r="BK59"/>
  <c r="AT61"/>
  <c r="BK61"/>
  <c r="AT63"/>
  <c r="BK63"/>
  <c r="AT65"/>
  <c r="BK65"/>
  <c r="AT67"/>
  <c r="BK67"/>
  <c r="AT69"/>
  <c r="BK69"/>
  <c r="AT71"/>
  <c r="BK71"/>
  <c r="AT73"/>
  <c r="BK73"/>
  <c r="AT75"/>
  <c r="BK75"/>
  <c r="AT77"/>
  <c r="BK77"/>
  <c r="AT79"/>
  <c r="BK79"/>
  <c r="AT81"/>
  <c r="BK81"/>
  <c r="AT83"/>
  <c r="BK83"/>
  <c r="AT85"/>
  <c r="BK85"/>
  <c r="AT87"/>
  <c r="BK87"/>
  <c r="AT89"/>
  <c r="BK89"/>
  <c r="AT91"/>
  <c r="BK91"/>
  <c r="AT93"/>
  <c r="BK93"/>
  <c r="AT95"/>
  <c r="BK95"/>
  <c r="AT97"/>
  <c r="BK97"/>
  <c r="AT99"/>
  <c r="BK99"/>
  <c r="AT101"/>
  <c r="BK101"/>
  <c r="AT103"/>
  <c r="BK103"/>
  <c r="AT105"/>
  <c r="BK105"/>
  <c r="AT107"/>
  <c r="BK107"/>
  <c r="AT109"/>
  <c r="BK109"/>
  <c r="AT111"/>
  <c r="BK111"/>
  <c r="AT113"/>
  <c r="BK113"/>
  <c r="AT115"/>
  <c r="BK115"/>
  <c r="AT117"/>
  <c r="BK117"/>
  <c r="AT119"/>
  <c r="BK119"/>
  <c r="AT121"/>
  <c r="BK121"/>
  <c r="AT123"/>
  <c r="BK123"/>
  <c r="AT125"/>
  <c r="BK125"/>
  <c r="AT127"/>
  <c r="BK127"/>
  <c r="AT129"/>
  <c r="BK129"/>
  <c r="AT131"/>
  <c r="BK131"/>
  <c r="AT133"/>
  <c r="BK133"/>
  <c r="AT135"/>
  <c r="BK135"/>
  <c r="AT137"/>
  <c r="BK137"/>
  <c r="AT139"/>
  <c r="BK139"/>
  <c r="AT141"/>
  <c r="BK141"/>
  <c r="AT143"/>
  <c r="BK143"/>
  <c r="AT145"/>
  <c r="BK145"/>
  <c r="AT147"/>
  <c r="BK147"/>
  <c r="AT149"/>
  <c r="BK149"/>
  <c r="AT151"/>
  <c r="BK151"/>
  <c r="AT153"/>
  <c r="BK153"/>
  <c r="AT155"/>
  <c r="BK155"/>
  <c r="AT157"/>
  <c r="BK157"/>
  <c r="AT159"/>
  <c r="BK159"/>
  <c r="AT161"/>
  <c r="BK161"/>
  <c r="AT163"/>
  <c r="BK163"/>
  <c r="AT165"/>
  <c r="BK165"/>
  <c r="AT167"/>
  <c r="BK167"/>
  <c r="AT169"/>
  <c r="BK169"/>
  <c r="AT171"/>
  <c r="BK171"/>
  <c r="AT173"/>
  <c r="BK173"/>
  <c r="AT175"/>
  <c r="BK175"/>
  <c r="AT177"/>
  <c r="BK177"/>
  <c r="AT179"/>
  <c r="BK179"/>
  <c r="AT181"/>
  <c r="BK181"/>
  <c r="AT183"/>
  <c r="BK183"/>
  <c r="AT185"/>
  <c r="BK185"/>
  <c r="AT187"/>
  <c r="BK187"/>
  <c r="AT189"/>
  <c r="BK189"/>
  <c r="AT191"/>
  <c r="BK191"/>
  <c r="AT193"/>
  <c r="BK193"/>
  <c r="AT195"/>
  <c r="BK195"/>
  <c r="AT197"/>
  <c r="BK197"/>
  <c r="AT199"/>
  <c r="BK199"/>
  <c r="AT201"/>
  <c r="BK201"/>
  <c r="AT203"/>
  <c r="BK203"/>
  <c r="AT205"/>
  <c r="BK205"/>
  <c r="AT207"/>
  <c r="BK207"/>
  <c r="AT209"/>
  <c r="BK209"/>
  <c r="AT211"/>
  <c r="BK211"/>
  <c r="AT213"/>
  <c r="BK213"/>
  <c r="AT215"/>
  <c r="BK215"/>
  <c r="AT217"/>
  <c r="BK217"/>
  <c r="AT219"/>
  <c r="BK219"/>
  <c r="AT221"/>
  <c r="BK221"/>
  <c r="AT223"/>
  <c r="BK223"/>
  <c r="AT225"/>
  <c r="BK225"/>
  <c r="AT227"/>
  <c r="BK227"/>
  <c r="AT229"/>
  <c r="BK229"/>
  <c r="AT231"/>
  <c r="BK231"/>
  <c r="AT233"/>
  <c r="BK233"/>
  <c r="AT235"/>
  <c r="BK235"/>
  <c r="AT237"/>
  <c r="BK237"/>
  <c r="AT239"/>
  <c r="BK239"/>
  <c r="AT241"/>
  <c r="BK241"/>
  <c r="AT243"/>
  <c r="BK243"/>
  <c r="AT245"/>
  <c r="BK245"/>
  <c r="AT247"/>
  <c r="BK247"/>
  <c r="AT249"/>
  <c r="BK249"/>
  <c r="AT251"/>
  <c r="BK251"/>
  <c r="AT253"/>
  <c r="BK253"/>
  <c r="AT255"/>
  <c r="BK255"/>
  <c r="AT257"/>
  <c r="BK257"/>
  <c r="AT259"/>
  <c r="BK259"/>
  <c r="AT261"/>
  <c r="BK261"/>
  <c r="AT263"/>
  <c r="BK263"/>
  <c r="AT265"/>
  <c r="BK265"/>
  <c r="AT267"/>
  <c r="BK267"/>
  <c r="AT269"/>
  <c r="BK269"/>
  <c r="AT271"/>
  <c r="BK271"/>
  <c r="AT273"/>
  <c r="BK273"/>
  <c r="AT275"/>
  <c r="BK275"/>
  <c r="AT277"/>
  <c r="BK277"/>
  <c r="AT279"/>
  <c r="BK279"/>
  <c r="AT281"/>
  <c r="BK281"/>
  <c r="AT283"/>
  <c r="BK283"/>
  <c r="AT285"/>
  <c r="BK285"/>
  <c r="AT287"/>
  <c r="BK287"/>
  <c r="AT289"/>
  <c r="BK289"/>
  <c r="AT291"/>
  <c r="BK291"/>
  <c r="AT293"/>
  <c r="BK293"/>
  <c r="AT295"/>
  <c r="BK295"/>
  <c r="AT297"/>
  <c r="BK297"/>
  <c r="AT299"/>
  <c r="BK299"/>
  <c r="AT301"/>
  <c r="BK301"/>
  <c r="AT303"/>
  <c r="BK303"/>
  <c r="AT305"/>
  <c r="BK305"/>
  <c r="AT307"/>
  <c r="BK307"/>
  <c r="AT309"/>
  <c r="BK309"/>
  <c r="AT311"/>
  <c r="BK311"/>
  <c r="AT313"/>
  <c r="BK313"/>
  <c r="AT315"/>
  <c r="BK315"/>
  <c r="AT317"/>
  <c r="BK317"/>
  <c r="AT319"/>
  <c r="BK319"/>
  <c r="AT321"/>
  <c r="BK321"/>
  <c r="AT323"/>
  <c r="BK323"/>
  <c r="AT325"/>
  <c r="BK325"/>
  <c r="AT327"/>
  <c r="BK327"/>
  <c r="AT329"/>
  <c r="BK329"/>
  <c r="AT331"/>
  <c r="BK331"/>
  <c r="AT333"/>
  <c r="BK333"/>
  <c r="AT335"/>
  <c r="BK335"/>
  <c r="AT337"/>
  <c r="BK337"/>
  <c r="AT339"/>
  <c r="BK339"/>
  <c r="AT341"/>
  <c r="BK341"/>
  <c r="AT343"/>
  <c r="BK343"/>
  <c r="AT345"/>
  <c r="BK345"/>
  <c r="AT347"/>
  <c r="BK347"/>
  <c r="AT349"/>
  <c r="BK349"/>
  <c r="AT351"/>
  <c r="BK351"/>
  <c r="AT353"/>
  <c r="BK353"/>
  <c r="AT355"/>
  <c r="BK355"/>
  <c r="AT357"/>
  <c r="BK357"/>
  <c r="AT359"/>
  <c r="BK359"/>
  <c r="AT361"/>
  <c r="BK361"/>
  <c r="AT363"/>
  <c r="BK363"/>
  <c r="AT365"/>
  <c r="BK365"/>
  <c r="AT367"/>
  <c r="BK367"/>
  <c r="AT369"/>
  <c r="BK369"/>
  <c r="AT371"/>
  <c r="BK371"/>
  <c r="AT373"/>
  <c r="BK373"/>
  <c r="AT375"/>
  <c r="BK375"/>
  <c r="AT377"/>
  <c r="BK377"/>
  <c r="AT379"/>
  <c r="BK379"/>
  <c r="AT381"/>
  <c r="BK381"/>
  <c r="AE381"/>
  <c r="AE380"/>
  <c r="CT381" s="1"/>
  <c r="AE379"/>
  <c r="CT380" s="1"/>
  <c r="AE378"/>
  <c r="CT379" s="1"/>
  <c r="AE377"/>
  <c r="CT378" s="1"/>
  <c r="AE376"/>
  <c r="CT377" s="1"/>
  <c r="AE375"/>
  <c r="CT376" s="1"/>
  <c r="AE374"/>
  <c r="CT375" s="1"/>
  <c r="AE373"/>
  <c r="CT374" s="1"/>
  <c r="AE372"/>
  <c r="CT373" s="1"/>
  <c r="AE371"/>
  <c r="CT372" s="1"/>
  <c r="AE370"/>
  <c r="CT371" s="1"/>
  <c r="AE369"/>
  <c r="CT370" s="1"/>
  <c r="AE368"/>
  <c r="CT369" s="1"/>
  <c r="AE367"/>
  <c r="CT368" s="1"/>
  <c r="AE366"/>
  <c r="CT367" s="1"/>
  <c r="AE365"/>
  <c r="CT366" s="1"/>
  <c r="AE364"/>
  <c r="CT365" s="1"/>
  <c r="AE363"/>
  <c r="CT364" s="1"/>
  <c r="AE362"/>
  <c r="CT363" s="1"/>
  <c r="AE361"/>
  <c r="CT362" s="1"/>
  <c r="AE360"/>
  <c r="CT361" s="1"/>
  <c r="AE359"/>
  <c r="CT360" s="1"/>
  <c r="AE358"/>
  <c r="CT359" s="1"/>
  <c r="AE357"/>
  <c r="CT358" s="1"/>
  <c r="AE356"/>
  <c r="CT357" s="1"/>
  <c r="AE355"/>
  <c r="CT356" s="1"/>
  <c r="AE354"/>
  <c r="CT355" s="1"/>
  <c r="AE353"/>
  <c r="CT354" s="1"/>
  <c r="AE352"/>
  <c r="CT353" s="1"/>
  <c r="AE351"/>
  <c r="CT352" s="1"/>
  <c r="AE350"/>
  <c r="CT351" s="1"/>
  <c r="AE349"/>
  <c r="CT350" s="1"/>
  <c r="AE348"/>
  <c r="CT349" s="1"/>
  <c r="AE347"/>
  <c r="CT348" s="1"/>
  <c r="AE346"/>
  <c r="CT347" s="1"/>
  <c r="AE345"/>
  <c r="CT346" s="1"/>
  <c r="AE344"/>
  <c r="CT345" s="1"/>
  <c r="AE343"/>
  <c r="CT344" s="1"/>
  <c r="AE342"/>
  <c r="CT343" s="1"/>
  <c r="AE341"/>
  <c r="CT342" s="1"/>
  <c r="AE340"/>
  <c r="CT341" s="1"/>
  <c r="AE339"/>
  <c r="CT340" s="1"/>
  <c r="AE338"/>
  <c r="CT339" s="1"/>
  <c r="AE337"/>
  <c r="CT338" s="1"/>
  <c r="AE336"/>
  <c r="CT337" s="1"/>
  <c r="AE335"/>
  <c r="CT336" s="1"/>
  <c r="AE334"/>
  <c r="CT335" s="1"/>
  <c r="AE333"/>
  <c r="CT334" s="1"/>
  <c r="AE332"/>
  <c r="CT333" s="1"/>
  <c r="AE331"/>
  <c r="CT332" s="1"/>
  <c r="AE330"/>
  <c r="CT331" s="1"/>
  <c r="AE329"/>
  <c r="CT330" s="1"/>
  <c r="AE328"/>
  <c r="CT329" s="1"/>
  <c r="AE327"/>
  <c r="CT328" s="1"/>
  <c r="AE326"/>
  <c r="CT327" s="1"/>
  <c r="AE325"/>
  <c r="CT326" s="1"/>
  <c r="AE324"/>
  <c r="CT325" s="1"/>
  <c r="AE323"/>
  <c r="CT324" s="1"/>
  <c r="AE322"/>
  <c r="CT323" s="1"/>
  <c r="AE321"/>
  <c r="CT322" s="1"/>
  <c r="AE320"/>
  <c r="CT321" s="1"/>
  <c r="AE319"/>
  <c r="CT320" s="1"/>
  <c r="AE318"/>
  <c r="CT319" s="1"/>
  <c r="AE317"/>
  <c r="CT318" s="1"/>
  <c r="AE316"/>
  <c r="CT317" s="1"/>
  <c r="AE315"/>
  <c r="CT316" s="1"/>
  <c r="AE314"/>
  <c r="CT315" s="1"/>
  <c r="AE313"/>
  <c r="CT314" s="1"/>
  <c r="AE312"/>
  <c r="CT313" s="1"/>
  <c r="AE311"/>
  <c r="CT312" s="1"/>
  <c r="AE310"/>
  <c r="CT311" s="1"/>
  <c r="AE309"/>
  <c r="CT310" s="1"/>
  <c r="AE308"/>
  <c r="CT309" s="1"/>
  <c r="AE307"/>
  <c r="CT308" s="1"/>
  <c r="AE306"/>
  <c r="CT307" s="1"/>
  <c r="AE305"/>
  <c r="CT306" s="1"/>
  <c r="AE304"/>
  <c r="CT305" s="1"/>
  <c r="AE303"/>
  <c r="CT304" s="1"/>
  <c r="AE302"/>
  <c r="CT303" s="1"/>
  <c r="AE301"/>
  <c r="CT302" s="1"/>
  <c r="AE300"/>
  <c r="CT301" s="1"/>
  <c r="AE299"/>
  <c r="CT300" s="1"/>
  <c r="AE298"/>
  <c r="CT299" s="1"/>
  <c r="AE297"/>
  <c r="CT298" s="1"/>
  <c r="AE296"/>
  <c r="CT297" s="1"/>
  <c r="AE295"/>
  <c r="CT296" s="1"/>
  <c r="AE294"/>
  <c r="CT295" s="1"/>
  <c r="AE293"/>
  <c r="CT294" s="1"/>
  <c r="AE292"/>
  <c r="CT293" s="1"/>
  <c r="AE291"/>
  <c r="CT292" s="1"/>
  <c r="AE290"/>
  <c r="CT291" s="1"/>
  <c r="AE289"/>
  <c r="CT290" s="1"/>
  <c r="AE288"/>
  <c r="CT289" s="1"/>
  <c r="AE287"/>
  <c r="CT288" s="1"/>
  <c r="AE286"/>
  <c r="CT287" s="1"/>
  <c r="AE285"/>
  <c r="CT286" s="1"/>
  <c r="AE284"/>
  <c r="CT285" s="1"/>
  <c r="AE283"/>
  <c r="CT284" s="1"/>
  <c r="AE282"/>
  <c r="CT283" s="1"/>
  <c r="AE281"/>
  <c r="CT282" s="1"/>
  <c r="AE280"/>
  <c r="CT281" s="1"/>
  <c r="AE279"/>
  <c r="CT280" s="1"/>
  <c r="AE278"/>
  <c r="CT279" s="1"/>
  <c r="AE277"/>
  <c r="CT278" s="1"/>
  <c r="AE276"/>
  <c r="CT277" s="1"/>
  <c r="AE275"/>
  <c r="CT276" s="1"/>
  <c r="AE274"/>
  <c r="CT275" s="1"/>
  <c r="AE273"/>
  <c r="CT274" s="1"/>
  <c r="AE272"/>
  <c r="CT273" s="1"/>
  <c r="AE271"/>
  <c r="CT272" s="1"/>
  <c r="AE270"/>
  <c r="CT271" s="1"/>
  <c r="AE269"/>
  <c r="CT270" s="1"/>
  <c r="AE268"/>
  <c r="CT269" s="1"/>
  <c r="AE267"/>
  <c r="CT268" s="1"/>
  <c r="AE266"/>
  <c r="CT267" s="1"/>
  <c r="AE265"/>
  <c r="CT266" s="1"/>
  <c r="AE264"/>
  <c r="CT265" s="1"/>
  <c r="AE263"/>
  <c r="CT264" s="1"/>
  <c r="AE262"/>
  <c r="CT263" s="1"/>
  <c r="AE261"/>
  <c r="CT262" s="1"/>
  <c r="AE260"/>
  <c r="CT261" s="1"/>
  <c r="AE259"/>
  <c r="CT260" s="1"/>
  <c r="AE258"/>
  <c r="CT259" s="1"/>
  <c r="AE257"/>
  <c r="CT258" s="1"/>
  <c r="AE256"/>
  <c r="CT257" s="1"/>
  <c r="AE255"/>
  <c r="CT256" s="1"/>
  <c r="AE254"/>
  <c r="CT255" s="1"/>
  <c r="AE253"/>
  <c r="CT254" s="1"/>
  <c r="AE252"/>
  <c r="CT253" s="1"/>
  <c r="AE251"/>
  <c r="CT252" s="1"/>
  <c r="AE250"/>
  <c r="CT251" s="1"/>
  <c r="AE249"/>
  <c r="CT250" s="1"/>
  <c r="AE248"/>
  <c r="CT249" s="1"/>
  <c r="AE247"/>
  <c r="CT248" s="1"/>
  <c r="AE246"/>
  <c r="CT247" s="1"/>
  <c r="AE245"/>
  <c r="CT246" s="1"/>
  <c r="AE244"/>
  <c r="CT245" s="1"/>
  <c r="AE243"/>
  <c r="CT244" s="1"/>
  <c r="AE242"/>
  <c r="CT243" s="1"/>
  <c r="AE241"/>
  <c r="CT242" s="1"/>
  <c r="AE240"/>
  <c r="CT241" s="1"/>
  <c r="AE239"/>
  <c r="CT240" s="1"/>
  <c r="AE238"/>
  <c r="CT239" s="1"/>
  <c r="AE237"/>
  <c r="CT238" s="1"/>
  <c r="AE236"/>
  <c r="CT237" s="1"/>
  <c r="AE235"/>
  <c r="CT236" s="1"/>
  <c r="AE234"/>
  <c r="CT235" s="1"/>
  <c r="AE233"/>
  <c r="CT234" s="1"/>
  <c r="AE232"/>
  <c r="CT233" s="1"/>
  <c r="AE231"/>
  <c r="CT232" s="1"/>
  <c r="AE230"/>
  <c r="CT231" s="1"/>
  <c r="AE229"/>
  <c r="CT230" s="1"/>
  <c r="AE228"/>
  <c r="CT229" s="1"/>
  <c r="AE227"/>
  <c r="CT228" s="1"/>
  <c r="AE226"/>
  <c r="CT227" s="1"/>
  <c r="AE225"/>
  <c r="CT226" s="1"/>
  <c r="AE224"/>
  <c r="CT225" s="1"/>
  <c r="AE223"/>
  <c r="CT224" s="1"/>
  <c r="AE222"/>
  <c r="CT223" s="1"/>
  <c r="AE221"/>
  <c r="CT222" s="1"/>
  <c r="AE220"/>
  <c r="CT221" s="1"/>
  <c r="AE219"/>
  <c r="CT220" s="1"/>
  <c r="AE218"/>
  <c r="CT219" s="1"/>
  <c r="AE217"/>
  <c r="CT218" s="1"/>
  <c r="AE216"/>
  <c r="CT217" s="1"/>
  <c r="AE215"/>
  <c r="CT216" s="1"/>
  <c r="AE214"/>
  <c r="CT215" s="1"/>
  <c r="AE213"/>
  <c r="CT214" s="1"/>
  <c r="AE212"/>
  <c r="CT213" s="1"/>
  <c r="AE211"/>
  <c r="CT212" s="1"/>
  <c r="AE210"/>
  <c r="CT211" s="1"/>
  <c r="AE209"/>
  <c r="CT210" s="1"/>
  <c r="AE208"/>
  <c r="CT209" s="1"/>
  <c r="AE207"/>
  <c r="CT208" s="1"/>
  <c r="AE206"/>
  <c r="CT207" s="1"/>
  <c r="AE205"/>
  <c r="CT206" s="1"/>
  <c r="AE204"/>
  <c r="CT205" s="1"/>
  <c r="AE203"/>
  <c r="CT204" s="1"/>
  <c r="AE202"/>
  <c r="CT203" s="1"/>
  <c r="AE201"/>
  <c r="CT202" s="1"/>
  <c r="AE200"/>
  <c r="CT201" s="1"/>
  <c r="AE199"/>
  <c r="CT200" s="1"/>
  <c r="AE198"/>
  <c r="CT199" s="1"/>
  <c r="AE197"/>
  <c r="CT198" s="1"/>
  <c r="AE196"/>
  <c r="CT197" s="1"/>
  <c r="AE195"/>
  <c r="CT196" s="1"/>
  <c r="AE194"/>
  <c r="CT195" s="1"/>
  <c r="AE193"/>
  <c r="CT194" s="1"/>
  <c r="AE192"/>
  <c r="CT193" s="1"/>
  <c r="AE191"/>
  <c r="CT192" s="1"/>
  <c r="AE190"/>
  <c r="CT191" s="1"/>
  <c r="AE189"/>
  <c r="CT190" s="1"/>
  <c r="AE188"/>
  <c r="CT189" s="1"/>
  <c r="AE187"/>
  <c r="CT188" s="1"/>
  <c r="AE186"/>
  <c r="CT187" s="1"/>
  <c r="AE185"/>
  <c r="CT186" s="1"/>
  <c r="AE184"/>
  <c r="CT185" s="1"/>
  <c r="AE183"/>
  <c r="CT184" s="1"/>
  <c r="AE182"/>
  <c r="CT183" s="1"/>
  <c r="AE181"/>
  <c r="CT182" s="1"/>
  <c r="AE180"/>
  <c r="CT181" s="1"/>
  <c r="AE179"/>
  <c r="CT180" s="1"/>
  <c r="AE178"/>
  <c r="CT179" s="1"/>
  <c r="AE177"/>
  <c r="CT178" s="1"/>
  <c r="AE176"/>
  <c r="CT177" s="1"/>
  <c r="AE175"/>
  <c r="CT176" s="1"/>
  <c r="AE174"/>
  <c r="CT175" s="1"/>
  <c r="AE173"/>
  <c r="CT174" s="1"/>
  <c r="AE172"/>
  <c r="CT173" s="1"/>
  <c r="AE171"/>
  <c r="CT172" s="1"/>
  <c r="AE170"/>
  <c r="CT171" s="1"/>
  <c r="AE169"/>
  <c r="CT170" s="1"/>
  <c r="AE168"/>
  <c r="CT169" s="1"/>
  <c r="AE167"/>
  <c r="CT168" s="1"/>
  <c r="AE166"/>
  <c r="CT167" s="1"/>
  <c r="AE165"/>
  <c r="CT166" s="1"/>
  <c r="AE164"/>
  <c r="CT165" s="1"/>
  <c r="AE163"/>
  <c r="CT164" s="1"/>
  <c r="AE162"/>
  <c r="CT163" s="1"/>
  <c r="AE161"/>
  <c r="CT162" s="1"/>
  <c r="AE160"/>
  <c r="CT161" s="1"/>
  <c r="AE159"/>
  <c r="CT160" s="1"/>
  <c r="AE158"/>
  <c r="CT159" s="1"/>
  <c r="AE157"/>
  <c r="CT158" s="1"/>
  <c r="AE156"/>
  <c r="CT157" s="1"/>
  <c r="AE155"/>
  <c r="CT156" s="1"/>
  <c r="AE154"/>
  <c r="CT155" s="1"/>
  <c r="AE153"/>
  <c r="CT154" s="1"/>
  <c r="AE152"/>
  <c r="CT153" s="1"/>
  <c r="AE151"/>
  <c r="CT152" s="1"/>
  <c r="AE150"/>
  <c r="CT151" s="1"/>
  <c r="AE149"/>
  <c r="CT150" s="1"/>
  <c r="AE148"/>
  <c r="CT149" s="1"/>
  <c r="AE147"/>
  <c r="CT148" s="1"/>
  <c r="AE146"/>
  <c r="CT147" s="1"/>
  <c r="AE145"/>
  <c r="CT146" s="1"/>
  <c r="AE144"/>
  <c r="CT145" s="1"/>
  <c r="AE143"/>
  <c r="CT144" s="1"/>
  <c r="AE142"/>
  <c r="CT143" s="1"/>
  <c r="AE141"/>
  <c r="CT142" s="1"/>
  <c r="AE140"/>
  <c r="CT141" s="1"/>
  <c r="AE139"/>
  <c r="CT140" s="1"/>
  <c r="AE138"/>
  <c r="CT139" s="1"/>
  <c r="AE137"/>
  <c r="CT138" s="1"/>
  <c r="AE136"/>
  <c r="CT137" s="1"/>
  <c r="AE135"/>
  <c r="CT136" s="1"/>
  <c r="AE134"/>
  <c r="CT135" s="1"/>
  <c r="AE133"/>
  <c r="CT134" s="1"/>
  <c r="AE132"/>
  <c r="CT133" s="1"/>
  <c r="AE131"/>
  <c r="CT132" s="1"/>
  <c r="AE130"/>
  <c r="CT131" s="1"/>
  <c r="AE129"/>
  <c r="CT130" s="1"/>
  <c r="AE128"/>
  <c r="CT129" s="1"/>
  <c r="AE127"/>
  <c r="CT128" s="1"/>
  <c r="AE126"/>
  <c r="CT127" s="1"/>
  <c r="AE125"/>
  <c r="CT126" s="1"/>
  <c r="AE124"/>
  <c r="CT125" s="1"/>
  <c r="AE123"/>
  <c r="CT124" s="1"/>
  <c r="AE122"/>
  <c r="CT123" s="1"/>
  <c r="AE121"/>
  <c r="CT122" s="1"/>
  <c r="AE120"/>
  <c r="CT121" s="1"/>
  <c r="AE119"/>
  <c r="CT120" s="1"/>
  <c r="AE118"/>
  <c r="CT119" s="1"/>
  <c r="AE117"/>
  <c r="CT118" s="1"/>
  <c r="AE116"/>
  <c r="CT117" s="1"/>
  <c r="AE115"/>
  <c r="CT116" s="1"/>
  <c r="AE114"/>
  <c r="CT115" s="1"/>
  <c r="AE113"/>
  <c r="CT114" s="1"/>
  <c r="AE112"/>
  <c r="CT113" s="1"/>
  <c r="AE111"/>
  <c r="CT112" s="1"/>
  <c r="AE110"/>
  <c r="CT111" s="1"/>
  <c r="AE109"/>
  <c r="CT110" s="1"/>
  <c r="AE108"/>
  <c r="CT109" s="1"/>
  <c r="AE107"/>
  <c r="CT108" s="1"/>
  <c r="AE106"/>
  <c r="CT107" s="1"/>
  <c r="AE105"/>
  <c r="CT106" s="1"/>
  <c r="AE104"/>
  <c r="CT105" s="1"/>
  <c r="AE103"/>
  <c r="CT104" s="1"/>
  <c r="AE102"/>
  <c r="CT103" s="1"/>
  <c r="AE101"/>
  <c r="CT102" s="1"/>
  <c r="AE100"/>
  <c r="CT101" s="1"/>
  <c r="AE99"/>
  <c r="CT100" s="1"/>
  <c r="AE98"/>
  <c r="CT99" s="1"/>
  <c r="AE97"/>
  <c r="CT98" s="1"/>
  <c r="AE96"/>
  <c r="CT97" s="1"/>
  <c r="AE95"/>
  <c r="CT96" s="1"/>
  <c r="AE94"/>
  <c r="CT95" s="1"/>
  <c r="AE93"/>
  <c r="CT94" s="1"/>
  <c r="AE92"/>
  <c r="CT93" s="1"/>
  <c r="AE91"/>
  <c r="CT92" s="1"/>
  <c r="AE90"/>
  <c r="CT91" s="1"/>
  <c r="AE89"/>
  <c r="CT90" s="1"/>
  <c r="AE88"/>
  <c r="CT89" s="1"/>
  <c r="AE87"/>
  <c r="CT88" s="1"/>
  <c r="AE86"/>
  <c r="CT87" s="1"/>
  <c r="AE85"/>
  <c r="CT86" s="1"/>
  <c r="AE84"/>
  <c r="CT85" s="1"/>
  <c r="AE83"/>
  <c r="CT84" s="1"/>
  <c r="AE82"/>
  <c r="CT83" s="1"/>
  <c r="AE81"/>
  <c r="CT82" s="1"/>
  <c r="AE80"/>
  <c r="CT81" s="1"/>
  <c r="AE79"/>
  <c r="CT80" s="1"/>
  <c r="AE78"/>
  <c r="CT79" s="1"/>
  <c r="AE77"/>
  <c r="CT78" s="1"/>
  <c r="AE76"/>
  <c r="CT77" s="1"/>
  <c r="AE75"/>
  <c r="CT76" s="1"/>
  <c r="AE74"/>
  <c r="CT75" s="1"/>
  <c r="AE73"/>
  <c r="CT74" s="1"/>
  <c r="AE72"/>
  <c r="CT73" s="1"/>
  <c r="AE71"/>
  <c r="CT72" s="1"/>
  <c r="AE70"/>
  <c r="CT71" s="1"/>
  <c r="AE69"/>
  <c r="CT70" s="1"/>
  <c r="AE68"/>
  <c r="CT69" s="1"/>
  <c r="AE67"/>
  <c r="CT68" s="1"/>
  <c r="AE66"/>
  <c r="CT67" s="1"/>
  <c r="AE65"/>
  <c r="CT66" s="1"/>
  <c r="AE64"/>
  <c r="CT65" s="1"/>
  <c r="AE63"/>
  <c r="CT64" s="1"/>
  <c r="AE62"/>
  <c r="CT63" s="1"/>
  <c r="AE61"/>
  <c r="CT62" s="1"/>
  <c r="AE60"/>
  <c r="CT61" s="1"/>
  <c r="AE59"/>
  <c r="CT60" s="1"/>
  <c r="AE58"/>
  <c r="CT59" s="1"/>
  <c r="AE57"/>
  <c r="CT58" s="1"/>
  <c r="AE56"/>
  <c r="CT57" s="1"/>
  <c r="AE55"/>
  <c r="CT56" s="1"/>
  <c r="AE54"/>
  <c r="CT55" s="1"/>
  <c r="AE53"/>
  <c r="CT54" s="1"/>
  <c r="AE52"/>
  <c r="CT53" s="1"/>
  <c r="AE51"/>
  <c r="CT52" s="1"/>
  <c r="AE50"/>
  <c r="CT51" s="1"/>
  <c r="AE49"/>
  <c r="CT50" s="1"/>
  <c r="AE48"/>
  <c r="CT49" s="1"/>
  <c r="AE47"/>
  <c r="CT48" s="1"/>
  <c r="AE46"/>
  <c r="CT47" s="1"/>
  <c r="AE45"/>
  <c r="CT46" s="1"/>
  <c r="AE44"/>
  <c r="CT45" s="1"/>
  <c r="AE43"/>
  <c r="CT44" s="1"/>
  <c r="AE42"/>
  <c r="CT43" s="1"/>
  <c r="AE41"/>
  <c r="CT42" s="1"/>
  <c r="AE40"/>
  <c r="CT41" s="1"/>
  <c r="AE39"/>
  <c r="CT40" s="1"/>
  <c r="AE38"/>
  <c r="CT39" s="1"/>
  <c r="AE37"/>
  <c r="CT38" s="1"/>
  <c r="AE36"/>
  <c r="CT37" s="1"/>
  <c r="AE35"/>
  <c r="CT36" s="1"/>
  <c r="AE34"/>
  <c r="CT35" s="1"/>
  <c r="AE33"/>
  <c r="CT34" s="1"/>
  <c r="AE32"/>
  <c r="CT33" s="1"/>
  <c r="AE31"/>
  <c r="CT32" s="1"/>
  <c r="AE30"/>
  <c r="CT31" s="1"/>
  <c r="AE29"/>
  <c r="CT30" s="1"/>
  <c r="AE28"/>
  <c r="CT29" s="1"/>
  <c r="AE27"/>
  <c r="CT28" s="1"/>
  <c r="AE26"/>
  <c r="CT27" s="1"/>
  <c r="AE25"/>
  <c r="CT26" s="1"/>
  <c r="BK23"/>
  <c r="CB23"/>
  <c r="AD23"/>
  <c r="AT23"/>
  <c r="N9"/>
  <c r="CU23" s="1"/>
  <c r="M23"/>
  <c r="E89" i="5"/>
  <c r="D89"/>
  <c r="M54" i="7"/>
  <c r="N53"/>
  <c r="M46"/>
  <c r="N45"/>
  <c r="L38"/>
  <c r="L35"/>
  <c r="M36"/>
  <c r="M32"/>
  <c r="M34" s="1"/>
  <c r="M31"/>
  <c r="N30"/>
  <c r="L61"/>
  <c r="L66" s="1"/>
  <c r="M60"/>
  <c r="CB381" i="6" l="1"/>
  <c r="CB379"/>
  <c r="CB377"/>
  <c r="CB375"/>
  <c r="CB373"/>
  <c r="CB371"/>
  <c r="CB369"/>
  <c r="CB367"/>
  <c r="CB365"/>
  <c r="CB363"/>
  <c r="CB361"/>
  <c r="CB359"/>
  <c r="CB357"/>
  <c r="CB355"/>
  <c r="CB353"/>
  <c r="CB351"/>
  <c r="CB349"/>
  <c r="CB347"/>
  <c r="CB345"/>
  <c r="CB343"/>
  <c r="CB341"/>
  <c r="CB339"/>
  <c r="CB337"/>
  <c r="CB335"/>
  <c r="CB333"/>
  <c r="CB331"/>
  <c r="CB329"/>
  <c r="CB327"/>
  <c r="CB325"/>
  <c r="CB323"/>
  <c r="CB321"/>
  <c r="CB319"/>
  <c r="CB317"/>
  <c r="CB315"/>
  <c r="CB313"/>
  <c r="CB311"/>
  <c r="CB309"/>
  <c r="CB307"/>
  <c r="CB305"/>
  <c r="CB303"/>
  <c r="CB301"/>
  <c r="CB299"/>
  <c r="CB297"/>
  <c r="CB295"/>
  <c r="CB293"/>
  <c r="CB291"/>
  <c r="CB289"/>
  <c r="CB287"/>
  <c r="CB285"/>
  <c r="CB283"/>
  <c r="CB281"/>
  <c r="CB279"/>
  <c r="CB277"/>
  <c r="CB275"/>
  <c r="CB273"/>
  <c r="CB271"/>
  <c r="CB269"/>
  <c r="CB267"/>
  <c r="CB265"/>
  <c r="CB263"/>
  <c r="CB261"/>
  <c r="CB259"/>
  <c r="CB257"/>
  <c r="CB255"/>
  <c r="CB253"/>
  <c r="CB251"/>
  <c r="CB249"/>
  <c r="CB247"/>
  <c r="CB245"/>
  <c r="CB243"/>
  <c r="CB241"/>
  <c r="CB239"/>
  <c r="CB237"/>
  <c r="CB235"/>
  <c r="CB233"/>
  <c r="CB231"/>
  <c r="CB229"/>
  <c r="CB227"/>
  <c r="CB225"/>
  <c r="CB223"/>
  <c r="CB221"/>
  <c r="CB219"/>
  <c r="CB217"/>
  <c r="CB215"/>
  <c r="CB213"/>
  <c r="CB211"/>
  <c r="CB209"/>
  <c r="CB207"/>
  <c r="CB205"/>
  <c r="CB203"/>
  <c r="CB201"/>
  <c r="CB199"/>
  <c r="CB197"/>
  <c r="CB195"/>
  <c r="CB193"/>
  <c r="CB191"/>
  <c r="CB189"/>
  <c r="CB187"/>
  <c r="CB185"/>
  <c r="CB183"/>
  <c r="CB181"/>
  <c r="CB179"/>
  <c r="CB177"/>
  <c r="CB175"/>
  <c r="CB173"/>
  <c r="CB171"/>
  <c r="CB169"/>
  <c r="CB167"/>
  <c r="CB165"/>
  <c r="CB163"/>
  <c r="CB161"/>
  <c r="CB159"/>
  <c r="CB157"/>
  <c r="CB155"/>
  <c r="CB153"/>
  <c r="CB151"/>
  <c r="CB149"/>
  <c r="CB147"/>
  <c r="CB145"/>
  <c r="CB143"/>
  <c r="CB141"/>
  <c r="CB139"/>
  <c r="CB137"/>
  <c r="CB135"/>
  <c r="CB133"/>
  <c r="CB131"/>
  <c r="CB129"/>
  <c r="CB127"/>
  <c r="CB125"/>
  <c r="CB123"/>
  <c r="CB121"/>
  <c r="CB119"/>
  <c r="CB117"/>
  <c r="CB115"/>
  <c r="CB113"/>
  <c r="CB111"/>
  <c r="CB109"/>
  <c r="CB107"/>
  <c r="CB105"/>
  <c r="CB103"/>
  <c r="CB101"/>
  <c r="CB99"/>
  <c r="CB97"/>
  <c r="CB95"/>
  <c r="CB93"/>
  <c r="CB91"/>
  <c r="CB89"/>
  <c r="CB71"/>
  <c r="CB69"/>
  <c r="CB67"/>
  <c r="CB65"/>
  <c r="CB63"/>
  <c r="CB61"/>
  <c r="CB87"/>
  <c r="CB85"/>
  <c r="CB83"/>
  <c r="CB81"/>
  <c r="CB79"/>
  <c r="CB77"/>
  <c r="CB75"/>
  <c r="CB73"/>
  <c r="CB59"/>
  <c r="CB57"/>
  <c r="CB55"/>
  <c r="CB53"/>
  <c r="CB51"/>
  <c r="CB49"/>
  <c r="CB47"/>
  <c r="CB45"/>
  <c r="CB43"/>
  <c r="CB41"/>
  <c r="CB39"/>
  <c r="CB37"/>
  <c r="CB35"/>
  <c r="CB33"/>
  <c r="CB31"/>
  <c r="CB29"/>
  <c r="CB27"/>
  <c r="CC25"/>
  <c r="CB380"/>
  <c r="CB378"/>
  <c r="CB376"/>
  <c r="CB374"/>
  <c r="CB372"/>
  <c r="CB370"/>
  <c r="CB368"/>
  <c r="CB366"/>
  <c r="CB364"/>
  <c r="CB362"/>
  <c r="CB360"/>
  <c r="CB358"/>
  <c r="CB356"/>
  <c r="CB354"/>
  <c r="CB352"/>
  <c r="CB350"/>
  <c r="CB348"/>
  <c r="CB346"/>
  <c r="CB344"/>
  <c r="CB342"/>
  <c r="CB340"/>
  <c r="CB338"/>
  <c r="CB336"/>
  <c r="CB334"/>
  <c r="CB332"/>
  <c r="CB330"/>
  <c r="CB328"/>
  <c r="CB326"/>
  <c r="CB324"/>
  <c r="CB322"/>
  <c r="CB320"/>
  <c r="CB318"/>
  <c r="CB316"/>
  <c r="CB314"/>
  <c r="CB312"/>
  <c r="CB310"/>
  <c r="CB308"/>
  <c r="CB306"/>
  <c r="CB304"/>
  <c r="CB302"/>
  <c r="CB300"/>
  <c r="CB298"/>
  <c r="CB296"/>
  <c r="CB294"/>
  <c r="CB292"/>
  <c r="CB290"/>
  <c r="CB288"/>
  <c r="CB286"/>
  <c r="CB284"/>
  <c r="CB282"/>
  <c r="CB280"/>
  <c r="CB278"/>
  <c r="CB276"/>
  <c r="CB274"/>
  <c r="CB272"/>
  <c r="CB270"/>
  <c r="CB268"/>
  <c r="CB266"/>
  <c r="CB264"/>
  <c r="CB262"/>
  <c r="CB260"/>
  <c r="CB258"/>
  <c r="CB256"/>
  <c r="CB254"/>
  <c r="CB252"/>
  <c r="CB250"/>
  <c r="CB248"/>
  <c r="CB246"/>
  <c r="CB244"/>
  <c r="CB242"/>
  <c r="CB240"/>
  <c r="CB238"/>
  <c r="CB236"/>
  <c r="CB234"/>
  <c r="CB232"/>
  <c r="CB230"/>
  <c r="CB228"/>
  <c r="CB226"/>
  <c r="CB224"/>
  <c r="CB222"/>
  <c r="CB220"/>
  <c r="CB218"/>
  <c r="CB216"/>
  <c r="CB214"/>
  <c r="CB212"/>
  <c r="CB210"/>
  <c r="CB208"/>
  <c r="CB206"/>
  <c r="CB204"/>
  <c r="CB202"/>
  <c r="CB200"/>
  <c r="CB198"/>
  <c r="CB196"/>
  <c r="CB194"/>
  <c r="CB192"/>
  <c r="CB190"/>
  <c r="CB188"/>
  <c r="CB186"/>
  <c r="CB184"/>
  <c r="CB182"/>
  <c r="CB180"/>
  <c r="CB178"/>
  <c r="CB176"/>
  <c r="CB174"/>
  <c r="CB172"/>
  <c r="CB170"/>
  <c r="CB168"/>
  <c r="CB166"/>
  <c r="CB164"/>
  <c r="CB162"/>
  <c r="CB160"/>
  <c r="CB158"/>
  <c r="CB156"/>
  <c r="CB154"/>
  <c r="CB152"/>
  <c r="CB150"/>
  <c r="CB148"/>
  <c r="CB146"/>
  <c r="CB144"/>
  <c r="CB142"/>
  <c r="CB140"/>
  <c r="CB138"/>
  <c r="CB136"/>
  <c r="CB134"/>
  <c r="CB132"/>
  <c r="CB130"/>
  <c r="CB128"/>
  <c r="CB126"/>
  <c r="CB124"/>
  <c r="CB122"/>
  <c r="CB120"/>
  <c r="CB118"/>
  <c r="CB116"/>
  <c r="CB114"/>
  <c r="CB112"/>
  <c r="CB110"/>
  <c r="CB108"/>
  <c r="CB106"/>
  <c r="CB104"/>
  <c r="CB102"/>
  <c r="CB100"/>
  <c r="CB98"/>
  <c r="CB96"/>
  <c r="CB94"/>
  <c r="CB92"/>
  <c r="CB90"/>
  <c r="CB88"/>
  <c r="CB86"/>
  <c r="CB84"/>
  <c r="CB82"/>
  <c r="CB80"/>
  <c r="CB78"/>
  <c r="CB76"/>
  <c r="CB74"/>
  <c r="CB72"/>
  <c r="CB70"/>
  <c r="CB68"/>
  <c r="CB66"/>
  <c r="CB64"/>
  <c r="CB62"/>
  <c r="CB60"/>
  <c r="CB58"/>
  <c r="CB56"/>
  <c r="CB54"/>
  <c r="CB52"/>
  <c r="CB50"/>
  <c r="CB48"/>
  <c r="CB46"/>
  <c r="CB44"/>
  <c r="CB42"/>
  <c r="CB40"/>
  <c r="CB38"/>
  <c r="CB36"/>
  <c r="CB34"/>
  <c r="CB32"/>
  <c r="CB30"/>
  <c r="CB28"/>
  <c r="CB26"/>
  <c r="N16" a="1"/>
  <c r="N16" s="1"/>
  <c r="L17"/>
  <c r="N15" a="1"/>
  <c r="N15" s="1"/>
  <c r="N14" a="1"/>
  <c r="N14" s="1"/>
  <c r="O13"/>
  <c r="O12"/>
  <c r="O11"/>
  <c r="O10"/>
  <c r="AG24" s="1"/>
  <c r="CV25" s="1"/>
  <c r="AU26"/>
  <c r="BL26"/>
  <c r="AU28"/>
  <c r="BL28"/>
  <c r="AU30"/>
  <c r="BL30"/>
  <c r="AU32"/>
  <c r="BL32"/>
  <c r="AU34"/>
  <c r="BL34"/>
  <c r="AU36"/>
  <c r="BL36"/>
  <c r="AU38"/>
  <c r="BL38"/>
  <c r="AU40"/>
  <c r="BL40"/>
  <c r="AU42"/>
  <c r="BL42"/>
  <c r="AU44"/>
  <c r="BL44"/>
  <c r="AU46"/>
  <c r="BL46"/>
  <c r="AU48"/>
  <c r="BL48"/>
  <c r="AU50"/>
  <c r="BL50"/>
  <c r="AU52"/>
  <c r="BL52"/>
  <c r="AU54"/>
  <c r="BL54"/>
  <c r="AU56"/>
  <c r="BL56"/>
  <c r="AU58"/>
  <c r="BL58"/>
  <c r="AU60"/>
  <c r="BL60"/>
  <c r="AU62"/>
  <c r="BL62"/>
  <c r="AU64"/>
  <c r="BL64"/>
  <c r="AU66"/>
  <c r="BL66"/>
  <c r="AU68"/>
  <c r="BL68"/>
  <c r="AU70"/>
  <c r="BL70"/>
  <c r="AU72"/>
  <c r="BL72"/>
  <c r="AU74"/>
  <c r="BL74"/>
  <c r="AU76"/>
  <c r="BL76"/>
  <c r="AU78"/>
  <c r="BL78"/>
  <c r="AU80"/>
  <c r="BL80"/>
  <c r="AU82"/>
  <c r="BL82"/>
  <c r="AU84"/>
  <c r="BL84"/>
  <c r="AU86"/>
  <c r="BL86"/>
  <c r="AU88"/>
  <c r="BL88"/>
  <c r="AU90"/>
  <c r="BL90"/>
  <c r="AU92"/>
  <c r="BL92"/>
  <c r="AU94"/>
  <c r="BL94"/>
  <c r="AU96"/>
  <c r="BL96"/>
  <c r="AU98"/>
  <c r="BL98"/>
  <c r="AU100"/>
  <c r="BL100"/>
  <c r="AU102"/>
  <c r="BL102"/>
  <c r="AU104"/>
  <c r="BL104"/>
  <c r="AU106"/>
  <c r="BL106"/>
  <c r="AU108"/>
  <c r="BL108"/>
  <c r="AU110"/>
  <c r="BL110"/>
  <c r="AU112"/>
  <c r="BL112"/>
  <c r="AU114"/>
  <c r="BL114"/>
  <c r="AU116"/>
  <c r="BL116"/>
  <c r="AU118"/>
  <c r="BL118"/>
  <c r="AU120"/>
  <c r="BL120"/>
  <c r="AU122"/>
  <c r="BL122"/>
  <c r="AU124"/>
  <c r="BL124"/>
  <c r="AU126"/>
  <c r="BL126"/>
  <c r="AU128"/>
  <c r="BL128"/>
  <c r="AU130"/>
  <c r="BL130"/>
  <c r="AU132"/>
  <c r="BL132"/>
  <c r="AU134"/>
  <c r="BL134"/>
  <c r="AU136"/>
  <c r="BL136"/>
  <c r="AU138"/>
  <c r="BL138"/>
  <c r="AU140"/>
  <c r="BL140"/>
  <c r="AU142"/>
  <c r="BL142"/>
  <c r="AU144"/>
  <c r="BL144"/>
  <c r="AU146"/>
  <c r="BL146"/>
  <c r="AU148"/>
  <c r="BL148"/>
  <c r="AU150"/>
  <c r="BL150"/>
  <c r="AU152"/>
  <c r="BL152"/>
  <c r="AU154"/>
  <c r="BL154"/>
  <c r="AU156"/>
  <c r="BL156"/>
  <c r="AU158"/>
  <c r="BL158"/>
  <c r="AU160"/>
  <c r="BL160"/>
  <c r="AU162"/>
  <c r="BL162"/>
  <c r="AU164"/>
  <c r="BL164"/>
  <c r="AU166"/>
  <c r="BL166"/>
  <c r="AU168"/>
  <c r="BL168"/>
  <c r="AU170"/>
  <c r="BL170"/>
  <c r="AU172"/>
  <c r="BL172"/>
  <c r="AU174"/>
  <c r="BL174"/>
  <c r="AU176"/>
  <c r="BL176"/>
  <c r="AU178"/>
  <c r="BL178"/>
  <c r="AU180"/>
  <c r="BL180"/>
  <c r="AU182"/>
  <c r="BL182"/>
  <c r="AU184"/>
  <c r="BL184"/>
  <c r="AU186"/>
  <c r="BL186"/>
  <c r="AU188"/>
  <c r="BL188"/>
  <c r="AU190"/>
  <c r="BL190"/>
  <c r="AU192"/>
  <c r="BL192"/>
  <c r="AU194"/>
  <c r="BL194"/>
  <c r="AU196"/>
  <c r="BL196"/>
  <c r="AU198"/>
  <c r="BL198"/>
  <c r="AU200"/>
  <c r="BL200"/>
  <c r="AU202"/>
  <c r="BL202"/>
  <c r="AU204"/>
  <c r="BL204"/>
  <c r="AU206"/>
  <c r="BL206"/>
  <c r="AU208"/>
  <c r="BL208"/>
  <c r="AU210"/>
  <c r="BL210"/>
  <c r="AU212"/>
  <c r="BL212"/>
  <c r="AU214"/>
  <c r="BL214"/>
  <c r="AU216"/>
  <c r="BL216"/>
  <c r="AU218"/>
  <c r="BL218"/>
  <c r="AU220"/>
  <c r="BL220"/>
  <c r="AU222"/>
  <c r="BL222"/>
  <c r="AU224"/>
  <c r="BL224"/>
  <c r="AU226"/>
  <c r="BL226"/>
  <c r="AU228"/>
  <c r="BL228"/>
  <c r="AU230"/>
  <c r="BL230"/>
  <c r="AU232"/>
  <c r="BL232"/>
  <c r="AU234"/>
  <c r="BL234"/>
  <c r="AU236"/>
  <c r="BL236"/>
  <c r="AU238"/>
  <c r="BL238"/>
  <c r="AU240"/>
  <c r="BL240"/>
  <c r="AU242"/>
  <c r="BL242"/>
  <c r="AU244"/>
  <c r="BL244"/>
  <c r="AU246"/>
  <c r="BL246"/>
  <c r="AU248"/>
  <c r="BL248"/>
  <c r="AU250"/>
  <c r="BL250"/>
  <c r="AU252"/>
  <c r="BL252"/>
  <c r="AU254"/>
  <c r="BL254"/>
  <c r="AU256"/>
  <c r="BL256"/>
  <c r="AU258"/>
  <c r="BL258"/>
  <c r="AU260"/>
  <c r="BL260"/>
  <c r="AU262"/>
  <c r="BL262"/>
  <c r="AU264"/>
  <c r="BL264"/>
  <c r="AU266"/>
  <c r="BL266"/>
  <c r="AU268"/>
  <c r="BL268"/>
  <c r="AU270"/>
  <c r="BL270"/>
  <c r="AU272"/>
  <c r="BL272"/>
  <c r="AU274"/>
  <c r="BL274"/>
  <c r="AU276"/>
  <c r="BL276"/>
  <c r="AU278"/>
  <c r="BL278"/>
  <c r="AU280"/>
  <c r="BL280"/>
  <c r="AU282"/>
  <c r="BL282"/>
  <c r="AU284"/>
  <c r="BL284"/>
  <c r="AU286"/>
  <c r="BL286"/>
  <c r="AU288"/>
  <c r="BL288"/>
  <c r="AU290"/>
  <c r="BL290"/>
  <c r="AU292"/>
  <c r="BL292"/>
  <c r="AU294"/>
  <c r="BL294"/>
  <c r="AU296"/>
  <c r="BL296"/>
  <c r="AU298"/>
  <c r="BL298"/>
  <c r="AU300"/>
  <c r="BL300"/>
  <c r="AU302"/>
  <c r="BL302"/>
  <c r="AU304"/>
  <c r="BL304"/>
  <c r="AU306"/>
  <c r="BL306"/>
  <c r="AU308"/>
  <c r="BL308"/>
  <c r="AU310"/>
  <c r="BL310"/>
  <c r="AU312"/>
  <c r="BL312"/>
  <c r="AU314"/>
  <c r="BL314"/>
  <c r="AU316"/>
  <c r="BL316"/>
  <c r="AU318"/>
  <c r="BL318"/>
  <c r="AU320"/>
  <c r="BL320"/>
  <c r="AU322"/>
  <c r="BL322"/>
  <c r="AU324"/>
  <c r="BL324"/>
  <c r="AU326"/>
  <c r="BL326"/>
  <c r="AU328"/>
  <c r="BL328"/>
  <c r="AU330"/>
  <c r="BL330"/>
  <c r="AU332"/>
  <c r="BL332"/>
  <c r="AU334"/>
  <c r="BL334"/>
  <c r="AU336"/>
  <c r="BL336"/>
  <c r="AU338"/>
  <c r="BL338"/>
  <c r="AU340"/>
  <c r="BL340"/>
  <c r="AU342"/>
  <c r="BL342"/>
  <c r="AU344"/>
  <c r="BL344"/>
  <c r="AU346"/>
  <c r="BL346"/>
  <c r="AU348"/>
  <c r="BL348"/>
  <c r="AU350"/>
  <c r="BL350"/>
  <c r="AU352"/>
  <c r="BL352"/>
  <c r="AU354"/>
  <c r="BL354"/>
  <c r="AU356"/>
  <c r="BL356"/>
  <c r="AU358"/>
  <c r="BL358"/>
  <c r="AU360"/>
  <c r="BL360"/>
  <c r="AU362"/>
  <c r="BL362"/>
  <c r="AU364"/>
  <c r="BL364"/>
  <c r="AU366"/>
  <c r="BL366"/>
  <c r="AU368"/>
  <c r="BL368"/>
  <c r="AU370"/>
  <c r="BL370"/>
  <c r="AU372"/>
  <c r="BL372"/>
  <c r="AU374"/>
  <c r="BL374"/>
  <c r="AU376"/>
  <c r="BL376"/>
  <c r="AU378"/>
  <c r="BL378"/>
  <c r="AU380"/>
  <c r="BL380"/>
  <c r="AV25"/>
  <c r="BM25"/>
  <c r="AU27"/>
  <c r="BL27"/>
  <c r="AU29"/>
  <c r="BL29"/>
  <c r="AU31"/>
  <c r="BL31"/>
  <c r="AU33"/>
  <c r="BL33"/>
  <c r="AU35"/>
  <c r="BL35"/>
  <c r="AU37"/>
  <c r="BL37"/>
  <c r="AU39"/>
  <c r="BL39"/>
  <c r="AU41"/>
  <c r="BL41"/>
  <c r="AU43"/>
  <c r="BL43"/>
  <c r="AU45"/>
  <c r="BL45"/>
  <c r="AU47"/>
  <c r="BL47"/>
  <c r="AU49"/>
  <c r="BL49"/>
  <c r="AU51"/>
  <c r="BL51"/>
  <c r="AU53"/>
  <c r="BL53"/>
  <c r="AU55"/>
  <c r="BL55"/>
  <c r="AU57"/>
  <c r="BL57"/>
  <c r="AU59"/>
  <c r="BL59"/>
  <c r="AU61"/>
  <c r="BL61"/>
  <c r="AU63"/>
  <c r="BL63"/>
  <c r="AU65"/>
  <c r="BL65"/>
  <c r="AU67"/>
  <c r="BL67"/>
  <c r="AU69"/>
  <c r="BL69"/>
  <c r="AU71"/>
  <c r="BL71"/>
  <c r="AU73"/>
  <c r="BL73"/>
  <c r="AU75"/>
  <c r="BL75"/>
  <c r="AU77"/>
  <c r="BL77"/>
  <c r="AU79"/>
  <c r="BL79"/>
  <c r="AU81"/>
  <c r="BL81"/>
  <c r="AU83"/>
  <c r="BL83"/>
  <c r="AU85"/>
  <c r="BL85"/>
  <c r="AU87"/>
  <c r="BL87"/>
  <c r="AU89"/>
  <c r="BL89"/>
  <c r="AU91"/>
  <c r="BL91"/>
  <c r="AU93"/>
  <c r="BL93"/>
  <c r="AU95"/>
  <c r="BL95"/>
  <c r="AU97"/>
  <c r="BL97"/>
  <c r="AU99"/>
  <c r="BL99"/>
  <c r="AU101"/>
  <c r="BL101"/>
  <c r="AU103"/>
  <c r="BL103"/>
  <c r="AU105"/>
  <c r="BL105"/>
  <c r="AU107"/>
  <c r="BL107"/>
  <c r="AU109"/>
  <c r="BL109"/>
  <c r="AU111"/>
  <c r="BL111"/>
  <c r="AU113"/>
  <c r="BL113"/>
  <c r="AU115"/>
  <c r="BL115"/>
  <c r="AU117"/>
  <c r="BL117"/>
  <c r="AU119"/>
  <c r="BL119"/>
  <c r="AU121"/>
  <c r="BL121"/>
  <c r="AU123"/>
  <c r="BL123"/>
  <c r="AU125"/>
  <c r="BL125"/>
  <c r="AU127"/>
  <c r="BL127"/>
  <c r="AU129"/>
  <c r="BL129"/>
  <c r="AU131"/>
  <c r="BL131"/>
  <c r="AU133"/>
  <c r="BL133"/>
  <c r="AU135"/>
  <c r="BL135"/>
  <c r="AU137"/>
  <c r="BL137"/>
  <c r="AU139"/>
  <c r="BL139"/>
  <c r="AU141"/>
  <c r="BL141"/>
  <c r="AU143"/>
  <c r="BL143"/>
  <c r="AU145"/>
  <c r="BL145"/>
  <c r="AU147"/>
  <c r="BL147"/>
  <c r="AU149"/>
  <c r="BL149"/>
  <c r="AU151"/>
  <c r="BL151"/>
  <c r="AU153"/>
  <c r="BL153"/>
  <c r="AU155"/>
  <c r="BL155"/>
  <c r="AU157"/>
  <c r="BL157"/>
  <c r="AU159"/>
  <c r="BL159"/>
  <c r="AU161"/>
  <c r="BL161"/>
  <c r="AU163"/>
  <c r="BL163"/>
  <c r="AU165"/>
  <c r="BL165"/>
  <c r="AU167"/>
  <c r="BL167"/>
  <c r="AU169"/>
  <c r="BL169"/>
  <c r="AU171"/>
  <c r="BL171"/>
  <c r="AU173"/>
  <c r="BL173"/>
  <c r="AU175"/>
  <c r="BL175"/>
  <c r="AU177"/>
  <c r="BL177"/>
  <c r="AU179"/>
  <c r="BL179"/>
  <c r="AU181"/>
  <c r="BL181"/>
  <c r="AU183"/>
  <c r="BL183"/>
  <c r="AU185"/>
  <c r="BL185"/>
  <c r="AU187"/>
  <c r="BL187"/>
  <c r="AU189"/>
  <c r="BL189"/>
  <c r="AU191"/>
  <c r="BL191"/>
  <c r="AU193"/>
  <c r="BL193"/>
  <c r="AU195"/>
  <c r="BL195"/>
  <c r="AU197"/>
  <c r="BL197"/>
  <c r="AU199"/>
  <c r="BL199"/>
  <c r="AU201"/>
  <c r="BL201"/>
  <c r="AU203"/>
  <c r="BL203"/>
  <c r="AU205"/>
  <c r="BL205"/>
  <c r="AU207"/>
  <c r="BL207"/>
  <c r="AU209"/>
  <c r="BL209"/>
  <c r="AU211"/>
  <c r="BL211"/>
  <c r="AU213"/>
  <c r="BL213"/>
  <c r="AU215"/>
  <c r="BL215"/>
  <c r="AU217"/>
  <c r="BL217"/>
  <c r="AU219"/>
  <c r="BL219"/>
  <c r="AU221"/>
  <c r="BL221"/>
  <c r="AU223"/>
  <c r="BL223"/>
  <c r="AU225"/>
  <c r="BL225"/>
  <c r="AU227"/>
  <c r="BL227"/>
  <c r="AU229"/>
  <c r="BL229"/>
  <c r="AU231"/>
  <c r="BL231"/>
  <c r="AU233"/>
  <c r="BL233"/>
  <c r="AU235"/>
  <c r="BL235"/>
  <c r="AU237"/>
  <c r="BL237"/>
  <c r="AU239"/>
  <c r="BL239"/>
  <c r="AU241"/>
  <c r="BL241"/>
  <c r="AU243"/>
  <c r="BL243"/>
  <c r="AU245"/>
  <c r="BL245"/>
  <c r="AU247"/>
  <c r="BL247"/>
  <c r="AU249"/>
  <c r="BL249"/>
  <c r="AU251"/>
  <c r="BL251"/>
  <c r="AU253"/>
  <c r="BL253"/>
  <c r="AU255"/>
  <c r="BL255"/>
  <c r="AU257"/>
  <c r="BL257"/>
  <c r="AU259"/>
  <c r="BL259"/>
  <c r="AU261"/>
  <c r="BL261"/>
  <c r="AU263"/>
  <c r="BL263"/>
  <c r="AU265"/>
  <c r="BL265"/>
  <c r="AU267"/>
  <c r="BL267"/>
  <c r="AU269"/>
  <c r="BL269"/>
  <c r="AU271"/>
  <c r="BL271"/>
  <c r="AU273"/>
  <c r="BL273"/>
  <c r="AU275"/>
  <c r="BL275"/>
  <c r="AU277"/>
  <c r="BL277"/>
  <c r="AU279"/>
  <c r="BL279"/>
  <c r="AU281"/>
  <c r="BL281"/>
  <c r="AU283"/>
  <c r="BL283"/>
  <c r="AU285"/>
  <c r="BL285"/>
  <c r="AU287"/>
  <c r="BL287"/>
  <c r="AU289"/>
  <c r="BL289"/>
  <c r="AU291"/>
  <c r="BL291"/>
  <c r="AU293"/>
  <c r="BL293"/>
  <c r="AU295"/>
  <c r="BL295"/>
  <c r="AU297"/>
  <c r="BL297"/>
  <c r="AU299"/>
  <c r="BL299"/>
  <c r="AU301"/>
  <c r="BL301"/>
  <c r="AU303"/>
  <c r="BL303"/>
  <c r="AU305"/>
  <c r="BL305"/>
  <c r="AU307"/>
  <c r="BL307"/>
  <c r="AU309"/>
  <c r="BL309"/>
  <c r="AU311"/>
  <c r="BL311"/>
  <c r="AU313"/>
  <c r="BL313"/>
  <c r="AU315"/>
  <c r="BL315"/>
  <c r="AU317"/>
  <c r="BL317"/>
  <c r="AU319"/>
  <c r="BL319"/>
  <c r="AU321"/>
  <c r="BL321"/>
  <c r="AU323"/>
  <c r="BL323"/>
  <c r="AU325"/>
  <c r="BL325"/>
  <c r="AU327"/>
  <c r="BL327"/>
  <c r="AU329"/>
  <c r="BL329"/>
  <c r="AU331"/>
  <c r="BL331"/>
  <c r="AU333"/>
  <c r="BL333"/>
  <c r="AU335"/>
  <c r="BL335"/>
  <c r="AU337"/>
  <c r="BL337"/>
  <c r="AU339"/>
  <c r="BL339"/>
  <c r="AU341"/>
  <c r="BL341"/>
  <c r="AU343"/>
  <c r="BL343"/>
  <c r="AU345"/>
  <c r="BL345"/>
  <c r="AU347"/>
  <c r="BL347"/>
  <c r="AU349"/>
  <c r="BL349"/>
  <c r="AU351"/>
  <c r="BL351"/>
  <c r="AU353"/>
  <c r="BL353"/>
  <c r="AU355"/>
  <c r="BL355"/>
  <c r="AU357"/>
  <c r="BL357"/>
  <c r="AU359"/>
  <c r="BL359"/>
  <c r="AU361"/>
  <c r="BL361"/>
  <c r="AU363"/>
  <c r="BL363"/>
  <c r="AU365"/>
  <c r="BL365"/>
  <c r="AU367"/>
  <c r="BL367"/>
  <c r="AU369"/>
  <c r="BL369"/>
  <c r="AU371"/>
  <c r="BL371"/>
  <c r="AU373"/>
  <c r="BL373"/>
  <c r="AU375"/>
  <c r="BL375"/>
  <c r="AU377"/>
  <c r="BL377"/>
  <c r="AU379"/>
  <c r="BL379"/>
  <c r="AU381"/>
  <c r="BL381"/>
  <c r="AF381"/>
  <c r="AF380"/>
  <c r="CU381" s="1"/>
  <c r="AF379"/>
  <c r="CU380" s="1"/>
  <c r="AF378"/>
  <c r="CU379" s="1"/>
  <c r="AF377"/>
  <c r="CU378" s="1"/>
  <c r="AF376"/>
  <c r="CU377" s="1"/>
  <c r="AF375"/>
  <c r="CU376" s="1"/>
  <c r="AF374"/>
  <c r="CU375" s="1"/>
  <c r="AF373"/>
  <c r="CU374" s="1"/>
  <c r="AF372"/>
  <c r="CU373" s="1"/>
  <c r="AF371"/>
  <c r="CU372" s="1"/>
  <c r="AF370"/>
  <c r="CU371" s="1"/>
  <c r="AF369"/>
  <c r="CU370" s="1"/>
  <c r="AF368"/>
  <c r="CU369" s="1"/>
  <c r="AF367"/>
  <c r="CU368" s="1"/>
  <c r="AF366"/>
  <c r="CU367" s="1"/>
  <c r="AF365"/>
  <c r="CU366" s="1"/>
  <c r="AF364"/>
  <c r="CU365" s="1"/>
  <c r="AF363"/>
  <c r="CU364" s="1"/>
  <c r="AF362"/>
  <c r="CU363" s="1"/>
  <c r="AF361"/>
  <c r="CU362" s="1"/>
  <c r="AF360"/>
  <c r="CU361" s="1"/>
  <c r="AF359"/>
  <c r="CU360" s="1"/>
  <c r="AF358"/>
  <c r="CU359" s="1"/>
  <c r="AF357"/>
  <c r="CU358" s="1"/>
  <c r="AF356"/>
  <c r="CU357" s="1"/>
  <c r="AF355"/>
  <c r="CU356" s="1"/>
  <c r="AF354"/>
  <c r="CU355" s="1"/>
  <c r="AF353"/>
  <c r="CU354" s="1"/>
  <c r="AF352"/>
  <c r="CU353" s="1"/>
  <c r="AF351"/>
  <c r="CU352" s="1"/>
  <c r="AF350"/>
  <c r="CU351" s="1"/>
  <c r="AF349"/>
  <c r="CU350" s="1"/>
  <c r="AF348"/>
  <c r="CU349" s="1"/>
  <c r="AF347"/>
  <c r="CU348" s="1"/>
  <c r="AF346"/>
  <c r="CU347" s="1"/>
  <c r="AF345"/>
  <c r="CU346" s="1"/>
  <c r="AF344"/>
  <c r="CU345" s="1"/>
  <c r="AF343"/>
  <c r="CU344" s="1"/>
  <c r="AF342"/>
  <c r="CU343" s="1"/>
  <c r="AF341"/>
  <c r="CU342" s="1"/>
  <c r="AF340"/>
  <c r="CU341" s="1"/>
  <c r="AF339"/>
  <c r="CU340" s="1"/>
  <c r="AF338"/>
  <c r="CU339" s="1"/>
  <c r="AF337"/>
  <c r="CU338" s="1"/>
  <c r="AF336"/>
  <c r="CU337" s="1"/>
  <c r="AF335"/>
  <c r="CU336" s="1"/>
  <c r="AF334"/>
  <c r="CU335" s="1"/>
  <c r="AF333"/>
  <c r="CU334" s="1"/>
  <c r="AF332"/>
  <c r="CU333" s="1"/>
  <c r="AF331"/>
  <c r="CU332" s="1"/>
  <c r="AF330"/>
  <c r="CU331" s="1"/>
  <c r="AF329"/>
  <c r="CU330" s="1"/>
  <c r="AF328"/>
  <c r="CU329" s="1"/>
  <c r="AF327"/>
  <c r="CU328" s="1"/>
  <c r="AF326"/>
  <c r="CU327" s="1"/>
  <c r="AF325"/>
  <c r="CU326" s="1"/>
  <c r="AF324"/>
  <c r="CU325" s="1"/>
  <c r="AF323"/>
  <c r="CU324" s="1"/>
  <c r="AF322"/>
  <c r="CU323" s="1"/>
  <c r="AF321"/>
  <c r="CU322" s="1"/>
  <c r="AF320"/>
  <c r="CU321" s="1"/>
  <c r="AF319"/>
  <c r="CU320" s="1"/>
  <c r="AF318"/>
  <c r="CU319" s="1"/>
  <c r="AF317"/>
  <c r="CU318" s="1"/>
  <c r="AF316"/>
  <c r="CU317" s="1"/>
  <c r="AF315"/>
  <c r="CU316" s="1"/>
  <c r="AF314"/>
  <c r="CU315" s="1"/>
  <c r="AF313"/>
  <c r="CU314" s="1"/>
  <c r="AF312"/>
  <c r="CU313" s="1"/>
  <c r="AF311"/>
  <c r="CU312" s="1"/>
  <c r="AF310"/>
  <c r="CU311" s="1"/>
  <c r="AF309"/>
  <c r="CU310" s="1"/>
  <c r="AF308"/>
  <c r="CU309" s="1"/>
  <c r="AF307"/>
  <c r="CU308" s="1"/>
  <c r="AF306"/>
  <c r="CU307" s="1"/>
  <c r="AF305"/>
  <c r="CU306" s="1"/>
  <c r="AF304"/>
  <c r="CU305" s="1"/>
  <c r="AF303"/>
  <c r="CU304" s="1"/>
  <c r="AF302"/>
  <c r="CU303" s="1"/>
  <c r="AF301"/>
  <c r="CU302" s="1"/>
  <c r="AF300"/>
  <c r="CU301" s="1"/>
  <c r="AF299"/>
  <c r="CU300" s="1"/>
  <c r="AF298"/>
  <c r="CU299" s="1"/>
  <c r="AF297"/>
  <c r="CU298" s="1"/>
  <c r="AF296"/>
  <c r="CU297" s="1"/>
  <c r="AF295"/>
  <c r="CU296" s="1"/>
  <c r="AF294"/>
  <c r="CU295" s="1"/>
  <c r="AF293"/>
  <c r="CU294" s="1"/>
  <c r="AF292"/>
  <c r="CU293" s="1"/>
  <c r="AF291"/>
  <c r="CU292" s="1"/>
  <c r="AF290"/>
  <c r="CU291" s="1"/>
  <c r="AF289"/>
  <c r="CU290" s="1"/>
  <c r="AF288"/>
  <c r="CU289" s="1"/>
  <c r="AF287"/>
  <c r="CU288" s="1"/>
  <c r="AF286"/>
  <c r="CU287" s="1"/>
  <c r="AF285"/>
  <c r="CU286" s="1"/>
  <c r="AF284"/>
  <c r="CU285" s="1"/>
  <c r="AF283"/>
  <c r="CU284" s="1"/>
  <c r="AF282"/>
  <c r="CU283" s="1"/>
  <c r="AF281"/>
  <c r="CU282" s="1"/>
  <c r="AF280"/>
  <c r="CU281" s="1"/>
  <c r="AF279"/>
  <c r="CU280" s="1"/>
  <c r="AF278"/>
  <c r="CU279" s="1"/>
  <c r="AF277"/>
  <c r="CU278" s="1"/>
  <c r="AF276"/>
  <c r="CU277" s="1"/>
  <c r="AF275"/>
  <c r="CU276" s="1"/>
  <c r="AF274"/>
  <c r="CU275" s="1"/>
  <c r="AF273"/>
  <c r="CU274" s="1"/>
  <c r="AF272"/>
  <c r="CU273" s="1"/>
  <c r="AF271"/>
  <c r="CU272" s="1"/>
  <c r="AF270"/>
  <c r="CU271" s="1"/>
  <c r="AF269"/>
  <c r="CU270" s="1"/>
  <c r="AF268"/>
  <c r="CU269" s="1"/>
  <c r="AF267"/>
  <c r="CU268" s="1"/>
  <c r="AF266"/>
  <c r="CU267" s="1"/>
  <c r="AF265"/>
  <c r="CU266" s="1"/>
  <c r="AF264"/>
  <c r="CU265" s="1"/>
  <c r="AF263"/>
  <c r="CU264" s="1"/>
  <c r="AF262"/>
  <c r="CU263" s="1"/>
  <c r="AF261"/>
  <c r="CU262" s="1"/>
  <c r="AF260"/>
  <c r="CU261" s="1"/>
  <c r="AF259"/>
  <c r="CU260" s="1"/>
  <c r="AF258"/>
  <c r="CU259" s="1"/>
  <c r="AF257"/>
  <c r="CU258" s="1"/>
  <c r="AF256"/>
  <c r="CU257" s="1"/>
  <c r="AF255"/>
  <c r="CU256" s="1"/>
  <c r="AF254"/>
  <c r="CU255" s="1"/>
  <c r="AF253"/>
  <c r="CU254" s="1"/>
  <c r="AF252"/>
  <c r="CU253" s="1"/>
  <c r="AF251"/>
  <c r="CU252" s="1"/>
  <c r="AF250"/>
  <c r="CU251" s="1"/>
  <c r="AF249"/>
  <c r="CU250" s="1"/>
  <c r="AF248"/>
  <c r="CU249" s="1"/>
  <c r="AF247"/>
  <c r="CU248" s="1"/>
  <c r="AF246"/>
  <c r="CU247" s="1"/>
  <c r="AF245"/>
  <c r="CU246" s="1"/>
  <c r="AF244"/>
  <c r="CU245" s="1"/>
  <c r="AF243"/>
  <c r="CU244" s="1"/>
  <c r="AF242"/>
  <c r="CU243" s="1"/>
  <c r="AF241"/>
  <c r="CU242" s="1"/>
  <c r="AF240"/>
  <c r="CU241" s="1"/>
  <c r="AF239"/>
  <c r="CU240" s="1"/>
  <c r="AF238"/>
  <c r="CU239" s="1"/>
  <c r="AF237"/>
  <c r="CU238" s="1"/>
  <c r="AF236"/>
  <c r="CU237" s="1"/>
  <c r="AF235"/>
  <c r="CU236" s="1"/>
  <c r="AF234"/>
  <c r="CU235" s="1"/>
  <c r="AF233"/>
  <c r="CU234" s="1"/>
  <c r="AF232"/>
  <c r="CU233" s="1"/>
  <c r="AF231"/>
  <c r="CU232" s="1"/>
  <c r="AF230"/>
  <c r="CU231" s="1"/>
  <c r="AF229"/>
  <c r="CU230" s="1"/>
  <c r="AF228"/>
  <c r="CU229" s="1"/>
  <c r="AF227"/>
  <c r="CU228" s="1"/>
  <c r="AF226"/>
  <c r="CU227" s="1"/>
  <c r="AF225"/>
  <c r="CU226" s="1"/>
  <c r="AF224"/>
  <c r="CU225" s="1"/>
  <c r="AF223"/>
  <c r="CU224" s="1"/>
  <c r="AF222"/>
  <c r="CU223" s="1"/>
  <c r="AF221"/>
  <c r="CU222" s="1"/>
  <c r="AF220"/>
  <c r="CU221" s="1"/>
  <c r="AF219"/>
  <c r="CU220" s="1"/>
  <c r="AF218"/>
  <c r="CU219" s="1"/>
  <c r="AF217"/>
  <c r="CU218" s="1"/>
  <c r="AF216"/>
  <c r="CU217" s="1"/>
  <c r="AF215"/>
  <c r="CU216" s="1"/>
  <c r="AF214"/>
  <c r="CU215" s="1"/>
  <c r="AF213"/>
  <c r="CU214" s="1"/>
  <c r="AF212"/>
  <c r="CU213" s="1"/>
  <c r="AF211"/>
  <c r="CU212" s="1"/>
  <c r="AF210"/>
  <c r="CU211" s="1"/>
  <c r="AF209"/>
  <c r="CU210" s="1"/>
  <c r="AF208"/>
  <c r="CU209" s="1"/>
  <c r="AF207"/>
  <c r="CU208" s="1"/>
  <c r="AF206"/>
  <c r="CU207" s="1"/>
  <c r="AF205"/>
  <c r="CU206" s="1"/>
  <c r="AF204"/>
  <c r="CU205" s="1"/>
  <c r="AF203"/>
  <c r="CU204" s="1"/>
  <c r="AF202"/>
  <c r="CU203" s="1"/>
  <c r="AF201"/>
  <c r="CU202" s="1"/>
  <c r="AF200"/>
  <c r="CU201" s="1"/>
  <c r="AF199"/>
  <c r="CU200" s="1"/>
  <c r="AF198"/>
  <c r="CU199" s="1"/>
  <c r="AF197"/>
  <c r="CU198" s="1"/>
  <c r="AF196"/>
  <c r="CU197" s="1"/>
  <c r="AF195"/>
  <c r="CU196" s="1"/>
  <c r="AF194"/>
  <c r="CU195" s="1"/>
  <c r="AF193"/>
  <c r="CU194" s="1"/>
  <c r="AF192"/>
  <c r="CU193" s="1"/>
  <c r="AF191"/>
  <c r="CU192" s="1"/>
  <c r="AF190"/>
  <c r="CU191" s="1"/>
  <c r="AF189"/>
  <c r="CU190" s="1"/>
  <c r="AF188"/>
  <c r="CU189" s="1"/>
  <c r="AF187"/>
  <c r="CU188" s="1"/>
  <c r="AF186"/>
  <c r="CU187" s="1"/>
  <c r="AF185"/>
  <c r="CU186" s="1"/>
  <c r="AF184"/>
  <c r="CU185" s="1"/>
  <c r="AF183"/>
  <c r="CU184" s="1"/>
  <c r="AF182"/>
  <c r="CU183" s="1"/>
  <c r="AF181"/>
  <c r="CU182" s="1"/>
  <c r="AF180"/>
  <c r="CU181" s="1"/>
  <c r="AF179"/>
  <c r="CU180" s="1"/>
  <c r="AF178"/>
  <c r="CU179" s="1"/>
  <c r="AF177"/>
  <c r="CU178" s="1"/>
  <c r="AF176"/>
  <c r="CU177" s="1"/>
  <c r="AF175"/>
  <c r="CU176" s="1"/>
  <c r="AF174"/>
  <c r="CU175" s="1"/>
  <c r="AF173"/>
  <c r="CU174" s="1"/>
  <c r="AF172"/>
  <c r="CU173" s="1"/>
  <c r="AF171"/>
  <c r="CU172" s="1"/>
  <c r="AF170"/>
  <c r="CU171" s="1"/>
  <c r="AF169"/>
  <c r="CU170" s="1"/>
  <c r="AF168"/>
  <c r="CU169" s="1"/>
  <c r="AF167"/>
  <c r="CU168" s="1"/>
  <c r="AF166"/>
  <c r="CU167" s="1"/>
  <c r="AF165"/>
  <c r="CU166" s="1"/>
  <c r="AF164"/>
  <c r="CU165" s="1"/>
  <c r="AF163"/>
  <c r="CU164" s="1"/>
  <c r="AF162"/>
  <c r="CU163" s="1"/>
  <c r="AF161"/>
  <c r="CU162" s="1"/>
  <c r="AF160"/>
  <c r="CU161" s="1"/>
  <c r="AF159"/>
  <c r="CU160" s="1"/>
  <c r="AF158"/>
  <c r="CU159" s="1"/>
  <c r="AF157"/>
  <c r="CU158" s="1"/>
  <c r="AF156"/>
  <c r="CU157" s="1"/>
  <c r="AF155"/>
  <c r="CU156" s="1"/>
  <c r="AF154"/>
  <c r="CU155" s="1"/>
  <c r="AF153"/>
  <c r="CU154" s="1"/>
  <c r="AF152"/>
  <c r="CU153" s="1"/>
  <c r="AF151"/>
  <c r="CU152" s="1"/>
  <c r="AF150"/>
  <c r="CU151" s="1"/>
  <c r="AF149"/>
  <c r="CU150" s="1"/>
  <c r="AF148"/>
  <c r="CU149" s="1"/>
  <c r="AF147"/>
  <c r="CU148" s="1"/>
  <c r="AF146"/>
  <c r="CU147" s="1"/>
  <c r="AF145"/>
  <c r="CU146" s="1"/>
  <c r="AF144"/>
  <c r="CU145" s="1"/>
  <c r="AF143"/>
  <c r="CU144" s="1"/>
  <c r="AF142"/>
  <c r="CU143" s="1"/>
  <c r="AF141"/>
  <c r="CU142" s="1"/>
  <c r="AF140"/>
  <c r="CU141" s="1"/>
  <c r="AF139"/>
  <c r="CU140" s="1"/>
  <c r="AF138"/>
  <c r="CU139" s="1"/>
  <c r="AF137"/>
  <c r="CU138" s="1"/>
  <c r="AF136"/>
  <c r="CU137" s="1"/>
  <c r="AF135"/>
  <c r="CU136" s="1"/>
  <c r="AF134"/>
  <c r="CU135" s="1"/>
  <c r="AF133"/>
  <c r="CU134" s="1"/>
  <c r="AF132"/>
  <c r="CU133" s="1"/>
  <c r="AF131"/>
  <c r="CU132" s="1"/>
  <c r="AF130"/>
  <c r="CU131" s="1"/>
  <c r="AF129"/>
  <c r="CU130" s="1"/>
  <c r="AF128"/>
  <c r="CU129" s="1"/>
  <c r="AF127"/>
  <c r="CU128" s="1"/>
  <c r="AF126"/>
  <c r="CU127" s="1"/>
  <c r="AF125"/>
  <c r="CU126" s="1"/>
  <c r="AF124"/>
  <c r="CU125" s="1"/>
  <c r="AF123"/>
  <c r="CU124" s="1"/>
  <c r="AF122"/>
  <c r="CU123" s="1"/>
  <c r="AF121"/>
  <c r="CU122" s="1"/>
  <c r="AF120"/>
  <c r="CU121" s="1"/>
  <c r="AF119"/>
  <c r="CU120" s="1"/>
  <c r="AF118"/>
  <c r="CU119" s="1"/>
  <c r="AF117"/>
  <c r="CU118" s="1"/>
  <c r="AF116"/>
  <c r="CU117" s="1"/>
  <c r="AF115"/>
  <c r="CU116" s="1"/>
  <c r="AF114"/>
  <c r="CU115" s="1"/>
  <c r="AF113"/>
  <c r="CU114" s="1"/>
  <c r="AF112"/>
  <c r="CU113" s="1"/>
  <c r="AF111"/>
  <c r="CU112" s="1"/>
  <c r="AF110"/>
  <c r="CU111" s="1"/>
  <c r="AF109"/>
  <c r="CU110" s="1"/>
  <c r="AF108"/>
  <c r="CU109" s="1"/>
  <c r="AF107"/>
  <c r="CU108" s="1"/>
  <c r="AF106"/>
  <c r="CU107" s="1"/>
  <c r="AF105"/>
  <c r="CU106" s="1"/>
  <c r="AF104"/>
  <c r="CU105" s="1"/>
  <c r="AF103"/>
  <c r="CU104" s="1"/>
  <c r="AF102"/>
  <c r="CU103" s="1"/>
  <c r="AF101"/>
  <c r="CU102" s="1"/>
  <c r="AF100"/>
  <c r="CU101" s="1"/>
  <c r="AF99"/>
  <c r="CU100" s="1"/>
  <c r="AF98"/>
  <c r="CU99" s="1"/>
  <c r="AF97"/>
  <c r="CU98" s="1"/>
  <c r="AF96"/>
  <c r="CU97" s="1"/>
  <c r="AF95"/>
  <c r="CU96" s="1"/>
  <c r="AF94"/>
  <c r="CU95" s="1"/>
  <c r="AF93"/>
  <c r="CU94" s="1"/>
  <c r="AF92"/>
  <c r="CU93" s="1"/>
  <c r="AF91"/>
  <c r="CU92" s="1"/>
  <c r="AF90"/>
  <c r="CU91" s="1"/>
  <c r="AF89"/>
  <c r="CU90" s="1"/>
  <c r="AF88"/>
  <c r="CU89" s="1"/>
  <c r="AF87"/>
  <c r="CU88" s="1"/>
  <c r="AF86"/>
  <c r="CU87" s="1"/>
  <c r="AF85"/>
  <c r="CU86" s="1"/>
  <c r="AF84"/>
  <c r="CU85" s="1"/>
  <c r="AF83"/>
  <c r="CU84" s="1"/>
  <c r="AF82"/>
  <c r="CU83" s="1"/>
  <c r="AF81"/>
  <c r="CU82" s="1"/>
  <c r="AF80"/>
  <c r="CU81" s="1"/>
  <c r="AF79"/>
  <c r="CU80" s="1"/>
  <c r="AF78"/>
  <c r="CU79" s="1"/>
  <c r="AF77"/>
  <c r="CU78" s="1"/>
  <c r="AF76"/>
  <c r="CU77" s="1"/>
  <c r="AF75"/>
  <c r="CU76" s="1"/>
  <c r="AF74"/>
  <c r="CU75" s="1"/>
  <c r="AF73"/>
  <c r="CU74" s="1"/>
  <c r="AF72"/>
  <c r="CU73" s="1"/>
  <c r="AF71"/>
  <c r="CU72" s="1"/>
  <c r="AF70"/>
  <c r="CU71" s="1"/>
  <c r="AF69"/>
  <c r="CU70" s="1"/>
  <c r="AF68"/>
  <c r="CU69" s="1"/>
  <c r="AF67"/>
  <c r="CU68" s="1"/>
  <c r="AF66"/>
  <c r="CU67" s="1"/>
  <c r="AF65"/>
  <c r="CU66" s="1"/>
  <c r="AF64"/>
  <c r="CU65" s="1"/>
  <c r="AF63"/>
  <c r="CU64" s="1"/>
  <c r="AF62"/>
  <c r="CU63" s="1"/>
  <c r="AF61"/>
  <c r="CU62" s="1"/>
  <c r="AF60"/>
  <c r="CU61" s="1"/>
  <c r="AF59"/>
  <c r="CU60" s="1"/>
  <c r="AF58"/>
  <c r="CU59" s="1"/>
  <c r="AF57"/>
  <c r="CU58" s="1"/>
  <c r="AF56"/>
  <c r="CU57" s="1"/>
  <c r="AF55"/>
  <c r="CU56" s="1"/>
  <c r="AF54"/>
  <c r="CU55" s="1"/>
  <c r="AF53"/>
  <c r="CU54" s="1"/>
  <c r="AF52"/>
  <c r="CU53" s="1"/>
  <c r="AF51"/>
  <c r="CU52" s="1"/>
  <c r="AF50"/>
  <c r="CU51" s="1"/>
  <c r="AF49"/>
  <c r="CU50" s="1"/>
  <c r="AF48"/>
  <c r="CU49" s="1"/>
  <c r="AF47"/>
  <c r="CU48" s="1"/>
  <c r="AF46"/>
  <c r="CU47" s="1"/>
  <c r="AF45"/>
  <c r="CU46" s="1"/>
  <c r="AF44"/>
  <c r="CU45" s="1"/>
  <c r="AF43"/>
  <c r="CU44" s="1"/>
  <c r="AF42"/>
  <c r="CU43" s="1"/>
  <c r="AF41"/>
  <c r="CU42" s="1"/>
  <c r="AF40"/>
  <c r="CU41" s="1"/>
  <c r="AF39"/>
  <c r="CU40" s="1"/>
  <c r="AF38"/>
  <c r="CU39" s="1"/>
  <c r="AF37"/>
  <c r="CU38" s="1"/>
  <c r="AF36"/>
  <c r="CU37" s="1"/>
  <c r="AF35"/>
  <c r="CU36" s="1"/>
  <c r="AF34"/>
  <c r="CU35" s="1"/>
  <c r="AF33"/>
  <c r="CU34" s="1"/>
  <c r="AF32"/>
  <c r="CU33" s="1"/>
  <c r="AF31"/>
  <c r="CU32" s="1"/>
  <c r="AF30"/>
  <c r="CU31" s="1"/>
  <c r="AF29"/>
  <c r="CU30" s="1"/>
  <c r="AF28"/>
  <c r="CU29" s="1"/>
  <c r="AF27"/>
  <c r="CU28" s="1"/>
  <c r="AF26"/>
  <c r="CU27" s="1"/>
  <c r="AF25"/>
  <c r="CU26" s="1"/>
  <c r="BL23"/>
  <c r="CC23"/>
  <c r="AE23"/>
  <c r="AU23"/>
  <c r="O9"/>
  <c r="CV23" s="1"/>
  <c r="N23"/>
  <c r="G89" i="5"/>
  <c r="H89" s="1"/>
  <c r="C90" s="1"/>
  <c r="N54" i="7"/>
  <c r="O53"/>
  <c r="N46"/>
  <c r="O45"/>
  <c r="M38"/>
  <c r="M35"/>
  <c r="N36"/>
  <c r="N32"/>
  <c r="N34" s="1"/>
  <c r="N31"/>
  <c r="O30"/>
  <c r="M61"/>
  <c r="M66" s="1"/>
  <c r="N60"/>
  <c r="CC381" i="6" l="1"/>
  <c r="CC379"/>
  <c r="CC377"/>
  <c r="CC375"/>
  <c r="CC373"/>
  <c r="CC371"/>
  <c r="CC369"/>
  <c r="CC367"/>
  <c r="CC365"/>
  <c r="CC363"/>
  <c r="CC361"/>
  <c r="CC359"/>
  <c r="CC357"/>
  <c r="CC355"/>
  <c r="CC353"/>
  <c r="CC351"/>
  <c r="CC349"/>
  <c r="CC347"/>
  <c r="CC345"/>
  <c r="CC343"/>
  <c r="CC341"/>
  <c r="CC339"/>
  <c r="CC337"/>
  <c r="CC335"/>
  <c r="CC333"/>
  <c r="CC331"/>
  <c r="CC329"/>
  <c r="CC327"/>
  <c r="CC325"/>
  <c r="CC323"/>
  <c r="CC321"/>
  <c r="CC319"/>
  <c r="CC317"/>
  <c r="CC315"/>
  <c r="CC313"/>
  <c r="CC311"/>
  <c r="CC309"/>
  <c r="CC307"/>
  <c r="CC305"/>
  <c r="CC303"/>
  <c r="CC301"/>
  <c r="CC299"/>
  <c r="CC297"/>
  <c r="CC295"/>
  <c r="CC293"/>
  <c r="CC291"/>
  <c r="CC289"/>
  <c r="CC287"/>
  <c r="CC285"/>
  <c r="CC283"/>
  <c r="CC281"/>
  <c r="CC279"/>
  <c r="CC277"/>
  <c r="CC275"/>
  <c r="CC273"/>
  <c r="CC271"/>
  <c r="CC269"/>
  <c r="CC267"/>
  <c r="CC265"/>
  <c r="CC263"/>
  <c r="CC261"/>
  <c r="CC259"/>
  <c r="CC257"/>
  <c r="CC255"/>
  <c r="CC253"/>
  <c r="CC251"/>
  <c r="CC249"/>
  <c r="CC247"/>
  <c r="CC245"/>
  <c r="CC243"/>
  <c r="CC241"/>
  <c r="CC239"/>
  <c r="CC237"/>
  <c r="CC235"/>
  <c r="CC233"/>
  <c r="CC231"/>
  <c r="CC229"/>
  <c r="CC227"/>
  <c r="CC225"/>
  <c r="CC223"/>
  <c r="CC221"/>
  <c r="CC219"/>
  <c r="CC217"/>
  <c r="CC215"/>
  <c r="CC213"/>
  <c r="CC211"/>
  <c r="CC209"/>
  <c r="CC207"/>
  <c r="CC205"/>
  <c r="CC203"/>
  <c r="CC201"/>
  <c r="CC199"/>
  <c r="CC197"/>
  <c r="CC195"/>
  <c r="CC193"/>
  <c r="CC191"/>
  <c r="CC189"/>
  <c r="CC187"/>
  <c r="CC185"/>
  <c r="CC183"/>
  <c r="CC181"/>
  <c r="CC179"/>
  <c r="CC177"/>
  <c r="CC175"/>
  <c r="CC173"/>
  <c r="CC171"/>
  <c r="CC169"/>
  <c r="CC167"/>
  <c r="CC165"/>
  <c r="CC163"/>
  <c r="CC161"/>
  <c r="CC159"/>
  <c r="CC157"/>
  <c r="CC155"/>
  <c r="CC153"/>
  <c r="CC151"/>
  <c r="CC149"/>
  <c r="CC147"/>
  <c r="CC145"/>
  <c r="CC143"/>
  <c r="CC141"/>
  <c r="CC139"/>
  <c r="CC137"/>
  <c r="CC135"/>
  <c r="CC133"/>
  <c r="CC131"/>
  <c r="CC129"/>
  <c r="CC127"/>
  <c r="CC125"/>
  <c r="CC123"/>
  <c r="CC121"/>
  <c r="CC119"/>
  <c r="CC117"/>
  <c r="CC115"/>
  <c r="CC113"/>
  <c r="CC111"/>
  <c r="CC109"/>
  <c r="CC107"/>
  <c r="CC105"/>
  <c r="CC103"/>
  <c r="CC101"/>
  <c r="CC99"/>
  <c r="CC97"/>
  <c r="CC95"/>
  <c r="CC93"/>
  <c r="CC91"/>
  <c r="CC89"/>
  <c r="CC87"/>
  <c r="CC85"/>
  <c r="CC83"/>
  <c r="CC81"/>
  <c r="CC79"/>
  <c r="CC77"/>
  <c r="CC75"/>
  <c r="CC73"/>
  <c r="CC71"/>
  <c r="CC69"/>
  <c r="CC67"/>
  <c r="CC65"/>
  <c r="CC63"/>
  <c r="CC61"/>
  <c r="CC59"/>
  <c r="CC57"/>
  <c r="CC55"/>
  <c r="CC53"/>
  <c r="CC51"/>
  <c r="CC49"/>
  <c r="CC47"/>
  <c r="CC45"/>
  <c r="CC43"/>
  <c r="CC41"/>
  <c r="CC39"/>
  <c r="CC37"/>
  <c r="CC35"/>
  <c r="CC33"/>
  <c r="CC31"/>
  <c r="CC29"/>
  <c r="CC27"/>
  <c r="CD25"/>
  <c r="CC380"/>
  <c r="CC378"/>
  <c r="CC376"/>
  <c r="CC374"/>
  <c r="CC372"/>
  <c r="CC370"/>
  <c r="CC368"/>
  <c r="CC366"/>
  <c r="CC364"/>
  <c r="CC362"/>
  <c r="CC360"/>
  <c r="CC358"/>
  <c r="CC356"/>
  <c r="CC354"/>
  <c r="CC352"/>
  <c r="CC350"/>
  <c r="CC348"/>
  <c r="CC346"/>
  <c r="CC344"/>
  <c r="CC342"/>
  <c r="CC340"/>
  <c r="CC338"/>
  <c r="CC336"/>
  <c r="CC334"/>
  <c r="CC332"/>
  <c r="CC330"/>
  <c r="CC328"/>
  <c r="CC326"/>
  <c r="CC324"/>
  <c r="CC322"/>
  <c r="CC320"/>
  <c r="CC318"/>
  <c r="CC316"/>
  <c r="CC314"/>
  <c r="CC312"/>
  <c r="CC310"/>
  <c r="CC308"/>
  <c r="CC306"/>
  <c r="CC304"/>
  <c r="CC302"/>
  <c r="CC300"/>
  <c r="CC298"/>
  <c r="CC296"/>
  <c r="CC294"/>
  <c r="CC292"/>
  <c r="CC290"/>
  <c r="CC288"/>
  <c r="CC286"/>
  <c r="CC284"/>
  <c r="CC282"/>
  <c r="CC280"/>
  <c r="CC278"/>
  <c r="CC276"/>
  <c r="CC274"/>
  <c r="CC272"/>
  <c r="CC270"/>
  <c r="B90" i="5"/>
  <c r="CC268" i="6"/>
  <c r="CC266"/>
  <c r="CC264"/>
  <c r="CC262"/>
  <c r="CC260"/>
  <c r="CC258"/>
  <c r="CC256"/>
  <c r="CC254"/>
  <c r="CC252"/>
  <c r="CC250"/>
  <c r="CC248"/>
  <c r="CC246"/>
  <c r="CC244"/>
  <c r="CC242"/>
  <c r="CC240"/>
  <c r="CC238"/>
  <c r="CC236"/>
  <c r="CC234"/>
  <c r="CC232"/>
  <c r="CC230"/>
  <c r="CC228"/>
  <c r="CC226"/>
  <c r="CC224"/>
  <c r="CC222"/>
  <c r="CC220"/>
  <c r="CC218"/>
  <c r="CC216"/>
  <c r="CC214"/>
  <c r="CC212"/>
  <c r="CC210"/>
  <c r="CC208"/>
  <c r="CC206"/>
  <c r="CC204"/>
  <c r="CC202"/>
  <c r="CC200"/>
  <c r="CC198"/>
  <c r="CC196"/>
  <c r="CC194"/>
  <c r="CC192"/>
  <c r="CC190"/>
  <c r="CC188"/>
  <c r="CC186"/>
  <c r="CC184"/>
  <c r="CC182"/>
  <c r="CC180"/>
  <c r="CC178"/>
  <c r="CC176"/>
  <c r="CC174"/>
  <c r="CC172"/>
  <c r="CC170"/>
  <c r="CC168"/>
  <c r="CC166"/>
  <c r="CC164"/>
  <c r="CC162"/>
  <c r="CC160"/>
  <c r="CC158"/>
  <c r="CC156"/>
  <c r="CC154"/>
  <c r="CC152"/>
  <c r="CC150"/>
  <c r="CC148"/>
  <c r="CC146"/>
  <c r="CC144"/>
  <c r="CC142"/>
  <c r="CC140"/>
  <c r="CC138"/>
  <c r="CC136"/>
  <c r="CC134"/>
  <c r="CC132"/>
  <c r="CC130"/>
  <c r="CC128"/>
  <c r="CC126"/>
  <c r="CC124"/>
  <c r="CC122"/>
  <c r="CC120"/>
  <c r="CC118"/>
  <c r="CC116"/>
  <c r="CC114"/>
  <c r="CC112"/>
  <c r="CC110"/>
  <c r="CC108"/>
  <c r="CC106"/>
  <c r="CC104"/>
  <c r="CC102"/>
  <c r="CC100"/>
  <c r="CC98"/>
  <c r="CC96"/>
  <c r="CC94"/>
  <c r="CC92"/>
  <c r="CC90"/>
  <c r="CC88"/>
  <c r="CC86"/>
  <c r="CC84"/>
  <c r="CC82"/>
  <c r="CC80"/>
  <c r="CC78"/>
  <c r="CC76"/>
  <c r="CC74"/>
  <c r="CC72"/>
  <c r="CC70"/>
  <c r="CC68"/>
  <c r="CC66"/>
  <c r="CC64"/>
  <c r="CC62"/>
  <c r="CC60"/>
  <c r="CC58"/>
  <c r="CC56"/>
  <c r="CC54"/>
  <c r="CC52"/>
  <c r="CC50"/>
  <c r="CC48"/>
  <c r="CC46"/>
  <c r="CC44"/>
  <c r="CC42"/>
  <c r="CC40"/>
  <c r="CC38"/>
  <c r="CC36"/>
  <c r="CC34"/>
  <c r="CC32"/>
  <c r="CC30"/>
  <c r="CC28"/>
  <c r="CC26"/>
  <c r="O16" a="1"/>
  <c r="O16" s="1"/>
  <c r="M17"/>
  <c r="P13"/>
  <c r="P12"/>
  <c r="P11"/>
  <c r="P10"/>
  <c r="O15" a="1"/>
  <c r="O15" s="1"/>
  <c r="O14" a="1"/>
  <c r="O14" s="1"/>
  <c r="O23"/>
  <c r="CE23" s="1"/>
  <c r="AV26"/>
  <c r="BM26"/>
  <c r="AV28"/>
  <c r="BM28"/>
  <c r="AV30"/>
  <c r="BM30"/>
  <c r="AV32"/>
  <c r="BM32"/>
  <c r="AV34"/>
  <c r="BM34"/>
  <c r="AV36"/>
  <c r="BM36"/>
  <c r="AV38"/>
  <c r="BM38"/>
  <c r="AV40"/>
  <c r="BM40"/>
  <c r="AV42"/>
  <c r="BM42"/>
  <c r="AV44"/>
  <c r="BM44"/>
  <c r="AV46"/>
  <c r="BM46"/>
  <c r="AV48"/>
  <c r="BM48"/>
  <c r="AV50"/>
  <c r="BM50"/>
  <c r="AV52"/>
  <c r="BM52"/>
  <c r="AV54"/>
  <c r="BM54"/>
  <c r="AV56"/>
  <c r="BM56"/>
  <c r="AV58"/>
  <c r="BM58"/>
  <c r="AV60"/>
  <c r="BM60"/>
  <c r="AV62"/>
  <c r="BM62"/>
  <c r="AV64"/>
  <c r="BM64"/>
  <c r="AV66"/>
  <c r="BM66"/>
  <c r="AV68"/>
  <c r="BM68"/>
  <c r="AV70"/>
  <c r="BM70"/>
  <c r="AV72"/>
  <c r="BM72"/>
  <c r="AV74"/>
  <c r="BM74"/>
  <c r="AV76"/>
  <c r="BM76"/>
  <c r="AV78"/>
  <c r="BM78"/>
  <c r="AV80"/>
  <c r="BM80"/>
  <c r="AV82"/>
  <c r="BM82"/>
  <c r="AV84"/>
  <c r="BM84"/>
  <c r="AV86"/>
  <c r="BM86"/>
  <c r="AV88"/>
  <c r="BM88"/>
  <c r="AV90"/>
  <c r="BM90"/>
  <c r="AV92"/>
  <c r="BM92"/>
  <c r="AV94"/>
  <c r="BM94"/>
  <c r="AV96"/>
  <c r="BM96"/>
  <c r="AV98"/>
  <c r="BM98"/>
  <c r="AV100"/>
  <c r="BM100"/>
  <c r="AV102"/>
  <c r="BM102"/>
  <c r="AV104"/>
  <c r="BM104"/>
  <c r="AV106"/>
  <c r="BM106"/>
  <c r="AV108"/>
  <c r="BM108"/>
  <c r="AV110"/>
  <c r="BM110"/>
  <c r="AV112"/>
  <c r="BM112"/>
  <c r="AV114"/>
  <c r="BM114"/>
  <c r="AV116"/>
  <c r="BM116"/>
  <c r="AV118"/>
  <c r="BM118"/>
  <c r="AV120"/>
  <c r="BM120"/>
  <c r="AV122"/>
  <c r="BM122"/>
  <c r="AV124"/>
  <c r="BM124"/>
  <c r="AV126"/>
  <c r="BM126"/>
  <c r="AV128"/>
  <c r="BM128"/>
  <c r="AV130"/>
  <c r="BM130"/>
  <c r="AV132"/>
  <c r="BM132"/>
  <c r="AV134"/>
  <c r="BM134"/>
  <c r="AV136"/>
  <c r="BM136"/>
  <c r="AV138"/>
  <c r="BM138"/>
  <c r="AV140"/>
  <c r="BM140"/>
  <c r="AV142"/>
  <c r="BM142"/>
  <c r="AV144"/>
  <c r="BM144"/>
  <c r="AV146"/>
  <c r="BM146"/>
  <c r="AV148"/>
  <c r="BM148"/>
  <c r="AV150"/>
  <c r="BM150"/>
  <c r="AV152"/>
  <c r="BM152"/>
  <c r="AV154"/>
  <c r="BM154"/>
  <c r="AV156"/>
  <c r="BM156"/>
  <c r="AV158"/>
  <c r="BM158"/>
  <c r="AV160"/>
  <c r="BM160"/>
  <c r="AV162"/>
  <c r="BM162"/>
  <c r="AV164"/>
  <c r="BM164"/>
  <c r="AV166"/>
  <c r="BM166"/>
  <c r="AV168"/>
  <c r="BM168"/>
  <c r="AV170"/>
  <c r="BM170"/>
  <c r="AV172"/>
  <c r="BM172"/>
  <c r="AV174"/>
  <c r="BM174"/>
  <c r="AV176"/>
  <c r="BM176"/>
  <c r="AV178"/>
  <c r="BM178"/>
  <c r="AV180"/>
  <c r="BM180"/>
  <c r="AV182"/>
  <c r="BM182"/>
  <c r="AV184"/>
  <c r="BM184"/>
  <c r="AV186"/>
  <c r="BM186"/>
  <c r="AV188"/>
  <c r="BM188"/>
  <c r="AV190"/>
  <c r="BM190"/>
  <c r="AV192"/>
  <c r="BM192"/>
  <c r="AV194"/>
  <c r="BM194"/>
  <c r="AV196"/>
  <c r="BM196"/>
  <c r="AV198"/>
  <c r="BM198"/>
  <c r="AV200"/>
  <c r="BM200"/>
  <c r="AV202"/>
  <c r="BM202"/>
  <c r="AV204"/>
  <c r="BM204"/>
  <c r="AV206"/>
  <c r="BM206"/>
  <c r="AV208"/>
  <c r="BM208"/>
  <c r="AV210"/>
  <c r="BM210"/>
  <c r="AV212"/>
  <c r="BM212"/>
  <c r="AV214"/>
  <c r="BM214"/>
  <c r="AV216"/>
  <c r="BM216"/>
  <c r="AV218"/>
  <c r="BM218"/>
  <c r="AV220"/>
  <c r="BM220"/>
  <c r="AV222"/>
  <c r="BM222"/>
  <c r="AV224"/>
  <c r="BM224"/>
  <c r="AV226"/>
  <c r="BM226"/>
  <c r="AV228"/>
  <c r="BM228"/>
  <c r="AV230"/>
  <c r="BM230"/>
  <c r="AV232"/>
  <c r="BM232"/>
  <c r="AV234"/>
  <c r="BM234"/>
  <c r="AV236"/>
  <c r="BM236"/>
  <c r="AV238"/>
  <c r="BM238"/>
  <c r="AV240"/>
  <c r="BM240"/>
  <c r="AV242"/>
  <c r="BM242"/>
  <c r="AV244"/>
  <c r="BM244"/>
  <c r="AV246"/>
  <c r="BM246"/>
  <c r="AV248"/>
  <c r="BM248"/>
  <c r="AV250"/>
  <c r="BM250"/>
  <c r="AV252"/>
  <c r="BM252"/>
  <c r="AV254"/>
  <c r="BM254"/>
  <c r="AV256"/>
  <c r="BM256"/>
  <c r="AV258"/>
  <c r="BM258"/>
  <c r="AV260"/>
  <c r="BM260"/>
  <c r="AV262"/>
  <c r="BM262"/>
  <c r="AV264"/>
  <c r="BM264"/>
  <c r="AV266"/>
  <c r="BM266"/>
  <c r="AV268"/>
  <c r="BM268"/>
  <c r="AV270"/>
  <c r="BM270"/>
  <c r="AV272"/>
  <c r="BM272"/>
  <c r="AV274"/>
  <c r="BM274"/>
  <c r="AV276"/>
  <c r="BM276"/>
  <c r="AV278"/>
  <c r="BM278"/>
  <c r="AV280"/>
  <c r="BM280"/>
  <c r="AV282"/>
  <c r="BM282"/>
  <c r="AV284"/>
  <c r="BM284"/>
  <c r="AV286"/>
  <c r="BM286"/>
  <c r="AV288"/>
  <c r="BM288"/>
  <c r="AV290"/>
  <c r="BM290"/>
  <c r="AV292"/>
  <c r="BM292"/>
  <c r="AV294"/>
  <c r="BM294"/>
  <c r="AV296"/>
  <c r="BM296"/>
  <c r="AV298"/>
  <c r="BM298"/>
  <c r="AV300"/>
  <c r="BM300"/>
  <c r="AV302"/>
  <c r="BM302"/>
  <c r="AV304"/>
  <c r="BM304"/>
  <c r="AV306"/>
  <c r="BM306"/>
  <c r="AV308"/>
  <c r="BM308"/>
  <c r="AV310"/>
  <c r="BM310"/>
  <c r="AV312"/>
  <c r="BM312"/>
  <c r="AV314"/>
  <c r="BM314"/>
  <c r="AV316"/>
  <c r="BM316"/>
  <c r="AV318"/>
  <c r="BM318"/>
  <c r="AV320"/>
  <c r="BM320"/>
  <c r="AV322"/>
  <c r="BM322"/>
  <c r="AV324"/>
  <c r="BM324"/>
  <c r="AV326"/>
  <c r="BM326"/>
  <c r="AV328"/>
  <c r="BM328"/>
  <c r="AV330"/>
  <c r="BM330"/>
  <c r="AV332"/>
  <c r="BM332"/>
  <c r="AV334"/>
  <c r="BM334"/>
  <c r="AV336"/>
  <c r="BM336"/>
  <c r="AV338"/>
  <c r="BM338"/>
  <c r="AV340"/>
  <c r="BM340"/>
  <c r="AV342"/>
  <c r="BM342"/>
  <c r="AV344"/>
  <c r="BM344"/>
  <c r="AV346"/>
  <c r="BM346"/>
  <c r="AV348"/>
  <c r="BM348"/>
  <c r="AV350"/>
  <c r="BM350"/>
  <c r="AV352"/>
  <c r="BM352"/>
  <c r="AV354"/>
  <c r="BM354"/>
  <c r="AV356"/>
  <c r="BM356"/>
  <c r="AV358"/>
  <c r="BM358"/>
  <c r="AV360"/>
  <c r="BM360"/>
  <c r="AV362"/>
  <c r="BM362"/>
  <c r="AV364"/>
  <c r="BM364"/>
  <c r="AV366"/>
  <c r="BM366"/>
  <c r="AV368"/>
  <c r="BM368"/>
  <c r="AV370"/>
  <c r="BM370"/>
  <c r="AV372"/>
  <c r="BM372"/>
  <c r="AV374"/>
  <c r="BM374"/>
  <c r="AV376"/>
  <c r="BM376"/>
  <c r="AV378"/>
  <c r="BM378"/>
  <c r="AV380"/>
  <c r="BM380"/>
  <c r="AW25"/>
  <c r="BN25"/>
  <c r="AV27"/>
  <c r="BM27"/>
  <c r="AV29"/>
  <c r="BM29"/>
  <c r="AV31"/>
  <c r="BM31"/>
  <c r="AV33"/>
  <c r="BM33"/>
  <c r="AV35"/>
  <c r="BM35"/>
  <c r="AV37"/>
  <c r="BM37"/>
  <c r="AV39"/>
  <c r="BM39"/>
  <c r="AV41"/>
  <c r="BM41"/>
  <c r="AV43"/>
  <c r="BM43"/>
  <c r="AV45"/>
  <c r="BM45"/>
  <c r="AV47"/>
  <c r="BM47"/>
  <c r="AV49"/>
  <c r="BM49"/>
  <c r="AV51"/>
  <c r="BM51"/>
  <c r="AV53"/>
  <c r="BM53"/>
  <c r="AV55"/>
  <c r="BM55"/>
  <c r="AV57"/>
  <c r="BM57"/>
  <c r="AV59"/>
  <c r="BM59"/>
  <c r="AV61"/>
  <c r="BM61"/>
  <c r="AV63"/>
  <c r="BM63"/>
  <c r="AV65"/>
  <c r="BM65"/>
  <c r="AV67"/>
  <c r="BM67"/>
  <c r="AV69"/>
  <c r="BM69"/>
  <c r="AV71"/>
  <c r="BM71"/>
  <c r="AV73"/>
  <c r="BM73"/>
  <c r="AV75"/>
  <c r="BM75"/>
  <c r="AV77"/>
  <c r="BM77"/>
  <c r="AV79"/>
  <c r="BM79"/>
  <c r="AV81"/>
  <c r="BM81"/>
  <c r="AV83"/>
  <c r="BM83"/>
  <c r="AV85"/>
  <c r="BM85"/>
  <c r="AV87"/>
  <c r="BM87"/>
  <c r="AV89"/>
  <c r="BM89"/>
  <c r="AV91"/>
  <c r="BM91"/>
  <c r="AV93"/>
  <c r="BM93"/>
  <c r="AV95"/>
  <c r="BM95"/>
  <c r="AV97"/>
  <c r="BM97"/>
  <c r="AV99"/>
  <c r="BM99"/>
  <c r="AV101"/>
  <c r="BM101"/>
  <c r="AV103"/>
  <c r="BM103"/>
  <c r="AV105"/>
  <c r="BM105"/>
  <c r="AV107"/>
  <c r="BM107"/>
  <c r="AV109"/>
  <c r="BM109"/>
  <c r="AV111"/>
  <c r="BM111"/>
  <c r="AV113"/>
  <c r="BM113"/>
  <c r="AV115"/>
  <c r="BM115"/>
  <c r="AV117"/>
  <c r="BM117"/>
  <c r="AV119"/>
  <c r="BM119"/>
  <c r="AV121"/>
  <c r="BM121"/>
  <c r="AV123"/>
  <c r="BM123"/>
  <c r="AV125"/>
  <c r="BM125"/>
  <c r="AV127"/>
  <c r="BM127"/>
  <c r="AV129"/>
  <c r="BM129"/>
  <c r="AV131"/>
  <c r="BM131"/>
  <c r="AV133"/>
  <c r="BM133"/>
  <c r="AV135"/>
  <c r="BM135"/>
  <c r="AV137"/>
  <c r="BM137"/>
  <c r="AV139"/>
  <c r="BM139"/>
  <c r="AV141"/>
  <c r="BM141"/>
  <c r="AV143"/>
  <c r="BM143"/>
  <c r="AV145"/>
  <c r="BM145"/>
  <c r="AV147"/>
  <c r="BM147"/>
  <c r="AV149"/>
  <c r="BM149"/>
  <c r="AV151"/>
  <c r="BM151"/>
  <c r="AV153"/>
  <c r="BM153"/>
  <c r="AV155"/>
  <c r="BM155"/>
  <c r="AV157"/>
  <c r="BM157"/>
  <c r="AV159"/>
  <c r="BM159"/>
  <c r="AV161"/>
  <c r="BM161"/>
  <c r="AV163"/>
  <c r="BM163"/>
  <c r="AV165"/>
  <c r="BM165"/>
  <c r="AV167"/>
  <c r="BM167"/>
  <c r="AV169"/>
  <c r="BM169"/>
  <c r="AV171"/>
  <c r="BM171"/>
  <c r="AV173"/>
  <c r="BM173"/>
  <c r="AV175"/>
  <c r="BM175"/>
  <c r="AV177"/>
  <c r="BM177"/>
  <c r="AV179"/>
  <c r="BM179"/>
  <c r="AV181"/>
  <c r="BM181"/>
  <c r="AV183"/>
  <c r="BM183"/>
  <c r="AV185"/>
  <c r="BM185"/>
  <c r="AV187"/>
  <c r="BM187"/>
  <c r="AV189"/>
  <c r="BM189"/>
  <c r="AV191"/>
  <c r="BM191"/>
  <c r="AV193"/>
  <c r="BM193"/>
  <c r="AV195"/>
  <c r="BM195"/>
  <c r="AV197"/>
  <c r="BM197"/>
  <c r="AV199"/>
  <c r="BM199"/>
  <c r="AV201"/>
  <c r="BM201"/>
  <c r="AV203"/>
  <c r="BM203"/>
  <c r="AV205"/>
  <c r="BM205"/>
  <c r="AV207"/>
  <c r="BM207"/>
  <c r="AV209"/>
  <c r="BM209"/>
  <c r="AV211"/>
  <c r="BM211"/>
  <c r="AV213"/>
  <c r="BM213"/>
  <c r="AV215"/>
  <c r="BM215"/>
  <c r="AV217"/>
  <c r="BM217"/>
  <c r="AV219"/>
  <c r="BM219"/>
  <c r="AV221"/>
  <c r="BM221"/>
  <c r="AV223"/>
  <c r="BM223"/>
  <c r="AV225"/>
  <c r="BM225"/>
  <c r="AV227"/>
  <c r="BM227"/>
  <c r="AV229"/>
  <c r="BM229"/>
  <c r="AV231"/>
  <c r="BM231"/>
  <c r="AV233"/>
  <c r="BM233"/>
  <c r="AV235"/>
  <c r="BM235"/>
  <c r="AV237"/>
  <c r="BM237"/>
  <c r="AV239"/>
  <c r="BM239"/>
  <c r="AV241"/>
  <c r="BM241"/>
  <c r="AV243"/>
  <c r="BM243"/>
  <c r="AV245"/>
  <c r="BM245"/>
  <c r="AV247"/>
  <c r="BM247"/>
  <c r="AV249"/>
  <c r="BM249"/>
  <c r="AV251"/>
  <c r="BM251"/>
  <c r="AV253"/>
  <c r="BM253"/>
  <c r="AV255"/>
  <c r="BM255"/>
  <c r="AV257"/>
  <c r="BM257"/>
  <c r="AV259"/>
  <c r="BM259"/>
  <c r="AV261"/>
  <c r="BM261"/>
  <c r="AV263"/>
  <c r="BM263"/>
  <c r="AV265"/>
  <c r="BM265"/>
  <c r="AV267"/>
  <c r="BM267"/>
  <c r="AV269"/>
  <c r="BM269"/>
  <c r="AV271"/>
  <c r="BM271"/>
  <c r="AV273"/>
  <c r="BM273"/>
  <c r="AV275"/>
  <c r="BM275"/>
  <c r="AV277"/>
  <c r="BM277"/>
  <c r="AV279"/>
  <c r="BM279"/>
  <c r="AV281"/>
  <c r="BM281"/>
  <c r="AV283"/>
  <c r="BM283"/>
  <c r="AV285"/>
  <c r="BM285"/>
  <c r="AV287"/>
  <c r="BM287"/>
  <c r="AV289"/>
  <c r="BM289"/>
  <c r="AV291"/>
  <c r="BM291"/>
  <c r="AV293"/>
  <c r="BM293"/>
  <c r="AV295"/>
  <c r="BM295"/>
  <c r="AV297"/>
  <c r="BM297"/>
  <c r="AV299"/>
  <c r="BM299"/>
  <c r="AV301"/>
  <c r="BM301"/>
  <c r="AV303"/>
  <c r="BM303"/>
  <c r="AV305"/>
  <c r="BM305"/>
  <c r="AV307"/>
  <c r="BM307"/>
  <c r="AV309"/>
  <c r="BM309"/>
  <c r="AV311"/>
  <c r="BM311"/>
  <c r="AV313"/>
  <c r="BM313"/>
  <c r="AV315"/>
  <c r="BM315"/>
  <c r="AV317"/>
  <c r="BM317"/>
  <c r="AV319"/>
  <c r="BM319"/>
  <c r="AV321"/>
  <c r="BM321"/>
  <c r="AV323"/>
  <c r="BM323"/>
  <c r="AV325"/>
  <c r="BM325"/>
  <c r="AV327"/>
  <c r="BM327"/>
  <c r="AV329"/>
  <c r="BM329"/>
  <c r="AV331"/>
  <c r="BM331"/>
  <c r="AV333"/>
  <c r="BM333"/>
  <c r="AV335"/>
  <c r="BM335"/>
  <c r="AV337"/>
  <c r="BM337"/>
  <c r="AV339"/>
  <c r="BM339"/>
  <c r="AV341"/>
  <c r="BM341"/>
  <c r="AV343"/>
  <c r="BM343"/>
  <c r="AV345"/>
  <c r="BM345"/>
  <c r="AV347"/>
  <c r="BM347"/>
  <c r="AV349"/>
  <c r="BM349"/>
  <c r="AV351"/>
  <c r="BM351"/>
  <c r="AV353"/>
  <c r="BM353"/>
  <c r="AV355"/>
  <c r="BM355"/>
  <c r="AV357"/>
  <c r="BM357"/>
  <c r="AV359"/>
  <c r="BM359"/>
  <c r="AV361"/>
  <c r="BM361"/>
  <c r="AV363"/>
  <c r="BM363"/>
  <c r="AV365"/>
  <c r="BM365"/>
  <c r="AV367"/>
  <c r="BM367"/>
  <c r="AV369"/>
  <c r="BM369"/>
  <c r="AV371"/>
  <c r="BM371"/>
  <c r="AV373"/>
  <c r="BM373"/>
  <c r="AV375"/>
  <c r="BM375"/>
  <c r="AV377"/>
  <c r="BM377"/>
  <c r="AV379"/>
  <c r="BM379"/>
  <c r="AV381"/>
  <c r="BM381"/>
  <c r="AG381"/>
  <c r="AG380"/>
  <c r="CV381" s="1"/>
  <c r="AG379"/>
  <c r="CV380" s="1"/>
  <c r="AG378"/>
  <c r="CV379" s="1"/>
  <c r="AG377"/>
  <c r="CV378" s="1"/>
  <c r="AG376"/>
  <c r="CV377" s="1"/>
  <c r="AG375"/>
  <c r="CV376" s="1"/>
  <c r="AG374"/>
  <c r="CV375" s="1"/>
  <c r="AG373"/>
  <c r="CV374" s="1"/>
  <c r="AG372"/>
  <c r="CV373" s="1"/>
  <c r="AG371"/>
  <c r="CV372" s="1"/>
  <c r="AG370"/>
  <c r="CV371" s="1"/>
  <c r="AG369"/>
  <c r="CV370" s="1"/>
  <c r="AG368"/>
  <c r="CV369" s="1"/>
  <c r="AG367"/>
  <c r="CV368" s="1"/>
  <c r="AG366"/>
  <c r="CV367" s="1"/>
  <c r="AG365"/>
  <c r="CV366" s="1"/>
  <c r="AG364"/>
  <c r="CV365" s="1"/>
  <c r="AG363"/>
  <c r="CV364" s="1"/>
  <c r="AG362"/>
  <c r="CV363" s="1"/>
  <c r="AG361"/>
  <c r="CV362" s="1"/>
  <c r="AG360"/>
  <c r="CV361" s="1"/>
  <c r="AG359"/>
  <c r="CV360" s="1"/>
  <c r="AG358"/>
  <c r="CV359" s="1"/>
  <c r="AG357"/>
  <c r="CV358" s="1"/>
  <c r="AG356"/>
  <c r="CV357" s="1"/>
  <c r="AG355"/>
  <c r="CV356" s="1"/>
  <c r="AG354"/>
  <c r="CV355" s="1"/>
  <c r="AG353"/>
  <c r="CV354" s="1"/>
  <c r="AG352"/>
  <c r="CV353" s="1"/>
  <c r="AG351"/>
  <c r="CV352" s="1"/>
  <c r="AG350"/>
  <c r="CV351" s="1"/>
  <c r="AG349"/>
  <c r="CV350" s="1"/>
  <c r="AG348"/>
  <c r="CV349" s="1"/>
  <c r="AG347"/>
  <c r="CV348" s="1"/>
  <c r="AG346"/>
  <c r="CV347" s="1"/>
  <c r="AG345"/>
  <c r="CV346" s="1"/>
  <c r="AG344"/>
  <c r="CV345" s="1"/>
  <c r="AG343"/>
  <c r="CV344" s="1"/>
  <c r="AG342"/>
  <c r="CV343" s="1"/>
  <c r="AG341"/>
  <c r="CV342" s="1"/>
  <c r="AG340"/>
  <c r="CV341" s="1"/>
  <c r="AG339"/>
  <c r="CV340" s="1"/>
  <c r="AG338"/>
  <c r="CV339" s="1"/>
  <c r="AG337"/>
  <c r="CV338" s="1"/>
  <c r="AG336"/>
  <c r="CV337" s="1"/>
  <c r="AG335"/>
  <c r="CV336" s="1"/>
  <c r="AG334"/>
  <c r="CV335" s="1"/>
  <c r="AG333"/>
  <c r="CV334" s="1"/>
  <c r="AG332"/>
  <c r="CV333" s="1"/>
  <c r="AG331"/>
  <c r="CV332" s="1"/>
  <c r="AG330"/>
  <c r="CV331" s="1"/>
  <c r="AG329"/>
  <c r="CV330" s="1"/>
  <c r="AG328"/>
  <c r="CV329" s="1"/>
  <c r="AG327"/>
  <c r="CV328" s="1"/>
  <c r="AG326"/>
  <c r="CV327" s="1"/>
  <c r="AG325"/>
  <c r="CV326" s="1"/>
  <c r="AG324"/>
  <c r="CV325" s="1"/>
  <c r="AG323"/>
  <c r="CV324" s="1"/>
  <c r="AG322"/>
  <c r="CV323" s="1"/>
  <c r="AG321"/>
  <c r="CV322" s="1"/>
  <c r="AG320"/>
  <c r="CV321" s="1"/>
  <c r="AG319"/>
  <c r="CV320" s="1"/>
  <c r="AG318"/>
  <c r="CV319" s="1"/>
  <c r="AG317"/>
  <c r="CV318" s="1"/>
  <c r="AG316"/>
  <c r="CV317" s="1"/>
  <c r="AG315"/>
  <c r="CV316" s="1"/>
  <c r="AG314"/>
  <c r="CV315" s="1"/>
  <c r="AG313"/>
  <c r="CV314" s="1"/>
  <c r="AG312"/>
  <c r="CV313" s="1"/>
  <c r="AG311"/>
  <c r="CV312" s="1"/>
  <c r="AG310"/>
  <c r="CV311" s="1"/>
  <c r="AG309"/>
  <c r="CV310" s="1"/>
  <c r="AG308"/>
  <c r="CV309" s="1"/>
  <c r="AG307"/>
  <c r="CV308" s="1"/>
  <c r="AG306"/>
  <c r="CV307" s="1"/>
  <c r="AG305"/>
  <c r="CV306" s="1"/>
  <c r="AG304"/>
  <c r="CV305" s="1"/>
  <c r="AG303"/>
  <c r="CV304" s="1"/>
  <c r="AG302"/>
  <c r="CV303" s="1"/>
  <c r="AG301"/>
  <c r="CV302" s="1"/>
  <c r="AG300"/>
  <c r="CV301" s="1"/>
  <c r="AG299"/>
  <c r="CV300" s="1"/>
  <c r="AG298"/>
  <c r="CV299" s="1"/>
  <c r="AG297"/>
  <c r="CV298" s="1"/>
  <c r="AG296"/>
  <c r="CV297" s="1"/>
  <c r="AG295"/>
  <c r="CV296" s="1"/>
  <c r="AG294"/>
  <c r="CV295" s="1"/>
  <c r="AG293"/>
  <c r="CV294" s="1"/>
  <c r="AG292"/>
  <c r="CV293" s="1"/>
  <c r="AG291"/>
  <c r="CV292" s="1"/>
  <c r="AG290"/>
  <c r="CV291" s="1"/>
  <c r="AG289"/>
  <c r="CV290" s="1"/>
  <c r="AG288"/>
  <c r="CV289" s="1"/>
  <c r="AG287"/>
  <c r="CV288" s="1"/>
  <c r="AG286"/>
  <c r="CV287" s="1"/>
  <c r="AG285"/>
  <c r="CV286" s="1"/>
  <c r="AG284"/>
  <c r="CV285" s="1"/>
  <c r="AG283"/>
  <c r="CV284" s="1"/>
  <c r="AG282"/>
  <c r="CV283" s="1"/>
  <c r="AG281"/>
  <c r="CV282" s="1"/>
  <c r="AG280"/>
  <c r="CV281" s="1"/>
  <c r="AG279"/>
  <c r="CV280" s="1"/>
  <c r="AG278"/>
  <c r="CV279" s="1"/>
  <c r="AG277"/>
  <c r="CV278" s="1"/>
  <c r="AG276"/>
  <c r="CV277" s="1"/>
  <c r="AG275"/>
  <c r="CV276" s="1"/>
  <c r="AG274"/>
  <c r="CV275" s="1"/>
  <c r="AG273"/>
  <c r="CV274" s="1"/>
  <c r="AG272"/>
  <c r="CV273" s="1"/>
  <c r="AG271"/>
  <c r="CV272" s="1"/>
  <c r="AG270"/>
  <c r="CV271" s="1"/>
  <c r="AG269"/>
  <c r="CV270" s="1"/>
  <c r="AG268"/>
  <c r="CV269" s="1"/>
  <c r="AG267"/>
  <c r="CV268" s="1"/>
  <c r="AG266"/>
  <c r="CV267" s="1"/>
  <c r="AG265"/>
  <c r="CV266" s="1"/>
  <c r="AG264"/>
  <c r="CV265" s="1"/>
  <c r="AG263"/>
  <c r="CV264" s="1"/>
  <c r="AG262"/>
  <c r="CV263" s="1"/>
  <c r="AG261"/>
  <c r="CV262" s="1"/>
  <c r="AG260"/>
  <c r="CV261" s="1"/>
  <c r="AG259"/>
  <c r="CV260" s="1"/>
  <c r="AG258"/>
  <c r="CV259" s="1"/>
  <c r="AG257"/>
  <c r="CV258" s="1"/>
  <c r="AG256"/>
  <c r="CV257" s="1"/>
  <c r="AG255"/>
  <c r="CV256" s="1"/>
  <c r="AG254"/>
  <c r="CV255" s="1"/>
  <c r="AG253"/>
  <c r="CV254" s="1"/>
  <c r="AG252"/>
  <c r="CV253" s="1"/>
  <c r="AG251"/>
  <c r="CV252" s="1"/>
  <c r="AG250"/>
  <c r="CV251" s="1"/>
  <c r="AG249"/>
  <c r="CV250" s="1"/>
  <c r="AG248"/>
  <c r="CV249" s="1"/>
  <c r="AG247"/>
  <c r="CV248" s="1"/>
  <c r="AG246"/>
  <c r="CV247" s="1"/>
  <c r="AG245"/>
  <c r="CV246" s="1"/>
  <c r="AG244"/>
  <c r="CV245" s="1"/>
  <c r="AG243"/>
  <c r="CV244" s="1"/>
  <c r="AG242"/>
  <c r="CV243" s="1"/>
  <c r="AG241"/>
  <c r="CV242" s="1"/>
  <c r="AG240"/>
  <c r="CV241" s="1"/>
  <c r="AG239"/>
  <c r="CV240" s="1"/>
  <c r="AG238"/>
  <c r="CV239" s="1"/>
  <c r="AG237"/>
  <c r="CV238" s="1"/>
  <c r="AG236"/>
  <c r="CV237" s="1"/>
  <c r="AG235"/>
  <c r="CV236" s="1"/>
  <c r="AG234"/>
  <c r="CV235" s="1"/>
  <c r="AG233"/>
  <c r="CV234" s="1"/>
  <c r="AG232"/>
  <c r="CV233" s="1"/>
  <c r="AG231"/>
  <c r="CV232" s="1"/>
  <c r="AG230"/>
  <c r="CV231" s="1"/>
  <c r="AG229"/>
  <c r="CV230" s="1"/>
  <c r="AG228"/>
  <c r="CV229" s="1"/>
  <c r="AG227"/>
  <c r="CV228" s="1"/>
  <c r="AG226"/>
  <c r="CV227" s="1"/>
  <c r="AG225"/>
  <c r="CV226" s="1"/>
  <c r="AG224"/>
  <c r="CV225" s="1"/>
  <c r="AG223"/>
  <c r="CV224" s="1"/>
  <c r="AG222"/>
  <c r="CV223" s="1"/>
  <c r="AG221"/>
  <c r="CV222" s="1"/>
  <c r="AG220"/>
  <c r="CV221" s="1"/>
  <c r="AG219"/>
  <c r="CV220" s="1"/>
  <c r="AG218"/>
  <c r="CV219" s="1"/>
  <c r="AG217"/>
  <c r="CV218" s="1"/>
  <c r="AG216"/>
  <c r="CV217" s="1"/>
  <c r="AG215"/>
  <c r="CV216" s="1"/>
  <c r="AG214"/>
  <c r="CV215" s="1"/>
  <c r="AG213"/>
  <c r="CV214" s="1"/>
  <c r="AG212"/>
  <c r="CV213" s="1"/>
  <c r="AG211"/>
  <c r="CV212" s="1"/>
  <c r="AG210"/>
  <c r="CV211" s="1"/>
  <c r="AG209"/>
  <c r="CV210" s="1"/>
  <c r="AG208"/>
  <c r="CV209" s="1"/>
  <c r="AG207"/>
  <c r="CV208" s="1"/>
  <c r="AG206"/>
  <c r="CV207" s="1"/>
  <c r="AG205"/>
  <c r="CV206" s="1"/>
  <c r="AG204"/>
  <c r="CV205" s="1"/>
  <c r="AG203"/>
  <c r="CV204" s="1"/>
  <c r="AG202"/>
  <c r="CV203" s="1"/>
  <c r="AG201"/>
  <c r="CV202" s="1"/>
  <c r="AG200"/>
  <c r="CV201" s="1"/>
  <c r="AG199"/>
  <c r="CV200" s="1"/>
  <c r="AG198"/>
  <c r="CV199" s="1"/>
  <c r="AG197"/>
  <c r="CV198" s="1"/>
  <c r="AG196"/>
  <c r="CV197" s="1"/>
  <c r="AG195"/>
  <c r="CV196" s="1"/>
  <c r="AG194"/>
  <c r="CV195" s="1"/>
  <c r="AG193"/>
  <c r="CV194" s="1"/>
  <c r="AG192"/>
  <c r="CV193" s="1"/>
  <c r="AG191"/>
  <c r="CV192" s="1"/>
  <c r="AG190"/>
  <c r="CV191" s="1"/>
  <c r="AG189"/>
  <c r="CV190" s="1"/>
  <c r="AG188"/>
  <c r="CV189" s="1"/>
  <c r="AG187"/>
  <c r="CV188" s="1"/>
  <c r="AG186"/>
  <c r="CV187" s="1"/>
  <c r="AG185"/>
  <c r="CV186" s="1"/>
  <c r="AG184"/>
  <c r="CV185" s="1"/>
  <c r="AG183"/>
  <c r="CV184" s="1"/>
  <c r="AG182"/>
  <c r="CV183" s="1"/>
  <c r="AG181"/>
  <c r="CV182" s="1"/>
  <c r="AG180"/>
  <c r="CV181" s="1"/>
  <c r="AG179"/>
  <c r="CV180" s="1"/>
  <c r="AG178"/>
  <c r="CV179" s="1"/>
  <c r="AG177"/>
  <c r="CV178" s="1"/>
  <c r="AG176"/>
  <c r="CV177" s="1"/>
  <c r="AG175"/>
  <c r="CV176" s="1"/>
  <c r="AG174"/>
  <c r="CV175" s="1"/>
  <c r="AG173"/>
  <c r="CV174" s="1"/>
  <c r="AG172"/>
  <c r="CV173" s="1"/>
  <c r="AG171"/>
  <c r="CV172" s="1"/>
  <c r="AG170"/>
  <c r="CV171" s="1"/>
  <c r="AG169"/>
  <c r="CV170" s="1"/>
  <c r="AG168"/>
  <c r="CV169" s="1"/>
  <c r="AG167"/>
  <c r="CV168" s="1"/>
  <c r="AG166"/>
  <c r="CV167" s="1"/>
  <c r="AG165"/>
  <c r="CV166" s="1"/>
  <c r="AG164"/>
  <c r="CV165" s="1"/>
  <c r="AG163"/>
  <c r="CV164" s="1"/>
  <c r="AG162"/>
  <c r="CV163" s="1"/>
  <c r="AG161"/>
  <c r="CV162" s="1"/>
  <c r="AG160"/>
  <c r="CV161" s="1"/>
  <c r="AG159"/>
  <c r="CV160" s="1"/>
  <c r="AG158"/>
  <c r="CV159" s="1"/>
  <c r="AG157"/>
  <c r="CV158" s="1"/>
  <c r="AG156"/>
  <c r="CV157" s="1"/>
  <c r="AG155"/>
  <c r="CV156" s="1"/>
  <c r="AG154"/>
  <c r="CV155" s="1"/>
  <c r="AG153"/>
  <c r="CV154" s="1"/>
  <c r="AG152"/>
  <c r="CV153" s="1"/>
  <c r="AG151"/>
  <c r="CV152" s="1"/>
  <c r="AG150"/>
  <c r="CV151" s="1"/>
  <c r="AG149"/>
  <c r="CV150" s="1"/>
  <c r="AG148"/>
  <c r="CV149" s="1"/>
  <c r="AG147"/>
  <c r="CV148" s="1"/>
  <c r="AG146"/>
  <c r="CV147" s="1"/>
  <c r="AG145"/>
  <c r="CV146" s="1"/>
  <c r="AG144"/>
  <c r="CV145" s="1"/>
  <c r="AG143"/>
  <c r="CV144" s="1"/>
  <c r="AG142"/>
  <c r="CV143" s="1"/>
  <c r="AG141"/>
  <c r="CV142" s="1"/>
  <c r="AG140"/>
  <c r="CV141" s="1"/>
  <c r="AG139"/>
  <c r="CV140" s="1"/>
  <c r="AG138"/>
  <c r="CV139" s="1"/>
  <c r="AG137"/>
  <c r="CV138" s="1"/>
  <c r="AG136"/>
  <c r="CV137" s="1"/>
  <c r="AG135"/>
  <c r="CV136" s="1"/>
  <c r="AG134"/>
  <c r="CV135" s="1"/>
  <c r="AG133"/>
  <c r="CV134" s="1"/>
  <c r="AG132"/>
  <c r="CV133" s="1"/>
  <c r="AG131"/>
  <c r="CV132" s="1"/>
  <c r="AG130"/>
  <c r="CV131" s="1"/>
  <c r="AG129"/>
  <c r="CV130" s="1"/>
  <c r="AG128"/>
  <c r="CV129" s="1"/>
  <c r="AG127"/>
  <c r="CV128" s="1"/>
  <c r="AG126"/>
  <c r="CV127" s="1"/>
  <c r="AG125"/>
  <c r="CV126" s="1"/>
  <c r="AG124"/>
  <c r="CV125" s="1"/>
  <c r="AG123"/>
  <c r="CV124" s="1"/>
  <c r="AG122"/>
  <c r="CV123" s="1"/>
  <c r="AG121"/>
  <c r="CV122" s="1"/>
  <c r="AG120"/>
  <c r="CV121" s="1"/>
  <c r="AG119"/>
  <c r="CV120" s="1"/>
  <c r="AG118"/>
  <c r="CV119" s="1"/>
  <c r="AG117"/>
  <c r="CV118" s="1"/>
  <c r="AG116"/>
  <c r="CV117" s="1"/>
  <c r="AG115"/>
  <c r="CV116" s="1"/>
  <c r="AG114"/>
  <c r="CV115" s="1"/>
  <c r="AG113"/>
  <c r="CV114" s="1"/>
  <c r="AG112"/>
  <c r="CV113" s="1"/>
  <c r="AG111"/>
  <c r="CV112" s="1"/>
  <c r="AG110"/>
  <c r="CV111" s="1"/>
  <c r="AG109"/>
  <c r="CV110" s="1"/>
  <c r="AG108"/>
  <c r="CV109" s="1"/>
  <c r="AG107"/>
  <c r="CV108" s="1"/>
  <c r="AG106"/>
  <c r="CV107" s="1"/>
  <c r="AG105"/>
  <c r="CV106" s="1"/>
  <c r="AG104"/>
  <c r="CV105" s="1"/>
  <c r="AG103"/>
  <c r="CV104" s="1"/>
  <c r="AG102"/>
  <c r="CV103" s="1"/>
  <c r="AG101"/>
  <c r="CV102" s="1"/>
  <c r="AG100"/>
  <c r="CV101" s="1"/>
  <c r="AG99"/>
  <c r="CV100" s="1"/>
  <c r="AG98"/>
  <c r="CV99" s="1"/>
  <c r="AG97"/>
  <c r="CV98" s="1"/>
  <c r="AG96"/>
  <c r="CV97" s="1"/>
  <c r="AG95"/>
  <c r="CV96" s="1"/>
  <c r="AG94"/>
  <c r="CV95" s="1"/>
  <c r="AG93"/>
  <c r="CV94" s="1"/>
  <c r="AG92"/>
  <c r="CV93" s="1"/>
  <c r="AG91"/>
  <c r="CV92" s="1"/>
  <c r="AG90"/>
  <c r="CV91" s="1"/>
  <c r="AG89"/>
  <c r="CV90" s="1"/>
  <c r="AG88"/>
  <c r="CV89" s="1"/>
  <c r="AG87"/>
  <c r="CV88" s="1"/>
  <c r="AG86"/>
  <c r="CV87" s="1"/>
  <c r="AG85"/>
  <c r="CV86" s="1"/>
  <c r="AG84"/>
  <c r="CV85" s="1"/>
  <c r="AG83"/>
  <c r="CV84" s="1"/>
  <c r="AG82"/>
  <c r="CV83" s="1"/>
  <c r="AG81"/>
  <c r="CV82" s="1"/>
  <c r="AG80"/>
  <c r="CV81" s="1"/>
  <c r="AG79"/>
  <c r="CV80" s="1"/>
  <c r="AG78"/>
  <c r="CV79" s="1"/>
  <c r="AG77"/>
  <c r="CV78" s="1"/>
  <c r="AG76"/>
  <c r="CV77" s="1"/>
  <c r="AG75"/>
  <c r="CV76" s="1"/>
  <c r="AG74"/>
  <c r="CV75" s="1"/>
  <c r="AG73"/>
  <c r="CV74" s="1"/>
  <c r="AG72"/>
  <c r="CV73" s="1"/>
  <c r="AG71"/>
  <c r="CV72" s="1"/>
  <c r="AG70"/>
  <c r="CV71" s="1"/>
  <c r="AG69"/>
  <c r="CV70" s="1"/>
  <c r="AG68"/>
  <c r="CV69" s="1"/>
  <c r="AG67"/>
  <c r="CV68" s="1"/>
  <c r="AG66"/>
  <c r="CV67" s="1"/>
  <c r="AG65"/>
  <c r="CV66" s="1"/>
  <c r="AG64"/>
  <c r="CV65" s="1"/>
  <c r="AG63"/>
  <c r="CV64" s="1"/>
  <c r="AG62"/>
  <c r="CV63" s="1"/>
  <c r="AG61"/>
  <c r="CV62" s="1"/>
  <c r="AG60"/>
  <c r="CV61" s="1"/>
  <c r="AG59"/>
  <c r="CV60" s="1"/>
  <c r="AG58"/>
  <c r="CV59" s="1"/>
  <c r="AG57"/>
  <c r="CV58" s="1"/>
  <c r="AG56"/>
  <c r="CV57" s="1"/>
  <c r="AG55"/>
  <c r="CV56" s="1"/>
  <c r="AG54"/>
  <c r="CV55" s="1"/>
  <c r="AG53"/>
  <c r="CV54" s="1"/>
  <c r="AG52"/>
  <c r="CV53" s="1"/>
  <c r="AG51"/>
  <c r="CV52" s="1"/>
  <c r="AG50"/>
  <c r="CV51" s="1"/>
  <c r="AG49"/>
  <c r="CV50" s="1"/>
  <c r="AG48"/>
  <c r="CV49" s="1"/>
  <c r="AG47"/>
  <c r="CV48" s="1"/>
  <c r="AG46"/>
  <c r="CV47" s="1"/>
  <c r="AG45"/>
  <c r="CV46" s="1"/>
  <c r="AG44"/>
  <c r="CV45" s="1"/>
  <c r="AG43"/>
  <c r="CV44" s="1"/>
  <c r="AG42"/>
  <c r="CV43" s="1"/>
  <c r="AG41"/>
  <c r="CV42" s="1"/>
  <c r="AG40"/>
  <c r="CV41" s="1"/>
  <c r="AG39"/>
  <c r="CV40" s="1"/>
  <c r="AG38"/>
  <c r="CV39" s="1"/>
  <c r="AG37"/>
  <c r="CV38" s="1"/>
  <c r="AG36"/>
  <c r="CV37" s="1"/>
  <c r="AG35"/>
  <c r="CV36" s="1"/>
  <c r="AG34"/>
  <c r="CV35" s="1"/>
  <c r="AG33"/>
  <c r="CV34" s="1"/>
  <c r="AG32"/>
  <c r="CV33" s="1"/>
  <c r="AG31"/>
  <c r="CV32" s="1"/>
  <c r="AG30"/>
  <c r="CV31" s="1"/>
  <c r="AG29"/>
  <c r="CV30" s="1"/>
  <c r="AG28"/>
  <c r="CV29" s="1"/>
  <c r="AG27"/>
  <c r="CV28" s="1"/>
  <c r="AG26"/>
  <c r="CV27" s="1"/>
  <c r="AG25"/>
  <c r="CV26" s="1"/>
  <c r="BM23"/>
  <c r="CD23"/>
  <c r="BN23"/>
  <c r="AF23"/>
  <c r="AV23"/>
  <c r="P9"/>
  <c r="CW23" s="1"/>
  <c r="AH24"/>
  <c r="CW25" s="1"/>
  <c r="E90" i="5"/>
  <c r="D90"/>
  <c r="G90" s="1"/>
  <c r="H90" s="1"/>
  <c r="O54" i="7"/>
  <c r="P53"/>
  <c r="O46"/>
  <c r="P45"/>
  <c r="N38"/>
  <c r="N35"/>
  <c r="O36"/>
  <c r="O32"/>
  <c r="O34" s="1"/>
  <c r="O31"/>
  <c r="P30"/>
  <c r="N61"/>
  <c r="N66" s="1"/>
  <c r="O60"/>
  <c r="P23" i="6" l="1"/>
  <c r="AG23"/>
  <c r="AW23"/>
  <c r="CD381"/>
  <c r="CD379"/>
  <c r="CD377"/>
  <c r="CD375"/>
  <c r="CD373"/>
  <c r="CD371"/>
  <c r="CD369"/>
  <c r="CD367"/>
  <c r="CD365"/>
  <c r="CD363"/>
  <c r="CD361"/>
  <c r="CD359"/>
  <c r="CD357"/>
  <c r="CD355"/>
  <c r="CD353"/>
  <c r="CD351"/>
  <c r="CD349"/>
  <c r="CD347"/>
  <c r="CD345"/>
  <c r="CD343"/>
  <c r="CD341"/>
  <c r="CD339"/>
  <c r="CD337"/>
  <c r="CD335"/>
  <c r="CD333"/>
  <c r="CD331"/>
  <c r="CD329"/>
  <c r="CD327"/>
  <c r="CD325"/>
  <c r="CD323"/>
  <c r="CD321"/>
  <c r="CD319"/>
  <c r="CD317"/>
  <c r="CD315"/>
  <c r="CD313"/>
  <c r="CD311"/>
  <c r="CD309"/>
  <c r="CD307"/>
  <c r="CD305"/>
  <c r="CD303"/>
  <c r="CD301"/>
  <c r="CD299"/>
  <c r="CD297"/>
  <c r="CD295"/>
  <c r="CD293"/>
  <c r="CD291"/>
  <c r="CD289"/>
  <c r="CD287"/>
  <c r="CD285"/>
  <c r="CD283"/>
  <c r="CD281"/>
  <c r="CD279"/>
  <c r="CD277"/>
  <c r="CD275"/>
  <c r="CD273"/>
  <c r="CD271"/>
  <c r="CD269"/>
  <c r="CD267"/>
  <c r="CD265"/>
  <c r="CD263"/>
  <c r="CD261"/>
  <c r="CD259"/>
  <c r="CD257"/>
  <c r="CD255"/>
  <c r="CD253"/>
  <c r="CD251"/>
  <c r="CD249"/>
  <c r="CD247"/>
  <c r="CD245"/>
  <c r="CD243"/>
  <c r="CD241"/>
  <c r="CD239"/>
  <c r="CD237"/>
  <c r="CD235"/>
  <c r="CD233"/>
  <c r="CD231"/>
  <c r="CD229"/>
  <c r="CD227"/>
  <c r="CD225"/>
  <c r="CD223"/>
  <c r="CD221"/>
  <c r="CD219"/>
  <c r="CD217"/>
  <c r="CD215"/>
  <c r="CD213"/>
  <c r="CD211"/>
  <c r="CD209"/>
  <c r="CD207"/>
  <c r="CD205"/>
  <c r="CD203"/>
  <c r="CD201"/>
  <c r="CD199"/>
  <c r="CD197"/>
  <c r="CD195"/>
  <c r="CD193"/>
  <c r="CD191"/>
  <c r="CD189"/>
  <c r="CD187"/>
  <c r="CD185"/>
  <c r="CD183"/>
  <c r="CD181"/>
  <c r="CD179"/>
  <c r="CD177"/>
  <c r="CD175"/>
  <c r="CD173"/>
  <c r="CD171"/>
  <c r="CD169"/>
  <c r="CD167"/>
  <c r="CD165"/>
  <c r="CD163"/>
  <c r="CD161"/>
  <c r="CD159"/>
  <c r="CD157"/>
  <c r="CD155"/>
  <c r="CD153"/>
  <c r="CD151"/>
  <c r="CD149"/>
  <c r="CD147"/>
  <c r="CD145"/>
  <c r="CD143"/>
  <c r="CD141"/>
  <c r="CD139"/>
  <c r="CD137"/>
  <c r="CD135"/>
  <c r="CD133"/>
  <c r="CD131"/>
  <c r="CD129"/>
  <c r="CD127"/>
  <c r="CD125"/>
  <c r="CD123"/>
  <c r="CD121"/>
  <c r="CD119"/>
  <c r="CD117"/>
  <c r="CD115"/>
  <c r="CD113"/>
  <c r="CD111"/>
  <c r="CD109"/>
  <c r="CD107"/>
  <c r="CD105"/>
  <c r="CD103"/>
  <c r="CD101"/>
  <c r="CD99"/>
  <c r="CD97"/>
  <c r="CD95"/>
  <c r="CD93"/>
  <c r="CD91"/>
  <c r="CD89"/>
  <c r="CD87"/>
  <c r="CD85"/>
  <c r="CD83"/>
  <c r="CD81"/>
  <c r="CD79"/>
  <c r="CD77"/>
  <c r="CD75"/>
  <c r="CD73"/>
  <c r="CD71"/>
  <c r="CD69"/>
  <c r="CD67"/>
  <c r="CD65"/>
  <c r="CD63"/>
  <c r="CD61"/>
  <c r="CD59"/>
  <c r="CD57"/>
  <c r="CD55"/>
  <c r="CD53"/>
  <c r="CD51"/>
  <c r="CD49"/>
  <c r="CD47"/>
  <c r="CD45"/>
  <c r="CD43"/>
  <c r="CD41"/>
  <c r="CD39"/>
  <c r="CD37"/>
  <c r="CD35"/>
  <c r="CD33"/>
  <c r="CD31"/>
  <c r="CD29"/>
  <c r="CD27"/>
  <c r="CE25"/>
  <c r="O25" s="1"/>
  <c r="CD380"/>
  <c r="CD378"/>
  <c r="CD376"/>
  <c r="CD374"/>
  <c r="CD372"/>
  <c r="CD370"/>
  <c r="CD368"/>
  <c r="CD366"/>
  <c r="CD364"/>
  <c r="CD362"/>
  <c r="CD360"/>
  <c r="CD358"/>
  <c r="CD356"/>
  <c r="CD354"/>
  <c r="CD352"/>
  <c r="CD350"/>
  <c r="CD348"/>
  <c r="CD346"/>
  <c r="CD344"/>
  <c r="CD342"/>
  <c r="CD340"/>
  <c r="CD338"/>
  <c r="CD336"/>
  <c r="CD334"/>
  <c r="CD332"/>
  <c r="CD330"/>
  <c r="CD328"/>
  <c r="CD326"/>
  <c r="CD324"/>
  <c r="CD322"/>
  <c r="CD320"/>
  <c r="CD318"/>
  <c r="CD316"/>
  <c r="CD314"/>
  <c r="CD312"/>
  <c r="CD310"/>
  <c r="CD308"/>
  <c r="CD306"/>
  <c r="CD304"/>
  <c r="CD302"/>
  <c r="CD300"/>
  <c r="CD298"/>
  <c r="CD296"/>
  <c r="CD294"/>
  <c r="CD292"/>
  <c r="CD290"/>
  <c r="CD288"/>
  <c r="CD286"/>
  <c r="CD284"/>
  <c r="CD282"/>
  <c r="CD280"/>
  <c r="CD278"/>
  <c r="CD276"/>
  <c r="CD274"/>
  <c r="CD272"/>
  <c r="CD270"/>
  <c r="CD268"/>
  <c r="CD266"/>
  <c r="CD264"/>
  <c r="CD262"/>
  <c r="CD260"/>
  <c r="CD258"/>
  <c r="CD256"/>
  <c r="CD254"/>
  <c r="CD252"/>
  <c r="CD250"/>
  <c r="CD248"/>
  <c r="CD246"/>
  <c r="CD244"/>
  <c r="CD242"/>
  <c r="CD240"/>
  <c r="CD238"/>
  <c r="CD236"/>
  <c r="CD234"/>
  <c r="CD232"/>
  <c r="CD230"/>
  <c r="CD228"/>
  <c r="CD226"/>
  <c r="CD224"/>
  <c r="CD222"/>
  <c r="CD220"/>
  <c r="CD218"/>
  <c r="CD216"/>
  <c r="CD214"/>
  <c r="CD212"/>
  <c r="CD210"/>
  <c r="CD208"/>
  <c r="CD206"/>
  <c r="CD204"/>
  <c r="CD202"/>
  <c r="CD200"/>
  <c r="CD198"/>
  <c r="CD196"/>
  <c r="CD194"/>
  <c r="CD192"/>
  <c r="CD190"/>
  <c r="CD188"/>
  <c r="CD186"/>
  <c r="CD184"/>
  <c r="CD182"/>
  <c r="CD180"/>
  <c r="CD178"/>
  <c r="CD176"/>
  <c r="CD174"/>
  <c r="CD172"/>
  <c r="CD170"/>
  <c r="CD168"/>
  <c r="CD166"/>
  <c r="CD164"/>
  <c r="CD162"/>
  <c r="CD160"/>
  <c r="CD158"/>
  <c r="CD156"/>
  <c r="CD154"/>
  <c r="CD152"/>
  <c r="CD150"/>
  <c r="CD148"/>
  <c r="CD146"/>
  <c r="CD144"/>
  <c r="CD142"/>
  <c r="CD140"/>
  <c r="CD138"/>
  <c r="CD136"/>
  <c r="CD134"/>
  <c r="CD132"/>
  <c r="CD130"/>
  <c r="CD128"/>
  <c r="CD126"/>
  <c r="CD124"/>
  <c r="CD122"/>
  <c r="CD120"/>
  <c r="CD118"/>
  <c r="CD116"/>
  <c r="CD114"/>
  <c r="CD112"/>
  <c r="CD110"/>
  <c r="CD108"/>
  <c r="CD106"/>
  <c r="CD104"/>
  <c r="CD102"/>
  <c r="CD100"/>
  <c r="CD98"/>
  <c r="CD96"/>
  <c r="CD94"/>
  <c r="CD92"/>
  <c r="CD90"/>
  <c r="CD88"/>
  <c r="CD86"/>
  <c r="CD84"/>
  <c r="CD82"/>
  <c r="CD80"/>
  <c r="CD78"/>
  <c r="CD76"/>
  <c r="CD74"/>
  <c r="CD72"/>
  <c r="CD70"/>
  <c r="CD68"/>
  <c r="CD66"/>
  <c r="CD64"/>
  <c r="CD62"/>
  <c r="CD60"/>
  <c r="CD58"/>
  <c r="CD56"/>
  <c r="CD54"/>
  <c r="CD52"/>
  <c r="CD50"/>
  <c r="CD48"/>
  <c r="CD46"/>
  <c r="CD44"/>
  <c r="CD42"/>
  <c r="CD40"/>
  <c r="CD38"/>
  <c r="CD36"/>
  <c r="CD34"/>
  <c r="CD32"/>
  <c r="CD30"/>
  <c r="CD28"/>
  <c r="CD26"/>
  <c r="P16" a="1"/>
  <c r="P16" s="1"/>
  <c r="N17"/>
  <c r="Q13"/>
  <c r="Q12"/>
  <c r="Q11"/>
  <c r="Q10"/>
  <c r="AI24" s="1"/>
  <c r="CX25" s="1"/>
  <c r="P15" a="1"/>
  <c r="P15" s="1"/>
  <c r="P14" a="1"/>
  <c r="P14" s="1"/>
  <c r="K380"/>
  <c r="K378"/>
  <c r="K376"/>
  <c r="K374"/>
  <c r="K372"/>
  <c r="K370"/>
  <c r="K368"/>
  <c r="K366"/>
  <c r="K364"/>
  <c r="K362"/>
  <c r="K360"/>
  <c r="K358"/>
  <c r="K356"/>
  <c r="K354"/>
  <c r="K352"/>
  <c r="K350"/>
  <c r="K348"/>
  <c r="K346"/>
  <c r="K344"/>
  <c r="K381"/>
  <c r="K379"/>
  <c r="K377"/>
  <c r="K375"/>
  <c r="K373"/>
  <c r="K371"/>
  <c r="K369"/>
  <c r="K367"/>
  <c r="K365"/>
  <c r="K363"/>
  <c r="K361"/>
  <c r="K359"/>
  <c r="K357"/>
  <c r="K355"/>
  <c r="K353"/>
  <c r="K351"/>
  <c r="K349"/>
  <c r="K347"/>
  <c r="K345"/>
  <c r="K343"/>
  <c r="K342"/>
  <c r="K340"/>
  <c r="K338"/>
  <c r="K336"/>
  <c r="K334"/>
  <c r="K332"/>
  <c r="K330"/>
  <c r="K328"/>
  <c r="K326"/>
  <c r="K324"/>
  <c r="K322"/>
  <c r="K320"/>
  <c r="K318"/>
  <c r="K316"/>
  <c r="K314"/>
  <c r="K312"/>
  <c r="K310"/>
  <c r="K308"/>
  <c r="K306"/>
  <c r="K304"/>
  <c r="K302"/>
  <c r="K300"/>
  <c r="K298"/>
  <c r="K296"/>
  <c r="K294"/>
  <c r="K292"/>
  <c r="K290"/>
  <c r="K288"/>
  <c r="K286"/>
  <c r="K284"/>
  <c r="K282"/>
  <c r="K280"/>
  <c r="K278"/>
  <c r="K276"/>
  <c r="K274"/>
  <c r="K272"/>
  <c r="K270"/>
  <c r="K268"/>
  <c r="K266"/>
  <c r="K264"/>
  <c r="K341"/>
  <c r="K339"/>
  <c r="K337"/>
  <c r="K335"/>
  <c r="K333"/>
  <c r="K331"/>
  <c r="K329"/>
  <c r="K327"/>
  <c r="K325"/>
  <c r="K323"/>
  <c r="K321"/>
  <c r="K319"/>
  <c r="K317"/>
  <c r="K315"/>
  <c r="K313"/>
  <c r="K311"/>
  <c r="K309"/>
  <c r="K307"/>
  <c r="K305"/>
  <c r="K303"/>
  <c r="K301"/>
  <c r="K299"/>
  <c r="K297"/>
  <c r="K295"/>
  <c r="K293"/>
  <c r="K291"/>
  <c r="K289"/>
  <c r="K287"/>
  <c r="K285"/>
  <c r="K283"/>
  <c r="K281"/>
  <c r="K279"/>
  <c r="K277"/>
  <c r="K275"/>
  <c r="K273"/>
  <c r="K271"/>
  <c r="K269"/>
  <c r="K267"/>
  <c r="K265"/>
  <c r="K262"/>
  <c r="K260"/>
  <c r="K258"/>
  <c r="K256"/>
  <c r="K254"/>
  <c r="K252"/>
  <c r="K250"/>
  <c r="K248"/>
  <c r="K246"/>
  <c r="K244"/>
  <c r="K242"/>
  <c r="K240"/>
  <c r="K238"/>
  <c r="K236"/>
  <c r="K234"/>
  <c r="K232"/>
  <c r="K230"/>
  <c r="K228"/>
  <c r="K226"/>
  <c r="K224"/>
  <c r="K222"/>
  <c r="K220"/>
  <c r="K218"/>
  <c r="K216"/>
  <c r="K214"/>
  <c r="K212"/>
  <c r="K210"/>
  <c r="K208"/>
  <c r="K206"/>
  <c r="K204"/>
  <c r="K202"/>
  <c r="K200"/>
  <c r="K198"/>
  <c r="K196"/>
  <c r="K194"/>
  <c r="K192"/>
  <c r="K190"/>
  <c r="K188"/>
  <c r="K186"/>
  <c r="K184"/>
  <c r="K182"/>
  <c r="K180"/>
  <c r="K178"/>
  <c r="K176"/>
  <c r="K174"/>
  <c r="K172"/>
  <c r="K170"/>
  <c r="K168"/>
  <c r="K166"/>
  <c r="K164"/>
  <c r="K162"/>
  <c r="K160"/>
  <c r="K158"/>
  <c r="K156"/>
  <c r="K154"/>
  <c r="K152"/>
  <c r="K150"/>
  <c r="K148"/>
  <c r="K146"/>
  <c r="K144"/>
  <c r="K142"/>
  <c r="K140"/>
  <c r="K138"/>
  <c r="K136"/>
  <c r="K134"/>
  <c r="K132"/>
  <c r="K130"/>
  <c r="K128"/>
  <c r="K126"/>
  <c r="K124"/>
  <c r="K122"/>
  <c r="K120"/>
  <c r="K118"/>
  <c r="K116"/>
  <c r="K114"/>
  <c r="K112"/>
  <c r="K110"/>
  <c r="K108"/>
  <c r="K106"/>
  <c r="K263"/>
  <c r="K261"/>
  <c r="K259"/>
  <c r="K257"/>
  <c r="K255"/>
  <c r="K253"/>
  <c r="K251"/>
  <c r="K249"/>
  <c r="K247"/>
  <c r="K245"/>
  <c r="K243"/>
  <c r="K241"/>
  <c r="K239"/>
  <c r="K237"/>
  <c r="K235"/>
  <c r="K233"/>
  <c r="K231"/>
  <c r="K229"/>
  <c r="K227"/>
  <c r="K225"/>
  <c r="K223"/>
  <c r="K221"/>
  <c r="K219"/>
  <c r="K217"/>
  <c r="K215"/>
  <c r="K213"/>
  <c r="K211"/>
  <c r="K209"/>
  <c r="K207"/>
  <c r="K205"/>
  <c r="K203"/>
  <c r="K201"/>
  <c r="K199"/>
  <c r="K197"/>
  <c r="K195"/>
  <c r="K193"/>
  <c r="K191"/>
  <c r="K189"/>
  <c r="K187"/>
  <c r="K185"/>
  <c r="K183"/>
  <c r="K181"/>
  <c r="K179"/>
  <c r="K177"/>
  <c r="K175"/>
  <c r="K173"/>
  <c r="K171"/>
  <c r="K169"/>
  <c r="K167"/>
  <c r="K165"/>
  <c r="K163"/>
  <c r="K161"/>
  <c r="K159"/>
  <c r="K157"/>
  <c r="K155"/>
  <c r="K153"/>
  <c r="K151"/>
  <c r="K149"/>
  <c r="K147"/>
  <c r="K145"/>
  <c r="K143"/>
  <c r="K141"/>
  <c r="K139"/>
  <c r="K137"/>
  <c r="K135"/>
  <c r="K133"/>
  <c r="K131"/>
  <c r="K129"/>
  <c r="K127"/>
  <c r="K125"/>
  <c r="K123"/>
  <c r="K121"/>
  <c r="K119"/>
  <c r="K117"/>
  <c r="K115"/>
  <c r="K113"/>
  <c r="K111"/>
  <c r="K109"/>
  <c r="K107"/>
  <c r="K104"/>
  <c r="K102"/>
  <c r="K100"/>
  <c r="K98"/>
  <c r="K96"/>
  <c r="K94"/>
  <c r="K92"/>
  <c r="K90"/>
  <c r="K88"/>
  <c r="K86"/>
  <c r="K84"/>
  <c r="K82"/>
  <c r="K80"/>
  <c r="K78"/>
  <c r="K76"/>
  <c r="K74"/>
  <c r="K72"/>
  <c r="K70"/>
  <c r="K68"/>
  <c r="K66"/>
  <c r="K64"/>
  <c r="K62"/>
  <c r="K60"/>
  <c r="K58"/>
  <c r="K56"/>
  <c r="K54"/>
  <c r="K52"/>
  <c r="K50"/>
  <c r="K48"/>
  <c r="K46"/>
  <c r="K44"/>
  <c r="K42"/>
  <c r="K40"/>
  <c r="K38"/>
  <c r="K36"/>
  <c r="K34"/>
  <c r="K32"/>
  <c r="K30"/>
  <c r="K28"/>
  <c r="K26"/>
  <c r="K105"/>
  <c r="K103"/>
  <c r="K101"/>
  <c r="K99"/>
  <c r="K97"/>
  <c r="K95"/>
  <c r="K93"/>
  <c r="K91"/>
  <c r="K89"/>
  <c r="K87"/>
  <c r="K85"/>
  <c r="K83"/>
  <c r="K81"/>
  <c r="K79"/>
  <c r="K77"/>
  <c r="K75"/>
  <c r="K73"/>
  <c r="K71"/>
  <c r="K69"/>
  <c r="K67"/>
  <c r="K65"/>
  <c r="K63"/>
  <c r="K61"/>
  <c r="K59"/>
  <c r="K57"/>
  <c r="K55"/>
  <c r="K53"/>
  <c r="K51"/>
  <c r="K49"/>
  <c r="K47"/>
  <c r="K45"/>
  <c r="K43"/>
  <c r="K41"/>
  <c r="K39"/>
  <c r="K37"/>
  <c r="K35"/>
  <c r="K33"/>
  <c r="K31"/>
  <c r="K29"/>
  <c r="K27"/>
  <c r="K25"/>
  <c r="AW26"/>
  <c r="BN26"/>
  <c r="AW28"/>
  <c r="BN28"/>
  <c r="AW30"/>
  <c r="BN30"/>
  <c r="AW32"/>
  <c r="BN32"/>
  <c r="AW34"/>
  <c r="BN34"/>
  <c r="AW36"/>
  <c r="BN36"/>
  <c r="AW38"/>
  <c r="BN38"/>
  <c r="AW40"/>
  <c r="BN40"/>
  <c r="AW42"/>
  <c r="BN42"/>
  <c r="AW44"/>
  <c r="BN44"/>
  <c r="AW46"/>
  <c r="BN46"/>
  <c r="AW48"/>
  <c r="BN48"/>
  <c r="AW50"/>
  <c r="BN50"/>
  <c r="AW52"/>
  <c r="BN52"/>
  <c r="AW54"/>
  <c r="BN54"/>
  <c r="AW56"/>
  <c r="BN56"/>
  <c r="AW58"/>
  <c r="BN58"/>
  <c r="AW60"/>
  <c r="BN60"/>
  <c r="AW62"/>
  <c r="BN62"/>
  <c r="AW64"/>
  <c r="BN64"/>
  <c r="AW66"/>
  <c r="BN66"/>
  <c r="AW68"/>
  <c r="BN68"/>
  <c r="AW70"/>
  <c r="BN70"/>
  <c r="AW72"/>
  <c r="BN72"/>
  <c r="AW74"/>
  <c r="BN74"/>
  <c r="AW76"/>
  <c r="BN76"/>
  <c r="AW78"/>
  <c r="BN78"/>
  <c r="AW80"/>
  <c r="BN80"/>
  <c r="AW82"/>
  <c r="BN82"/>
  <c r="AW84"/>
  <c r="BN84"/>
  <c r="AW86"/>
  <c r="BN86"/>
  <c r="AW88"/>
  <c r="BN88"/>
  <c r="AW90"/>
  <c r="BN90"/>
  <c r="AW92"/>
  <c r="BN92"/>
  <c r="AW94"/>
  <c r="BN94"/>
  <c r="AW96"/>
  <c r="BN96"/>
  <c r="AW98"/>
  <c r="BN98"/>
  <c r="AW100"/>
  <c r="BN100"/>
  <c r="AW102"/>
  <c r="BN102"/>
  <c r="AW104"/>
  <c r="BN104"/>
  <c r="AW106"/>
  <c r="BN106"/>
  <c r="AW108"/>
  <c r="BN108"/>
  <c r="AW110"/>
  <c r="BN110"/>
  <c r="AW112"/>
  <c r="BN112"/>
  <c r="AW114"/>
  <c r="BN114"/>
  <c r="AW116"/>
  <c r="BN116"/>
  <c r="AW118"/>
  <c r="BN118"/>
  <c r="AW120"/>
  <c r="BN120"/>
  <c r="AW122"/>
  <c r="BN122"/>
  <c r="AW124"/>
  <c r="BN124"/>
  <c r="AW126"/>
  <c r="BN126"/>
  <c r="AW128"/>
  <c r="BN128"/>
  <c r="AW130"/>
  <c r="BN130"/>
  <c r="AW132"/>
  <c r="BN132"/>
  <c r="AW134"/>
  <c r="BN134"/>
  <c r="AW136"/>
  <c r="BN136"/>
  <c r="AW138"/>
  <c r="BN138"/>
  <c r="AW140"/>
  <c r="BN140"/>
  <c r="AW142"/>
  <c r="BN142"/>
  <c r="AW144"/>
  <c r="BN144"/>
  <c r="AW146"/>
  <c r="BN146"/>
  <c r="AW148"/>
  <c r="BN148"/>
  <c r="AW150"/>
  <c r="BN150"/>
  <c r="AW152"/>
  <c r="BN152"/>
  <c r="AW154"/>
  <c r="BN154"/>
  <c r="AW156"/>
  <c r="BN156"/>
  <c r="AW158"/>
  <c r="BN158"/>
  <c r="AW160"/>
  <c r="BN160"/>
  <c r="AW162"/>
  <c r="BN162"/>
  <c r="AW164"/>
  <c r="BN164"/>
  <c r="AW166"/>
  <c r="BN166"/>
  <c r="AW168"/>
  <c r="BN168"/>
  <c r="AW170"/>
  <c r="BN170"/>
  <c r="AW172"/>
  <c r="BN172"/>
  <c r="AW174"/>
  <c r="BN174"/>
  <c r="AW176"/>
  <c r="BN176"/>
  <c r="AW178"/>
  <c r="BN178"/>
  <c r="AW180"/>
  <c r="BN180"/>
  <c r="AW182"/>
  <c r="BN182"/>
  <c r="AW184"/>
  <c r="BN184"/>
  <c r="AW186"/>
  <c r="BN186"/>
  <c r="AW188"/>
  <c r="BN188"/>
  <c r="AW190"/>
  <c r="BN190"/>
  <c r="AW192"/>
  <c r="BN192"/>
  <c r="AW194"/>
  <c r="BN194"/>
  <c r="AW196"/>
  <c r="BN196"/>
  <c r="AW198"/>
  <c r="BN198"/>
  <c r="AW200"/>
  <c r="BN200"/>
  <c r="AW202"/>
  <c r="BN202"/>
  <c r="AW204"/>
  <c r="BN204"/>
  <c r="AW206"/>
  <c r="BN206"/>
  <c r="AW208"/>
  <c r="BN208"/>
  <c r="AW210"/>
  <c r="BN210"/>
  <c r="AW212"/>
  <c r="BN212"/>
  <c r="AW214"/>
  <c r="BN214"/>
  <c r="AW216"/>
  <c r="BN216"/>
  <c r="AW218"/>
  <c r="BN218"/>
  <c r="AW220"/>
  <c r="BN220"/>
  <c r="AW222"/>
  <c r="BN222"/>
  <c r="AW224"/>
  <c r="BN224"/>
  <c r="AW226"/>
  <c r="BN226"/>
  <c r="AW228"/>
  <c r="BN228"/>
  <c r="AW230"/>
  <c r="BN230"/>
  <c r="AW232"/>
  <c r="BN232"/>
  <c r="AW234"/>
  <c r="BN234"/>
  <c r="AW236"/>
  <c r="BN236"/>
  <c r="AW238"/>
  <c r="BN238"/>
  <c r="AW240"/>
  <c r="BN240"/>
  <c r="AW242"/>
  <c r="BN242"/>
  <c r="AW244"/>
  <c r="BN244"/>
  <c r="AW246"/>
  <c r="BN246"/>
  <c r="AW248"/>
  <c r="BN248"/>
  <c r="AW250"/>
  <c r="BN250"/>
  <c r="AW252"/>
  <c r="BN252"/>
  <c r="AW254"/>
  <c r="BN254"/>
  <c r="AW256"/>
  <c r="BN256"/>
  <c r="AW258"/>
  <c r="BN258"/>
  <c r="AW260"/>
  <c r="BN260"/>
  <c r="AW262"/>
  <c r="BN262"/>
  <c r="AW264"/>
  <c r="BN264"/>
  <c r="AW266"/>
  <c r="BN266"/>
  <c r="AW268"/>
  <c r="BN268"/>
  <c r="AW270"/>
  <c r="BN270"/>
  <c r="AW272"/>
  <c r="BN272"/>
  <c r="AW274"/>
  <c r="BN274"/>
  <c r="AW276"/>
  <c r="BN276"/>
  <c r="AW278"/>
  <c r="BN278"/>
  <c r="AW280"/>
  <c r="BN280"/>
  <c r="AW282"/>
  <c r="BN282"/>
  <c r="AW284"/>
  <c r="BN284"/>
  <c r="AW286"/>
  <c r="BN286"/>
  <c r="AW288"/>
  <c r="BN288"/>
  <c r="AW290"/>
  <c r="BN290"/>
  <c r="AW292"/>
  <c r="BN292"/>
  <c r="AW294"/>
  <c r="BN294"/>
  <c r="AW296"/>
  <c r="BN296"/>
  <c r="AW298"/>
  <c r="BN298"/>
  <c r="AW300"/>
  <c r="BN300"/>
  <c r="AW302"/>
  <c r="BN302"/>
  <c r="AW304"/>
  <c r="BN304"/>
  <c r="AW306"/>
  <c r="BN306"/>
  <c r="AW308"/>
  <c r="BN308"/>
  <c r="AW310"/>
  <c r="BN310"/>
  <c r="AW312"/>
  <c r="BN312"/>
  <c r="AW314"/>
  <c r="BN314"/>
  <c r="AW316"/>
  <c r="BN316"/>
  <c r="AW318"/>
  <c r="BN318"/>
  <c r="AW320"/>
  <c r="BN320"/>
  <c r="AW322"/>
  <c r="BN322"/>
  <c r="AW324"/>
  <c r="BN324"/>
  <c r="AW326"/>
  <c r="BN326"/>
  <c r="AW328"/>
  <c r="BN328"/>
  <c r="AW330"/>
  <c r="BN330"/>
  <c r="AW332"/>
  <c r="BN332"/>
  <c r="AW334"/>
  <c r="BN334"/>
  <c r="AW336"/>
  <c r="BN336"/>
  <c r="AW338"/>
  <c r="BN338"/>
  <c r="AW340"/>
  <c r="BN340"/>
  <c r="AW342"/>
  <c r="BN342"/>
  <c r="AW344"/>
  <c r="BN344"/>
  <c r="AW346"/>
  <c r="BN346"/>
  <c r="AW348"/>
  <c r="BN348"/>
  <c r="AW350"/>
  <c r="BN350"/>
  <c r="AW352"/>
  <c r="BN352"/>
  <c r="AW354"/>
  <c r="BN354"/>
  <c r="AW356"/>
  <c r="BN356"/>
  <c r="AW358"/>
  <c r="BN358"/>
  <c r="AW360"/>
  <c r="BN360"/>
  <c r="AW362"/>
  <c r="BN362"/>
  <c r="AW364"/>
  <c r="BN364"/>
  <c r="AW366"/>
  <c r="BN366"/>
  <c r="AW368"/>
  <c r="BN368"/>
  <c r="AW370"/>
  <c r="BN370"/>
  <c r="AW372"/>
  <c r="BN372"/>
  <c r="AW374"/>
  <c r="BN374"/>
  <c r="AW376"/>
  <c r="BN376"/>
  <c r="AW378"/>
  <c r="BN378"/>
  <c r="AW380"/>
  <c r="BN380"/>
  <c r="AX25"/>
  <c r="BO25"/>
  <c r="AW27"/>
  <c r="BN27"/>
  <c r="AW29"/>
  <c r="BN29"/>
  <c r="AW31"/>
  <c r="BN31"/>
  <c r="AW33"/>
  <c r="BN33"/>
  <c r="AW35"/>
  <c r="BN35"/>
  <c r="AW37"/>
  <c r="BN37"/>
  <c r="AW39"/>
  <c r="BN39"/>
  <c r="AW41"/>
  <c r="BN41"/>
  <c r="AW43"/>
  <c r="BN43"/>
  <c r="AW45"/>
  <c r="BN45"/>
  <c r="AW47"/>
  <c r="BN47"/>
  <c r="AW49"/>
  <c r="BN49"/>
  <c r="AW51"/>
  <c r="BN51"/>
  <c r="AW53"/>
  <c r="BN53"/>
  <c r="AW55"/>
  <c r="BN55"/>
  <c r="AW57"/>
  <c r="BN57"/>
  <c r="AW59"/>
  <c r="BN59"/>
  <c r="AW61"/>
  <c r="BN61"/>
  <c r="AW63"/>
  <c r="BN63"/>
  <c r="AW65"/>
  <c r="BN65"/>
  <c r="AW67"/>
  <c r="BN67"/>
  <c r="AW69"/>
  <c r="BN69"/>
  <c r="AW71"/>
  <c r="BN71"/>
  <c r="AW73"/>
  <c r="BN73"/>
  <c r="AW75"/>
  <c r="BN75"/>
  <c r="AW77"/>
  <c r="BN77"/>
  <c r="AW79"/>
  <c r="BN79"/>
  <c r="AW81"/>
  <c r="BN81"/>
  <c r="AW83"/>
  <c r="BN83"/>
  <c r="AW85"/>
  <c r="BN85"/>
  <c r="AW87"/>
  <c r="BN87"/>
  <c r="AW89"/>
  <c r="BN89"/>
  <c r="AW91"/>
  <c r="BN91"/>
  <c r="AW93"/>
  <c r="BN93"/>
  <c r="AW95"/>
  <c r="BN95"/>
  <c r="AW97"/>
  <c r="BN97"/>
  <c r="AW99"/>
  <c r="BN99"/>
  <c r="AW101"/>
  <c r="BN101"/>
  <c r="AW103"/>
  <c r="BN103"/>
  <c r="AW105"/>
  <c r="BN105"/>
  <c r="AW107"/>
  <c r="BN107"/>
  <c r="AW109"/>
  <c r="BN109"/>
  <c r="AW111"/>
  <c r="BN111"/>
  <c r="AW113"/>
  <c r="BN113"/>
  <c r="AW115"/>
  <c r="BN115"/>
  <c r="AW117"/>
  <c r="BN117"/>
  <c r="AW119"/>
  <c r="BN119"/>
  <c r="AW121"/>
  <c r="BN121"/>
  <c r="AW123"/>
  <c r="BN123"/>
  <c r="AW125"/>
  <c r="BN125"/>
  <c r="AW127"/>
  <c r="BN127"/>
  <c r="AW129"/>
  <c r="BN129"/>
  <c r="AW131"/>
  <c r="BN131"/>
  <c r="AW133"/>
  <c r="BN133"/>
  <c r="AW135"/>
  <c r="BN135"/>
  <c r="AW137"/>
  <c r="BN137"/>
  <c r="AW139"/>
  <c r="BN139"/>
  <c r="AW141"/>
  <c r="BN141"/>
  <c r="AW143"/>
  <c r="BN143"/>
  <c r="AW145"/>
  <c r="BN145"/>
  <c r="AW147"/>
  <c r="BN147"/>
  <c r="AW149"/>
  <c r="BN149"/>
  <c r="AW151"/>
  <c r="BN151"/>
  <c r="AW153"/>
  <c r="BN153"/>
  <c r="AW155"/>
  <c r="BN155"/>
  <c r="AW157"/>
  <c r="BN157"/>
  <c r="AW159"/>
  <c r="BN159"/>
  <c r="AW161"/>
  <c r="BN161"/>
  <c r="AW163"/>
  <c r="BN163"/>
  <c r="AW165"/>
  <c r="BN165"/>
  <c r="AW167"/>
  <c r="BN167"/>
  <c r="AW169"/>
  <c r="BN169"/>
  <c r="AW171"/>
  <c r="BN171"/>
  <c r="AW173"/>
  <c r="BN173"/>
  <c r="AW175"/>
  <c r="BN175"/>
  <c r="AW177"/>
  <c r="BN177"/>
  <c r="AW179"/>
  <c r="BN179"/>
  <c r="AW181"/>
  <c r="BN181"/>
  <c r="AW183"/>
  <c r="BN183"/>
  <c r="AW185"/>
  <c r="BN185"/>
  <c r="AW187"/>
  <c r="BN187"/>
  <c r="AW189"/>
  <c r="BN189"/>
  <c r="AW191"/>
  <c r="BN191"/>
  <c r="AW193"/>
  <c r="BN193"/>
  <c r="AW195"/>
  <c r="BN195"/>
  <c r="AW197"/>
  <c r="BN197"/>
  <c r="AW199"/>
  <c r="BN199"/>
  <c r="AW201"/>
  <c r="BN201"/>
  <c r="AW203"/>
  <c r="BN203"/>
  <c r="AW205"/>
  <c r="BN205"/>
  <c r="AW207"/>
  <c r="BN207"/>
  <c r="AW209"/>
  <c r="BN209"/>
  <c r="AW211"/>
  <c r="BN211"/>
  <c r="AW213"/>
  <c r="BN213"/>
  <c r="AW215"/>
  <c r="BN215"/>
  <c r="AW217"/>
  <c r="BN217"/>
  <c r="AW219"/>
  <c r="BN219"/>
  <c r="AW221"/>
  <c r="BN221"/>
  <c r="AW223"/>
  <c r="BN223"/>
  <c r="AW225"/>
  <c r="BN225"/>
  <c r="AW227"/>
  <c r="BN227"/>
  <c r="AW229"/>
  <c r="BN229"/>
  <c r="AW231"/>
  <c r="BN231"/>
  <c r="AW233"/>
  <c r="BN233"/>
  <c r="AW235"/>
  <c r="BN235"/>
  <c r="AW237"/>
  <c r="BN237"/>
  <c r="AW239"/>
  <c r="BN239"/>
  <c r="AW241"/>
  <c r="BN241"/>
  <c r="AW243"/>
  <c r="BN243"/>
  <c r="AW245"/>
  <c r="BN245"/>
  <c r="AW247"/>
  <c r="BN247"/>
  <c r="AW249"/>
  <c r="BN249"/>
  <c r="AW251"/>
  <c r="BN251"/>
  <c r="AW253"/>
  <c r="BN253"/>
  <c r="AW255"/>
  <c r="BN255"/>
  <c r="AW257"/>
  <c r="BN257"/>
  <c r="AW259"/>
  <c r="BN259"/>
  <c r="AW261"/>
  <c r="BN261"/>
  <c r="AW263"/>
  <c r="BN263"/>
  <c r="AW265"/>
  <c r="BN265"/>
  <c r="AW267"/>
  <c r="BN267"/>
  <c r="AW269"/>
  <c r="BN269"/>
  <c r="AW271"/>
  <c r="BN271"/>
  <c r="AW273"/>
  <c r="BN273"/>
  <c r="AW275"/>
  <c r="BN275"/>
  <c r="AW277"/>
  <c r="BN277"/>
  <c r="AW279"/>
  <c r="BN279"/>
  <c r="AW281"/>
  <c r="BN281"/>
  <c r="AW283"/>
  <c r="BN283"/>
  <c r="AW285"/>
  <c r="BN285"/>
  <c r="AW287"/>
  <c r="BN287"/>
  <c r="AW289"/>
  <c r="BN289"/>
  <c r="AW291"/>
  <c r="BN291"/>
  <c r="AW293"/>
  <c r="BN293"/>
  <c r="AW295"/>
  <c r="BN295"/>
  <c r="AW297"/>
  <c r="BN297"/>
  <c r="AW299"/>
  <c r="BN299"/>
  <c r="AW301"/>
  <c r="BN301"/>
  <c r="AW303"/>
  <c r="BN303"/>
  <c r="AW305"/>
  <c r="BN305"/>
  <c r="AW307"/>
  <c r="BN307"/>
  <c r="AW309"/>
  <c r="BN309"/>
  <c r="AW311"/>
  <c r="BN311"/>
  <c r="AW313"/>
  <c r="BN313"/>
  <c r="AW315"/>
  <c r="BN315"/>
  <c r="AW317"/>
  <c r="BN317"/>
  <c r="AW319"/>
  <c r="BN319"/>
  <c r="AW321"/>
  <c r="BN321"/>
  <c r="AW323"/>
  <c r="BN323"/>
  <c r="AW325"/>
  <c r="BN325"/>
  <c r="AW327"/>
  <c r="BN327"/>
  <c r="AW329"/>
  <c r="BN329"/>
  <c r="AW331"/>
  <c r="BN331"/>
  <c r="AW333"/>
  <c r="BN333"/>
  <c r="AW335"/>
  <c r="BN335"/>
  <c r="AW337"/>
  <c r="BN337"/>
  <c r="AW339"/>
  <c r="BN339"/>
  <c r="AW341"/>
  <c r="BN341"/>
  <c r="AW343"/>
  <c r="BN343"/>
  <c r="AW345"/>
  <c r="BN345"/>
  <c r="AW347"/>
  <c r="BN347"/>
  <c r="AW349"/>
  <c r="BN349"/>
  <c r="AW351"/>
  <c r="BN351"/>
  <c r="AW353"/>
  <c r="BN353"/>
  <c r="AW355"/>
  <c r="BN355"/>
  <c r="AW357"/>
  <c r="BN357"/>
  <c r="AW359"/>
  <c r="BN359"/>
  <c r="AW361"/>
  <c r="BN361"/>
  <c r="AW363"/>
  <c r="BN363"/>
  <c r="AW365"/>
  <c r="BN365"/>
  <c r="AW367"/>
  <c r="BN367"/>
  <c r="AW369"/>
  <c r="BN369"/>
  <c r="AW371"/>
  <c r="BN371"/>
  <c r="AW373"/>
  <c r="BN373"/>
  <c r="AW375"/>
  <c r="BN375"/>
  <c r="AW377"/>
  <c r="BN377"/>
  <c r="AW379"/>
  <c r="BN379"/>
  <c r="AW381"/>
  <c r="BN381"/>
  <c r="AH381"/>
  <c r="AH380"/>
  <c r="CW381" s="1"/>
  <c r="AH379"/>
  <c r="CW380" s="1"/>
  <c r="AH378"/>
  <c r="CW379" s="1"/>
  <c r="AH377"/>
  <c r="CW378" s="1"/>
  <c r="AH376"/>
  <c r="CW377" s="1"/>
  <c r="AH375"/>
  <c r="CW376" s="1"/>
  <c r="AH374"/>
  <c r="CW375" s="1"/>
  <c r="AH373"/>
  <c r="CW374" s="1"/>
  <c r="AH372"/>
  <c r="CW373" s="1"/>
  <c r="AH371"/>
  <c r="CW372" s="1"/>
  <c r="AH370"/>
  <c r="CW371" s="1"/>
  <c r="AH369"/>
  <c r="CW370" s="1"/>
  <c r="AH368"/>
  <c r="CW369" s="1"/>
  <c r="AH367"/>
  <c r="CW368" s="1"/>
  <c r="AH366"/>
  <c r="CW367" s="1"/>
  <c r="AH365"/>
  <c r="CW366" s="1"/>
  <c r="AH364"/>
  <c r="CW365" s="1"/>
  <c r="AH363"/>
  <c r="CW364" s="1"/>
  <c r="AH362"/>
  <c r="CW363" s="1"/>
  <c r="AH361"/>
  <c r="CW362" s="1"/>
  <c r="AH360"/>
  <c r="CW361" s="1"/>
  <c r="AH359"/>
  <c r="CW360" s="1"/>
  <c r="AH358"/>
  <c r="CW359" s="1"/>
  <c r="AH357"/>
  <c r="CW358" s="1"/>
  <c r="AH356"/>
  <c r="CW357" s="1"/>
  <c r="AH355"/>
  <c r="CW356" s="1"/>
  <c r="AH354"/>
  <c r="CW355" s="1"/>
  <c r="AH353"/>
  <c r="CW354" s="1"/>
  <c r="AH352"/>
  <c r="CW353" s="1"/>
  <c r="AH351"/>
  <c r="CW352" s="1"/>
  <c r="AH350"/>
  <c r="CW351" s="1"/>
  <c r="AH349"/>
  <c r="CW350" s="1"/>
  <c r="AH348"/>
  <c r="CW349" s="1"/>
  <c r="AH347"/>
  <c r="CW348" s="1"/>
  <c r="AH346"/>
  <c r="CW347" s="1"/>
  <c r="AH345"/>
  <c r="CW346" s="1"/>
  <c r="AH344"/>
  <c r="CW345" s="1"/>
  <c r="AH343"/>
  <c r="CW344" s="1"/>
  <c r="AH342"/>
  <c r="CW343" s="1"/>
  <c r="AH341"/>
  <c r="CW342" s="1"/>
  <c r="AH340"/>
  <c r="CW341" s="1"/>
  <c r="AH339"/>
  <c r="CW340" s="1"/>
  <c r="AH338"/>
  <c r="CW339" s="1"/>
  <c r="AH337"/>
  <c r="CW338" s="1"/>
  <c r="AH336"/>
  <c r="CW337" s="1"/>
  <c r="AH335"/>
  <c r="CW336" s="1"/>
  <c r="AH334"/>
  <c r="CW335" s="1"/>
  <c r="AH333"/>
  <c r="CW334" s="1"/>
  <c r="AH332"/>
  <c r="CW333" s="1"/>
  <c r="AH331"/>
  <c r="CW332" s="1"/>
  <c r="AH330"/>
  <c r="CW331" s="1"/>
  <c r="AH329"/>
  <c r="CW330" s="1"/>
  <c r="AH328"/>
  <c r="CW329" s="1"/>
  <c r="AH327"/>
  <c r="CW328" s="1"/>
  <c r="AH326"/>
  <c r="CW327" s="1"/>
  <c r="AH325"/>
  <c r="CW326" s="1"/>
  <c r="AH324"/>
  <c r="CW325" s="1"/>
  <c r="AH323"/>
  <c r="CW324" s="1"/>
  <c r="AH322"/>
  <c r="CW323" s="1"/>
  <c r="AH321"/>
  <c r="CW322" s="1"/>
  <c r="AH320"/>
  <c r="CW321" s="1"/>
  <c r="AH319"/>
  <c r="CW320" s="1"/>
  <c r="AH318"/>
  <c r="CW319" s="1"/>
  <c r="AH317"/>
  <c r="CW318" s="1"/>
  <c r="AH316"/>
  <c r="CW317" s="1"/>
  <c r="AH315"/>
  <c r="CW316" s="1"/>
  <c r="AH314"/>
  <c r="CW315" s="1"/>
  <c r="AH313"/>
  <c r="CW314" s="1"/>
  <c r="AH312"/>
  <c r="CW313" s="1"/>
  <c r="AH311"/>
  <c r="CW312" s="1"/>
  <c r="AH310"/>
  <c r="CW311" s="1"/>
  <c r="AH309"/>
  <c r="CW310" s="1"/>
  <c r="AH308"/>
  <c r="CW309" s="1"/>
  <c r="AH307"/>
  <c r="CW308" s="1"/>
  <c r="AH306"/>
  <c r="CW307" s="1"/>
  <c r="AH305"/>
  <c r="CW306" s="1"/>
  <c r="AH304"/>
  <c r="CW305" s="1"/>
  <c r="AH303"/>
  <c r="CW304" s="1"/>
  <c r="AH302"/>
  <c r="CW303" s="1"/>
  <c r="AH301"/>
  <c r="CW302" s="1"/>
  <c r="AH300"/>
  <c r="CW301" s="1"/>
  <c r="AH299"/>
  <c r="CW300" s="1"/>
  <c r="AH298"/>
  <c r="CW299" s="1"/>
  <c r="AH297"/>
  <c r="CW298" s="1"/>
  <c r="AH296"/>
  <c r="CW297" s="1"/>
  <c r="AH295"/>
  <c r="CW296" s="1"/>
  <c r="AH294"/>
  <c r="CW295" s="1"/>
  <c r="AH293"/>
  <c r="CW294" s="1"/>
  <c r="AH292"/>
  <c r="CW293" s="1"/>
  <c r="AH291"/>
  <c r="CW292" s="1"/>
  <c r="AH290"/>
  <c r="CW291" s="1"/>
  <c r="AH289"/>
  <c r="CW290" s="1"/>
  <c r="AH288"/>
  <c r="CW289" s="1"/>
  <c r="AH287"/>
  <c r="CW288" s="1"/>
  <c r="AH286"/>
  <c r="CW287" s="1"/>
  <c r="AH285"/>
  <c r="CW286" s="1"/>
  <c r="AH284"/>
  <c r="CW285" s="1"/>
  <c r="AH283"/>
  <c r="CW284" s="1"/>
  <c r="AH282"/>
  <c r="CW283" s="1"/>
  <c r="AH281"/>
  <c r="CW282" s="1"/>
  <c r="AH280"/>
  <c r="CW281" s="1"/>
  <c r="AH279"/>
  <c r="CW280" s="1"/>
  <c r="AH278"/>
  <c r="CW279" s="1"/>
  <c r="AH277"/>
  <c r="CW278" s="1"/>
  <c r="AH276"/>
  <c r="CW277" s="1"/>
  <c r="AH275"/>
  <c r="CW276" s="1"/>
  <c r="AH274"/>
  <c r="CW275" s="1"/>
  <c r="AH273"/>
  <c r="CW274" s="1"/>
  <c r="AH272"/>
  <c r="CW273" s="1"/>
  <c r="AH271"/>
  <c r="CW272" s="1"/>
  <c r="AH270"/>
  <c r="CW271" s="1"/>
  <c r="AH269"/>
  <c r="CW270" s="1"/>
  <c r="AH268"/>
  <c r="CW269" s="1"/>
  <c r="AH267"/>
  <c r="CW268" s="1"/>
  <c r="AH266"/>
  <c r="CW267" s="1"/>
  <c r="AH265"/>
  <c r="CW266" s="1"/>
  <c r="AH264"/>
  <c r="CW265" s="1"/>
  <c r="AH263"/>
  <c r="CW264" s="1"/>
  <c r="AH262"/>
  <c r="CW263" s="1"/>
  <c r="AH261"/>
  <c r="CW262" s="1"/>
  <c r="AH260"/>
  <c r="CW261" s="1"/>
  <c r="AH259"/>
  <c r="CW260" s="1"/>
  <c r="AH258"/>
  <c r="CW259" s="1"/>
  <c r="AH257"/>
  <c r="CW258" s="1"/>
  <c r="AH256"/>
  <c r="CW257" s="1"/>
  <c r="AH255"/>
  <c r="CW256" s="1"/>
  <c r="AH254"/>
  <c r="CW255" s="1"/>
  <c r="AH253"/>
  <c r="CW254" s="1"/>
  <c r="AH252"/>
  <c r="CW253" s="1"/>
  <c r="AH251"/>
  <c r="CW252" s="1"/>
  <c r="AH250"/>
  <c r="CW251" s="1"/>
  <c r="AH249"/>
  <c r="CW250" s="1"/>
  <c r="AH248"/>
  <c r="CW249" s="1"/>
  <c r="AH247"/>
  <c r="CW248" s="1"/>
  <c r="AH246"/>
  <c r="CW247" s="1"/>
  <c r="AH245"/>
  <c r="CW246" s="1"/>
  <c r="AH244"/>
  <c r="CW245" s="1"/>
  <c r="AH243"/>
  <c r="CW244" s="1"/>
  <c r="AH242"/>
  <c r="CW243" s="1"/>
  <c r="AH241"/>
  <c r="CW242" s="1"/>
  <c r="AH240"/>
  <c r="CW241" s="1"/>
  <c r="AH239"/>
  <c r="CW240" s="1"/>
  <c r="AH238"/>
  <c r="CW239" s="1"/>
  <c r="AH237"/>
  <c r="CW238" s="1"/>
  <c r="AH236"/>
  <c r="CW237" s="1"/>
  <c r="AH235"/>
  <c r="CW236" s="1"/>
  <c r="AH234"/>
  <c r="CW235" s="1"/>
  <c r="AH233"/>
  <c r="CW234" s="1"/>
  <c r="AH232"/>
  <c r="CW233" s="1"/>
  <c r="AH231"/>
  <c r="CW232" s="1"/>
  <c r="AH230"/>
  <c r="CW231" s="1"/>
  <c r="AH229"/>
  <c r="CW230" s="1"/>
  <c r="AH228"/>
  <c r="CW229" s="1"/>
  <c r="AH227"/>
  <c r="CW228" s="1"/>
  <c r="AH226"/>
  <c r="CW227" s="1"/>
  <c r="AH225"/>
  <c r="CW226" s="1"/>
  <c r="AH224"/>
  <c r="CW225" s="1"/>
  <c r="AH223"/>
  <c r="CW224" s="1"/>
  <c r="AH222"/>
  <c r="CW223" s="1"/>
  <c r="AH221"/>
  <c r="CW222" s="1"/>
  <c r="AH220"/>
  <c r="CW221" s="1"/>
  <c r="AH219"/>
  <c r="CW220" s="1"/>
  <c r="AH218"/>
  <c r="CW219" s="1"/>
  <c r="AH217"/>
  <c r="CW218" s="1"/>
  <c r="AH216"/>
  <c r="CW217" s="1"/>
  <c r="AH215"/>
  <c r="CW216" s="1"/>
  <c r="AH214"/>
  <c r="CW215" s="1"/>
  <c r="AH213"/>
  <c r="CW214" s="1"/>
  <c r="AH212"/>
  <c r="CW213" s="1"/>
  <c r="AH211"/>
  <c r="CW212" s="1"/>
  <c r="AH210"/>
  <c r="CW211" s="1"/>
  <c r="AH209"/>
  <c r="CW210" s="1"/>
  <c r="AH208"/>
  <c r="CW209" s="1"/>
  <c r="AH207"/>
  <c r="CW208" s="1"/>
  <c r="AH206"/>
  <c r="CW207" s="1"/>
  <c r="AH205"/>
  <c r="CW206" s="1"/>
  <c r="AH204"/>
  <c r="CW205" s="1"/>
  <c r="AH203"/>
  <c r="CW204" s="1"/>
  <c r="AH202"/>
  <c r="CW203" s="1"/>
  <c r="AH201"/>
  <c r="CW202" s="1"/>
  <c r="AH200"/>
  <c r="CW201" s="1"/>
  <c r="AH199"/>
  <c r="CW200" s="1"/>
  <c r="AH198"/>
  <c r="CW199" s="1"/>
  <c r="AH197"/>
  <c r="CW198" s="1"/>
  <c r="AH196"/>
  <c r="CW197" s="1"/>
  <c r="AH195"/>
  <c r="CW196" s="1"/>
  <c r="AH194"/>
  <c r="CW195" s="1"/>
  <c r="AH193"/>
  <c r="CW194" s="1"/>
  <c r="AH192"/>
  <c r="CW193" s="1"/>
  <c r="AH191"/>
  <c r="CW192" s="1"/>
  <c r="AH190"/>
  <c r="CW191" s="1"/>
  <c r="AH189"/>
  <c r="CW190" s="1"/>
  <c r="AH188"/>
  <c r="CW189" s="1"/>
  <c r="AH187"/>
  <c r="CW188" s="1"/>
  <c r="AH186"/>
  <c r="CW187" s="1"/>
  <c r="AH185"/>
  <c r="CW186" s="1"/>
  <c r="AH184"/>
  <c r="CW185" s="1"/>
  <c r="AH183"/>
  <c r="CW184" s="1"/>
  <c r="AH182"/>
  <c r="CW183" s="1"/>
  <c r="AH181"/>
  <c r="CW182" s="1"/>
  <c r="AH180"/>
  <c r="CW181" s="1"/>
  <c r="AH179"/>
  <c r="CW180" s="1"/>
  <c r="AH178"/>
  <c r="CW179" s="1"/>
  <c r="AH177"/>
  <c r="CW178" s="1"/>
  <c r="AH176"/>
  <c r="CW177" s="1"/>
  <c r="AH175"/>
  <c r="CW176" s="1"/>
  <c r="AH174"/>
  <c r="CW175" s="1"/>
  <c r="AH173"/>
  <c r="CW174" s="1"/>
  <c r="AH172"/>
  <c r="CW173" s="1"/>
  <c r="AH171"/>
  <c r="CW172" s="1"/>
  <c r="AH170"/>
  <c r="CW171" s="1"/>
  <c r="AH169"/>
  <c r="CW170" s="1"/>
  <c r="AH168"/>
  <c r="CW169" s="1"/>
  <c r="AH167"/>
  <c r="CW168" s="1"/>
  <c r="AH166"/>
  <c r="CW167" s="1"/>
  <c r="AH165"/>
  <c r="CW166" s="1"/>
  <c r="AH164"/>
  <c r="CW165" s="1"/>
  <c r="AH163"/>
  <c r="CW164" s="1"/>
  <c r="AH162"/>
  <c r="CW163" s="1"/>
  <c r="AH161"/>
  <c r="CW162" s="1"/>
  <c r="AH160"/>
  <c r="CW161" s="1"/>
  <c r="AH159"/>
  <c r="CW160" s="1"/>
  <c r="AH158"/>
  <c r="CW159" s="1"/>
  <c r="AH157"/>
  <c r="CW158" s="1"/>
  <c r="AH156"/>
  <c r="CW157" s="1"/>
  <c r="AH155"/>
  <c r="CW156" s="1"/>
  <c r="AH154"/>
  <c r="CW155" s="1"/>
  <c r="AH153"/>
  <c r="CW154" s="1"/>
  <c r="AH152"/>
  <c r="CW153" s="1"/>
  <c r="AH151"/>
  <c r="CW152" s="1"/>
  <c r="AH150"/>
  <c r="CW151" s="1"/>
  <c r="AH149"/>
  <c r="CW150" s="1"/>
  <c r="AH148"/>
  <c r="CW149" s="1"/>
  <c r="AH147"/>
  <c r="CW148" s="1"/>
  <c r="AH146"/>
  <c r="CW147" s="1"/>
  <c r="AH145"/>
  <c r="CW146" s="1"/>
  <c r="AH144"/>
  <c r="CW145" s="1"/>
  <c r="AH143"/>
  <c r="CW144" s="1"/>
  <c r="AH142"/>
  <c r="CW143" s="1"/>
  <c r="AH141"/>
  <c r="CW142" s="1"/>
  <c r="AH140"/>
  <c r="CW141" s="1"/>
  <c r="AH139"/>
  <c r="CW140" s="1"/>
  <c r="AH138"/>
  <c r="CW139" s="1"/>
  <c r="AH137"/>
  <c r="CW138" s="1"/>
  <c r="AH136"/>
  <c r="CW137" s="1"/>
  <c r="AH135"/>
  <c r="CW136" s="1"/>
  <c r="AH134"/>
  <c r="CW135" s="1"/>
  <c r="AH133"/>
  <c r="CW134" s="1"/>
  <c r="AH132"/>
  <c r="CW133" s="1"/>
  <c r="AH131"/>
  <c r="CW132" s="1"/>
  <c r="AH130"/>
  <c r="CW131" s="1"/>
  <c r="AH129"/>
  <c r="CW130" s="1"/>
  <c r="AH128"/>
  <c r="CW129" s="1"/>
  <c r="AH127"/>
  <c r="CW128" s="1"/>
  <c r="AH126"/>
  <c r="CW127" s="1"/>
  <c r="AH125"/>
  <c r="CW126" s="1"/>
  <c r="AH124"/>
  <c r="CW125" s="1"/>
  <c r="AH123"/>
  <c r="CW124" s="1"/>
  <c r="AH122"/>
  <c r="CW123" s="1"/>
  <c r="AH121"/>
  <c r="CW122" s="1"/>
  <c r="AH120"/>
  <c r="CW121" s="1"/>
  <c r="AH119"/>
  <c r="CW120" s="1"/>
  <c r="AH118"/>
  <c r="CW119" s="1"/>
  <c r="AH117"/>
  <c r="CW118" s="1"/>
  <c r="AH116"/>
  <c r="CW117" s="1"/>
  <c r="AH115"/>
  <c r="CW116" s="1"/>
  <c r="AH114"/>
  <c r="CW115" s="1"/>
  <c r="AH113"/>
  <c r="CW114" s="1"/>
  <c r="AH112"/>
  <c r="CW113" s="1"/>
  <c r="AH111"/>
  <c r="CW112" s="1"/>
  <c r="AH110"/>
  <c r="CW111" s="1"/>
  <c r="AH109"/>
  <c r="CW110" s="1"/>
  <c r="AH108"/>
  <c r="CW109" s="1"/>
  <c r="AH107"/>
  <c r="CW108" s="1"/>
  <c r="AH106"/>
  <c r="CW107" s="1"/>
  <c r="AH105"/>
  <c r="CW106" s="1"/>
  <c r="AH104"/>
  <c r="CW105" s="1"/>
  <c r="AH103"/>
  <c r="CW104" s="1"/>
  <c r="AH102"/>
  <c r="CW103" s="1"/>
  <c r="AH101"/>
  <c r="CW102" s="1"/>
  <c r="AH100"/>
  <c r="CW101" s="1"/>
  <c r="AH99"/>
  <c r="CW100" s="1"/>
  <c r="AH98"/>
  <c r="CW99" s="1"/>
  <c r="AH97"/>
  <c r="CW98" s="1"/>
  <c r="AH96"/>
  <c r="CW97" s="1"/>
  <c r="AH95"/>
  <c r="CW96" s="1"/>
  <c r="AH94"/>
  <c r="CW95" s="1"/>
  <c r="AH93"/>
  <c r="CW94" s="1"/>
  <c r="AH92"/>
  <c r="CW93" s="1"/>
  <c r="AH91"/>
  <c r="CW92" s="1"/>
  <c r="AH90"/>
  <c r="CW91" s="1"/>
  <c r="AH89"/>
  <c r="CW90" s="1"/>
  <c r="AH88"/>
  <c r="CW89" s="1"/>
  <c r="AH87"/>
  <c r="CW88" s="1"/>
  <c r="AH86"/>
  <c r="CW87" s="1"/>
  <c r="AH85"/>
  <c r="CW86" s="1"/>
  <c r="AH84"/>
  <c r="CW85" s="1"/>
  <c r="AH83"/>
  <c r="CW84" s="1"/>
  <c r="AH82"/>
  <c r="CW83" s="1"/>
  <c r="AH81"/>
  <c r="CW82" s="1"/>
  <c r="AH80"/>
  <c r="CW81" s="1"/>
  <c r="AH79"/>
  <c r="CW80" s="1"/>
  <c r="AH78"/>
  <c r="CW79" s="1"/>
  <c r="AH77"/>
  <c r="CW78" s="1"/>
  <c r="AH76"/>
  <c r="CW77" s="1"/>
  <c r="AH75"/>
  <c r="CW76" s="1"/>
  <c r="AH74"/>
  <c r="CW75" s="1"/>
  <c r="AH73"/>
  <c r="CW74" s="1"/>
  <c r="AH72"/>
  <c r="CW73" s="1"/>
  <c r="AH71"/>
  <c r="CW72" s="1"/>
  <c r="AH70"/>
  <c r="CW71" s="1"/>
  <c r="AH69"/>
  <c r="CW70" s="1"/>
  <c r="AH68"/>
  <c r="CW69" s="1"/>
  <c r="AH67"/>
  <c r="CW68" s="1"/>
  <c r="AH66"/>
  <c r="CW67" s="1"/>
  <c r="AH65"/>
  <c r="CW66" s="1"/>
  <c r="AH64"/>
  <c r="CW65" s="1"/>
  <c r="AH63"/>
  <c r="CW64" s="1"/>
  <c r="AH62"/>
  <c r="CW63" s="1"/>
  <c r="AH61"/>
  <c r="CW62" s="1"/>
  <c r="AH60"/>
  <c r="CW61" s="1"/>
  <c r="AH59"/>
  <c r="CW60" s="1"/>
  <c r="AH58"/>
  <c r="CW59" s="1"/>
  <c r="AH57"/>
  <c r="CW58" s="1"/>
  <c r="AH56"/>
  <c r="CW57" s="1"/>
  <c r="AH55"/>
  <c r="CW56" s="1"/>
  <c r="AH54"/>
  <c r="CW55" s="1"/>
  <c r="AH53"/>
  <c r="CW54" s="1"/>
  <c r="AH52"/>
  <c r="CW53" s="1"/>
  <c r="AH51"/>
  <c r="CW52" s="1"/>
  <c r="AH50"/>
  <c r="CW51" s="1"/>
  <c r="AH49"/>
  <c r="CW50" s="1"/>
  <c r="AH48"/>
  <c r="CW49" s="1"/>
  <c r="AH47"/>
  <c r="CW48" s="1"/>
  <c r="AH46"/>
  <c r="CW47" s="1"/>
  <c r="AH45"/>
  <c r="CW46" s="1"/>
  <c r="AH44"/>
  <c r="CW45" s="1"/>
  <c r="AH43"/>
  <c r="CW44" s="1"/>
  <c r="AH42"/>
  <c r="CW43" s="1"/>
  <c r="AH41"/>
  <c r="CW42" s="1"/>
  <c r="AH40"/>
  <c r="CW41" s="1"/>
  <c r="AH39"/>
  <c r="CW40" s="1"/>
  <c r="AH38"/>
  <c r="CW39" s="1"/>
  <c r="AH37"/>
  <c r="CW38" s="1"/>
  <c r="AH36"/>
  <c r="CW37" s="1"/>
  <c r="AH35"/>
  <c r="CW36" s="1"/>
  <c r="AH34"/>
  <c r="CW35" s="1"/>
  <c r="AH33"/>
  <c r="CW34" s="1"/>
  <c r="AH32"/>
  <c r="CW33" s="1"/>
  <c r="AH31"/>
  <c r="CW32" s="1"/>
  <c r="AH30"/>
  <c r="CW31" s="1"/>
  <c r="AH29"/>
  <c r="CW30" s="1"/>
  <c r="AH28"/>
  <c r="CW29" s="1"/>
  <c r="AH27"/>
  <c r="CW28" s="1"/>
  <c r="AH26"/>
  <c r="CW27" s="1"/>
  <c r="AH25"/>
  <c r="CW26" s="1"/>
  <c r="BO23"/>
  <c r="CF23"/>
  <c r="AH23"/>
  <c r="AX23"/>
  <c r="Q9"/>
  <c r="CX23" s="1"/>
  <c r="C91" i="5"/>
  <c r="B91"/>
  <c r="P54" i="7"/>
  <c r="Q53"/>
  <c r="P46"/>
  <c r="Q45"/>
  <c r="O38"/>
  <c r="O35"/>
  <c r="P36"/>
  <c r="P32"/>
  <c r="P34" s="1"/>
  <c r="P31"/>
  <c r="Q30"/>
  <c r="O61"/>
  <c r="O66" s="1"/>
  <c r="P60"/>
  <c r="CE381" i="6" l="1"/>
  <c r="O381" s="1"/>
  <c r="CE379"/>
  <c r="CE377"/>
  <c r="O377" s="1"/>
  <c r="CE375"/>
  <c r="O375" s="1"/>
  <c r="CE373"/>
  <c r="O373" s="1"/>
  <c r="CE371"/>
  <c r="CE369"/>
  <c r="O369" s="1"/>
  <c r="CE367"/>
  <c r="O367" s="1"/>
  <c r="CE365"/>
  <c r="O365" s="1"/>
  <c r="CE363"/>
  <c r="CE361"/>
  <c r="O361" s="1"/>
  <c r="CE359"/>
  <c r="O359" s="1"/>
  <c r="CE357"/>
  <c r="O357" s="1"/>
  <c r="CE355"/>
  <c r="CE353"/>
  <c r="O353" s="1"/>
  <c r="CE351"/>
  <c r="O351" s="1"/>
  <c r="CE349"/>
  <c r="O349" s="1"/>
  <c r="CE347"/>
  <c r="CE345"/>
  <c r="O345" s="1"/>
  <c r="CE343"/>
  <c r="O343" s="1"/>
  <c r="CE341"/>
  <c r="O341" s="1"/>
  <c r="CE339"/>
  <c r="O339" s="1"/>
  <c r="CE337"/>
  <c r="O337" s="1"/>
  <c r="CE335"/>
  <c r="CE333"/>
  <c r="O333" s="1"/>
  <c r="CE331"/>
  <c r="O331" s="1"/>
  <c r="CE329"/>
  <c r="O329" s="1"/>
  <c r="CE327"/>
  <c r="CE325"/>
  <c r="O325" s="1"/>
  <c r="CE323"/>
  <c r="O323" s="1"/>
  <c r="CE321"/>
  <c r="O321" s="1"/>
  <c r="CE319"/>
  <c r="CE317"/>
  <c r="O317" s="1"/>
  <c r="CE315"/>
  <c r="O315" s="1"/>
  <c r="CE313"/>
  <c r="O313" s="1"/>
  <c r="CE311"/>
  <c r="CE309"/>
  <c r="O309" s="1"/>
  <c r="CE307"/>
  <c r="O307" s="1"/>
  <c r="CE305"/>
  <c r="O305" s="1"/>
  <c r="CE303"/>
  <c r="O303" s="1"/>
  <c r="CE301"/>
  <c r="O301" s="1"/>
  <c r="CE299"/>
  <c r="CE297"/>
  <c r="O297" s="1"/>
  <c r="CE295"/>
  <c r="O295" s="1"/>
  <c r="CE293"/>
  <c r="O293" s="1"/>
  <c r="CE291"/>
  <c r="O291" s="1"/>
  <c r="CE289"/>
  <c r="O289" s="1"/>
  <c r="CE287"/>
  <c r="O287" s="1"/>
  <c r="CE285"/>
  <c r="O285" s="1"/>
  <c r="CE283"/>
  <c r="CE281"/>
  <c r="O281" s="1"/>
  <c r="CE279"/>
  <c r="O279" s="1"/>
  <c r="CE277"/>
  <c r="O277" s="1"/>
  <c r="CE275"/>
  <c r="O275" s="1"/>
  <c r="CE273"/>
  <c r="O273" s="1"/>
  <c r="CE271"/>
  <c r="O271" s="1"/>
  <c r="CE269"/>
  <c r="O269" s="1"/>
  <c r="CE267"/>
  <c r="CE265"/>
  <c r="O265" s="1"/>
  <c r="CE263"/>
  <c r="O263" s="1"/>
  <c r="CE261"/>
  <c r="O261" s="1"/>
  <c r="CE259"/>
  <c r="O259" s="1"/>
  <c r="CE257"/>
  <c r="O257" s="1"/>
  <c r="CE255"/>
  <c r="O255" s="1"/>
  <c r="CE253"/>
  <c r="O253" s="1"/>
  <c r="CE251"/>
  <c r="CE249"/>
  <c r="O249" s="1"/>
  <c r="CE247"/>
  <c r="O247" s="1"/>
  <c r="CE245"/>
  <c r="O245" s="1"/>
  <c r="CE243"/>
  <c r="O243" s="1"/>
  <c r="CE241"/>
  <c r="O241" s="1"/>
  <c r="CE239"/>
  <c r="O239" s="1"/>
  <c r="CE237"/>
  <c r="O237" s="1"/>
  <c r="CE235"/>
  <c r="CE233"/>
  <c r="O233" s="1"/>
  <c r="CE231"/>
  <c r="O231" s="1"/>
  <c r="CE229"/>
  <c r="O229" s="1"/>
  <c r="CE227"/>
  <c r="O227" s="1"/>
  <c r="CE225"/>
  <c r="O225" s="1"/>
  <c r="CE223"/>
  <c r="O223" s="1"/>
  <c r="CE221"/>
  <c r="O221" s="1"/>
  <c r="CE219"/>
  <c r="CE217"/>
  <c r="O217" s="1"/>
  <c r="CE215"/>
  <c r="O215" s="1"/>
  <c r="CE213"/>
  <c r="O213" s="1"/>
  <c r="CE211"/>
  <c r="O211" s="1"/>
  <c r="CE209"/>
  <c r="O209" s="1"/>
  <c r="CE207"/>
  <c r="O207" s="1"/>
  <c r="CE205"/>
  <c r="O205" s="1"/>
  <c r="CE203"/>
  <c r="CE201"/>
  <c r="O201" s="1"/>
  <c r="CE199"/>
  <c r="O199" s="1"/>
  <c r="CE197"/>
  <c r="O197" s="1"/>
  <c r="CE195"/>
  <c r="O195" s="1"/>
  <c r="CE193"/>
  <c r="O193" s="1"/>
  <c r="CE191"/>
  <c r="O191" s="1"/>
  <c r="CE189"/>
  <c r="O189" s="1"/>
  <c r="CE187"/>
  <c r="CE185"/>
  <c r="O185" s="1"/>
  <c r="CE183"/>
  <c r="O183" s="1"/>
  <c r="CE181"/>
  <c r="O181" s="1"/>
  <c r="CE179"/>
  <c r="O179" s="1"/>
  <c r="CE177"/>
  <c r="O177" s="1"/>
  <c r="CE175"/>
  <c r="O175" s="1"/>
  <c r="CE173"/>
  <c r="O173" s="1"/>
  <c r="CE171"/>
  <c r="CE169"/>
  <c r="O169" s="1"/>
  <c r="CE167"/>
  <c r="O167" s="1"/>
  <c r="CE165"/>
  <c r="O165" s="1"/>
  <c r="CE163"/>
  <c r="O163" s="1"/>
  <c r="CE161"/>
  <c r="O161" s="1"/>
  <c r="CE159"/>
  <c r="O159" s="1"/>
  <c r="CE157"/>
  <c r="O157" s="1"/>
  <c r="CE155"/>
  <c r="CE153"/>
  <c r="O153" s="1"/>
  <c r="CE151"/>
  <c r="O151" s="1"/>
  <c r="CE149"/>
  <c r="O149" s="1"/>
  <c r="CE147"/>
  <c r="O147" s="1"/>
  <c r="CE145"/>
  <c r="O145" s="1"/>
  <c r="CE143"/>
  <c r="O143" s="1"/>
  <c r="CE141"/>
  <c r="O141" s="1"/>
  <c r="CE139"/>
  <c r="CE137"/>
  <c r="O137" s="1"/>
  <c r="CE135"/>
  <c r="O135" s="1"/>
  <c r="CE133"/>
  <c r="O133" s="1"/>
  <c r="CE131"/>
  <c r="O131" s="1"/>
  <c r="CE129"/>
  <c r="O129" s="1"/>
  <c r="CE127"/>
  <c r="O127" s="1"/>
  <c r="CE125"/>
  <c r="O125" s="1"/>
  <c r="CE123"/>
  <c r="CE121"/>
  <c r="O121" s="1"/>
  <c r="CE119"/>
  <c r="O119" s="1"/>
  <c r="CE117"/>
  <c r="O117" s="1"/>
  <c r="CE115"/>
  <c r="O115" s="1"/>
  <c r="CE113"/>
  <c r="O113" s="1"/>
  <c r="CE111"/>
  <c r="O111" s="1"/>
  <c r="CE109"/>
  <c r="O109" s="1"/>
  <c r="CE107"/>
  <c r="CE105"/>
  <c r="O105" s="1"/>
  <c r="CE103"/>
  <c r="O103" s="1"/>
  <c r="CE101"/>
  <c r="O101" s="1"/>
  <c r="CE99"/>
  <c r="O99" s="1"/>
  <c r="CE97"/>
  <c r="O97" s="1"/>
  <c r="CE95"/>
  <c r="O95" s="1"/>
  <c r="CE93"/>
  <c r="O93" s="1"/>
  <c r="CE91"/>
  <c r="CE89"/>
  <c r="O89" s="1"/>
  <c r="CE87"/>
  <c r="O87" s="1"/>
  <c r="CE85"/>
  <c r="O85" s="1"/>
  <c r="CE83"/>
  <c r="O83" s="1"/>
  <c r="CE81"/>
  <c r="O81" s="1"/>
  <c r="CE79"/>
  <c r="O79" s="1"/>
  <c r="CE77"/>
  <c r="O77" s="1"/>
  <c r="CE75"/>
  <c r="CE73"/>
  <c r="O73" s="1"/>
  <c r="CE71"/>
  <c r="O71" s="1"/>
  <c r="CE69"/>
  <c r="O69" s="1"/>
  <c r="CE67"/>
  <c r="O67" s="1"/>
  <c r="CE65"/>
  <c r="O65" s="1"/>
  <c r="CE63"/>
  <c r="O63" s="1"/>
  <c r="CE61"/>
  <c r="O61" s="1"/>
  <c r="CE59"/>
  <c r="CE57"/>
  <c r="O57" s="1"/>
  <c r="CE55"/>
  <c r="O55" s="1"/>
  <c r="CE53"/>
  <c r="O53" s="1"/>
  <c r="CE51"/>
  <c r="O51" s="1"/>
  <c r="CE49"/>
  <c r="O49" s="1"/>
  <c r="CE47"/>
  <c r="O47" s="1"/>
  <c r="CE45"/>
  <c r="O45" s="1"/>
  <c r="CE43"/>
  <c r="CE41"/>
  <c r="O41" s="1"/>
  <c r="CE39"/>
  <c r="O39" s="1"/>
  <c r="CE37"/>
  <c r="O37" s="1"/>
  <c r="CE35"/>
  <c r="O35" s="1"/>
  <c r="CE33"/>
  <c r="O33" s="1"/>
  <c r="CE31"/>
  <c r="O31" s="1"/>
  <c r="CE29"/>
  <c r="O29" s="1"/>
  <c r="CE27"/>
  <c r="CF25"/>
  <c r="P25" s="1"/>
  <c r="CE380"/>
  <c r="O380" s="1"/>
  <c r="CE378"/>
  <c r="O378" s="1"/>
  <c r="CE376"/>
  <c r="O376" s="1"/>
  <c r="CE374"/>
  <c r="O374" s="1"/>
  <c r="CE372"/>
  <c r="O372" s="1"/>
  <c r="CE370"/>
  <c r="O370" s="1"/>
  <c r="CE368"/>
  <c r="CE366"/>
  <c r="O366" s="1"/>
  <c r="CE364"/>
  <c r="O364" s="1"/>
  <c r="CE362"/>
  <c r="O362" s="1"/>
  <c r="CE360"/>
  <c r="O360" s="1"/>
  <c r="CE358"/>
  <c r="O358" s="1"/>
  <c r="CE356"/>
  <c r="O356" s="1"/>
  <c r="CE354"/>
  <c r="O354" s="1"/>
  <c r="CE352"/>
  <c r="CE350"/>
  <c r="O350" s="1"/>
  <c r="CE348"/>
  <c r="O348" s="1"/>
  <c r="CE346"/>
  <c r="O346" s="1"/>
  <c r="CE344"/>
  <c r="O344" s="1"/>
  <c r="CE342"/>
  <c r="O342" s="1"/>
  <c r="CE340"/>
  <c r="O340" s="1"/>
  <c r="CE338"/>
  <c r="O338" s="1"/>
  <c r="CE336"/>
  <c r="CE334"/>
  <c r="O334" s="1"/>
  <c r="CE332"/>
  <c r="O332" s="1"/>
  <c r="CE330"/>
  <c r="O330" s="1"/>
  <c r="CE328"/>
  <c r="O328" s="1"/>
  <c r="CE326"/>
  <c r="O326" s="1"/>
  <c r="CE324"/>
  <c r="O324" s="1"/>
  <c r="CE322"/>
  <c r="O322" s="1"/>
  <c r="CE320"/>
  <c r="CE318"/>
  <c r="O318" s="1"/>
  <c r="CE316"/>
  <c r="O316" s="1"/>
  <c r="CE314"/>
  <c r="O314" s="1"/>
  <c r="CE312"/>
  <c r="O312" s="1"/>
  <c r="CE310"/>
  <c r="O310" s="1"/>
  <c r="CE308"/>
  <c r="O308" s="1"/>
  <c r="CE306"/>
  <c r="O306" s="1"/>
  <c r="CE304"/>
  <c r="CE302"/>
  <c r="O302" s="1"/>
  <c r="CE300"/>
  <c r="O300" s="1"/>
  <c r="CE298"/>
  <c r="O298" s="1"/>
  <c r="CE296"/>
  <c r="O296" s="1"/>
  <c r="CE294"/>
  <c r="O294" s="1"/>
  <c r="CE292"/>
  <c r="O292" s="1"/>
  <c r="CE290"/>
  <c r="O290" s="1"/>
  <c r="CE288"/>
  <c r="CE286"/>
  <c r="O286" s="1"/>
  <c r="CE284"/>
  <c r="O284" s="1"/>
  <c r="CE282"/>
  <c r="O282" s="1"/>
  <c r="CE280"/>
  <c r="O280" s="1"/>
  <c r="CE278"/>
  <c r="O278" s="1"/>
  <c r="CE276"/>
  <c r="O276" s="1"/>
  <c r="CE274"/>
  <c r="O274" s="1"/>
  <c r="CE272"/>
  <c r="CE270"/>
  <c r="O270" s="1"/>
  <c r="CE268"/>
  <c r="O268" s="1"/>
  <c r="CE266"/>
  <c r="O266" s="1"/>
  <c r="CE264"/>
  <c r="O264" s="1"/>
  <c r="CE262"/>
  <c r="O262" s="1"/>
  <c r="CE260"/>
  <c r="O260" s="1"/>
  <c r="CE258"/>
  <c r="O258" s="1"/>
  <c r="CE256"/>
  <c r="CE254"/>
  <c r="O254" s="1"/>
  <c r="CE252"/>
  <c r="O252" s="1"/>
  <c r="CE250"/>
  <c r="O250" s="1"/>
  <c r="CE248"/>
  <c r="O248" s="1"/>
  <c r="CE246"/>
  <c r="O246" s="1"/>
  <c r="CE244"/>
  <c r="O244" s="1"/>
  <c r="CE242"/>
  <c r="O242" s="1"/>
  <c r="CE240"/>
  <c r="CE238"/>
  <c r="O238" s="1"/>
  <c r="CE236"/>
  <c r="O236" s="1"/>
  <c r="CE234"/>
  <c r="O234" s="1"/>
  <c r="CE232"/>
  <c r="O232" s="1"/>
  <c r="CE230"/>
  <c r="O230" s="1"/>
  <c r="CE228"/>
  <c r="O228" s="1"/>
  <c r="CE226"/>
  <c r="O226" s="1"/>
  <c r="CE224"/>
  <c r="CE222"/>
  <c r="O222" s="1"/>
  <c r="CE220"/>
  <c r="O220" s="1"/>
  <c r="CE218"/>
  <c r="O218" s="1"/>
  <c r="CE216"/>
  <c r="O216" s="1"/>
  <c r="CE214"/>
  <c r="O214" s="1"/>
  <c r="CE212"/>
  <c r="O212" s="1"/>
  <c r="CE210"/>
  <c r="O210" s="1"/>
  <c r="CE208"/>
  <c r="CE206"/>
  <c r="O206" s="1"/>
  <c r="CE204"/>
  <c r="O204" s="1"/>
  <c r="CE202"/>
  <c r="O202" s="1"/>
  <c r="CE200"/>
  <c r="O200" s="1"/>
  <c r="CE198"/>
  <c r="O198" s="1"/>
  <c r="CE196"/>
  <c r="O196" s="1"/>
  <c r="CE194"/>
  <c r="O194" s="1"/>
  <c r="CE192"/>
  <c r="CE190"/>
  <c r="O190" s="1"/>
  <c r="CE188"/>
  <c r="O188" s="1"/>
  <c r="CE186"/>
  <c r="O186" s="1"/>
  <c r="CE184"/>
  <c r="O184" s="1"/>
  <c r="CE182"/>
  <c r="O182" s="1"/>
  <c r="CE180"/>
  <c r="O180" s="1"/>
  <c r="CE178"/>
  <c r="O178" s="1"/>
  <c r="CE176"/>
  <c r="CE174"/>
  <c r="O174" s="1"/>
  <c r="CE172"/>
  <c r="O172" s="1"/>
  <c r="CE170"/>
  <c r="O170" s="1"/>
  <c r="CE168"/>
  <c r="O168" s="1"/>
  <c r="CE166"/>
  <c r="O166" s="1"/>
  <c r="CE164"/>
  <c r="O164" s="1"/>
  <c r="CE162"/>
  <c r="O162" s="1"/>
  <c r="CE160"/>
  <c r="CE158"/>
  <c r="O158" s="1"/>
  <c r="CE156"/>
  <c r="O156" s="1"/>
  <c r="CE154"/>
  <c r="O154" s="1"/>
  <c r="CE152"/>
  <c r="O152" s="1"/>
  <c r="CE150"/>
  <c r="O150" s="1"/>
  <c r="CE148"/>
  <c r="O148" s="1"/>
  <c r="CE146"/>
  <c r="O146" s="1"/>
  <c r="CE144"/>
  <c r="CE142"/>
  <c r="O142" s="1"/>
  <c r="CE140"/>
  <c r="O140" s="1"/>
  <c r="CE138"/>
  <c r="O138" s="1"/>
  <c r="CE136"/>
  <c r="O136" s="1"/>
  <c r="CE134"/>
  <c r="O134" s="1"/>
  <c r="CE132"/>
  <c r="O132" s="1"/>
  <c r="CE130"/>
  <c r="O130" s="1"/>
  <c r="CE128"/>
  <c r="CE126"/>
  <c r="O126" s="1"/>
  <c r="CE124"/>
  <c r="O124" s="1"/>
  <c r="CE122"/>
  <c r="O122" s="1"/>
  <c r="CE120"/>
  <c r="O120" s="1"/>
  <c r="CE118"/>
  <c r="O118" s="1"/>
  <c r="CE116"/>
  <c r="O116" s="1"/>
  <c r="CE114"/>
  <c r="O114" s="1"/>
  <c r="CE112"/>
  <c r="CE110"/>
  <c r="O110" s="1"/>
  <c r="CE108"/>
  <c r="O108" s="1"/>
  <c r="CE106"/>
  <c r="O106" s="1"/>
  <c r="CE104"/>
  <c r="O104" s="1"/>
  <c r="CE102"/>
  <c r="O102" s="1"/>
  <c r="CE100"/>
  <c r="O100" s="1"/>
  <c r="CE98"/>
  <c r="O98" s="1"/>
  <c r="CE96"/>
  <c r="CE94"/>
  <c r="O94" s="1"/>
  <c r="CE92"/>
  <c r="O92" s="1"/>
  <c r="CE90"/>
  <c r="O90" s="1"/>
  <c r="CE88"/>
  <c r="O88" s="1"/>
  <c r="CE86"/>
  <c r="O86" s="1"/>
  <c r="CE84"/>
  <c r="O84" s="1"/>
  <c r="CE82"/>
  <c r="O82" s="1"/>
  <c r="CE80"/>
  <c r="CE78"/>
  <c r="O78" s="1"/>
  <c r="CE76"/>
  <c r="O76" s="1"/>
  <c r="CE74"/>
  <c r="O74" s="1"/>
  <c r="CE72"/>
  <c r="O72" s="1"/>
  <c r="CE70"/>
  <c r="O70" s="1"/>
  <c r="CE68"/>
  <c r="O68" s="1"/>
  <c r="CE66"/>
  <c r="O66" s="1"/>
  <c r="CE64"/>
  <c r="CE62"/>
  <c r="O62" s="1"/>
  <c r="CE60"/>
  <c r="O60" s="1"/>
  <c r="CE58"/>
  <c r="O58" s="1"/>
  <c r="CE56"/>
  <c r="O56" s="1"/>
  <c r="CE54"/>
  <c r="O54" s="1"/>
  <c r="CE52"/>
  <c r="O52" s="1"/>
  <c r="CE50"/>
  <c r="O50" s="1"/>
  <c r="CE48"/>
  <c r="CE46"/>
  <c r="O46" s="1"/>
  <c r="CE44"/>
  <c r="O44" s="1"/>
  <c r="CE42"/>
  <c r="O42" s="1"/>
  <c r="CE40"/>
  <c r="O40" s="1"/>
  <c r="CE38"/>
  <c r="O38" s="1"/>
  <c r="CE36"/>
  <c r="O36" s="1"/>
  <c r="CE34"/>
  <c r="O34" s="1"/>
  <c r="CE32"/>
  <c r="CE30"/>
  <c r="O30" s="1"/>
  <c r="CE28"/>
  <c r="O28" s="1"/>
  <c r="CE26"/>
  <c r="O26" s="1"/>
  <c r="Q16" a="1"/>
  <c r="Q16" s="1"/>
  <c r="R13"/>
  <c r="R12"/>
  <c r="R11"/>
  <c r="R10"/>
  <c r="AJ24" s="1"/>
  <c r="CY25" s="1"/>
  <c r="O17"/>
  <c r="Q15" a="1"/>
  <c r="Q15" s="1"/>
  <c r="Q14" a="1"/>
  <c r="Q14" s="1"/>
  <c r="O379"/>
  <c r="O371"/>
  <c r="O363"/>
  <c r="O355"/>
  <c r="O347"/>
  <c r="O335"/>
  <c r="O327"/>
  <c r="O319"/>
  <c r="O311"/>
  <c r="O299"/>
  <c r="O283"/>
  <c r="O267"/>
  <c r="O251"/>
  <c r="O235"/>
  <c r="O219"/>
  <c r="O203"/>
  <c r="O187"/>
  <c r="O171"/>
  <c r="O155"/>
  <c r="O139"/>
  <c r="O123"/>
  <c r="O107"/>
  <c r="O91"/>
  <c r="O75"/>
  <c r="O59"/>
  <c r="O43"/>
  <c r="O27"/>
  <c r="O368"/>
  <c r="O352"/>
  <c r="O336"/>
  <c r="O320"/>
  <c r="O304"/>
  <c r="O288"/>
  <c r="O272"/>
  <c r="O256"/>
  <c r="O240"/>
  <c r="O224"/>
  <c r="O208"/>
  <c r="O192"/>
  <c r="O176"/>
  <c r="O160"/>
  <c r="O144"/>
  <c r="O128"/>
  <c r="O112"/>
  <c r="O96"/>
  <c r="O80"/>
  <c r="O64"/>
  <c r="O48"/>
  <c r="O32"/>
  <c r="Q23"/>
  <c r="BP23" s="1"/>
  <c r="L381"/>
  <c r="L379"/>
  <c r="L377"/>
  <c r="L375"/>
  <c r="L373"/>
  <c r="L371"/>
  <c r="L369"/>
  <c r="L367"/>
  <c r="L365"/>
  <c r="L363"/>
  <c r="L361"/>
  <c r="L359"/>
  <c r="L357"/>
  <c r="L355"/>
  <c r="L353"/>
  <c r="L351"/>
  <c r="L349"/>
  <c r="L347"/>
  <c r="L345"/>
  <c r="L343"/>
  <c r="L380"/>
  <c r="L378"/>
  <c r="L376"/>
  <c r="L374"/>
  <c r="L372"/>
  <c r="L370"/>
  <c r="L368"/>
  <c r="L366"/>
  <c r="L364"/>
  <c r="L362"/>
  <c r="L360"/>
  <c r="L358"/>
  <c r="L356"/>
  <c r="L354"/>
  <c r="L352"/>
  <c r="L350"/>
  <c r="L348"/>
  <c r="L346"/>
  <c r="L344"/>
  <c r="L341"/>
  <c r="L339"/>
  <c r="L337"/>
  <c r="L335"/>
  <c r="L333"/>
  <c r="L331"/>
  <c r="L329"/>
  <c r="L327"/>
  <c r="L325"/>
  <c r="L323"/>
  <c r="L321"/>
  <c r="L319"/>
  <c r="L317"/>
  <c r="L315"/>
  <c r="L313"/>
  <c r="L311"/>
  <c r="L309"/>
  <c r="L307"/>
  <c r="L305"/>
  <c r="L303"/>
  <c r="L301"/>
  <c r="L299"/>
  <c r="L297"/>
  <c r="L295"/>
  <c r="L293"/>
  <c r="L291"/>
  <c r="L289"/>
  <c r="L287"/>
  <c r="L285"/>
  <c r="L283"/>
  <c r="L281"/>
  <c r="L279"/>
  <c r="L277"/>
  <c r="L275"/>
  <c r="L273"/>
  <c r="L271"/>
  <c r="L269"/>
  <c r="L267"/>
  <c r="L265"/>
  <c r="L342"/>
  <c r="L340"/>
  <c r="L338"/>
  <c r="L336"/>
  <c r="L334"/>
  <c r="L332"/>
  <c r="L330"/>
  <c r="L328"/>
  <c r="L326"/>
  <c r="L324"/>
  <c r="L322"/>
  <c r="L320"/>
  <c r="L318"/>
  <c r="L316"/>
  <c r="L314"/>
  <c r="L312"/>
  <c r="L310"/>
  <c r="L308"/>
  <c r="L306"/>
  <c r="L304"/>
  <c r="L302"/>
  <c r="L300"/>
  <c r="L298"/>
  <c r="L296"/>
  <c r="L294"/>
  <c r="L292"/>
  <c r="L290"/>
  <c r="L288"/>
  <c r="L286"/>
  <c r="L284"/>
  <c r="L282"/>
  <c r="L280"/>
  <c r="L278"/>
  <c r="L276"/>
  <c r="L274"/>
  <c r="L272"/>
  <c r="L270"/>
  <c r="L268"/>
  <c r="L266"/>
  <c r="L264"/>
  <c r="L263"/>
  <c r="L261"/>
  <c r="L259"/>
  <c r="L257"/>
  <c r="L255"/>
  <c r="L253"/>
  <c r="L251"/>
  <c r="L249"/>
  <c r="L247"/>
  <c r="L245"/>
  <c r="L243"/>
  <c r="L241"/>
  <c r="L239"/>
  <c r="L237"/>
  <c r="L235"/>
  <c r="L233"/>
  <c r="L231"/>
  <c r="L229"/>
  <c r="L227"/>
  <c r="L225"/>
  <c r="L223"/>
  <c r="L221"/>
  <c r="L219"/>
  <c r="L217"/>
  <c r="L215"/>
  <c r="L213"/>
  <c r="L211"/>
  <c r="L209"/>
  <c r="L207"/>
  <c r="L205"/>
  <c r="L203"/>
  <c r="L201"/>
  <c r="L199"/>
  <c r="L197"/>
  <c r="L195"/>
  <c r="L193"/>
  <c r="L191"/>
  <c r="L189"/>
  <c r="L187"/>
  <c r="L185"/>
  <c r="L183"/>
  <c r="L181"/>
  <c r="L179"/>
  <c r="L177"/>
  <c r="L175"/>
  <c r="L173"/>
  <c r="L171"/>
  <c r="L169"/>
  <c r="L167"/>
  <c r="L165"/>
  <c r="L163"/>
  <c r="L161"/>
  <c r="L159"/>
  <c r="L157"/>
  <c r="L155"/>
  <c r="L153"/>
  <c r="L151"/>
  <c r="L149"/>
  <c r="L147"/>
  <c r="L145"/>
  <c r="L143"/>
  <c r="L141"/>
  <c r="L139"/>
  <c r="L137"/>
  <c r="L135"/>
  <c r="L133"/>
  <c r="L131"/>
  <c r="L129"/>
  <c r="L127"/>
  <c r="L125"/>
  <c r="L123"/>
  <c r="L121"/>
  <c r="L119"/>
  <c r="L117"/>
  <c r="L115"/>
  <c r="L113"/>
  <c r="L111"/>
  <c r="L109"/>
  <c r="L107"/>
  <c r="L262"/>
  <c r="L260"/>
  <c r="L258"/>
  <c r="L256"/>
  <c r="L254"/>
  <c r="L252"/>
  <c r="L250"/>
  <c r="L248"/>
  <c r="L246"/>
  <c r="L244"/>
  <c r="L242"/>
  <c r="L240"/>
  <c r="L238"/>
  <c r="L236"/>
  <c r="L234"/>
  <c r="L232"/>
  <c r="L230"/>
  <c r="L228"/>
  <c r="L226"/>
  <c r="L224"/>
  <c r="L222"/>
  <c r="L220"/>
  <c r="L218"/>
  <c r="L216"/>
  <c r="L214"/>
  <c r="L212"/>
  <c r="L210"/>
  <c r="L208"/>
  <c r="L206"/>
  <c r="L204"/>
  <c r="L202"/>
  <c r="L200"/>
  <c r="L198"/>
  <c r="L196"/>
  <c r="L194"/>
  <c r="L192"/>
  <c r="L190"/>
  <c r="L188"/>
  <c r="L186"/>
  <c r="L184"/>
  <c r="L182"/>
  <c r="L180"/>
  <c r="L178"/>
  <c r="L176"/>
  <c r="L174"/>
  <c r="L172"/>
  <c r="L170"/>
  <c r="L168"/>
  <c r="L166"/>
  <c r="L164"/>
  <c r="L162"/>
  <c r="L160"/>
  <c r="L158"/>
  <c r="L156"/>
  <c r="L154"/>
  <c r="L152"/>
  <c r="L150"/>
  <c r="L148"/>
  <c r="L146"/>
  <c r="L144"/>
  <c r="L142"/>
  <c r="L140"/>
  <c r="L138"/>
  <c r="L136"/>
  <c r="L134"/>
  <c r="L132"/>
  <c r="L130"/>
  <c r="L128"/>
  <c r="L126"/>
  <c r="L124"/>
  <c r="L122"/>
  <c r="L120"/>
  <c r="L118"/>
  <c r="L116"/>
  <c r="L114"/>
  <c r="L112"/>
  <c r="L110"/>
  <c r="L108"/>
  <c r="L106"/>
  <c r="L105"/>
  <c r="L103"/>
  <c r="L101"/>
  <c r="L99"/>
  <c r="L97"/>
  <c r="L95"/>
  <c r="L93"/>
  <c r="L91"/>
  <c r="L89"/>
  <c r="L87"/>
  <c r="L85"/>
  <c r="L83"/>
  <c r="L81"/>
  <c r="L79"/>
  <c r="L77"/>
  <c r="L75"/>
  <c r="L73"/>
  <c r="L71"/>
  <c r="L69"/>
  <c r="L67"/>
  <c r="L65"/>
  <c r="L63"/>
  <c r="L61"/>
  <c r="L59"/>
  <c r="L57"/>
  <c r="L55"/>
  <c r="L53"/>
  <c r="L51"/>
  <c r="L49"/>
  <c r="L47"/>
  <c r="L45"/>
  <c r="L43"/>
  <c r="L41"/>
  <c r="L39"/>
  <c r="L37"/>
  <c r="L35"/>
  <c r="L33"/>
  <c r="L31"/>
  <c r="L29"/>
  <c r="L27"/>
  <c r="L25"/>
  <c r="L104"/>
  <c r="L102"/>
  <c r="L100"/>
  <c r="L98"/>
  <c r="L96"/>
  <c r="L94"/>
  <c r="L92"/>
  <c r="L90"/>
  <c r="L88"/>
  <c r="L86"/>
  <c r="L84"/>
  <c r="L82"/>
  <c r="L80"/>
  <c r="L78"/>
  <c r="L76"/>
  <c r="L74"/>
  <c r="L72"/>
  <c r="L70"/>
  <c r="L68"/>
  <c r="L66"/>
  <c r="L64"/>
  <c r="L62"/>
  <c r="L60"/>
  <c r="L58"/>
  <c r="L56"/>
  <c r="L54"/>
  <c r="L52"/>
  <c r="L50"/>
  <c r="L48"/>
  <c r="L46"/>
  <c r="L44"/>
  <c r="L42"/>
  <c r="L40"/>
  <c r="L38"/>
  <c r="L36"/>
  <c r="L34"/>
  <c r="L32"/>
  <c r="L30"/>
  <c r="L28"/>
  <c r="L26"/>
  <c r="AX26"/>
  <c r="BO26"/>
  <c r="AX28"/>
  <c r="BO28"/>
  <c r="AX30"/>
  <c r="BO30"/>
  <c r="AX32"/>
  <c r="BO32"/>
  <c r="AX34"/>
  <c r="BO34"/>
  <c r="AX36"/>
  <c r="BO36"/>
  <c r="AX38"/>
  <c r="BO38"/>
  <c r="AX40"/>
  <c r="BO40"/>
  <c r="AX42"/>
  <c r="BO42"/>
  <c r="AX44"/>
  <c r="BO44"/>
  <c r="AX46"/>
  <c r="BO46"/>
  <c r="AX48"/>
  <c r="BO48"/>
  <c r="AX50"/>
  <c r="BO50"/>
  <c r="AX52"/>
  <c r="BO52"/>
  <c r="AX54"/>
  <c r="BO54"/>
  <c r="AX56"/>
  <c r="BO56"/>
  <c r="AX58"/>
  <c r="BO58"/>
  <c r="AX60"/>
  <c r="BO60"/>
  <c r="AX62"/>
  <c r="BO62"/>
  <c r="AX64"/>
  <c r="BO64"/>
  <c r="AX66"/>
  <c r="BO66"/>
  <c r="AX68"/>
  <c r="BO68"/>
  <c r="AX70"/>
  <c r="BO70"/>
  <c r="AX72"/>
  <c r="BO72"/>
  <c r="AX74"/>
  <c r="BO74"/>
  <c r="AX76"/>
  <c r="BO76"/>
  <c r="AX78"/>
  <c r="BO78"/>
  <c r="AX80"/>
  <c r="BO80"/>
  <c r="AX82"/>
  <c r="BO82"/>
  <c r="AX84"/>
  <c r="BO84"/>
  <c r="AX86"/>
  <c r="BO86"/>
  <c r="AX88"/>
  <c r="BO88"/>
  <c r="AX90"/>
  <c r="BO90"/>
  <c r="AX92"/>
  <c r="BO92"/>
  <c r="AX94"/>
  <c r="BO94"/>
  <c r="AX96"/>
  <c r="BO96"/>
  <c r="AX98"/>
  <c r="BO98"/>
  <c r="AX100"/>
  <c r="BO100"/>
  <c r="AX102"/>
  <c r="BO102"/>
  <c r="AX104"/>
  <c r="BO104"/>
  <c r="AX106"/>
  <c r="BO106"/>
  <c r="AX108"/>
  <c r="BO108"/>
  <c r="AX110"/>
  <c r="BO110"/>
  <c r="AX112"/>
  <c r="BO112"/>
  <c r="AX114"/>
  <c r="BO114"/>
  <c r="AX116"/>
  <c r="BO116"/>
  <c r="AX118"/>
  <c r="BO118"/>
  <c r="AX120"/>
  <c r="BO120"/>
  <c r="AX122"/>
  <c r="BO122"/>
  <c r="AX124"/>
  <c r="BO124"/>
  <c r="AX126"/>
  <c r="BO126"/>
  <c r="AX128"/>
  <c r="BO128"/>
  <c r="AX130"/>
  <c r="BO130"/>
  <c r="AX132"/>
  <c r="BO132"/>
  <c r="AX134"/>
  <c r="BO134"/>
  <c r="AX136"/>
  <c r="BO136"/>
  <c r="AX138"/>
  <c r="BO138"/>
  <c r="AX140"/>
  <c r="BO140"/>
  <c r="AX142"/>
  <c r="BO142"/>
  <c r="AX144"/>
  <c r="BO144"/>
  <c r="AX146"/>
  <c r="BO146"/>
  <c r="AX148"/>
  <c r="BO148"/>
  <c r="AX150"/>
  <c r="BO150"/>
  <c r="AX152"/>
  <c r="BO152"/>
  <c r="AX154"/>
  <c r="BO154"/>
  <c r="AX156"/>
  <c r="BO156"/>
  <c r="AX158"/>
  <c r="BO158"/>
  <c r="AX160"/>
  <c r="BO160"/>
  <c r="AX162"/>
  <c r="BO162"/>
  <c r="AX164"/>
  <c r="BO164"/>
  <c r="AX166"/>
  <c r="BO166"/>
  <c r="AX168"/>
  <c r="BO168"/>
  <c r="AX170"/>
  <c r="BO170"/>
  <c r="AX172"/>
  <c r="BO172"/>
  <c r="AX174"/>
  <c r="BO174"/>
  <c r="AX176"/>
  <c r="BO176"/>
  <c r="AX178"/>
  <c r="BO178"/>
  <c r="AX180"/>
  <c r="BO180"/>
  <c r="AX182"/>
  <c r="BO182"/>
  <c r="AX184"/>
  <c r="BO184"/>
  <c r="AX186"/>
  <c r="BO186"/>
  <c r="AX188"/>
  <c r="BO188"/>
  <c r="AX190"/>
  <c r="BO190"/>
  <c r="AX192"/>
  <c r="BO192"/>
  <c r="AX194"/>
  <c r="BO194"/>
  <c r="AX196"/>
  <c r="BO196"/>
  <c r="AX198"/>
  <c r="BO198"/>
  <c r="AX200"/>
  <c r="BO200"/>
  <c r="AX202"/>
  <c r="BO202"/>
  <c r="AX204"/>
  <c r="BO204"/>
  <c r="AX206"/>
  <c r="BO206"/>
  <c r="AX208"/>
  <c r="BO208"/>
  <c r="AX210"/>
  <c r="BO210"/>
  <c r="AX212"/>
  <c r="BO212"/>
  <c r="AX214"/>
  <c r="BO214"/>
  <c r="AX216"/>
  <c r="BO216"/>
  <c r="AX218"/>
  <c r="BO218"/>
  <c r="AX220"/>
  <c r="BO220"/>
  <c r="AX222"/>
  <c r="BO222"/>
  <c r="AX224"/>
  <c r="BO224"/>
  <c r="AX226"/>
  <c r="BO226"/>
  <c r="AX228"/>
  <c r="BO228"/>
  <c r="AX230"/>
  <c r="BO230"/>
  <c r="AX232"/>
  <c r="BO232"/>
  <c r="AX234"/>
  <c r="BO234"/>
  <c r="AX236"/>
  <c r="BO236"/>
  <c r="AX238"/>
  <c r="BO238"/>
  <c r="AX240"/>
  <c r="BO240"/>
  <c r="AX242"/>
  <c r="BO242"/>
  <c r="AX244"/>
  <c r="BO244"/>
  <c r="AX246"/>
  <c r="BO246"/>
  <c r="AX248"/>
  <c r="BO248"/>
  <c r="AX250"/>
  <c r="BO250"/>
  <c r="AX252"/>
  <c r="BO252"/>
  <c r="AX254"/>
  <c r="BO254"/>
  <c r="AX256"/>
  <c r="BO256"/>
  <c r="AX258"/>
  <c r="BO258"/>
  <c r="AX260"/>
  <c r="BO260"/>
  <c r="AX262"/>
  <c r="BO262"/>
  <c r="AX264"/>
  <c r="BO264"/>
  <c r="AX266"/>
  <c r="BO266"/>
  <c r="AX268"/>
  <c r="BO268"/>
  <c r="AX270"/>
  <c r="BO270"/>
  <c r="AX272"/>
  <c r="BO272"/>
  <c r="AX274"/>
  <c r="BO274"/>
  <c r="AX276"/>
  <c r="BO276"/>
  <c r="AX278"/>
  <c r="BO278"/>
  <c r="AX280"/>
  <c r="BO280"/>
  <c r="AX282"/>
  <c r="BO282"/>
  <c r="AX284"/>
  <c r="BO284"/>
  <c r="AX286"/>
  <c r="BO286"/>
  <c r="AX288"/>
  <c r="BO288"/>
  <c r="AX290"/>
  <c r="BO290"/>
  <c r="AX292"/>
  <c r="BO292"/>
  <c r="AX294"/>
  <c r="BO294"/>
  <c r="AX296"/>
  <c r="BO296"/>
  <c r="AX298"/>
  <c r="BO298"/>
  <c r="AX300"/>
  <c r="BO300"/>
  <c r="AX302"/>
  <c r="BO302"/>
  <c r="AX304"/>
  <c r="BO304"/>
  <c r="AX306"/>
  <c r="BO306"/>
  <c r="AX308"/>
  <c r="BO308"/>
  <c r="AX310"/>
  <c r="BO310"/>
  <c r="AX312"/>
  <c r="BO312"/>
  <c r="AX314"/>
  <c r="BO314"/>
  <c r="AX316"/>
  <c r="BO316"/>
  <c r="AX318"/>
  <c r="BO318"/>
  <c r="AX320"/>
  <c r="BO320"/>
  <c r="AX322"/>
  <c r="BO322"/>
  <c r="AX324"/>
  <c r="BO324"/>
  <c r="AX326"/>
  <c r="BO326"/>
  <c r="AX328"/>
  <c r="BO328"/>
  <c r="AX330"/>
  <c r="BO330"/>
  <c r="AX332"/>
  <c r="BO332"/>
  <c r="AX334"/>
  <c r="BO334"/>
  <c r="AX336"/>
  <c r="BO336"/>
  <c r="AX338"/>
  <c r="BO338"/>
  <c r="AX340"/>
  <c r="BO340"/>
  <c r="AX342"/>
  <c r="BO342"/>
  <c r="AX344"/>
  <c r="BO344"/>
  <c r="AX346"/>
  <c r="BO346"/>
  <c r="AX348"/>
  <c r="BO348"/>
  <c r="AX350"/>
  <c r="BO350"/>
  <c r="AX352"/>
  <c r="BO352"/>
  <c r="AX354"/>
  <c r="BO354"/>
  <c r="AX356"/>
  <c r="BO356"/>
  <c r="AX358"/>
  <c r="BO358"/>
  <c r="AX360"/>
  <c r="BO360"/>
  <c r="AX362"/>
  <c r="BO362"/>
  <c r="AX364"/>
  <c r="BO364"/>
  <c r="AX366"/>
  <c r="BO366"/>
  <c r="AX368"/>
  <c r="BO368"/>
  <c r="AX370"/>
  <c r="BO370"/>
  <c r="AX372"/>
  <c r="BO372"/>
  <c r="AX374"/>
  <c r="BO374"/>
  <c r="AX376"/>
  <c r="BO376"/>
  <c r="AX378"/>
  <c r="BO378"/>
  <c r="AX380"/>
  <c r="BO380"/>
  <c r="AY25"/>
  <c r="BP25"/>
  <c r="AX27"/>
  <c r="BO27"/>
  <c r="AX29"/>
  <c r="BO29"/>
  <c r="AX31"/>
  <c r="BO31"/>
  <c r="AX33"/>
  <c r="BO33"/>
  <c r="AX35"/>
  <c r="BO35"/>
  <c r="AX37"/>
  <c r="BO37"/>
  <c r="AX39"/>
  <c r="BO39"/>
  <c r="AX41"/>
  <c r="BO41"/>
  <c r="AX43"/>
  <c r="BO43"/>
  <c r="AX45"/>
  <c r="BO45"/>
  <c r="AX47"/>
  <c r="BO47"/>
  <c r="AX49"/>
  <c r="BO49"/>
  <c r="AX51"/>
  <c r="BO51"/>
  <c r="AX53"/>
  <c r="BO53"/>
  <c r="AX55"/>
  <c r="BO55"/>
  <c r="AX57"/>
  <c r="BO57"/>
  <c r="AX59"/>
  <c r="BO59"/>
  <c r="AX61"/>
  <c r="BO61"/>
  <c r="AX63"/>
  <c r="BO63"/>
  <c r="AX65"/>
  <c r="BO65"/>
  <c r="AX67"/>
  <c r="BO67"/>
  <c r="AX69"/>
  <c r="BO69"/>
  <c r="AX71"/>
  <c r="BO71"/>
  <c r="AX73"/>
  <c r="BO73"/>
  <c r="AX75"/>
  <c r="BO75"/>
  <c r="AX77"/>
  <c r="BO77"/>
  <c r="AX79"/>
  <c r="BO79"/>
  <c r="AX81"/>
  <c r="BO81"/>
  <c r="AX83"/>
  <c r="BO83"/>
  <c r="AX85"/>
  <c r="BO85"/>
  <c r="AX87"/>
  <c r="BO87"/>
  <c r="AX89"/>
  <c r="BO89"/>
  <c r="AX91"/>
  <c r="BO91"/>
  <c r="AX93"/>
  <c r="BO93"/>
  <c r="AX95"/>
  <c r="BO95"/>
  <c r="AX97"/>
  <c r="BO97"/>
  <c r="AX99"/>
  <c r="BO99"/>
  <c r="AX101"/>
  <c r="BO101"/>
  <c r="AX103"/>
  <c r="BO103"/>
  <c r="AX105"/>
  <c r="BO105"/>
  <c r="AX107"/>
  <c r="BO107"/>
  <c r="AX109"/>
  <c r="BO109"/>
  <c r="AX111"/>
  <c r="BO111"/>
  <c r="AX113"/>
  <c r="BO113"/>
  <c r="AX115"/>
  <c r="BO115"/>
  <c r="AX117"/>
  <c r="BO117"/>
  <c r="AX119"/>
  <c r="BO119"/>
  <c r="AX121"/>
  <c r="BO121"/>
  <c r="AX123"/>
  <c r="BO123"/>
  <c r="AX125"/>
  <c r="BO125"/>
  <c r="AX127"/>
  <c r="BO127"/>
  <c r="AX129"/>
  <c r="BO129"/>
  <c r="AX131"/>
  <c r="BO131"/>
  <c r="AX133"/>
  <c r="BO133"/>
  <c r="AX135"/>
  <c r="BO135"/>
  <c r="AX137"/>
  <c r="BO137"/>
  <c r="AX139"/>
  <c r="BO139"/>
  <c r="AX141"/>
  <c r="BO141"/>
  <c r="AX143"/>
  <c r="BO143"/>
  <c r="AX145"/>
  <c r="BO145"/>
  <c r="AX147"/>
  <c r="BO147"/>
  <c r="AX149"/>
  <c r="BO149"/>
  <c r="AX151"/>
  <c r="BO151"/>
  <c r="AX153"/>
  <c r="BO153"/>
  <c r="AX155"/>
  <c r="BO155"/>
  <c r="AX157"/>
  <c r="BO157"/>
  <c r="AX159"/>
  <c r="BO159"/>
  <c r="AX161"/>
  <c r="BO161"/>
  <c r="AX163"/>
  <c r="BO163"/>
  <c r="AX165"/>
  <c r="BO165"/>
  <c r="AX167"/>
  <c r="BO167"/>
  <c r="AX169"/>
  <c r="BO169"/>
  <c r="AX171"/>
  <c r="BO171"/>
  <c r="AX173"/>
  <c r="BO173"/>
  <c r="AX175"/>
  <c r="BO175"/>
  <c r="AX177"/>
  <c r="BO177"/>
  <c r="AX179"/>
  <c r="BO179"/>
  <c r="AX181"/>
  <c r="BO181"/>
  <c r="AX183"/>
  <c r="BO183"/>
  <c r="AX185"/>
  <c r="BO185"/>
  <c r="AX187"/>
  <c r="BO187"/>
  <c r="AX189"/>
  <c r="BO189"/>
  <c r="AX191"/>
  <c r="BO191"/>
  <c r="AX193"/>
  <c r="BO193"/>
  <c r="AX195"/>
  <c r="BO195"/>
  <c r="AX197"/>
  <c r="BO197"/>
  <c r="AX199"/>
  <c r="BO199"/>
  <c r="AX201"/>
  <c r="BO201"/>
  <c r="AX203"/>
  <c r="BO203"/>
  <c r="AX205"/>
  <c r="BO205"/>
  <c r="AX207"/>
  <c r="BO207"/>
  <c r="AX209"/>
  <c r="BO209"/>
  <c r="AX211"/>
  <c r="BO211"/>
  <c r="AX213"/>
  <c r="BO213"/>
  <c r="AX215"/>
  <c r="BO215"/>
  <c r="AX217"/>
  <c r="BO217"/>
  <c r="AX219"/>
  <c r="BO219"/>
  <c r="AX221"/>
  <c r="BO221"/>
  <c r="AX223"/>
  <c r="BO223"/>
  <c r="AX225"/>
  <c r="BO225"/>
  <c r="AX227"/>
  <c r="BO227"/>
  <c r="AX229"/>
  <c r="BO229"/>
  <c r="AX231"/>
  <c r="BO231"/>
  <c r="AX233"/>
  <c r="BO233"/>
  <c r="AX235"/>
  <c r="BO235"/>
  <c r="AX237"/>
  <c r="BO237"/>
  <c r="AX239"/>
  <c r="BO239"/>
  <c r="AX241"/>
  <c r="BO241"/>
  <c r="AX243"/>
  <c r="BO243"/>
  <c r="AX245"/>
  <c r="BO245"/>
  <c r="AX247"/>
  <c r="BO247"/>
  <c r="AX249"/>
  <c r="BO249"/>
  <c r="AX251"/>
  <c r="BO251"/>
  <c r="AX253"/>
  <c r="BO253"/>
  <c r="AX255"/>
  <c r="BO255"/>
  <c r="AX257"/>
  <c r="BO257"/>
  <c r="AX259"/>
  <c r="BO259"/>
  <c r="AX261"/>
  <c r="BO261"/>
  <c r="AX263"/>
  <c r="BO263"/>
  <c r="AX265"/>
  <c r="BO265"/>
  <c r="AX267"/>
  <c r="BO267"/>
  <c r="AX269"/>
  <c r="BO269"/>
  <c r="AX271"/>
  <c r="BO271"/>
  <c r="AX273"/>
  <c r="BO273"/>
  <c r="AX275"/>
  <c r="BO275"/>
  <c r="AX277"/>
  <c r="BO277"/>
  <c r="AX279"/>
  <c r="BO279"/>
  <c r="AX281"/>
  <c r="BO281"/>
  <c r="AX283"/>
  <c r="BO283"/>
  <c r="AX285"/>
  <c r="BO285"/>
  <c r="AX287"/>
  <c r="BO287"/>
  <c r="AX289"/>
  <c r="BO289"/>
  <c r="AX291"/>
  <c r="BO291"/>
  <c r="AX293"/>
  <c r="BO293"/>
  <c r="AX295"/>
  <c r="BO295"/>
  <c r="AX297"/>
  <c r="BO297"/>
  <c r="AX299"/>
  <c r="BO299"/>
  <c r="AX301"/>
  <c r="BO301"/>
  <c r="AX303"/>
  <c r="BO303"/>
  <c r="AX305"/>
  <c r="BO305"/>
  <c r="AX307"/>
  <c r="BO307"/>
  <c r="AX309"/>
  <c r="BO309"/>
  <c r="AX311"/>
  <c r="BO311"/>
  <c r="AX313"/>
  <c r="BO313"/>
  <c r="AX315"/>
  <c r="BO315"/>
  <c r="AX317"/>
  <c r="BO317"/>
  <c r="AX319"/>
  <c r="BO319"/>
  <c r="AX321"/>
  <c r="BO321"/>
  <c r="AX323"/>
  <c r="BO323"/>
  <c r="AX325"/>
  <c r="BO325"/>
  <c r="AX327"/>
  <c r="BO327"/>
  <c r="AX329"/>
  <c r="BO329"/>
  <c r="AX331"/>
  <c r="BO331"/>
  <c r="AX333"/>
  <c r="BO333"/>
  <c r="AX335"/>
  <c r="BO335"/>
  <c r="AX337"/>
  <c r="BO337"/>
  <c r="AX339"/>
  <c r="BO339"/>
  <c r="AX341"/>
  <c r="BO341"/>
  <c r="AX343"/>
  <c r="BO343"/>
  <c r="AX345"/>
  <c r="BO345"/>
  <c r="AX347"/>
  <c r="BO347"/>
  <c r="AX349"/>
  <c r="BO349"/>
  <c r="AX351"/>
  <c r="BO351"/>
  <c r="AX353"/>
  <c r="BO353"/>
  <c r="AX355"/>
  <c r="BO355"/>
  <c r="AX357"/>
  <c r="BO357"/>
  <c r="AX359"/>
  <c r="BO359"/>
  <c r="AX361"/>
  <c r="BO361"/>
  <c r="AX363"/>
  <c r="BO363"/>
  <c r="AX365"/>
  <c r="BO365"/>
  <c r="AX367"/>
  <c r="BO367"/>
  <c r="AX369"/>
  <c r="BO369"/>
  <c r="AX371"/>
  <c r="BO371"/>
  <c r="AX373"/>
  <c r="BO373"/>
  <c r="AX375"/>
  <c r="BO375"/>
  <c r="AX377"/>
  <c r="BO377"/>
  <c r="AX379"/>
  <c r="BO379"/>
  <c r="AX381"/>
  <c r="BO381"/>
  <c r="AI381"/>
  <c r="AI380"/>
  <c r="CX381" s="1"/>
  <c r="AI379"/>
  <c r="CX380" s="1"/>
  <c r="AI378"/>
  <c r="CX379" s="1"/>
  <c r="AI377"/>
  <c r="CX378" s="1"/>
  <c r="AI376"/>
  <c r="CX377" s="1"/>
  <c r="AI375"/>
  <c r="CX376" s="1"/>
  <c r="AI374"/>
  <c r="CX375" s="1"/>
  <c r="AI373"/>
  <c r="CX374" s="1"/>
  <c r="AI372"/>
  <c r="CX373" s="1"/>
  <c r="AI371"/>
  <c r="CX372" s="1"/>
  <c r="AI370"/>
  <c r="CX371" s="1"/>
  <c r="AI369"/>
  <c r="CX370" s="1"/>
  <c r="AI368"/>
  <c r="CX369" s="1"/>
  <c r="AI367"/>
  <c r="CX368" s="1"/>
  <c r="AI366"/>
  <c r="CX367" s="1"/>
  <c r="AI365"/>
  <c r="CX366" s="1"/>
  <c r="AI364"/>
  <c r="CX365" s="1"/>
  <c r="AI363"/>
  <c r="CX364" s="1"/>
  <c r="AI362"/>
  <c r="CX363" s="1"/>
  <c r="AI361"/>
  <c r="CX362" s="1"/>
  <c r="AI360"/>
  <c r="CX361" s="1"/>
  <c r="AI359"/>
  <c r="CX360" s="1"/>
  <c r="AI358"/>
  <c r="CX359" s="1"/>
  <c r="AI357"/>
  <c r="CX358" s="1"/>
  <c r="AI356"/>
  <c r="CX357" s="1"/>
  <c r="AI355"/>
  <c r="CX356" s="1"/>
  <c r="AI354"/>
  <c r="CX355" s="1"/>
  <c r="AI353"/>
  <c r="CX354" s="1"/>
  <c r="AI352"/>
  <c r="CX353" s="1"/>
  <c r="AI351"/>
  <c r="CX352" s="1"/>
  <c r="AI350"/>
  <c r="CX351" s="1"/>
  <c r="AI349"/>
  <c r="CX350" s="1"/>
  <c r="AI348"/>
  <c r="CX349" s="1"/>
  <c r="AI347"/>
  <c r="CX348" s="1"/>
  <c r="AI346"/>
  <c r="CX347" s="1"/>
  <c r="AI345"/>
  <c r="CX346" s="1"/>
  <c r="AI344"/>
  <c r="CX345" s="1"/>
  <c r="AI343"/>
  <c r="CX344" s="1"/>
  <c r="AI342"/>
  <c r="CX343" s="1"/>
  <c r="AI341"/>
  <c r="CX342" s="1"/>
  <c r="AI340"/>
  <c r="CX341" s="1"/>
  <c r="AI339"/>
  <c r="CX340" s="1"/>
  <c r="AI338"/>
  <c r="CX339" s="1"/>
  <c r="AI337"/>
  <c r="CX338" s="1"/>
  <c r="AI336"/>
  <c r="CX337" s="1"/>
  <c r="AI335"/>
  <c r="CX336" s="1"/>
  <c r="AI334"/>
  <c r="CX335" s="1"/>
  <c r="AI333"/>
  <c r="CX334" s="1"/>
  <c r="AI332"/>
  <c r="CX333" s="1"/>
  <c r="AI331"/>
  <c r="CX332" s="1"/>
  <c r="AI330"/>
  <c r="CX331" s="1"/>
  <c r="AI329"/>
  <c r="CX330" s="1"/>
  <c r="AI328"/>
  <c r="CX329" s="1"/>
  <c r="AI327"/>
  <c r="CX328" s="1"/>
  <c r="AI326"/>
  <c r="CX327" s="1"/>
  <c r="AI325"/>
  <c r="CX326" s="1"/>
  <c r="AI324"/>
  <c r="CX325" s="1"/>
  <c r="AI323"/>
  <c r="CX324" s="1"/>
  <c r="AI322"/>
  <c r="CX323" s="1"/>
  <c r="AI321"/>
  <c r="CX322" s="1"/>
  <c r="AI320"/>
  <c r="CX321" s="1"/>
  <c r="AI319"/>
  <c r="CX320" s="1"/>
  <c r="AI318"/>
  <c r="CX319" s="1"/>
  <c r="AI317"/>
  <c r="CX318" s="1"/>
  <c r="AI316"/>
  <c r="CX317" s="1"/>
  <c r="AI315"/>
  <c r="CX316" s="1"/>
  <c r="AI314"/>
  <c r="CX315" s="1"/>
  <c r="AI313"/>
  <c r="CX314" s="1"/>
  <c r="AI312"/>
  <c r="CX313" s="1"/>
  <c r="AI311"/>
  <c r="CX312" s="1"/>
  <c r="AI310"/>
  <c r="CX311" s="1"/>
  <c r="AI309"/>
  <c r="CX310" s="1"/>
  <c r="AI308"/>
  <c r="CX309" s="1"/>
  <c r="AI307"/>
  <c r="CX308" s="1"/>
  <c r="AI306"/>
  <c r="CX307" s="1"/>
  <c r="AI305"/>
  <c r="CX306" s="1"/>
  <c r="AI304"/>
  <c r="CX305" s="1"/>
  <c r="AI303"/>
  <c r="CX304" s="1"/>
  <c r="AI302"/>
  <c r="CX303" s="1"/>
  <c r="AI301"/>
  <c r="CX302" s="1"/>
  <c r="AI300"/>
  <c r="CX301" s="1"/>
  <c r="AI299"/>
  <c r="CX300" s="1"/>
  <c r="AI298"/>
  <c r="CX299" s="1"/>
  <c r="AI297"/>
  <c r="CX298" s="1"/>
  <c r="AI296"/>
  <c r="CX297" s="1"/>
  <c r="AI295"/>
  <c r="CX296" s="1"/>
  <c r="AI294"/>
  <c r="CX295" s="1"/>
  <c r="AI293"/>
  <c r="CX294" s="1"/>
  <c r="AI292"/>
  <c r="CX293" s="1"/>
  <c r="AI291"/>
  <c r="CX292" s="1"/>
  <c r="AI290"/>
  <c r="CX291" s="1"/>
  <c r="AI289"/>
  <c r="CX290" s="1"/>
  <c r="AI288"/>
  <c r="CX289" s="1"/>
  <c r="AI287"/>
  <c r="CX288" s="1"/>
  <c r="AI286"/>
  <c r="CX287" s="1"/>
  <c r="AI285"/>
  <c r="CX286" s="1"/>
  <c r="AI284"/>
  <c r="CX285" s="1"/>
  <c r="AI283"/>
  <c r="CX284" s="1"/>
  <c r="AI282"/>
  <c r="CX283" s="1"/>
  <c r="AI281"/>
  <c r="CX282" s="1"/>
  <c r="AI280"/>
  <c r="CX281" s="1"/>
  <c r="AI279"/>
  <c r="CX280" s="1"/>
  <c r="AI278"/>
  <c r="CX279" s="1"/>
  <c r="AI277"/>
  <c r="CX278" s="1"/>
  <c r="AI276"/>
  <c r="CX277" s="1"/>
  <c r="AI275"/>
  <c r="CX276" s="1"/>
  <c r="AI274"/>
  <c r="CX275" s="1"/>
  <c r="AI273"/>
  <c r="CX274" s="1"/>
  <c r="AI272"/>
  <c r="CX273" s="1"/>
  <c r="AI271"/>
  <c r="CX272" s="1"/>
  <c r="AI270"/>
  <c r="CX271" s="1"/>
  <c r="AI269"/>
  <c r="CX270" s="1"/>
  <c r="AI268"/>
  <c r="CX269" s="1"/>
  <c r="AI267"/>
  <c r="CX268" s="1"/>
  <c r="AI266"/>
  <c r="CX267" s="1"/>
  <c r="AI265"/>
  <c r="CX266" s="1"/>
  <c r="AI264"/>
  <c r="CX265" s="1"/>
  <c r="AI263"/>
  <c r="CX264" s="1"/>
  <c r="AI262"/>
  <c r="CX263" s="1"/>
  <c r="AI261"/>
  <c r="CX262" s="1"/>
  <c r="AI260"/>
  <c r="CX261" s="1"/>
  <c r="AI259"/>
  <c r="CX260" s="1"/>
  <c r="AI258"/>
  <c r="CX259" s="1"/>
  <c r="AI257"/>
  <c r="CX258" s="1"/>
  <c r="AI256"/>
  <c r="CX257" s="1"/>
  <c r="AI255"/>
  <c r="CX256" s="1"/>
  <c r="AI254"/>
  <c r="CX255" s="1"/>
  <c r="AI253"/>
  <c r="CX254" s="1"/>
  <c r="AI252"/>
  <c r="CX253" s="1"/>
  <c r="AI251"/>
  <c r="CX252" s="1"/>
  <c r="AI250"/>
  <c r="CX251" s="1"/>
  <c r="AI249"/>
  <c r="CX250" s="1"/>
  <c r="AI248"/>
  <c r="CX249" s="1"/>
  <c r="AI247"/>
  <c r="CX248" s="1"/>
  <c r="AI246"/>
  <c r="CX247" s="1"/>
  <c r="AI245"/>
  <c r="CX246" s="1"/>
  <c r="AI244"/>
  <c r="CX245" s="1"/>
  <c r="AI243"/>
  <c r="CX244" s="1"/>
  <c r="AI242"/>
  <c r="CX243" s="1"/>
  <c r="AI241"/>
  <c r="CX242" s="1"/>
  <c r="AI240"/>
  <c r="CX241" s="1"/>
  <c r="AI239"/>
  <c r="CX240" s="1"/>
  <c r="AI238"/>
  <c r="CX239" s="1"/>
  <c r="AI237"/>
  <c r="CX238" s="1"/>
  <c r="AI236"/>
  <c r="CX237" s="1"/>
  <c r="AI235"/>
  <c r="CX236" s="1"/>
  <c r="AI234"/>
  <c r="CX235" s="1"/>
  <c r="AI233"/>
  <c r="CX234" s="1"/>
  <c r="AI232"/>
  <c r="CX233" s="1"/>
  <c r="AI231"/>
  <c r="CX232" s="1"/>
  <c r="AI230"/>
  <c r="CX231" s="1"/>
  <c r="AI229"/>
  <c r="CX230" s="1"/>
  <c r="AI228"/>
  <c r="CX229" s="1"/>
  <c r="AI227"/>
  <c r="CX228" s="1"/>
  <c r="AI226"/>
  <c r="CX227" s="1"/>
  <c r="AI225"/>
  <c r="CX226" s="1"/>
  <c r="AI224"/>
  <c r="CX225" s="1"/>
  <c r="AI223"/>
  <c r="CX224" s="1"/>
  <c r="AI222"/>
  <c r="CX223" s="1"/>
  <c r="AI221"/>
  <c r="CX222" s="1"/>
  <c r="AI220"/>
  <c r="CX221" s="1"/>
  <c r="AI219"/>
  <c r="CX220" s="1"/>
  <c r="AI218"/>
  <c r="CX219" s="1"/>
  <c r="AI217"/>
  <c r="CX218" s="1"/>
  <c r="AI216"/>
  <c r="CX217" s="1"/>
  <c r="AI215"/>
  <c r="CX216" s="1"/>
  <c r="AI214"/>
  <c r="CX215" s="1"/>
  <c r="AI213"/>
  <c r="CX214" s="1"/>
  <c r="AI212"/>
  <c r="CX213" s="1"/>
  <c r="AI211"/>
  <c r="CX212" s="1"/>
  <c r="AI210"/>
  <c r="CX211" s="1"/>
  <c r="AI209"/>
  <c r="CX210" s="1"/>
  <c r="AI208"/>
  <c r="CX209" s="1"/>
  <c r="AI207"/>
  <c r="CX208" s="1"/>
  <c r="AI206"/>
  <c r="CX207" s="1"/>
  <c r="AI205"/>
  <c r="CX206" s="1"/>
  <c r="AI204"/>
  <c r="CX205" s="1"/>
  <c r="AI203"/>
  <c r="CX204" s="1"/>
  <c r="AI202"/>
  <c r="CX203" s="1"/>
  <c r="AI201"/>
  <c r="CX202" s="1"/>
  <c r="AI200"/>
  <c r="CX201" s="1"/>
  <c r="AI199"/>
  <c r="CX200" s="1"/>
  <c r="AI198"/>
  <c r="CX199" s="1"/>
  <c r="AI197"/>
  <c r="CX198" s="1"/>
  <c r="AI196"/>
  <c r="CX197" s="1"/>
  <c r="AI195"/>
  <c r="CX196" s="1"/>
  <c r="AI194"/>
  <c r="CX195" s="1"/>
  <c r="AI193"/>
  <c r="CX194" s="1"/>
  <c r="AI192"/>
  <c r="CX193" s="1"/>
  <c r="AI191"/>
  <c r="CX192" s="1"/>
  <c r="AI190"/>
  <c r="CX191" s="1"/>
  <c r="AI189"/>
  <c r="CX190" s="1"/>
  <c r="AI188"/>
  <c r="CX189" s="1"/>
  <c r="AI187"/>
  <c r="CX188" s="1"/>
  <c r="AI186"/>
  <c r="CX187" s="1"/>
  <c r="AI185"/>
  <c r="CX186" s="1"/>
  <c r="AI184"/>
  <c r="CX185" s="1"/>
  <c r="AI183"/>
  <c r="CX184" s="1"/>
  <c r="AI182"/>
  <c r="CX183" s="1"/>
  <c r="AI181"/>
  <c r="CX182" s="1"/>
  <c r="AI180"/>
  <c r="CX181" s="1"/>
  <c r="AI179"/>
  <c r="CX180" s="1"/>
  <c r="AI178"/>
  <c r="CX179" s="1"/>
  <c r="AI177"/>
  <c r="CX178" s="1"/>
  <c r="AI176"/>
  <c r="CX177" s="1"/>
  <c r="AI175"/>
  <c r="CX176" s="1"/>
  <c r="AI174"/>
  <c r="CX175" s="1"/>
  <c r="AI173"/>
  <c r="CX174" s="1"/>
  <c r="AI172"/>
  <c r="CX173" s="1"/>
  <c r="AI171"/>
  <c r="CX172" s="1"/>
  <c r="AI170"/>
  <c r="CX171" s="1"/>
  <c r="AI169"/>
  <c r="CX170" s="1"/>
  <c r="AI168"/>
  <c r="CX169" s="1"/>
  <c r="AI167"/>
  <c r="CX168" s="1"/>
  <c r="AI166"/>
  <c r="CX167" s="1"/>
  <c r="AI165"/>
  <c r="CX166" s="1"/>
  <c r="AI164"/>
  <c r="CX165" s="1"/>
  <c r="AI163"/>
  <c r="CX164" s="1"/>
  <c r="AI162"/>
  <c r="CX163" s="1"/>
  <c r="AI161"/>
  <c r="CX162" s="1"/>
  <c r="AI160"/>
  <c r="CX161" s="1"/>
  <c r="AI159"/>
  <c r="CX160" s="1"/>
  <c r="AI158"/>
  <c r="CX159" s="1"/>
  <c r="AI157"/>
  <c r="CX158" s="1"/>
  <c r="AI156"/>
  <c r="CX157" s="1"/>
  <c r="AI155"/>
  <c r="CX156" s="1"/>
  <c r="AI154"/>
  <c r="CX155" s="1"/>
  <c r="AI153"/>
  <c r="CX154" s="1"/>
  <c r="AI152"/>
  <c r="CX153" s="1"/>
  <c r="AI151"/>
  <c r="CX152" s="1"/>
  <c r="AI150"/>
  <c r="CX151" s="1"/>
  <c r="AI149"/>
  <c r="CX150" s="1"/>
  <c r="AI148"/>
  <c r="CX149" s="1"/>
  <c r="AI147"/>
  <c r="CX148" s="1"/>
  <c r="AI146"/>
  <c r="CX147" s="1"/>
  <c r="AI145"/>
  <c r="CX146" s="1"/>
  <c r="AI144"/>
  <c r="CX145" s="1"/>
  <c r="AI143"/>
  <c r="CX144" s="1"/>
  <c r="AI142"/>
  <c r="CX143" s="1"/>
  <c r="AI141"/>
  <c r="CX142" s="1"/>
  <c r="AI140"/>
  <c r="CX141" s="1"/>
  <c r="AI139"/>
  <c r="CX140" s="1"/>
  <c r="AI138"/>
  <c r="CX139" s="1"/>
  <c r="AI137"/>
  <c r="CX138" s="1"/>
  <c r="AI136"/>
  <c r="CX137" s="1"/>
  <c r="AI135"/>
  <c r="CX136" s="1"/>
  <c r="AI134"/>
  <c r="CX135" s="1"/>
  <c r="AI133"/>
  <c r="CX134" s="1"/>
  <c r="AI132"/>
  <c r="CX133" s="1"/>
  <c r="AI131"/>
  <c r="CX132" s="1"/>
  <c r="AI130"/>
  <c r="CX131" s="1"/>
  <c r="AI129"/>
  <c r="CX130" s="1"/>
  <c r="AI128"/>
  <c r="CX129" s="1"/>
  <c r="AI127"/>
  <c r="CX128" s="1"/>
  <c r="AI126"/>
  <c r="CX127" s="1"/>
  <c r="AI125"/>
  <c r="CX126" s="1"/>
  <c r="AI124"/>
  <c r="CX125" s="1"/>
  <c r="AI123"/>
  <c r="CX124" s="1"/>
  <c r="AI122"/>
  <c r="CX123" s="1"/>
  <c r="AI121"/>
  <c r="CX122" s="1"/>
  <c r="AI120"/>
  <c r="CX121" s="1"/>
  <c r="AI119"/>
  <c r="CX120" s="1"/>
  <c r="AI118"/>
  <c r="CX119" s="1"/>
  <c r="AI117"/>
  <c r="CX118" s="1"/>
  <c r="AI116"/>
  <c r="CX117" s="1"/>
  <c r="AI115"/>
  <c r="CX116" s="1"/>
  <c r="AI114"/>
  <c r="CX115" s="1"/>
  <c r="AI113"/>
  <c r="CX114" s="1"/>
  <c r="AI112"/>
  <c r="CX113" s="1"/>
  <c r="AI111"/>
  <c r="CX112" s="1"/>
  <c r="AI110"/>
  <c r="CX111" s="1"/>
  <c r="AI109"/>
  <c r="CX110" s="1"/>
  <c r="AI108"/>
  <c r="CX109" s="1"/>
  <c r="AI107"/>
  <c r="CX108" s="1"/>
  <c r="AI106"/>
  <c r="CX107" s="1"/>
  <c r="AI105"/>
  <c r="CX106" s="1"/>
  <c r="AI104"/>
  <c r="CX105" s="1"/>
  <c r="AI103"/>
  <c r="CX104" s="1"/>
  <c r="AI102"/>
  <c r="CX103" s="1"/>
  <c r="AI101"/>
  <c r="CX102" s="1"/>
  <c r="AI100"/>
  <c r="CX101" s="1"/>
  <c r="AI99"/>
  <c r="CX100" s="1"/>
  <c r="AI98"/>
  <c r="CX99" s="1"/>
  <c r="AI97"/>
  <c r="CX98" s="1"/>
  <c r="AI96"/>
  <c r="CX97" s="1"/>
  <c r="AI95"/>
  <c r="CX96" s="1"/>
  <c r="AI94"/>
  <c r="CX95" s="1"/>
  <c r="AI93"/>
  <c r="CX94" s="1"/>
  <c r="AI92"/>
  <c r="CX93" s="1"/>
  <c r="AI91"/>
  <c r="CX92" s="1"/>
  <c r="AI90"/>
  <c r="CX91" s="1"/>
  <c r="AI89"/>
  <c r="CX90" s="1"/>
  <c r="AI88"/>
  <c r="CX89" s="1"/>
  <c r="AI87"/>
  <c r="CX88" s="1"/>
  <c r="AI86"/>
  <c r="CX87" s="1"/>
  <c r="AI85"/>
  <c r="CX86" s="1"/>
  <c r="AI84"/>
  <c r="CX85" s="1"/>
  <c r="AI83"/>
  <c r="CX84" s="1"/>
  <c r="AI82"/>
  <c r="CX83" s="1"/>
  <c r="AI81"/>
  <c r="CX82" s="1"/>
  <c r="AI80"/>
  <c r="CX81" s="1"/>
  <c r="AI79"/>
  <c r="CX80" s="1"/>
  <c r="AI78"/>
  <c r="CX79" s="1"/>
  <c r="AI77"/>
  <c r="CX78" s="1"/>
  <c r="AI76"/>
  <c r="CX77" s="1"/>
  <c r="AI75"/>
  <c r="CX76" s="1"/>
  <c r="AI74"/>
  <c r="CX75" s="1"/>
  <c r="AI73"/>
  <c r="CX74" s="1"/>
  <c r="AI72"/>
  <c r="CX73" s="1"/>
  <c r="AI71"/>
  <c r="CX72" s="1"/>
  <c r="AI70"/>
  <c r="CX71" s="1"/>
  <c r="AI69"/>
  <c r="CX70" s="1"/>
  <c r="AI68"/>
  <c r="CX69" s="1"/>
  <c r="AI67"/>
  <c r="CX68" s="1"/>
  <c r="AI66"/>
  <c r="CX67" s="1"/>
  <c r="AI65"/>
  <c r="CX66" s="1"/>
  <c r="AI64"/>
  <c r="CX65" s="1"/>
  <c r="AI63"/>
  <c r="CX64" s="1"/>
  <c r="AI62"/>
  <c r="CX63" s="1"/>
  <c r="AI61"/>
  <c r="CX62" s="1"/>
  <c r="AI60"/>
  <c r="CX61" s="1"/>
  <c r="AI59"/>
  <c r="CX60" s="1"/>
  <c r="AI58"/>
  <c r="CX59" s="1"/>
  <c r="AI57"/>
  <c r="CX58" s="1"/>
  <c r="AI56"/>
  <c r="CX57" s="1"/>
  <c r="AI55"/>
  <c r="CX56" s="1"/>
  <c r="AI54"/>
  <c r="CX55" s="1"/>
  <c r="AI53"/>
  <c r="CX54" s="1"/>
  <c r="AI52"/>
  <c r="CX53" s="1"/>
  <c r="AI51"/>
  <c r="CX52" s="1"/>
  <c r="AI50"/>
  <c r="CX51" s="1"/>
  <c r="AI49"/>
  <c r="CX50" s="1"/>
  <c r="AI48"/>
  <c r="CX49" s="1"/>
  <c r="AI47"/>
  <c r="CX48" s="1"/>
  <c r="AI46"/>
  <c r="CX47" s="1"/>
  <c r="AI45"/>
  <c r="CX46" s="1"/>
  <c r="AI44"/>
  <c r="CX45" s="1"/>
  <c r="AI43"/>
  <c r="CX44" s="1"/>
  <c r="AI42"/>
  <c r="CX43" s="1"/>
  <c r="AI41"/>
  <c r="CX42" s="1"/>
  <c r="AI40"/>
  <c r="CX41" s="1"/>
  <c r="AI39"/>
  <c r="CX40" s="1"/>
  <c r="AI38"/>
  <c r="CX39" s="1"/>
  <c r="AI37"/>
  <c r="CX38" s="1"/>
  <c r="AI36"/>
  <c r="CX37" s="1"/>
  <c r="AI35"/>
  <c r="CX36" s="1"/>
  <c r="AI34"/>
  <c r="CX35" s="1"/>
  <c r="AI33"/>
  <c r="CX34" s="1"/>
  <c r="AI32"/>
  <c r="CX33" s="1"/>
  <c r="AI31"/>
  <c r="CX32" s="1"/>
  <c r="AI30"/>
  <c r="CX31" s="1"/>
  <c r="AI29"/>
  <c r="CX30" s="1"/>
  <c r="AI28"/>
  <c r="CX29" s="1"/>
  <c r="AI27"/>
  <c r="CX28" s="1"/>
  <c r="AI26"/>
  <c r="CX27" s="1"/>
  <c r="AI25"/>
  <c r="CX26" s="1"/>
  <c r="R9"/>
  <c r="E91" i="5"/>
  <c r="D91"/>
  <c r="G91" s="1"/>
  <c r="H91" s="1"/>
  <c r="Q54" i="7"/>
  <c r="R53"/>
  <c r="Q46"/>
  <c r="R45"/>
  <c r="P38"/>
  <c r="P35"/>
  <c r="Q36"/>
  <c r="Q32"/>
  <c r="Q34" s="1"/>
  <c r="Q31"/>
  <c r="R30"/>
  <c r="P61"/>
  <c r="P66" s="1"/>
  <c r="Q60"/>
  <c r="AY23" i="6" l="1"/>
  <c r="CG23"/>
  <c r="CF381"/>
  <c r="CF379"/>
  <c r="CF377"/>
  <c r="CF375"/>
  <c r="CF373"/>
  <c r="CF371"/>
  <c r="CF369"/>
  <c r="CF367"/>
  <c r="CF365"/>
  <c r="CF363"/>
  <c r="CF361"/>
  <c r="CF359"/>
  <c r="CF357"/>
  <c r="CF355"/>
  <c r="CF353"/>
  <c r="CF351"/>
  <c r="CF349"/>
  <c r="CF347"/>
  <c r="CF345"/>
  <c r="CF343"/>
  <c r="CF341"/>
  <c r="CF339"/>
  <c r="CF337"/>
  <c r="CF335"/>
  <c r="CF333"/>
  <c r="CF331"/>
  <c r="CF329"/>
  <c r="CF327"/>
  <c r="CF325"/>
  <c r="CF323"/>
  <c r="CF321"/>
  <c r="CF319"/>
  <c r="CF317"/>
  <c r="CF315"/>
  <c r="CF313"/>
  <c r="CF311"/>
  <c r="CF309"/>
  <c r="CF307"/>
  <c r="CF305"/>
  <c r="CF303"/>
  <c r="CF301"/>
  <c r="CF299"/>
  <c r="CF297"/>
  <c r="CF295"/>
  <c r="CF293"/>
  <c r="CF291"/>
  <c r="CF289"/>
  <c r="CF287"/>
  <c r="CF285"/>
  <c r="CF283"/>
  <c r="CF281"/>
  <c r="CF279"/>
  <c r="CF277"/>
  <c r="CF275"/>
  <c r="CF273"/>
  <c r="CF271"/>
  <c r="CF269"/>
  <c r="CF267"/>
  <c r="CF265"/>
  <c r="CF263"/>
  <c r="CF261"/>
  <c r="CF259"/>
  <c r="CF257"/>
  <c r="CF255"/>
  <c r="CF253"/>
  <c r="CF251"/>
  <c r="CF249"/>
  <c r="CF247"/>
  <c r="CF245"/>
  <c r="CF243"/>
  <c r="CF241"/>
  <c r="CF239"/>
  <c r="CF237"/>
  <c r="CF235"/>
  <c r="CF233"/>
  <c r="CF231"/>
  <c r="CF229"/>
  <c r="CF227"/>
  <c r="CF225"/>
  <c r="CF223"/>
  <c r="CF221"/>
  <c r="CF219"/>
  <c r="CF217"/>
  <c r="CF215"/>
  <c r="CF213"/>
  <c r="CF211"/>
  <c r="CF209"/>
  <c r="CF207"/>
  <c r="CF205"/>
  <c r="CF203"/>
  <c r="CF201"/>
  <c r="CF199"/>
  <c r="CF197"/>
  <c r="CF195"/>
  <c r="CF193"/>
  <c r="CF191"/>
  <c r="CF189"/>
  <c r="CF187"/>
  <c r="CF185"/>
  <c r="CF183"/>
  <c r="CF181"/>
  <c r="CF179"/>
  <c r="CF177"/>
  <c r="CF175"/>
  <c r="CF173"/>
  <c r="CF171"/>
  <c r="CF169"/>
  <c r="CF167"/>
  <c r="CF165"/>
  <c r="CF163"/>
  <c r="CF161"/>
  <c r="CF159"/>
  <c r="CF157"/>
  <c r="CF155"/>
  <c r="CF153"/>
  <c r="CF151"/>
  <c r="CF149"/>
  <c r="CF147"/>
  <c r="CF145"/>
  <c r="CF143"/>
  <c r="CF141"/>
  <c r="CF139"/>
  <c r="CF137"/>
  <c r="CF135"/>
  <c r="CF133"/>
  <c r="CF131"/>
  <c r="CF129"/>
  <c r="CF127"/>
  <c r="CF125"/>
  <c r="CF123"/>
  <c r="CF121"/>
  <c r="CF119"/>
  <c r="CF117"/>
  <c r="CF115"/>
  <c r="CF113"/>
  <c r="CF111"/>
  <c r="CF109"/>
  <c r="CF107"/>
  <c r="CF105"/>
  <c r="CF103"/>
  <c r="CF101"/>
  <c r="CF99"/>
  <c r="CF97"/>
  <c r="CF95"/>
  <c r="CF93"/>
  <c r="CF91"/>
  <c r="CF89"/>
  <c r="CF87"/>
  <c r="CF85"/>
  <c r="CF83"/>
  <c r="CF81"/>
  <c r="CF79"/>
  <c r="CF77"/>
  <c r="CF75"/>
  <c r="CF73"/>
  <c r="CF71"/>
  <c r="CF69"/>
  <c r="CF67"/>
  <c r="CF65"/>
  <c r="CF63"/>
  <c r="CF61"/>
  <c r="CF59"/>
  <c r="CF57"/>
  <c r="CF55"/>
  <c r="CF53"/>
  <c r="CF51"/>
  <c r="CF49"/>
  <c r="CF47"/>
  <c r="CF45"/>
  <c r="CF43"/>
  <c r="CF41"/>
  <c r="CF39"/>
  <c r="CF37"/>
  <c r="CF35"/>
  <c r="CF33"/>
  <c r="CF31"/>
  <c r="CF29"/>
  <c r="CF27"/>
  <c r="CG25"/>
  <c r="CF380"/>
  <c r="CF378"/>
  <c r="CF376"/>
  <c r="CF374"/>
  <c r="CF372"/>
  <c r="CF370"/>
  <c r="CF368"/>
  <c r="CF366"/>
  <c r="P366" s="1"/>
  <c r="CF364"/>
  <c r="P364" s="1"/>
  <c r="CF362"/>
  <c r="P362" s="1"/>
  <c r="CF360"/>
  <c r="CF358"/>
  <c r="P358" s="1"/>
  <c r="CF356"/>
  <c r="P356" s="1"/>
  <c r="CF354"/>
  <c r="P354" s="1"/>
  <c r="CF352"/>
  <c r="CF350"/>
  <c r="P350" s="1"/>
  <c r="CF348"/>
  <c r="P348" s="1"/>
  <c r="CF346"/>
  <c r="P346" s="1"/>
  <c r="CF344"/>
  <c r="CF342"/>
  <c r="P342" s="1"/>
  <c r="CF340"/>
  <c r="P340" s="1"/>
  <c r="CF338"/>
  <c r="P338" s="1"/>
  <c r="CF336"/>
  <c r="CF334"/>
  <c r="P334" s="1"/>
  <c r="CF332"/>
  <c r="P332" s="1"/>
  <c r="CF330"/>
  <c r="P330" s="1"/>
  <c r="CF328"/>
  <c r="CF326"/>
  <c r="P326" s="1"/>
  <c r="CF324"/>
  <c r="P324" s="1"/>
  <c r="CF322"/>
  <c r="P322" s="1"/>
  <c r="CF320"/>
  <c r="CF318"/>
  <c r="P318" s="1"/>
  <c r="CF316"/>
  <c r="P316" s="1"/>
  <c r="CF314"/>
  <c r="P314" s="1"/>
  <c r="CF312"/>
  <c r="CF310"/>
  <c r="P310" s="1"/>
  <c r="CF308"/>
  <c r="P308" s="1"/>
  <c r="CF306"/>
  <c r="P306" s="1"/>
  <c r="CF304"/>
  <c r="CF302"/>
  <c r="P302" s="1"/>
  <c r="CF300"/>
  <c r="P300" s="1"/>
  <c r="CF298"/>
  <c r="P298" s="1"/>
  <c r="CF296"/>
  <c r="CF294"/>
  <c r="P294" s="1"/>
  <c r="CF292"/>
  <c r="P292" s="1"/>
  <c r="CF290"/>
  <c r="P290" s="1"/>
  <c r="CF288"/>
  <c r="CF286"/>
  <c r="P286" s="1"/>
  <c r="CF284"/>
  <c r="P284" s="1"/>
  <c r="CF282"/>
  <c r="P282" s="1"/>
  <c r="CF280"/>
  <c r="CF278"/>
  <c r="P278" s="1"/>
  <c r="CF276"/>
  <c r="P276" s="1"/>
  <c r="CF274"/>
  <c r="P274" s="1"/>
  <c r="CF272"/>
  <c r="CF270"/>
  <c r="P270" s="1"/>
  <c r="CF268"/>
  <c r="P268" s="1"/>
  <c r="CF266"/>
  <c r="P266" s="1"/>
  <c r="CF264"/>
  <c r="CF262"/>
  <c r="P262" s="1"/>
  <c r="CF260"/>
  <c r="P260" s="1"/>
  <c r="CF258"/>
  <c r="P258" s="1"/>
  <c r="CF256"/>
  <c r="CF254"/>
  <c r="P254" s="1"/>
  <c r="CF252"/>
  <c r="P252" s="1"/>
  <c r="CF250"/>
  <c r="P250" s="1"/>
  <c r="CF248"/>
  <c r="CF246"/>
  <c r="P246" s="1"/>
  <c r="CF244"/>
  <c r="P244" s="1"/>
  <c r="CF242"/>
  <c r="P242" s="1"/>
  <c r="CF240"/>
  <c r="CF238"/>
  <c r="P238" s="1"/>
  <c r="CF236"/>
  <c r="P236" s="1"/>
  <c r="CF234"/>
  <c r="P234" s="1"/>
  <c r="CF232"/>
  <c r="CF230"/>
  <c r="P230" s="1"/>
  <c r="CF228"/>
  <c r="P228" s="1"/>
  <c r="CF226"/>
  <c r="P226" s="1"/>
  <c r="CF224"/>
  <c r="CF222"/>
  <c r="P222" s="1"/>
  <c r="CF220"/>
  <c r="P220" s="1"/>
  <c r="CF218"/>
  <c r="P218" s="1"/>
  <c r="CF216"/>
  <c r="CF214"/>
  <c r="P214" s="1"/>
  <c r="CF212"/>
  <c r="P212" s="1"/>
  <c r="CF210"/>
  <c r="P210" s="1"/>
  <c r="CF208"/>
  <c r="CF206"/>
  <c r="P206" s="1"/>
  <c r="CF204"/>
  <c r="P204" s="1"/>
  <c r="CF202"/>
  <c r="P202" s="1"/>
  <c r="CF200"/>
  <c r="CF198"/>
  <c r="P198" s="1"/>
  <c r="CF196"/>
  <c r="P196" s="1"/>
  <c r="CF194"/>
  <c r="P194" s="1"/>
  <c r="CF192"/>
  <c r="CF190"/>
  <c r="P190" s="1"/>
  <c r="CF188"/>
  <c r="P188" s="1"/>
  <c r="CF186"/>
  <c r="P186" s="1"/>
  <c r="CF184"/>
  <c r="CF182"/>
  <c r="P182" s="1"/>
  <c r="CF180"/>
  <c r="P180" s="1"/>
  <c r="CF178"/>
  <c r="P178" s="1"/>
  <c r="CF176"/>
  <c r="CF174"/>
  <c r="P174" s="1"/>
  <c r="CF172"/>
  <c r="P172" s="1"/>
  <c r="CF170"/>
  <c r="P170" s="1"/>
  <c r="CF168"/>
  <c r="CF166"/>
  <c r="P166" s="1"/>
  <c r="CF164"/>
  <c r="P164" s="1"/>
  <c r="CF162"/>
  <c r="P162" s="1"/>
  <c r="CF160"/>
  <c r="CF158"/>
  <c r="P158" s="1"/>
  <c r="CF156"/>
  <c r="P156" s="1"/>
  <c r="CF154"/>
  <c r="P154" s="1"/>
  <c r="CF152"/>
  <c r="CF150"/>
  <c r="P150" s="1"/>
  <c r="CF148"/>
  <c r="P148" s="1"/>
  <c r="CF146"/>
  <c r="P146" s="1"/>
  <c r="CF144"/>
  <c r="CF142"/>
  <c r="P142" s="1"/>
  <c r="CF140"/>
  <c r="P140" s="1"/>
  <c r="CF138"/>
  <c r="P138" s="1"/>
  <c r="CF136"/>
  <c r="CF134"/>
  <c r="P134" s="1"/>
  <c r="CF132"/>
  <c r="P132" s="1"/>
  <c r="CF130"/>
  <c r="P130" s="1"/>
  <c r="CF128"/>
  <c r="CF126"/>
  <c r="P126" s="1"/>
  <c r="CF124"/>
  <c r="P124" s="1"/>
  <c r="CF122"/>
  <c r="P122" s="1"/>
  <c r="CF120"/>
  <c r="CF118"/>
  <c r="P118" s="1"/>
  <c r="CF116"/>
  <c r="P116" s="1"/>
  <c r="CF114"/>
  <c r="P114" s="1"/>
  <c r="CF112"/>
  <c r="CF110"/>
  <c r="P110" s="1"/>
  <c r="CF108"/>
  <c r="P108" s="1"/>
  <c r="CF106"/>
  <c r="P106" s="1"/>
  <c r="CF104"/>
  <c r="CF102"/>
  <c r="P102" s="1"/>
  <c r="CF100"/>
  <c r="P100" s="1"/>
  <c r="CF98"/>
  <c r="P98" s="1"/>
  <c r="CF96"/>
  <c r="CF94"/>
  <c r="P94" s="1"/>
  <c r="AI23"/>
  <c r="CF92"/>
  <c r="P92" s="1"/>
  <c r="CF90"/>
  <c r="P90" s="1"/>
  <c r="CF88"/>
  <c r="CF86"/>
  <c r="P86" s="1"/>
  <c r="CF84"/>
  <c r="P84" s="1"/>
  <c r="CF82"/>
  <c r="P82" s="1"/>
  <c r="CF80"/>
  <c r="P80" s="1"/>
  <c r="CF78"/>
  <c r="P78" s="1"/>
  <c r="CF76"/>
  <c r="P76" s="1"/>
  <c r="CF74"/>
  <c r="P74" s="1"/>
  <c r="CF72"/>
  <c r="P72" s="1"/>
  <c r="CF70"/>
  <c r="P70" s="1"/>
  <c r="CF68"/>
  <c r="P68" s="1"/>
  <c r="CF66"/>
  <c r="P66" s="1"/>
  <c r="CF64"/>
  <c r="P64" s="1"/>
  <c r="CF62"/>
  <c r="P62" s="1"/>
  <c r="CF60"/>
  <c r="P60" s="1"/>
  <c r="CF58"/>
  <c r="P58" s="1"/>
  <c r="CF56"/>
  <c r="P56" s="1"/>
  <c r="CF54"/>
  <c r="P54" s="1"/>
  <c r="CF52"/>
  <c r="P52" s="1"/>
  <c r="CF50"/>
  <c r="P50" s="1"/>
  <c r="CF48"/>
  <c r="P48" s="1"/>
  <c r="CF46"/>
  <c r="P46" s="1"/>
  <c r="CF44"/>
  <c r="P44" s="1"/>
  <c r="CF42"/>
  <c r="P42" s="1"/>
  <c r="CF40"/>
  <c r="P40" s="1"/>
  <c r="CF38"/>
  <c r="P38" s="1"/>
  <c r="CF36"/>
  <c r="P36" s="1"/>
  <c r="CF34"/>
  <c r="P34" s="1"/>
  <c r="CF32"/>
  <c r="P32" s="1"/>
  <c r="CF30"/>
  <c r="P30" s="1"/>
  <c r="CF28"/>
  <c r="P28" s="1"/>
  <c r="CF26"/>
  <c r="P26" s="1"/>
  <c r="R16" a="1"/>
  <c r="R16" s="1"/>
  <c r="S13"/>
  <c r="S12"/>
  <c r="S11"/>
  <c r="S10"/>
  <c r="AK24" s="1"/>
  <c r="CZ25" s="1"/>
  <c r="P17"/>
  <c r="R15" a="1"/>
  <c r="R15" s="1"/>
  <c r="R14" a="1"/>
  <c r="R14" s="1"/>
  <c r="P381"/>
  <c r="P379"/>
  <c r="P377"/>
  <c r="P375"/>
  <c r="P373"/>
  <c r="P371"/>
  <c r="P369"/>
  <c r="P367"/>
  <c r="P365"/>
  <c r="P363"/>
  <c r="P361"/>
  <c r="P359"/>
  <c r="P357"/>
  <c r="P355"/>
  <c r="P353"/>
  <c r="P351"/>
  <c r="P349"/>
  <c r="P347"/>
  <c r="P345"/>
  <c r="P343"/>
  <c r="P341"/>
  <c r="P339"/>
  <c r="P337"/>
  <c r="P335"/>
  <c r="P333"/>
  <c r="P331"/>
  <c r="P329"/>
  <c r="P327"/>
  <c r="P325"/>
  <c r="P323"/>
  <c r="P321"/>
  <c r="P319"/>
  <c r="P317"/>
  <c r="P315"/>
  <c r="P313"/>
  <c r="P311"/>
  <c r="P309"/>
  <c r="P307"/>
  <c r="P305"/>
  <c r="P303"/>
  <c r="P301"/>
  <c r="P299"/>
  <c r="P297"/>
  <c r="P295"/>
  <c r="P293"/>
  <c r="P291"/>
  <c r="P289"/>
  <c r="P287"/>
  <c r="P285"/>
  <c r="P283"/>
  <c r="P281"/>
  <c r="P279"/>
  <c r="P277"/>
  <c r="P275"/>
  <c r="P273"/>
  <c r="P271"/>
  <c r="P269"/>
  <c r="P267"/>
  <c r="P265"/>
  <c r="P263"/>
  <c r="P261"/>
  <c r="P259"/>
  <c r="P257"/>
  <c r="P255"/>
  <c r="P253"/>
  <c r="P251"/>
  <c r="P249"/>
  <c r="P247"/>
  <c r="P245"/>
  <c r="P243"/>
  <c r="P241"/>
  <c r="P239"/>
  <c r="P237"/>
  <c r="P235"/>
  <c r="P233"/>
  <c r="P231"/>
  <c r="P229"/>
  <c r="P227"/>
  <c r="P225"/>
  <c r="P223"/>
  <c r="P221"/>
  <c r="P219"/>
  <c r="P217"/>
  <c r="P215"/>
  <c r="P213"/>
  <c r="P211"/>
  <c r="P209"/>
  <c r="P207"/>
  <c r="P205"/>
  <c r="P203"/>
  <c r="P201"/>
  <c r="P199"/>
  <c r="P197"/>
  <c r="P195"/>
  <c r="P193"/>
  <c r="P191"/>
  <c r="P189"/>
  <c r="P187"/>
  <c r="P185"/>
  <c r="P183"/>
  <c r="P181"/>
  <c r="P179"/>
  <c r="P177"/>
  <c r="P175"/>
  <c r="P173"/>
  <c r="P171"/>
  <c r="P169"/>
  <c r="P167"/>
  <c r="P165"/>
  <c r="P163"/>
  <c r="P161"/>
  <c r="P159"/>
  <c r="P157"/>
  <c r="P155"/>
  <c r="P153"/>
  <c r="P151"/>
  <c r="P149"/>
  <c r="P147"/>
  <c r="P145"/>
  <c r="P143"/>
  <c r="P141"/>
  <c r="P139"/>
  <c r="P137"/>
  <c r="P135"/>
  <c r="P133"/>
  <c r="P131"/>
  <c r="P129"/>
  <c r="P127"/>
  <c r="P125"/>
  <c r="P123"/>
  <c r="P121"/>
  <c r="P119"/>
  <c r="P117"/>
  <c r="P115"/>
  <c r="P113"/>
  <c r="P111"/>
  <c r="P109"/>
  <c r="P107"/>
  <c r="P105"/>
  <c r="P103"/>
  <c r="P101"/>
  <c r="P99"/>
  <c r="P97"/>
  <c r="P95"/>
  <c r="P93"/>
  <c r="P91"/>
  <c r="P89"/>
  <c r="P87"/>
  <c r="P85"/>
  <c r="P83"/>
  <c r="P81"/>
  <c r="P79"/>
  <c r="P77"/>
  <c r="P75"/>
  <c r="P73"/>
  <c r="P71"/>
  <c r="P69"/>
  <c r="P67"/>
  <c r="P65"/>
  <c r="P63"/>
  <c r="P61"/>
  <c r="P59"/>
  <c r="P57"/>
  <c r="P55"/>
  <c r="P53"/>
  <c r="P51"/>
  <c r="P49"/>
  <c r="P47"/>
  <c r="P45"/>
  <c r="P43"/>
  <c r="P41"/>
  <c r="P39"/>
  <c r="P37"/>
  <c r="P35"/>
  <c r="P33"/>
  <c r="P31"/>
  <c r="P29"/>
  <c r="P27"/>
  <c r="Q25"/>
  <c r="P380"/>
  <c r="P378"/>
  <c r="P376"/>
  <c r="P374"/>
  <c r="P372"/>
  <c r="P370"/>
  <c r="P368"/>
  <c r="P360"/>
  <c r="P352"/>
  <c r="P344"/>
  <c r="P336"/>
  <c r="P328"/>
  <c r="P320"/>
  <c r="P312"/>
  <c r="P304"/>
  <c r="P296"/>
  <c r="P288"/>
  <c r="P280"/>
  <c r="P272"/>
  <c r="P264"/>
  <c r="P256"/>
  <c r="P248"/>
  <c r="P240"/>
  <c r="P232"/>
  <c r="P224"/>
  <c r="P216"/>
  <c r="P208"/>
  <c r="P200"/>
  <c r="P192"/>
  <c r="P184"/>
  <c r="P176"/>
  <c r="P168"/>
  <c r="P160"/>
  <c r="P152"/>
  <c r="P144"/>
  <c r="P136"/>
  <c r="P128"/>
  <c r="P120"/>
  <c r="P112"/>
  <c r="P104"/>
  <c r="P96"/>
  <c r="P88"/>
  <c r="M380"/>
  <c r="M378"/>
  <c r="M376"/>
  <c r="M374"/>
  <c r="M372"/>
  <c r="M370"/>
  <c r="M368"/>
  <c r="M366"/>
  <c r="M364"/>
  <c r="M362"/>
  <c r="M360"/>
  <c r="M358"/>
  <c r="M356"/>
  <c r="M354"/>
  <c r="M352"/>
  <c r="M350"/>
  <c r="M348"/>
  <c r="M346"/>
  <c r="M344"/>
  <c r="M381"/>
  <c r="M379"/>
  <c r="M377"/>
  <c r="M375"/>
  <c r="M373"/>
  <c r="M371"/>
  <c r="M369"/>
  <c r="M367"/>
  <c r="M365"/>
  <c r="M363"/>
  <c r="M361"/>
  <c r="M359"/>
  <c r="M357"/>
  <c r="M355"/>
  <c r="M353"/>
  <c r="M351"/>
  <c r="M349"/>
  <c r="M347"/>
  <c r="M345"/>
  <c r="M343"/>
  <c r="M342"/>
  <c r="M340"/>
  <c r="M338"/>
  <c r="M336"/>
  <c r="M334"/>
  <c r="M332"/>
  <c r="M330"/>
  <c r="M328"/>
  <c r="M326"/>
  <c r="M324"/>
  <c r="M322"/>
  <c r="M320"/>
  <c r="M318"/>
  <c r="M316"/>
  <c r="M314"/>
  <c r="M312"/>
  <c r="M310"/>
  <c r="M308"/>
  <c r="M306"/>
  <c r="M304"/>
  <c r="M302"/>
  <c r="M300"/>
  <c r="M298"/>
  <c r="M296"/>
  <c r="M294"/>
  <c r="M292"/>
  <c r="M290"/>
  <c r="M288"/>
  <c r="M286"/>
  <c r="M284"/>
  <c r="M282"/>
  <c r="M280"/>
  <c r="M278"/>
  <c r="M276"/>
  <c r="M274"/>
  <c r="M272"/>
  <c r="M270"/>
  <c r="M268"/>
  <c r="M266"/>
  <c r="M264"/>
  <c r="M341"/>
  <c r="M339"/>
  <c r="M337"/>
  <c r="M335"/>
  <c r="M333"/>
  <c r="M331"/>
  <c r="M329"/>
  <c r="M327"/>
  <c r="M325"/>
  <c r="M323"/>
  <c r="M321"/>
  <c r="M319"/>
  <c r="M317"/>
  <c r="M315"/>
  <c r="M313"/>
  <c r="M311"/>
  <c r="M309"/>
  <c r="M307"/>
  <c r="M305"/>
  <c r="M303"/>
  <c r="M301"/>
  <c r="M299"/>
  <c r="M297"/>
  <c r="M295"/>
  <c r="M293"/>
  <c r="M291"/>
  <c r="M289"/>
  <c r="M287"/>
  <c r="M285"/>
  <c r="M283"/>
  <c r="M281"/>
  <c r="M279"/>
  <c r="M277"/>
  <c r="M275"/>
  <c r="M273"/>
  <c r="M271"/>
  <c r="M269"/>
  <c r="M267"/>
  <c r="M265"/>
  <c r="M262"/>
  <c r="M260"/>
  <c r="M258"/>
  <c r="M256"/>
  <c r="M254"/>
  <c r="M252"/>
  <c r="M250"/>
  <c r="M248"/>
  <c r="M246"/>
  <c r="M244"/>
  <c r="M242"/>
  <c r="M240"/>
  <c r="M238"/>
  <c r="M236"/>
  <c r="M234"/>
  <c r="M232"/>
  <c r="M230"/>
  <c r="M228"/>
  <c r="M226"/>
  <c r="M224"/>
  <c r="M222"/>
  <c r="M220"/>
  <c r="M218"/>
  <c r="M216"/>
  <c r="M214"/>
  <c r="M212"/>
  <c r="M210"/>
  <c r="M208"/>
  <c r="M206"/>
  <c r="M204"/>
  <c r="M202"/>
  <c r="M200"/>
  <c r="M198"/>
  <c r="M196"/>
  <c r="M194"/>
  <c r="M192"/>
  <c r="M190"/>
  <c r="M188"/>
  <c r="M186"/>
  <c r="M184"/>
  <c r="M182"/>
  <c r="M180"/>
  <c r="M178"/>
  <c r="M176"/>
  <c r="M174"/>
  <c r="M172"/>
  <c r="M170"/>
  <c r="M168"/>
  <c r="M166"/>
  <c r="M164"/>
  <c r="M162"/>
  <c r="M160"/>
  <c r="M158"/>
  <c r="M156"/>
  <c r="M154"/>
  <c r="M152"/>
  <c r="M150"/>
  <c r="M148"/>
  <c r="M146"/>
  <c r="M144"/>
  <c r="M142"/>
  <c r="M140"/>
  <c r="M138"/>
  <c r="M136"/>
  <c r="M134"/>
  <c r="M132"/>
  <c r="M130"/>
  <c r="M128"/>
  <c r="M126"/>
  <c r="M124"/>
  <c r="M122"/>
  <c r="M120"/>
  <c r="M118"/>
  <c r="M116"/>
  <c r="M114"/>
  <c r="M112"/>
  <c r="M110"/>
  <c r="M108"/>
  <c r="M106"/>
  <c r="M263"/>
  <c r="M261"/>
  <c r="M259"/>
  <c r="M257"/>
  <c r="M255"/>
  <c r="M253"/>
  <c r="M251"/>
  <c r="M249"/>
  <c r="M247"/>
  <c r="M245"/>
  <c r="M243"/>
  <c r="M241"/>
  <c r="M239"/>
  <c r="M237"/>
  <c r="M235"/>
  <c r="M233"/>
  <c r="M231"/>
  <c r="M229"/>
  <c r="M227"/>
  <c r="M225"/>
  <c r="M223"/>
  <c r="M221"/>
  <c r="M219"/>
  <c r="M217"/>
  <c r="M215"/>
  <c r="M213"/>
  <c r="M211"/>
  <c r="M209"/>
  <c r="M207"/>
  <c r="M205"/>
  <c r="M203"/>
  <c r="M201"/>
  <c r="M199"/>
  <c r="M197"/>
  <c r="M195"/>
  <c r="M193"/>
  <c r="M191"/>
  <c r="M189"/>
  <c r="M187"/>
  <c r="M185"/>
  <c r="M183"/>
  <c r="M181"/>
  <c r="M179"/>
  <c r="M177"/>
  <c r="M175"/>
  <c r="M173"/>
  <c r="M171"/>
  <c r="M169"/>
  <c r="M167"/>
  <c r="M165"/>
  <c r="M163"/>
  <c r="M161"/>
  <c r="M159"/>
  <c r="M157"/>
  <c r="M155"/>
  <c r="M153"/>
  <c r="M151"/>
  <c r="M149"/>
  <c r="M147"/>
  <c r="M145"/>
  <c r="M143"/>
  <c r="M141"/>
  <c r="M139"/>
  <c r="M137"/>
  <c r="M135"/>
  <c r="M133"/>
  <c r="M131"/>
  <c r="M129"/>
  <c r="M127"/>
  <c r="M125"/>
  <c r="M123"/>
  <c r="M121"/>
  <c r="M119"/>
  <c r="M117"/>
  <c r="M115"/>
  <c r="M113"/>
  <c r="M111"/>
  <c r="M109"/>
  <c r="M107"/>
  <c r="M104"/>
  <c r="M102"/>
  <c r="M100"/>
  <c r="M98"/>
  <c r="M96"/>
  <c r="M94"/>
  <c r="M92"/>
  <c r="M90"/>
  <c r="M88"/>
  <c r="M86"/>
  <c r="M84"/>
  <c r="M82"/>
  <c r="M80"/>
  <c r="M78"/>
  <c r="M76"/>
  <c r="M74"/>
  <c r="M72"/>
  <c r="M70"/>
  <c r="M68"/>
  <c r="M66"/>
  <c r="M64"/>
  <c r="M62"/>
  <c r="M60"/>
  <c r="M58"/>
  <c r="M56"/>
  <c r="M54"/>
  <c r="M52"/>
  <c r="M50"/>
  <c r="M48"/>
  <c r="M46"/>
  <c r="M44"/>
  <c r="M42"/>
  <c r="M40"/>
  <c r="M38"/>
  <c r="M36"/>
  <c r="M34"/>
  <c r="M32"/>
  <c r="M30"/>
  <c r="M28"/>
  <c r="M26"/>
  <c r="M105"/>
  <c r="M103"/>
  <c r="M101"/>
  <c r="M99"/>
  <c r="M97"/>
  <c r="M95"/>
  <c r="M93"/>
  <c r="M91"/>
  <c r="M89"/>
  <c r="M87"/>
  <c r="M85"/>
  <c r="M83"/>
  <c r="M81"/>
  <c r="M79"/>
  <c r="M77"/>
  <c r="M75"/>
  <c r="M73"/>
  <c r="M71"/>
  <c r="M69"/>
  <c r="M67"/>
  <c r="M65"/>
  <c r="M63"/>
  <c r="M61"/>
  <c r="M59"/>
  <c r="M57"/>
  <c r="M55"/>
  <c r="M53"/>
  <c r="M51"/>
  <c r="M49"/>
  <c r="M47"/>
  <c r="M45"/>
  <c r="M43"/>
  <c r="M41"/>
  <c r="M39"/>
  <c r="M37"/>
  <c r="M35"/>
  <c r="M33"/>
  <c r="M31"/>
  <c r="M29"/>
  <c r="M27"/>
  <c r="M25"/>
  <c r="AY26"/>
  <c r="BP26"/>
  <c r="AY28"/>
  <c r="BP28"/>
  <c r="AY30"/>
  <c r="BP30"/>
  <c r="AY32"/>
  <c r="BP32"/>
  <c r="AY34"/>
  <c r="BP34"/>
  <c r="AY36"/>
  <c r="BP36"/>
  <c r="AY38"/>
  <c r="BP38"/>
  <c r="AY40"/>
  <c r="BP40"/>
  <c r="AY42"/>
  <c r="BP42"/>
  <c r="AY44"/>
  <c r="BP44"/>
  <c r="AY46"/>
  <c r="BP46"/>
  <c r="AY48"/>
  <c r="BP48"/>
  <c r="AY50"/>
  <c r="BP50"/>
  <c r="AY52"/>
  <c r="BP52"/>
  <c r="AY54"/>
  <c r="BP54"/>
  <c r="AY56"/>
  <c r="BP56"/>
  <c r="AY58"/>
  <c r="BP58"/>
  <c r="AY60"/>
  <c r="BP60"/>
  <c r="AY62"/>
  <c r="BP62"/>
  <c r="AY64"/>
  <c r="BP64"/>
  <c r="AY66"/>
  <c r="BP66"/>
  <c r="AY68"/>
  <c r="BP68"/>
  <c r="AY70"/>
  <c r="BP70"/>
  <c r="AY72"/>
  <c r="BP72"/>
  <c r="AY74"/>
  <c r="BP74"/>
  <c r="AY76"/>
  <c r="BP76"/>
  <c r="AY78"/>
  <c r="BP78"/>
  <c r="AY80"/>
  <c r="BP80"/>
  <c r="AY82"/>
  <c r="BP82"/>
  <c r="AY84"/>
  <c r="BP84"/>
  <c r="AY86"/>
  <c r="BP86"/>
  <c r="AY88"/>
  <c r="BP88"/>
  <c r="AY90"/>
  <c r="BP90"/>
  <c r="AY92"/>
  <c r="BP92"/>
  <c r="AY94"/>
  <c r="BP94"/>
  <c r="AY96"/>
  <c r="BP96"/>
  <c r="AY98"/>
  <c r="BP98"/>
  <c r="AY100"/>
  <c r="BP100"/>
  <c r="AY102"/>
  <c r="BP102"/>
  <c r="AY104"/>
  <c r="BP104"/>
  <c r="AY106"/>
  <c r="BP106"/>
  <c r="AY108"/>
  <c r="BP108"/>
  <c r="AY110"/>
  <c r="BP110"/>
  <c r="AY112"/>
  <c r="BP112"/>
  <c r="AY114"/>
  <c r="BP114"/>
  <c r="AY116"/>
  <c r="BP116"/>
  <c r="AY118"/>
  <c r="BP118"/>
  <c r="AY120"/>
  <c r="BP120"/>
  <c r="AY122"/>
  <c r="BP122"/>
  <c r="AY124"/>
  <c r="BP124"/>
  <c r="AY126"/>
  <c r="BP126"/>
  <c r="AY128"/>
  <c r="BP128"/>
  <c r="AY130"/>
  <c r="BP130"/>
  <c r="AY132"/>
  <c r="BP132"/>
  <c r="AY134"/>
  <c r="BP134"/>
  <c r="AY136"/>
  <c r="BP136"/>
  <c r="AY138"/>
  <c r="BP138"/>
  <c r="AY140"/>
  <c r="BP140"/>
  <c r="AY142"/>
  <c r="BP142"/>
  <c r="AY144"/>
  <c r="BP144"/>
  <c r="AY146"/>
  <c r="BP146"/>
  <c r="AY148"/>
  <c r="BP148"/>
  <c r="AY150"/>
  <c r="BP150"/>
  <c r="AY152"/>
  <c r="BP152"/>
  <c r="AY154"/>
  <c r="BP154"/>
  <c r="AY156"/>
  <c r="BP156"/>
  <c r="AY158"/>
  <c r="BP158"/>
  <c r="AY160"/>
  <c r="BP160"/>
  <c r="AY162"/>
  <c r="BP162"/>
  <c r="AY164"/>
  <c r="BP164"/>
  <c r="AY166"/>
  <c r="BP166"/>
  <c r="AY168"/>
  <c r="BP168"/>
  <c r="AY170"/>
  <c r="BP170"/>
  <c r="AY172"/>
  <c r="BP172"/>
  <c r="AY174"/>
  <c r="BP174"/>
  <c r="AY176"/>
  <c r="BP176"/>
  <c r="AY178"/>
  <c r="BP178"/>
  <c r="AY180"/>
  <c r="BP180"/>
  <c r="AY182"/>
  <c r="BP182"/>
  <c r="AY184"/>
  <c r="BP184"/>
  <c r="AY186"/>
  <c r="BP186"/>
  <c r="AY188"/>
  <c r="BP188"/>
  <c r="AY190"/>
  <c r="BP190"/>
  <c r="AY192"/>
  <c r="BP192"/>
  <c r="AY194"/>
  <c r="BP194"/>
  <c r="AY196"/>
  <c r="BP196"/>
  <c r="AY198"/>
  <c r="BP198"/>
  <c r="AY200"/>
  <c r="BP200"/>
  <c r="AY202"/>
  <c r="BP202"/>
  <c r="AY204"/>
  <c r="BP204"/>
  <c r="AY206"/>
  <c r="BP206"/>
  <c r="AY208"/>
  <c r="BP208"/>
  <c r="AY210"/>
  <c r="BP210"/>
  <c r="AY212"/>
  <c r="BP212"/>
  <c r="AY214"/>
  <c r="BP214"/>
  <c r="AY216"/>
  <c r="BP216"/>
  <c r="AY218"/>
  <c r="BP218"/>
  <c r="AY220"/>
  <c r="BP220"/>
  <c r="AY222"/>
  <c r="BP222"/>
  <c r="AY224"/>
  <c r="BP224"/>
  <c r="AY226"/>
  <c r="BP226"/>
  <c r="AY228"/>
  <c r="BP228"/>
  <c r="AY230"/>
  <c r="BP230"/>
  <c r="AY232"/>
  <c r="BP232"/>
  <c r="AY234"/>
  <c r="BP234"/>
  <c r="AY236"/>
  <c r="BP236"/>
  <c r="AY238"/>
  <c r="BP238"/>
  <c r="AY240"/>
  <c r="BP240"/>
  <c r="AY242"/>
  <c r="BP242"/>
  <c r="AY244"/>
  <c r="BP244"/>
  <c r="AY246"/>
  <c r="BP246"/>
  <c r="AY248"/>
  <c r="BP248"/>
  <c r="AY250"/>
  <c r="BP250"/>
  <c r="AY252"/>
  <c r="BP252"/>
  <c r="AY254"/>
  <c r="BP254"/>
  <c r="AY256"/>
  <c r="BP256"/>
  <c r="AY258"/>
  <c r="BP258"/>
  <c r="AY260"/>
  <c r="BP260"/>
  <c r="AY262"/>
  <c r="BP262"/>
  <c r="AY264"/>
  <c r="BP264"/>
  <c r="AY266"/>
  <c r="BP266"/>
  <c r="AY268"/>
  <c r="BP268"/>
  <c r="AY270"/>
  <c r="BP270"/>
  <c r="AY272"/>
  <c r="BP272"/>
  <c r="AY274"/>
  <c r="BP274"/>
  <c r="AY276"/>
  <c r="BP276"/>
  <c r="AY278"/>
  <c r="BP278"/>
  <c r="AY280"/>
  <c r="BP280"/>
  <c r="AY282"/>
  <c r="BP282"/>
  <c r="AY284"/>
  <c r="BP284"/>
  <c r="AY286"/>
  <c r="BP286"/>
  <c r="AY288"/>
  <c r="BP288"/>
  <c r="AY290"/>
  <c r="BP290"/>
  <c r="AY292"/>
  <c r="BP292"/>
  <c r="AY294"/>
  <c r="BP294"/>
  <c r="AY296"/>
  <c r="BP296"/>
  <c r="AY298"/>
  <c r="BP298"/>
  <c r="AY300"/>
  <c r="BP300"/>
  <c r="AY302"/>
  <c r="BP302"/>
  <c r="AY304"/>
  <c r="BP304"/>
  <c r="AY306"/>
  <c r="BP306"/>
  <c r="AY308"/>
  <c r="BP308"/>
  <c r="AY310"/>
  <c r="BP310"/>
  <c r="AY312"/>
  <c r="BP312"/>
  <c r="AY314"/>
  <c r="BP314"/>
  <c r="AY316"/>
  <c r="BP316"/>
  <c r="AY318"/>
  <c r="BP318"/>
  <c r="AY320"/>
  <c r="BP320"/>
  <c r="AY322"/>
  <c r="BP322"/>
  <c r="AY324"/>
  <c r="BP324"/>
  <c r="AY326"/>
  <c r="BP326"/>
  <c r="AY328"/>
  <c r="BP328"/>
  <c r="AY330"/>
  <c r="BP330"/>
  <c r="AY332"/>
  <c r="BP332"/>
  <c r="AY334"/>
  <c r="BP334"/>
  <c r="AY336"/>
  <c r="BP336"/>
  <c r="AY338"/>
  <c r="BP338"/>
  <c r="AY340"/>
  <c r="BP340"/>
  <c r="AY342"/>
  <c r="BP342"/>
  <c r="AY344"/>
  <c r="BP344"/>
  <c r="AY346"/>
  <c r="BP346"/>
  <c r="AY348"/>
  <c r="BP348"/>
  <c r="AY350"/>
  <c r="BP350"/>
  <c r="AY352"/>
  <c r="BP352"/>
  <c r="AY354"/>
  <c r="BP354"/>
  <c r="AY356"/>
  <c r="BP356"/>
  <c r="AY358"/>
  <c r="BP358"/>
  <c r="AY360"/>
  <c r="BP360"/>
  <c r="AY362"/>
  <c r="BP362"/>
  <c r="AY364"/>
  <c r="BP364"/>
  <c r="AY366"/>
  <c r="BP366"/>
  <c r="AY368"/>
  <c r="BP368"/>
  <c r="AY370"/>
  <c r="BP370"/>
  <c r="AY372"/>
  <c r="BP372"/>
  <c r="AY374"/>
  <c r="BP374"/>
  <c r="AY376"/>
  <c r="BP376"/>
  <c r="AY378"/>
  <c r="BP378"/>
  <c r="AY380"/>
  <c r="BP380"/>
  <c r="AZ25"/>
  <c r="BQ25"/>
  <c r="AY27"/>
  <c r="BP27"/>
  <c r="AY29"/>
  <c r="BP29"/>
  <c r="AY31"/>
  <c r="BP31"/>
  <c r="AY33"/>
  <c r="BP33"/>
  <c r="AY35"/>
  <c r="BP35"/>
  <c r="AY37"/>
  <c r="BP37"/>
  <c r="AY39"/>
  <c r="BP39"/>
  <c r="AY41"/>
  <c r="BP41"/>
  <c r="AY43"/>
  <c r="BP43"/>
  <c r="AY45"/>
  <c r="BP45"/>
  <c r="AY47"/>
  <c r="BP47"/>
  <c r="AY49"/>
  <c r="BP49"/>
  <c r="AY51"/>
  <c r="BP51"/>
  <c r="AY53"/>
  <c r="BP53"/>
  <c r="AY55"/>
  <c r="BP55"/>
  <c r="AY57"/>
  <c r="BP57"/>
  <c r="AY59"/>
  <c r="BP59"/>
  <c r="AY61"/>
  <c r="BP61"/>
  <c r="AY63"/>
  <c r="BP63"/>
  <c r="AY65"/>
  <c r="BP65"/>
  <c r="AY67"/>
  <c r="BP67"/>
  <c r="AY69"/>
  <c r="BP69"/>
  <c r="AY71"/>
  <c r="BP71"/>
  <c r="AY73"/>
  <c r="BP73"/>
  <c r="AY75"/>
  <c r="BP75"/>
  <c r="AY77"/>
  <c r="BP77"/>
  <c r="AY79"/>
  <c r="BP79"/>
  <c r="AY81"/>
  <c r="BP81"/>
  <c r="AY83"/>
  <c r="BP83"/>
  <c r="AY85"/>
  <c r="BP85"/>
  <c r="AY87"/>
  <c r="BP87"/>
  <c r="AY89"/>
  <c r="BP89"/>
  <c r="AY91"/>
  <c r="BP91"/>
  <c r="AY93"/>
  <c r="BP93"/>
  <c r="AY95"/>
  <c r="BP95"/>
  <c r="AY97"/>
  <c r="BP97"/>
  <c r="AY99"/>
  <c r="BP99"/>
  <c r="AY101"/>
  <c r="BP101"/>
  <c r="AY103"/>
  <c r="BP103"/>
  <c r="AY105"/>
  <c r="BP105"/>
  <c r="AY107"/>
  <c r="BP107"/>
  <c r="AY109"/>
  <c r="BP109"/>
  <c r="AY111"/>
  <c r="BP111"/>
  <c r="AY113"/>
  <c r="BP113"/>
  <c r="AY115"/>
  <c r="BP115"/>
  <c r="AY117"/>
  <c r="BP117"/>
  <c r="AY119"/>
  <c r="BP119"/>
  <c r="AY121"/>
  <c r="BP121"/>
  <c r="AY123"/>
  <c r="BP123"/>
  <c r="AY125"/>
  <c r="BP125"/>
  <c r="AY127"/>
  <c r="BP127"/>
  <c r="AY129"/>
  <c r="BP129"/>
  <c r="AY131"/>
  <c r="BP131"/>
  <c r="AY133"/>
  <c r="BP133"/>
  <c r="AY135"/>
  <c r="BP135"/>
  <c r="AY137"/>
  <c r="BP137"/>
  <c r="AY139"/>
  <c r="BP139"/>
  <c r="AY141"/>
  <c r="BP141"/>
  <c r="AY143"/>
  <c r="BP143"/>
  <c r="AY145"/>
  <c r="BP145"/>
  <c r="AY147"/>
  <c r="BP147"/>
  <c r="AY149"/>
  <c r="BP149"/>
  <c r="AY151"/>
  <c r="BP151"/>
  <c r="AY153"/>
  <c r="BP153"/>
  <c r="AY155"/>
  <c r="BP155"/>
  <c r="AY157"/>
  <c r="BP157"/>
  <c r="AY159"/>
  <c r="BP159"/>
  <c r="AY161"/>
  <c r="BP161"/>
  <c r="AY163"/>
  <c r="BP163"/>
  <c r="AY165"/>
  <c r="BP165"/>
  <c r="AY167"/>
  <c r="BP167"/>
  <c r="AY169"/>
  <c r="BP169"/>
  <c r="AY171"/>
  <c r="BP171"/>
  <c r="AY173"/>
  <c r="BP173"/>
  <c r="AY175"/>
  <c r="BP175"/>
  <c r="AY177"/>
  <c r="BP177"/>
  <c r="AY179"/>
  <c r="BP179"/>
  <c r="AY181"/>
  <c r="BP181"/>
  <c r="AY183"/>
  <c r="BP183"/>
  <c r="AY185"/>
  <c r="BP185"/>
  <c r="AY187"/>
  <c r="BP187"/>
  <c r="AY189"/>
  <c r="BP189"/>
  <c r="AY191"/>
  <c r="BP191"/>
  <c r="AY193"/>
  <c r="BP193"/>
  <c r="AY195"/>
  <c r="BP195"/>
  <c r="AY197"/>
  <c r="BP197"/>
  <c r="AY199"/>
  <c r="BP199"/>
  <c r="AY201"/>
  <c r="BP201"/>
  <c r="AY203"/>
  <c r="BP203"/>
  <c r="AY205"/>
  <c r="BP205"/>
  <c r="AY207"/>
  <c r="BP207"/>
  <c r="AY209"/>
  <c r="BP209"/>
  <c r="AY211"/>
  <c r="BP211"/>
  <c r="AY213"/>
  <c r="BP213"/>
  <c r="AY215"/>
  <c r="BP215"/>
  <c r="AY217"/>
  <c r="BP217"/>
  <c r="AY219"/>
  <c r="BP219"/>
  <c r="AY221"/>
  <c r="BP221"/>
  <c r="AY223"/>
  <c r="BP223"/>
  <c r="AY225"/>
  <c r="BP225"/>
  <c r="AY227"/>
  <c r="BP227"/>
  <c r="AY229"/>
  <c r="BP229"/>
  <c r="AY231"/>
  <c r="BP231"/>
  <c r="AY233"/>
  <c r="BP233"/>
  <c r="AY235"/>
  <c r="BP235"/>
  <c r="AY237"/>
  <c r="BP237"/>
  <c r="AY239"/>
  <c r="BP239"/>
  <c r="AY241"/>
  <c r="BP241"/>
  <c r="AY243"/>
  <c r="BP243"/>
  <c r="AY245"/>
  <c r="BP245"/>
  <c r="AY247"/>
  <c r="BP247"/>
  <c r="AY249"/>
  <c r="BP249"/>
  <c r="AY251"/>
  <c r="BP251"/>
  <c r="AY253"/>
  <c r="BP253"/>
  <c r="AY255"/>
  <c r="BP255"/>
  <c r="AY257"/>
  <c r="BP257"/>
  <c r="AY259"/>
  <c r="BP259"/>
  <c r="AY261"/>
  <c r="BP261"/>
  <c r="AY263"/>
  <c r="BP263"/>
  <c r="AY265"/>
  <c r="BP265"/>
  <c r="AY267"/>
  <c r="BP267"/>
  <c r="AY269"/>
  <c r="BP269"/>
  <c r="AY271"/>
  <c r="BP271"/>
  <c r="AY273"/>
  <c r="BP273"/>
  <c r="AY275"/>
  <c r="BP275"/>
  <c r="AY277"/>
  <c r="BP277"/>
  <c r="AY279"/>
  <c r="BP279"/>
  <c r="AY281"/>
  <c r="BP281"/>
  <c r="AY283"/>
  <c r="BP283"/>
  <c r="AY285"/>
  <c r="BP285"/>
  <c r="AY287"/>
  <c r="BP287"/>
  <c r="AY289"/>
  <c r="BP289"/>
  <c r="AY291"/>
  <c r="BP291"/>
  <c r="AY293"/>
  <c r="BP293"/>
  <c r="AY295"/>
  <c r="BP295"/>
  <c r="AY297"/>
  <c r="BP297"/>
  <c r="AY299"/>
  <c r="BP299"/>
  <c r="AY301"/>
  <c r="BP301"/>
  <c r="AY303"/>
  <c r="BP303"/>
  <c r="AY305"/>
  <c r="BP305"/>
  <c r="AY307"/>
  <c r="BP307"/>
  <c r="AY309"/>
  <c r="BP309"/>
  <c r="AY311"/>
  <c r="BP311"/>
  <c r="AY313"/>
  <c r="BP313"/>
  <c r="AY315"/>
  <c r="BP315"/>
  <c r="AY317"/>
  <c r="BP317"/>
  <c r="AY319"/>
  <c r="BP319"/>
  <c r="AY321"/>
  <c r="BP321"/>
  <c r="AY323"/>
  <c r="BP323"/>
  <c r="AY325"/>
  <c r="BP325"/>
  <c r="AY327"/>
  <c r="BP327"/>
  <c r="AY329"/>
  <c r="BP329"/>
  <c r="AY331"/>
  <c r="BP331"/>
  <c r="AY333"/>
  <c r="BP333"/>
  <c r="AY335"/>
  <c r="BP335"/>
  <c r="AY337"/>
  <c r="BP337"/>
  <c r="AY339"/>
  <c r="BP339"/>
  <c r="AY341"/>
  <c r="BP341"/>
  <c r="AY343"/>
  <c r="BP343"/>
  <c r="AY345"/>
  <c r="BP345"/>
  <c r="AY347"/>
  <c r="BP347"/>
  <c r="AY349"/>
  <c r="BP349"/>
  <c r="AY351"/>
  <c r="BP351"/>
  <c r="AY353"/>
  <c r="BP353"/>
  <c r="AY355"/>
  <c r="BP355"/>
  <c r="AY357"/>
  <c r="BP357"/>
  <c r="AY359"/>
  <c r="BP359"/>
  <c r="AY361"/>
  <c r="BP361"/>
  <c r="AY363"/>
  <c r="BP363"/>
  <c r="AY365"/>
  <c r="BP365"/>
  <c r="AY367"/>
  <c r="BP367"/>
  <c r="AY369"/>
  <c r="BP369"/>
  <c r="AY371"/>
  <c r="BP371"/>
  <c r="AY373"/>
  <c r="BP373"/>
  <c r="AY375"/>
  <c r="BP375"/>
  <c r="AY377"/>
  <c r="BP377"/>
  <c r="AY379"/>
  <c r="BP379"/>
  <c r="AY381"/>
  <c r="BP381"/>
  <c r="AJ381"/>
  <c r="AJ380"/>
  <c r="CY381" s="1"/>
  <c r="AJ379"/>
  <c r="CY380" s="1"/>
  <c r="AJ378"/>
  <c r="CY379" s="1"/>
  <c r="AJ377"/>
  <c r="CY378" s="1"/>
  <c r="AJ376"/>
  <c r="CY377" s="1"/>
  <c r="AJ375"/>
  <c r="CY376" s="1"/>
  <c r="AJ374"/>
  <c r="CY375" s="1"/>
  <c r="AJ373"/>
  <c r="CY374" s="1"/>
  <c r="AJ372"/>
  <c r="CY373" s="1"/>
  <c r="AJ371"/>
  <c r="CY372" s="1"/>
  <c r="AJ370"/>
  <c r="CY371" s="1"/>
  <c r="AJ369"/>
  <c r="CY370" s="1"/>
  <c r="AJ368"/>
  <c r="CY369" s="1"/>
  <c r="AJ367"/>
  <c r="CY368" s="1"/>
  <c r="AJ366"/>
  <c r="CY367" s="1"/>
  <c r="AJ365"/>
  <c r="CY366" s="1"/>
  <c r="AJ364"/>
  <c r="CY365" s="1"/>
  <c r="AJ363"/>
  <c r="CY364" s="1"/>
  <c r="AJ362"/>
  <c r="CY363" s="1"/>
  <c r="AJ361"/>
  <c r="CY362" s="1"/>
  <c r="AJ360"/>
  <c r="CY361" s="1"/>
  <c r="AJ359"/>
  <c r="CY360" s="1"/>
  <c r="AJ358"/>
  <c r="CY359" s="1"/>
  <c r="AJ357"/>
  <c r="CY358" s="1"/>
  <c r="AJ356"/>
  <c r="CY357" s="1"/>
  <c r="AJ355"/>
  <c r="CY356" s="1"/>
  <c r="AJ354"/>
  <c r="CY355" s="1"/>
  <c r="AJ353"/>
  <c r="CY354" s="1"/>
  <c r="AJ352"/>
  <c r="CY353" s="1"/>
  <c r="AJ351"/>
  <c r="CY352" s="1"/>
  <c r="AJ350"/>
  <c r="CY351" s="1"/>
  <c r="AJ349"/>
  <c r="CY350" s="1"/>
  <c r="AJ348"/>
  <c r="CY349" s="1"/>
  <c r="AJ347"/>
  <c r="CY348" s="1"/>
  <c r="AJ346"/>
  <c r="CY347" s="1"/>
  <c r="AJ345"/>
  <c r="CY346" s="1"/>
  <c r="AJ344"/>
  <c r="CY345" s="1"/>
  <c r="AJ343"/>
  <c r="CY344" s="1"/>
  <c r="AJ342"/>
  <c r="CY343" s="1"/>
  <c r="AJ341"/>
  <c r="CY342" s="1"/>
  <c r="AJ340"/>
  <c r="CY341" s="1"/>
  <c r="AJ339"/>
  <c r="CY340" s="1"/>
  <c r="AJ338"/>
  <c r="CY339" s="1"/>
  <c r="AJ337"/>
  <c r="CY338" s="1"/>
  <c r="AJ336"/>
  <c r="CY337" s="1"/>
  <c r="AJ335"/>
  <c r="CY336" s="1"/>
  <c r="AJ334"/>
  <c r="CY335" s="1"/>
  <c r="AJ333"/>
  <c r="CY334" s="1"/>
  <c r="AJ332"/>
  <c r="CY333" s="1"/>
  <c r="AJ331"/>
  <c r="CY332" s="1"/>
  <c r="AJ330"/>
  <c r="CY331" s="1"/>
  <c r="AJ329"/>
  <c r="CY330" s="1"/>
  <c r="AJ328"/>
  <c r="CY329" s="1"/>
  <c r="AJ327"/>
  <c r="CY328" s="1"/>
  <c r="AJ326"/>
  <c r="CY327" s="1"/>
  <c r="AJ325"/>
  <c r="CY326" s="1"/>
  <c r="AJ324"/>
  <c r="CY325" s="1"/>
  <c r="AJ323"/>
  <c r="CY324" s="1"/>
  <c r="AJ322"/>
  <c r="CY323" s="1"/>
  <c r="AJ321"/>
  <c r="CY322" s="1"/>
  <c r="AJ320"/>
  <c r="CY321" s="1"/>
  <c r="AJ319"/>
  <c r="CY320" s="1"/>
  <c r="AJ318"/>
  <c r="CY319" s="1"/>
  <c r="AJ317"/>
  <c r="CY318" s="1"/>
  <c r="AJ316"/>
  <c r="CY317" s="1"/>
  <c r="AJ315"/>
  <c r="CY316" s="1"/>
  <c r="AJ314"/>
  <c r="CY315" s="1"/>
  <c r="AJ313"/>
  <c r="CY314" s="1"/>
  <c r="AJ312"/>
  <c r="CY313" s="1"/>
  <c r="AJ311"/>
  <c r="CY312" s="1"/>
  <c r="AJ310"/>
  <c r="CY311" s="1"/>
  <c r="AJ309"/>
  <c r="CY310" s="1"/>
  <c r="AJ308"/>
  <c r="CY309" s="1"/>
  <c r="AJ307"/>
  <c r="CY308" s="1"/>
  <c r="AJ306"/>
  <c r="CY307" s="1"/>
  <c r="AJ305"/>
  <c r="CY306" s="1"/>
  <c r="AJ304"/>
  <c r="CY305" s="1"/>
  <c r="AJ303"/>
  <c r="CY304" s="1"/>
  <c r="AJ302"/>
  <c r="CY303" s="1"/>
  <c r="AJ301"/>
  <c r="CY302" s="1"/>
  <c r="AJ300"/>
  <c r="CY301" s="1"/>
  <c r="AJ299"/>
  <c r="CY300" s="1"/>
  <c r="AJ298"/>
  <c r="CY299" s="1"/>
  <c r="AJ297"/>
  <c r="CY298" s="1"/>
  <c r="AJ296"/>
  <c r="CY297" s="1"/>
  <c r="AJ295"/>
  <c r="CY296" s="1"/>
  <c r="AJ294"/>
  <c r="CY295" s="1"/>
  <c r="AJ293"/>
  <c r="CY294" s="1"/>
  <c r="AJ292"/>
  <c r="CY293" s="1"/>
  <c r="AJ291"/>
  <c r="CY292" s="1"/>
  <c r="AJ290"/>
  <c r="CY291" s="1"/>
  <c r="AJ289"/>
  <c r="CY290" s="1"/>
  <c r="AJ288"/>
  <c r="CY289" s="1"/>
  <c r="AJ287"/>
  <c r="CY288" s="1"/>
  <c r="AJ286"/>
  <c r="CY287" s="1"/>
  <c r="AJ285"/>
  <c r="CY286" s="1"/>
  <c r="AJ284"/>
  <c r="CY285" s="1"/>
  <c r="AJ283"/>
  <c r="CY284" s="1"/>
  <c r="AJ282"/>
  <c r="CY283" s="1"/>
  <c r="AJ281"/>
  <c r="CY282" s="1"/>
  <c r="AJ280"/>
  <c r="CY281" s="1"/>
  <c r="AJ279"/>
  <c r="CY280" s="1"/>
  <c r="AJ278"/>
  <c r="CY279" s="1"/>
  <c r="AJ277"/>
  <c r="CY278" s="1"/>
  <c r="AJ276"/>
  <c r="CY277" s="1"/>
  <c r="AJ275"/>
  <c r="CY276" s="1"/>
  <c r="AJ274"/>
  <c r="CY275" s="1"/>
  <c r="AJ273"/>
  <c r="CY274" s="1"/>
  <c r="AJ272"/>
  <c r="CY273" s="1"/>
  <c r="AJ271"/>
  <c r="CY272" s="1"/>
  <c r="AJ270"/>
  <c r="CY271" s="1"/>
  <c r="AJ269"/>
  <c r="CY270" s="1"/>
  <c r="AJ268"/>
  <c r="CY269" s="1"/>
  <c r="AJ267"/>
  <c r="CY268" s="1"/>
  <c r="AJ266"/>
  <c r="CY267" s="1"/>
  <c r="AJ265"/>
  <c r="CY266" s="1"/>
  <c r="AJ264"/>
  <c r="CY265" s="1"/>
  <c r="AJ263"/>
  <c r="CY264" s="1"/>
  <c r="AJ262"/>
  <c r="CY263" s="1"/>
  <c r="AJ261"/>
  <c r="CY262" s="1"/>
  <c r="AJ260"/>
  <c r="CY261" s="1"/>
  <c r="AJ259"/>
  <c r="CY260" s="1"/>
  <c r="AJ258"/>
  <c r="CY259" s="1"/>
  <c r="AJ257"/>
  <c r="CY258" s="1"/>
  <c r="AJ256"/>
  <c r="CY257" s="1"/>
  <c r="AJ255"/>
  <c r="CY256" s="1"/>
  <c r="AJ254"/>
  <c r="CY255" s="1"/>
  <c r="AJ253"/>
  <c r="CY254" s="1"/>
  <c r="AJ252"/>
  <c r="CY253" s="1"/>
  <c r="AJ251"/>
  <c r="CY252" s="1"/>
  <c r="AJ250"/>
  <c r="CY251" s="1"/>
  <c r="AJ249"/>
  <c r="CY250" s="1"/>
  <c r="AJ248"/>
  <c r="CY249" s="1"/>
  <c r="AJ247"/>
  <c r="CY248" s="1"/>
  <c r="AJ246"/>
  <c r="CY247" s="1"/>
  <c r="AJ245"/>
  <c r="CY246" s="1"/>
  <c r="AJ244"/>
  <c r="CY245" s="1"/>
  <c r="AJ243"/>
  <c r="CY244" s="1"/>
  <c r="AJ242"/>
  <c r="CY243" s="1"/>
  <c r="AJ241"/>
  <c r="CY242" s="1"/>
  <c r="AJ240"/>
  <c r="CY241" s="1"/>
  <c r="AJ239"/>
  <c r="CY240" s="1"/>
  <c r="AJ238"/>
  <c r="CY239" s="1"/>
  <c r="AJ237"/>
  <c r="CY238" s="1"/>
  <c r="AJ236"/>
  <c r="CY237" s="1"/>
  <c r="AJ235"/>
  <c r="CY236" s="1"/>
  <c r="AJ234"/>
  <c r="CY235" s="1"/>
  <c r="AJ233"/>
  <c r="CY234" s="1"/>
  <c r="AJ232"/>
  <c r="CY233" s="1"/>
  <c r="AJ231"/>
  <c r="CY232" s="1"/>
  <c r="AJ230"/>
  <c r="CY231" s="1"/>
  <c r="AJ229"/>
  <c r="CY230" s="1"/>
  <c r="AJ228"/>
  <c r="CY229" s="1"/>
  <c r="AJ227"/>
  <c r="CY228" s="1"/>
  <c r="AJ226"/>
  <c r="CY227" s="1"/>
  <c r="AJ225"/>
  <c r="CY226" s="1"/>
  <c r="AJ224"/>
  <c r="CY225" s="1"/>
  <c r="AJ223"/>
  <c r="CY224" s="1"/>
  <c r="AJ222"/>
  <c r="CY223" s="1"/>
  <c r="AJ221"/>
  <c r="CY222" s="1"/>
  <c r="AJ220"/>
  <c r="CY221" s="1"/>
  <c r="AJ219"/>
  <c r="CY220" s="1"/>
  <c r="AJ218"/>
  <c r="CY219" s="1"/>
  <c r="AJ217"/>
  <c r="CY218" s="1"/>
  <c r="AJ216"/>
  <c r="CY217" s="1"/>
  <c r="AJ215"/>
  <c r="CY216" s="1"/>
  <c r="AJ214"/>
  <c r="CY215" s="1"/>
  <c r="AJ213"/>
  <c r="CY214" s="1"/>
  <c r="AJ212"/>
  <c r="CY213" s="1"/>
  <c r="AJ211"/>
  <c r="CY212" s="1"/>
  <c r="AJ210"/>
  <c r="CY211" s="1"/>
  <c r="AJ209"/>
  <c r="CY210" s="1"/>
  <c r="AJ208"/>
  <c r="CY209" s="1"/>
  <c r="AJ207"/>
  <c r="CY208" s="1"/>
  <c r="AJ206"/>
  <c r="CY207" s="1"/>
  <c r="AJ205"/>
  <c r="CY206" s="1"/>
  <c r="AJ204"/>
  <c r="CY205" s="1"/>
  <c r="AJ203"/>
  <c r="CY204" s="1"/>
  <c r="AJ202"/>
  <c r="CY203" s="1"/>
  <c r="AJ201"/>
  <c r="CY202" s="1"/>
  <c r="AJ200"/>
  <c r="CY201" s="1"/>
  <c r="AJ199"/>
  <c r="CY200" s="1"/>
  <c r="AJ198"/>
  <c r="CY199" s="1"/>
  <c r="AJ197"/>
  <c r="CY198" s="1"/>
  <c r="AJ196"/>
  <c r="CY197" s="1"/>
  <c r="AJ195"/>
  <c r="CY196" s="1"/>
  <c r="AJ194"/>
  <c r="CY195" s="1"/>
  <c r="AJ193"/>
  <c r="CY194" s="1"/>
  <c r="AJ192"/>
  <c r="CY193" s="1"/>
  <c r="AJ191"/>
  <c r="CY192" s="1"/>
  <c r="AJ190"/>
  <c r="CY191" s="1"/>
  <c r="AJ189"/>
  <c r="CY190" s="1"/>
  <c r="AJ188"/>
  <c r="CY189" s="1"/>
  <c r="AJ187"/>
  <c r="CY188" s="1"/>
  <c r="AJ186"/>
  <c r="CY187" s="1"/>
  <c r="AJ185"/>
  <c r="CY186" s="1"/>
  <c r="AJ184"/>
  <c r="CY185" s="1"/>
  <c r="AJ183"/>
  <c r="CY184" s="1"/>
  <c r="AJ182"/>
  <c r="CY183" s="1"/>
  <c r="AJ181"/>
  <c r="CY182" s="1"/>
  <c r="AJ180"/>
  <c r="CY181" s="1"/>
  <c r="AJ179"/>
  <c r="CY180" s="1"/>
  <c r="AJ178"/>
  <c r="CY179" s="1"/>
  <c r="AJ177"/>
  <c r="CY178" s="1"/>
  <c r="AJ176"/>
  <c r="CY177" s="1"/>
  <c r="AJ175"/>
  <c r="CY176" s="1"/>
  <c r="AJ174"/>
  <c r="CY175" s="1"/>
  <c r="AJ173"/>
  <c r="CY174" s="1"/>
  <c r="AJ172"/>
  <c r="CY173" s="1"/>
  <c r="AJ171"/>
  <c r="CY172" s="1"/>
  <c r="AJ170"/>
  <c r="CY171" s="1"/>
  <c r="AJ169"/>
  <c r="CY170" s="1"/>
  <c r="AJ168"/>
  <c r="CY169" s="1"/>
  <c r="AJ167"/>
  <c r="CY168" s="1"/>
  <c r="AJ166"/>
  <c r="CY167" s="1"/>
  <c r="AJ165"/>
  <c r="CY166" s="1"/>
  <c r="AJ164"/>
  <c r="CY165" s="1"/>
  <c r="AJ163"/>
  <c r="CY164" s="1"/>
  <c r="AJ162"/>
  <c r="CY163" s="1"/>
  <c r="AJ161"/>
  <c r="CY162" s="1"/>
  <c r="AJ160"/>
  <c r="CY161" s="1"/>
  <c r="AJ159"/>
  <c r="CY160" s="1"/>
  <c r="AJ158"/>
  <c r="CY159" s="1"/>
  <c r="AJ157"/>
  <c r="CY158" s="1"/>
  <c r="AJ156"/>
  <c r="CY157" s="1"/>
  <c r="AJ155"/>
  <c r="CY156" s="1"/>
  <c r="AJ154"/>
  <c r="CY155" s="1"/>
  <c r="AJ153"/>
  <c r="CY154" s="1"/>
  <c r="AJ152"/>
  <c r="CY153" s="1"/>
  <c r="AJ151"/>
  <c r="CY152" s="1"/>
  <c r="AJ150"/>
  <c r="CY151" s="1"/>
  <c r="AJ149"/>
  <c r="CY150" s="1"/>
  <c r="AJ148"/>
  <c r="CY149" s="1"/>
  <c r="AJ147"/>
  <c r="CY148" s="1"/>
  <c r="AJ146"/>
  <c r="CY147" s="1"/>
  <c r="AJ145"/>
  <c r="CY146" s="1"/>
  <c r="AJ144"/>
  <c r="CY145" s="1"/>
  <c r="AJ143"/>
  <c r="CY144" s="1"/>
  <c r="AJ142"/>
  <c r="CY143" s="1"/>
  <c r="AJ141"/>
  <c r="CY142" s="1"/>
  <c r="AJ140"/>
  <c r="CY141" s="1"/>
  <c r="AJ139"/>
  <c r="CY140" s="1"/>
  <c r="AJ138"/>
  <c r="CY139" s="1"/>
  <c r="AJ137"/>
  <c r="CY138" s="1"/>
  <c r="AJ136"/>
  <c r="CY137" s="1"/>
  <c r="AJ135"/>
  <c r="CY136" s="1"/>
  <c r="AJ134"/>
  <c r="CY135" s="1"/>
  <c r="AJ133"/>
  <c r="CY134" s="1"/>
  <c r="AJ132"/>
  <c r="CY133" s="1"/>
  <c r="AJ131"/>
  <c r="CY132" s="1"/>
  <c r="AJ130"/>
  <c r="CY131" s="1"/>
  <c r="AJ129"/>
  <c r="CY130" s="1"/>
  <c r="AJ128"/>
  <c r="CY129" s="1"/>
  <c r="AJ127"/>
  <c r="CY128" s="1"/>
  <c r="AJ126"/>
  <c r="CY127" s="1"/>
  <c r="AJ125"/>
  <c r="CY126" s="1"/>
  <c r="AJ124"/>
  <c r="CY125" s="1"/>
  <c r="AJ123"/>
  <c r="CY124" s="1"/>
  <c r="AJ122"/>
  <c r="CY123" s="1"/>
  <c r="AJ121"/>
  <c r="CY122" s="1"/>
  <c r="AJ120"/>
  <c r="CY121" s="1"/>
  <c r="AJ119"/>
  <c r="CY120" s="1"/>
  <c r="AJ118"/>
  <c r="CY119" s="1"/>
  <c r="AJ117"/>
  <c r="CY118" s="1"/>
  <c r="AJ116"/>
  <c r="CY117" s="1"/>
  <c r="AJ115"/>
  <c r="CY116" s="1"/>
  <c r="AJ114"/>
  <c r="CY115" s="1"/>
  <c r="AJ113"/>
  <c r="CY114" s="1"/>
  <c r="AJ112"/>
  <c r="CY113" s="1"/>
  <c r="AJ111"/>
  <c r="CY112" s="1"/>
  <c r="AJ110"/>
  <c r="CY111" s="1"/>
  <c r="AJ109"/>
  <c r="CY110" s="1"/>
  <c r="AJ108"/>
  <c r="CY109" s="1"/>
  <c r="AJ107"/>
  <c r="CY108" s="1"/>
  <c r="AJ106"/>
  <c r="CY107" s="1"/>
  <c r="AJ105"/>
  <c r="CY106" s="1"/>
  <c r="AJ104"/>
  <c r="CY105" s="1"/>
  <c r="AJ103"/>
  <c r="CY104" s="1"/>
  <c r="AJ102"/>
  <c r="CY103" s="1"/>
  <c r="AJ101"/>
  <c r="CY102" s="1"/>
  <c r="AJ100"/>
  <c r="CY101" s="1"/>
  <c r="AJ99"/>
  <c r="CY100" s="1"/>
  <c r="AJ98"/>
  <c r="CY99" s="1"/>
  <c r="AJ97"/>
  <c r="CY98" s="1"/>
  <c r="AJ96"/>
  <c r="CY97" s="1"/>
  <c r="AJ95"/>
  <c r="CY96" s="1"/>
  <c r="AJ94"/>
  <c r="CY95" s="1"/>
  <c r="AJ93"/>
  <c r="CY94" s="1"/>
  <c r="AJ92"/>
  <c r="CY93" s="1"/>
  <c r="AJ91"/>
  <c r="CY92" s="1"/>
  <c r="AJ90"/>
  <c r="CY91" s="1"/>
  <c r="AJ89"/>
  <c r="CY90" s="1"/>
  <c r="AJ88"/>
  <c r="CY89" s="1"/>
  <c r="AJ87"/>
  <c r="CY88" s="1"/>
  <c r="AJ86"/>
  <c r="CY87" s="1"/>
  <c r="AJ85"/>
  <c r="CY86" s="1"/>
  <c r="AJ84"/>
  <c r="CY85" s="1"/>
  <c r="AJ83"/>
  <c r="CY84" s="1"/>
  <c r="AJ82"/>
  <c r="CY83" s="1"/>
  <c r="AJ81"/>
  <c r="CY82" s="1"/>
  <c r="AJ80"/>
  <c r="CY81" s="1"/>
  <c r="AJ79"/>
  <c r="CY80" s="1"/>
  <c r="AJ78"/>
  <c r="CY79" s="1"/>
  <c r="AJ77"/>
  <c r="CY78" s="1"/>
  <c r="AJ76"/>
  <c r="CY77" s="1"/>
  <c r="AJ75"/>
  <c r="CY76" s="1"/>
  <c r="AJ74"/>
  <c r="CY75" s="1"/>
  <c r="AJ73"/>
  <c r="CY74" s="1"/>
  <c r="AJ72"/>
  <c r="CY73" s="1"/>
  <c r="AJ71"/>
  <c r="CY72" s="1"/>
  <c r="AJ70"/>
  <c r="CY71" s="1"/>
  <c r="AJ69"/>
  <c r="CY70" s="1"/>
  <c r="AJ68"/>
  <c r="CY69" s="1"/>
  <c r="AJ67"/>
  <c r="CY68" s="1"/>
  <c r="AJ66"/>
  <c r="CY67" s="1"/>
  <c r="AJ65"/>
  <c r="CY66" s="1"/>
  <c r="AJ64"/>
  <c r="CY65" s="1"/>
  <c r="AJ63"/>
  <c r="CY64" s="1"/>
  <c r="AJ62"/>
  <c r="CY63" s="1"/>
  <c r="AJ61"/>
  <c r="CY62" s="1"/>
  <c r="AJ60"/>
  <c r="CY61" s="1"/>
  <c r="AJ59"/>
  <c r="CY60" s="1"/>
  <c r="AJ58"/>
  <c r="CY59" s="1"/>
  <c r="AJ57"/>
  <c r="CY58" s="1"/>
  <c r="AJ56"/>
  <c r="CY57" s="1"/>
  <c r="AJ55"/>
  <c r="CY56" s="1"/>
  <c r="AJ54"/>
  <c r="CY55" s="1"/>
  <c r="AJ53"/>
  <c r="CY54" s="1"/>
  <c r="AJ52"/>
  <c r="CY53" s="1"/>
  <c r="AJ51"/>
  <c r="CY52" s="1"/>
  <c r="AJ50"/>
  <c r="CY51" s="1"/>
  <c r="AJ49"/>
  <c r="CY50" s="1"/>
  <c r="AJ48"/>
  <c r="CY49" s="1"/>
  <c r="AJ47"/>
  <c r="CY48" s="1"/>
  <c r="AJ46"/>
  <c r="CY47" s="1"/>
  <c r="AJ45"/>
  <c r="CY46" s="1"/>
  <c r="AJ44"/>
  <c r="CY45" s="1"/>
  <c r="AJ43"/>
  <c r="CY44" s="1"/>
  <c r="AJ42"/>
  <c r="CY43" s="1"/>
  <c r="AJ41"/>
  <c r="CY42" s="1"/>
  <c r="AJ40"/>
  <c r="CY41" s="1"/>
  <c r="AJ39"/>
  <c r="CY40" s="1"/>
  <c r="AJ38"/>
  <c r="CY39" s="1"/>
  <c r="AJ37"/>
  <c r="CY38" s="1"/>
  <c r="AJ36"/>
  <c r="CY37" s="1"/>
  <c r="AJ35"/>
  <c r="CY36" s="1"/>
  <c r="AJ34"/>
  <c r="CY35" s="1"/>
  <c r="AJ33"/>
  <c r="CY34" s="1"/>
  <c r="AJ32"/>
  <c r="CY33" s="1"/>
  <c r="AJ31"/>
  <c r="CY32" s="1"/>
  <c r="AJ30"/>
  <c r="CY31" s="1"/>
  <c r="AJ29"/>
  <c r="CY30" s="1"/>
  <c r="AJ28"/>
  <c r="CY29" s="1"/>
  <c r="AJ27"/>
  <c r="CY28" s="1"/>
  <c r="AJ26"/>
  <c r="CY27" s="1"/>
  <c r="AJ25"/>
  <c r="CY26" s="1"/>
  <c r="R23"/>
  <c r="CH23" s="1"/>
  <c r="CY23"/>
  <c r="S9"/>
  <c r="CZ23" s="1"/>
  <c r="C92" i="5"/>
  <c r="B92"/>
  <c r="R54" i="7"/>
  <c r="S53"/>
  <c r="R46"/>
  <c r="S45"/>
  <c r="Q38"/>
  <c r="Q35"/>
  <c r="R36"/>
  <c r="R32"/>
  <c r="R34" s="1"/>
  <c r="R31"/>
  <c r="S30"/>
  <c r="Q61"/>
  <c r="Q66" s="1"/>
  <c r="R60"/>
  <c r="BQ23" i="6" l="1"/>
  <c r="S23"/>
  <c r="BR23" s="1"/>
  <c r="AJ23"/>
  <c r="CG381"/>
  <c r="Q381" s="1"/>
  <c r="CG379"/>
  <c r="Q379" s="1"/>
  <c r="CG377"/>
  <c r="Q377" s="1"/>
  <c r="CG375"/>
  <c r="Q375" s="1"/>
  <c r="CG373"/>
  <c r="Q373" s="1"/>
  <c r="CG371"/>
  <c r="Q371" s="1"/>
  <c r="CG369"/>
  <c r="Q369" s="1"/>
  <c r="CG367"/>
  <c r="Q367" s="1"/>
  <c r="CG365"/>
  <c r="Q365" s="1"/>
  <c r="CG363"/>
  <c r="Q363" s="1"/>
  <c r="CG361"/>
  <c r="Q361" s="1"/>
  <c r="CG359"/>
  <c r="Q359" s="1"/>
  <c r="CG357"/>
  <c r="Q357" s="1"/>
  <c r="CG355"/>
  <c r="Q355" s="1"/>
  <c r="CG353"/>
  <c r="Q353" s="1"/>
  <c r="CG351"/>
  <c r="Q351" s="1"/>
  <c r="CG349"/>
  <c r="Q349" s="1"/>
  <c r="CG347"/>
  <c r="Q347" s="1"/>
  <c r="CG345"/>
  <c r="Q345" s="1"/>
  <c r="CG343"/>
  <c r="Q343" s="1"/>
  <c r="CG341"/>
  <c r="Q341" s="1"/>
  <c r="CG339"/>
  <c r="Q339" s="1"/>
  <c r="CG337"/>
  <c r="Q337" s="1"/>
  <c r="CG335"/>
  <c r="Q335" s="1"/>
  <c r="CG333"/>
  <c r="Q333" s="1"/>
  <c r="CG331"/>
  <c r="Q331" s="1"/>
  <c r="CG329"/>
  <c r="Q329" s="1"/>
  <c r="CG327"/>
  <c r="Q327" s="1"/>
  <c r="CG325"/>
  <c r="Q325" s="1"/>
  <c r="CG323"/>
  <c r="Q323" s="1"/>
  <c r="CG321"/>
  <c r="Q321" s="1"/>
  <c r="CG319"/>
  <c r="Q319" s="1"/>
  <c r="CG317"/>
  <c r="Q317" s="1"/>
  <c r="CG315"/>
  <c r="Q315" s="1"/>
  <c r="CG313"/>
  <c r="Q313" s="1"/>
  <c r="CG311"/>
  <c r="Q311" s="1"/>
  <c r="CG309"/>
  <c r="Q309" s="1"/>
  <c r="CG307"/>
  <c r="Q307" s="1"/>
  <c r="CG305"/>
  <c r="Q305" s="1"/>
  <c r="CG303"/>
  <c r="Q303" s="1"/>
  <c r="CG301"/>
  <c r="Q301" s="1"/>
  <c r="CG299"/>
  <c r="Q299" s="1"/>
  <c r="CG297"/>
  <c r="Q297" s="1"/>
  <c r="CG295"/>
  <c r="Q295" s="1"/>
  <c r="CG293"/>
  <c r="Q293" s="1"/>
  <c r="CG291"/>
  <c r="Q291" s="1"/>
  <c r="CG289"/>
  <c r="Q289" s="1"/>
  <c r="CG287"/>
  <c r="Q287" s="1"/>
  <c r="CG285"/>
  <c r="Q285" s="1"/>
  <c r="CG283"/>
  <c r="Q283" s="1"/>
  <c r="CG281"/>
  <c r="Q281" s="1"/>
  <c r="CG279"/>
  <c r="Q279" s="1"/>
  <c r="CG277"/>
  <c r="Q277" s="1"/>
  <c r="CG275"/>
  <c r="Q275" s="1"/>
  <c r="CG273"/>
  <c r="Q273" s="1"/>
  <c r="CG271"/>
  <c r="Q271" s="1"/>
  <c r="CG269"/>
  <c r="Q269" s="1"/>
  <c r="CG267"/>
  <c r="Q267" s="1"/>
  <c r="CG265"/>
  <c r="Q265" s="1"/>
  <c r="CG263"/>
  <c r="Q263" s="1"/>
  <c r="CG261"/>
  <c r="Q261" s="1"/>
  <c r="CG259"/>
  <c r="Q259" s="1"/>
  <c r="CG257"/>
  <c r="Q257" s="1"/>
  <c r="CG255"/>
  <c r="Q255" s="1"/>
  <c r="CG253"/>
  <c r="Q253" s="1"/>
  <c r="CG251"/>
  <c r="Q251" s="1"/>
  <c r="CG249"/>
  <c r="Q249" s="1"/>
  <c r="CG247"/>
  <c r="Q247" s="1"/>
  <c r="CG245"/>
  <c r="Q245" s="1"/>
  <c r="CG243"/>
  <c r="Q243" s="1"/>
  <c r="CG241"/>
  <c r="Q241" s="1"/>
  <c r="CG239"/>
  <c r="Q239" s="1"/>
  <c r="CG237"/>
  <c r="Q237" s="1"/>
  <c r="CG235"/>
  <c r="Q235" s="1"/>
  <c r="CG233"/>
  <c r="Q233" s="1"/>
  <c r="CG231"/>
  <c r="Q231" s="1"/>
  <c r="CG229"/>
  <c r="Q229" s="1"/>
  <c r="CG227"/>
  <c r="Q227" s="1"/>
  <c r="CG225"/>
  <c r="Q225" s="1"/>
  <c r="CG223"/>
  <c r="Q223" s="1"/>
  <c r="CG221"/>
  <c r="Q221" s="1"/>
  <c r="CG219"/>
  <c r="Q219" s="1"/>
  <c r="CG217"/>
  <c r="Q217" s="1"/>
  <c r="CG215"/>
  <c r="Q215" s="1"/>
  <c r="CG213"/>
  <c r="Q213" s="1"/>
  <c r="CG211"/>
  <c r="Q211" s="1"/>
  <c r="CG209"/>
  <c r="Q209" s="1"/>
  <c r="CG207"/>
  <c r="Q207" s="1"/>
  <c r="CG205"/>
  <c r="Q205" s="1"/>
  <c r="CG203"/>
  <c r="Q203" s="1"/>
  <c r="CG201"/>
  <c r="Q201" s="1"/>
  <c r="CG199"/>
  <c r="Q199" s="1"/>
  <c r="CG197"/>
  <c r="Q197" s="1"/>
  <c r="CG195"/>
  <c r="Q195" s="1"/>
  <c r="CG193"/>
  <c r="Q193" s="1"/>
  <c r="CG191"/>
  <c r="Q191" s="1"/>
  <c r="CG189"/>
  <c r="Q189" s="1"/>
  <c r="CG187"/>
  <c r="Q187" s="1"/>
  <c r="CG185"/>
  <c r="Q185" s="1"/>
  <c r="CG183"/>
  <c r="Q183" s="1"/>
  <c r="CG181"/>
  <c r="Q181" s="1"/>
  <c r="CG179"/>
  <c r="Q179" s="1"/>
  <c r="CG177"/>
  <c r="Q177" s="1"/>
  <c r="CG175"/>
  <c r="Q175" s="1"/>
  <c r="CG173"/>
  <c r="Q173" s="1"/>
  <c r="CG171"/>
  <c r="Q171" s="1"/>
  <c r="CG169"/>
  <c r="Q169" s="1"/>
  <c r="CG167"/>
  <c r="Q167" s="1"/>
  <c r="CG165"/>
  <c r="Q165" s="1"/>
  <c r="CG163"/>
  <c r="Q163" s="1"/>
  <c r="CG161"/>
  <c r="Q161" s="1"/>
  <c r="CG159"/>
  <c r="Q159" s="1"/>
  <c r="CG157"/>
  <c r="Q157" s="1"/>
  <c r="CG155"/>
  <c r="Q155" s="1"/>
  <c r="CG153"/>
  <c r="Q153" s="1"/>
  <c r="CG151"/>
  <c r="Q151" s="1"/>
  <c r="CG149"/>
  <c r="Q149" s="1"/>
  <c r="CG147"/>
  <c r="Q147" s="1"/>
  <c r="CG145"/>
  <c r="Q145" s="1"/>
  <c r="CG143"/>
  <c r="Q143" s="1"/>
  <c r="CG141"/>
  <c r="Q141" s="1"/>
  <c r="CG139"/>
  <c r="Q139" s="1"/>
  <c r="CG137"/>
  <c r="Q137" s="1"/>
  <c r="CG135"/>
  <c r="Q135" s="1"/>
  <c r="CG133"/>
  <c r="Q133" s="1"/>
  <c r="CG131"/>
  <c r="Q131" s="1"/>
  <c r="CG129"/>
  <c r="CG127"/>
  <c r="Q127" s="1"/>
  <c r="CG125"/>
  <c r="Q125" s="1"/>
  <c r="CG123"/>
  <c r="Q123" s="1"/>
  <c r="CG121"/>
  <c r="Q121" s="1"/>
  <c r="CG119"/>
  <c r="Q119" s="1"/>
  <c r="CG117"/>
  <c r="Q117" s="1"/>
  <c r="CG115"/>
  <c r="Q115" s="1"/>
  <c r="CG113"/>
  <c r="Q113" s="1"/>
  <c r="CG111"/>
  <c r="Q111" s="1"/>
  <c r="CG109"/>
  <c r="Q109" s="1"/>
  <c r="CG107"/>
  <c r="Q107" s="1"/>
  <c r="CG105"/>
  <c r="Q105" s="1"/>
  <c r="CG103"/>
  <c r="Q103" s="1"/>
  <c r="CG101"/>
  <c r="Q101" s="1"/>
  <c r="CG99"/>
  <c r="Q99" s="1"/>
  <c r="CG97"/>
  <c r="Q97" s="1"/>
  <c r="CG95"/>
  <c r="Q95" s="1"/>
  <c r="CG93"/>
  <c r="Q93" s="1"/>
  <c r="CG91"/>
  <c r="Q91" s="1"/>
  <c r="CG89"/>
  <c r="Q89" s="1"/>
  <c r="CG87"/>
  <c r="Q87" s="1"/>
  <c r="CG85"/>
  <c r="Q85" s="1"/>
  <c r="CG83"/>
  <c r="Q83" s="1"/>
  <c r="CG81"/>
  <c r="Q81" s="1"/>
  <c r="CG79"/>
  <c r="Q79" s="1"/>
  <c r="CG77"/>
  <c r="Q77" s="1"/>
  <c r="CG75"/>
  <c r="Q75" s="1"/>
  <c r="CG73"/>
  <c r="Q73" s="1"/>
  <c r="CG71"/>
  <c r="Q71" s="1"/>
  <c r="CG69"/>
  <c r="Q69" s="1"/>
  <c r="CG67"/>
  <c r="Q67" s="1"/>
  <c r="CG65"/>
  <c r="Q65" s="1"/>
  <c r="CG63"/>
  <c r="Q63" s="1"/>
  <c r="CG61"/>
  <c r="Q61" s="1"/>
  <c r="CG59"/>
  <c r="Q59" s="1"/>
  <c r="CG57"/>
  <c r="Q57" s="1"/>
  <c r="CG55"/>
  <c r="Q55" s="1"/>
  <c r="CG53"/>
  <c r="Q53" s="1"/>
  <c r="CG51"/>
  <c r="Q51" s="1"/>
  <c r="CG49"/>
  <c r="Q49" s="1"/>
  <c r="CG47"/>
  <c r="Q47" s="1"/>
  <c r="CG45"/>
  <c r="Q45" s="1"/>
  <c r="CG43"/>
  <c r="Q43" s="1"/>
  <c r="CG41"/>
  <c r="Q41" s="1"/>
  <c r="CG39"/>
  <c r="Q39" s="1"/>
  <c r="CG37"/>
  <c r="Q37" s="1"/>
  <c r="CG35"/>
  <c r="Q35" s="1"/>
  <c r="CG33"/>
  <c r="Q33" s="1"/>
  <c r="CG31"/>
  <c r="Q31" s="1"/>
  <c r="CG29"/>
  <c r="Q29" s="1"/>
  <c r="CG27"/>
  <c r="Q27" s="1"/>
  <c r="CH25"/>
  <c r="R25" s="1"/>
  <c r="CG380"/>
  <c r="Q380" s="1"/>
  <c r="CG378"/>
  <c r="Q378" s="1"/>
  <c r="CG376"/>
  <c r="Q376" s="1"/>
  <c r="CG374"/>
  <c r="Q374" s="1"/>
  <c r="CG372"/>
  <c r="Q372" s="1"/>
  <c r="CG370"/>
  <c r="Q370" s="1"/>
  <c r="CG368"/>
  <c r="Q368" s="1"/>
  <c r="CG366"/>
  <c r="Q366" s="1"/>
  <c r="CG364"/>
  <c r="Q364" s="1"/>
  <c r="CG362"/>
  <c r="Q362" s="1"/>
  <c r="CG360"/>
  <c r="Q360" s="1"/>
  <c r="CG358"/>
  <c r="Q358" s="1"/>
  <c r="CG356"/>
  <c r="Q356" s="1"/>
  <c r="CG354"/>
  <c r="Q354" s="1"/>
  <c r="CG352"/>
  <c r="Q352" s="1"/>
  <c r="CG350"/>
  <c r="Q350" s="1"/>
  <c r="CG348"/>
  <c r="Q348" s="1"/>
  <c r="CG346"/>
  <c r="Q346" s="1"/>
  <c r="CG344"/>
  <c r="Q344" s="1"/>
  <c r="CG342"/>
  <c r="Q342" s="1"/>
  <c r="CG340"/>
  <c r="Q340" s="1"/>
  <c r="CG338"/>
  <c r="Q338" s="1"/>
  <c r="CG336"/>
  <c r="Q336" s="1"/>
  <c r="CG334"/>
  <c r="Q334" s="1"/>
  <c r="CG332"/>
  <c r="Q332" s="1"/>
  <c r="CG330"/>
  <c r="Q330" s="1"/>
  <c r="CG328"/>
  <c r="Q328" s="1"/>
  <c r="CG326"/>
  <c r="Q326" s="1"/>
  <c r="CG324"/>
  <c r="Q324" s="1"/>
  <c r="CG322"/>
  <c r="Q322" s="1"/>
  <c r="CG320"/>
  <c r="Q320" s="1"/>
  <c r="CG318"/>
  <c r="Q318" s="1"/>
  <c r="CG316"/>
  <c r="Q316" s="1"/>
  <c r="CG314"/>
  <c r="Q314" s="1"/>
  <c r="CG312"/>
  <c r="Q312" s="1"/>
  <c r="CG310"/>
  <c r="Q310" s="1"/>
  <c r="CG308"/>
  <c r="Q308" s="1"/>
  <c r="CG306"/>
  <c r="Q306" s="1"/>
  <c r="CG304"/>
  <c r="Q304" s="1"/>
  <c r="CG302"/>
  <c r="Q302" s="1"/>
  <c r="CG300"/>
  <c r="Q300" s="1"/>
  <c r="CG298"/>
  <c r="Q298" s="1"/>
  <c r="CG296"/>
  <c r="Q296" s="1"/>
  <c r="CG294"/>
  <c r="Q294" s="1"/>
  <c r="CG292"/>
  <c r="Q292" s="1"/>
  <c r="CG290"/>
  <c r="Q290" s="1"/>
  <c r="CG288"/>
  <c r="Q288" s="1"/>
  <c r="CG286"/>
  <c r="Q286" s="1"/>
  <c r="CG284"/>
  <c r="Q284" s="1"/>
  <c r="CG282"/>
  <c r="Q282" s="1"/>
  <c r="CG280"/>
  <c r="Q280" s="1"/>
  <c r="CG278"/>
  <c r="Q278" s="1"/>
  <c r="CG276"/>
  <c r="Q276" s="1"/>
  <c r="CG274"/>
  <c r="Q274" s="1"/>
  <c r="CG272"/>
  <c r="Q272" s="1"/>
  <c r="CG270"/>
  <c r="Q270" s="1"/>
  <c r="CG268"/>
  <c r="Q268" s="1"/>
  <c r="CG266"/>
  <c r="Q266" s="1"/>
  <c r="CG264"/>
  <c r="Q264" s="1"/>
  <c r="CG262"/>
  <c r="Q262" s="1"/>
  <c r="CG260"/>
  <c r="Q260" s="1"/>
  <c r="CG258"/>
  <c r="Q258" s="1"/>
  <c r="CG256"/>
  <c r="Q256" s="1"/>
  <c r="CG254"/>
  <c r="Q254" s="1"/>
  <c r="CG252"/>
  <c r="Q252" s="1"/>
  <c r="CG250"/>
  <c r="Q250" s="1"/>
  <c r="CG248"/>
  <c r="Q248" s="1"/>
  <c r="CG246"/>
  <c r="Q246" s="1"/>
  <c r="CG244"/>
  <c r="Q244" s="1"/>
  <c r="CG242"/>
  <c r="Q242" s="1"/>
  <c r="CG240"/>
  <c r="Q240" s="1"/>
  <c r="CG238"/>
  <c r="Q238" s="1"/>
  <c r="CG236"/>
  <c r="Q236" s="1"/>
  <c r="CG234"/>
  <c r="Q234" s="1"/>
  <c r="CG232"/>
  <c r="Q232" s="1"/>
  <c r="CG230"/>
  <c r="Q230" s="1"/>
  <c r="CG228"/>
  <c r="Q228" s="1"/>
  <c r="CG226"/>
  <c r="Q226" s="1"/>
  <c r="CG224"/>
  <c r="Q224" s="1"/>
  <c r="CG222"/>
  <c r="Q222" s="1"/>
  <c r="CG220"/>
  <c r="Q220" s="1"/>
  <c r="CG218"/>
  <c r="Q218" s="1"/>
  <c r="CG216"/>
  <c r="Q216" s="1"/>
  <c r="CG214"/>
  <c r="Q214" s="1"/>
  <c r="CG212"/>
  <c r="Q212" s="1"/>
  <c r="CG210"/>
  <c r="Q210" s="1"/>
  <c r="CG208"/>
  <c r="Q208" s="1"/>
  <c r="CG206"/>
  <c r="Q206" s="1"/>
  <c r="CG204"/>
  <c r="Q204" s="1"/>
  <c r="CG202"/>
  <c r="Q202" s="1"/>
  <c r="CG200"/>
  <c r="Q200" s="1"/>
  <c r="CG198"/>
  <c r="Q198" s="1"/>
  <c r="CG196"/>
  <c r="Q196" s="1"/>
  <c r="CG194"/>
  <c r="Q194" s="1"/>
  <c r="CG192"/>
  <c r="Q192" s="1"/>
  <c r="CG190"/>
  <c r="Q190" s="1"/>
  <c r="CG188"/>
  <c r="Q188" s="1"/>
  <c r="CG186"/>
  <c r="Q186" s="1"/>
  <c r="CG184"/>
  <c r="Q184" s="1"/>
  <c r="CG182"/>
  <c r="Q182" s="1"/>
  <c r="CG180"/>
  <c r="Q180" s="1"/>
  <c r="CG178"/>
  <c r="Q178" s="1"/>
  <c r="CG176"/>
  <c r="Q176" s="1"/>
  <c r="CG174"/>
  <c r="Q174" s="1"/>
  <c r="CG172"/>
  <c r="Q172" s="1"/>
  <c r="CG170"/>
  <c r="Q170" s="1"/>
  <c r="CG168"/>
  <c r="Q168" s="1"/>
  <c r="CG166"/>
  <c r="CG164"/>
  <c r="Q164" s="1"/>
  <c r="CG162"/>
  <c r="Q162" s="1"/>
  <c r="CG160"/>
  <c r="Q160" s="1"/>
  <c r="CG158"/>
  <c r="Q158" s="1"/>
  <c r="CG156"/>
  <c r="Q156" s="1"/>
  <c r="CG154"/>
  <c r="Q154" s="1"/>
  <c r="CG152"/>
  <c r="Q152" s="1"/>
  <c r="CG150"/>
  <c r="Q150" s="1"/>
  <c r="CG148"/>
  <c r="Q148" s="1"/>
  <c r="CG146"/>
  <c r="Q146" s="1"/>
  <c r="CG144"/>
  <c r="Q144" s="1"/>
  <c r="CG142"/>
  <c r="Q142" s="1"/>
  <c r="CG140"/>
  <c r="Q140" s="1"/>
  <c r="CG138"/>
  <c r="Q138" s="1"/>
  <c r="CG136"/>
  <c r="Q136" s="1"/>
  <c r="CG134"/>
  <c r="Q134" s="1"/>
  <c r="CG132"/>
  <c r="Q132" s="1"/>
  <c r="CG130"/>
  <c r="Q130" s="1"/>
  <c r="CG128"/>
  <c r="Q128" s="1"/>
  <c r="CG126"/>
  <c r="Q126" s="1"/>
  <c r="CG124"/>
  <c r="Q124" s="1"/>
  <c r="CG122"/>
  <c r="Q122" s="1"/>
  <c r="CG120"/>
  <c r="Q120" s="1"/>
  <c r="CG118"/>
  <c r="Q118" s="1"/>
  <c r="CG116"/>
  <c r="Q116" s="1"/>
  <c r="CG114"/>
  <c r="Q114" s="1"/>
  <c r="CG112"/>
  <c r="Q112" s="1"/>
  <c r="CG110"/>
  <c r="Q110" s="1"/>
  <c r="CG108"/>
  <c r="Q108" s="1"/>
  <c r="CG106"/>
  <c r="Q106" s="1"/>
  <c r="CG104"/>
  <c r="Q104" s="1"/>
  <c r="CG102"/>
  <c r="Q102" s="1"/>
  <c r="CG100"/>
  <c r="Q100" s="1"/>
  <c r="CG98"/>
  <c r="Q98" s="1"/>
  <c r="CG96"/>
  <c r="Q96" s="1"/>
  <c r="CG94"/>
  <c r="Q94" s="1"/>
  <c r="CG92"/>
  <c r="Q92" s="1"/>
  <c r="CG90"/>
  <c r="Q90" s="1"/>
  <c r="CG88"/>
  <c r="Q88" s="1"/>
  <c r="CG86"/>
  <c r="Q86" s="1"/>
  <c r="CG84"/>
  <c r="Q84" s="1"/>
  <c r="CG82"/>
  <c r="Q82" s="1"/>
  <c r="CG80"/>
  <c r="Q80" s="1"/>
  <c r="CG78"/>
  <c r="Q78" s="1"/>
  <c r="CG76"/>
  <c r="Q76" s="1"/>
  <c r="CG74"/>
  <c r="Q74" s="1"/>
  <c r="CG72"/>
  <c r="Q72" s="1"/>
  <c r="CG70"/>
  <c r="Q70" s="1"/>
  <c r="CG68"/>
  <c r="Q68" s="1"/>
  <c r="CG66"/>
  <c r="Q66" s="1"/>
  <c r="CG64"/>
  <c r="Q64" s="1"/>
  <c r="CG62"/>
  <c r="Q62" s="1"/>
  <c r="CG60"/>
  <c r="Q60" s="1"/>
  <c r="CG58"/>
  <c r="Q58" s="1"/>
  <c r="CG56"/>
  <c r="Q56" s="1"/>
  <c r="CG54"/>
  <c r="Q54" s="1"/>
  <c r="CG52"/>
  <c r="Q52" s="1"/>
  <c r="CG50"/>
  <c r="Q50" s="1"/>
  <c r="CG48"/>
  <c r="Q48" s="1"/>
  <c r="CG46"/>
  <c r="Q46" s="1"/>
  <c r="CG44"/>
  <c r="Q44" s="1"/>
  <c r="CG42"/>
  <c r="Q42" s="1"/>
  <c r="CG40"/>
  <c r="Q40" s="1"/>
  <c r="CG38"/>
  <c r="Q38" s="1"/>
  <c r="CG36"/>
  <c r="Q36" s="1"/>
  <c r="CG34"/>
  <c r="Q34" s="1"/>
  <c r="CG32"/>
  <c r="Q32" s="1"/>
  <c r="CG30"/>
  <c r="Q30" s="1"/>
  <c r="CG28"/>
  <c r="Q28" s="1"/>
  <c r="CG26"/>
  <c r="Q26" s="1"/>
  <c r="S16" a="1"/>
  <c r="S16" s="1"/>
  <c r="S15" a="1"/>
  <c r="S15" s="1"/>
  <c r="S14" a="1"/>
  <c r="S14" s="1"/>
  <c r="Q17"/>
  <c r="Q129"/>
  <c r="Q166"/>
  <c r="B35" i="3" a="1"/>
  <c r="B40" s="1"/>
  <c r="N381" i="6"/>
  <c r="N379"/>
  <c r="N377"/>
  <c r="N375"/>
  <c r="N373"/>
  <c r="N371"/>
  <c r="N369"/>
  <c r="N367"/>
  <c r="N365"/>
  <c r="N363"/>
  <c r="N361"/>
  <c r="N359"/>
  <c r="N357"/>
  <c r="N355"/>
  <c r="N353"/>
  <c r="N351"/>
  <c r="N349"/>
  <c r="N347"/>
  <c r="N345"/>
  <c r="N343"/>
  <c r="N380"/>
  <c r="N378"/>
  <c r="N376"/>
  <c r="N374"/>
  <c r="N372"/>
  <c r="N370"/>
  <c r="N368"/>
  <c r="N366"/>
  <c r="N364"/>
  <c r="N362"/>
  <c r="N360"/>
  <c r="N358"/>
  <c r="N356"/>
  <c r="N354"/>
  <c r="N352"/>
  <c r="N350"/>
  <c r="N348"/>
  <c r="N346"/>
  <c r="N344"/>
  <c r="N341"/>
  <c r="N339"/>
  <c r="N337"/>
  <c r="N335"/>
  <c r="N333"/>
  <c r="N331"/>
  <c r="N329"/>
  <c r="N327"/>
  <c r="N325"/>
  <c r="N323"/>
  <c r="N321"/>
  <c r="N319"/>
  <c r="N317"/>
  <c r="N315"/>
  <c r="N313"/>
  <c r="N311"/>
  <c r="N309"/>
  <c r="N307"/>
  <c r="N305"/>
  <c r="N303"/>
  <c r="N301"/>
  <c r="N299"/>
  <c r="N297"/>
  <c r="N295"/>
  <c r="N293"/>
  <c r="N291"/>
  <c r="N289"/>
  <c r="N287"/>
  <c r="N285"/>
  <c r="N283"/>
  <c r="N281"/>
  <c r="N279"/>
  <c r="N277"/>
  <c r="N275"/>
  <c r="N273"/>
  <c r="N271"/>
  <c r="N269"/>
  <c r="N267"/>
  <c r="N265"/>
  <c r="N342"/>
  <c r="N340"/>
  <c r="N338"/>
  <c r="N336"/>
  <c r="N334"/>
  <c r="N332"/>
  <c r="N330"/>
  <c r="N328"/>
  <c r="N326"/>
  <c r="N324"/>
  <c r="N322"/>
  <c r="N320"/>
  <c r="N318"/>
  <c r="N316"/>
  <c r="N314"/>
  <c r="N312"/>
  <c r="N310"/>
  <c r="N308"/>
  <c r="N306"/>
  <c r="N304"/>
  <c r="N302"/>
  <c r="N300"/>
  <c r="N298"/>
  <c r="N296"/>
  <c r="N294"/>
  <c r="N292"/>
  <c r="N290"/>
  <c r="N288"/>
  <c r="N286"/>
  <c r="N284"/>
  <c r="N282"/>
  <c r="N280"/>
  <c r="N278"/>
  <c r="N276"/>
  <c r="N274"/>
  <c r="N272"/>
  <c r="N270"/>
  <c r="N268"/>
  <c r="N266"/>
  <c r="N264"/>
  <c r="N263"/>
  <c r="N261"/>
  <c r="N259"/>
  <c r="N257"/>
  <c r="N255"/>
  <c r="N253"/>
  <c r="N251"/>
  <c r="N249"/>
  <c r="N247"/>
  <c r="N245"/>
  <c r="N243"/>
  <c r="N241"/>
  <c r="N239"/>
  <c r="N237"/>
  <c r="N235"/>
  <c r="N233"/>
  <c r="N231"/>
  <c r="N229"/>
  <c r="N227"/>
  <c r="N225"/>
  <c r="N223"/>
  <c r="N221"/>
  <c r="N219"/>
  <c r="N217"/>
  <c r="N215"/>
  <c r="N213"/>
  <c r="N211"/>
  <c r="N209"/>
  <c r="N207"/>
  <c r="N205"/>
  <c r="N203"/>
  <c r="N201"/>
  <c r="N199"/>
  <c r="N197"/>
  <c r="N195"/>
  <c r="N193"/>
  <c r="N191"/>
  <c r="N189"/>
  <c r="N187"/>
  <c r="N185"/>
  <c r="N183"/>
  <c r="N181"/>
  <c r="N179"/>
  <c r="N177"/>
  <c r="N175"/>
  <c r="N173"/>
  <c r="N171"/>
  <c r="N169"/>
  <c r="N167"/>
  <c r="N165"/>
  <c r="N163"/>
  <c r="N161"/>
  <c r="N159"/>
  <c r="N157"/>
  <c r="N155"/>
  <c r="N153"/>
  <c r="N151"/>
  <c r="N149"/>
  <c r="N147"/>
  <c r="N145"/>
  <c r="N143"/>
  <c r="N141"/>
  <c r="N139"/>
  <c r="N137"/>
  <c r="N135"/>
  <c r="N133"/>
  <c r="N131"/>
  <c r="N129"/>
  <c r="N127"/>
  <c r="N125"/>
  <c r="N123"/>
  <c r="N121"/>
  <c r="N119"/>
  <c r="N117"/>
  <c r="N115"/>
  <c r="N113"/>
  <c r="N111"/>
  <c r="N109"/>
  <c r="N107"/>
  <c r="N262"/>
  <c r="N260"/>
  <c r="N258"/>
  <c r="N256"/>
  <c r="N254"/>
  <c r="N252"/>
  <c r="N250"/>
  <c r="N248"/>
  <c r="N246"/>
  <c r="N244"/>
  <c r="N242"/>
  <c r="N240"/>
  <c r="N238"/>
  <c r="N236"/>
  <c r="N234"/>
  <c r="N232"/>
  <c r="N230"/>
  <c r="N228"/>
  <c r="N226"/>
  <c r="N224"/>
  <c r="N222"/>
  <c r="N220"/>
  <c r="N218"/>
  <c r="N216"/>
  <c r="N214"/>
  <c r="N212"/>
  <c r="N210"/>
  <c r="N208"/>
  <c r="N206"/>
  <c r="N204"/>
  <c r="N202"/>
  <c r="N200"/>
  <c r="N198"/>
  <c r="N196"/>
  <c r="N194"/>
  <c r="N192"/>
  <c r="N190"/>
  <c r="N188"/>
  <c r="N186"/>
  <c r="N184"/>
  <c r="N182"/>
  <c r="N180"/>
  <c r="N178"/>
  <c r="N176"/>
  <c r="N174"/>
  <c r="N172"/>
  <c r="N170"/>
  <c r="N168"/>
  <c r="N166"/>
  <c r="N164"/>
  <c r="N162"/>
  <c r="N160"/>
  <c r="N158"/>
  <c r="N156"/>
  <c r="N154"/>
  <c r="N152"/>
  <c r="N150"/>
  <c r="N148"/>
  <c r="N146"/>
  <c r="N144"/>
  <c r="N142"/>
  <c r="N140"/>
  <c r="N138"/>
  <c r="N136"/>
  <c r="N134"/>
  <c r="N132"/>
  <c r="N130"/>
  <c r="N128"/>
  <c r="N126"/>
  <c r="N124"/>
  <c r="N122"/>
  <c r="N120"/>
  <c r="N118"/>
  <c r="N116"/>
  <c r="N114"/>
  <c r="N112"/>
  <c r="N110"/>
  <c r="N108"/>
  <c r="N106"/>
  <c r="N105"/>
  <c r="N103"/>
  <c r="N101"/>
  <c r="N99"/>
  <c r="N97"/>
  <c r="N95"/>
  <c r="N93"/>
  <c r="N91"/>
  <c r="N89"/>
  <c r="N87"/>
  <c r="N85"/>
  <c r="N83"/>
  <c r="N81"/>
  <c r="N79"/>
  <c r="N77"/>
  <c r="N75"/>
  <c r="N73"/>
  <c r="N71"/>
  <c r="N69"/>
  <c r="N67"/>
  <c r="N65"/>
  <c r="N63"/>
  <c r="N61"/>
  <c r="N59"/>
  <c r="N57"/>
  <c r="N55"/>
  <c r="N53"/>
  <c r="N51"/>
  <c r="N49"/>
  <c r="N47"/>
  <c r="N45"/>
  <c r="N43"/>
  <c r="N41"/>
  <c r="N39"/>
  <c r="N37"/>
  <c r="N35"/>
  <c r="N33"/>
  <c r="N31"/>
  <c r="N29"/>
  <c r="N27"/>
  <c r="N25"/>
  <c r="N104"/>
  <c r="N102"/>
  <c r="N100"/>
  <c r="N98"/>
  <c r="N96"/>
  <c r="N94"/>
  <c r="N92"/>
  <c r="N90"/>
  <c r="N88"/>
  <c r="N86"/>
  <c r="N84"/>
  <c r="N82"/>
  <c r="N80"/>
  <c r="N78"/>
  <c r="N76"/>
  <c r="N74"/>
  <c r="N72"/>
  <c r="N70"/>
  <c r="N68"/>
  <c r="N66"/>
  <c r="N64"/>
  <c r="N62"/>
  <c r="N60"/>
  <c r="N58"/>
  <c r="N56"/>
  <c r="N54"/>
  <c r="N52"/>
  <c r="N50"/>
  <c r="N48"/>
  <c r="N46"/>
  <c r="N44"/>
  <c r="N42"/>
  <c r="N40"/>
  <c r="N38"/>
  <c r="N36"/>
  <c r="N34"/>
  <c r="N32"/>
  <c r="N30"/>
  <c r="N28"/>
  <c r="N26"/>
  <c r="AZ23"/>
  <c r="AZ26"/>
  <c r="BQ26"/>
  <c r="AZ28"/>
  <c r="BQ28"/>
  <c r="AZ30"/>
  <c r="BQ30"/>
  <c r="AZ32"/>
  <c r="BQ32"/>
  <c r="AZ34"/>
  <c r="BQ34"/>
  <c r="AZ36"/>
  <c r="BQ36"/>
  <c r="AZ38"/>
  <c r="BQ38"/>
  <c r="AZ40"/>
  <c r="BQ40"/>
  <c r="AZ42"/>
  <c r="BQ42"/>
  <c r="AZ44"/>
  <c r="BQ44"/>
  <c r="AZ46"/>
  <c r="BQ46"/>
  <c r="AZ48"/>
  <c r="BQ48"/>
  <c r="AZ50"/>
  <c r="BQ50"/>
  <c r="AZ52"/>
  <c r="BQ52"/>
  <c r="AZ54"/>
  <c r="BQ54"/>
  <c r="AZ56"/>
  <c r="BQ56"/>
  <c r="AZ58"/>
  <c r="BQ58"/>
  <c r="AZ60"/>
  <c r="BQ60"/>
  <c r="AZ62"/>
  <c r="BQ62"/>
  <c r="AZ64"/>
  <c r="BQ64"/>
  <c r="AZ66"/>
  <c r="BQ66"/>
  <c r="AZ68"/>
  <c r="BQ68"/>
  <c r="AZ70"/>
  <c r="BQ70"/>
  <c r="AZ72"/>
  <c r="BQ72"/>
  <c r="AZ74"/>
  <c r="BQ74"/>
  <c r="AZ76"/>
  <c r="BQ76"/>
  <c r="AZ78"/>
  <c r="BQ78"/>
  <c r="AZ80"/>
  <c r="BQ80"/>
  <c r="AZ82"/>
  <c r="BQ82"/>
  <c r="AZ84"/>
  <c r="BQ84"/>
  <c r="AZ86"/>
  <c r="BQ86"/>
  <c r="AZ88"/>
  <c r="BQ88"/>
  <c r="AZ90"/>
  <c r="BQ90"/>
  <c r="AZ92"/>
  <c r="BQ92"/>
  <c r="AZ94"/>
  <c r="BQ94"/>
  <c r="AZ96"/>
  <c r="BQ96"/>
  <c r="AZ98"/>
  <c r="BQ98"/>
  <c r="AZ100"/>
  <c r="BQ100"/>
  <c r="AZ102"/>
  <c r="BQ102"/>
  <c r="AZ104"/>
  <c r="BQ104"/>
  <c r="AZ106"/>
  <c r="BQ106"/>
  <c r="AZ108"/>
  <c r="BQ108"/>
  <c r="AZ110"/>
  <c r="BQ110"/>
  <c r="AZ112"/>
  <c r="BQ112"/>
  <c r="AZ114"/>
  <c r="BQ114"/>
  <c r="AZ116"/>
  <c r="BQ116"/>
  <c r="AZ118"/>
  <c r="BQ118"/>
  <c r="AZ120"/>
  <c r="BQ120"/>
  <c r="AZ122"/>
  <c r="BQ122"/>
  <c r="AZ124"/>
  <c r="BQ124"/>
  <c r="AZ126"/>
  <c r="BQ126"/>
  <c r="AZ128"/>
  <c r="BQ128"/>
  <c r="AZ130"/>
  <c r="BQ130"/>
  <c r="AZ132"/>
  <c r="BQ132"/>
  <c r="AZ134"/>
  <c r="BQ134"/>
  <c r="AZ136"/>
  <c r="BQ136"/>
  <c r="AZ138"/>
  <c r="BQ138"/>
  <c r="AZ140"/>
  <c r="BQ140"/>
  <c r="AZ142"/>
  <c r="BQ142"/>
  <c r="AZ144"/>
  <c r="BQ144"/>
  <c r="AZ146"/>
  <c r="BQ146"/>
  <c r="AZ148"/>
  <c r="BQ148"/>
  <c r="AZ150"/>
  <c r="BQ150"/>
  <c r="AZ152"/>
  <c r="BQ152"/>
  <c r="AZ154"/>
  <c r="BQ154"/>
  <c r="AZ156"/>
  <c r="BQ156"/>
  <c r="AZ158"/>
  <c r="BQ158"/>
  <c r="AZ160"/>
  <c r="BQ160"/>
  <c r="AZ162"/>
  <c r="BQ162"/>
  <c r="AZ164"/>
  <c r="BQ164"/>
  <c r="AZ166"/>
  <c r="BQ166"/>
  <c r="AZ168"/>
  <c r="BQ168"/>
  <c r="AZ170"/>
  <c r="BQ170"/>
  <c r="AZ172"/>
  <c r="BQ172"/>
  <c r="AZ174"/>
  <c r="BQ174"/>
  <c r="AZ176"/>
  <c r="BQ176"/>
  <c r="AZ178"/>
  <c r="BQ178"/>
  <c r="AZ180"/>
  <c r="BQ180"/>
  <c r="AZ182"/>
  <c r="BQ182"/>
  <c r="AZ184"/>
  <c r="BQ184"/>
  <c r="AZ186"/>
  <c r="BQ186"/>
  <c r="AZ188"/>
  <c r="BQ188"/>
  <c r="AZ190"/>
  <c r="BQ190"/>
  <c r="AZ192"/>
  <c r="BQ192"/>
  <c r="AZ194"/>
  <c r="BQ194"/>
  <c r="AZ196"/>
  <c r="BQ196"/>
  <c r="AZ198"/>
  <c r="BQ198"/>
  <c r="AZ200"/>
  <c r="BQ200"/>
  <c r="AZ202"/>
  <c r="BQ202"/>
  <c r="AZ204"/>
  <c r="BQ204"/>
  <c r="AZ206"/>
  <c r="BQ206"/>
  <c r="AZ208"/>
  <c r="BQ208"/>
  <c r="AZ210"/>
  <c r="BQ210"/>
  <c r="AZ212"/>
  <c r="BQ212"/>
  <c r="AZ214"/>
  <c r="BQ214"/>
  <c r="AZ216"/>
  <c r="BQ216"/>
  <c r="AZ218"/>
  <c r="BQ218"/>
  <c r="AZ220"/>
  <c r="BQ220"/>
  <c r="AZ222"/>
  <c r="BQ222"/>
  <c r="AZ224"/>
  <c r="BQ224"/>
  <c r="AZ226"/>
  <c r="BQ226"/>
  <c r="AZ228"/>
  <c r="BQ228"/>
  <c r="AZ230"/>
  <c r="BQ230"/>
  <c r="AZ232"/>
  <c r="BQ232"/>
  <c r="AZ234"/>
  <c r="BQ234"/>
  <c r="AZ236"/>
  <c r="BQ236"/>
  <c r="AZ238"/>
  <c r="BQ238"/>
  <c r="AZ240"/>
  <c r="BQ240"/>
  <c r="AZ242"/>
  <c r="BQ242"/>
  <c r="AZ244"/>
  <c r="BQ244"/>
  <c r="AZ246"/>
  <c r="BQ246"/>
  <c r="AZ248"/>
  <c r="BQ248"/>
  <c r="AZ250"/>
  <c r="BQ250"/>
  <c r="AZ252"/>
  <c r="BQ252"/>
  <c r="AZ254"/>
  <c r="BQ254"/>
  <c r="AZ256"/>
  <c r="BQ256"/>
  <c r="AZ258"/>
  <c r="BQ258"/>
  <c r="AZ260"/>
  <c r="BQ260"/>
  <c r="AZ262"/>
  <c r="BQ262"/>
  <c r="AZ264"/>
  <c r="BQ264"/>
  <c r="AZ266"/>
  <c r="BQ266"/>
  <c r="AZ268"/>
  <c r="BQ268"/>
  <c r="AZ270"/>
  <c r="BQ270"/>
  <c r="AZ272"/>
  <c r="BQ272"/>
  <c r="AZ274"/>
  <c r="BQ274"/>
  <c r="AZ276"/>
  <c r="BQ276"/>
  <c r="AZ278"/>
  <c r="BQ278"/>
  <c r="AZ280"/>
  <c r="BQ280"/>
  <c r="AZ282"/>
  <c r="BQ282"/>
  <c r="AZ284"/>
  <c r="BQ284"/>
  <c r="AZ286"/>
  <c r="BQ286"/>
  <c r="AZ288"/>
  <c r="BQ288"/>
  <c r="AZ290"/>
  <c r="BQ290"/>
  <c r="AZ292"/>
  <c r="BQ292"/>
  <c r="AZ294"/>
  <c r="BQ294"/>
  <c r="AZ296"/>
  <c r="BQ296"/>
  <c r="AZ298"/>
  <c r="BQ298"/>
  <c r="AZ300"/>
  <c r="BQ300"/>
  <c r="AZ302"/>
  <c r="BQ302"/>
  <c r="AZ304"/>
  <c r="BQ304"/>
  <c r="AZ306"/>
  <c r="BQ306"/>
  <c r="AZ308"/>
  <c r="BQ308"/>
  <c r="AZ310"/>
  <c r="BQ310"/>
  <c r="AZ312"/>
  <c r="BQ312"/>
  <c r="AZ314"/>
  <c r="BQ314"/>
  <c r="AZ316"/>
  <c r="BQ316"/>
  <c r="AZ318"/>
  <c r="BQ318"/>
  <c r="AZ320"/>
  <c r="BQ320"/>
  <c r="AZ322"/>
  <c r="BQ322"/>
  <c r="AZ324"/>
  <c r="BQ324"/>
  <c r="AZ326"/>
  <c r="BQ326"/>
  <c r="AZ328"/>
  <c r="BQ328"/>
  <c r="AZ330"/>
  <c r="BQ330"/>
  <c r="AZ332"/>
  <c r="BQ332"/>
  <c r="AZ334"/>
  <c r="BQ334"/>
  <c r="AZ336"/>
  <c r="BQ336"/>
  <c r="AZ338"/>
  <c r="BQ338"/>
  <c r="AZ340"/>
  <c r="BQ340"/>
  <c r="AZ342"/>
  <c r="BQ342"/>
  <c r="AZ344"/>
  <c r="BQ344"/>
  <c r="AZ346"/>
  <c r="BQ346"/>
  <c r="AZ348"/>
  <c r="BQ348"/>
  <c r="AZ350"/>
  <c r="BQ350"/>
  <c r="AZ352"/>
  <c r="BQ352"/>
  <c r="AZ354"/>
  <c r="BQ354"/>
  <c r="AZ356"/>
  <c r="BQ356"/>
  <c r="AZ358"/>
  <c r="BQ358"/>
  <c r="AZ360"/>
  <c r="BQ360"/>
  <c r="AZ362"/>
  <c r="BQ362"/>
  <c r="AZ364"/>
  <c r="BQ364"/>
  <c r="AZ366"/>
  <c r="BQ366"/>
  <c r="AZ368"/>
  <c r="BQ368"/>
  <c r="AZ370"/>
  <c r="BQ370"/>
  <c r="AZ372"/>
  <c r="BQ372"/>
  <c r="AZ374"/>
  <c r="BQ374"/>
  <c r="AZ376"/>
  <c r="BQ376"/>
  <c r="AZ378"/>
  <c r="BQ378"/>
  <c r="AZ380"/>
  <c r="BQ380"/>
  <c r="BA25"/>
  <c r="BR25"/>
  <c r="AZ27"/>
  <c r="BQ27"/>
  <c r="AZ29"/>
  <c r="BQ29"/>
  <c r="AZ31"/>
  <c r="BQ31"/>
  <c r="AZ33"/>
  <c r="BQ33"/>
  <c r="AZ35"/>
  <c r="BQ35"/>
  <c r="AZ37"/>
  <c r="BQ37"/>
  <c r="AZ39"/>
  <c r="BQ39"/>
  <c r="AZ41"/>
  <c r="BQ41"/>
  <c r="AZ43"/>
  <c r="BQ43"/>
  <c r="AZ45"/>
  <c r="BQ45"/>
  <c r="AZ47"/>
  <c r="BQ47"/>
  <c r="AZ49"/>
  <c r="BQ49"/>
  <c r="AZ51"/>
  <c r="BQ51"/>
  <c r="AZ53"/>
  <c r="BQ53"/>
  <c r="AZ55"/>
  <c r="BQ55"/>
  <c r="AZ57"/>
  <c r="BQ57"/>
  <c r="AZ59"/>
  <c r="BQ59"/>
  <c r="AZ61"/>
  <c r="BQ61"/>
  <c r="AZ63"/>
  <c r="BQ63"/>
  <c r="AZ65"/>
  <c r="BQ65"/>
  <c r="AZ67"/>
  <c r="BQ67"/>
  <c r="AZ69"/>
  <c r="BQ69"/>
  <c r="AZ71"/>
  <c r="BQ71"/>
  <c r="AZ73"/>
  <c r="BQ73"/>
  <c r="AZ75"/>
  <c r="BQ75"/>
  <c r="AZ77"/>
  <c r="BQ77"/>
  <c r="AZ79"/>
  <c r="BQ79"/>
  <c r="AZ81"/>
  <c r="BQ81"/>
  <c r="AZ83"/>
  <c r="BQ83"/>
  <c r="AZ85"/>
  <c r="BQ85"/>
  <c r="AZ87"/>
  <c r="BQ87"/>
  <c r="AZ89"/>
  <c r="BQ89"/>
  <c r="AZ91"/>
  <c r="BQ91"/>
  <c r="AZ93"/>
  <c r="BQ93"/>
  <c r="AZ95"/>
  <c r="BQ95"/>
  <c r="AZ97"/>
  <c r="BQ97"/>
  <c r="AZ99"/>
  <c r="BQ99"/>
  <c r="AZ101"/>
  <c r="BQ101"/>
  <c r="AZ103"/>
  <c r="BQ103"/>
  <c r="AZ105"/>
  <c r="BQ105"/>
  <c r="AZ107"/>
  <c r="BQ107"/>
  <c r="AZ109"/>
  <c r="BQ109"/>
  <c r="AZ111"/>
  <c r="BQ111"/>
  <c r="AZ113"/>
  <c r="BQ113"/>
  <c r="AZ115"/>
  <c r="BQ115"/>
  <c r="AZ117"/>
  <c r="BQ117"/>
  <c r="AZ119"/>
  <c r="BQ119"/>
  <c r="AZ121"/>
  <c r="BQ121"/>
  <c r="AZ123"/>
  <c r="BQ123"/>
  <c r="AZ125"/>
  <c r="BQ125"/>
  <c r="AZ127"/>
  <c r="BQ127"/>
  <c r="AZ129"/>
  <c r="BQ129"/>
  <c r="AZ131"/>
  <c r="BQ131"/>
  <c r="AZ133"/>
  <c r="BQ133"/>
  <c r="AZ135"/>
  <c r="BQ135"/>
  <c r="AZ137"/>
  <c r="BQ137"/>
  <c r="AZ139"/>
  <c r="BQ139"/>
  <c r="AZ141"/>
  <c r="BQ141"/>
  <c r="AZ143"/>
  <c r="BQ143"/>
  <c r="AZ145"/>
  <c r="BQ145"/>
  <c r="AZ147"/>
  <c r="BQ147"/>
  <c r="AZ149"/>
  <c r="BQ149"/>
  <c r="AZ151"/>
  <c r="BQ151"/>
  <c r="AZ153"/>
  <c r="BQ153"/>
  <c r="AZ155"/>
  <c r="BQ155"/>
  <c r="AZ157"/>
  <c r="BQ157"/>
  <c r="AZ159"/>
  <c r="BQ159"/>
  <c r="AZ161"/>
  <c r="BQ161"/>
  <c r="AZ163"/>
  <c r="BQ163"/>
  <c r="AZ165"/>
  <c r="BQ165"/>
  <c r="AZ167"/>
  <c r="BQ167"/>
  <c r="AZ169"/>
  <c r="BQ169"/>
  <c r="AZ171"/>
  <c r="BQ171"/>
  <c r="AZ173"/>
  <c r="BQ173"/>
  <c r="AZ175"/>
  <c r="BQ175"/>
  <c r="AZ177"/>
  <c r="BQ177"/>
  <c r="AZ179"/>
  <c r="BQ179"/>
  <c r="AZ181"/>
  <c r="BQ181"/>
  <c r="AZ183"/>
  <c r="BQ183"/>
  <c r="AZ185"/>
  <c r="BQ185"/>
  <c r="AZ187"/>
  <c r="BQ187"/>
  <c r="AZ189"/>
  <c r="BQ189"/>
  <c r="AZ191"/>
  <c r="BQ191"/>
  <c r="AZ193"/>
  <c r="BQ193"/>
  <c r="AZ195"/>
  <c r="BQ195"/>
  <c r="AZ197"/>
  <c r="BQ197"/>
  <c r="AZ199"/>
  <c r="BQ199"/>
  <c r="AZ201"/>
  <c r="BQ201"/>
  <c r="AZ203"/>
  <c r="BQ203"/>
  <c r="AZ205"/>
  <c r="BQ205"/>
  <c r="AZ207"/>
  <c r="BQ207"/>
  <c r="AZ209"/>
  <c r="BQ209"/>
  <c r="AZ211"/>
  <c r="BQ211"/>
  <c r="AZ213"/>
  <c r="BQ213"/>
  <c r="AZ215"/>
  <c r="BQ215"/>
  <c r="AZ217"/>
  <c r="BQ217"/>
  <c r="AZ219"/>
  <c r="BQ219"/>
  <c r="AZ221"/>
  <c r="BQ221"/>
  <c r="AZ223"/>
  <c r="BQ223"/>
  <c r="AZ225"/>
  <c r="BQ225"/>
  <c r="AZ227"/>
  <c r="BQ227"/>
  <c r="AZ229"/>
  <c r="BQ229"/>
  <c r="AZ231"/>
  <c r="BQ231"/>
  <c r="AZ233"/>
  <c r="BQ233"/>
  <c r="AZ235"/>
  <c r="BQ235"/>
  <c r="AZ237"/>
  <c r="BQ237"/>
  <c r="AZ239"/>
  <c r="BQ239"/>
  <c r="AZ241"/>
  <c r="BQ241"/>
  <c r="AZ243"/>
  <c r="BQ243"/>
  <c r="AZ245"/>
  <c r="BQ245"/>
  <c r="AZ247"/>
  <c r="BQ247"/>
  <c r="AZ249"/>
  <c r="BQ249"/>
  <c r="AZ251"/>
  <c r="BQ251"/>
  <c r="AZ253"/>
  <c r="BQ253"/>
  <c r="AZ255"/>
  <c r="BQ255"/>
  <c r="AZ257"/>
  <c r="BQ257"/>
  <c r="AZ259"/>
  <c r="BQ259"/>
  <c r="AZ261"/>
  <c r="BQ261"/>
  <c r="AZ263"/>
  <c r="BQ263"/>
  <c r="AZ265"/>
  <c r="BQ265"/>
  <c r="AZ267"/>
  <c r="BQ267"/>
  <c r="AZ269"/>
  <c r="BQ269"/>
  <c r="AZ271"/>
  <c r="BQ271"/>
  <c r="AZ273"/>
  <c r="BQ273"/>
  <c r="AZ275"/>
  <c r="BQ275"/>
  <c r="AZ277"/>
  <c r="BQ277"/>
  <c r="AZ279"/>
  <c r="BQ279"/>
  <c r="AZ281"/>
  <c r="BQ281"/>
  <c r="AZ283"/>
  <c r="BQ283"/>
  <c r="AZ285"/>
  <c r="BQ285"/>
  <c r="AZ287"/>
  <c r="BQ287"/>
  <c r="AZ289"/>
  <c r="BQ289"/>
  <c r="AZ291"/>
  <c r="BQ291"/>
  <c r="AZ293"/>
  <c r="BQ293"/>
  <c r="AZ295"/>
  <c r="BQ295"/>
  <c r="AZ297"/>
  <c r="BQ297"/>
  <c r="AZ299"/>
  <c r="BQ299"/>
  <c r="AZ301"/>
  <c r="BQ301"/>
  <c r="AZ303"/>
  <c r="BQ303"/>
  <c r="AZ305"/>
  <c r="BQ305"/>
  <c r="AZ307"/>
  <c r="BQ307"/>
  <c r="AZ309"/>
  <c r="BQ309"/>
  <c r="AZ311"/>
  <c r="BQ311"/>
  <c r="AZ313"/>
  <c r="BQ313"/>
  <c r="AZ315"/>
  <c r="BQ315"/>
  <c r="AZ317"/>
  <c r="BQ317"/>
  <c r="AZ319"/>
  <c r="BQ319"/>
  <c r="AZ321"/>
  <c r="BQ321"/>
  <c r="AZ323"/>
  <c r="BQ323"/>
  <c r="AZ325"/>
  <c r="BQ325"/>
  <c r="AZ327"/>
  <c r="BQ327"/>
  <c r="AZ329"/>
  <c r="BQ329"/>
  <c r="AZ331"/>
  <c r="BQ331"/>
  <c r="AZ333"/>
  <c r="BQ333"/>
  <c r="AZ335"/>
  <c r="BQ335"/>
  <c r="AZ337"/>
  <c r="BQ337"/>
  <c r="AZ339"/>
  <c r="BQ339"/>
  <c r="AZ341"/>
  <c r="BQ341"/>
  <c r="AZ343"/>
  <c r="BQ343"/>
  <c r="AZ345"/>
  <c r="BQ345"/>
  <c r="AZ347"/>
  <c r="BQ347"/>
  <c r="AZ349"/>
  <c r="BQ349"/>
  <c r="AZ351"/>
  <c r="BQ351"/>
  <c r="AZ353"/>
  <c r="BQ353"/>
  <c r="AZ355"/>
  <c r="BQ355"/>
  <c r="AZ357"/>
  <c r="BQ357"/>
  <c r="AZ359"/>
  <c r="BQ359"/>
  <c r="AZ361"/>
  <c r="BQ361"/>
  <c r="AZ363"/>
  <c r="BQ363"/>
  <c r="AZ365"/>
  <c r="BQ365"/>
  <c r="AZ367"/>
  <c r="BQ367"/>
  <c r="AZ369"/>
  <c r="BQ369"/>
  <c r="AZ371"/>
  <c r="BQ371"/>
  <c r="AZ373"/>
  <c r="BQ373"/>
  <c r="AZ375"/>
  <c r="BQ375"/>
  <c r="AZ377"/>
  <c r="BQ377"/>
  <c r="AZ379"/>
  <c r="BQ379"/>
  <c r="AZ381"/>
  <c r="BQ381"/>
  <c r="C35" i="3" a="1"/>
  <c r="C37" s="1"/>
  <c r="AK381" i="6"/>
  <c r="AK380"/>
  <c r="CZ381" s="1"/>
  <c r="AK379"/>
  <c r="CZ380" s="1"/>
  <c r="AK378"/>
  <c r="CZ379" s="1"/>
  <c r="AK377"/>
  <c r="CZ378" s="1"/>
  <c r="AK376"/>
  <c r="CZ377" s="1"/>
  <c r="AK375"/>
  <c r="CZ376" s="1"/>
  <c r="AK374"/>
  <c r="CZ375" s="1"/>
  <c r="AK373"/>
  <c r="CZ374" s="1"/>
  <c r="AK372"/>
  <c r="CZ373" s="1"/>
  <c r="AK371"/>
  <c r="CZ372" s="1"/>
  <c r="AK370"/>
  <c r="CZ371" s="1"/>
  <c r="AK369"/>
  <c r="CZ370" s="1"/>
  <c r="AK368"/>
  <c r="CZ369" s="1"/>
  <c r="AK367"/>
  <c r="CZ368" s="1"/>
  <c r="AK366"/>
  <c r="CZ367" s="1"/>
  <c r="AK365"/>
  <c r="CZ366" s="1"/>
  <c r="AK364"/>
  <c r="CZ365" s="1"/>
  <c r="AK363"/>
  <c r="CZ364" s="1"/>
  <c r="AK362"/>
  <c r="CZ363" s="1"/>
  <c r="AK361"/>
  <c r="CZ362" s="1"/>
  <c r="AK360"/>
  <c r="CZ361" s="1"/>
  <c r="AK359"/>
  <c r="CZ360" s="1"/>
  <c r="AK358"/>
  <c r="CZ359" s="1"/>
  <c r="AK357"/>
  <c r="CZ358" s="1"/>
  <c r="AK356"/>
  <c r="CZ357" s="1"/>
  <c r="AK355"/>
  <c r="CZ356" s="1"/>
  <c r="AK354"/>
  <c r="CZ355" s="1"/>
  <c r="AK353"/>
  <c r="CZ354" s="1"/>
  <c r="AK352"/>
  <c r="CZ353" s="1"/>
  <c r="AK351"/>
  <c r="CZ352" s="1"/>
  <c r="AK350"/>
  <c r="CZ351" s="1"/>
  <c r="AK349"/>
  <c r="CZ350" s="1"/>
  <c r="AK348"/>
  <c r="CZ349" s="1"/>
  <c r="AK347"/>
  <c r="CZ348" s="1"/>
  <c r="AK346"/>
  <c r="CZ347" s="1"/>
  <c r="AK345"/>
  <c r="CZ346" s="1"/>
  <c r="AK344"/>
  <c r="CZ345" s="1"/>
  <c r="AK343"/>
  <c r="CZ344" s="1"/>
  <c r="AK342"/>
  <c r="CZ343" s="1"/>
  <c r="AK341"/>
  <c r="CZ342" s="1"/>
  <c r="AK340"/>
  <c r="CZ341" s="1"/>
  <c r="AK339"/>
  <c r="CZ340" s="1"/>
  <c r="AK338"/>
  <c r="CZ339" s="1"/>
  <c r="AK337"/>
  <c r="CZ338" s="1"/>
  <c r="AK336"/>
  <c r="CZ337" s="1"/>
  <c r="AK335"/>
  <c r="CZ336" s="1"/>
  <c r="AK334"/>
  <c r="CZ335" s="1"/>
  <c r="AK333"/>
  <c r="CZ334" s="1"/>
  <c r="AK332"/>
  <c r="CZ333" s="1"/>
  <c r="AK331"/>
  <c r="CZ332" s="1"/>
  <c r="AK330"/>
  <c r="CZ331" s="1"/>
  <c r="AK329"/>
  <c r="CZ330" s="1"/>
  <c r="AK328"/>
  <c r="CZ329" s="1"/>
  <c r="AK327"/>
  <c r="CZ328" s="1"/>
  <c r="AK326"/>
  <c r="CZ327" s="1"/>
  <c r="AK325"/>
  <c r="CZ326" s="1"/>
  <c r="AK324"/>
  <c r="CZ325" s="1"/>
  <c r="AK323"/>
  <c r="CZ324" s="1"/>
  <c r="AK322"/>
  <c r="CZ323" s="1"/>
  <c r="AK321"/>
  <c r="CZ322" s="1"/>
  <c r="AK320"/>
  <c r="CZ321" s="1"/>
  <c r="AK319"/>
  <c r="CZ320" s="1"/>
  <c r="AK318"/>
  <c r="CZ319" s="1"/>
  <c r="AK317"/>
  <c r="CZ318" s="1"/>
  <c r="AK316"/>
  <c r="CZ317" s="1"/>
  <c r="AK315"/>
  <c r="CZ316" s="1"/>
  <c r="AK314"/>
  <c r="CZ315" s="1"/>
  <c r="AK313"/>
  <c r="CZ314" s="1"/>
  <c r="AK312"/>
  <c r="CZ313" s="1"/>
  <c r="AK311"/>
  <c r="CZ312" s="1"/>
  <c r="AK310"/>
  <c r="CZ311" s="1"/>
  <c r="AK309"/>
  <c r="CZ310" s="1"/>
  <c r="AK308"/>
  <c r="CZ309" s="1"/>
  <c r="AK307"/>
  <c r="CZ308" s="1"/>
  <c r="AK306"/>
  <c r="CZ307" s="1"/>
  <c r="AK305"/>
  <c r="CZ306" s="1"/>
  <c r="AK304"/>
  <c r="CZ305" s="1"/>
  <c r="AK303"/>
  <c r="CZ304" s="1"/>
  <c r="AK302"/>
  <c r="CZ303" s="1"/>
  <c r="AK301"/>
  <c r="CZ302" s="1"/>
  <c r="AK300"/>
  <c r="CZ301" s="1"/>
  <c r="AK299"/>
  <c r="CZ300" s="1"/>
  <c r="AK298"/>
  <c r="CZ299" s="1"/>
  <c r="AK297"/>
  <c r="CZ298" s="1"/>
  <c r="AK296"/>
  <c r="CZ297" s="1"/>
  <c r="AK295"/>
  <c r="CZ296" s="1"/>
  <c r="AK294"/>
  <c r="CZ295" s="1"/>
  <c r="AK293"/>
  <c r="CZ294" s="1"/>
  <c r="AK292"/>
  <c r="CZ293" s="1"/>
  <c r="AK291"/>
  <c r="CZ292" s="1"/>
  <c r="AK290"/>
  <c r="CZ291" s="1"/>
  <c r="AK289"/>
  <c r="CZ290" s="1"/>
  <c r="AK288"/>
  <c r="CZ289" s="1"/>
  <c r="AK287"/>
  <c r="CZ288" s="1"/>
  <c r="AK286"/>
  <c r="CZ287" s="1"/>
  <c r="AK285"/>
  <c r="CZ286" s="1"/>
  <c r="AK284"/>
  <c r="CZ285" s="1"/>
  <c r="AK283"/>
  <c r="CZ284" s="1"/>
  <c r="AK282"/>
  <c r="CZ283" s="1"/>
  <c r="AK281"/>
  <c r="CZ282" s="1"/>
  <c r="AK280"/>
  <c r="CZ281" s="1"/>
  <c r="AK279"/>
  <c r="CZ280" s="1"/>
  <c r="AK278"/>
  <c r="CZ279" s="1"/>
  <c r="AK277"/>
  <c r="CZ278" s="1"/>
  <c r="AK276"/>
  <c r="CZ277" s="1"/>
  <c r="AK275"/>
  <c r="CZ276" s="1"/>
  <c r="AK274"/>
  <c r="CZ275" s="1"/>
  <c r="AK273"/>
  <c r="CZ274" s="1"/>
  <c r="AK272"/>
  <c r="CZ273" s="1"/>
  <c r="AK271"/>
  <c r="CZ272" s="1"/>
  <c r="AK270"/>
  <c r="CZ271" s="1"/>
  <c r="AK269"/>
  <c r="CZ270" s="1"/>
  <c r="AK268"/>
  <c r="CZ269" s="1"/>
  <c r="AK267"/>
  <c r="CZ268" s="1"/>
  <c r="AK266"/>
  <c r="CZ267" s="1"/>
  <c r="AK265"/>
  <c r="CZ266" s="1"/>
  <c r="AK264"/>
  <c r="CZ265" s="1"/>
  <c r="AK263"/>
  <c r="CZ264" s="1"/>
  <c r="AK262"/>
  <c r="CZ263" s="1"/>
  <c r="AK261"/>
  <c r="CZ262" s="1"/>
  <c r="AK260"/>
  <c r="CZ261" s="1"/>
  <c r="AK259"/>
  <c r="CZ260" s="1"/>
  <c r="AK258"/>
  <c r="CZ259" s="1"/>
  <c r="AK257"/>
  <c r="CZ258" s="1"/>
  <c r="AK256"/>
  <c r="CZ257" s="1"/>
  <c r="AK255"/>
  <c r="CZ256" s="1"/>
  <c r="AK254"/>
  <c r="CZ255" s="1"/>
  <c r="AK253"/>
  <c r="CZ254" s="1"/>
  <c r="AK252"/>
  <c r="CZ253" s="1"/>
  <c r="AK251"/>
  <c r="CZ252" s="1"/>
  <c r="AK250"/>
  <c r="CZ251" s="1"/>
  <c r="AK249"/>
  <c r="CZ250" s="1"/>
  <c r="AK248"/>
  <c r="CZ249" s="1"/>
  <c r="AK247"/>
  <c r="CZ248" s="1"/>
  <c r="AK246"/>
  <c r="CZ247" s="1"/>
  <c r="AK245"/>
  <c r="CZ246" s="1"/>
  <c r="AK244"/>
  <c r="CZ245" s="1"/>
  <c r="AK243"/>
  <c r="CZ244" s="1"/>
  <c r="AK242"/>
  <c r="CZ243" s="1"/>
  <c r="AK241"/>
  <c r="CZ242" s="1"/>
  <c r="AK240"/>
  <c r="CZ241" s="1"/>
  <c r="AK239"/>
  <c r="CZ240" s="1"/>
  <c r="AK238"/>
  <c r="CZ239" s="1"/>
  <c r="AK237"/>
  <c r="CZ238" s="1"/>
  <c r="AK236"/>
  <c r="CZ237" s="1"/>
  <c r="AK235"/>
  <c r="CZ236" s="1"/>
  <c r="AK234"/>
  <c r="CZ235" s="1"/>
  <c r="AK233"/>
  <c r="CZ234" s="1"/>
  <c r="AK232"/>
  <c r="CZ233" s="1"/>
  <c r="AK231"/>
  <c r="CZ232" s="1"/>
  <c r="AK230"/>
  <c r="CZ231" s="1"/>
  <c r="AK229"/>
  <c r="CZ230" s="1"/>
  <c r="AK228"/>
  <c r="CZ229" s="1"/>
  <c r="AK227"/>
  <c r="CZ228" s="1"/>
  <c r="AK226"/>
  <c r="CZ227" s="1"/>
  <c r="AK225"/>
  <c r="CZ226" s="1"/>
  <c r="AK224"/>
  <c r="CZ225" s="1"/>
  <c r="AK223"/>
  <c r="CZ224" s="1"/>
  <c r="AK222"/>
  <c r="CZ223" s="1"/>
  <c r="AK221"/>
  <c r="CZ222" s="1"/>
  <c r="AK220"/>
  <c r="CZ221" s="1"/>
  <c r="AK219"/>
  <c r="CZ220" s="1"/>
  <c r="AK218"/>
  <c r="CZ219" s="1"/>
  <c r="AK217"/>
  <c r="CZ218" s="1"/>
  <c r="AK216"/>
  <c r="CZ217" s="1"/>
  <c r="AK215"/>
  <c r="CZ216" s="1"/>
  <c r="AK214"/>
  <c r="CZ215" s="1"/>
  <c r="AK213"/>
  <c r="CZ214" s="1"/>
  <c r="AK212"/>
  <c r="CZ213" s="1"/>
  <c r="AK211"/>
  <c r="CZ212" s="1"/>
  <c r="AK210"/>
  <c r="CZ211" s="1"/>
  <c r="AK209"/>
  <c r="CZ210" s="1"/>
  <c r="AK208"/>
  <c r="CZ209" s="1"/>
  <c r="AK207"/>
  <c r="CZ208" s="1"/>
  <c r="AK206"/>
  <c r="CZ207" s="1"/>
  <c r="AK205"/>
  <c r="CZ206" s="1"/>
  <c r="AK204"/>
  <c r="CZ205" s="1"/>
  <c r="AK203"/>
  <c r="CZ204" s="1"/>
  <c r="AK202"/>
  <c r="CZ203" s="1"/>
  <c r="AK201"/>
  <c r="CZ202" s="1"/>
  <c r="AK200"/>
  <c r="CZ201" s="1"/>
  <c r="AK199"/>
  <c r="CZ200" s="1"/>
  <c r="AK198"/>
  <c r="CZ199" s="1"/>
  <c r="AK197"/>
  <c r="CZ198" s="1"/>
  <c r="AK196"/>
  <c r="CZ197" s="1"/>
  <c r="AK195"/>
  <c r="CZ196" s="1"/>
  <c r="AK194"/>
  <c r="CZ195" s="1"/>
  <c r="AK193"/>
  <c r="CZ194" s="1"/>
  <c r="AK192"/>
  <c r="CZ193" s="1"/>
  <c r="AK191"/>
  <c r="CZ192" s="1"/>
  <c r="AK190"/>
  <c r="CZ191" s="1"/>
  <c r="AK189"/>
  <c r="CZ190" s="1"/>
  <c r="AK188"/>
  <c r="CZ189" s="1"/>
  <c r="AK187"/>
  <c r="CZ188" s="1"/>
  <c r="AK186"/>
  <c r="CZ187" s="1"/>
  <c r="AK185"/>
  <c r="CZ186" s="1"/>
  <c r="AK184"/>
  <c r="CZ185" s="1"/>
  <c r="AK183"/>
  <c r="CZ184" s="1"/>
  <c r="AK182"/>
  <c r="CZ183" s="1"/>
  <c r="AK181"/>
  <c r="CZ182" s="1"/>
  <c r="AK180"/>
  <c r="CZ181" s="1"/>
  <c r="AK179"/>
  <c r="CZ180" s="1"/>
  <c r="AK178"/>
  <c r="CZ179" s="1"/>
  <c r="AK177"/>
  <c r="CZ178" s="1"/>
  <c r="AK176"/>
  <c r="CZ177" s="1"/>
  <c r="AK175"/>
  <c r="CZ176" s="1"/>
  <c r="AK174"/>
  <c r="CZ175" s="1"/>
  <c r="AK173"/>
  <c r="CZ174" s="1"/>
  <c r="AK172"/>
  <c r="CZ173" s="1"/>
  <c r="AK171"/>
  <c r="CZ172" s="1"/>
  <c r="AK170"/>
  <c r="CZ171" s="1"/>
  <c r="AK169"/>
  <c r="CZ170" s="1"/>
  <c r="AK168"/>
  <c r="CZ169" s="1"/>
  <c r="AK167"/>
  <c r="CZ168" s="1"/>
  <c r="AK166"/>
  <c r="CZ167" s="1"/>
  <c r="AK165"/>
  <c r="CZ166" s="1"/>
  <c r="AK164"/>
  <c r="CZ165" s="1"/>
  <c r="AK163"/>
  <c r="CZ164" s="1"/>
  <c r="AK162"/>
  <c r="CZ163" s="1"/>
  <c r="AK161"/>
  <c r="CZ162" s="1"/>
  <c r="AK160"/>
  <c r="CZ161" s="1"/>
  <c r="AK159"/>
  <c r="CZ160" s="1"/>
  <c r="AK158"/>
  <c r="CZ159" s="1"/>
  <c r="AK157"/>
  <c r="CZ158" s="1"/>
  <c r="AK156"/>
  <c r="CZ157" s="1"/>
  <c r="AK155"/>
  <c r="CZ156" s="1"/>
  <c r="AK154"/>
  <c r="CZ155" s="1"/>
  <c r="AK153"/>
  <c r="CZ154" s="1"/>
  <c r="AK152"/>
  <c r="CZ153" s="1"/>
  <c r="AK151"/>
  <c r="CZ152" s="1"/>
  <c r="AK150"/>
  <c r="CZ151" s="1"/>
  <c r="AK149"/>
  <c r="CZ150" s="1"/>
  <c r="AK148"/>
  <c r="CZ149" s="1"/>
  <c r="AK147"/>
  <c r="CZ148" s="1"/>
  <c r="AK146"/>
  <c r="CZ147" s="1"/>
  <c r="AK145"/>
  <c r="CZ146" s="1"/>
  <c r="AK144"/>
  <c r="CZ145" s="1"/>
  <c r="AK143"/>
  <c r="CZ144" s="1"/>
  <c r="AK142"/>
  <c r="CZ143" s="1"/>
  <c r="AK141"/>
  <c r="CZ142" s="1"/>
  <c r="AK140"/>
  <c r="CZ141" s="1"/>
  <c r="AK139"/>
  <c r="CZ140" s="1"/>
  <c r="AK138"/>
  <c r="CZ139" s="1"/>
  <c r="AK137"/>
  <c r="CZ138" s="1"/>
  <c r="AK136"/>
  <c r="CZ137" s="1"/>
  <c r="AK135"/>
  <c r="CZ136" s="1"/>
  <c r="AK134"/>
  <c r="CZ135" s="1"/>
  <c r="AK133"/>
  <c r="CZ134" s="1"/>
  <c r="AK132"/>
  <c r="CZ133" s="1"/>
  <c r="AK131"/>
  <c r="CZ132" s="1"/>
  <c r="AK130"/>
  <c r="CZ131" s="1"/>
  <c r="AK129"/>
  <c r="CZ130" s="1"/>
  <c r="AK128"/>
  <c r="CZ129" s="1"/>
  <c r="AK127"/>
  <c r="CZ128" s="1"/>
  <c r="AK126"/>
  <c r="CZ127" s="1"/>
  <c r="AK125"/>
  <c r="CZ126" s="1"/>
  <c r="AK124"/>
  <c r="CZ125" s="1"/>
  <c r="AK123"/>
  <c r="CZ124" s="1"/>
  <c r="AK122"/>
  <c r="CZ123" s="1"/>
  <c r="AK121"/>
  <c r="CZ122" s="1"/>
  <c r="AK120"/>
  <c r="CZ121" s="1"/>
  <c r="AK119"/>
  <c r="CZ120" s="1"/>
  <c r="AK118"/>
  <c r="CZ119" s="1"/>
  <c r="AK117"/>
  <c r="CZ118" s="1"/>
  <c r="AK116"/>
  <c r="CZ117" s="1"/>
  <c r="AK115"/>
  <c r="CZ116" s="1"/>
  <c r="AK114"/>
  <c r="CZ115" s="1"/>
  <c r="AK113"/>
  <c r="CZ114" s="1"/>
  <c r="AK112"/>
  <c r="CZ113" s="1"/>
  <c r="AK111"/>
  <c r="CZ112" s="1"/>
  <c r="AK110"/>
  <c r="CZ111" s="1"/>
  <c r="AK109"/>
  <c r="CZ110" s="1"/>
  <c r="AK108"/>
  <c r="CZ109" s="1"/>
  <c r="AK107"/>
  <c r="CZ108" s="1"/>
  <c r="AK106"/>
  <c r="CZ107" s="1"/>
  <c r="AK105"/>
  <c r="CZ106" s="1"/>
  <c r="AK104"/>
  <c r="CZ105" s="1"/>
  <c r="AK103"/>
  <c r="CZ104" s="1"/>
  <c r="AK102"/>
  <c r="CZ103" s="1"/>
  <c r="AK101"/>
  <c r="CZ102" s="1"/>
  <c r="AK100"/>
  <c r="CZ101" s="1"/>
  <c r="AK99"/>
  <c r="CZ100" s="1"/>
  <c r="AK98"/>
  <c r="CZ99" s="1"/>
  <c r="AK97"/>
  <c r="CZ98" s="1"/>
  <c r="AK96"/>
  <c r="CZ97" s="1"/>
  <c r="AK95"/>
  <c r="CZ96" s="1"/>
  <c r="AK94"/>
  <c r="CZ95" s="1"/>
  <c r="AK93"/>
  <c r="CZ94" s="1"/>
  <c r="AK92"/>
  <c r="CZ93" s="1"/>
  <c r="AK91"/>
  <c r="CZ92" s="1"/>
  <c r="AK90"/>
  <c r="CZ91" s="1"/>
  <c r="AK89"/>
  <c r="CZ90" s="1"/>
  <c r="AK88"/>
  <c r="CZ89" s="1"/>
  <c r="AK87"/>
  <c r="CZ88" s="1"/>
  <c r="AK86"/>
  <c r="CZ87" s="1"/>
  <c r="AK85"/>
  <c r="CZ86" s="1"/>
  <c r="AK84"/>
  <c r="CZ85" s="1"/>
  <c r="AK83"/>
  <c r="CZ84" s="1"/>
  <c r="AK82"/>
  <c r="CZ83" s="1"/>
  <c r="AK81"/>
  <c r="CZ82" s="1"/>
  <c r="AK80"/>
  <c r="CZ81" s="1"/>
  <c r="AK79"/>
  <c r="CZ80" s="1"/>
  <c r="AK78"/>
  <c r="CZ79" s="1"/>
  <c r="AK77"/>
  <c r="CZ78" s="1"/>
  <c r="AK76"/>
  <c r="CZ77" s="1"/>
  <c r="AK75"/>
  <c r="CZ76" s="1"/>
  <c r="AK74"/>
  <c r="CZ75" s="1"/>
  <c r="AK73"/>
  <c r="CZ74" s="1"/>
  <c r="AK72"/>
  <c r="CZ73" s="1"/>
  <c r="AK71"/>
  <c r="CZ72" s="1"/>
  <c r="AK70"/>
  <c r="CZ71" s="1"/>
  <c r="AK69"/>
  <c r="CZ70" s="1"/>
  <c r="AK68"/>
  <c r="CZ69" s="1"/>
  <c r="AK67"/>
  <c r="CZ68" s="1"/>
  <c r="AK66"/>
  <c r="CZ67" s="1"/>
  <c r="AK65"/>
  <c r="CZ66" s="1"/>
  <c r="AK64"/>
  <c r="CZ65" s="1"/>
  <c r="AK63"/>
  <c r="CZ64" s="1"/>
  <c r="AK62"/>
  <c r="CZ63" s="1"/>
  <c r="AK61"/>
  <c r="CZ62" s="1"/>
  <c r="AK60"/>
  <c r="CZ61" s="1"/>
  <c r="AK59"/>
  <c r="CZ60" s="1"/>
  <c r="AK58"/>
  <c r="CZ59" s="1"/>
  <c r="AK57"/>
  <c r="CZ58" s="1"/>
  <c r="AK56"/>
  <c r="CZ57" s="1"/>
  <c r="AK55"/>
  <c r="CZ56" s="1"/>
  <c r="AK54"/>
  <c r="CZ55" s="1"/>
  <c r="AK53"/>
  <c r="CZ54" s="1"/>
  <c r="AK52"/>
  <c r="CZ53" s="1"/>
  <c r="AK51"/>
  <c r="CZ52" s="1"/>
  <c r="AK50"/>
  <c r="CZ51" s="1"/>
  <c r="AK49"/>
  <c r="CZ50" s="1"/>
  <c r="AK48"/>
  <c r="CZ49" s="1"/>
  <c r="AK47"/>
  <c r="CZ48" s="1"/>
  <c r="AK46"/>
  <c r="CZ47" s="1"/>
  <c r="AK45"/>
  <c r="CZ46" s="1"/>
  <c r="AK44"/>
  <c r="CZ45" s="1"/>
  <c r="AK43"/>
  <c r="CZ44" s="1"/>
  <c r="AK42"/>
  <c r="CZ43" s="1"/>
  <c r="AK41"/>
  <c r="CZ42" s="1"/>
  <c r="AK40"/>
  <c r="CZ41" s="1"/>
  <c r="AK39"/>
  <c r="CZ40" s="1"/>
  <c r="AK38"/>
  <c r="CZ39" s="1"/>
  <c r="AK37"/>
  <c r="CZ38" s="1"/>
  <c r="AK36"/>
  <c r="CZ37" s="1"/>
  <c r="AK35"/>
  <c r="CZ36" s="1"/>
  <c r="AK34"/>
  <c r="CZ35" s="1"/>
  <c r="AK33"/>
  <c r="CZ34" s="1"/>
  <c r="AK32"/>
  <c r="CZ33" s="1"/>
  <c r="AK31"/>
  <c r="CZ32" s="1"/>
  <c r="AK30"/>
  <c r="CZ31" s="1"/>
  <c r="AK29"/>
  <c r="CZ30" s="1"/>
  <c r="AK28"/>
  <c r="CZ29" s="1"/>
  <c r="AK27"/>
  <c r="CZ28" s="1"/>
  <c r="AK26"/>
  <c r="CZ27" s="1"/>
  <c r="AK25"/>
  <c r="CZ26" s="1"/>
  <c r="BA23"/>
  <c r="U24"/>
  <c r="B35" i="3"/>
  <c r="E92" i="5"/>
  <c r="D92"/>
  <c r="G92" s="1"/>
  <c r="H92" s="1"/>
  <c r="S54" i="7"/>
  <c r="T53"/>
  <c r="S46"/>
  <c r="T45"/>
  <c r="R38"/>
  <c r="R35"/>
  <c r="S36"/>
  <c r="S32"/>
  <c r="S34" s="1"/>
  <c r="S31"/>
  <c r="T30"/>
  <c r="R61"/>
  <c r="R66" s="1"/>
  <c r="S60"/>
  <c r="C35" i="3" l="1"/>
  <c r="B36"/>
  <c r="B37"/>
  <c r="CI23" i="6"/>
  <c r="B43" i="3"/>
  <c r="B47"/>
  <c r="B46"/>
  <c r="B42"/>
  <c r="AK23" i="6"/>
  <c r="B41" i="3"/>
  <c r="B38"/>
  <c r="B45"/>
  <c r="B48"/>
  <c r="B49"/>
  <c r="B44"/>
  <c r="B39"/>
  <c r="CH381" i="6"/>
  <c r="R381" s="1"/>
  <c r="CH379"/>
  <c r="R379" s="1"/>
  <c r="CH377"/>
  <c r="R377" s="1"/>
  <c r="CH375"/>
  <c r="R375" s="1"/>
  <c r="CH373"/>
  <c r="R373" s="1"/>
  <c r="CH371"/>
  <c r="R371" s="1"/>
  <c r="CH369"/>
  <c r="R369" s="1"/>
  <c r="CH367"/>
  <c r="R367" s="1"/>
  <c r="CH365"/>
  <c r="R365" s="1"/>
  <c r="CH363"/>
  <c r="R363" s="1"/>
  <c r="CH361"/>
  <c r="R361" s="1"/>
  <c r="CH359"/>
  <c r="R359" s="1"/>
  <c r="CH357"/>
  <c r="R357" s="1"/>
  <c r="CH355"/>
  <c r="R355" s="1"/>
  <c r="CH353"/>
  <c r="CH351"/>
  <c r="R351" s="1"/>
  <c r="CH349"/>
  <c r="R349" s="1"/>
  <c r="CH347"/>
  <c r="R347" s="1"/>
  <c r="CH345"/>
  <c r="R345" s="1"/>
  <c r="CH343"/>
  <c r="R343" s="1"/>
  <c r="CH341"/>
  <c r="R341" s="1"/>
  <c r="CH339"/>
  <c r="R339" s="1"/>
  <c r="CH337"/>
  <c r="R337" s="1"/>
  <c r="CH335"/>
  <c r="R335" s="1"/>
  <c r="CH333"/>
  <c r="R333" s="1"/>
  <c r="CH331"/>
  <c r="R331" s="1"/>
  <c r="CH329"/>
  <c r="R329" s="1"/>
  <c r="CH327"/>
  <c r="R327" s="1"/>
  <c r="CH325"/>
  <c r="R325" s="1"/>
  <c r="CH323"/>
  <c r="R323" s="1"/>
  <c r="CH321"/>
  <c r="CH319"/>
  <c r="R319" s="1"/>
  <c r="CH317"/>
  <c r="R317" s="1"/>
  <c r="CH315"/>
  <c r="R315" s="1"/>
  <c r="CH313"/>
  <c r="R313" s="1"/>
  <c r="CH311"/>
  <c r="R311" s="1"/>
  <c r="CH309"/>
  <c r="R309" s="1"/>
  <c r="CH307"/>
  <c r="R307" s="1"/>
  <c r="CH305"/>
  <c r="R305" s="1"/>
  <c r="CH303"/>
  <c r="R303" s="1"/>
  <c r="CH301"/>
  <c r="R301" s="1"/>
  <c r="CH299"/>
  <c r="R299" s="1"/>
  <c r="CH297"/>
  <c r="R297" s="1"/>
  <c r="CH295"/>
  <c r="R295" s="1"/>
  <c r="CH293"/>
  <c r="R293" s="1"/>
  <c r="CH291"/>
  <c r="R291" s="1"/>
  <c r="CH289"/>
  <c r="CH287"/>
  <c r="R287" s="1"/>
  <c r="CH285"/>
  <c r="R285" s="1"/>
  <c r="CH283"/>
  <c r="R283" s="1"/>
  <c r="CH281"/>
  <c r="R281" s="1"/>
  <c r="CH279"/>
  <c r="R279" s="1"/>
  <c r="CH277"/>
  <c r="R277" s="1"/>
  <c r="CH275"/>
  <c r="R275" s="1"/>
  <c r="CH273"/>
  <c r="R273" s="1"/>
  <c r="CH271"/>
  <c r="R271" s="1"/>
  <c r="CH269"/>
  <c r="R269" s="1"/>
  <c r="CH267"/>
  <c r="R267" s="1"/>
  <c r="CH265"/>
  <c r="R265" s="1"/>
  <c r="CH263"/>
  <c r="R263" s="1"/>
  <c r="CH261"/>
  <c r="R261" s="1"/>
  <c r="CH259"/>
  <c r="R259" s="1"/>
  <c r="CH257"/>
  <c r="R257" s="1"/>
  <c r="CH255"/>
  <c r="R255" s="1"/>
  <c r="CH253"/>
  <c r="R253" s="1"/>
  <c r="CH251"/>
  <c r="R251" s="1"/>
  <c r="CH249"/>
  <c r="R249" s="1"/>
  <c r="CH247"/>
  <c r="R247" s="1"/>
  <c r="CH245"/>
  <c r="R245" s="1"/>
  <c r="CH243"/>
  <c r="R243" s="1"/>
  <c r="CH241"/>
  <c r="R241" s="1"/>
  <c r="CH239"/>
  <c r="R239" s="1"/>
  <c r="CH237"/>
  <c r="R237" s="1"/>
  <c r="CH235"/>
  <c r="R235" s="1"/>
  <c r="CH233"/>
  <c r="R233" s="1"/>
  <c r="CH231"/>
  <c r="R231" s="1"/>
  <c r="CH229"/>
  <c r="R229" s="1"/>
  <c r="CH227"/>
  <c r="R227" s="1"/>
  <c r="CH225"/>
  <c r="CH223"/>
  <c r="R223" s="1"/>
  <c r="CH221"/>
  <c r="R221" s="1"/>
  <c r="CH219"/>
  <c r="R219" s="1"/>
  <c r="CH217"/>
  <c r="R217" s="1"/>
  <c r="CH215"/>
  <c r="R215" s="1"/>
  <c r="CH213"/>
  <c r="R213" s="1"/>
  <c r="CH211"/>
  <c r="R211" s="1"/>
  <c r="CH209"/>
  <c r="R209" s="1"/>
  <c r="CH207"/>
  <c r="R207" s="1"/>
  <c r="CH205"/>
  <c r="R205" s="1"/>
  <c r="CH203"/>
  <c r="R203" s="1"/>
  <c r="CH201"/>
  <c r="R201" s="1"/>
  <c r="CH199"/>
  <c r="R199" s="1"/>
  <c r="CH197"/>
  <c r="R197" s="1"/>
  <c r="CH195"/>
  <c r="R195" s="1"/>
  <c r="CH193"/>
  <c r="R193" s="1"/>
  <c r="CH191"/>
  <c r="R191" s="1"/>
  <c r="CH189"/>
  <c r="R189" s="1"/>
  <c r="CH187"/>
  <c r="R187" s="1"/>
  <c r="CH185"/>
  <c r="R185" s="1"/>
  <c r="CH183"/>
  <c r="R183" s="1"/>
  <c r="CH181"/>
  <c r="R181" s="1"/>
  <c r="CH179"/>
  <c r="R179" s="1"/>
  <c r="CH177"/>
  <c r="R177" s="1"/>
  <c r="CH175"/>
  <c r="R175" s="1"/>
  <c r="CH173"/>
  <c r="R173" s="1"/>
  <c r="CH171"/>
  <c r="R171" s="1"/>
  <c r="CH169"/>
  <c r="R169" s="1"/>
  <c r="CH167"/>
  <c r="R167" s="1"/>
  <c r="CH165"/>
  <c r="R165" s="1"/>
  <c r="CH163"/>
  <c r="R163" s="1"/>
  <c r="CH161"/>
  <c r="CH159"/>
  <c r="R159" s="1"/>
  <c r="CH157"/>
  <c r="R157" s="1"/>
  <c r="CH155"/>
  <c r="R155" s="1"/>
  <c r="CH153"/>
  <c r="R153" s="1"/>
  <c r="CH151"/>
  <c r="R151" s="1"/>
  <c r="CH149"/>
  <c r="R149" s="1"/>
  <c r="CH147"/>
  <c r="R147" s="1"/>
  <c r="CH145"/>
  <c r="R145" s="1"/>
  <c r="CH143"/>
  <c r="R143" s="1"/>
  <c r="CH141"/>
  <c r="R141" s="1"/>
  <c r="CH139"/>
  <c r="R139" s="1"/>
  <c r="CH137"/>
  <c r="R137" s="1"/>
  <c r="CH135"/>
  <c r="R135" s="1"/>
  <c r="CH133"/>
  <c r="R133" s="1"/>
  <c r="CH131"/>
  <c r="R131" s="1"/>
  <c r="CH129"/>
  <c r="R129" s="1"/>
  <c r="CH127"/>
  <c r="R127" s="1"/>
  <c r="CH125"/>
  <c r="R125" s="1"/>
  <c r="CH123"/>
  <c r="R123" s="1"/>
  <c r="CH121"/>
  <c r="R121" s="1"/>
  <c r="CH119"/>
  <c r="R119" s="1"/>
  <c r="CH117"/>
  <c r="R117" s="1"/>
  <c r="CH115"/>
  <c r="R115" s="1"/>
  <c r="CH113"/>
  <c r="R113" s="1"/>
  <c r="CH111"/>
  <c r="R111" s="1"/>
  <c r="CH109"/>
  <c r="R109" s="1"/>
  <c r="CH107"/>
  <c r="R107" s="1"/>
  <c r="CH105"/>
  <c r="R105" s="1"/>
  <c r="CH103"/>
  <c r="R103" s="1"/>
  <c r="CH101"/>
  <c r="R101" s="1"/>
  <c r="CH99"/>
  <c r="R99" s="1"/>
  <c r="CH97"/>
  <c r="CH95"/>
  <c r="R95" s="1"/>
  <c r="CH93"/>
  <c r="R93" s="1"/>
  <c r="CH91"/>
  <c r="R91" s="1"/>
  <c r="CH89"/>
  <c r="R89" s="1"/>
  <c r="CH87"/>
  <c r="R87" s="1"/>
  <c r="CH85"/>
  <c r="R85" s="1"/>
  <c r="CH83"/>
  <c r="R83" s="1"/>
  <c r="CH81"/>
  <c r="R81" s="1"/>
  <c r="CH79"/>
  <c r="R79" s="1"/>
  <c r="CH77"/>
  <c r="R77" s="1"/>
  <c r="CH75"/>
  <c r="R75" s="1"/>
  <c r="CH73"/>
  <c r="R73" s="1"/>
  <c r="CH71"/>
  <c r="R71" s="1"/>
  <c r="CH69"/>
  <c r="R69" s="1"/>
  <c r="CH67"/>
  <c r="R67" s="1"/>
  <c r="CH65"/>
  <c r="R65" s="1"/>
  <c r="CH63"/>
  <c r="R63" s="1"/>
  <c r="CH61"/>
  <c r="R61" s="1"/>
  <c r="CH59"/>
  <c r="R59" s="1"/>
  <c r="CH57"/>
  <c r="R57" s="1"/>
  <c r="CH55"/>
  <c r="R55" s="1"/>
  <c r="CH53"/>
  <c r="R53" s="1"/>
  <c r="CH51"/>
  <c r="R51" s="1"/>
  <c r="CH49"/>
  <c r="R49" s="1"/>
  <c r="CH47"/>
  <c r="R47" s="1"/>
  <c r="CH45"/>
  <c r="R45" s="1"/>
  <c r="CH43"/>
  <c r="R43" s="1"/>
  <c r="CH41"/>
  <c r="R41" s="1"/>
  <c r="CH39"/>
  <c r="R39" s="1"/>
  <c r="CH37"/>
  <c r="R37" s="1"/>
  <c r="CH35"/>
  <c r="R35" s="1"/>
  <c r="CH33"/>
  <c r="CH31"/>
  <c r="R31" s="1"/>
  <c r="CH29"/>
  <c r="R29" s="1"/>
  <c r="CH27"/>
  <c r="R27" s="1"/>
  <c r="CI25"/>
  <c r="S25" s="1"/>
  <c r="CH380"/>
  <c r="R380" s="1"/>
  <c r="CH378"/>
  <c r="R378" s="1"/>
  <c r="CH376"/>
  <c r="R376" s="1"/>
  <c r="CH374"/>
  <c r="R374" s="1"/>
  <c r="CH372"/>
  <c r="R372" s="1"/>
  <c r="CH370"/>
  <c r="R370" s="1"/>
  <c r="CH368"/>
  <c r="R368" s="1"/>
  <c r="CH366"/>
  <c r="R366" s="1"/>
  <c r="CH364"/>
  <c r="R364" s="1"/>
  <c r="CH362"/>
  <c r="R362" s="1"/>
  <c r="CH360"/>
  <c r="R360" s="1"/>
  <c r="CH358"/>
  <c r="R358" s="1"/>
  <c r="CH356"/>
  <c r="R356" s="1"/>
  <c r="CH354"/>
  <c r="R354" s="1"/>
  <c r="CH352"/>
  <c r="R352" s="1"/>
  <c r="CH350"/>
  <c r="R350" s="1"/>
  <c r="CH348"/>
  <c r="R348" s="1"/>
  <c r="CH346"/>
  <c r="R346" s="1"/>
  <c r="CH344"/>
  <c r="R344" s="1"/>
  <c r="CH342"/>
  <c r="R342" s="1"/>
  <c r="CH340"/>
  <c r="R340" s="1"/>
  <c r="CH338"/>
  <c r="R338" s="1"/>
  <c r="CH336"/>
  <c r="R336" s="1"/>
  <c r="CH334"/>
  <c r="R334" s="1"/>
  <c r="CH332"/>
  <c r="R332" s="1"/>
  <c r="CH330"/>
  <c r="R330" s="1"/>
  <c r="CH328"/>
  <c r="R328" s="1"/>
  <c r="CH326"/>
  <c r="CH324"/>
  <c r="R324" s="1"/>
  <c r="CH322"/>
  <c r="R322" s="1"/>
  <c r="CH320"/>
  <c r="R320" s="1"/>
  <c r="CH318"/>
  <c r="R318" s="1"/>
  <c r="CH316"/>
  <c r="R316" s="1"/>
  <c r="CH314"/>
  <c r="R314" s="1"/>
  <c r="CH312"/>
  <c r="R312" s="1"/>
  <c r="CH310"/>
  <c r="R310" s="1"/>
  <c r="CH308"/>
  <c r="R308" s="1"/>
  <c r="CH306"/>
  <c r="R306" s="1"/>
  <c r="CH304"/>
  <c r="R304" s="1"/>
  <c r="CH302"/>
  <c r="R302" s="1"/>
  <c r="CH300"/>
  <c r="R300" s="1"/>
  <c r="CH298"/>
  <c r="R298" s="1"/>
  <c r="CH296"/>
  <c r="R296" s="1"/>
  <c r="CH294"/>
  <c r="R294" s="1"/>
  <c r="CH292"/>
  <c r="R292" s="1"/>
  <c r="CH290"/>
  <c r="R290" s="1"/>
  <c r="CH288"/>
  <c r="R288" s="1"/>
  <c r="CH286"/>
  <c r="R286" s="1"/>
  <c r="CH284"/>
  <c r="R284" s="1"/>
  <c r="CH282"/>
  <c r="R282" s="1"/>
  <c r="CH280"/>
  <c r="R280" s="1"/>
  <c r="CH278"/>
  <c r="R278" s="1"/>
  <c r="CH276"/>
  <c r="R276" s="1"/>
  <c r="CH274"/>
  <c r="R274" s="1"/>
  <c r="CH272"/>
  <c r="R272" s="1"/>
  <c r="CH270"/>
  <c r="R270" s="1"/>
  <c r="CH268"/>
  <c r="R268" s="1"/>
  <c r="CH266"/>
  <c r="R266" s="1"/>
  <c r="CH264"/>
  <c r="R264" s="1"/>
  <c r="CH262"/>
  <c r="CH260"/>
  <c r="R260" s="1"/>
  <c r="CH258"/>
  <c r="R258" s="1"/>
  <c r="CH256"/>
  <c r="R256" s="1"/>
  <c r="CH254"/>
  <c r="R254" s="1"/>
  <c r="CH252"/>
  <c r="R252" s="1"/>
  <c r="CH250"/>
  <c r="R250" s="1"/>
  <c r="CH248"/>
  <c r="R248" s="1"/>
  <c r="CH246"/>
  <c r="R246" s="1"/>
  <c r="CH244"/>
  <c r="R244" s="1"/>
  <c r="CH242"/>
  <c r="R242" s="1"/>
  <c r="CH240"/>
  <c r="R240" s="1"/>
  <c r="CH238"/>
  <c r="R238" s="1"/>
  <c r="CH236"/>
  <c r="R236" s="1"/>
  <c r="CH234"/>
  <c r="R234" s="1"/>
  <c r="CH232"/>
  <c r="R232" s="1"/>
  <c r="CH230"/>
  <c r="R230" s="1"/>
  <c r="CH228"/>
  <c r="R228" s="1"/>
  <c r="CH226"/>
  <c r="R226" s="1"/>
  <c r="CH224"/>
  <c r="R224" s="1"/>
  <c r="CH222"/>
  <c r="R222" s="1"/>
  <c r="CH220"/>
  <c r="R220" s="1"/>
  <c r="CH218"/>
  <c r="R218" s="1"/>
  <c r="CH216"/>
  <c r="R216" s="1"/>
  <c r="CH214"/>
  <c r="R214" s="1"/>
  <c r="CH212"/>
  <c r="R212" s="1"/>
  <c r="CH210"/>
  <c r="R210" s="1"/>
  <c r="CH208"/>
  <c r="R208" s="1"/>
  <c r="CH206"/>
  <c r="R206" s="1"/>
  <c r="CH204"/>
  <c r="R204" s="1"/>
  <c r="CH202"/>
  <c r="R202" s="1"/>
  <c r="CH200"/>
  <c r="R200" s="1"/>
  <c r="CH198"/>
  <c r="R198" s="1"/>
  <c r="CH196"/>
  <c r="R196" s="1"/>
  <c r="CH194"/>
  <c r="R194" s="1"/>
  <c r="CH192"/>
  <c r="R192" s="1"/>
  <c r="CH190"/>
  <c r="R190" s="1"/>
  <c r="CH188"/>
  <c r="R188" s="1"/>
  <c r="CH186"/>
  <c r="R186" s="1"/>
  <c r="CH184"/>
  <c r="R184" s="1"/>
  <c r="CH182"/>
  <c r="R182" s="1"/>
  <c r="CH180"/>
  <c r="R180" s="1"/>
  <c r="CH178"/>
  <c r="R178" s="1"/>
  <c r="CH176"/>
  <c r="R176" s="1"/>
  <c r="CH174"/>
  <c r="R174" s="1"/>
  <c r="CH172"/>
  <c r="R172" s="1"/>
  <c r="CH170"/>
  <c r="R170" s="1"/>
  <c r="CH168"/>
  <c r="R168" s="1"/>
  <c r="CH166"/>
  <c r="R166" s="1"/>
  <c r="CH164"/>
  <c r="R164" s="1"/>
  <c r="CH162"/>
  <c r="R162" s="1"/>
  <c r="CH160"/>
  <c r="R160" s="1"/>
  <c r="CH158"/>
  <c r="R158" s="1"/>
  <c r="CH156"/>
  <c r="R156" s="1"/>
  <c r="CH154"/>
  <c r="R154" s="1"/>
  <c r="CH152"/>
  <c r="R152" s="1"/>
  <c r="CH150"/>
  <c r="R150" s="1"/>
  <c r="CH148"/>
  <c r="R148" s="1"/>
  <c r="CH146"/>
  <c r="R146" s="1"/>
  <c r="CH144"/>
  <c r="R144" s="1"/>
  <c r="CH142"/>
  <c r="R142" s="1"/>
  <c r="CH140"/>
  <c r="R140" s="1"/>
  <c r="CH138"/>
  <c r="R138" s="1"/>
  <c r="CH136"/>
  <c r="R136" s="1"/>
  <c r="CH134"/>
  <c r="CH132"/>
  <c r="R132" s="1"/>
  <c r="CH130"/>
  <c r="R130" s="1"/>
  <c r="CH128"/>
  <c r="R128" s="1"/>
  <c r="CH126"/>
  <c r="R126" s="1"/>
  <c r="CH124"/>
  <c r="R124" s="1"/>
  <c r="CH122"/>
  <c r="R122" s="1"/>
  <c r="CH120"/>
  <c r="R120" s="1"/>
  <c r="CH118"/>
  <c r="R118" s="1"/>
  <c r="CH116"/>
  <c r="R116" s="1"/>
  <c r="CH114"/>
  <c r="R114" s="1"/>
  <c r="CH112"/>
  <c r="R112" s="1"/>
  <c r="CH110"/>
  <c r="R110" s="1"/>
  <c r="CH108"/>
  <c r="R108" s="1"/>
  <c r="CH106"/>
  <c r="R106" s="1"/>
  <c r="CH104"/>
  <c r="R104" s="1"/>
  <c r="CH102"/>
  <c r="R102" s="1"/>
  <c r="CH100"/>
  <c r="R100" s="1"/>
  <c r="CH98"/>
  <c r="R98" s="1"/>
  <c r="CH96"/>
  <c r="R96" s="1"/>
  <c r="CH94"/>
  <c r="R94" s="1"/>
  <c r="CH92"/>
  <c r="R92" s="1"/>
  <c r="CH90"/>
  <c r="R90" s="1"/>
  <c r="CH88"/>
  <c r="R88" s="1"/>
  <c r="CH86"/>
  <c r="R86" s="1"/>
  <c r="CH84"/>
  <c r="R84" s="1"/>
  <c r="CH82"/>
  <c r="R82" s="1"/>
  <c r="CH80"/>
  <c r="R80" s="1"/>
  <c r="CH78"/>
  <c r="R78" s="1"/>
  <c r="CH76"/>
  <c r="R76" s="1"/>
  <c r="CH74"/>
  <c r="R74" s="1"/>
  <c r="CH72"/>
  <c r="R72" s="1"/>
  <c r="CH70"/>
  <c r="R70" s="1"/>
  <c r="CH68"/>
  <c r="R68" s="1"/>
  <c r="CH66"/>
  <c r="R66" s="1"/>
  <c r="CH64"/>
  <c r="R64" s="1"/>
  <c r="CH62"/>
  <c r="R62" s="1"/>
  <c r="CH60"/>
  <c r="R60" s="1"/>
  <c r="CH58"/>
  <c r="R58" s="1"/>
  <c r="CH56"/>
  <c r="R56" s="1"/>
  <c r="CH54"/>
  <c r="R54" s="1"/>
  <c r="CH52"/>
  <c r="R52" s="1"/>
  <c r="CH50"/>
  <c r="R50" s="1"/>
  <c r="CH48"/>
  <c r="R48" s="1"/>
  <c r="CH46"/>
  <c r="R46" s="1"/>
  <c r="CH44"/>
  <c r="R44" s="1"/>
  <c r="CH42"/>
  <c r="R42" s="1"/>
  <c r="CH40"/>
  <c r="R40" s="1"/>
  <c r="CH38"/>
  <c r="R38" s="1"/>
  <c r="CH36"/>
  <c r="R36" s="1"/>
  <c r="CH34"/>
  <c r="R34" s="1"/>
  <c r="CH32"/>
  <c r="R32" s="1"/>
  <c r="CH30"/>
  <c r="R30" s="1"/>
  <c r="CH28"/>
  <c r="R28" s="1"/>
  <c r="CH26"/>
  <c r="R26" s="1"/>
  <c r="R17"/>
  <c r="C36" i="3"/>
  <c r="R353" i="6"/>
  <c r="R321"/>
  <c r="R289"/>
  <c r="R225"/>
  <c r="R161"/>
  <c r="R97"/>
  <c r="R33"/>
  <c r="R326"/>
  <c r="R262"/>
  <c r="R134"/>
  <c r="C44" i="3"/>
  <c r="C43"/>
  <c r="C48"/>
  <c r="C40"/>
  <c r="C47"/>
  <c r="C39"/>
  <c r="C46"/>
  <c r="C42"/>
  <c r="C38"/>
  <c r="C49"/>
  <c r="C45"/>
  <c r="C41"/>
  <c r="BA27" i="6"/>
  <c r="BR27"/>
  <c r="BA29"/>
  <c r="BR29"/>
  <c r="BA31"/>
  <c r="BR31"/>
  <c r="BA33"/>
  <c r="BR33"/>
  <c r="BA35"/>
  <c r="BR35"/>
  <c r="BA37"/>
  <c r="BR37"/>
  <c r="BA39"/>
  <c r="BR39"/>
  <c r="BA41"/>
  <c r="BR41"/>
  <c r="BA43"/>
  <c r="BR43"/>
  <c r="BA45"/>
  <c r="BR45"/>
  <c r="BA47"/>
  <c r="BR47"/>
  <c r="BA49"/>
  <c r="BR49"/>
  <c r="BA51"/>
  <c r="BR51"/>
  <c r="BA53"/>
  <c r="BR53"/>
  <c r="BA55"/>
  <c r="BR55"/>
  <c r="BA57"/>
  <c r="BR57"/>
  <c r="BA59"/>
  <c r="BR59"/>
  <c r="BA61"/>
  <c r="BR61"/>
  <c r="BA63"/>
  <c r="BR63"/>
  <c r="BA65"/>
  <c r="BR65"/>
  <c r="BA67"/>
  <c r="BR67"/>
  <c r="BA69"/>
  <c r="BR69"/>
  <c r="BA71"/>
  <c r="BR71"/>
  <c r="BA73"/>
  <c r="BR73"/>
  <c r="BA75"/>
  <c r="BR75"/>
  <c r="BA77"/>
  <c r="BR77"/>
  <c r="BA79"/>
  <c r="BR79"/>
  <c r="BA81"/>
  <c r="BR81"/>
  <c r="BA83"/>
  <c r="BR83"/>
  <c r="BA85"/>
  <c r="BR85"/>
  <c r="BA87"/>
  <c r="BR87"/>
  <c r="BA89"/>
  <c r="BR89"/>
  <c r="BA91"/>
  <c r="BR91"/>
  <c r="BA93"/>
  <c r="BR93"/>
  <c r="BA95"/>
  <c r="BR95"/>
  <c r="BA97"/>
  <c r="BR97"/>
  <c r="BA99"/>
  <c r="BR99"/>
  <c r="BA101"/>
  <c r="BR101"/>
  <c r="BA103"/>
  <c r="BR103"/>
  <c r="BA105"/>
  <c r="BR105"/>
  <c r="BA107"/>
  <c r="BR107"/>
  <c r="BA109"/>
  <c r="BR109"/>
  <c r="BA111"/>
  <c r="BR111"/>
  <c r="BA113"/>
  <c r="BR113"/>
  <c r="BA115"/>
  <c r="BR115"/>
  <c r="BA117"/>
  <c r="BR117"/>
  <c r="BA119"/>
  <c r="BR119"/>
  <c r="BA121"/>
  <c r="BR121"/>
  <c r="BA123"/>
  <c r="BR123"/>
  <c r="BA125"/>
  <c r="BR125"/>
  <c r="BA127"/>
  <c r="BR127"/>
  <c r="BA129"/>
  <c r="BR129"/>
  <c r="BA131"/>
  <c r="BR131"/>
  <c r="BA133"/>
  <c r="BR133"/>
  <c r="BA135"/>
  <c r="BR135"/>
  <c r="BA137"/>
  <c r="BR137"/>
  <c r="BA139"/>
  <c r="BR139"/>
  <c r="BA141"/>
  <c r="BR141"/>
  <c r="BA143"/>
  <c r="BR143"/>
  <c r="BA145"/>
  <c r="BR145"/>
  <c r="BA147"/>
  <c r="BR147"/>
  <c r="BA149"/>
  <c r="BR149"/>
  <c r="BA151"/>
  <c r="BR151"/>
  <c r="BA153"/>
  <c r="BR153"/>
  <c r="BA155"/>
  <c r="BR155"/>
  <c r="BA157"/>
  <c r="BR157"/>
  <c r="BA159"/>
  <c r="BR159"/>
  <c r="BA161"/>
  <c r="BR161"/>
  <c r="BA163"/>
  <c r="BR163"/>
  <c r="BA165"/>
  <c r="BR165"/>
  <c r="BA167"/>
  <c r="BR167"/>
  <c r="BA169"/>
  <c r="BR169"/>
  <c r="BA171"/>
  <c r="BR171"/>
  <c r="BA173"/>
  <c r="BR173"/>
  <c r="BA175"/>
  <c r="BR175"/>
  <c r="BA177"/>
  <c r="BR177"/>
  <c r="BA179"/>
  <c r="BR179"/>
  <c r="BA181"/>
  <c r="BR181"/>
  <c r="BA183"/>
  <c r="BR183"/>
  <c r="BA185"/>
  <c r="BR185"/>
  <c r="BA187"/>
  <c r="BR187"/>
  <c r="BA189"/>
  <c r="BR189"/>
  <c r="BA191"/>
  <c r="BR191"/>
  <c r="BA193"/>
  <c r="BR193"/>
  <c r="BA195"/>
  <c r="BR195"/>
  <c r="BA197"/>
  <c r="BR197"/>
  <c r="BA199"/>
  <c r="BR199"/>
  <c r="BA201"/>
  <c r="BR201"/>
  <c r="BA203"/>
  <c r="BR203"/>
  <c r="BA205"/>
  <c r="BR205"/>
  <c r="BA207"/>
  <c r="BR207"/>
  <c r="BA209"/>
  <c r="BR209"/>
  <c r="BA211"/>
  <c r="BR211"/>
  <c r="BA213"/>
  <c r="BR213"/>
  <c r="BA215"/>
  <c r="BR215"/>
  <c r="BA217"/>
  <c r="BR217"/>
  <c r="BA219"/>
  <c r="BR219"/>
  <c r="BA221"/>
  <c r="BR221"/>
  <c r="BA223"/>
  <c r="BR223"/>
  <c r="BA225"/>
  <c r="BR225"/>
  <c r="BA227"/>
  <c r="BR227"/>
  <c r="BA229"/>
  <c r="BR229"/>
  <c r="BA231"/>
  <c r="BR231"/>
  <c r="BA233"/>
  <c r="BR233"/>
  <c r="BA235"/>
  <c r="BR235"/>
  <c r="BA237"/>
  <c r="BR237"/>
  <c r="BA239"/>
  <c r="BR239"/>
  <c r="BA241"/>
  <c r="BR241"/>
  <c r="BA243"/>
  <c r="BR243"/>
  <c r="BA245"/>
  <c r="BR245"/>
  <c r="BA247"/>
  <c r="BR247"/>
  <c r="BA249"/>
  <c r="BR249"/>
  <c r="BA251"/>
  <c r="BR251"/>
  <c r="BA253"/>
  <c r="BR253"/>
  <c r="BA255"/>
  <c r="BR255"/>
  <c r="BA257"/>
  <c r="BR257"/>
  <c r="BA259"/>
  <c r="BR259"/>
  <c r="BA261"/>
  <c r="BR261"/>
  <c r="BA263"/>
  <c r="BR263"/>
  <c r="BA265"/>
  <c r="BR265"/>
  <c r="BA267"/>
  <c r="BR267"/>
  <c r="BA269"/>
  <c r="BR269"/>
  <c r="BA271"/>
  <c r="BR271"/>
  <c r="BA273"/>
  <c r="BR273"/>
  <c r="BA275"/>
  <c r="BR275"/>
  <c r="BA277"/>
  <c r="BR277"/>
  <c r="BA279"/>
  <c r="BR279"/>
  <c r="BA281"/>
  <c r="BR281"/>
  <c r="BA283"/>
  <c r="BR283"/>
  <c r="BA285"/>
  <c r="BR285"/>
  <c r="BA287"/>
  <c r="BR287"/>
  <c r="BA289"/>
  <c r="BR289"/>
  <c r="BA291"/>
  <c r="BR291"/>
  <c r="BA293"/>
  <c r="BR293"/>
  <c r="BA295"/>
  <c r="BR295"/>
  <c r="BA297"/>
  <c r="BR297"/>
  <c r="BA299"/>
  <c r="BR299"/>
  <c r="BA301"/>
  <c r="BR301"/>
  <c r="BA303"/>
  <c r="BR303"/>
  <c r="BA305"/>
  <c r="BR305"/>
  <c r="BA307"/>
  <c r="BR307"/>
  <c r="BA309"/>
  <c r="BR309"/>
  <c r="BA311"/>
  <c r="BR311"/>
  <c r="BA313"/>
  <c r="BR313"/>
  <c r="BA315"/>
  <c r="BR315"/>
  <c r="BA317"/>
  <c r="BR317"/>
  <c r="BA319"/>
  <c r="BR319"/>
  <c r="BA321"/>
  <c r="BR321"/>
  <c r="BA323"/>
  <c r="BR323"/>
  <c r="BA325"/>
  <c r="BR325"/>
  <c r="BA327"/>
  <c r="BR327"/>
  <c r="BA329"/>
  <c r="BR329"/>
  <c r="BA331"/>
  <c r="BR331"/>
  <c r="BA333"/>
  <c r="BR333"/>
  <c r="BA335"/>
  <c r="BR335"/>
  <c r="BA337"/>
  <c r="BR337"/>
  <c r="BA339"/>
  <c r="BR339"/>
  <c r="BA341"/>
  <c r="BR341"/>
  <c r="BA343"/>
  <c r="BR343"/>
  <c r="BA345"/>
  <c r="BR345"/>
  <c r="BA347"/>
  <c r="BR347"/>
  <c r="BA349"/>
  <c r="BR349"/>
  <c r="BA351"/>
  <c r="BR351"/>
  <c r="BA353"/>
  <c r="BR353"/>
  <c r="BA355"/>
  <c r="BR355"/>
  <c r="BA357"/>
  <c r="BR357"/>
  <c r="BA359"/>
  <c r="BR359"/>
  <c r="BA361"/>
  <c r="BR361"/>
  <c r="BA363"/>
  <c r="BR363"/>
  <c r="BA365"/>
  <c r="BR365"/>
  <c r="BA367"/>
  <c r="BR367"/>
  <c r="BA369"/>
  <c r="BR369"/>
  <c r="BA371"/>
  <c r="BR371"/>
  <c r="BA373"/>
  <c r="BR373"/>
  <c r="BA375"/>
  <c r="BR375"/>
  <c r="BA377"/>
  <c r="BR377"/>
  <c r="BA379"/>
  <c r="BR379"/>
  <c r="BA381"/>
  <c r="BR381"/>
  <c r="BA26"/>
  <c r="BR26"/>
  <c r="BA28"/>
  <c r="BR28"/>
  <c r="BA30"/>
  <c r="BR30"/>
  <c r="BA32"/>
  <c r="BR32"/>
  <c r="BA34"/>
  <c r="BR34"/>
  <c r="BA36"/>
  <c r="BR36"/>
  <c r="BA38"/>
  <c r="BR38"/>
  <c r="BA40"/>
  <c r="BR40"/>
  <c r="BA42"/>
  <c r="BR42"/>
  <c r="BA44"/>
  <c r="BR44"/>
  <c r="BA46"/>
  <c r="BR46"/>
  <c r="BA48"/>
  <c r="BR48"/>
  <c r="BA50"/>
  <c r="BR50"/>
  <c r="BA52"/>
  <c r="BR52"/>
  <c r="BA54"/>
  <c r="BR54"/>
  <c r="BA56"/>
  <c r="BR56"/>
  <c r="BA58"/>
  <c r="BR58"/>
  <c r="BA60"/>
  <c r="BR60"/>
  <c r="BA62"/>
  <c r="BR62"/>
  <c r="BA64"/>
  <c r="BR64"/>
  <c r="BA66"/>
  <c r="BR66"/>
  <c r="BA68"/>
  <c r="BR68"/>
  <c r="BA70"/>
  <c r="BR70"/>
  <c r="BA72"/>
  <c r="BR72"/>
  <c r="BA74"/>
  <c r="BR74"/>
  <c r="BA76"/>
  <c r="BR76"/>
  <c r="BA78"/>
  <c r="BR78"/>
  <c r="BA80"/>
  <c r="BR80"/>
  <c r="BA82"/>
  <c r="BR82"/>
  <c r="BA84"/>
  <c r="BR84"/>
  <c r="BA86"/>
  <c r="BR86"/>
  <c r="BA88"/>
  <c r="BR88"/>
  <c r="BA90"/>
  <c r="BR90"/>
  <c r="BA92"/>
  <c r="BR92"/>
  <c r="BA94"/>
  <c r="BR94"/>
  <c r="BA96"/>
  <c r="BR96"/>
  <c r="BA98"/>
  <c r="BR98"/>
  <c r="BA100"/>
  <c r="BR100"/>
  <c r="BA102"/>
  <c r="BR102"/>
  <c r="BA104"/>
  <c r="BR104"/>
  <c r="BA106"/>
  <c r="BR106"/>
  <c r="BA108"/>
  <c r="BR108"/>
  <c r="BA110"/>
  <c r="BR110"/>
  <c r="BA112"/>
  <c r="BR112"/>
  <c r="BA114"/>
  <c r="BR114"/>
  <c r="BA116"/>
  <c r="BR116"/>
  <c r="BA118"/>
  <c r="BR118"/>
  <c r="BA120"/>
  <c r="BR120"/>
  <c r="BA122"/>
  <c r="BR122"/>
  <c r="BA124"/>
  <c r="BR124"/>
  <c r="BA126"/>
  <c r="BR126"/>
  <c r="BA128"/>
  <c r="BR128"/>
  <c r="BA130"/>
  <c r="BR130"/>
  <c r="BA132"/>
  <c r="BR132"/>
  <c r="BA134"/>
  <c r="BR134"/>
  <c r="BA136"/>
  <c r="BR136"/>
  <c r="BA138"/>
  <c r="BR138"/>
  <c r="BA140"/>
  <c r="BR140"/>
  <c r="BA142"/>
  <c r="BR142"/>
  <c r="BA144"/>
  <c r="BR144"/>
  <c r="BA146"/>
  <c r="BR146"/>
  <c r="BA148"/>
  <c r="BR148"/>
  <c r="BA150"/>
  <c r="BR150"/>
  <c r="BA152"/>
  <c r="BR152"/>
  <c r="BA154"/>
  <c r="BR154"/>
  <c r="BA156"/>
  <c r="BR156"/>
  <c r="BA158"/>
  <c r="BR158"/>
  <c r="BA160"/>
  <c r="BR160"/>
  <c r="BA162"/>
  <c r="BR162"/>
  <c r="BA164"/>
  <c r="BR164"/>
  <c r="BA166"/>
  <c r="BR166"/>
  <c r="BA168"/>
  <c r="BR168"/>
  <c r="BA170"/>
  <c r="BR170"/>
  <c r="BA172"/>
  <c r="BR172"/>
  <c r="BA174"/>
  <c r="BR174"/>
  <c r="BA176"/>
  <c r="BR176"/>
  <c r="BA178"/>
  <c r="BR178"/>
  <c r="BA180"/>
  <c r="BR180"/>
  <c r="BA182"/>
  <c r="BR182"/>
  <c r="BA184"/>
  <c r="BR184"/>
  <c r="BA186"/>
  <c r="BR186"/>
  <c r="BA188"/>
  <c r="BR188"/>
  <c r="BA190"/>
  <c r="BR190"/>
  <c r="BA192"/>
  <c r="BR192"/>
  <c r="BA194"/>
  <c r="BR194"/>
  <c r="BA196"/>
  <c r="BR196"/>
  <c r="BA198"/>
  <c r="BR198"/>
  <c r="BA200"/>
  <c r="BR200"/>
  <c r="BA202"/>
  <c r="BR202"/>
  <c r="BA204"/>
  <c r="BR204"/>
  <c r="BA206"/>
  <c r="BR206"/>
  <c r="BA208"/>
  <c r="BR208"/>
  <c r="BA210"/>
  <c r="BR210"/>
  <c r="BA212"/>
  <c r="BR212"/>
  <c r="BA214"/>
  <c r="BR214"/>
  <c r="BA216"/>
  <c r="BR216"/>
  <c r="BA218"/>
  <c r="BR218"/>
  <c r="BA220"/>
  <c r="BR220"/>
  <c r="BA222"/>
  <c r="BR222"/>
  <c r="BA224"/>
  <c r="BR224"/>
  <c r="BA226"/>
  <c r="BR226"/>
  <c r="BA228"/>
  <c r="BR228"/>
  <c r="BA230"/>
  <c r="BR230"/>
  <c r="BA232"/>
  <c r="BR232"/>
  <c r="BA234"/>
  <c r="BR234"/>
  <c r="BA236"/>
  <c r="BR236"/>
  <c r="BA238"/>
  <c r="BR238"/>
  <c r="BA240"/>
  <c r="BR240"/>
  <c r="BA242"/>
  <c r="BR242"/>
  <c r="BA244"/>
  <c r="BR244"/>
  <c r="BA246"/>
  <c r="BR246"/>
  <c r="BA248"/>
  <c r="BR248"/>
  <c r="BA250"/>
  <c r="BR250"/>
  <c r="BA252"/>
  <c r="BR252"/>
  <c r="BA254"/>
  <c r="BR254"/>
  <c r="BA256"/>
  <c r="BR256"/>
  <c r="BA258"/>
  <c r="BR258"/>
  <c r="BA260"/>
  <c r="BR260"/>
  <c r="BA262"/>
  <c r="BR262"/>
  <c r="BA264"/>
  <c r="BR264"/>
  <c r="BA266"/>
  <c r="BR266"/>
  <c r="BA268"/>
  <c r="BR268"/>
  <c r="BA270"/>
  <c r="BR270"/>
  <c r="BA272"/>
  <c r="BR272"/>
  <c r="BA274"/>
  <c r="BR274"/>
  <c r="BA276"/>
  <c r="BR276"/>
  <c r="BA278"/>
  <c r="BR278"/>
  <c r="BA280"/>
  <c r="BR280"/>
  <c r="BA282"/>
  <c r="BR282"/>
  <c r="BA284"/>
  <c r="BR284"/>
  <c r="BA286"/>
  <c r="BR286"/>
  <c r="BA288"/>
  <c r="BR288"/>
  <c r="BA290"/>
  <c r="BR290"/>
  <c r="BA292"/>
  <c r="BR292"/>
  <c r="BA294"/>
  <c r="BR294"/>
  <c r="BA296"/>
  <c r="BR296"/>
  <c r="BA298"/>
  <c r="BR298"/>
  <c r="BA300"/>
  <c r="BR300"/>
  <c r="BA302"/>
  <c r="BR302"/>
  <c r="BA304"/>
  <c r="BR304"/>
  <c r="BA306"/>
  <c r="BR306"/>
  <c r="BA308"/>
  <c r="BR308"/>
  <c r="BA310"/>
  <c r="BR310"/>
  <c r="BA312"/>
  <c r="BR312"/>
  <c r="BA314"/>
  <c r="BR314"/>
  <c r="BA316"/>
  <c r="BR316"/>
  <c r="BA318"/>
  <c r="BR318"/>
  <c r="BA320"/>
  <c r="BR320"/>
  <c r="BA322"/>
  <c r="BR322"/>
  <c r="BA324"/>
  <c r="BR324"/>
  <c r="BA326"/>
  <c r="BR326"/>
  <c r="BA328"/>
  <c r="BR328"/>
  <c r="BA330"/>
  <c r="BR330"/>
  <c r="BA332"/>
  <c r="BR332"/>
  <c r="BA334"/>
  <c r="BR334"/>
  <c r="BA336"/>
  <c r="BR336"/>
  <c r="BA338"/>
  <c r="BR338"/>
  <c r="BA340"/>
  <c r="BR340"/>
  <c r="BA342"/>
  <c r="BR342"/>
  <c r="BA344"/>
  <c r="BR344"/>
  <c r="BA346"/>
  <c r="BR346"/>
  <c r="BA348"/>
  <c r="BR348"/>
  <c r="BA350"/>
  <c r="BR350"/>
  <c r="BA352"/>
  <c r="BR352"/>
  <c r="BA354"/>
  <c r="BR354"/>
  <c r="BA356"/>
  <c r="BR356"/>
  <c r="BA358"/>
  <c r="BR358"/>
  <c r="BA360"/>
  <c r="BR360"/>
  <c r="BA362"/>
  <c r="BR362"/>
  <c r="BA364"/>
  <c r="BR364"/>
  <c r="BA366"/>
  <c r="BR366"/>
  <c r="BA368"/>
  <c r="BR368"/>
  <c r="BA370"/>
  <c r="BR370"/>
  <c r="BA372"/>
  <c r="BR372"/>
  <c r="BA374"/>
  <c r="BR374"/>
  <c r="BA376"/>
  <c r="BR376"/>
  <c r="BA378"/>
  <c r="BR378"/>
  <c r="BA380"/>
  <c r="BR380"/>
  <c r="A25"/>
  <c r="BS25"/>
  <c r="C93" i="5"/>
  <c r="B93"/>
  <c r="T54" i="7"/>
  <c r="U53"/>
  <c r="U54" s="1"/>
  <c r="T46"/>
  <c r="U45"/>
  <c r="U46" s="1"/>
  <c r="S38"/>
  <c r="S35"/>
  <c r="T36"/>
  <c r="T32"/>
  <c r="T34" s="1"/>
  <c r="T31"/>
  <c r="U30"/>
  <c r="S61"/>
  <c r="S66" s="1"/>
  <c r="T60"/>
  <c r="C25" i="6" l="1"/>
  <c r="CI380"/>
  <c r="CI378"/>
  <c r="CI376"/>
  <c r="CI374"/>
  <c r="CI372"/>
  <c r="CI370"/>
  <c r="CI368"/>
  <c r="CI366"/>
  <c r="CI364"/>
  <c r="CI362"/>
  <c r="CI360"/>
  <c r="CI358"/>
  <c r="CI356"/>
  <c r="CI354"/>
  <c r="CI352"/>
  <c r="CI350"/>
  <c r="CI348"/>
  <c r="CI346"/>
  <c r="CI344"/>
  <c r="CI342"/>
  <c r="CI340"/>
  <c r="CI338"/>
  <c r="CI336"/>
  <c r="CI334"/>
  <c r="CI332"/>
  <c r="CI330"/>
  <c r="CI328"/>
  <c r="CI326"/>
  <c r="CI324"/>
  <c r="CI322"/>
  <c r="CI320"/>
  <c r="CI318"/>
  <c r="CI316"/>
  <c r="CI314"/>
  <c r="CI312"/>
  <c r="CI310"/>
  <c r="CI308"/>
  <c r="CI306"/>
  <c r="CI304"/>
  <c r="CI302"/>
  <c r="CI300"/>
  <c r="CI298"/>
  <c r="CI296"/>
  <c r="CI294"/>
  <c r="CI292"/>
  <c r="CI290"/>
  <c r="CI288"/>
  <c r="CI286"/>
  <c r="CI284"/>
  <c r="CI282"/>
  <c r="CI280"/>
  <c r="CI278"/>
  <c r="CI276"/>
  <c r="CI274"/>
  <c r="CI272"/>
  <c r="CI270"/>
  <c r="CI268"/>
  <c r="CI266"/>
  <c r="CI264"/>
  <c r="CI262"/>
  <c r="CI260"/>
  <c r="CI258"/>
  <c r="CI256"/>
  <c r="CI254"/>
  <c r="CI252"/>
  <c r="CI250"/>
  <c r="CI248"/>
  <c r="CI246"/>
  <c r="CI244"/>
  <c r="CI242"/>
  <c r="CI240"/>
  <c r="CI238"/>
  <c r="CI236"/>
  <c r="CI234"/>
  <c r="CI232"/>
  <c r="CI230"/>
  <c r="CI228"/>
  <c r="CI226"/>
  <c r="CI224"/>
  <c r="CI222"/>
  <c r="CI220"/>
  <c r="CI218"/>
  <c r="CI216"/>
  <c r="CI214"/>
  <c r="CI212"/>
  <c r="CI210"/>
  <c r="CI208"/>
  <c r="CI206"/>
  <c r="CI204"/>
  <c r="CI202"/>
  <c r="CI200"/>
  <c r="CI198"/>
  <c r="CI196"/>
  <c r="CI194"/>
  <c r="CI192"/>
  <c r="CI190"/>
  <c r="CI188"/>
  <c r="CI186"/>
  <c r="CI184"/>
  <c r="CI182"/>
  <c r="CI180"/>
  <c r="CI178"/>
  <c r="CI176"/>
  <c r="CI174"/>
  <c r="CI172"/>
  <c r="CI170"/>
  <c r="CI168"/>
  <c r="CI166"/>
  <c r="CI164"/>
  <c r="CI162"/>
  <c r="CI160"/>
  <c r="CI158"/>
  <c r="CI156"/>
  <c r="CI154"/>
  <c r="CI152"/>
  <c r="CI150"/>
  <c r="CI148"/>
  <c r="CI146"/>
  <c r="CI144"/>
  <c r="CI142"/>
  <c r="CI140"/>
  <c r="CI138"/>
  <c r="CI136"/>
  <c r="CI134"/>
  <c r="CI132"/>
  <c r="CI130"/>
  <c r="CI128"/>
  <c r="CI126"/>
  <c r="CI124"/>
  <c r="CI122"/>
  <c r="CI120"/>
  <c r="CI118"/>
  <c r="CI116"/>
  <c r="BU25"/>
  <c r="CI114"/>
  <c r="CI112"/>
  <c r="S112" s="1"/>
  <c r="CI110"/>
  <c r="CI108"/>
  <c r="S108" s="1"/>
  <c r="CI106"/>
  <c r="CI104"/>
  <c r="S104" s="1"/>
  <c r="CI102"/>
  <c r="CI100"/>
  <c r="S100" s="1"/>
  <c r="CI98"/>
  <c r="CI96"/>
  <c r="S96" s="1"/>
  <c r="CI94"/>
  <c r="CI92"/>
  <c r="S92" s="1"/>
  <c r="CI90"/>
  <c r="CI88"/>
  <c r="S88" s="1"/>
  <c r="CI86"/>
  <c r="CI84"/>
  <c r="S84" s="1"/>
  <c r="CI82"/>
  <c r="CI80"/>
  <c r="S80" s="1"/>
  <c r="CI78"/>
  <c r="CI76"/>
  <c r="S76" s="1"/>
  <c r="CI74"/>
  <c r="CI72"/>
  <c r="S72" s="1"/>
  <c r="CI70"/>
  <c r="CI68"/>
  <c r="S68" s="1"/>
  <c r="CI66"/>
  <c r="CI64"/>
  <c r="S64" s="1"/>
  <c r="CI62"/>
  <c r="CI60"/>
  <c r="S60" s="1"/>
  <c r="CI58"/>
  <c r="CI56"/>
  <c r="S56" s="1"/>
  <c r="CI54"/>
  <c r="CI52"/>
  <c r="S52" s="1"/>
  <c r="CI50"/>
  <c r="CI48"/>
  <c r="S48" s="1"/>
  <c r="CI46"/>
  <c r="CI44"/>
  <c r="S44" s="1"/>
  <c r="CI42"/>
  <c r="CI40"/>
  <c r="S40" s="1"/>
  <c r="CI38"/>
  <c r="CI36"/>
  <c r="S36" s="1"/>
  <c r="CI34"/>
  <c r="CI32"/>
  <c r="S32" s="1"/>
  <c r="CI30"/>
  <c r="CI28"/>
  <c r="S28" s="1"/>
  <c r="CI26"/>
  <c r="CI381"/>
  <c r="S381" s="1"/>
  <c r="CI379"/>
  <c r="CI377"/>
  <c r="S377" s="1"/>
  <c r="CI375"/>
  <c r="CI373"/>
  <c r="S373" s="1"/>
  <c r="CI371"/>
  <c r="CI369"/>
  <c r="S369" s="1"/>
  <c r="CI367"/>
  <c r="CI365"/>
  <c r="S365" s="1"/>
  <c r="CI363"/>
  <c r="CI361"/>
  <c r="S361" s="1"/>
  <c r="CI359"/>
  <c r="CI357"/>
  <c r="S357" s="1"/>
  <c r="CI355"/>
  <c r="CI353"/>
  <c r="S353" s="1"/>
  <c r="CI351"/>
  <c r="CI349"/>
  <c r="S349" s="1"/>
  <c r="CI347"/>
  <c r="CI345"/>
  <c r="S345" s="1"/>
  <c r="CI343"/>
  <c r="CI341"/>
  <c r="S341" s="1"/>
  <c r="CI339"/>
  <c r="CI337"/>
  <c r="S337" s="1"/>
  <c r="CI335"/>
  <c r="CI333"/>
  <c r="S333" s="1"/>
  <c r="CI331"/>
  <c r="CI329"/>
  <c r="S329" s="1"/>
  <c r="CI327"/>
  <c r="CI325"/>
  <c r="S325" s="1"/>
  <c r="CI323"/>
  <c r="CI321"/>
  <c r="S321" s="1"/>
  <c r="CI319"/>
  <c r="CI317"/>
  <c r="S317" s="1"/>
  <c r="CI315"/>
  <c r="CI313"/>
  <c r="S313" s="1"/>
  <c r="CI311"/>
  <c r="CI309"/>
  <c r="S309" s="1"/>
  <c r="CI307"/>
  <c r="CI305"/>
  <c r="S305" s="1"/>
  <c r="CI303"/>
  <c r="CI301"/>
  <c r="S301" s="1"/>
  <c r="CI299"/>
  <c r="CI297"/>
  <c r="S297" s="1"/>
  <c r="CI295"/>
  <c r="CI293"/>
  <c r="S293" s="1"/>
  <c r="CI291"/>
  <c r="CI289"/>
  <c r="S289" s="1"/>
  <c r="CI287"/>
  <c r="CI285"/>
  <c r="S285" s="1"/>
  <c r="CI283"/>
  <c r="CI281"/>
  <c r="S281" s="1"/>
  <c r="CI279"/>
  <c r="CI277"/>
  <c r="S277" s="1"/>
  <c r="CI275"/>
  <c r="CI273"/>
  <c r="S273" s="1"/>
  <c r="CI271"/>
  <c r="CI269"/>
  <c r="S269" s="1"/>
  <c r="CI267"/>
  <c r="CI265"/>
  <c r="S265" s="1"/>
  <c r="CI263"/>
  <c r="CI261"/>
  <c r="S261" s="1"/>
  <c r="CI259"/>
  <c r="CI257"/>
  <c r="S257" s="1"/>
  <c r="CI255"/>
  <c r="CI253"/>
  <c r="S253" s="1"/>
  <c r="CI251"/>
  <c r="CI249"/>
  <c r="S249" s="1"/>
  <c r="CI247"/>
  <c r="CI245"/>
  <c r="S245" s="1"/>
  <c r="CI243"/>
  <c r="CI241"/>
  <c r="S241" s="1"/>
  <c r="CI239"/>
  <c r="CI237"/>
  <c r="S237" s="1"/>
  <c r="CI235"/>
  <c r="CI233"/>
  <c r="S233" s="1"/>
  <c r="CI231"/>
  <c r="CI229"/>
  <c r="S229" s="1"/>
  <c r="CI227"/>
  <c r="CI225"/>
  <c r="S225" s="1"/>
  <c r="CI223"/>
  <c r="CI221"/>
  <c r="S221" s="1"/>
  <c r="CI219"/>
  <c r="CI217"/>
  <c r="S217" s="1"/>
  <c r="CI215"/>
  <c r="CI213"/>
  <c r="S213" s="1"/>
  <c r="CI211"/>
  <c r="CI209"/>
  <c r="S209" s="1"/>
  <c r="CI207"/>
  <c r="CI205"/>
  <c r="S205" s="1"/>
  <c r="CI203"/>
  <c r="CI201"/>
  <c r="S201" s="1"/>
  <c r="CI199"/>
  <c r="CI197"/>
  <c r="S197" s="1"/>
  <c r="CI195"/>
  <c r="CI193"/>
  <c r="S193" s="1"/>
  <c r="CI191"/>
  <c r="CI189"/>
  <c r="S189" s="1"/>
  <c r="CI187"/>
  <c r="CI185"/>
  <c r="S185" s="1"/>
  <c r="CI183"/>
  <c r="CI181"/>
  <c r="S181" s="1"/>
  <c r="CI179"/>
  <c r="CI177"/>
  <c r="S177" s="1"/>
  <c r="CI175"/>
  <c r="CI173"/>
  <c r="S173" s="1"/>
  <c r="CI171"/>
  <c r="CI169"/>
  <c r="S169" s="1"/>
  <c r="CI167"/>
  <c r="CI165"/>
  <c r="S165" s="1"/>
  <c r="CI163"/>
  <c r="CI161"/>
  <c r="S161" s="1"/>
  <c r="CI159"/>
  <c r="CI157"/>
  <c r="S157" s="1"/>
  <c r="CI155"/>
  <c r="CI153"/>
  <c r="S153" s="1"/>
  <c r="CI151"/>
  <c r="CI149"/>
  <c r="S149" s="1"/>
  <c r="CI147"/>
  <c r="CI145"/>
  <c r="S145" s="1"/>
  <c r="CI143"/>
  <c r="CI141"/>
  <c r="S141" s="1"/>
  <c r="CI139"/>
  <c r="CI137"/>
  <c r="S137" s="1"/>
  <c r="CI135"/>
  <c r="CI133"/>
  <c r="S133" s="1"/>
  <c r="CI131"/>
  <c r="CI129"/>
  <c r="S129" s="1"/>
  <c r="CI127"/>
  <c r="CI125"/>
  <c r="S125" s="1"/>
  <c r="CI123"/>
  <c r="CI121"/>
  <c r="S121" s="1"/>
  <c r="CI119"/>
  <c r="CI117"/>
  <c r="S117" s="1"/>
  <c r="CI115"/>
  <c r="CI113"/>
  <c r="S113" s="1"/>
  <c r="CI111"/>
  <c r="CI109"/>
  <c r="S109" s="1"/>
  <c r="CI107"/>
  <c r="CI105"/>
  <c r="S105" s="1"/>
  <c r="CI103"/>
  <c r="CI101"/>
  <c r="S101" s="1"/>
  <c r="CI99"/>
  <c r="CI97"/>
  <c r="S97" s="1"/>
  <c r="CI95"/>
  <c r="CI93"/>
  <c r="S93" s="1"/>
  <c r="CI91"/>
  <c r="CI89"/>
  <c r="S89" s="1"/>
  <c r="CI87"/>
  <c r="CI85"/>
  <c r="S85" s="1"/>
  <c r="CI83"/>
  <c r="CI81"/>
  <c r="S81" s="1"/>
  <c r="CI79"/>
  <c r="CI77"/>
  <c r="S77" s="1"/>
  <c r="CI75"/>
  <c r="CI73"/>
  <c r="S73" s="1"/>
  <c r="CI71"/>
  <c r="CI69"/>
  <c r="S69" s="1"/>
  <c r="CI67"/>
  <c r="CI65"/>
  <c r="S65" s="1"/>
  <c r="CI63"/>
  <c r="CI61"/>
  <c r="S61" s="1"/>
  <c r="CI59"/>
  <c r="CI57"/>
  <c r="S57" s="1"/>
  <c r="CI55"/>
  <c r="CI53"/>
  <c r="S53" s="1"/>
  <c r="CI51"/>
  <c r="CI49"/>
  <c r="S49" s="1"/>
  <c r="CI47"/>
  <c r="CI45"/>
  <c r="S45" s="1"/>
  <c r="CI43"/>
  <c r="CI41"/>
  <c r="S41" s="1"/>
  <c r="CI39"/>
  <c r="CI37"/>
  <c r="S37" s="1"/>
  <c r="CI35"/>
  <c r="CI33"/>
  <c r="S33" s="1"/>
  <c r="CI31"/>
  <c r="CI29"/>
  <c r="S29" s="1"/>
  <c r="CI27"/>
  <c r="S17"/>
  <c r="S380"/>
  <c r="S378"/>
  <c r="S376"/>
  <c r="S374"/>
  <c r="S372"/>
  <c r="S370"/>
  <c r="S368"/>
  <c r="S366"/>
  <c r="S364"/>
  <c r="S362"/>
  <c r="S360"/>
  <c r="S358"/>
  <c r="S356"/>
  <c r="S354"/>
  <c r="S352"/>
  <c r="S350"/>
  <c r="S348"/>
  <c r="S346"/>
  <c r="S344"/>
  <c r="S342"/>
  <c r="S340"/>
  <c r="S338"/>
  <c r="S336"/>
  <c r="S334"/>
  <c r="S332"/>
  <c r="S330"/>
  <c r="S328"/>
  <c r="S326"/>
  <c r="S324"/>
  <c r="S322"/>
  <c r="S320"/>
  <c r="S318"/>
  <c r="S316"/>
  <c r="S314"/>
  <c r="S312"/>
  <c r="S310"/>
  <c r="S308"/>
  <c r="S306"/>
  <c r="S304"/>
  <c r="S302"/>
  <c r="S300"/>
  <c r="S298"/>
  <c r="S296"/>
  <c r="S294"/>
  <c r="S292"/>
  <c r="S290"/>
  <c r="S288"/>
  <c r="S286"/>
  <c r="S284"/>
  <c r="S282"/>
  <c r="S280"/>
  <c r="S278"/>
  <c r="S276"/>
  <c r="S274"/>
  <c r="S272"/>
  <c r="S270"/>
  <c r="S268"/>
  <c r="S266"/>
  <c r="S264"/>
  <c r="S262"/>
  <c r="S260"/>
  <c r="S258"/>
  <c r="S256"/>
  <c r="S254"/>
  <c r="S252"/>
  <c r="S250"/>
  <c r="S248"/>
  <c r="S246"/>
  <c r="S244"/>
  <c r="S242"/>
  <c r="S240"/>
  <c r="S238"/>
  <c r="S236"/>
  <c r="S234"/>
  <c r="S232"/>
  <c r="S230"/>
  <c r="S228"/>
  <c r="S226"/>
  <c r="S224"/>
  <c r="S222"/>
  <c r="S220"/>
  <c r="S218"/>
  <c r="S216"/>
  <c r="S214"/>
  <c r="S212"/>
  <c r="S210"/>
  <c r="S208"/>
  <c r="S206"/>
  <c r="S204"/>
  <c r="S202"/>
  <c r="S200"/>
  <c r="S198"/>
  <c r="S196"/>
  <c r="S194"/>
  <c r="S192"/>
  <c r="S190"/>
  <c r="S188"/>
  <c r="S186"/>
  <c r="S184"/>
  <c r="S182"/>
  <c r="S180"/>
  <c r="S178"/>
  <c r="S176"/>
  <c r="S174"/>
  <c r="S172"/>
  <c r="S170"/>
  <c r="S168"/>
  <c r="S166"/>
  <c r="S164"/>
  <c r="S162"/>
  <c r="S160"/>
  <c r="S158"/>
  <c r="S156"/>
  <c r="S154"/>
  <c r="S152"/>
  <c r="S150"/>
  <c r="S148"/>
  <c r="S146"/>
  <c r="S144"/>
  <c r="S142"/>
  <c r="S140"/>
  <c r="S138"/>
  <c r="S136"/>
  <c r="S134"/>
  <c r="S132"/>
  <c r="S130"/>
  <c r="S128"/>
  <c r="S126"/>
  <c r="S124"/>
  <c r="S122"/>
  <c r="S120"/>
  <c r="S118"/>
  <c r="S116"/>
  <c r="S114"/>
  <c r="S110"/>
  <c r="S106"/>
  <c r="S102"/>
  <c r="S98"/>
  <c r="S94"/>
  <c r="S90"/>
  <c r="S86"/>
  <c r="S82"/>
  <c r="S78"/>
  <c r="S74"/>
  <c r="S70"/>
  <c r="S66"/>
  <c r="S62"/>
  <c r="S58"/>
  <c r="S54"/>
  <c r="S50"/>
  <c r="S46"/>
  <c r="S42"/>
  <c r="S38"/>
  <c r="S34"/>
  <c r="S30"/>
  <c r="S26"/>
  <c r="S379"/>
  <c r="S375"/>
  <c r="S371"/>
  <c r="S367"/>
  <c r="S363"/>
  <c r="S359"/>
  <c r="S355"/>
  <c r="S351"/>
  <c r="S347"/>
  <c r="S343"/>
  <c r="S339"/>
  <c r="S335"/>
  <c r="S331"/>
  <c r="S327"/>
  <c r="S323"/>
  <c r="S319"/>
  <c r="S315"/>
  <c r="S311"/>
  <c r="S307"/>
  <c r="S303"/>
  <c r="S299"/>
  <c r="S295"/>
  <c r="S291"/>
  <c r="S287"/>
  <c r="S283"/>
  <c r="S279"/>
  <c r="S275"/>
  <c r="S271"/>
  <c r="S267"/>
  <c r="S263"/>
  <c r="S259"/>
  <c r="S255"/>
  <c r="S251"/>
  <c r="S247"/>
  <c r="S243"/>
  <c r="S239"/>
  <c r="S235"/>
  <c r="S231"/>
  <c r="S227"/>
  <c r="S223"/>
  <c r="S219"/>
  <c r="S215"/>
  <c r="S211"/>
  <c r="S207"/>
  <c r="S203"/>
  <c r="S199"/>
  <c r="S195"/>
  <c r="S191"/>
  <c r="S187"/>
  <c r="S183"/>
  <c r="S179"/>
  <c r="S175"/>
  <c r="S171"/>
  <c r="S167"/>
  <c r="S163"/>
  <c r="S159"/>
  <c r="S155"/>
  <c r="S151"/>
  <c r="S147"/>
  <c r="S143"/>
  <c r="S139"/>
  <c r="S135"/>
  <c r="S131"/>
  <c r="S127"/>
  <c r="S123"/>
  <c r="S119"/>
  <c r="S115"/>
  <c r="S111"/>
  <c r="S107"/>
  <c r="S103"/>
  <c r="S99"/>
  <c r="S95"/>
  <c r="S91"/>
  <c r="S87"/>
  <c r="S83"/>
  <c r="S79"/>
  <c r="S75"/>
  <c r="S71"/>
  <c r="S67"/>
  <c r="S63"/>
  <c r="S59"/>
  <c r="S55"/>
  <c r="S51"/>
  <c r="S47"/>
  <c r="S43"/>
  <c r="S39"/>
  <c r="S35"/>
  <c r="S31"/>
  <c r="S27"/>
  <c r="B25"/>
  <c r="BB25"/>
  <c r="E93" i="5"/>
  <c r="D93"/>
  <c r="T38" i="7"/>
  <c r="T35"/>
  <c r="U36"/>
  <c r="U32"/>
  <c r="U34" s="1"/>
  <c r="U31"/>
  <c r="T33"/>
  <c r="T37" s="1"/>
  <c r="T61"/>
  <c r="T66" s="1"/>
  <c r="U60"/>
  <c r="U61" s="1"/>
  <c r="BV25" i="6" l="1"/>
  <c r="G93" i="5"/>
  <c r="H93" s="1"/>
  <c r="BW25" i="6"/>
  <c r="BX25" s="1"/>
  <c r="U66" i="7"/>
  <c r="C94" i="5"/>
  <c r="B94"/>
  <c r="L33" i="7"/>
  <c r="L37" s="1"/>
  <c r="R33"/>
  <c r="R37" s="1"/>
  <c r="N33"/>
  <c r="N37" s="1"/>
  <c r="P33"/>
  <c r="P37" s="1"/>
  <c r="U38"/>
  <c r="U35"/>
  <c r="U33"/>
  <c r="B33"/>
  <c r="C33"/>
  <c r="D33"/>
  <c r="E33"/>
  <c r="F33"/>
  <c r="G33"/>
  <c r="H33"/>
  <c r="I33"/>
  <c r="J33"/>
  <c r="J37" s="1"/>
  <c r="S33"/>
  <c r="S37" s="1"/>
  <c r="K33"/>
  <c r="K37" s="1"/>
  <c r="M33"/>
  <c r="M37" s="1"/>
  <c r="Q33"/>
  <c r="Q37" s="1"/>
  <c r="O33"/>
  <c r="O37" s="1"/>
  <c r="BY25" i="6" l="1"/>
  <c r="CJ25" s="1"/>
  <c r="E94" i="5"/>
  <c r="D94"/>
  <c r="G94" s="1"/>
  <c r="H94" s="1"/>
  <c r="I37" i="7"/>
  <c r="G37"/>
  <c r="E37"/>
  <c r="H37"/>
  <c r="F37"/>
  <c r="D37"/>
  <c r="D38" s="1"/>
  <c r="C37"/>
  <c r="B37"/>
  <c r="B38" s="1"/>
  <c r="U37"/>
  <c r="C38" l="1"/>
  <c r="E38"/>
  <c r="F38"/>
  <c r="CL25" i="6"/>
  <c r="C95" i="5"/>
  <c r="B95"/>
  <c r="G38" i="7"/>
  <c r="H38"/>
  <c r="I38"/>
  <c r="CM25" i="6" l="1"/>
  <c r="E25"/>
  <c r="W25" s="1"/>
  <c r="E95" i="5"/>
  <c r="D95"/>
  <c r="G95" s="1"/>
  <c r="H95" s="1"/>
  <c r="CN25" i="6" l="1"/>
  <c r="F25"/>
  <c r="X25" s="1"/>
  <c r="AM26"/>
  <c r="C96" i="5"/>
  <c r="B96"/>
  <c r="CO25" i="6" l="1"/>
  <c r="G25"/>
  <c r="AN26"/>
  <c r="BD26"/>
  <c r="E96" i="5"/>
  <c r="D96"/>
  <c r="G96" s="1"/>
  <c r="H96" s="1"/>
  <c r="BE26" i="6" l="1"/>
  <c r="Y25"/>
  <c r="CP25"/>
  <c r="H25"/>
  <c r="C97" i="5"/>
  <c r="B97"/>
  <c r="I25" i="6" l="1"/>
  <c r="CQ25"/>
  <c r="J25" s="1"/>
  <c r="AO26"/>
  <c r="Z25"/>
  <c r="E97" i="5"/>
  <c r="D97"/>
  <c r="G97" s="1"/>
  <c r="H97" s="1"/>
  <c r="V25" i="6" l="1"/>
  <c r="BF26"/>
  <c r="AA25"/>
  <c r="AB25"/>
  <c r="AP26"/>
  <c r="C98" i="5"/>
  <c r="B98"/>
  <c r="AQ26" i="6" l="1"/>
  <c r="BH26" s="1"/>
  <c r="U25"/>
  <c r="A26"/>
  <c r="B26" s="1"/>
  <c r="AR26"/>
  <c r="BI26" s="1"/>
  <c r="BG26"/>
  <c r="E98" i="5"/>
  <c r="D98"/>
  <c r="G98" s="1"/>
  <c r="H98" s="1"/>
  <c r="BB26" i="6" l="1"/>
  <c r="BZ26"/>
  <c r="BS26"/>
  <c r="C26" s="1"/>
  <c r="BU26" s="1"/>
  <c r="C99" i="5"/>
  <c r="B99"/>
  <c r="BV26" i="6" l="1"/>
  <c r="BW26" s="1"/>
  <c r="E99" i="5"/>
  <c r="D99"/>
  <c r="G99" s="1"/>
  <c r="H99" s="1"/>
  <c r="BX26" i="6" l="1"/>
  <c r="BY26" s="1"/>
  <c r="C100" i="5"/>
  <c r="B100"/>
  <c r="CJ26" i="6" l="1"/>
  <c r="CL26" s="1"/>
  <c r="E26" s="1"/>
  <c r="W26" s="1"/>
  <c r="AM27" s="1"/>
  <c r="BD27" s="1"/>
  <c r="E100" i="5"/>
  <c r="D100"/>
  <c r="G100" s="1"/>
  <c r="H100" s="1"/>
  <c r="CM26" i="6" l="1"/>
  <c r="F26" s="1"/>
  <c r="X26" s="1"/>
  <c r="C101" i="5"/>
  <c r="B101"/>
  <c r="CN26" i="6" l="1"/>
  <c r="AN27"/>
  <c r="E101" i="5"/>
  <c r="D101"/>
  <c r="G101" s="1"/>
  <c r="H101" s="1"/>
  <c r="G26" i="6" l="1"/>
  <c r="Y26" s="1"/>
  <c r="AO27" s="1"/>
  <c r="BF27" s="1"/>
  <c r="CO26"/>
  <c r="CQ26"/>
  <c r="J26" s="1"/>
  <c r="BE27"/>
  <c r="C102" i="5"/>
  <c r="B102"/>
  <c r="H26" i="6" l="1"/>
  <c r="Z26" s="1"/>
  <c r="AP27" s="1"/>
  <c r="CP26"/>
  <c r="I26" s="1"/>
  <c r="AA26" s="1"/>
  <c r="AB26"/>
  <c r="E102" i="5"/>
  <c r="D102"/>
  <c r="G102" s="1"/>
  <c r="H102" s="1"/>
  <c r="V26" i="6" l="1"/>
  <c r="A27"/>
  <c r="B27" s="1"/>
  <c r="AQ27"/>
  <c r="BH27" s="1"/>
  <c r="U26"/>
  <c r="AR27"/>
  <c r="BI27" s="1"/>
  <c r="BG27"/>
  <c r="C103" i="5"/>
  <c r="B103"/>
  <c r="BB27" i="6" l="1"/>
  <c r="BZ27"/>
  <c r="BS27"/>
  <c r="C27" s="1"/>
  <c r="BU27" s="1"/>
  <c r="E103" i="5"/>
  <c r="D103"/>
  <c r="G103" s="1"/>
  <c r="H103" s="1"/>
  <c r="BV27" i="6" l="1"/>
  <c r="BW27" s="1"/>
  <c r="C104" i="5"/>
  <c r="B104"/>
  <c r="BX27" i="6" l="1"/>
  <c r="BY27" s="1"/>
  <c r="E104" i="5"/>
  <c r="D104"/>
  <c r="G104" s="1"/>
  <c r="H104" s="1"/>
  <c r="CJ27" i="6" l="1"/>
  <c r="CL27" s="1"/>
  <c r="E27" s="1"/>
  <c r="C105" i="5"/>
  <c r="B105"/>
  <c r="CM27" i="6" l="1"/>
  <c r="W27"/>
  <c r="E105" i="5"/>
  <c r="D105"/>
  <c r="G105" s="1"/>
  <c r="H105" s="1"/>
  <c r="CN27" i="6" l="1"/>
  <c r="F27"/>
  <c r="AM28"/>
  <c r="C106" i="5"/>
  <c r="B106"/>
  <c r="X27" i="6" l="1"/>
  <c r="CO27"/>
  <c r="G27"/>
  <c r="BD28"/>
  <c r="E106" i="5"/>
  <c r="D106"/>
  <c r="G106" s="1"/>
  <c r="H106" s="1"/>
  <c r="AN28" i="6" l="1"/>
  <c r="BE28" s="1"/>
  <c r="Y27"/>
  <c r="H27"/>
  <c r="CP27"/>
  <c r="C107" i="5"/>
  <c r="B107"/>
  <c r="I27" i="6" l="1"/>
  <c r="AA27" s="1"/>
  <c r="CQ27"/>
  <c r="J27" s="1"/>
  <c r="AO28"/>
  <c r="Z27"/>
  <c r="E107" i="5"/>
  <c r="D107"/>
  <c r="G107" s="1"/>
  <c r="H107" s="1"/>
  <c r="V27" i="6" l="1"/>
  <c r="AQ28"/>
  <c r="BH28" s="1"/>
  <c r="BF28"/>
  <c r="AB27"/>
  <c r="AP28"/>
  <c r="C108" i="5"/>
  <c r="B108"/>
  <c r="A28" i="6" l="1"/>
  <c r="B28" s="1"/>
  <c r="U27"/>
  <c r="AR28"/>
  <c r="BI28" s="1"/>
  <c r="BG28"/>
  <c r="E108" i="5"/>
  <c r="D108"/>
  <c r="G108" l="1"/>
  <c r="H108" s="1"/>
  <c r="BZ28" i="6"/>
  <c r="BB28"/>
  <c r="BS28"/>
  <c r="C28" s="1"/>
  <c r="C109" i="5"/>
  <c r="B109"/>
  <c r="BU28" i="6" l="1"/>
  <c r="BV28" s="1"/>
  <c r="BW28" s="1"/>
  <c r="E109" i="5"/>
  <c r="D109"/>
  <c r="G109" s="1"/>
  <c r="H109" s="1"/>
  <c r="BX28" i="6" l="1"/>
  <c r="BY28" s="1"/>
  <c r="C110" i="5"/>
  <c r="B110"/>
  <c r="CJ28" i="6" l="1"/>
  <c r="E110" i="5"/>
  <c r="D110"/>
  <c r="G110" s="1"/>
  <c r="H110" s="1"/>
  <c r="CL28" i="6" l="1"/>
  <c r="CM28" s="1"/>
  <c r="F28" s="1"/>
  <c r="C111" i="5"/>
  <c r="B111"/>
  <c r="CN28" i="6" l="1"/>
  <c r="X28"/>
  <c r="E28"/>
  <c r="E111" i="5"/>
  <c r="D111"/>
  <c r="G111" l="1"/>
  <c r="H111" s="1"/>
  <c r="CO28" i="6"/>
  <c r="H28" s="1"/>
  <c r="Z28" s="1"/>
  <c r="G28"/>
  <c r="Y28" s="1"/>
  <c r="AN29"/>
  <c r="W28"/>
  <c r="C112" i="5"/>
  <c r="B112"/>
  <c r="AP29" i="6" l="1"/>
  <c r="BG29" s="1"/>
  <c r="BE29"/>
  <c r="CP28"/>
  <c r="AO29"/>
  <c r="AM29"/>
  <c r="E112" i="5"/>
  <c r="D112"/>
  <c r="G112" s="1"/>
  <c r="H112" s="1"/>
  <c r="I28" i="6" l="1"/>
  <c r="AA28" s="1"/>
  <c r="CQ28"/>
  <c r="J28" s="1"/>
  <c r="BF29"/>
  <c r="BD29"/>
  <c r="C113" i="5"/>
  <c r="B113"/>
  <c r="V28" i="6" l="1"/>
  <c r="AQ29"/>
  <c r="BH29" s="1"/>
  <c r="AB28"/>
  <c r="E113" i="5"/>
  <c r="D113"/>
  <c r="G113" l="1"/>
  <c r="H113" s="1"/>
  <c r="A29" i="6"/>
  <c r="B29" s="1"/>
  <c r="AR29"/>
  <c r="BB29" s="1"/>
  <c r="U28"/>
  <c r="C114" i="5"/>
  <c r="B114"/>
  <c r="BI29" i="6" l="1"/>
  <c r="BZ29" s="1"/>
  <c r="E114" i="5"/>
  <c r="D114"/>
  <c r="G114" s="1"/>
  <c r="H114" s="1"/>
  <c r="BS29" i="6" l="1"/>
  <c r="C29" s="1"/>
  <c r="C115" i="5"/>
  <c r="B115"/>
  <c r="BU29" i="6" l="1"/>
  <c r="BY29" s="1"/>
  <c r="E115" i="5"/>
  <c r="D115"/>
  <c r="G115" s="1"/>
  <c r="H115" s="1"/>
  <c r="BV29" i="6" l="1"/>
  <c r="BW29" s="1"/>
  <c r="BX29" s="1"/>
  <c r="C116" i="5"/>
  <c r="B116"/>
  <c r="CJ29" i="6" l="1"/>
  <c r="CL29" s="1"/>
  <c r="E29" s="1"/>
  <c r="W29" s="1"/>
  <c r="E116" i="5"/>
  <c r="D116"/>
  <c r="G116" s="1"/>
  <c r="H116" s="1"/>
  <c r="CM29" i="6" l="1"/>
  <c r="CN29" s="1"/>
  <c r="AM30"/>
  <c r="C117" i="5"/>
  <c r="B117"/>
  <c r="F29" i="6" l="1"/>
  <c r="X29" s="1"/>
  <c r="AN30" s="1"/>
  <c r="BE30" s="1"/>
  <c r="CO29"/>
  <c r="G29"/>
  <c r="Y29" s="1"/>
  <c r="BD30"/>
  <c r="E117" i="5"/>
  <c r="D117"/>
  <c r="G117" l="1"/>
  <c r="H117" s="1"/>
  <c r="AO30" i="6"/>
  <c r="BF30" s="1"/>
  <c r="CP29"/>
  <c r="H29"/>
  <c r="Z29" s="1"/>
  <c r="C118" i="5"/>
  <c r="B118"/>
  <c r="AP30" i="6" l="1"/>
  <c r="BG30" s="1"/>
  <c r="I29"/>
  <c r="AA29" s="1"/>
  <c r="CQ29"/>
  <c r="J29" s="1"/>
  <c r="E118" i="5"/>
  <c r="D118"/>
  <c r="G118" s="1"/>
  <c r="H118" s="1"/>
  <c r="AQ30" i="6" l="1"/>
  <c r="BH30" s="1"/>
  <c r="V29"/>
  <c r="AB29"/>
  <c r="C119" i="5"/>
  <c r="B119"/>
  <c r="AR30" i="6" l="1"/>
  <c r="BB30" s="1"/>
  <c r="A30"/>
  <c r="B30" s="1"/>
  <c r="U29"/>
  <c r="E119" i="5"/>
  <c r="D119"/>
  <c r="G119" l="1"/>
  <c r="H119" s="1"/>
  <c r="BI30" i="6"/>
  <c r="BZ30" s="1"/>
  <c r="C120" i="5"/>
  <c r="B120"/>
  <c r="BS30" i="6" l="1"/>
  <c r="C30" s="1"/>
  <c r="E120" i="5"/>
  <c r="D120"/>
  <c r="G120" s="1"/>
  <c r="H120" s="1"/>
  <c r="BU30" i="6" l="1"/>
  <c r="BV30" s="1"/>
  <c r="BW30" s="1"/>
  <c r="BX30" s="1"/>
  <c r="C121" i="5"/>
  <c r="B121"/>
  <c r="BY30" i="6" l="1"/>
  <c r="CJ30" s="1"/>
  <c r="E121" i="5"/>
  <c r="D121"/>
  <c r="G121" s="1"/>
  <c r="H121" s="1"/>
  <c r="CL30" i="6" l="1"/>
  <c r="E30" s="1"/>
  <c r="W30" s="1"/>
  <c r="AM31" s="1"/>
  <c r="C122" i="5"/>
  <c r="B122"/>
  <c r="BD31" i="6" l="1"/>
  <c r="CM30"/>
  <c r="E122" i="5"/>
  <c r="D122"/>
  <c r="G122" s="1"/>
  <c r="H122" s="1"/>
  <c r="CN30" i="6" l="1"/>
  <c r="F30"/>
  <c r="X30" s="1"/>
  <c r="AN31" s="1"/>
  <c r="BE31" s="1"/>
  <c r="CO30"/>
  <c r="H30" s="1"/>
  <c r="Z30" s="1"/>
  <c r="C123" i="5"/>
  <c r="B123"/>
  <c r="AP31" i="6" l="1"/>
  <c r="BG31" s="1"/>
  <c r="G30"/>
  <c r="Y30" s="1"/>
  <c r="CP30"/>
  <c r="E123" i="5"/>
  <c r="D123"/>
  <c r="G123" s="1"/>
  <c r="H123" s="1"/>
  <c r="I30" i="6" l="1"/>
  <c r="AA30" s="1"/>
  <c r="CQ30"/>
  <c r="J30" s="1"/>
  <c r="AB30" s="1"/>
  <c r="AR31" s="1"/>
  <c r="BI31" s="1"/>
  <c r="BZ31" s="1"/>
  <c r="AQ31"/>
  <c r="BH31" s="1"/>
  <c r="AO31"/>
  <c r="BF31" s="1"/>
  <c r="C124" i="5"/>
  <c r="B124"/>
  <c r="V30" i="6" l="1"/>
  <c r="A31"/>
  <c r="B31" s="1"/>
  <c r="U30"/>
  <c r="BB31"/>
  <c r="BS31"/>
  <c r="E124" i="5"/>
  <c r="D124"/>
  <c r="G124" l="1"/>
  <c r="H124" s="1"/>
  <c r="C31" i="6"/>
  <c r="C125" i="5"/>
  <c r="B125"/>
  <c r="BU31" i="6" l="1"/>
  <c r="BV31" s="1"/>
  <c r="BW31" s="1"/>
  <c r="E125" i="5"/>
  <c r="D125"/>
  <c r="G125" s="1"/>
  <c r="H125" s="1"/>
  <c r="BX31" i="6" l="1"/>
  <c r="BY31" s="1"/>
  <c r="C126" i="5"/>
  <c r="B126"/>
  <c r="CJ31" i="6" l="1"/>
  <c r="CL31" s="1"/>
  <c r="E126" i="5"/>
  <c r="D126"/>
  <c r="G126" s="1"/>
  <c r="H126" s="1"/>
  <c r="CM31" i="6" l="1"/>
  <c r="E31"/>
  <c r="C127" i="5"/>
  <c r="B127"/>
  <c r="CN31" i="6" l="1"/>
  <c r="G31" s="1"/>
  <c r="Y31" s="1"/>
  <c r="F31"/>
  <c r="X31" s="1"/>
  <c r="W31"/>
  <c r="E127" i="5"/>
  <c r="D127"/>
  <c r="G127" s="1"/>
  <c r="H127" s="1"/>
  <c r="CO31" i="6" l="1"/>
  <c r="CP31" s="1"/>
  <c r="AN32"/>
  <c r="BE32" s="1"/>
  <c r="AO32"/>
  <c r="AM32"/>
  <c r="C128" i="5"/>
  <c r="B128"/>
  <c r="I31" i="6" l="1"/>
  <c r="AA31" s="1"/>
  <c r="CQ31"/>
  <c r="J31" s="1"/>
  <c r="AB31" s="1"/>
  <c r="H31"/>
  <c r="Z31" s="1"/>
  <c r="BF32"/>
  <c r="BD32"/>
  <c r="E128" i="5"/>
  <c r="D128"/>
  <c r="G128" s="1"/>
  <c r="H128" s="1"/>
  <c r="AQ32" i="6" l="1"/>
  <c r="BH32" s="1"/>
  <c r="A32"/>
  <c r="B32" s="1"/>
  <c r="U31"/>
  <c r="AP32"/>
  <c r="BG32" s="1"/>
  <c r="AR32"/>
  <c r="V31"/>
  <c r="C129" i="5"/>
  <c r="B129"/>
  <c r="BB32" i="6" l="1"/>
  <c r="BI32"/>
  <c r="BZ32" s="1"/>
  <c r="E129" i="5"/>
  <c r="D129"/>
  <c r="G129" s="1"/>
  <c r="H129" s="1"/>
  <c r="BS32" i="6" l="1"/>
  <c r="C32" s="1"/>
  <c r="C130" i="5"/>
  <c r="B130"/>
  <c r="BU32" i="6" l="1"/>
  <c r="BV32" s="1"/>
  <c r="BW32" s="1"/>
  <c r="BX32" s="1"/>
  <c r="E130" i="5"/>
  <c r="D130"/>
  <c r="G130" s="1"/>
  <c r="H130" s="1"/>
  <c r="BY32" i="6" l="1"/>
  <c r="C131" i="5"/>
  <c r="B131"/>
  <c r="E131" l="1"/>
  <c r="D131"/>
  <c r="G131" s="1"/>
  <c r="H131" s="1"/>
  <c r="CJ32" i="6" l="1"/>
  <c r="C132" i="5"/>
  <c r="B132"/>
  <c r="CL32" i="6" l="1"/>
  <c r="E132" i="5"/>
  <c r="D132"/>
  <c r="G132" s="1"/>
  <c r="H132" s="1"/>
  <c r="E32" i="6" l="1"/>
  <c r="CM32"/>
  <c r="F32" s="1"/>
  <c r="C133" i="5"/>
  <c r="B133"/>
  <c r="CN32" i="6" l="1"/>
  <c r="X32"/>
  <c r="W32"/>
  <c r="E133" i="5"/>
  <c r="D133"/>
  <c r="G133" s="1"/>
  <c r="H133" s="1"/>
  <c r="CO32" i="6" l="1"/>
  <c r="G32"/>
  <c r="Y32" s="1"/>
  <c r="AN33"/>
  <c r="BE33" s="1"/>
  <c r="AM33"/>
  <c r="C134" i="5"/>
  <c r="B134"/>
  <c r="CP32" i="6" l="1"/>
  <c r="H32"/>
  <c r="Z32" s="1"/>
  <c r="AO33"/>
  <c r="BD33"/>
  <c r="E134" i="5"/>
  <c r="D134"/>
  <c r="G134" s="1"/>
  <c r="H134" s="1"/>
  <c r="AP33" i="6" l="1"/>
  <c r="BG33" s="1"/>
  <c r="I32"/>
  <c r="AA32" s="1"/>
  <c r="CQ32"/>
  <c r="J32" s="1"/>
  <c r="AB32" s="1"/>
  <c r="BF33"/>
  <c r="C135" i="5"/>
  <c r="B135"/>
  <c r="AQ33" i="6" l="1"/>
  <c r="BH33" s="1"/>
  <c r="V32"/>
  <c r="U32"/>
  <c r="A33"/>
  <c r="B33" s="1"/>
  <c r="AR33"/>
  <c r="BI33" s="1"/>
  <c r="E135" i="5"/>
  <c r="D135"/>
  <c r="G135" l="1"/>
  <c r="H135" s="1"/>
  <c r="BZ33" i="6"/>
  <c r="BB33"/>
  <c r="BS33"/>
  <c r="C33" s="1"/>
  <c r="BU33" s="1"/>
  <c r="C136" i="5"/>
  <c r="B136"/>
  <c r="BV33" i="6" l="1"/>
  <c r="BW33" s="1"/>
  <c r="BX33" s="1"/>
  <c r="E136" i="5"/>
  <c r="D136"/>
  <c r="G136" s="1"/>
  <c r="H136" s="1"/>
  <c r="BY33" i="6" l="1"/>
  <c r="C137" i="5"/>
  <c r="B137"/>
  <c r="E137" l="1"/>
  <c r="D137"/>
  <c r="G137" s="1"/>
  <c r="H137" s="1"/>
  <c r="CJ33" i="6" l="1"/>
  <c r="C138" i="5"/>
  <c r="B138"/>
  <c r="CL33" i="6" l="1"/>
  <c r="CM33" s="1"/>
  <c r="E138" i="5"/>
  <c r="D138"/>
  <c r="G138" s="1"/>
  <c r="H138" s="1"/>
  <c r="F33" i="6" l="1"/>
  <c r="X33" s="1"/>
  <c r="E33"/>
  <c r="W33" s="1"/>
  <c r="CN33"/>
  <c r="G33" s="1"/>
  <c r="Y33" s="1"/>
  <c r="C139" i="5"/>
  <c r="B139"/>
  <c r="AN34" i="6" l="1"/>
  <c r="BE34" s="1"/>
  <c r="CO33"/>
  <c r="CP33" s="1"/>
  <c r="AO34"/>
  <c r="AM34"/>
  <c r="E139" i="5"/>
  <c r="D139"/>
  <c r="G139" s="1"/>
  <c r="H139" s="1"/>
  <c r="I33" i="6" l="1"/>
  <c r="AA33" s="1"/>
  <c r="CQ33"/>
  <c r="J33" s="1"/>
  <c r="AB33" s="1"/>
  <c r="BF34"/>
  <c r="H33"/>
  <c r="BD34"/>
  <c r="C140" i="5"/>
  <c r="B140"/>
  <c r="AQ34" i="6" l="1"/>
  <c r="BH34" s="1"/>
  <c r="V33"/>
  <c r="AR34"/>
  <c r="BI34" s="1"/>
  <c r="Z33"/>
  <c r="E140" i="5"/>
  <c r="D140"/>
  <c r="G140" s="1"/>
  <c r="H140" s="1"/>
  <c r="BZ34" i="6" l="1"/>
  <c r="AP34"/>
  <c r="U33"/>
  <c r="A34"/>
  <c r="B34" s="1"/>
  <c r="C141" i="5"/>
  <c r="B141"/>
  <c r="BG34" i="6" l="1"/>
  <c r="BB34"/>
  <c r="E141" i="5"/>
  <c r="D141"/>
  <c r="G141" s="1"/>
  <c r="H141" s="1"/>
  <c r="BS34" i="6" l="1"/>
  <c r="C34" s="1"/>
  <c r="C142" i="5"/>
  <c r="B142"/>
  <c r="BU34" i="6" l="1"/>
  <c r="BV34" s="1"/>
  <c r="BW34" s="1"/>
  <c r="E142" i="5"/>
  <c r="D142"/>
  <c r="G142" s="1"/>
  <c r="H142" s="1"/>
  <c r="BX34" i="6" l="1"/>
  <c r="BY34" s="1"/>
  <c r="C143" i="5"/>
  <c r="B143"/>
  <c r="CJ34" i="6" l="1"/>
  <c r="CL34" s="1"/>
  <c r="E34" s="1"/>
  <c r="E143" i="5"/>
  <c r="D143"/>
  <c r="G143" s="1"/>
  <c r="H143" s="1"/>
  <c r="CM34" i="6" l="1"/>
  <c r="CN34" s="1"/>
  <c r="W34"/>
  <c r="C144" i="5"/>
  <c r="B144"/>
  <c r="F34" i="6" l="1"/>
  <c r="X34" s="1"/>
  <c r="AN35" s="1"/>
  <c r="BE35" s="1"/>
  <c r="CO34"/>
  <c r="G34"/>
  <c r="Y34" s="1"/>
  <c r="AM35"/>
  <c r="E144" i="5"/>
  <c r="D144"/>
  <c r="G144" l="1"/>
  <c r="H144" s="1"/>
  <c r="CP34" i="6"/>
  <c r="H34"/>
  <c r="Z34" s="1"/>
  <c r="AO35"/>
  <c r="BD35"/>
  <c r="C145" i="5"/>
  <c r="B145"/>
  <c r="AP35" i="6" l="1"/>
  <c r="BG35" s="1"/>
  <c r="I34"/>
  <c r="AA34" s="1"/>
  <c r="CQ34"/>
  <c r="J34" s="1"/>
  <c r="AB34" s="1"/>
  <c r="BF35"/>
  <c r="E145" i="5"/>
  <c r="D145"/>
  <c r="G145" s="1"/>
  <c r="H145" s="1"/>
  <c r="AQ35" i="6" l="1"/>
  <c r="BH35" s="1"/>
  <c r="A35"/>
  <c r="B35" s="1"/>
  <c r="U34"/>
  <c r="V34"/>
  <c r="AR35"/>
  <c r="BB35" s="1"/>
  <c r="C146" i="5"/>
  <c r="B146"/>
  <c r="BI35" i="6" l="1"/>
  <c r="BS35" s="1"/>
  <c r="C35" s="1"/>
  <c r="BU35" s="1"/>
  <c r="E146" i="5"/>
  <c r="D146"/>
  <c r="G146" s="1"/>
  <c r="H146" s="1"/>
  <c r="BZ35" i="6" l="1"/>
  <c r="BV35"/>
  <c r="BW35" s="1"/>
  <c r="BX35" s="1"/>
  <c r="C147" i="5"/>
  <c r="B147"/>
  <c r="BY35" i="6" l="1"/>
  <c r="E147" i="5"/>
  <c r="D147"/>
  <c r="G147" s="1"/>
  <c r="H147" s="1"/>
  <c r="CJ35" i="6" l="1"/>
  <c r="C148" i="5"/>
  <c r="B148"/>
  <c r="CL35" i="6" l="1"/>
  <c r="CM35" s="1"/>
  <c r="F35" s="1"/>
  <c r="E148" i="5"/>
  <c r="D148"/>
  <c r="G148" s="1"/>
  <c r="H148" s="1"/>
  <c r="CN35" i="6" l="1"/>
  <c r="E35"/>
  <c r="X35"/>
  <c r="C149" i="5"/>
  <c r="B149"/>
  <c r="CO35" i="6" l="1"/>
  <c r="G35"/>
  <c r="Y35" s="1"/>
  <c r="AN36"/>
  <c r="BE36" s="1"/>
  <c r="W35"/>
  <c r="E149" i="5"/>
  <c r="D149"/>
  <c r="G149" s="1"/>
  <c r="H149" s="1"/>
  <c r="CP35" i="6" l="1"/>
  <c r="H35"/>
  <c r="Z35" s="1"/>
  <c r="AO36"/>
  <c r="AM36"/>
  <c r="C150" i="5"/>
  <c r="B150"/>
  <c r="AP36" i="6" l="1"/>
  <c r="BG36" s="1"/>
  <c r="I35"/>
  <c r="AA35" s="1"/>
  <c r="CQ35"/>
  <c r="J35" s="1"/>
  <c r="AB35" s="1"/>
  <c r="BF36"/>
  <c r="BD36"/>
  <c r="E150" i="5"/>
  <c r="D150"/>
  <c r="G150" s="1"/>
  <c r="H150" s="1"/>
  <c r="AQ36" i="6" l="1"/>
  <c r="BH36" s="1"/>
  <c r="V35"/>
  <c r="AR36"/>
  <c r="BI36" s="1"/>
  <c r="U35"/>
  <c r="A36"/>
  <c r="B36" s="1"/>
  <c r="C151" i="5"/>
  <c r="B151"/>
  <c r="BZ36" i="6" l="1"/>
  <c r="BB36"/>
  <c r="E151" i="5"/>
  <c r="D151"/>
  <c r="G151" l="1"/>
  <c r="H151" s="1"/>
  <c r="B152" s="1"/>
  <c r="BS36" i="6"/>
  <c r="C152" i="5"/>
  <c r="C36" i="6" l="1"/>
  <c r="E152" i="5"/>
  <c r="D152"/>
  <c r="G152" s="1"/>
  <c r="H152" s="1"/>
  <c r="BU36" i="6" l="1"/>
  <c r="BV36" s="1"/>
  <c r="BW36" s="1"/>
  <c r="C153" i="5"/>
  <c r="B153"/>
  <c r="BX36" i="6" l="1"/>
  <c r="BY36" s="1"/>
  <c r="E153" i="5"/>
  <c r="D153"/>
  <c r="G153" s="1"/>
  <c r="H153" s="1"/>
  <c r="CJ36" i="6" l="1"/>
  <c r="C154" i="5"/>
  <c r="B154"/>
  <c r="CL36" i="6" l="1"/>
  <c r="CM36" s="1"/>
  <c r="F36" s="1"/>
  <c r="E154" i="5"/>
  <c r="D154"/>
  <c r="G154" s="1"/>
  <c r="H154" s="1"/>
  <c r="CN36" i="6" l="1"/>
  <c r="X36"/>
  <c r="E36"/>
  <c r="C155" i="5"/>
  <c r="B155"/>
  <c r="CO36" i="6" l="1"/>
  <c r="G36"/>
  <c r="Y36" s="1"/>
  <c r="AN37"/>
  <c r="BE37" s="1"/>
  <c r="W36"/>
  <c r="E155" i="5"/>
  <c r="D155"/>
  <c r="G155" s="1"/>
  <c r="H155" s="1"/>
  <c r="CP36" i="6" l="1"/>
  <c r="H36"/>
  <c r="Z36" s="1"/>
  <c r="AO37"/>
  <c r="AM37"/>
  <c r="C156" i="5"/>
  <c r="B156"/>
  <c r="AP37" i="6" l="1"/>
  <c r="BG37" s="1"/>
  <c r="I36"/>
  <c r="AA36" s="1"/>
  <c r="CQ36"/>
  <c r="J36" s="1"/>
  <c r="AB36" s="1"/>
  <c r="BF37"/>
  <c r="BD37"/>
  <c r="E156" i="5"/>
  <c r="D156"/>
  <c r="G156" s="1"/>
  <c r="H156" s="1"/>
  <c r="A37" i="6" l="1"/>
  <c r="B37" s="1"/>
  <c r="AQ37"/>
  <c r="BH37" s="1"/>
  <c r="U36"/>
  <c r="V36"/>
  <c r="AR37"/>
  <c r="BI37" s="1"/>
  <c r="C157" i="5"/>
  <c r="B157"/>
  <c r="BZ37" i="6" l="1"/>
  <c r="BB37"/>
  <c r="BS37"/>
  <c r="C37" s="1"/>
  <c r="BU37" s="1"/>
  <c r="E157" i="5"/>
  <c r="D157"/>
  <c r="G157" s="1"/>
  <c r="H157" s="1"/>
  <c r="BV37" i="6" l="1"/>
  <c r="BW37" s="1"/>
  <c r="BX37" s="1"/>
  <c r="C158" i="5"/>
  <c r="B158"/>
  <c r="BY37" i="6" l="1"/>
  <c r="E158" i="5"/>
  <c r="D158"/>
  <c r="G158" s="1"/>
  <c r="H158" s="1"/>
  <c r="CJ37" i="6" l="1"/>
  <c r="C159" i="5"/>
  <c r="B159"/>
  <c r="CL37" i="6" l="1"/>
  <c r="E159" i="5"/>
  <c r="D159"/>
  <c r="G159" s="1"/>
  <c r="H159" s="1"/>
  <c r="E37" i="6" l="1"/>
  <c r="CM37"/>
  <c r="C160" i="5"/>
  <c r="B160"/>
  <c r="CN37" i="6" l="1"/>
  <c r="F37"/>
  <c r="X37" s="1"/>
  <c r="W37"/>
  <c r="E160" i="5"/>
  <c r="D160"/>
  <c r="G160" s="1"/>
  <c r="H160" s="1"/>
  <c r="CO37" i="6" l="1"/>
  <c r="G37"/>
  <c r="Y37" s="1"/>
  <c r="AN38"/>
  <c r="BE38" s="1"/>
  <c r="AM38"/>
  <c r="C161" i="5"/>
  <c r="B161"/>
  <c r="CP37" i="6" l="1"/>
  <c r="H37"/>
  <c r="Z37" s="1"/>
  <c r="AO38"/>
  <c r="BD38"/>
  <c r="E161" i="5"/>
  <c r="D161"/>
  <c r="G161" s="1"/>
  <c r="H161" s="1"/>
  <c r="AP38" i="6" l="1"/>
  <c r="BG38" s="1"/>
  <c r="I37"/>
  <c r="AA37" s="1"/>
  <c r="CQ37"/>
  <c r="J37" s="1"/>
  <c r="AB37" s="1"/>
  <c r="BF38"/>
  <c r="C162" i="5"/>
  <c r="B162"/>
  <c r="AQ38" i="6" l="1"/>
  <c r="BH38" s="1"/>
  <c r="A38"/>
  <c r="B38" s="1"/>
  <c r="V37"/>
  <c r="U37"/>
  <c r="AR38"/>
  <c r="BI38" s="1"/>
  <c r="E162" i="5"/>
  <c r="D162"/>
  <c r="G162" l="1"/>
  <c r="H162" s="1"/>
  <c r="BZ38" i="6"/>
  <c r="BB38"/>
  <c r="BS38"/>
  <c r="C163" i="5"/>
  <c r="B163"/>
  <c r="C38" i="6" l="1"/>
  <c r="E163" i="5"/>
  <c r="D163"/>
  <c r="G163" s="1"/>
  <c r="H163" s="1"/>
  <c r="BU38" i="6" l="1"/>
  <c r="BV38" s="1"/>
  <c r="BW38" s="1"/>
  <c r="BX38" s="1"/>
  <c r="C164" i="5"/>
  <c r="B164"/>
  <c r="BY38" i="6" l="1"/>
  <c r="E164" i="5"/>
  <c r="D164"/>
  <c r="G164" s="1"/>
  <c r="H164" s="1"/>
  <c r="CJ38" i="6" l="1"/>
  <c r="C165" i="5"/>
  <c r="B165"/>
  <c r="CL38" i="6" l="1"/>
  <c r="CM38" s="1"/>
  <c r="F38" s="1"/>
  <c r="E165" i="5"/>
  <c r="D165"/>
  <c r="G165" s="1"/>
  <c r="H165" s="1"/>
  <c r="CN38" i="6" l="1"/>
  <c r="E38"/>
  <c r="X38"/>
  <c r="C166" i="5"/>
  <c r="B166"/>
  <c r="CO38" i="6" l="1"/>
  <c r="G38"/>
  <c r="AN39"/>
  <c r="BE39" s="1"/>
  <c r="Y38"/>
  <c r="W38"/>
  <c r="E166" i="5"/>
  <c r="D166"/>
  <c r="G166" s="1"/>
  <c r="H166" s="1"/>
  <c r="CP38" i="6" l="1"/>
  <c r="H38"/>
  <c r="Z38" s="1"/>
  <c r="AO39"/>
  <c r="AM39"/>
  <c r="BD39" s="1"/>
  <c r="C167" i="5"/>
  <c r="B167"/>
  <c r="AP39" i="6" l="1"/>
  <c r="BG39" s="1"/>
  <c r="I38"/>
  <c r="AA38" s="1"/>
  <c r="CQ38"/>
  <c r="J38" s="1"/>
  <c r="AB38" s="1"/>
  <c r="BF39"/>
  <c r="E167" i="5"/>
  <c r="D167"/>
  <c r="G167" s="1"/>
  <c r="H167" s="1"/>
  <c r="AQ39" i="6" l="1"/>
  <c r="BH39" s="1"/>
  <c r="A39"/>
  <c r="B39" s="1"/>
  <c r="U38"/>
  <c r="V38"/>
  <c r="AR39"/>
  <c r="BB39" s="1"/>
  <c r="C168" i="5"/>
  <c r="B168"/>
  <c r="BI39" i="6" l="1"/>
  <c r="BZ39" s="1"/>
  <c r="E168" i="5"/>
  <c r="D168"/>
  <c r="G168" s="1"/>
  <c r="H168" s="1"/>
  <c r="BS39" i="6" l="1"/>
  <c r="C39" s="1"/>
  <c r="C169" i="5"/>
  <c r="B169"/>
  <c r="BU39" i="6" l="1"/>
  <c r="BV39" s="1"/>
  <c r="BW39" s="1"/>
  <c r="BX39" s="1"/>
  <c r="E169" i="5"/>
  <c r="D169"/>
  <c r="G169" s="1"/>
  <c r="H169" s="1"/>
  <c r="BY39" i="6" l="1"/>
  <c r="CJ39" s="1"/>
  <c r="CL39" s="1"/>
  <c r="E39" s="1"/>
  <c r="C170" i="5"/>
  <c r="B170"/>
  <c r="CM39" i="6" l="1"/>
  <c r="CN39" s="1"/>
  <c r="W39"/>
  <c r="E170" i="5"/>
  <c r="D170"/>
  <c r="G170" s="1"/>
  <c r="H170" s="1"/>
  <c r="F39" i="6" l="1"/>
  <c r="X39" s="1"/>
  <c r="AN40" s="1"/>
  <c r="BE40" s="1"/>
  <c r="CO39"/>
  <c r="G39"/>
  <c r="Y39" s="1"/>
  <c r="AM40"/>
  <c r="C171" i="5"/>
  <c r="B171"/>
  <c r="CP39" i="6" l="1"/>
  <c r="H39"/>
  <c r="Z39" s="1"/>
  <c r="AO40"/>
  <c r="BD40"/>
  <c r="E171" i="5"/>
  <c r="D171"/>
  <c r="G171" s="1"/>
  <c r="H171" s="1"/>
  <c r="AP40" i="6" l="1"/>
  <c r="BG40" s="1"/>
  <c r="I39"/>
  <c r="AA39" s="1"/>
  <c r="CQ39"/>
  <c r="J39" s="1"/>
  <c r="AB39" s="1"/>
  <c r="BF40"/>
  <c r="C172" i="5"/>
  <c r="B172"/>
  <c r="AQ40" i="6" l="1"/>
  <c r="BH40" s="1"/>
  <c r="V39"/>
  <c r="AR40"/>
  <c r="BI40" s="1"/>
  <c r="U39"/>
  <c r="A40"/>
  <c r="B40" s="1"/>
  <c r="E172" i="5"/>
  <c r="D172"/>
  <c r="G172" s="1"/>
  <c r="H172" s="1"/>
  <c r="BZ40" i="6" l="1"/>
  <c r="BB40"/>
  <c r="C173" i="5"/>
  <c r="B173"/>
  <c r="BS40" i="6" l="1"/>
  <c r="E173" i="5"/>
  <c r="D173"/>
  <c r="G173" s="1"/>
  <c r="H173" s="1"/>
  <c r="C40" i="6" l="1"/>
  <c r="C174" i="5"/>
  <c r="B174"/>
  <c r="BU40" i="6" l="1"/>
  <c r="BV40" s="1"/>
  <c r="BW40" s="1"/>
  <c r="BX40" s="1"/>
  <c r="E174" i="5"/>
  <c r="D174"/>
  <c r="G174" s="1"/>
  <c r="H174" s="1"/>
  <c r="BY40" i="6" l="1"/>
  <c r="C175" i="5"/>
  <c r="B175"/>
  <c r="E175" l="1"/>
  <c r="D175"/>
  <c r="G175" s="1"/>
  <c r="H175" s="1"/>
  <c r="C176" l="1"/>
  <c r="B176"/>
  <c r="CJ40" i="6" l="1"/>
  <c r="E176" i="5"/>
  <c r="D176"/>
  <c r="G176" s="1"/>
  <c r="H176" s="1"/>
  <c r="CL40" i="6" l="1"/>
  <c r="CM40" s="1"/>
  <c r="F40" s="1"/>
  <c r="C177" i="5"/>
  <c r="B177"/>
  <c r="CN40" i="6" l="1"/>
  <c r="X40"/>
  <c r="E40"/>
  <c r="E177" i="5"/>
  <c r="D177"/>
  <c r="G177" l="1"/>
  <c r="H177" s="1"/>
  <c r="CO40" i="6"/>
  <c r="G40"/>
  <c r="Y40" s="1"/>
  <c r="AN41"/>
  <c r="BE41" s="1"/>
  <c r="W40"/>
  <c r="C178" i="5"/>
  <c r="B178"/>
  <c r="CP40" i="6" l="1"/>
  <c r="H40"/>
  <c r="Z40" s="1"/>
  <c r="AO41"/>
  <c r="AM41"/>
  <c r="E178" i="5"/>
  <c r="D178"/>
  <c r="G178" s="1"/>
  <c r="H178" s="1"/>
  <c r="AP41" i="6" l="1"/>
  <c r="BG41" s="1"/>
  <c r="I40"/>
  <c r="AA40" s="1"/>
  <c r="CQ40"/>
  <c r="J40" s="1"/>
  <c r="AB40" s="1"/>
  <c r="BF41"/>
  <c r="BD41"/>
  <c r="C179" i="5"/>
  <c r="B179"/>
  <c r="V40" i="6" l="1"/>
  <c r="U40"/>
  <c r="AQ41"/>
  <c r="BH41" s="1"/>
  <c r="A41"/>
  <c r="B41" s="1"/>
  <c r="AR41"/>
  <c r="BI41" s="1"/>
  <c r="E179" i="5"/>
  <c r="D179"/>
  <c r="G179" l="1"/>
  <c r="H179" s="1"/>
  <c r="BZ41" i="6"/>
  <c r="BB41"/>
  <c r="BS41"/>
  <c r="C41" s="1"/>
  <c r="BU41" s="1"/>
  <c r="C180" i="5"/>
  <c r="B180"/>
  <c r="BV41" i="6" l="1"/>
  <c r="BW41" s="1"/>
  <c r="BX41" s="1"/>
  <c r="E180" i="5"/>
  <c r="D180"/>
  <c r="G180" s="1"/>
  <c r="H180" s="1"/>
  <c r="BY41" i="6" l="1"/>
  <c r="C181" i="5"/>
  <c r="B181"/>
  <c r="CJ41" i="6" l="1"/>
  <c r="E181" i="5"/>
  <c r="D181"/>
  <c r="G181" s="1"/>
  <c r="H181" s="1"/>
  <c r="CL41" i="6" l="1"/>
  <c r="E41" s="1"/>
  <c r="C182" i="5"/>
  <c r="B182"/>
  <c r="CM41" i="6" l="1"/>
  <c r="W41"/>
  <c r="E182" i="5"/>
  <c r="D182"/>
  <c r="G182" s="1"/>
  <c r="H182" s="1"/>
  <c r="CN41" i="6" l="1"/>
  <c r="F41"/>
  <c r="X41" s="1"/>
  <c r="AM42"/>
  <c r="BD42" s="1"/>
  <c r="C183" i="5"/>
  <c r="B183"/>
  <c r="AN42" i="6" l="1"/>
  <c r="BE42" s="1"/>
  <c r="CO41"/>
  <c r="G41"/>
  <c r="Y41" s="1"/>
  <c r="E183" i="5"/>
  <c r="D183"/>
  <c r="G183" s="1"/>
  <c r="H183" s="1"/>
  <c r="AO42" i="6" l="1"/>
  <c r="BF42" s="1"/>
  <c r="H41"/>
  <c r="CP41"/>
  <c r="C184" i="5"/>
  <c r="B184"/>
  <c r="I41" i="6" l="1"/>
  <c r="AA41" s="1"/>
  <c r="CQ41"/>
  <c r="J41" s="1"/>
  <c r="AB41" s="1"/>
  <c r="Z41"/>
  <c r="E184" i="5"/>
  <c r="D184"/>
  <c r="G184" s="1"/>
  <c r="H184" s="1"/>
  <c r="AQ42" i="6" l="1"/>
  <c r="BH42" s="1"/>
  <c r="V41"/>
  <c r="AR42"/>
  <c r="BI42" s="1"/>
  <c r="AP42"/>
  <c r="A42"/>
  <c r="B42" s="1"/>
  <c r="U41"/>
  <c r="C185" i="5"/>
  <c r="B185"/>
  <c r="BZ42" i="6" l="1"/>
  <c r="BG42"/>
  <c r="BB42"/>
  <c r="E185" i="5"/>
  <c r="D185"/>
  <c r="G185" s="1"/>
  <c r="H185" s="1"/>
  <c r="BS42" i="6" l="1"/>
  <c r="C42" s="1"/>
  <c r="C186" i="5"/>
  <c r="B186"/>
  <c r="BU42" i="6" l="1"/>
  <c r="BV42" s="1"/>
  <c r="BW42" s="1"/>
  <c r="E186" i="5"/>
  <c r="D186"/>
  <c r="G186" s="1"/>
  <c r="H186" s="1"/>
  <c r="BX42" i="6" l="1"/>
  <c r="BY42" s="1"/>
  <c r="C187" i="5"/>
  <c r="B187"/>
  <c r="CJ42" i="6" l="1"/>
  <c r="CL42" s="1"/>
  <c r="E187" i="5"/>
  <c r="D187"/>
  <c r="G187" s="1"/>
  <c r="H187" s="1"/>
  <c r="E42" i="6" l="1"/>
  <c r="CM42"/>
  <c r="C188" i="5"/>
  <c r="B188"/>
  <c r="CN42" i="6" l="1"/>
  <c r="F42"/>
  <c r="X42" s="1"/>
  <c r="W42"/>
  <c r="E188" i="5"/>
  <c r="D188"/>
  <c r="G188" s="1"/>
  <c r="H188" s="1"/>
  <c r="CO42" i="6" l="1"/>
  <c r="G42"/>
  <c r="Y42" s="1"/>
  <c r="AN43"/>
  <c r="BE43" s="1"/>
  <c r="AM43"/>
  <c r="C189" i="5"/>
  <c r="B189"/>
  <c r="CP42" i="6" l="1"/>
  <c r="H42"/>
  <c r="Z42" s="1"/>
  <c r="AO43"/>
  <c r="BD43"/>
  <c r="E189" i="5"/>
  <c r="D189"/>
  <c r="G189" s="1"/>
  <c r="H189" s="1"/>
  <c r="AP43" i="6" l="1"/>
  <c r="BG43" s="1"/>
  <c r="I42"/>
  <c r="AA42" s="1"/>
  <c r="CQ42"/>
  <c r="J42" s="1"/>
  <c r="AB42" s="1"/>
  <c r="BF43"/>
  <c r="C190" i="5"/>
  <c r="B190"/>
  <c r="AQ43" i="6" l="1"/>
  <c r="BH43" s="1"/>
  <c r="U42"/>
  <c r="A43"/>
  <c r="B43" s="1"/>
  <c r="V42"/>
  <c r="AR43"/>
  <c r="BI43" s="1"/>
  <c r="E190" i="5"/>
  <c r="D190"/>
  <c r="G190" s="1"/>
  <c r="H190" s="1"/>
  <c r="BZ43" i="6" l="1"/>
  <c r="BB43"/>
  <c r="BS43"/>
  <c r="C191" i="5"/>
  <c r="B191"/>
  <c r="C43" i="6" l="1"/>
  <c r="E191" i="5"/>
  <c r="D191"/>
  <c r="G191" s="1"/>
  <c r="H191" s="1"/>
  <c r="BU43" i="6" l="1"/>
  <c r="BV43" s="1"/>
  <c r="BW43" s="1"/>
  <c r="BX43" s="1"/>
  <c r="C192" i="5"/>
  <c r="B192"/>
  <c r="BY43" i="6" l="1"/>
  <c r="E192" i="5"/>
  <c r="G192"/>
  <c r="H192" s="1"/>
  <c r="D192"/>
  <c r="C193" l="1"/>
  <c r="B193"/>
  <c r="E193" l="1"/>
  <c r="D193"/>
  <c r="G193" s="1"/>
  <c r="H193" s="1"/>
  <c r="CJ43" i="6" l="1"/>
  <c r="C194" i="5"/>
  <c r="B194"/>
  <c r="CL43" i="6" l="1"/>
  <c r="CM43" s="1"/>
  <c r="E194" i="5"/>
  <c r="D194"/>
  <c r="G194" s="1"/>
  <c r="H194" s="1"/>
  <c r="F43" i="6" l="1"/>
  <c r="X43" s="1"/>
  <c r="CN43"/>
  <c r="E43"/>
  <c r="W43" s="1"/>
  <c r="C195" i="5"/>
  <c r="B195"/>
  <c r="AN44" i="6" l="1"/>
  <c r="BE44" s="1"/>
  <c r="CO43"/>
  <c r="H43" s="1"/>
  <c r="Z43" s="1"/>
  <c r="G43"/>
  <c r="Y43" s="1"/>
  <c r="AM44"/>
  <c r="E195" i="5"/>
  <c r="D195"/>
  <c r="G195" s="1"/>
  <c r="H195" s="1"/>
  <c r="AO44" i="6" l="1"/>
  <c r="BF44" s="1"/>
  <c r="CP43"/>
  <c r="AP44"/>
  <c r="BD44"/>
  <c r="C196" i="5"/>
  <c r="B196"/>
  <c r="I43" i="6" l="1"/>
  <c r="AA43" s="1"/>
  <c r="CQ43"/>
  <c r="J43" s="1"/>
  <c r="AB43" s="1"/>
  <c r="BG44"/>
  <c r="E196" i="5"/>
  <c r="D196"/>
  <c r="G196" s="1"/>
  <c r="H196" s="1"/>
  <c r="A44" i="6" l="1"/>
  <c r="B44" s="1"/>
  <c r="V43"/>
  <c r="U43"/>
  <c r="AQ44"/>
  <c r="AR44"/>
  <c r="BI44" s="1"/>
  <c r="C197" i="5"/>
  <c r="B197"/>
  <c r="BZ44" i="6" l="1"/>
  <c r="BH44"/>
  <c r="BB44"/>
  <c r="E197" i="5"/>
  <c r="D197"/>
  <c r="G197" s="1"/>
  <c r="H197" s="1"/>
  <c r="BS44" i="6" l="1"/>
  <c r="C44" s="1"/>
  <c r="BU44" s="1"/>
  <c r="C198" i="5"/>
  <c r="B198"/>
  <c r="BV44" i="6" l="1"/>
  <c r="BW44" s="1"/>
  <c r="E198" i="5"/>
  <c r="D198"/>
  <c r="G198" s="1"/>
  <c r="H198" s="1"/>
  <c r="BX44" i="6" l="1"/>
  <c r="BY44" s="1"/>
  <c r="C199" i="5"/>
  <c r="B199"/>
  <c r="CJ44" i="6" l="1"/>
  <c r="CL44" s="1"/>
  <c r="E44" s="1"/>
  <c r="W44" s="1"/>
  <c r="E199" i="5"/>
  <c r="D199"/>
  <c r="G199" s="1"/>
  <c r="H199" s="1"/>
  <c r="CM44" i="6" l="1"/>
  <c r="F44" s="1"/>
  <c r="X44" s="1"/>
  <c r="AN45" s="1"/>
  <c r="BE45" s="1"/>
  <c r="AM45"/>
  <c r="BD45" s="1"/>
  <c r="C200" i="5"/>
  <c r="B200"/>
  <c r="CN44" i="6" l="1"/>
  <c r="G44" s="1"/>
  <c r="Y44" s="1"/>
  <c r="AO45" s="1"/>
  <c r="BF45" s="1"/>
  <c r="E200" i="5"/>
  <c r="D200"/>
  <c r="G200" s="1"/>
  <c r="H200" s="1"/>
  <c r="CO44" i="6" l="1"/>
  <c r="CP44" s="1"/>
  <c r="I44" s="1"/>
  <c r="AA44" s="1"/>
  <c r="CQ44"/>
  <c r="J44" s="1"/>
  <c r="AB44" s="1"/>
  <c r="C201" i="5"/>
  <c r="B201"/>
  <c r="H44" i="6" l="1"/>
  <c r="Z44" s="1"/>
  <c r="AP45" s="1"/>
  <c r="BG45" s="1"/>
  <c r="AQ45"/>
  <c r="BH45" s="1"/>
  <c r="AR45"/>
  <c r="E201" i="5"/>
  <c r="D201"/>
  <c r="G201" s="1"/>
  <c r="H201" s="1"/>
  <c r="V44" i="6" l="1"/>
  <c r="U44"/>
  <c r="A45"/>
  <c r="B45" s="1"/>
  <c r="BB45"/>
  <c r="BI45"/>
  <c r="BZ45" s="1"/>
  <c r="C202" i="5"/>
  <c r="B202"/>
  <c r="BS45" i="6" l="1"/>
  <c r="C45" s="1"/>
  <c r="E202" i="5"/>
  <c r="D202"/>
  <c r="G202" s="1"/>
  <c r="H202" s="1"/>
  <c r="BU45" i="6" l="1"/>
  <c r="BV45" s="1"/>
  <c r="BW45" s="1"/>
  <c r="C203" i="5"/>
  <c r="B203"/>
  <c r="BX45" i="6" l="1"/>
  <c r="BY45" s="1"/>
  <c r="E203" i="5"/>
  <c r="G203"/>
  <c r="H203" s="1"/>
  <c r="D203"/>
  <c r="C204" l="1"/>
  <c r="B204"/>
  <c r="CJ45" i="6" l="1"/>
  <c r="E204" i="5"/>
  <c r="D204"/>
  <c r="G204" s="1"/>
  <c r="H204" s="1"/>
  <c r="CL45" i="6" l="1"/>
  <c r="CM45" s="1"/>
  <c r="F45" s="1"/>
  <c r="C205" i="5"/>
  <c r="B205"/>
  <c r="CN45" i="6" l="1"/>
  <c r="X45"/>
  <c r="E45"/>
  <c r="E205" i="5"/>
  <c r="D205"/>
  <c r="G205" l="1"/>
  <c r="H205" s="1"/>
  <c r="CO45" i="6"/>
  <c r="G45"/>
  <c r="Y45" s="1"/>
  <c r="AN46"/>
  <c r="BE46" s="1"/>
  <c r="W45"/>
  <c r="C206" i="5"/>
  <c r="B206"/>
  <c r="CP45" i="6" l="1"/>
  <c r="H45"/>
  <c r="Z45" s="1"/>
  <c r="AO46"/>
  <c r="AM46"/>
  <c r="BD46" s="1"/>
  <c r="E206" i="5"/>
  <c r="D206"/>
  <c r="G206" s="1"/>
  <c r="H206" s="1"/>
  <c r="AP46" i="6" l="1"/>
  <c r="BG46" s="1"/>
  <c r="I45"/>
  <c r="AA45" s="1"/>
  <c r="CQ45"/>
  <c r="J45" s="1"/>
  <c r="AB45" s="1"/>
  <c r="BF46"/>
  <c r="C207" i="5"/>
  <c r="B207"/>
  <c r="V45" i="6" l="1"/>
  <c r="AQ46"/>
  <c r="BH46" s="1"/>
  <c r="AR46"/>
  <c r="BI46" s="1"/>
  <c r="U45"/>
  <c r="A46"/>
  <c r="B46" s="1"/>
  <c r="E207" i="5"/>
  <c r="D207"/>
  <c r="G207" s="1"/>
  <c r="H207" s="1"/>
  <c r="BZ46" i="6" l="1"/>
  <c r="BB46"/>
  <c r="C208" i="5"/>
  <c r="B208"/>
  <c r="BS46" i="6" l="1"/>
  <c r="E208" i="5"/>
  <c r="D208"/>
  <c r="G208" s="1"/>
  <c r="H208" s="1"/>
  <c r="C46" i="6" l="1"/>
  <c r="C209" i="5"/>
  <c r="B209"/>
  <c r="BU46" i="6" l="1"/>
  <c r="BV46" s="1"/>
  <c r="BW46" s="1"/>
  <c r="BX46" s="1"/>
  <c r="E209" i="5"/>
  <c r="D209"/>
  <c r="G209" s="1"/>
  <c r="H209" s="1"/>
  <c r="BY46" i="6" l="1"/>
  <c r="CJ46" s="1"/>
  <c r="C210" i="5"/>
  <c r="B210"/>
  <c r="CL46" i="6" l="1"/>
  <c r="CM46" s="1"/>
  <c r="E210" i="5"/>
  <c r="D210"/>
  <c r="G210" s="1"/>
  <c r="H210" s="1"/>
  <c r="F46" i="6" l="1"/>
  <c r="X46" s="1"/>
  <c r="CN46"/>
  <c r="E46"/>
  <c r="C211" i="5"/>
  <c r="B211"/>
  <c r="AN47" i="6" l="1"/>
  <c r="BE47" s="1"/>
  <c r="CO46"/>
  <c r="G46"/>
  <c r="Y46" s="1"/>
  <c r="W46"/>
  <c r="E211" i="5"/>
  <c r="D211"/>
  <c r="G211" l="1"/>
  <c r="H211" s="1"/>
  <c r="CP46" i="6"/>
  <c r="H46"/>
  <c r="Z46" s="1"/>
  <c r="AO47"/>
  <c r="AM47"/>
  <c r="BD47" s="1"/>
  <c r="C212" i="5"/>
  <c r="B212"/>
  <c r="AP47" i="6" l="1"/>
  <c r="BG47" s="1"/>
  <c r="I46"/>
  <c r="AA46" s="1"/>
  <c r="AQ47" s="1"/>
  <c r="BH47" s="1"/>
  <c r="CQ46"/>
  <c r="J46" s="1"/>
  <c r="AB46" s="1"/>
  <c r="BF47"/>
  <c r="E212" i="5"/>
  <c r="D212"/>
  <c r="G212" s="1"/>
  <c r="H212" s="1"/>
  <c r="V46" i="6" l="1"/>
  <c r="AR47"/>
  <c r="BI47" s="1"/>
  <c r="A47"/>
  <c r="B47" s="1"/>
  <c r="U46"/>
  <c r="C213" i="5"/>
  <c r="B213"/>
  <c r="BZ47" i="6" l="1"/>
  <c r="BB47"/>
  <c r="E213" i="5"/>
  <c r="D213"/>
  <c r="G213" l="1"/>
  <c r="H213" s="1"/>
  <c r="BS47" i="6"/>
  <c r="C214" i="5"/>
  <c r="B214"/>
  <c r="C47" i="6" l="1"/>
  <c r="E214" i="5"/>
  <c r="D214"/>
  <c r="G214" s="1"/>
  <c r="H214" s="1"/>
  <c r="BU47" i="6" l="1"/>
  <c r="BV47" s="1"/>
  <c r="BW47" s="1"/>
  <c r="C215" i="5"/>
  <c r="B215"/>
  <c r="BX47" i="6" l="1"/>
  <c r="BY47" s="1"/>
  <c r="E215" i="5"/>
  <c r="D215"/>
  <c r="G215" s="1"/>
  <c r="H215" s="1"/>
  <c r="CJ47" i="6" l="1"/>
  <c r="C216" i="5"/>
  <c r="B216"/>
  <c r="CL47" i="6" l="1"/>
  <c r="E216" i="5"/>
  <c r="D216"/>
  <c r="G216" s="1"/>
  <c r="H216" s="1"/>
  <c r="CM47" i="6" l="1"/>
  <c r="E47"/>
  <c r="C217" i="5"/>
  <c r="B217"/>
  <c r="CN47" i="6" l="1"/>
  <c r="F47"/>
  <c r="X47" s="1"/>
  <c r="W47"/>
  <c r="E217" i="5"/>
  <c r="D217"/>
  <c r="G217" s="1"/>
  <c r="H217" s="1"/>
  <c r="CO47" i="6" l="1"/>
  <c r="G47"/>
  <c r="Y47" s="1"/>
  <c r="AN48"/>
  <c r="BE48" s="1"/>
  <c r="AM48"/>
  <c r="C218" i="5"/>
  <c r="B218"/>
  <c r="AO48" i="6" l="1"/>
  <c r="BF48" s="1"/>
  <c r="CP47"/>
  <c r="H47"/>
  <c r="Z47" s="1"/>
  <c r="BD48"/>
  <c r="E218" i="5"/>
  <c r="D218"/>
  <c r="G218" l="1"/>
  <c r="H218" s="1"/>
  <c r="AP48" i="6"/>
  <c r="BG48" s="1"/>
  <c r="I47"/>
  <c r="AA47" s="1"/>
  <c r="CQ47"/>
  <c r="J47" s="1"/>
  <c r="AB47" s="1"/>
  <c r="C219" i="5"/>
  <c r="B219"/>
  <c r="AQ48" i="6" l="1"/>
  <c r="BH48" s="1"/>
  <c r="V47"/>
  <c r="A48"/>
  <c r="B48" s="1"/>
  <c r="U47"/>
  <c r="AR48"/>
  <c r="BI48" s="1"/>
  <c r="E219" i="5"/>
  <c r="D219"/>
  <c r="G219" s="1"/>
  <c r="H219" s="1"/>
  <c r="BZ48" i="6" l="1"/>
  <c r="BB48"/>
  <c r="BS48"/>
  <c r="C220" i="5"/>
  <c r="B220"/>
  <c r="C48" i="6" l="1"/>
  <c r="E220" i="5"/>
  <c r="D220"/>
  <c r="G220" s="1"/>
  <c r="H220" s="1"/>
  <c r="BU48" i="6" l="1"/>
  <c r="BV48" s="1"/>
  <c r="BW48" s="1"/>
  <c r="BX48" s="1"/>
  <c r="C221" i="5"/>
  <c r="B221"/>
  <c r="BY48" i="6" l="1"/>
  <c r="E221" i="5"/>
  <c r="D221"/>
  <c r="G221" s="1"/>
  <c r="H221" s="1"/>
  <c r="CJ48" i="6" l="1"/>
  <c r="C222" i="5"/>
  <c r="B222"/>
  <c r="CL48" i="6" l="1"/>
  <c r="E222" i="5"/>
  <c r="D222"/>
  <c r="G222" s="1"/>
  <c r="H222" s="1"/>
  <c r="E48" i="6" l="1"/>
  <c r="CM48"/>
  <c r="C223" i="5"/>
  <c r="B223"/>
  <c r="CN48" i="6" l="1"/>
  <c r="F48"/>
  <c r="X48" s="1"/>
  <c r="W48"/>
  <c r="E223" i="5"/>
  <c r="D223"/>
  <c r="G223" s="1"/>
  <c r="H223" s="1"/>
  <c r="CO48" i="6" l="1"/>
  <c r="G48"/>
  <c r="Y48" s="1"/>
  <c r="AN49"/>
  <c r="BE49" s="1"/>
  <c r="AM49"/>
  <c r="C224" i="5"/>
  <c r="B224"/>
  <c r="CP48" i="6" l="1"/>
  <c r="H48"/>
  <c r="AO49"/>
  <c r="Z48"/>
  <c r="BD49"/>
  <c r="E224" i="5"/>
  <c r="D224"/>
  <c r="G224" s="1"/>
  <c r="H224" s="1"/>
  <c r="I48" i="6" l="1"/>
  <c r="AA48" s="1"/>
  <c r="CQ48"/>
  <c r="J48" s="1"/>
  <c r="AB48" s="1"/>
  <c r="BF49"/>
  <c r="AP49"/>
  <c r="BG49" s="1"/>
  <c r="AQ49"/>
  <c r="BH49" s="1"/>
  <c r="C225" i="5"/>
  <c r="B225"/>
  <c r="A49" i="6" l="1"/>
  <c r="B49" s="1"/>
  <c r="U48"/>
  <c r="V48"/>
  <c r="AR49"/>
  <c r="BB49" s="1"/>
  <c r="E225" i="5"/>
  <c r="D225"/>
  <c r="G225" l="1"/>
  <c r="H225" s="1"/>
  <c r="BI49" i="6"/>
  <c r="BZ49" s="1"/>
  <c r="C226" i="5"/>
  <c r="B226"/>
  <c r="BS49" i="6" l="1"/>
  <c r="C49" s="1"/>
  <c r="E226" i="5"/>
  <c r="D226"/>
  <c r="G226" s="1"/>
  <c r="H226" s="1"/>
  <c r="BU49" i="6" l="1"/>
  <c r="BV49" s="1"/>
  <c r="BW49" s="1"/>
  <c r="BX49" s="1"/>
  <c r="C227" i="5"/>
  <c r="B227"/>
  <c r="BY49" i="6" l="1"/>
  <c r="CJ49" s="1"/>
  <c r="CL49" s="1"/>
  <c r="E227" i="5"/>
  <c r="D227"/>
  <c r="G227" s="1"/>
  <c r="H227" s="1"/>
  <c r="E49" i="6" l="1"/>
  <c r="CM49"/>
  <c r="C228" i="5"/>
  <c r="B228"/>
  <c r="CN49" i="6" l="1"/>
  <c r="F49"/>
  <c r="X49" s="1"/>
  <c r="W49"/>
  <c r="E228" i="5"/>
  <c r="D228"/>
  <c r="G228" s="1"/>
  <c r="H228" s="1"/>
  <c r="CO49" i="6" l="1"/>
  <c r="G49"/>
  <c r="Y49" s="1"/>
  <c r="AN50"/>
  <c r="BE50" s="1"/>
  <c r="AM50"/>
  <c r="C229" i="5"/>
  <c r="B229"/>
  <c r="CP49" i="6" l="1"/>
  <c r="H49"/>
  <c r="Z49" s="1"/>
  <c r="AO50"/>
  <c r="BD50"/>
  <c r="E229" i="5"/>
  <c r="D229"/>
  <c r="G229" s="1"/>
  <c r="H229" s="1"/>
  <c r="AP50" i="6" l="1"/>
  <c r="BG50" s="1"/>
  <c r="I49"/>
  <c r="AA49" s="1"/>
  <c r="CQ49"/>
  <c r="J49" s="1"/>
  <c r="AB49" s="1"/>
  <c r="BF50"/>
  <c r="C230" i="5"/>
  <c r="B230"/>
  <c r="AQ50" i="6" l="1"/>
  <c r="BH50" s="1"/>
  <c r="U49"/>
  <c r="V49"/>
  <c r="AR50"/>
  <c r="BI50" s="1"/>
  <c r="A50"/>
  <c r="B50" s="1"/>
  <c r="E230" i="5"/>
  <c r="D230"/>
  <c r="G230" s="1"/>
  <c r="H230" s="1"/>
  <c r="BZ50" i="6" l="1"/>
  <c r="BS50"/>
  <c r="BB50"/>
  <c r="C231" i="5"/>
  <c r="B231"/>
  <c r="C50" i="6" l="1"/>
  <c r="E231" i="5"/>
  <c r="D231"/>
  <c r="G231" s="1"/>
  <c r="H231" s="1"/>
  <c r="BU50" i="6" l="1"/>
  <c r="BV50" s="1"/>
  <c r="BW50" s="1"/>
  <c r="C232" i="5"/>
  <c r="B232"/>
  <c r="BX50" i="6" l="1"/>
  <c r="BY50" s="1"/>
  <c r="E232" i="5"/>
  <c r="D232"/>
  <c r="G232" s="1"/>
  <c r="H232" s="1"/>
  <c r="C233" l="1"/>
  <c r="B233"/>
  <c r="CJ50" i="6" l="1"/>
  <c r="E233" i="5"/>
  <c r="D233"/>
  <c r="G233" s="1"/>
  <c r="H233" s="1"/>
  <c r="CL50" i="6" l="1"/>
  <c r="C234" i="5"/>
  <c r="B234"/>
  <c r="E50" i="6" l="1"/>
  <c r="CM50"/>
  <c r="F50" s="1"/>
  <c r="E234" i="5"/>
  <c r="D234"/>
  <c r="G234" s="1"/>
  <c r="H234" s="1"/>
  <c r="CN50" i="6" l="1"/>
  <c r="X50"/>
  <c r="W50"/>
  <c r="C235" i="5"/>
  <c r="B235"/>
  <c r="CO50" i="6" l="1"/>
  <c r="G50"/>
  <c r="Y50" s="1"/>
  <c r="AN51"/>
  <c r="BE51" s="1"/>
  <c r="AM51"/>
  <c r="E235" i="5"/>
  <c r="D235"/>
  <c r="G235" l="1"/>
  <c r="H235" s="1"/>
  <c r="CP50" i="6"/>
  <c r="H50"/>
  <c r="Z50" s="1"/>
  <c r="AO51"/>
  <c r="BD51"/>
  <c r="C236" i="5"/>
  <c r="B236"/>
  <c r="AP51" i="6" l="1"/>
  <c r="BG51" s="1"/>
  <c r="I50"/>
  <c r="AA50" s="1"/>
  <c r="CQ50"/>
  <c r="J50" s="1"/>
  <c r="AB50" s="1"/>
  <c r="BF51"/>
  <c r="E236" i="5"/>
  <c r="D236"/>
  <c r="G236" l="1"/>
  <c r="H236" s="1"/>
  <c r="B237" s="1"/>
  <c r="V50" i="6"/>
  <c r="AQ51"/>
  <c r="BH51" s="1"/>
  <c r="AR51"/>
  <c r="BI51" s="1"/>
  <c r="A51"/>
  <c r="B51" s="1"/>
  <c r="U50"/>
  <c r="C237" i="5"/>
  <c r="BZ51" i="6" l="1"/>
  <c r="BB51"/>
  <c r="E237" i="5"/>
  <c r="D237"/>
  <c r="G237" l="1"/>
  <c r="H237" s="1"/>
  <c r="B238" s="1"/>
  <c r="BS51" i="6"/>
  <c r="C238" i="5"/>
  <c r="C51" i="6" l="1"/>
  <c r="E238" i="5"/>
  <c r="D238"/>
  <c r="G238" s="1"/>
  <c r="H238" s="1"/>
  <c r="BU51" i="6" l="1"/>
  <c r="BV51" s="1"/>
  <c r="BW51" s="1"/>
  <c r="C239" i="5"/>
  <c r="B239"/>
  <c r="BX51" i="6" l="1"/>
  <c r="BY51" s="1"/>
  <c r="E239" i="5"/>
  <c r="D239"/>
  <c r="G239" s="1"/>
  <c r="H239" s="1"/>
  <c r="C240" l="1"/>
  <c r="B240"/>
  <c r="CJ51" i="6" l="1"/>
  <c r="E240" i="5"/>
  <c r="D240"/>
  <c r="G240" s="1"/>
  <c r="H240" s="1"/>
  <c r="CL51" i="6" l="1"/>
  <c r="CM51" s="1"/>
  <c r="F51" s="1"/>
  <c r="C241" i="5"/>
  <c r="B241"/>
  <c r="CN51" i="6" l="1"/>
  <c r="G51" s="1"/>
  <c r="X51"/>
  <c r="E51"/>
  <c r="E241" i="5"/>
  <c r="D241"/>
  <c r="G241" l="1"/>
  <c r="H241" s="1"/>
  <c r="CO51" i="6"/>
  <c r="H51" s="1"/>
  <c r="Z51" s="1"/>
  <c r="AN52"/>
  <c r="BE52" s="1"/>
  <c r="Y51"/>
  <c r="W51"/>
  <c r="C242" i="5"/>
  <c r="B242"/>
  <c r="AP52" i="6" l="1"/>
  <c r="BG52" s="1"/>
  <c r="CP51"/>
  <c r="AO52"/>
  <c r="AM52"/>
  <c r="E242" i="5"/>
  <c r="D242"/>
  <c r="G242" s="1"/>
  <c r="H242" s="1"/>
  <c r="I51" i="6" l="1"/>
  <c r="CQ51"/>
  <c r="J51" s="1"/>
  <c r="AB51" s="1"/>
  <c r="BF52"/>
  <c r="BD52"/>
  <c r="C243" i="5"/>
  <c r="B243"/>
  <c r="AA51" i="6" l="1"/>
  <c r="V51"/>
  <c r="AR52"/>
  <c r="BI52" s="1"/>
  <c r="E243" i="5"/>
  <c r="D243"/>
  <c r="G243" s="1"/>
  <c r="H243" s="1"/>
  <c r="BZ52" i="6" l="1"/>
  <c r="AQ52"/>
  <c r="A52"/>
  <c r="B52" s="1"/>
  <c r="U51"/>
  <c r="C244" i="5"/>
  <c r="B244"/>
  <c r="BH52" i="6" l="1"/>
  <c r="BB52"/>
  <c r="E244" i="5"/>
  <c r="D244"/>
  <c r="G244" s="1"/>
  <c r="H244" s="1"/>
  <c r="BS52" i="6" l="1"/>
  <c r="C52" s="1"/>
  <c r="BU52" s="1"/>
  <c r="C245" i="5"/>
  <c r="B245"/>
  <c r="BV52" i="6" l="1"/>
  <c r="BW52" s="1"/>
  <c r="E245" i="5"/>
  <c r="D245"/>
  <c r="G245" s="1"/>
  <c r="H245" s="1"/>
  <c r="BX52" i="6" l="1"/>
  <c r="BY52" s="1"/>
  <c r="C246" i="5"/>
  <c r="B246"/>
  <c r="CJ52" i="6" l="1"/>
  <c r="E246" i="5"/>
  <c r="D246"/>
  <c r="G246" s="1"/>
  <c r="H246" s="1"/>
  <c r="CL52" i="6" l="1"/>
  <c r="CM52" s="1"/>
  <c r="F52" s="1"/>
  <c r="C247" i="5"/>
  <c r="B247"/>
  <c r="CN52" i="6" l="1"/>
  <c r="X52"/>
  <c r="E52"/>
  <c r="W52" s="1"/>
  <c r="E247" i="5"/>
  <c r="D247"/>
  <c r="G247" s="1"/>
  <c r="H247" s="1"/>
  <c r="CO52" i="6" l="1"/>
  <c r="G52"/>
  <c r="Y52" s="1"/>
  <c r="AN53"/>
  <c r="BE53" s="1"/>
  <c r="AM53"/>
  <c r="C248" i="5"/>
  <c r="B248"/>
  <c r="CP52" i="6" l="1"/>
  <c r="H52"/>
  <c r="Z52" s="1"/>
  <c r="AO53"/>
  <c r="BD53"/>
  <c r="E248" i="5"/>
  <c r="D248"/>
  <c r="G248" s="1"/>
  <c r="H248" s="1"/>
  <c r="AP53" i="6" l="1"/>
  <c r="BG53" s="1"/>
  <c r="I52"/>
  <c r="AA52" s="1"/>
  <c r="CQ52"/>
  <c r="J52" s="1"/>
  <c r="AB52" s="1"/>
  <c r="BF53"/>
  <c r="C249" i="5"/>
  <c r="B249"/>
  <c r="A53" i="6" l="1"/>
  <c r="B53" s="1"/>
  <c r="AQ53"/>
  <c r="BH53" s="1"/>
  <c r="U52"/>
  <c r="V52"/>
  <c r="AR53"/>
  <c r="E249" i="5"/>
  <c r="D249"/>
  <c r="G249" s="1"/>
  <c r="H249" s="1"/>
  <c r="BB53" i="6" l="1"/>
  <c r="BI53"/>
  <c r="BZ53" s="1"/>
  <c r="C250" i="5"/>
  <c r="B250"/>
  <c r="BS53" i="6" l="1"/>
  <c r="C53" s="1"/>
  <c r="E250" i="5"/>
  <c r="D250"/>
  <c r="G250" s="1"/>
  <c r="H250" s="1"/>
  <c r="BU53" i="6" l="1"/>
  <c r="BV53" s="1"/>
  <c r="BW53" s="1"/>
  <c r="C251" i="5"/>
  <c r="B251"/>
  <c r="BX53" i="6" l="1"/>
  <c r="BY53" s="1"/>
  <c r="E251" i="5"/>
  <c r="D251"/>
  <c r="G251" s="1"/>
  <c r="H251" s="1"/>
  <c r="CJ53" i="6" l="1"/>
  <c r="CL53" s="1"/>
  <c r="E53" s="1"/>
  <c r="W53" s="1"/>
  <c r="C252" i="5"/>
  <c r="B252"/>
  <c r="CM53" i="6" l="1"/>
  <c r="F53" s="1"/>
  <c r="X53" s="1"/>
  <c r="AM54"/>
  <c r="BD54" s="1"/>
  <c r="CN53"/>
  <c r="E252" i="5"/>
  <c r="D252"/>
  <c r="G252" s="1"/>
  <c r="H252" s="1"/>
  <c r="CO53" i="6" l="1"/>
  <c r="G53"/>
  <c r="Y53" s="1"/>
  <c r="AN54"/>
  <c r="BE54" s="1"/>
  <c r="C253" i="5"/>
  <c r="B253"/>
  <c r="AO54" i="6" l="1"/>
  <c r="BF54" s="1"/>
  <c r="CP53"/>
  <c r="H53"/>
  <c r="E253" i="5"/>
  <c r="D253"/>
  <c r="G253" l="1"/>
  <c r="H253" s="1"/>
  <c r="I53" i="6"/>
  <c r="AA53" s="1"/>
  <c r="CQ53"/>
  <c r="J53" s="1"/>
  <c r="AB53" s="1"/>
  <c r="Z53"/>
  <c r="C254" i="5"/>
  <c r="B254"/>
  <c r="V53" i="6" l="1"/>
  <c r="AQ54"/>
  <c r="BH54" s="1"/>
  <c r="AR54"/>
  <c r="BI54" s="1"/>
  <c r="A54"/>
  <c r="AP54"/>
  <c r="U53"/>
  <c r="E254" i="5"/>
  <c r="D254"/>
  <c r="G254" s="1"/>
  <c r="H254" s="1"/>
  <c r="BZ54" i="6" l="1"/>
  <c r="B54"/>
  <c r="BG54"/>
  <c r="BB54"/>
  <c r="C255" i="5"/>
  <c r="B255"/>
  <c r="BS54" i="6" l="1"/>
  <c r="C54" s="1"/>
  <c r="E255" i="5"/>
  <c r="D255"/>
  <c r="G255" s="1"/>
  <c r="H255" s="1"/>
  <c r="BU54" i="6" l="1"/>
  <c r="BV54" s="1"/>
  <c r="BW54" s="1"/>
  <c r="C256" i="5"/>
  <c r="B256"/>
  <c r="BX54" i="6" l="1"/>
  <c r="BY54" s="1"/>
  <c r="E256" i="5"/>
  <c r="D256"/>
  <c r="G256" s="1"/>
  <c r="H256" s="1"/>
  <c r="CJ54" i="6" l="1"/>
  <c r="CL54" s="1"/>
  <c r="E54" s="1"/>
  <c r="W54" s="1"/>
  <c r="AM55" s="1"/>
  <c r="C257" i="5"/>
  <c r="B257"/>
  <c r="CM54" i="6" l="1"/>
  <c r="BD55"/>
  <c r="E257" i="5"/>
  <c r="D257"/>
  <c r="G257" s="1"/>
  <c r="H257" s="1"/>
  <c r="CN54" i="6" l="1"/>
  <c r="F54"/>
  <c r="X54" s="1"/>
  <c r="AN55" s="1"/>
  <c r="BE55" s="1"/>
  <c r="C258" i="5"/>
  <c r="B258"/>
  <c r="G54" i="6" l="1"/>
  <c r="Y54" s="1"/>
  <c r="CO54"/>
  <c r="E258" i="5"/>
  <c r="D258"/>
  <c r="G258" s="1"/>
  <c r="H258" s="1"/>
  <c r="AO55" i="6" l="1"/>
  <c r="BF55" s="1"/>
  <c r="H54"/>
  <c r="Z54" s="1"/>
  <c r="CP54"/>
  <c r="C259" i="5"/>
  <c r="B259"/>
  <c r="I54" i="6" l="1"/>
  <c r="CQ54"/>
  <c r="J54" s="1"/>
  <c r="AB54" s="1"/>
  <c r="AR55" s="1"/>
  <c r="BI55" s="1"/>
  <c r="AP55"/>
  <c r="E259" i="5"/>
  <c r="D259"/>
  <c r="G259" l="1"/>
  <c r="H259" s="1"/>
  <c r="AA54" i="6"/>
  <c r="V54"/>
  <c r="BZ55"/>
  <c r="BG55"/>
  <c r="C260" i="5"/>
  <c r="B260"/>
  <c r="AQ55" i="6" l="1"/>
  <c r="U54"/>
  <c r="A55"/>
  <c r="B55" s="1"/>
  <c r="E260" i="5"/>
  <c r="D260"/>
  <c r="G260" s="1"/>
  <c r="H260" s="1"/>
  <c r="BH55" i="6" l="1"/>
  <c r="BS55" s="1"/>
  <c r="C55" s="1"/>
  <c r="BB55"/>
  <c r="C261" i="5"/>
  <c r="B261"/>
  <c r="BU55" i="6" l="1"/>
  <c r="BV55" s="1"/>
  <c r="BW55" s="1"/>
  <c r="E261" i="5"/>
  <c r="D261"/>
  <c r="G261" s="1"/>
  <c r="H261" s="1"/>
  <c r="BX55" i="6" l="1"/>
  <c r="BY55" s="1"/>
  <c r="C262" i="5"/>
  <c r="B262"/>
  <c r="CJ55" i="6" l="1"/>
  <c r="CL55" s="1"/>
  <c r="E55" s="1"/>
  <c r="W55" s="1"/>
  <c r="E262" i="5"/>
  <c r="D262"/>
  <c r="G262" s="1"/>
  <c r="H262" s="1"/>
  <c r="CM55" i="6" l="1"/>
  <c r="F55" s="1"/>
  <c r="X55" s="1"/>
  <c r="AN56" s="1"/>
  <c r="BE56" s="1"/>
  <c r="AM56"/>
  <c r="C263" i="5"/>
  <c r="B263"/>
  <c r="CN55" i="6" l="1"/>
  <c r="CO55" s="1"/>
  <c r="CP55" s="1"/>
  <c r="BD56"/>
  <c r="E263" i="5"/>
  <c r="D263"/>
  <c r="G263" l="1"/>
  <c r="H263" s="1"/>
  <c r="H55" i="6"/>
  <c r="Z55" s="1"/>
  <c r="G55"/>
  <c r="Y55" s="1"/>
  <c r="AO56" s="1"/>
  <c r="AP56"/>
  <c r="BG56" s="1"/>
  <c r="I55"/>
  <c r="AA55" s="1"/>
  <c r="CQ55"/>
  <c r="J55" s="1"/>
  <c r="AB55" s="1"/>
  <c r="BF56"/>
  <c r="C264" i="5"/>
  <c r="B264"/>
  <c r="AQ56" i="6" l="1"/>
  <c r="BH56" s="1"/>
  <c r="A56"/>
  <c r="B56" s="1"/>
  <c r="U55"/>
  <c r="V55"/>
  <c r="AR56"/>
  <c r="BI56" s="1"/>
  <c r="E264" i="5"/>
  <c r="D264"/>
  <c r="G264" l="1"/>
  <c r="H264" s="1"/>
  <c r="BZ56" i="6"/>
  <c r="BB56"/>
  <c r="BS56"/>
  <c r="C265" i="5"/>
  <c r="B265"/>
  <c r="C56" i="6" l="1"/>
  <c r="E265" i="5"/>
  <c r="D265"/>
  <c r="G265" s="1"/>
  <c r="H265" s="1"/>
  <c r="BU56" i="6" l="1"/>
  <c r="BV56" s="1"/>
  <c r="BW56" s="1"/>
  <c r="C266" i="5"/>
  <c r="B266"/>
  <c r="BX56" i="6" l="1"/>
  <c r="BY56" s="1"/>
  <c r="E266" i="5"/>
  <c r="D266"/>
  <c r="G266" s="1"/>
  <c r="H266" s="1"/>
  <c r="C267" l="1"/>
  <c r="B267"/>
  <c r="E267" l="1"/>
  <c r="D267"/>
  <c r="G267" s="1"/>
  <c r="H267" s="1"/>
  <c r="CJ56" i="6" l="1"/>
  <c r="C268" i="5"/>
  <c r="B268"/>
  <c r="CL56" i="6" l="1"/>
  <c r="E268" i="5"/>
  <c r="D268"/>
  <c r="G268" s="1"/>
  <c r="H268" s="1"/>
  <c r="E56" i="6" l="1"/>
  <c r="CM56"/>
  <c r="C269" i="5"/>
  <c r="B269"/>
  <c r="CN56" i="6" l="1"/>
  <c r="F56"/>
  <c r="X56" s="1"/>
  <c r="W56"/>
  <c r="E269" i="5"/>
  <c r="D269"/>
  <c r="G269" s="1"/>
  <c r="H269" s="1"/>
  <c r="CO56" i="6" l="1"/>
  <c r="G56"/>
  <c r="Y56" s="1"/>
  <c r="AN57"/>
  <c r="BE57" s="1"/>
  <c r="AM57"/>
  <c r="C270" i="5"/>
  <c r="B270"/>
  <c r="CP56" i="6" l="1"/>
  <c r="H56"/>
  <c r="Z56" s="1"/>
  <c r="AO57"/>
  <c r="BD57"/>
  <c r="E270" i="5"/>
  <c r="D270"/>
  <c r="G270" s="1"/>
  <c r="H270" s="1"/>
  <c r="AP57" i="6" l="1"/>
  <c r="BG57" s="1"/>
  <c r="I56"/>
  <c r="AA56" s="1"/>
  <c r="CQ56"/>
  <c r="J56" s="1"/>
  <c r="AB56" s="1"/>
  <c r="BF57"/>
  <c r="C271" i="5"/>
  <c r="B271"/>
  <c r="A57" i="6" l="1"/>
  <c r="B57" s="1"/>
  <c r="V56"/>
  <c r="AQ57"/>
  <c r="BH57" s="1"/>
  <c r="AR57"/>
  <c r="BI57" s="1"/>
  <c r="U56"/>
  <c r="E271" i="5"/>
  <c r="D271"/>
  <c r="G271" s="1"/>
  <c r="H271" s="1"/>
  <c r="BZ57" i="6" l="1"/>
  <c r="BB57"/>
  <c r="BS57"/>
  <c r="C272" i="5"/>
  <c r="B272"/>
  <c r="C57" i="6" l="1"/>
  <c r="E272" i="5"/>
  <c r="D272"/>
  <c r="G272" s="1"/>
  <c r="H272" s="1"/>
  <c r="BU57" i="6" l="1"/>
  <c r="BV57" s="1"/>
  <c r="BW57" s="1"/>
  <c r="BX57" s="1"/>
  <c r="C273" i="5"/>
  <c r="B273"/>
  <c r="BY57" i="6" l="1"/>
  <c r="E273" i="5"/>
  <c r="D273"/>
  <c r="G273" s="1"/>
  <c r="H273" s="1"/>
  <c r="C274" l="1"/>
  <c r="B274"/>
  <c r="CJ57" i="6" l="1"/>
  <c r="E274" i="5"/>
  <c r="D274"/>
  <c r="G274" s="1"/>
  <c r="H274" s="1"/>
  <c r="CL57" i="6" l="1"/>
  <c r="CM57" s="1"/>
  <c r="F57" s="1"/>
  <c r="C275" i="5"/>
  <c r="B275"/>
  <c r="CN57" i="6" l="1"/>
  <c r="E57"/>
  <c r="X57"/>
  <c r="E275" i="5"/>
  <c r="D275"/>
  <c r="G275" s="1"/>
  <c r="H275" s="1"/>
  <c r="CO57" i="6" l="1"/>
  <c r="G57"/>
  <c r="Y57" s="1"/>
  <c r="AN58"/>
  <c r="BE58" s="1"/>
  <c r="W57"/>
  <c r="C276" i="5"/>
  <c r="B276"/>
  <c r="CP57" i="6" l="1"/>
  <c r="H57"/>
  <c r="Z57" s="1"/>
  <c r="AO58"/>
  <c r="AM58"/>
  <c r="E276" i="5"/>
  <c r="D276"/>
  <c r="G276" s="1"/>
  <c r="H276" s="1"/>
  <c r="I57" i="6" l="1"/>
  <c r="AA57" s="1"/>
  <c r="CQ57"/>
  <c r="J57" s="1"/>
  <c r="AB57" s="1"/>
  <c r="AP58"/>
  <c r="BG58" s="1"/>
  <c r="BF58"/>
  <c r="BD58"/>
  <c r="C277" i="5"/>
  <c r="B277"/>
  <c r="V57" i="6" l="1"/>
  <c r="U57"/>
  <c r="AQ58"/>
  <c r="BH58" s="1"/>
  <c r="A58"/>
  <c r="B58" s="1"/>
  <c r="AR58"/>
  <c r="BB58" s="1"/>
  <c r="E277" i="5"/>
  <c r="D277"/>
  <c r="G277" l="1"/>
  <c r="H277" s="1"/>
  <c r="BI58" i="6"/>
  <c r="BZ58" s="1"/>
  <c r="C278" i="5"/>
  <c r="B278"/>
  <c r="BS58" i="6" l="1"/>
  <c r="C58" s="1"/>
  <c r="E278" i="5"/>
  <c r="D278"/>
  <c r="G278" s="1"/>
  <c r="H278" s="1"/>
  <c r="BU58" i="6" l="1"/>
  <c r="BV58" s="1"/>
  <c r="BW58" s="1"/>
  <c r="BX58" s="1"/>
  <c r="C279" i="5"/>
  <c r="B279"/>
  <c r="BY58" i="6" l="1"/>
  <c r="CJ58" s="1"/>
  <c r="E279" i="5"/>
  <c r="D279"/>
  <c r="G279" s="1"/>
  <c r="H279" s="1"/>
  <c r="CL58" i="6" l="1"/>
  <c r="C280" i="5"/>
  <c r="B280"/>
  <c r="E58" i="6" l="1"/>
  <c r="CM58"/>
  <c r="E280" i="5"/>
  <c r="D280"/>
  <c r="G280" s="1"/>
  <c r="H280" s="1"/>
  <c r="CN58" i="6" l="1"/>
  <c r="F58"/>
  <c r="X58" s="1"/>
  <c r="W58"/>
  <c r="C281" i="5"/>
  <c r="B281"/>
  <c r="CO58" i="6" l="1"/>
  <c r="G58"/>
  <c r="Y58" s="1"/>
  <c r="AN59"/>
  <c r="BE59" s="1"/>
  <c r="AM59"/>
  <c r="E281" i="5"/>
  <c r="D281"/>
  <c r="G281" s="1"/>
  <c r="H281" s="1"/>
  <c r="CP58" i="6" l="1"/>
  <c r="H58"/>
  <c r="Z58" s="1"/>
  <c r="AO59"/>
  <c r="BD59"/>
  <c r="C282" i="5"/>
  <c r="B282"/>
  <c r="AP59" i="6" l="1"/>
  <c r="BG59" s="1"/>
  <c r="I58"/>
  <c r="AA58" s="1"/>
  <c r="CQ58"/>
  <c r="J58" s="1"/>
  <c r="AB58" s="1"/>
  <c r="BF59"/>
  <c r="E282" i="5"/>
  <c r="D282"/>
  <c r="G282" s="1"/>
  <c r="H282" s="1"/>
  <c r="A59" i="6" l="1"/>
  <c r="B59" s="1"/>
  <c r="U58"/>
  <c r="V58"/>
  <c r="AQ59"/>
  <c r="BH59" s="1"/>
  <c r="AR59"/>
  <c r="BI59" s="1"/>
  <c r="C283" i="5"/>
  <c r="B283"/>
  <c r="BZ59" i="6" l="1"/>
  <c r="BB59"/>
  <c r="BS59"/>
  <c r="E283" i="5"/>
  <c r="D283"/>
  <c r="G283" s="1"/>
  <c r="H283" s="1"/>
  <c r="C59" i="6" l="1"/>
  <c r="C284" i="5"/>
  <c r="B284"/>
  <c r="BU59" i="6" l="1"/>
  <c r="BY59" s="1"/>
  <c r="E284" i="5"/>
  <c r="D284"/>
  <c r="G284" s="1"/>
  <c r="H284" s="1"/>
  <c r="BV59" i="6" l="1"/>
  <c r="BW59" s="1"/>
  <c r="BX59" s="1"/>
  <c r="C285" i="5"/>
  <c r="B285"/>
  <c r="E285" l="1"/>
  <c r="D285"/>
  <c r="G285" s="1"/>
  <c r="H285" s="1"/>
  <c r="CJ59" i="6" l="1"/>
  <c r="C286" i="5"/>
  <c r="B286"/>
  <c r="CL59" i="6" l="1"/>
  <c r="CM59" s="1"/>
  <c r="E286" i="5"/>
  <c r="D286"/>
  <c r="G286" s="1"/>
  <c r="H286" s="1"/>
  <c r="F59" i="6" l="1"/>
  <c r="X59" s="1"/>
  <c r="E59"/>
  <c r="W59" s="1"/>
  <c r="CN59"/>
  <c r="C287" i="5"/>
  <c r="B287"/>
  <c r="AN60" i="6" l="1"/>
  <c r="BE60" s="1"/>
  <c r="G59"/>
  <c r="Y59" s="1"/>
  <c r="CO59"/>
  <c r="AM60"/>
  <c r="E287" i="5"/>
  <c r="D287"/>
  <c r="G287" s="1"/>
  <c r="H287" s="1"/>
  <c r="AO60" i="6" l="1"/>
  <c r="BF60" s="1"/>
  <c r="CP59"/>
  <c r="H59"/>
  <c r="Z59" s="1"/>
  <c r="BD60"/>
  <c r="C288" i="5"/>
  <c r="B288"/>
  <c r="AP60" i="6" l="1"/>
  <c r="BG60" s="1"/>
  <c r="I59"/>
  <c r="AA59" s="1"/>
  <c r="CQ59"/>
  <c r="J59" s="1"/>
  <c r="AB59" s="1"/>
  <c r="E288" i="5"/>
  <c r="D288"/>
  <c r="G288" s="1"/>
  <c r="H288" s="1"/>
  <c r="U59" i="6" l="1"/>
  <c r="AQ60"/>
  <c r="BH60" s="1"/>
  <c r="V59"/>
  <c r="A60"/>
  <c r="B60" s="1"/>
  <c r="AR60"/>
  <c r="C289" i="5"/>
  <c r="B289"/>
  <c r="BB60" i="6" l="1"/>
  <c r="BI60"/>
  <c r="BZ60" s="1"/>
  <c r="E289" i="5"/>
  <c r="D289"/>
  <c r="G289" s="1"/>
  <c r="H289" s="1"/>
  <c r="BS60" i="6" l="1"/>
  <c r="C60" s="1"/>
  <c r="C290" i="5"/>
  <c r="B290"/>
  <c r="BU60" i="6" l="1"/>
  <c r="BV60" s="1"/>
  <c r="BW60" s="1"/>
  <c r="BX60" s="1"/>
  <c r="E290" i="5"/>
  <c r="D290"/>
  <c r="G290" s="1"/>
  <c r="H290" s="1"/>
  <c r="BY60" i="6" l="1"/>
  <c r="CJ60" s="1"/>
  <c r="CL60" s="1"/>
  <c r="CM60" s="1"/>
  <c r="F60" s="1"/>
  <c r="C291" i="5"/>
  <c r="B291"/>
  <c r="CN60" i="6" l="1"/>
  <c r="E60"/>
  <c r="X60"/>
  <c r="E291" i="5"/>
  <c r="D291"/>
  <c r="G291" s="1"/>
  <c r="H291" s="1"/>
  <c r="CO60" i="6" l="1"/>
  <c r="G60"/>
  <c r="Y60" s="1"/>
  <c r="AN61"/>
  <c r="BE61" s="1"/>
  <c r="W60"/>
  <c r="C292" i="5"/>
  <c r="B292"/>
  <c r="CP60" i="6" l="1"/>
  <c r="H60"/>
  <c r="Z60" s="1"/>
  <c r="AO61"/>
  <c r="AM61"/>
  <c r="BD61" s="1"/>
  <c r="E292" i="5"/>
  <c r="D292"/>
  <c r="G292" s="1"/>
  <c r="H292" s="1"/>
  <c r="I60" i="6" l="1"/>
  <c r="AA60" s="1"/>
  <c r="CQ60"/>
  <c r="J60" s="1"/>
  <c r="AB60" s="1"/>
  <c r="BF61"/>
  <c r="AP61"/>
  <c r="C293" i="5"/>
  <c r="B293"/>
  <c r="A61" i="6" l="1"/>
  <c r="B61" s="1"/>
  <c r="AQ61"/>
  <c r="BH61" s="1"/>
  <c r="V60"/>
  <c r="U60"/>
  <c r="AR61"/>
  <c r="BI61" s="1"/>
  <c r="BG61"/>
  <c r="E293" i="5"/>
  <c r="D293"/>
  <c r="G293" l="1"/>
  <c r="H293" s="1"/>
  <c r="BB61" i="6"/>
  <c r="BZ61"/>
  <c r="BS61"/>
  <c r="C61" s="1"/>
  <c r="BU61" s="1"/>
  <c r="C294" i="5"/>
  <c r="B294"/>
  <c r="BV61" i="6" l="1"/>
  <c r="BW61" s="1"/>
  <c r="E294" i="5"/>
  <c r="D294"/>
  <c r="G294" s="1"/>
  <c r="H294" s="1"/>
  <c r="BX61" i="6" l="1"/>
  <c r="BY61" s="1"/>
  <c r="C295" i="5"/>
  <c r="B295"/>
  <c r="CJ61" i="6" l="1"/>
  <c r="CL61" s="1"/>
  <c r="CM61" s="1"/>
  <c r="F61" s="1"/>
  <c r="X61" s="1"/>
  <c r="E295" i="5"/>
  <c r="D295"/>
  <c r="G295" s="1"/>
  <c r="H295" s="1"/>
  <c r="E61" i="6" l="1"/>
  <c r="W61" s="1"/>
  <c r="AM62" s="1"/>
  <c r="CN61"/>
  <c r="G61" s="1"/>
  <c r="Y61" s="1"/>
  <c r="AO62" s="1"/>
  <c r="AN62"/>
  <c r="BE62" s="1"/>
  <c r="C296" i="5"/>
  <c r="B296"/>
  <c r="CO61" i="6" l="1"/>
  <c r="CP61" s="1"/>
  <c r="I61" s="1"/>
  <c r="AA61" s="1"/>
  <c r="CQ61"/>
  <c r="J61" s="1"/>
  <c r="AB61" s="1"/>
  <c r="BF62"/>
  <c r="BD62"/>
  <c r="E296" i="5"/>
  <c r="D296"/>
  <c r="G296" l="1"/>
  <c r="H296" s="1"/>
  <c r="H61" i="6"/>
  <c r="Z61" s="1"/>
  <c r="U61" s="1"/>
  <c r="AQ62"/>
  <c r="BH62" s="1"/>
  <c r="AP62"/>
  <c r="BG62" s="1"/>
  <c r="AR62"/>
  <c r="BI62" s="1"/>
  <c r="V61"/>
  <c r="A62"/>
  <c r="B62" s="1"/>
  <c r="C297" i="5"/>
  <c r="B297"/>
  <c r="BZ62" i="6" l="1"/>
  <c r="BB62"/>
  <c r="E297" i="5"/>
  <c r="D297"/>
  <c r="G297" l="1"/>
  <c r="H297" s="1"/>
  <c r="B298" s="1"/>
  <c r="BS62" i="6"/>
  <c r="C298" i="5"/>
  <c r="C62" i="6" l="1"/>
  <c r="E298" i="5"/>
  <c r="D298"/>
  <c r="G298" s="1"/>
  <c r="H298" s="1"/>
  <c r="BU62" i="6" l="1"/>
  <c r="BV62" s="1"/>
  <c r="BW62" s="1"/>
  <c r="C299" i="5"/>
  <c r="B299"/>
  <c r="BX62" i="6" l="1"/>
  <c r="BY62" s="1"/>
  <c r="E299" i="5"/>
  <c r="D299"/>
  <c r="G299" s="1"/>
  <c r="H299" s="1"/>
  <c r="C300" l="1"/>
  <c r="B300"/>
  <c r="CJ62" i="6" l="1"/>
  <c r="E300" i="5"/>
  <c r="D300"/>
  <c r="G300" s="1"/>
  <c r="H300" s="1"/>
  <c r="CL62" i="6" l="1"/>
  <c r="C301" i="5"/>
  <c r="B301"/>
  <c r="E62" i="6" l="1"/>
  <c r="CM62"/>
  <c r="E301" i="5"/>
  <c r="D301"/>
  <c r="G301" s="1"/>
  <c r="H301" s="1"/>
  <c r="CN62" i="6" l="1"/>
  <c r="F62"/>
  <c r="X62" s="1"/>
  <c r="W62"/>
  <c r="C302" i="5"/>
  <c r="B302"/>
  <c r="CO62" i="6" l="1"/>
  <c r="G62"/>
  <c r="Y62" s="1"/>
  <c r="AN63"/>
  <c r="BE63" s="1"/>
  <c r="AM63"/>
  <c r="E302" i="5"/>
  <c r="D302"/>
  <c r="G302" s="1"/>
  <c r="H302" s="1"/>
  <c r="CP62" i="6" l="1"/>
  <c r="H62"/>
  <c r="Z62" s="1"/>
  <c r="AO63"/>
  <c r="BD63"/>
  <c r="C303" i="5"/>
  <c r="B303"/>
  <c r="AP63" i="6" l="1"/>
  <c r="BG63" s="1"/>
  <c r="I62"/>
  <c r="AA62" s="1"/>
  <c r="CQ62"/>
  <c r="J62" s="1"/>
  <c r="AB62" s="1"/>
  <c r="BF63"/>
  <c r="E303" i="5"/>
  <c r="D303"/>
  <c r="G303" s="1"/>
  <c r="H303" s="1"/>
  <c r="U62" i="6" l="1"/>
  <c r="V62"/>
  <c r="A63"/>
  <c r="B63" s="1"/>
  <c r="AQ63"/>
  <c r="BH63" s="1"/>
  <c r="AR63"/>
  <c r="BI63" s="1"/>
  <c r="C304" i="5"/>
  <c r="B304"/>
  <c r="BZ63" i="6" l="1"/>
  <c r="BB63"/>
  <c r="BS63"/>
  <c r="E304" i="5"/>
  <c r="D304"/>
  <c r="G304" s="1"/>
  <c r="H304" s="1"/>
  <c r="C63" i="6" l="1"/>
  <c r="C305" i="5"/>
  <c r="B305"/>
  <c r="BU63" i="6" l="1"/>
  <c r="BV63" s="1"/>
  <c r="BW63" s="1"/>
  <c r="E305" i="5"/>
  <c r="D305"/>
  <c r="G305" s="1"/>
  <c r="H305" s="1"/>
  <c r="BX63" i="6" l="1"/>
  <c r="BY63" s="1"/>
  <c r="C306" i="5"/>
  <c r="B306"/>
  <c r="E306" l="1"/>
  <c r="D306"/>
  <c r="G306" s="1"/>
  <c r="H306" s="1"/>
  <c r="CJ63" i="6" l="1"/>
  <c r="C307" i="5"/>
  <c r="B307"/>
  <c r="CL63" i="6" l="1"/>
  <c r="E307" i="5"/>
  <c r="D307"/>
  <c r="G307" s="1"/>
  <c r="H307" s="1"/>
  <c r="E63" i="6" l="1"/>
  <c r="CM63"/>
  <c r="C308" i="5"/>
  <c r="B308"/>
  <c r="CN63" i="6" l="1"/>
  <c r="F63"/>
  <c r="X63" s="1"/>
  <c r="W63"/>
  <c r="E308" i="5"/>
  <c r="D308"/>
  <c r="G308" s="1"/>
  <c r="H308" s="1"/>
  <c r="CO63" i="6" l="1"/>
  <c r="G63"/>
  <c r="Y63" s="1"/>
  <c r="AN64"/>
  <c r="BE64" s="1"/>
  <c r="AM64"/>
  <c r="C309" i="5"/>
  <c r="B309"/>
  <c r="CP63" i="6" l="1"/>
  <c r="H63"/>
  <c r="Z63" s="1"/>
  <c r="AO64"/>
  <c r="BD64"/>
  <c r="E309" i="5"/>
  <c r="D309"/>
  <c r="G309" s="1"/>
  <c r="H309" s="1"/>
  <c r="AP64" i="6" l="1"/>
  <c r="BG64" s="1"/>
  <c r="I63"/>
  <c r="AA63" s="1"/>
  <c r="CQ63"/>
  <c r="J63" s="1"/>
  <c r="AB63" s="1"/>
  <c r="BF64"/>
  <c r="C310" i="5"/>
  <c r="B310"/>
  <c r="V63" i="6" l="1"/>
  <c r="AQ64"/>
  <c r="BH64" s="1"/>
  <c r="AR64"/>
  <c r="BI64" s="1"/>
  <c r="U63"/>
  <c r="A64"/>
  <c r="B64" s="1"/>
  <c r="E310" i="5"/>
  <c r="D310"/>
  <c r="G310" s="1"/>
  <c r="H310" s="1"/>
  <c r="BZ64" i="6" l="1"/>
  <c r="BB64"/>
  <c r="C311" i="5"/>
  <c r="B311"/>
  <c r="BS64" i="6" l="1"/>
  <c r="E311" i="5"/>
  <c r="D311"/>
  <c r="G311" s="1"/>
  <c r="H311" s="1"/>
  <c r="C64" i="6" l="1"/>
  <c r="C312" i="5"/>
  <c r="B312"/>
  <c r="BU64" i="6" l="1"/>
  <c r="BV64" s="1"/>
  <c r="BW64" s="1"/>
  <c r="BX64" s="1"/>
  <c r="E312" i="5"/>
  <c r="D312"/>
  <c r="G312" s="1"/>
  <c r="H312" s="1"/>
  <c r="BY64" i="6" l="1"/>
  <c r="C313" i="5"/>
  <c r="B313"/>
  <c r="E313" l="1"/>
  <c r="D313"/>
  <c r="G313" s="1"/>
  <c r="H313" s="1"/>
  <c r="CJ64" i="6" l="1"/>
  <c r="C314" i="5"/>
  <c r="B314"/>
  <c r="CL64" i="6" l="1"/>
  <c r="CM64" s="1"/>
  <c r="F64" s="1"/>
  <c r="E314" i="5"/>
  <c r="D314"/>
  <c r="G314" s="1"/>
  <c r="H314" s="1"/>
  <c r="E64" i="6" l="1"/>
  <c r="W64" s="1"/>
  <c r="CN64"/>
  <c r="X64"/>
  <c r="C315" i="5"/>
  <c r="B315"/>
  <c r="CO64" i="6" l="1"/>
  <c r="H64" s="1"/>
  <c r="Z64" s="1"/>
  <c r="G64"/>
  <c r="Y64" s="1"/>
  <c r="AN65"/>
  <c r="BE65" s="1"/>
  <c r="AM65"/>
  <c r="E315" i="5"/>
  <c r="D315"/>
  <c r="G315" s="1"/>
  <c r="H315" s="1"/>
  <c r="AP65" i="6" l="1"/>
  <c r="BG65" s="1"/>
  <c r="CP64"/>
  <c r="AO65"/>
  <c r="BD65"/>
  <c r="C316" i="5"/>
  <c r="B316"/>
  <c r="I64" i="6" l="1"/>
  <c r="AA64" s="1"/>
  <c r="CQ64"/>
  <c r="J64" s="1"/>
  <c r="AB64" s="1"/>
  <c r="BF65"/>
  <c r="E316" i="5"/>
  <c r="D316"/>
  <c r="G316" s="1"/>
  <c r="H316" s="1"/>
  <c r="V64" i="6" l="1"/>
  <c r="AQ65"/>
  <c r="U64"/>
  <c r="A65"/>
  <c r="B65" s="1"/>
  <c r="AR65"/>
  <c r="BI65" s="1"/>
  <c r="C317" i="5"/>
  <c r="B317"/>
  <c r="BZ65" i="6" l="1"/>
  <c r="BH65"/>
  <c r="BS65" s="1"/>
  <c r="C65" s="1"/>
  <c r="BU65" s="1"/>
  <c r="BB65"/>
  <c r="E317" i="5"/>
  <c r="D317"/>
  <c r="G317" l="1"/>
  <c r="H317" s="1"/>
  <c r="BV65" i="6"/>
  <c r="BW65" s="1"/>
  <c r="BX65" s="1"/>
  <c r="C318" i="5"/>
  <c r="B318"/>
  <c r="BY65" i="6" l="1"/>
  <c r="CJ65" s="1"/>
  <c r="E318" i="5"/>
  <c r="D318"/>
  <c r="G318" s="1"/>
  <c r="H318" s="1"/>
  <c r="CL65" i="6" l="1"/>
  <c r="C319" i="5"/>
  <c r="B319"/>
  <c r="E65" i="6" l="1"/>
  <c r="CM65"/>
  <c r="F65" s="1"/>
  <c r="E319" i="5"/>
  <c r="D319"/>
  <c r="G319" s="1"/>
  <c r="H319" s="1"/>
  <c r="CN65" i="6" l="1"/>
  <c r="X65"/>
  <c r="W65"/>
  <c r="C320" i="5"/>
  <c r="B320"/>
  <c r="CO65" i="6" l="1"/>
  <c r="G65"/>
  <c r="Y65" s="1"/>
  <c r="AN66"/>
  <c r="BE66" s="1"/>
  <c r="AM66"/>
  <c r="E320" i="5"/>
  <c r="D320"/>
  <c r="G320" s="1"/>
  <c r="H320" s="1"/>
  <c r="CP65" i="6" l="1"/>
  <c r="H65"/>
  <c r="Z65" s="1"/>
  <c r="AO66"/>
  <c r="BD66"/>
  <c r="C321" i="5"/>
  <c r="B321"/>
  <c r="AP66" i="6" l="1"/>
  <c r="BG66" s="1"/>
  <c r="I65"/>
  <c r="AA65" s="1"/>
  <c r="CQ65"/>
  <c r="J65" s="1"/>
  <c r="AB65" s="1"/>
  <c r="BF66"/>
  <c r="E321" i="5"/>
  <c r="D321"/>
  <c r="G321" s="1"/>
  <c r="H321" s="1"/>
  <c r="V65" i="6" l="1"/>
  <c r="A66"/>
  <c r="B66" s="1"/>
  <c r="U65"/>
  <c r="AQ66"/>
  <c r="BH66" s="1"/>
  <c r="AR66"/>
  <c r="C322" i="5"/>
  <c r="B322"/>
  <c r="BB66" i="6" l="1"/>
  <c r="BI66"/>
  <c r="BZ66" s="1"/>
  <c r="E322" i="5"/>
  <c r="D322"/>
  <c r="G322" s="1"/>
  <c r="H322" s="1"/>
  <c r="BS66" i="6" l="1"/>
  <c r="C66" s="1"/>
  <c r="C323" i="5"/>
  <c r="B323"/>
  <c r="BU66" i="6" l="1"/>
  <c r="BV66" s="1"/>
  <c r="BW66" s="1"/>
  <c r="BX66" s="1"/>
  <c r="E323" i="5"/>
  <c r="D323"/>
  <c r="G323" s="1"/>
  <c r="H323" s="1"/>
  <c r="BY66" i="6" l="1"/>
  <c r="CJ66" s="1"/>
  <c r="CL66" s="1"/>
  <c r="CM66" s="1"/>
  <c r="F66" s="1"/>
  <c r="X66" s="1"/>
  <c r="C324" i="5"/>
  <c r="B324"/>
  <c r="CN66" i="6" l="1"/>
  <c r="G66" s="1"/>
  <c r="E66"/>
  <c r="CO66"/>
  <c r="CP66" s="1"/>
  <c r="I66" s="1"/>
  <c r="AA66" s="1"/>
  <c r="AN67"/>
  <c r="BE67" s="1"/>
  <c r="Y66"/>
  <c r="W66"/>
  <c r="E324" i="5"/>
  <c r="D324"/>
  <c r="G324" l="1"/>
  <c r="H324" s="1"/>
  <c r="CQ66" i="6"/>
  <c r="J66" s="1"/>
  <c r="AB66" s="1"/>
  <c r="H66"/>
  <c r="Z66" s="1"/>
  <c r="AO67"/>
  <c r="AQ67"/>
  <c r="BH67" s="1"/>
  <c r="AM67"/>
  <c r="C325" i="5"/>
  <c r="B325"/>
  <c r="AP67" i="6" l="1"/>
  <c r="BG67" s="1"/>
  <c r="A67"/>
  <c r="B67" s="1"/>
  <c r="AR67"/>
  <c r="BI67" s="1"/>
  <c r="U66"/>
  <c r="V66"/>
  <c r="BF67"/>
  <c r="BD67"/>
  <c r="E325" i="5"/>
  <c r="D325"/>
  <c r="G325" l="1"/>
  <c r="H325" s="1"/>
  <c r="BZ67" i="6"/>
  <c r="BB67"/>
  <c r="BS67"/>
  <c r="C67" s="1"/>
  <c r="C326" i="5"/>
  <c r="B326"/>
  <c r="BU67" i="6" l="1"/>
  <c r="BV67" s="1"/>
  <c r="BW67" s="1"/>
  <c r="BX67" s="1"/>
  <c r="E326" i="5"/>
  <c r="D326"/>
  <c r="G326" s="1"/>
  <c r="H326" s="1"/>
  <c r="BY67" i="6" l="1"/>
  <c r="CJ67" s="1"/>
  <c r="C327" i="5"/>
  <c r="B327"/>
  <c r="CL67" i="6" l="1"/>
  <c r="E327" i="5"/>
  <c r="D327"/>
  <c r="G327" s="1"/>
  <c r="H327" s="1"/>
  <c r="CM67" i="6" l="1"/>
  <c r="E67"/>
  <c r="C328" i="5"/>
  <c r="B328"/>
  <c r="CN67" i="6" l="1"/>
  <c r="F67"/>
  <c r="X67" s="1"/>
  <c r="W67"/>
  <c r="E328" i="5"/>
  <c r="D328"/>
  <c r="G328" s="1"/>
  <c r="H328" s="1"/>
  <c r="CO67" i="6" l="1"/>
  <c r="G67"/>
  <c r="Y67" s="1"/>
  <c r="AN68"/>
  <c r="BE68" s="1"/>
  <c r="AM68"/>
  <c r="C329" i="5"/>
  <c r="B329"/>
  <c r="AO68" i="6" l="1"/>
  <c r="BF68" s="1"/>
  <c r="CP67"/>
  <c r="H67"/>
  <c r="BD68"/>
  <c r="E329" i="5"/>
  <c r="D329"/>
  <c r="G329" s="1"/>
  <c r="H329" s="1"/>
  <c r="I67" i="6" l="1"/>
  <c r="AA67" s="1"/>
  <c r="CQ67"/>
  <c r="J67" s="1"/>
  <c r="AB67" s="1"/>
  <c r="Z67"/>
  <c r="C330" i="5"/>
  <c r="B330"/>
  <c r="AQ68" i="6" l="1"/>
  <c r="BH68" s="1"/>
  <c r="V67"/>
  <c r="AR68"/>
  <c r="BI68" s="1"/>
  <c r="AP68"/>
  <c r="A68"/>
  <c r="B68" s="1"/>
  <c r="U67"/>
  <c r="E330" i="5"/>
  <c r="D330"/>
  <c r="G330" l="1"/>
  <c r="H330" s="1"/>
  <c r="BZ68" i="6"/>
  <c r="BG68"/>
  <c r="BB68"/>
  <c r="C331" i="5"/>
  <c r="B331"/>
  <c r="BS68" i="6" l="1"/>
  <c r="C68" s="1"/>
  <c r="E331" i="5"/>
  <c r="D331"/>
  <c r="G331" s="1"/>
  <c r="H331" s="1"/>
  <c r="BU68" i="6" l="1"/>
  <c r="BV68" s="1"/>
  <c r="BW68" s="1"/>
  <c r="C332" i="5"/>
  <c r="B332"/>
  <c r="BX68" i="6" l="1"/>
  <c r="BY68" s="1"/>
  <c r="E332" i="5"/>
  <c r="D332"/>
  <c r="G332" s="1"/>
  <c r="H332" s="1"/>
  <c r="CJ68" i="6" l="1"/>
  <c r="CL68" s="1"/>
  <c r="E68" s="1"/>
  <c r="C333" i="5"/>
  <c r="B333"/>
  <c r="CM68" i="6" l="1"/>
  <c r="CN68" s="1"/>
  <c r="W68"/>
  <c r="E333" i="5"/>
  <c r="D333"/>
  <c r="G333" s="1"/>
  <c r="H333" s="1"/>
  <c r="F68" i="6" l="1"/>
  <c r="X68" s="1"/>
  <c r="AN69" s="1"/>
  <c r="BE69" s="1"/>
  <c r="G68"/>
  <c r="CO68"/>
  <c r="CP68" s="1"/>
  <c r="Y68"/>
  <c r="AM69"/>
  <c r="BD69" s="1"/>
  <c r="C334" i="5"/>
  <c r="B334"/>
  <c r="H68" i="6" l="1"/>
  <c r="Z68" s="1"/>
  <c r="AP69" s="1"/>
  <c r="BG69" s="1"/>
  <c r="I68"/>
  <c r="AA68" s="1"/>
  <c r="CQ68"/>
  <c r="J68" s="1"/>
  <c r="AB68" s="1"/>
  <c r="AO69"/>
  <c r="E334" i="5"/>
  <c r="D334"/>
  <c r="G334" s="1"/>
  <c r="H334" s="1"/>
  <c r="V68" i="6" l="1"/>
  <c r="A69"/>
  <c r="B69" s="1"/>
  <c r="AQ69"/>
  <c r="BH69" s="1"/>
  <c r="AR69"/>
  <c r="BI69" s="1"/>
  <c r="BF69"/>
  <c r="U68"/>
  <c r="C335" i="5"/>
  <c r="B335"/>
  <c r="BZ69" i="6" l="1"/>
  <c r="BS69"/>
  <c r="BB69"/>
  <c r="E335" i="5"/>
  <c r="D335"/>
  <c r="G335" s="1"/>
  <c r="H335" s="1"/>
  <c r="C69" i="6" l="1"/>
  <c r="C336" i="5"/>
  <c r="B336"/>
  <c r="BU69" i="6" l="1"/>
  <c r="BV69" s="1"/>
  <c r="BW69" s="1"/>
  <c r="E336" i="5"/>
  <c r="D336"/>
  <c r="G336" s="1"/>
  <c r="H336" s="1"/>
  <c r="BX69" i="6" l="1"/>
  <c r="BY69" s="1"/>
  <c r="C337" i="5"/>
  <c r="B337"/>
  <c r="E337" l="1"/>
  <c r="D337"/>
  <c r="G337" s="1"/>
  <c r="H337" s="1"/>
  <c r="CJ69" i="6" l="1"/>
  <c r="C338" i="5"/>
  <c r="B338"/>
  <c r="CL69" i="6" l="1"/>
  <c r="E338" i="5"/>
  <c r="D338"/>
  <c r="G338" s="1"/>
  <c r="H338" s="1"/>
  <c r="E69" i="6" l="1"/>
  <c r="CM69"/>
  <c r="F69" s="1"/>
  <c r="C339" i="5"/>
  <c r="B339"/>
  <c r="CN69" i="6" l="1"/>
  <c r="X69"/>
  <c r="W69"/>
  <c r="E339" i="5"/>
  <c r="D339"/>
  <c r="G339" s="1"/>
  <c r="H339" s="1"/>
  <c r="CO69" i="6" l="1"/>
  <c r="G69"/>
  <c r="Y69" s="1"/>
  <c r="AN70"/>
  <c r="BE70" s="1"/>
  <c r="AM70"/>
  <c r="C340" i="5"/>
  <c r="B340"/>
  <c r="CP69" i="6" l="1"/>
  <c r="H69"/>
  <c r="Z69" s="1"/>
  <c r="AO70"/>
  <c r="BD70"/>
  <c r="E340" i="5"/>
  <c r="D340"/>
  <c r="G340" s="1"/>
  <c r="H340" s="1"/>
  <c r="AP70" i="6" l="1"/>
  <c r="BG70" s="1"/>
  <c r="I69"/>
  <c r="AA69" s="1"/>
  <c r="CQ69"/>
  <c r="J69" s="1"/>
  <c r="AB69" s="1"/>
  <c r="BF70"/>
  <c r="C341" i="5"/>
  <c r="B341"/>
  <c r="U69" i="6" l="1"/>
  <c r="AQ70"/>
  <c r="BH70" s="1"/>
  <c r="A70"/>
  <c r="B70" s="1"/>
  <c r="V69"/>
  <c r="AR70"/>
  <c r="BI70" s="1"/>
  <c r="E341" i="5"/>
  <c r="D341"/>
  <c r="G341" s="1"/>
  <c r="H341" s="1"/>
  <c r="BZ70" i="6" l="1"/>
  <c r="BB70"/>
  <c r="BS70"/>
  <c r="C70" s="1"/>
  <c r="BU70" s="1"/>
  <c r="C342" i="5"/>
  <c r="B342"/>
  <c r="BV70" i="6" l="1"/>
  <c r="BW70" s="1"/>
  <c r="E342" i="5"/>
  <c r="D342"/>
  <c r="G342" s="1"/>
  <c r="H342" s="1"/>
  <c r="BX70" i="6" l="1"/>
  <c r="BY70" s="1"/>
  <c r="C343" i="5"/>
  <c r="B343"/>
  <c r="CJ70" i="6" l="1"/>
  <c r="E343" i="5"/>
  <c r="D343"/>
  <c r="G343" s="1"/>
  <c r="H343" s="1"/>
  <c r="CL70" i="6" l="1"/>
  <c r="C344" i="5"/>
  <c r="B344"/>
  <c r="E70" i="6" l="1"/>
  <c r="CM70"/>
  <c r="E344" i="5"/>
  <c r="D344"/>
  <c r="G344" s="1"/>
  <c r="H344" s="1"/>
  <c r="CN70" i="6" l="1"/>
  <c r="F70"/>
  <c r="X70" s="1"/>
  <c r="W70"/>
  <c r="C345" i="5"/>
  <c r="B345"/>
  <c r="CO70" i="6" l="1"/>
  <c r="G70"/>
  <c r="AN71"/>
  <c r="BE71" s="1"/>
  <c r="Y70"/>
  <c r="AM71"/>
  <c r="BD71" s="1"/>
  <c r="E345" i="5"/>
  <c r="D345"/>
  <c r="G345" s="1"/>
  <c r="H345" s="1"/>
  <c r="CP70" i="6" l="1"/>
  <c r="H70"/>
  <c r="Z70" s="1"/>
  <c r="AO71"/>
  <c r="C346" i="5"/>
  <c r="B346"/>
  <c r="AP71" i="6" l="1"/>
  <c r="BG71" s="1"/>
  <c r="I70"/>
  <c r="AA70" s="1"/>
  <c r="CQ70"/>
  <c r="J70" s="1"/>
  <c r="AB70" s="1"/>
  <c r="BF71"/>
  <c r="E346" i="5"/>
  <c r="D346"/>
  <c r="G346" s="1"/>
  <c r="H346" s="1"/>
  <c r="A71" i="6" l="1"/>
  <c r="B71" s="1"/>
  <c r="AQ71"/>
  <c r="BH71" s="1"/>
  <c r="U70"/>
  <c r="V70"/>
  <c r="AR71"/>
  <c r="C347" i="5"/>
  <c r="B347"/>
  <c r="BB71" i="6" l="1"/>
  <c r="BI71"/>
  <c r="BZ71" s="1"/>
  <c r="E347" i="5"/>
  <c r="D347"/>
  <c r="G347" s="1"/>
  <c r="H347" s="1"/>
  <c r="BS71" i="6" l="1"/>
  <c r="C71" s="1"/>
  <c r="C348" i="5"/>
  <c r="B348"/>
  <c r="BU71" i="6" l="1"/>
  <c r="BV71" s="1"/>
  <c r="BW71" s="1"/>
  <c r="E348" i="5"/>
  <c r="D348"/>
  <c r="G348" s="1"/>
  <c r="H348" s="1"/>
  <c r="BX71" i="6" l="1"/>
  <c r="BY71" s="1"/>
  <c r="C349" i="5"/>
  <c r="B349"/>
  <c r="CJ71" i="6" l="1"/>
  <c r="CL71" s="1"/>
  <c r="CM71" s="1"/>
  <c r="F71" s="1"/>
  <c r="X71" s="1"/>
  <c r="E349" i="5"/>
  <c r="D349"/>
  <c r="G349" s="1"/>
  <c r="H349" s="1"/>
  <c r="E71" i="6" l="1"/>
  <c r="CN71"/>
  <c r="G71" s="1"/>
  <c r="AN72"/>
  <c r="BE72" s="1"/>
  <c r="Y71"/>
  <c r="W71"/>
  <c r="C350" i="5"/>
  <c r="B350"/>
  <c r="CO71" i="6" l="1"/>
  <c r="CP71" s="1"/>
  <c r="AO72"/>
  <c r="AM72"/>
  <c r="BD72" s="1"/>
  <c r="E350" i="5"/>
  <c r="D350"/>
  <c r="G350" s="1"/>
  <c r="H350" s="1"/>
  <c r="H71" i="6" l="1"/>
  <c r="Z71" s="1"/>
  <c r="AP72" s="1"/>
  <c r="BG72" s="1"/>
  <c r="I71"/>
  <c r="AA71" s="1"/>
  <c r="AQ72" s="1"/>
  <c r="BH72" s="1"/>
  <c r="CQ71"/>
  <c r="J71" s="1"/>
  <c r="AB71" s="1"/>
  <c r="BF72"/>
  <c r="C351" i="5"/>
  <c r="B351"/>
  <c r="V71" i="6" l="1"/>
  <c r="U71"/>
  <c r="A72"/>
  <c r="B72" s="1"/>
  <c r="AR72"/>
  <c r="BI72" s="1"/>
  <c r="E351" i="5"/>
  <c r="D351"/>
  <c r="G351" l="1"/>
  <c r="H351" s="1"/>
  <c r="BZ72" i="6"/>
  <c r="BB72"/>
  <c r="BS72"/>
  <c r="C72" s="1"/>
  <c r="C352" i="5"/>
  <c r="B352"/>
  <c r="BU72" i="6" l="1"/>
  <c r="BV72" s="1"/>
  <c r="BW72" s="1"/>
  <c r="BX72" s="1"/>
  <c r="E352" i="5"/>
  <c r="D352"/>
  <c r="G352" s="1"/>
  <c r="H352" s="1"/>
  <c r="BY72" i="6" l="1"/>
  <c r="CJ72" s="1"/>
  <c r="C353" i="5"/>
  <c r="B353"/>
  <c r="CL72" i="6" l="1"/>
  <c r="E353" i="5"/>
  <c r="D353"/>
  <c r="G353" s="1"/>
  <c r="H353" s="1"/>
  <c r="E72" i="6" l="1"/>
  <c r="CM72"/>
  <c r="C354" i="5"/>
  <c r="B354"/>
  <c r="CN72" i="6" l="1"/>
  <c r="G72" s="1"/>
  <c r="F72"/>
  <c r="X72" s="1"/>
  <c r="W72"/>
  <c r="E354" i="5"/>
  <c r="D354"/>
  <c r="G354" s="1"/>
  <c r="H354" s="1"/>
  <c r="CO72" i="6" l="1"/>
  <c r="CP72" s="1"/>
  <c r="AN73"/>
  <c r="BE73" s="1"/>
  <c r="Y72"/>
  <c r="AM73"/>
  <c r="BD73" s="1"/>
  <c r="C355" i="5"/>
  <c r="B355"/>
  <c r="I72" i="6" l="1"/>
  <c r="AA72" s="1"/>
  <c r="AQ73" s="1"/>
  <c r="BH73" s="1"/>
  <c r="CQ72"/>
  <c r="J72" s="1"/>
  <c r="AB72" s="1"/>
  <c r="H72"/>
  <c r="Z72" s="1"/>
  <c r="AO73"/>
  <c r="E355" i="5"/>
  <c r="D355"/>
  <c r="G355" s="1"/>
  <c r="H355" s="1"/>
  <c r="AP73" i="6" l="1"/>
  <c r="BG73" s="1"/>
  <c r="AR73"/>
  <c r="BI73" s="1"/>
  <c r="V72"/>
  <c r="BF73"/>
  <c r="A73"/>
  <c r="B73" s="1"/>
  <c r="U72"/>
  <c r="C356" i="5"/>
  <c r="B356"/>
  <c r="BZ73" i="6" l="1"/>
  <c r="BB73"/>
  <c r="E356" i="5"/>
  <c r="D356"/>
  <c r="G356" l="1"/>
  <c r="H356" s="1"/>
  <c r="B357" s="1"/>
  <c r="BS73" i="6"/>
  <c r="C357" i="5" l="1"/>
  <c r="C73" i="6"/>
  <c r="E357" i="5"/>
  <c r="D357"/>
  <c r="G357" s="1"/>
  <c r="H357" s="1"/>
  <c r="BU73" i="6" l="1"/>
  <c r="BV73"/>
  <c r="BW73" s="1"/>
  <c r="C358" i="5"/>
  <c r="B358"/>
  <c r="BX73" i="6" l="1"/>
  <c r="BY73"/>
  <c r="E358" i="5"/>
  <c r="D358"/>
  <c r="G358" s="1"/>
  <c r="H358" s="1"/>
  <c r="C359" l="1"/>
  <c r="B359"/>
  <c r="CJ73" i="6" l="1"/>
  <c r="E359" i="5"/>
  <c r="D359"/>
  <c r="G359" s="1"/>
  <c r="H359" s="1"/>
  <c r="CL73" i="6" l="1"/>
  <c r="CM73" s="1"/>
  <c r="F73" s="1"/>
  <c r="C360" i="5"/>
  <c r="B360"/>
  <c r="CN73" i="6" l="1"/>
  <c r="G73" s="1"/>
  <c r="X73"/>
  <c r="E73"/>
  <c r="E360" i="5"/>
  <c r="D360"/>
  <c r="G360" l="1"/>
  <c r="H360" s="1"/>
  <c r="CO73" i="6"/>
  <c r="CP73" s="1"/>
  <c r="AN74"/>
  <c r="BE74" s="1"/>
  <c r="Y73"/>
  <c r="W73"/>
  <c r="C361" i="5"/>
  <c r="B361"/>
  <c r="I73" i="6" l="1"/>
  <c r="AA73" s="1"/>
  <c r="CQ73"/>
  <c r="J73" s="1"/>
  <c r="AB73" s="1"/>
  <c r="H73"/>
  <c r="Z73" s="1"/>
  <c r="AO74"/>
  <c r="AQ74"/>
  <c r="BH74" s="1"/>
  <c r="AM74"/>
  <c r="BD74" s="1"/>
  <c r="E361" i="5"/>
  <c r="D361"/>
  <c r="G361" s="1"/>
  <c r="H361" s="1"/>
  <c r="AP74" i="6" l="1"/>
  <c r="BG74" s="1"/>
  <c r="BU74"/>
  <c r="AR74"/>
  <c r="BI74" s="1"/>
  <c r="BF74"/>
  <c r="V73"/>
  <c r="A74"/>
  <c r="B74" s="1"/>
  <c r="U73"/>
  <c r="C362" i="5"/>
  <c r="B362"/>
  <c r="BZ74" i="6" l="1"/>
  <c r="BB74"/>
  <c r="BS74"/>
  <c r="C74" s="1"/>
  <c r="E362" i="5"/>
  <c r="D362"/>
  <c r="G362" s="1"/>
  <c r="H362" s="1"/>
  <c r="BV74" i="6" l="1"/>
  <c r="C363" i="5"/>
  <c r="B363"/>
  <c r="BW74" i="6" l="1"/>
  <c r="BX74" s="1"/>
  <c r="E363" i="5"/>
  <c r="D363"/>
  <c r="G363" s="1"/>
  <c r="H363" s="1"/>
  <c r="BY74" i="6" l="1"/>
  <c r="CJ74" s="1"/>
  <c r="C364" i="5"/>
  <c r="B364"/>
  <c r="CL74" i="6" l="1"/>
  <c r="CM74" s="1"/>
  <c r="F74" s="1"/>
  <c r="E364" i="5"/>
  <c r="D364"/>
  <c r="G364" s="1"/>
  <c r="H364" s="1"/>
  <c r="CN74" i="6" l="1"/>
  <c r="G74" s="1"/>
  <c r="E74"/>
  <c r="X74"/>
  <c r="C365" i="5"/>
  <c r="B365"/>
  <c r="CO74" i="6" l="1"/>
  <c r="H74" s="1"/>
  <c r="Z74" s="1"/>
  <c r="AN75"/>
  <c r="BE75" s="1"/>
  <c r="Y74"/>
  <c r="W74"/>
  <c r="E365" i="5"/>
  <c r="D365"/>
  <c r="G365" s="1"/>
  <c r="H365" s="1"/>
  <c r="CP74" i="6" l="1"/>
  <c r="AP75"/>
  <c r="BG75" s="1"/>
  <c r="AO75"/>
  <c r="AM75"/>
  <c r="C366" i="5"/>
  <c r="B366"/>
  <c r="I74" i="6" l="1"/>
  <c r="CQ74"/>
  <c r="J74" s="1"/>
  <c r="AB74" s="1"/>
  <c r="BF75"/>
  <c r="BD75"/>
  <c r="BU75" s="1"/>
  <c r="E366" i="5"/>
  <c r="D366"/>
  <c r="G366" s="1"/>
  <c r="H366" s="1"/>
  <c r="AA74" i="6" l="1"/>
  <c r="V74"/>
  <c r="AR75"/>
  <c r="BI75" s="1"/>
  <c r="C367" i="5"/>
  <c r="B367"/>
  <c r="BZ75" i="6" l="1"/>
  <c r="AQ75"/>
  <c r="U74"/>
  <c r="A75"/>
  <c r="B75" s="1"/>
  <c r="E367" i="5"/>
  <c r="D367"/>
  <c r="G367" s="1"/>
  <c r="H367" s="1"/>
  <c r="BH75" i="6" l="1"/>
  <c r="BB75"/>
  <c r="C368" i="5"/>
  <c r="B368"/>
  <c r="BS75" i="6" l="1"/>
  <c r="C75" s="1"/>
  <c r="BV75" s="1"/>
  <c r="E368" i="5"/>
  <c r="D368"/>
  <c r="G368" s="1"/>
  <c r="H368" s="1"/>
  <c r="BW75" i="6" l="1"/>
  <c r="BX75" s="1"/>
  <c r="C369" i="5"/>
  <c r="B369"/>
  <c r="BY75" i="6" l="1"/>
  <c r="CJ75" s="1"/>
  <c r="CL75" s="1"/>
  <c r="E369" i="5"/>
  <c r="D369"/>
  <c r="G369" s="1"/>
  <c r="H369" s="1"/>
  <c r="E75" i="6" l="1"/>
  <c r="CM75"/>
  <c r="C370" i="5"/>
  <c r="B370"/>
  <c r="CN75" i="6" l="1"/>
  <c r="F75"/>
  <c r="X75" s="1"/>
  <c r="W75"/>
  <c r="E370" i="5"/>
  <c r="D370"/>
  <c r="G370" s="1"/>
  <c r="H370" s="1"/>
  <c r="CO75" i="6" l="1"/>
  <c r="G75"/>
  <c r="Y75" s="1"/>
  <c r="AN76"/>
  <c r="BE76" s="1"/>
  <c r="AM76"/>
  <c r="C371" i="5"/>
  <c r="B371"/>
  <c r="CP75" i="6" l="1"/>
  <c r="H75"/>
  <c r="Z75" s="1"/>
  <c r="AO76"/>
  <c r="BD76"/>
  <c r="BU76" s="1"/>
  <c r="E371" i="5"/>
  <c r="G371"/>
  <c r="H371" s="1"/>
  <c r="D371"/>
  <c r="AP76" i="6" l="1"/>
  <c r="BG76" s="1"/>
  <c r="I75"/>
  <c r="AA75" s="1"/>
  <c r="CQ75"/>
  <c r="J75" s="1"/>
  <c r="AB75" s="1"/>
  <c r="BF76"/>
  <c r="C372" i="5"/>
  <c r="B372"/>
  <c r="A76" i="6" l="1"/>
  <c r="B76" s="1"/>
  <c r="AQ76"/>
  <c r="BH76" s="1"/>
  <c r="V75"/>
  <c r="AR76"/>
  <c r="BI76" s="1"/>
  <c r="U75"/>
  <c r="E372" i="5"/>
  <c r="D372"/>
  <c r="G372" s="1"/>
  <c r="H372" s="1"/>
  <c r="BZ76" i="6" l="1"/>
  <c r="BB76"/>
  <c r="BS76"/>
  <c r="C373" i="5"/>
  <c r="B373"/>
  <c r="C76" i="6" l="1"/>
  <c r="E373" i="5"/>
  <c r="D373"/>
  <c r="G373" s="1"/>
  <c r="H373" s="1"/>
  <c r="BV76" i="6" l="1"/>
  <c r="BW76"/>
  <c r="C374" i="5"/>
  <c r="B374"/>
  <c r="BX76" i="6" l="1"/>
  <c r="BY76"/>
  <c r="E374" i="5"/>
  <c r="D374"/>
  <c r="G374" s="1"/>
  <c r="H374" s="1"/>
  <c r="C375" l="1"/>
  <c r="B375"/>
  <c r="CJ76" i="6" l="1"/>
  <c r="E375" i="5"/>
  <c r="D375"/>
  <c r="G375" s="1"/>
  <c r="H375" s="1"/>
  <c r="CL76" i="6" l="1"/>
  <c r="CM76" s="1"/>
  <c r="F76" s="1"/>
  <c r="C376" i="5"/>
  <c r="B376"/>
  <c r="CN76" i="6" l="1"/>
  <c r="X76"/>
  <c r="E76"/>
  <c r="E376" i="5"/>
  <c r="D376"/>
  <c r="G376" l="1"/>
  <c r="H376" s="1"/>
  <c r="CO76" i="6"/>
  <c r="H76" s="1"/>
  <c r="Z76" s="1"/>
  <c r="G76"/>
  <c r="Y76" s="1"/>
  <c r="AN77"/>
  <c r="BE77" s="1"/>
  <c r="W76"/>
  <c r="C377" i="5"/>
  <c r="B377"/>
  <c r="AP77" i="6" l="1"/>
  <c r="BG77" s="1"/>
  <c r="CP76"/>
  <c r="AO77"/>
  <c r="AM77"/>
  <c r="E377" i="5"/>
  <c r="D377"/>
  <c r="G377" s="1"/>
  <c r="H377" s="1"/>
  <c r="I76" i="6" l="1"/>
  <c r="CQ76"/>
  <c r="J76" s="1"/>
  <c r="AB76" s="1"/>
  <c r="BF77"/>
  <c r="BD77"/>
  <c r="BU77" s="1"/>
  <c r="C378" i="5"/>
  <c r="B378"/>
  <c r="AA76" i="6" l="1"/>
  <c r="V76"/>
  <c r="AR77"/>
  <c r="BI77" s="1"/>
  <c r="E378" i="5"/>
  <c r="D378"/>
  <c r="G378" s="1"/>
  <c r="H378" s="1"/>
  <c r="BZ77" i="6" l="1"/>
  <c r="AQ77"/>
  <c r="A77"/>
  <c r="B77" s="1"/>
  <c r="U76"/>
  <c r="C379" i="5"/>
  <c r="B379"/>
  <c r="BH77" i="6" l="1"/>
  <c r="BB77"/>
  <c r="E379" i="5"/>
  <c r="D379"/>
  <c r="G379" s="1"/>
  <c r="H379" s="1"/>
  <c r="BS77" i="6" l="1"/>
  <c r="C77" s="1"/>
  <c r="BV77" s="1"/>
  <c r="C380" i="5"/>
  <c r="B380"/>
  <c r="BW77" i="6" l="1"/>
  <c r="BX77" s="1"/>
  <c r="E380" i="5"/>
  <c r="D380"/>
  <c r="G380" s="1"/>
  <c r="H380" s="1"/>
  <c r="BY77" i="6" l="1"/>
  <c r="CJ77" s="1"/>
  <c r="CL77" s="1"/>
  <c r="E77" s="1"/>
  <c r="C381" i="5"/>
  <c r="B381"/>
  <c r="CM77" i="6" l="1"/>
  <c r="F77" s="1"/>
  <c r="X77" s="1"/>
  <c r="W77"/>
  <c r="E381" i="5"/>
  <c r="D381"/>
  <c r="G381" s="1"/>
  <c r="H381" s="1"/>
  <c r="CN77" i="6" l="1"/>
  <c r="G77" s="1"/>
  <c r="Y77" s="1"/>
  <c r="AN78"/>
  <c r="BE78" s="1"/>
  <c r="AM78"/>
  <c r="C382" i="5"/>
  <c r="B382"/>
  <c r="CO77" i="6" l="1"/>
  <c r="H77" s="1"/>
  <c r="Z77" s="1"/>
  <c r="AO78"/>
  <c r="BD78"/>
  <c r="BU78" s="1"/>
  <c r="E382" i="5"/>
  <c r="D382"/>
  <c r="G382" s="1"/>
  <c r="H382" s="1"/>
  <c r="AP78" i="6" l="1"/>
  <c r="BG78" s="1"/>
  <c r="CP77"/>
  <c r="I77" s="1"/>
  <c r="AA77" s="1"/>
  <c r="CQ77"/>
  <c r="J77" s="1"/>
  <c r="AB77" s="1"/>
  <c r="BF78"/>
  <c r="C383" i="5"/>
  <c r="B383"/>
  <c r="AQ78" i="6" l="1"/>
  <c r="BH78" s="1"/>
  <c r="A78"/>
  <c r="B78" s="1"/>
  <c r="U77"/>
  <c r="V77"/>
  <c r="AR78"/>
  <c r="BB78" s="1"/>
  <c r="E383" i="5"/>
  <c r="D383"/>
  <c r="G383" l="1"/>
  <c r="H383" s="1"/>
  <c r="BI78" i="6"/>
  <c r="BZ78" s="1"/>
  <c r="C384" i="5"/>
  <c r="B384"/>
  <c r="BS78" i="6" l="1"/>
  <c r="C78" s="1"/>
  <c r="E384" i="5"/>
  <c r="D384"/>
  <c r="G384" s="1"/>
  <c r="H384" s="1"/>
  <c r="BV78" i="6" l="1"/>
  <c r="BW78"/>
  <c r="BX78" s="1"/>
  <c r="C385" i="5"/>
  <c r="B385"/>
  <c r="BY78" i="6" l="1"/>
  <c r="E385" i="5"/>
  <c r="D385"/>
  <c r="G385" s="1"/>
  <c r="H385" s="1"/>
  <c r="CJ78" i="6" l="1"/>
  <c r="C386" i="5"/>
  <c r="B386"/>
  <c r="CL78" i="6" l="1"/>
  <c r="CM78" s="1"/>
  <c r="F78" s="1"/>
  <c r="E386" i="5"/>
  <c r="D386"/>
  <c r="G386" s="1"/>
  <c r="H386" s="1"/>
  <c r="CN78" i="6" l="1"/>
  <c r="X78"/>
  <c r="E78"/>
  <c r="C387" i="5"/>
  <c r="B387"/>
  <c r="CO78" i="6" l="1"/>
  <c r="G78"/>
  <c r="Y78" s="1"/>
  <c r="AN79"/>
  <c r="BE79" s="1"/>
  <c r="W78"/>
  <c r="E387" i="5"/>
  <c r="D387"/>
  <c r="G387" s="1"/>
  <c r="H387" s="1"/>
  <c r="CP78" i="6" l="1"/>
  <c r="H78"/>
  <c r="Z78" s="1"/>
  <c r="AO79"/>
  <c r="AM79"/>
  <c r="C388" i="5"/>
  <c r="B388"/>
  <c r="AP79" i="6" l="1"/>
  <c r="BG79" s="1"/>
  <c r="I78"/>
  <c r="AA78" s="1"/>
  <c r="CQ78"/>
  <c r="J78" s="1"/>
  <c r="AB78" s="1"/>
  <c r="BF79"/>
  <c r="BD79"/>
  <c r="BU79" s="1"/>
  <c r="E388" i="5"/>
  <c r="D388"/>
  <c r="G388" s="1"/>
  <c r="H388" s="1"/>
  <c r="AQ79" i="6" l="1"/>
  <c r="BH79" s="1"/>
  <c r="V78"/>
  <c r="A79"/>
  <c r="B79" s="1"/>
  <c r="U78"/>
  <c r="AR79"/>
  <c r="C389" i="5"/>
  <c r="B389"/>
  <c r="BB79" i="6" l="1"/>
  <c r="BI79"/>
  <c r="BZ79" s="1"/>
  <c r="E389" i="5"/>
  <c r="D389"/>
  <c r="G389" s="1"/>
  <c r="H389" s="1"/>
  <c r="BS79" i="6" l="1"/>
  <c r="C79" s="1"/>
  <c r="C390" i="5"/>
  <c r="B390"/>
  <c r="BV79" i="6" l="1"/>
  <c r="BW79"/>
  <c r="BX79" s="1"/>
  <c r="E390" i="5"/>
  <c r="D390"/>
  <c r="G390" s="1"/>
  <c r="H390" s="1"/>
  <c r="BY79" i="6" l="1"/>
  <c r="CJ79" s="1"/>
  <c r="CL79" s="1"/>
  <c r="C391" i="5"/>
  <c r="B391"/>
  <c r="E79" i="6" l="1"/>
  <c r="CM79"/>
  <c r="E391" i="5"/>
  <c r="D391"/>
  <c r="G391" s="1"/>
  <c r="H391" s="1"/>
  <c r="CN79" i="6" l="1"/>
  <c r="F79"/>
  <c r="X79" s="1"/>
  <c r="W79"/>
  <c r="C392" i="5"/>
  <c r="B392"/>
  <c r="CO79" i="6" l="1"/>
  <c r="G79"/>
  <c r="Y79" s="1"/>
  <c r="AN80"/>
  <c r="BE80" s="1"/>
  <c r="AM80"/>
  <c r="E392" i="5"/>
  <c r="D392"/>
  <c r="G392" s="1"/>
  <c r="H392" s="1"/>
  <c r="CP79" i="6" l="1"/>
  <c r="H79"/>
  <c r="Z79" s="1"/>
  <c r="AO80"/>
  <c r="BD80"/>
  <c r="BU80" s="1"/>
  <c r="C393" i="5"/>
  <c r="B393"/>
  <c r="I79" i="6" l="1"/>
  <c r="AA79" s="1"/>
  <c r="CQ79"/>
  <c r="J79" s="1"/>
  <c r="AB79" s="1"/>
  <c r="BF80"/>
  <c r="AP80"/>
  <c r="BG80" s="1"/>
  <c r="AQ80"/>
  <c r="BH80" s="1"/>
  <c r="E393" i="5"/>
  <c r="D393"/>
  <c r="G393" s="1"/>
  <c r="H393" s="1"/>
  <c r="V79" i="6" l="1"/>
  <c r="A80"/>
  <c r="B80" s="1"/>
  <c r="U79"/>
  <c r="AR80"/>
  <c r="BI80" s="1"/>
  <c r="C394" i="5"/>
  <c r="B394"/>
  <c r="BZ80" i="6" l="1"/>
  <c r="BB80"/>
  <c r="BS80"/>
  <c r="E394" i="5"/>
  <c r="D394"/>
  <c r="G394" s="1"/>
  <c r="H394" s="1"/>
  <c r="C80" i="6" l="1"/>
  <c r="C395" i="5"/>
  <c r="B395"/>
  <c r="BV80" i="6" l="1"/>
  <c r="BW80"/>
  <c r="BX80" s="1"/>
  <c r="E395" i="5"/>
  <c r="D395"/>
  <c r="G395" s="1"/>
  <c r="H395" s="1"/>
  <c r="BY80" i="6" l="1"/>
  <c r="CJ80" s="1"/>
  <c r="C396" i="5"/>
  <c r="B396"/>
  <c r="CL80" i="6" l="1"/>
  <c r="E80" s="1"/>
  <c r="E396" i="5"/>
  <c r="D396"/>
  <c r="G396" s="1"/>
  <c r="H396" s="1"/>
  <c r="CM80" i="6" l="1"/>
  <c r="F80" s="1"/>
  <c r="X80" s="1"/>
  <c r="W80"/>
  <c r="C397" i="5"/>
  <c r="B397"/>
  <c r="CN80" i="6" l="1"/>
  <c r="CO80" s="1"/>
  <c r="AN81"/>
  <c r="BE81" s="1"/>
  <c r="AM81"/>
  <c r="E397" i="5"/>
  <c r="D397"/>
  <c r="G397" s="1"/>
  <c r="H397" s="1"/>
  <c r="G80" i="6" l="1"/>
  <c r="Y80" s="1"/>
  <c r="CP80"/>
  <c r="H80"/>
  <c r="Z80" s="1"/>
  <c r="BD81"/>
  <c r="BU81" s="1"/>
  <c r="C398" i="5"/>
  <c r="B398"/>
  <c r="AP81" i="6" l="1"/>
  <c r="BG81" s="1"/>
  <c r="AO81"/>
  <c r="BF81" s="1"/>
  <c r="I80"/>
  <c r="AA80" s="1"/>
  <c r="CQ80"/>
  <c r="J80" s="1"/>
  <c r="AB80" s="1"/>
  <c r="E398" i="5"/>
  <c r="D398"/>
  <c r="G398" s="1"/>
  <c r="H398" s="1"/>
  <c r="AQ81" i="6" l="1"/>
  <c r="BH81" s="1"/>
  <c r="V80"/>
  <c r="AR81"/>
  <c r="BI81" s="1"/>
  <c r="U80"/>
  <c r="A81"/>
  <c r="C399" i="5"/>
  <c r="B399"/>
  <c r="BZ81" i="6" l="1"/>
  <c r="B81"/>
  <c r="BB81"/>
  <c r="E399" i="5"/>
  <c r="D399"/>
  <c r="G399" s="1"/>
  <c r="H399" s="1"/>
  <c r="BS81" i="6" l="1"/>
  <c r="C400" i="5"/>
  <c r="B400"/>
  <c r="C81" i="6" l="1"/>
  <c r="E400" i="5"/>
  <c r="D400"/>
  <c r="G400" s="1"/>
  <c r="H400" s="1"/>
  <c r="BV81" i="6" l="1"/>
  <c r="BW81"/>
  <c r="BX81" s="1"/>
  <c r="C401" i="5"/>
  <c r="B401"/>
  <c r="BY81" i="6" l="1"/>
  <c r="CJ81" s="1"/>
  <c r="E401" i="5"/>
  <c r="D401"/>
  <c r="G401" s="1"/>
  <c r="H401" s="1"/>
  <c r="CL81" i="6" l="1"/>
  <c r="C402" i="5"/>
  <c r="B402"/>
  <c r="E81" i="6" l="1"/>
  <c r="CM81"/>
  <c r="E402" i="5"/>
  <c r="D402"/>
  <c r="G402" s="1"/>
  <c r="H402" s="1"/>
  <c r="CN81" i="6" l="1"/>
  <c r="F81"/>
  <c r="X81" s="1"/>
  <c r="W81"/>
  <c r="C403" i="5"/>
  <c r="B403"/>
  <c r="CO81" i="6" l="1"/>
  <c r="G81"/>
  <c r="Y81" s="1"/>
  <c r="AN82"/>
  <c r="BE82" s="1"/>
  <c r="AM82"/>
  <c r="E403" i="5"/>
  <c r="D403"/>
  <c r="G403" s="1"/>
  <c r="H403" s="1"/>
  <c r="CP81" i="6" l="1"/>
  <c r="H81"/>
  <c r="Z81" s="1"/>
  <c r="AO82"/>
  <c r="BD82"/>
  <c r="BU82" s="1"/>
  <c r="C404" i="5"/>
  <c r="B404"/>
  <c r="AP82" i="6" l="1"/>
  <c r="BG82" s="1"/>
  <c r="I81"/>
  <c r="AA81" s="1"/>
  <c r="CQ81"/>
  <c r="J81" s="1"/>
  <c r="AB81" s="1"/>
  <c r="BF82"/>
  <c r="E404" i="5"/>
  <c r="D404"/>
  <c r="G404" s="1"/>
  <c r="H404" s="1"/>
  <c r="AQ82" i="6" l="1"/>
  <c r="BH82" s="1"/>
  <c r="V81"/>
  <c r="U81"/>
  <c r="A82"/>
  <c r="B82" s="1"/>
  <c r="AR82"/>
  <c r="BI82" s="1"/>
  <c r="C405" i="5"/>
  <c r="B405"/>
  <c r="BZ82" i="6" l="1"/>
  <c r="BB82"/>
  <c r="BS82"/>
  <c r="E405" i="5"/>
  <c r="D405"/>
  <c r="G405" s="1"/>
  <c r="H405" s="1"/>
  <c r="C82" i="6" l="1"/>
  <c r="C406" i="5"/>
  <c r="B406"/>
  <c r="BV82" i="6" l="1"/>
  <c r="BW82"/>
  <c r="BX82" s="1"/>
  <c r="E406" i="5"/>
  <c r="D406"/>
  <c r="G406" s="1"/>
  <c r="H406" s="1"/>
  <c r="BY82" i="6" l="1"/>
  <c r="CJ82" s="1"/>
  <c r="C407" i="5"/>
  <c r="B407"/>
  <c r="CL82" i="6" l="1"/>
  <c r="CM82" s="1"/>
  <c r="F82" s="1"/>
  <c r="E407" i="5"/>
  <c r="D407"/>
  <c r="G407" s="1"/>
  <c r="H407" s="1"/>
  <c r="CN82" i="6" l="1"/>
  <c r="G82" s="1"/>
  <c r="Y82" s="1"/>
  <c r="E82"/>
  <c r="X82"/>
  <c r="C408" i="5"/>
  <c r="B408"/>
  <c r="CO82" i="6" l="1"/>
  <c r="H82" s="1"/>
  <c r="Z82" s="1"/>
  <c r="AN83"/>
  <c r="BE83" s="1"/>
  <c r="AO83"/>
  <c r="W82"/>
  <c r="E408" i="5"/>
  <c r="D408"/>
  <c r="G408" s="1"/>
  <c r="H408" s="1"/>
  <c r="CP82" i="6" l="1"/>
  <c r="BF83"/>
  <c r="AP83"/>
  <c r="BG83" s="1"/>
  <c r="AM83"/>
  <c r="C409" i="5"/>
  <c r="B409"/>
  <c r="I82" i="6" l="1"/>
  <c r="CQ82"/>
  <c r="J82" s="1"/>
  <c r="AB82" s="1"/>
  <c r="BD83"/>
  <c r="BU83" s="1"/>
  <c r="E409" i="5"/>
  <c r="D409"/>
  <c r="G409" s="1"/>
  <c r="H409" s="1"/>
  <c r="AA82" i="6" l="1"/>
  <c r="V82"/>
  <c r="AR83"/>
  <c r="BI83" s="1"/>
  <c r="C410" i="5"/>
  <c r="B410"/>
  <c r="BZ83" i="6" l="1"/>
  <c r="AQ83"/>
  <c r="U82"/>
  <c r="A83"/>
  <c r="B83" s="1"/>
  <c r="E410" i="5"/>
  <c r="D410"/>
  <c r="G410" s="1"/>
  <c r="H410" s="1"/>
  <c r="BH83" i="6" l="1"/>
  <c r="BB83"/>
  <c r="C411" i="5"/>
  <c r="B411"/>
  <c r="BS83" i="6" l="1"/>
  <c r="C83" s="1"/>
  <c r="BV83" s="1"/>
  <c r="E411" i="5"/>
  <c r="D411"/>
  <c r="G411" s="1"/>
  <c r="H411" s="1"/>
  <c r="BW83" i="6" l="1"/>
  <c r="BX83" s="1"/>
  <c r="C412" i="5"/>
  <c r="B412"/>
  <c r="BY83" i="6" l="1"/>
  <c r="CJ83" s="1"/>
  <c r="CL83" s="1"/>
  <c r="CM83" s="1"/>
  <c r="F83" s="1"/>
  <c r="E412" i="5"/>
  <c r="D412"/>
  <c r="G412" s="1"/>
  <c r="H412" s="1"/>
  <c r="CN83" i="6" l="1"/>
  <c r="X83"/>
  <c r="E83"/>
  <c r="C413" i="5"/>
  <c r="B413"/>
  <c r="CO83" i="6" l="1"/>
  <c r="G83"/>
  <c r="Y83" s="1"/>
  <c r="AN84"/>
  <c r="BE84" s="1"/>
  <c r="W83"/>
  <c r="E413" i="5"/>
  <c r="D413"/>
  <c r="G413" s="1"/>
  <c r="H413" s="1"/>
  <c r="AO84" i="6" l="1"/>
  <c r="BF84" s="1"/>
  <c r="CP83"/>
  <c r="H83"/>
  <c r="Z83" s="1"/>
  <c r="AM84"/>
  <c r="BD84" s="1"/>
  <c r="C414" i="5"/>
  <c r="B414"/>
  <c r="BU84" i="6" l="1"/>
  <c r="I83"/>
  <c r="AA83" s="1"/>
  <c r="CQ83"/>
  <c r="J83" s="1"/>
  <c r="AB83" s="1"/>
  <c r="AP84"/>
  <c r="BG84" s="1"/>
  <c r="E414" i="5"/>
  <c r="D414"/>
  <c r="G414" s="1"/>
  <c r="H414" s="1"/>
  <c r="AQ84" i="6" l="1"/>
  <c r="BH84" s="1"/>
  <c r="U83"/>
  <c r="A84"/>
  <c r="B84" s="1"/>
  <c r="V83"/>
  <c r="AR84"/>
  <c r="BI84" s="1"/>
  <c r="C415" i="5"/>
  <c r="B415"/>
  <c r="BZ84" i="6" l="1"/>
  <c r="BB84"/>
  <c r="BS84"/>
  <c r="C84" s="1"/>
  <c r="BV84" s="1"/>
  <c r="E415" i="5"/>
  <c r="D415"/>
  <c r="G415" s="1"/>
  <c r="H415" s="1"/>
  <c r="BW84" i="6" l="1"/>
  <c r="BX84" s="1"/>
  <c r="BY84" s="1"/>
  <c r="C416" i="5"/>
  <c r="B416"/>
  <c r="CJ84" i="6" l="1"/>
  <c r="E416" i="5"/>
  <c r="D416"/>
  <c r="G416" s="1"/>
  <c r="H416" s="1"/>
  <c r="CL84" i="6" l="1"/>
  <c r="E84" s="1"/>
  <c r="C417" i="5"/>
  <c r="B417"/>
  <c r="CM84" i="6" l="1"/>
  <c r="F84" s="1"/>
  <c r="X84" s="1"/>
  <c r="W84"/>
  <c r="E417" i="5"/>
  <c r="D417"/>
  <c r="G417" s="1"/>
  <c r="H417" s="1"/>
  <c r="CN84" i="6" l="1"/>
  <c r="AN85"/>
  <c r="BE85" s="1"/>
  <c r="AM85"/>
  <c r="C418" i="5"/>
  <c r="B418"/>
  <c r="G84" i="6" l="1"/>
  <c r="Y84" s="1"/>
  <c r="CO84"/>
  <c r="BD85"/>
  <c r="BU85" s="1"/>
  <c r="E418" i="5"/>
  <c r="D418"/>
  <c r="G418" s="1"/>
  <c r="H418" s="1"/>
  <c r="AO85" i="6" l="1"/>
  <c r="BF85" s="1"/>
  <c r="H84"/>
  <c r="Z84" s="1"/>
  <c r="CP84"/>
  <c r="C419" i="5"/>
  <c r="B419"/>
  <c r="AP85" i="6" l="1"/>
  <c r="BG85" s="1"/>
  <c r="I84"/>
  <c r="CQ84"/>
  <c r="J84" s="1"/>
  <c r="AB84" s="1"/>
  <c r="E419" i="5"/>
  <c r="D419"/>
  <c r="G419" s="1"/>
  <c r="H419" s="1"/>
  <c r="AA84" i="6" l="1"/>
  <c r="V84"/>
  <c r="AR85"/>
  <c r="BI85" s="1"/>
  <c r="C420" i="5"/>
  <c r="B420"/>
  <c r="BZ85" i="6" l="1"/>
  <c r="AQ85"/>
  <c r="U84"/>
  <c r="A85"/>
  <c r="E420" i="5"/>
  <c r="D420"/>
  <c r="G420" s="1"/>
  <c r="H420" s="1"/>
  <c r="B85" i="6" l="1"/>
  <c r="BH85"/>
  <c r="BB85"/>
  <c r="C421" i="5"/>
  <c r="B421"/>
  <c r="BS85" i="6" l="1"/>
  <c r="C85" s="1"/>
  <c r="BV85" s="1"/>
  <c r="E421" i="5"/>
  <c r="D421"/>
  <c r="G421" s="1"/>
  <c r="H421" s="1"/>
  <c r="BW85" i="6" l="1"/>
  <c r="BX85" s="1"/>
  <c r="C422" i="5"/>
  <c r="B422"/>
  <c r="BY85" i="6" l="1"/>
  <c r="CJ85" s="1"/>
  <c r="CL85" s="1"/>
  <c r="CM85" s="1"/>
  <c r="F85" s="1"/>
  <c r="X85" s="1"/>
  <c r="E422" i="5"/>
  <c r="D422"/>
  <c r="G422" s="1"/>
  <c r="H422" s="1"/>
  <c r="E85" i="6" l="1"/>
  <c r="W85" s="1"/>
  <c r="AM86" s="1"/>
  <c r="CN85"/>
  <c r="CO85" s="1"/>
  <c r="AN86"/>
  <c r="BE86" s="1"/>
  <c r="C423" i="5"/>
  <c r="B423"/>
  <c r="G85" i="6" l="1"/>
  <c r="Y85" s="1"/>
  <c r="AO86" s="1"/>
  <c r="CP85"/>
  <c r="H85"/>
  <c r="Z85" s="1"/>
  <c r="BD86"/>
  <c r="BU86" s="1"/>
  <c r="E423" i="5"/>
  <c r="D423"/>
  <c r="G423" s="1"/>
  <c r="H423" s="1"/>
  <c r="AP86" i="6" l="1"/>
  <c r="BG86" s="1"/>
  <c r="I85"/>
  <c r="AA85" s="1"/>
  <c r="CQ85"/>
  <c r="J85" s="1"/>
  <c r="AB85" s="1"/>
  <c r="BF86"/>
  <c r="C424" i="5"/>
  <c r="B424"/>
  <c r="AQ86" i="6" l="1"/>
  <c r="BH86" s="1"/>
  <c r="A86"/>
  <c r="B86" s="1"/>
  <c r="U85"/>
  <c r="V85"/>
  <c r="AR86"/>
  <c r="BI86" s="1"/>
  <c r="E424" i="5"/>
  <c r="D424"/>
  <c r="G424" l="1"/>
  <c r="H424" s="1"/>
  <c r="BZ86" i="6"/>
  <c r="BB86"/>
  <c r="BS86"/>
  <c r="C425" i="5"/>
  <c r="B425"/>
  <c r="C86" i="6" l="1"/>
  <c r="E425" i="5"/>
  <c r="D425"/>
  <c r="G425" s="1"/>
  <c r="H425" s="1"/>
  <c r="BV86" i="6" l="1"/>
  <c r="BW86"/>
  <c r="BX86" s="1"/>
  <c r="C426" i="5"/>
  <c r="B426"/>
  <c r="BY86" i="6" l="1"/>
  <c r="E426" i="5"/>
  <c r="D426"/>
  <c r="G426" s="1"/>
  <c r="H426" s="1"/>
  <c r="CJ86" i="6" l="1"/>
  <c r="C427" i="5"/>
  <c r="B427"/>
  <c r="CL86" i="6" l="1"/>
  <c r="E86" s="1"/>
  <c r="E427" i="5"/>
  <c r="D427"/>
  <c r="G427" s="1"/>
  <c r="H427" s="1"/>
  <c r="CM86" i="6" l="1"/>
  <c r="F86" s="1"/>
  <c r="X86" s="1"/>
  <c r="W86"/>
  <c r="C428" i="5"/>
  <c r="B428"/>
  <c r="CN86" i="6" l="1"/>
  <c r="G86" s="1"/>
  <c r="Y86" s="1"/>
  <c r="AN87"/>
  <c r="BE87" s="1"/>
  <c r="AM87"/>
  <c r="BD87" s="1"/>
  <c r="E428" i="5"/>
  <c r="D428"/>
  <c r="G428" s="1"/>
  <c r="H428" s="1"/>
  <c r="BU87" i="6" l="1"/>
  <c r="CO86"/>
  <c r="AO87"/>
  <c r="C429" i="5"/>
  <c r="B429"/>
  <c r="CP86" i="6" l="1"/>
  <c r="H86"/>
  <c r="BF87"/>
  <c r="E429" i="5"/>
  <c r="D429"/>
  <c r="G429" s="1"/>
  <c r="H429" s="1"/>
  <c r="I86" i="6" l="1"/>
  <c r="AA86" s="1"/>
  <c r="CQ86"/>
  <c r="J86" s="1"/>
  <c r="AB86" s="1"/>
  <c r="Z86"/>
  <c r="C430" i="5"/>
  <c r="B430"/>
  <c r="V86" i="6" l="1"/>
  <c r="AQ87"/>
  <c r="BH87" s="1"/>
  <c r="AR87"/>
  <c r="BI87" s="1"/>
  <c r="AP87"/>
  <c r="A87"/>
  <c r="B87" s="1"/>
  <c r="U86"/>
  <c r="E430" i="5"/>
  <c r="D430"/>
  <c r="G430" l="1"/>
  <c r="H430" s="1"/>
  <c r="BZ87" i="6"/>
  <c r="BG87"/>
  <c r="BB87"/>
  <c r="C431" i="5"/>
  <c r="B431"/>
  <c r="BS87" i="6" l="1"/>
  <c r="C87" s="1"/>
  <c r="E431" i="5"/>
  <c r="D431"/>
  <c r="G431" s="1"/>
  <c r="H431" s="1"/>
  <c r="BV87" i="6" l="1"/>
  <c r="BW87" s="1"/>
  <c r="C432" i="5"/>
  <c r="B432"/>
  <c r="BX87" i="6" l="1"/>
  <c r="BY87" s="1"/>
  <c r="E432" i="5"/>
  <c r="D432"/>
  <c r="G432" s="1"/>
  <c r="H432" s="1"/>
  <c r="CJ87" i="6" l="1"/>
  <c r="CL87" s="1"/>
  <c r="E87" s="1"/>
  <c r="W87" s="1"/>
  <c r="C433" i="5"/>
  <c r="B433"/>
  <c r="CM87" i="6" l="1"/>
  <c r="AM88"/>
  <c r="BD88" s="1"/>
  <c r="E433" i="5"/>
  <c r="D433"/>
  <c r="G433" s="1"/>
  <c r="H433" s="1"/>
  <c r="F87" i="6" l="1"/>
  <c r="X87" s="1"/>
  <c r="AN88" s="1"/>
  <c r="BE88" s="1"/>
  <c r="CN87"/>
  <c r="BU88"/>
  <c r="CQ87"/>
  <c r="J87" s="1"/>
  <c r="AB87" s="1"/>
  <c r="C434" i="5"/>
  <c r="B434"/>
  <c r="G87" i="6" l="1"/>
  <c r="Y87" s="1"/>
  <c r="AO88" s="1"/>
  <c r="CO87"/>
  <c r="AR88"/>
  <c r="BI88" s="1"/>
  <c r="E434" i="5"/>
  <c r="D434"/>
  <c r="G434" s="1"/>
  <c r="H434" s="1"/>
  <c r="CP87" i="6" l="1"/>
  <c r="I87" s="1"/>
  <c r="AA87" s="1"/>
  <c r="AQ88" s="1"/>
  <c r="BH88" s="1"/>
  <c r="H87"/>
  <c r="BF88"/>
  <c r="BZ88"/>
  <c r="C435" i="5"/>
  <c r="B435"/>
  <c r="Z87" i="6" l="1"/>
  <c r="V87"/>
  <c r="E435" i="5"/>
  <c r="D435"/>
  <c r="G435" s="1"/>
  <c r="H435" s="1"/>
  <c r="AP88" i="6" l="1"/>
  <c r="A88"/>
  <c r="B88" s="1"/>
  <c r="U87"/>
  <c r="C436" i="5"/>
  <c r="B436"/>
  <c r="BG88" i="6" l="1"/>
  <c r="BS88" s="1"/>
  <c r="C88" s="1"/>
  <c r="BB88"/>
  <c r="E436" i="5"/>
  <c r="D436"/>
  <c r="G436" l="1"/>
  <c r="H436" s="1"/>
  <c r="BV88" i="6"/>
  <c r="BW88" s="1"/>
  <c r="BY88" s="1"/>
  <c r="C437" i="5"/>
  <c r="B437"/>
  <c r="BX88" i="6" l="1"/>
  <c r="CJ88" s="1"/>
  <c r="CL88" s="1"/>
  <c r="E437" i="5"/>
  <c r="D437"/>
  <c r="G437" s="1"/>
  <c r="H437" s="1"/>
  <c r="CM88" i="6" l="1"/>
  <c r="E88"/>
  <c r="C438" i="5"/>
  <c r="B438"/>
  <c r="CN88" i="6" l="1"/>
  <c r="F88"/>
  <c r="X88" s="1"/>
  <c r="W88"/>
  <c r="E438" i="5"/>
  <c r="D438"/>
  <c r="G438" s="1"/>
  <c r="H438" s="1"/>
  <c r="CO88" i="6" l="1"/>
  <c r="G88"/>
  <c r="Y88" s="1"/>
  <c r="AN89"/>
  <c r="BE89" s="1"/>
  <c r="AM89"/>
  <c r="BD89" s="1"/>
  <c r="C439" i="5"/>
  <c r="B439"/>
  <c r="AO89" i="6" l="1"/>
  <c r="BF89" s="1"/>
  <c r="BU89"/>
  <c r="CP88"/>
  <c r="H88"/>
  <c r="E439" i="5"/>
  <c r="D439"/>
  <c r="G439" s="1"/>
  <c r="H439" s="1"/>
  <c r="I88" i="6" l="1"/>
  <c r="AA88" s="1"/>
  <c r="CQ88"/>
  <c r="J88" s="1"/>
  <c r="AB88" s="1"/>
  <c r="Z88"/>
  <c r="C440" i="5"/>
  <c r="B440"/>
  <c r="AQ89" i="6" l="1"/>
  <c r="BH89" s="1"/>
  <c r="V88"/>
  <c r="AR89"/>
  <c r="BI89" s="1"/>
  <c r="AP89"/>
  <c r="U88"/>
  <c r="A89"/>
  <c r="E440" i="5"/>
  <c r="D440"/>
  <c r="G440" s="1"/>
  <c r="H440" s="1"/>
  <c r="BZ89" i="6" l="1"/>
  <c r="B89"/>
  <c r="BG89"/>
  <c r="BB89"/>
  <c r="C441" i="5"/>
  <c r="B441"/>
  <c r="BS89" i="6" l="1"/>
  <c r="C89" s="1"/>
  <c r="E441" i="5"/>
  <c r="D441"/>
  <c r="G441" s="1"/>
  <c r="H441" s="1"/>
  <c r="BV89" i="6" l="1"/>
  <c r="BW89" s="1"/>
  <c r="BX89" s="1"/>
  <c r="C442" i="5"/>
  <c r="B442"/>
  <c r="BY89" i="6" l="1"/>
  <c r="CJ89" s="1"/>
  <c r="CL89" s="1"/>
  <c r="E89" s="1"/>
  <c r="W89" s="1"/>
  <c r="E442" i="5"/>
  <c r="D442"/>
  <c r="G442" s="1"/>
  <c r="H442" s="1"/>
  <c r="CM89" i="6" l="1"/>
  <c r="CN89" s="1"/>
  <c r="CO89" s="1"/>
  <c r="AM90"/>
  <c r="BD90" s="1"/>
  <c r="F89"/>
  <c r="C443" i="5"/>
  <c r="B443"/>
  <c r="BU90" i="6" l="1"/>
  <c r="G89"/>
  <c r="Y89" s="1"/>
  <c r="CP89"/>
  <c r="X89"/>
  <c r="H89"/>
  <c r="E443" i="5"/>
  <c r="D443"/>
  <c r="G443" s="1"/>
  <c r="H443" s="1"/>
  <c r="I89" i="6" l="1"/>
  <c r="AA89" s="1"/>
  <c r="CQ89"/>
  <c r="J89" s="1"/>
  <c r="AB89" s="1"/>
  <c r="AN90"/>
  <c r="AO90"/>
  <c r="Z89"/>
  <c r="C444" i="5"/>
  <c r="B444"/>
  <c r="AQ90" i="6" l="1"/>
  <c r="BH90" s="1"/>
  <c r="U89"/>
  <c r="V89"/>
  <c r="AR90"/>
  <c r="BI90" s="1"/>
  <c r="BF90"/>
  <c r="BE90"/>
  <c r="AP90"/>
  <c r="A90"/>
  <c r="E444" i="5"/>
  <c r="D444"/>
  <c r="G444" s="1"/>
  <c r="H444" s="1"/>
  <c r="BB90" i="6" l="1"/>
  <c r="BZ90"/>
  <c r="BG90"/>
  <c r="B90"/>
  <c r="C445" i="5"/>
  <c r="B445"/>
  <c r="BS90" i="6" l="1"/>
  <c r="C90" s="1"/>
  <c r="E445" i="5"/>
  <c r="D445"/>
  <c r="G445" s="1"/>
  <c r="H445" s="1"/>
  <c r="BV90" i="6" l="1"/>
  <c r="BW90" s="1"/>
  <c r="C446" i="5"/>
  <c r="B446"/>
  <c r="BX90" i="6" l="1"/>
  <c r="BY90" s="1"/>
  <c r="E446" i="5"/>
  <c r="D446"/>
  <c r="G446" s="1"/>
  <c r="H446" s="1"/>
  <c r="CJ90" i="6" l="1"/>
  <c r="CL90" s="1"/>
  <c r="E90" s="1"/>
  <c r="W90" s="1"/>
  <c r="C447" i="5"/>
  <c r="B447"/>
  <c r="CM90" i="6" l="1"/>
  <c r="F90" s="1"/>
  <c r="X90" s="1"/>
  <c r="AN91" s="1"/>
  <c r="BE91" s="1"/>
  <c r="AM91"/>
  <c r="E447" i="5"/>
  <c r="D447"/>
  <c r="G447" l="1"/>
  <c r="H447" s="1"/>
  <c r="CN90" i="6"/>
  <c r="CQ90"/>
  <c r="J90" s="1"/>
  <c r="AB90" s="1"/>
  <c r="BD91"/>
  <c r="BU91" s="1"/>
  <c r="C448" i="5"/>
  <c r="B448"/>
  <c r="CO90" i="6" l="1"/>
  <c r="H90" s="1"/>
  <c r="Z90" s="1"/>
  <c r="AP91" s="1"/>
  <c r="BG91" s="1"/>
  <c r="G90"/>
  <c r="Y90" s="1"/>
  <c r="CP90"/>
  <c r="I90" s="1"/>
  <c r="AA90" s="1"/>
  <c r="AQ91" s="1"/>
  <c r="BH91" s="1"/>
  <c r="AR91"/>
  <c r="BI91" s="1"/>
  <c r="E448" i="5"/>
  <c r="D448"/>
  <c r="AO91" i="6" l="1"/>
  <c r="BF91" s="1"/>
  <c r="U90"/>
  <c r="V90"/>
  <c r="A91"/>
  <c r="B91" s="1"/>
  <c r="BZ91"/>
  <c r="G448" i="5"/>
  <c r="H448" s="1"/>
  <c r="C449" s="1"/>
  <c r="BB91" i="6" l="1"/>
  <c r="BS91"/>
  <c r="B449" i="5"/>
  <c r="E449"/>
  <c r="D449"/>
  <c r="G449" s="1"/>
  <c r="H449" s="1"/>
  <c r="C91" i="6" l="1"/>
  <c r="C450" i="5"/>
  <c r="B450"/>
  <c r="BV91" i="6" l="1"/>
  <c r="BW91"/>
  <c r="E450" i="5"/>
  <c r="D450"/>
  <c r="G450" s="1"/>
  <c r="H450" s="1"/>
  <c r="BX91" i="6" l="1"/>
  <c r="BY91"/>
  <c r="C451" i="5"/>
  <c r="B451"/>
  <c r="CJ91" i="6" l="1"/>
  <c r="CL91" s="1"/>
  <c r="E91" s="1"/>
  <c r="E451" i="5"/>
  <c r="D451"/>
  <c r="G451" s="1"/>
  <c r="H451" s="1"/>
  <c r="CM91" i="6" l="1"/>
  <c r="F91" s="1"/>
  <c r="X91" s="1"/>
  <c r="W91"/>
  <c r="C452" i="5"/>
  <c r="B452"/>
  <c r="CN91" i="6" l="1"/>
  <c r="CO91" s="1"/>
  <c r="H91" s="1"/>
  <c r="Z91" s="1"/>
  <c r="AN92"/>
  <c r="BE92" s="1"/>
  <c r="AM92"/>
  <c r="BD92" s="1"/>
  <c r="E452" i="5"/>
  <c r="D452"/>
  <c r="G452" s="1"/>
  <c r="H452" s="1"/>
  <c r="AP92" i="6" l="1"/>
  <c r="BG92" s="1"/>
  <c r="BU92"/>
  <c r="G91"/>
  <c r="Y91" s="1"/>
  <c r="CP91"/>
  <c r="C453" i="5"/>
  <c r="B453"/>
  <c r="AO92" i="6" l="1"/>
  <c r="BF92" s="1"/>
  <c r="I91"/>
  <c r="AA91" s="1"/>
  <c r="CQ91"/>
  <c r="J91" s="1"/>
  <c r="AB91" s="1"/>
  <c r="E453" i="5"/>
  <c r="D453"/>
  <c r="G453" s="1"/>
  <c r="H453" s="1"/>
  <c r="AQ92" i="6" l="1"/>
  <c r="BH92" s="1"/>
  <c r="A92"/>
  <c r="B92" s="1"/>
  <c r="U91"/>
  <c r="V91"/>
  <c r="AR92"/>
  <c r="BI92" s="1"/>
  <c r="C454" i="5"/>
  <c r="B454"/>
  <c r="BZ92" i="6" l="1"/>
  <c r="BB92"/>
  <c r="BS92"/>
  <c r="E454" i="5"/>
  <c r="D454"/>
  <c r="G454" s="1"/>
  <c r="H454" s="1"/>
  <c r="C92" i="6" l="1"/>
  <c r="C455" i="5"/>
  <c r="B455"/>
  <c r="BV92" i="6" l="1"/>
  <c r="BW92"/>
  <c r="BX92" s="1"/>
  <c r="E455" i="5"/>
  <c r="D455"/>
  <c r="G455" s="1"/>
  <c r="H455" s="1"/>
  <c r="BY92" i="6" l="1"/>
  <c r="C456" i="5"/>
  <c r="B456"/>
  <c r="CJ92" i="6" l="1"/>
  <c r="E456" i="5"/>
  <c r="D456"/>
  <c r="G456" s="1"/>
  <c r="H456" s="1"/>
  <c r="CL92" i="6" l="1"/>
  <c r="CM92" s="1"/>
  <c r="F92" s="1"/>
  <c r="C457" i="5"/>
  <c r="B457"/>
  <c r="CN92" i="6" l="1"/>
  <c r="G92" s="1"/>
  <c r="X92"/>
  <c r="E92"/>
  <c r="E457" i="5"/>
  <c r="D457"/>
  <c r="G457" l="1"/>
  <c r="H457" s="1"/>
  <c r="CO92" i="6"/>
  <c r="CP92" s="1"/>
  <c r="AN93"/>
  <c r="BE93" s="1"/>
  <c r="Y92"/>
  <c r="W92"/>
  <c r="C458" i="5"/>
  <c r="B458"/>
  <c r="I92" i="6" l="1"/>
  <c r="AA92" s="1"/>
  <c r="CQ92"/>
  <c r="J92" s="1"/>
  <c r="AB92" s="1"/>
  <c r="H92"/>
  <c r="Z92" s="1"/>
  <c r="AO93"/>
  <c r="AM93"/>
  <c r="E458" i="5"/>
  <c r="D458"/>
  <c r="G458" s="1"/>
  <c r="H458" s="1"/>
  <c r="AP93" i="6" l="1"/>
  <c r="BG93" s="1"/>
  <c r="AR93"/>
  <c r="BI93" s="1"/>
  <c r="BF93"/>
  <c r="AQ93"/>
  <c r="BH93" s="1"/>
  <c r="BD93"/>
  <c r="BU93" s="1"/>
  <c r="V92"/>
  <c r="C459" i="5"/>
  <c r="B459"/>
  <c r="BZ93" i="6" l="1"/>
  <c r="U92"/>
  <c r="A93"/>
  <c r="B93" s="1"/>
  <c r="E459" i="5"/>
  <c r="D459"/>
  <c r="G459" s="1"/>
  <c r="H459" s="1"/>
  <c r="BB93" i="6" l="1"/>
  <c r="C460" i="5"/>
  <c r="B460"/>
  <c r="BS93" i="6" l="1"/>
  <c r="E460" i="5"/>
  <c r="D460"/>
  <c r="G460" s="1"/>
  <c r="H460" s="1"/>
  <c r="C93" i="6" l="1"/>
  <c r="C461" i="5"/>
  <c r="B461"/>
  <c r="BV93" i="6" l="1"/>
  <c r="BW93"/>
  <c r="E461" i="5"/>
  <c r="D461"/>
  <c r="G461" s="1"/>
  <c r="H461" s="1"/>
  <c r="BX93" i="6" l="1"/>
  <c r="BY93"/>
  <c r="C462" i="5"/>
  <c r="B462"/>
  <c r="CJ93" i="6" l="1"/>
  <c r="CL93" s="1"/>
  <c r="E462" i="5"/>
  <c r="D462"/>
  <c r="G462" s="1"/>
  <c r="H462" s="1"/>
  <c r="CM93" i="6" l="1"/>
  <c r="E93"/>
  <c r="C463" i="5"/>
  <c r="B463"/>
  <c r="CN93" i="6" l="1"/>
  <c r="F93"/>
  <c r="X93" s="1"/>
  <c r="W93"/>
  <c r="E463" i="5"/>
  <c r="D463"/>
  <c r="G463" s="1"/>
  <c r="H463" s="1"/>
  <c r="CO93" i="6" l="1"/>
  <c r="G93"/>
  <c r="Y93" s="1"/>
  <c r="AN94"/>
  <c r="BE94" s="1"/>
  <c r="AM94"/>
  <c r="C464" i="5"/>
  <c r="B464"/>
  <c r="AO94" i="6" l="1"/>
  <c r="BF94" s="1"/>
  <c r="H93"/>
  <c r="CP93"/>
  <c r="BD94"/>
  <c r="BU94" s="1"/>
  <c r="E464" i="5"/>
  <c r="D464"/>
  <c r="G464" s="1"/>
  <c r="H464" s="1"/>
  <c r="I93" i="6" l="1"/>
  <c r="AA93" s="1"/>
  <c r="CQ93"/>
  <c r="J93" s="1"/>
  <c r="AB93" s="1"/>
  <c r="Z93"/>
  <c r="C465" i="5"/>
  <c r="B465"/>
  <c r="AQ94" i="6" l="1"/>
  <c r="BH94" s="1"/>
  <c r="V93"/>
  <c r="AR94"/>
  <c r="BI94" s="1"/>
  <c r="AP94"/>
  <c r="A94"/>
  <c r="B94" s="1"/>
  <c r="U93"/>
  <c r="E465" i="5"/>
  <c r="D465"/>
  <c r="G465" l="1"/>
  <c r="H465" s="1"/>
  <c r="BZ94" i="6"/>
  <c r="BG94"/>
  <c r="BB94"/>
  <c r="C466" i="5"/>
  <c r="B466"/>
  <c r="BS94" i="6" l="1"/>
  <c r="C94" s="1"/>
  <c r="E466" i="5"/>
  <c r="D466"/>
  <c r="G466" s="1"/>
  <c r="H466" s="1"/>
  <c r="BV94" i="6" l="1"/>
  <c r="BW94" s="1"/>
  <c r="C467" i="5"/>
  <c r="B467"/>
  <c r="BX94" i="6" l="1"/>
  <c r="BY94" s="1"/>
  <c r="E467" i="5"/>
  <c r="D467"/>
  <c r="G467" s="1"/>
  <c r="H467" s="1"/>
  <c r="CJ94" i="6" l="1"/>
  <c r="CL94" s="1"/>
  <c r="E94" s="1"/>
  <c r="W94" s="1"/>
  <c r="C468" i="5"/>
  <c r="B468"/>
  <c r="CM94" i="6" l="1"/>
  <c r="CN94" s="1"/>
  <c r="AM95"/>
  <c r="E468" i="5"/>
  <c r="D468"/>
  <c r="G468" s="1"/>
  <c r="H468" s="1"/>
  <c r="F94" i="6" l="1"/>
  <c r="X94" s="1"/>
  <c r="AN95" s="1"/>
  <c r="BE95" s="1"/>
  <c r="CO94"/>
  <c r="G94"/>
  <c r="Y94" s="1"/>
  <c r="BD95"/>
  <c r="BU95" s="1"/>
  <c r="C469" i="5"/>
  <c r="B469"/>
  <c r="CP94" i="6" l="1"/>
  <c r="H94"/>
  <c r="Z94" s="1"/>
  <c r="AO95"/>
  <c r="E469" i="5"/>
  <c r="D469"/>
  <c r="G469" s="1"/>
  <c r="H469" s="1"/>
  <c r="AP95" i="6" l="1"/>
  <c r="BG95" s="1"/>
  <c r="I94"/>
  <c r="AA94" s="1"/>
  <c r="CQ94"/>
  <c r="J94" s="1"/>
  <c r="AB94" s="1"/>
  <c r="BF95"/>
  <c r="C470" i="5"/>
  <c r="B470"/>
  <c r="A95" i="6" l="1"/>
  <c r="B95" s="1"/>
  <c r="AQ95"/>
  <c r="BH95" s="1"/>
  <c r="V94"/>
  <c r="U94"/>
  <c r="AR95"/>
  <c r="BI95" s="1"/>
  <c r="E470" i="5"/>
  <c r="D470"/>
  <c r="G470" s="1"/>
  <c r="H470" s="1"/>
  <c r="BZ95" i="6" l="1"/>
  <c r="BB95"/>
  <c r="BS95"/>
  <c r="C95" s="1"/>
  <c r="BV95" s="1"/>
  <c r="C471" i="5"/>
  <c r="B471"/>
  <c r="BW95" i="6" l="1"/>
  <c r="BX95" s="1"/>
  <c r="E471" i="5"/>
  <c r="D471"/>
  <c r="G471" s="1"/>
  <c r="H471" s="1"/>
  <c r="BY95" i="6" l="1"/>
  <c r="CJ95" s="1"/>
  <c r="CL95" s="1"/>
  <c r="CM95" s="1"/>
  <c r="F95" s="1"/>
  <c r="C472" i="5"/>
  <c r="B472"/>
  <c r="X95" i="6" l="1"/>
  <c r="CN95"/>
  <c r="E95"/>
  <c r="W95" s="1"/>
  <c r="E472" i="5"/>
  <c r="D472"/>
  <c r="G472" s="1"/>
  <c r="H472" s="1"/>
  <c r="AN96" i="6" l="1"/>
  <c r="BE96" s="1"/>
  <c r="CO95"/>
  <c r="H95" s="1"/>
  <c r="Z95" s="1"/>
  <c r="G95"/>
  <c r="Y95" s="1"/>
  <c r="AM96"/>
  <c r="C473" i="5"/>
  <c r="B473"/>
  <c r="CP95" i="6" l="1"/>
  <c r="I95" s="1"/>
  <c r="AA95" s="1"/>
  <c r="AO96"/>
  <c r="BF96" s="1"/>
  <c r="CQ95"/>
  <c r="J95" s="1"/>
  <c r="AB95" s="1"/>
  <c r="AP96"/>
  <c r="BD96"/>
  <c r="BU96" s="1"/>
  <c r="E473" i="5"/>
  <c r="D473"/>
  <c r="G473" s="1"/>
  <c r="H473" s="1"/>
  <c r="A96" i="6" l="1"/>
  <c r="B96" s="1"/>
  <c r="AQ96"/>
  <c r="BH96" s="1"/>
  <c r="V95"/>
  <c r="U95"/>
  <c r="AR96"/>
  <c r="BI96" s="1"/>
  <c r="BG96"/>
  <c r="C474" i="5"/>
  <c r="B474"/>
  <c r="BZ96" i="6" l="1"/>
  <c r="BB96"/>
  <c r="BS96"/>
  <c r="C96" s="1"/>
  <c r="E474" i="5"/>
  <c r="D474"/>
  <c r="G474" s="1"/>
  <c r="H474" s="1"/>
  <c r="BV96" i="6" l="1"/>
  <c r="BW96" s="1"/>
  <c r="BX96" s="1"/>
  <c r="C475" i="5"/>
  <c r="B475"/>
  <c r="BY96" i="6" l="1"/>
  <c r="E475" i="5"/>
  <c r="D475"/>
  <c r="G475" s="1"/>
  <c r="H475" s="1"/>
  <c r="CJ96" i="6" l="1"/>
  <c r="C476" i="5"/>
  <c r="B476"/>
  <c r="CL96" i="6" l="1"/>
  <c r="CM96" s="1"/>
  <c r="F96" s="1"/>
  <c r="X96" s="1"/>
  <c r="E476" i="5"/>
  <c r="D476"/>
  <c r="G476" s="1"/>
  <c r="H476" s="1"/>
  <c r="E96" i="6" l="1"/>
  <c r="W96" s="1"/>
  <c r="CN96"/>
  <c r="CO96" s="1"/>
  <c r="H96" s="1"/>
  <c r="Z96" s="1"/>
  <c r="AN97"/>
  <c r="BE97" s="1"/>
  <c r="C477" i="5"/>
  <c r="B477"/>
  <c r="AP97" i="6" l="1"/>
  <c r="BG97" s="1"/>
  <c r="G96"/>
  <c r="Y96" s="1"/>
  <c r="CP96"/>
  <c r="I96" s="1"/>
  <c r="AA96" s="1"/>
  <c r="AM97"/>
  <c r="E477" i="5"/>
  <c r="D477"/>
  <c r="G477" l="1"/>
  <c r="H477" s="1"/>
  <c r="AQ97" i="6"/>
  <c r="BH97" s="1"/>
  <c r="AO97"/>
  <c r="BF97" s="1"/>
  <c r="CQ96"/>
  <c r="J96" s="1"/>
  <c r="AB96" s="1"/>
  <c r="BD97"/>
  <c r="BU97" s="1"/>
  <c r="C478" i="5"/>
  <c r="B478"/>
  <c r="A97" i="6" l="1"/>
  <c r="B97" s="1"/>
  <c r="AR97"/>
  <c r="BB97" s="1"/>
  <c r="U96"/>
  <c r="V96"/>
  <c r="E478" i="5"/>
  <c r="D478"/>
  <c r="G478" l="1"/>
  <c r="H478" s="1"/>
  <c r="BI97" i="6"/>
  <c r="BZ97" s="1"/>
  <c r="C479" i="5"/>
  <c r="B479"/>
  <c r="BS97" i="6" l="1"/>
  <c r="C97" s="1"/>
  <c r="E479" i="5"/>
  <c r="D479"/>
  <c r="G479" s="1"/>
  <c r="H479" s="1"/>
  <c r="BV97" i="6" l="1"/>
  <c r="BW97"/>
  <c r="C480" i="5"/>
  <c r="B480"/>
  <c r="BX97" i="6" l="1"/>
  <c r="BY97"/>
  <c r="E480" i="5"/>
  <c r="D480"/>
  <c r="G480" s="1"/>
  <c r="H480" s="1"/>
  <c r="CJ97" i="6" l="1"/>
  <c r="CL97" s="1"/>
  <c r="CM97" s="1"/>
  <c r="F97" s="1"/>
  <c r="X97" s="1"/>
  <c r="C481" i="5"/>
  <c r="B481"/>
  <c r="E97" i="6" l="1"/>
  <c r="W97" s="1"/>
  <c r="CN97"/>
  <c r="G97" s="1"/>
  <c r="Y97" s="1"/>
  <c r="AN98"/>
  <c r="BE98" s="1"/>
  <c r="E481" i="5"/>
  <c r="D481"/>
  <c r="G481" s="1"/>
  <c r="H481" s="1"/>
  <c r="CO97" i="6" l="1"/>
  <c r="CQ97"/>
  <c r="J97" s="1"/>
  <c r="AB97" s="1"/>
  <c r="AO98"/>
  <c r="AM98"/>
  <c r="C482" i="5"/>
  <c r="B482"/>
  <c r="H97" i="6" l="1"/>
  <c r="Z97" s="1"/>
  <c r="AP98" s="1"/>
  <c r="BG98" s="1"/>
  <c r="CP97"/>
  <c r="I97" s="1"/>
  <c r="AA97" s="1"/>
  <c r="AR98"/>
  <c r="BI98" s="1"/>
  <c r="BF98"/>
  <c r="BD98"/>
  <c r="BU98" s="1"/>
  <c r="E482" i="5"/>
  <c r="D482"/>
  <c r="G482" s="1"/>
  <c r="H482" s="1"/>
  <c r="U97" i="6" l="1"/>
  <c r="V97"/>
  <c r="A98"/>
  <c r="B98" s="1"/>
  <c r="AQ98"/>
  <c r="BH98" s="1"/>
  <c r="BS98" s="1"/>
  <c r="BZ98"/>
  <c r="BB98"/>
  <c r="C483" i="5"/>
  <c r="B483"/>
  <c r="C98" i="6" l="1"/>
  <c r="E483" i="5"/>
  <c r="D483"/>
  <c r="G483" s="1"/>
  <c r="H483" s="1"/>
  <c r="BV98" i="6" l="1"/>
  <c r="BW98"/>
  <c r="BX98" s="1"/>
  <c r="C484" i="5"/>
  <c r="B484"/>
  <c r="BY98" i="6" l="1"/>
  <c r="E484" i="5"/>
  <c r="D484"/>
  <c r="G484" s="1"/>
  <c r="H484" s="1"/>
  <c r="C485" l="1"/>
  <c r="B485"/>
  <c r="CJ98" i="6" l="1"/>
  <c r="E485" i="5"/>
  <c r="D485"/>
  <c r="G485" s="1"/>
  <c r="H485" s="1"/>
  <c r="CL98" i="6" l="1"/>
  <c r="CM98" s="1"/>
  <c r="F98" s="1"/>
  <c r="C486" i="5"/>
  <c r="B486"/>
  <c r="CN98" i="6" l="1"/>
  <c r="E98"/>
  <c r="X98"/>
  <c r="E486" i="5"/>
  <c r="D486"/>
  <c r="G486" s="1"/>
  <c r="H486" s="1"/>
  <c r="CO98" i="6" l="1"/>
  <c r="G98"/>
  <c r="AN99"/>
  <c r="BE99" s="1"/>
  <c r="Y98"/>
  <c r="W98"/>
  <c r="C487" i="5"/>
  <c r="B487"/>
  <c r="CP98" i="6" l="1"/>
  <c r="H98"/>
  <c r="Z98" s="1"/>
  <c r="AO99"/>
  <c r="AM99"/>
  <c r="E487" i="5"/>
  <c r="D487"/>
  <c r="G487" s="1"/>
  <c r="H487" s="1"/>
  <c r="AP99" i="6" l="1"/>
  <c r="BG99" s="1"/>
  <c r="I98"/>
  <c r="AA98" s="1"/>
  <c r="CQ98"/>
  <c r="J98" s="1"/>
  <c r="AB98" s="1"/>
  <c r="BF99"/>
  <c r="BD99"/>
  <c r="BU99" s="1"/>
  <c r="C488" i="5"/>
  <c r="B488"/>
  <c r="V98" i="6" l="1"/>
  <c r="AQ99"/>
  <c r="BH99" s="1"/>
  <c r="A99"/>
  <c r="B99" s="1"/>
  <c r="U98"/>
  <c r="AR99"/>
  <c r="BI99" s="1"/>
  <c r="E488" i="5"/>
  <c r="D488"/>
  <c r="G488" s="1"/>
  <c r="H488" s="1"/>
  <c r="BZ99" i="6" l="1"/>
  <c r="BB99"/>
  <c r="BS99"/>
  <c r="C99" s="1"/>
  <c r="BV99" s="1"/>
  <c r="C489" i="5"/>
  <c r="B489"/>
  <c r="BW99" i="6" l="1"/>
  <c r="BX99" s="1"/>
  <c r="E489" i="5"/>
  <c r="D489"/>
  <c r="G489" s="1"/>
  <c r="H489" s="1"/>
  <c r="BY99" i="6" l="1"/>
  <c r="CJ99" s="1"/>
  <c r="CL99" s="1"/>
  <c r="CM99" s="1"/>
  <c r="F99" s="1"/>
  <c r="C490" i="5"/>
  <c r="B490"/>
  <c r="CN99" i="6" l="1"/>
  <c r="G99" s="1"/>
  <c r="E99"/>
  <c r="X99"/>
  <c r="E490" i="5"/>
  <c r="D490"/>
  <c r="G490" s="1"/>
  <c r="H490" s="1"/>
  <c r="CO99" i="6" l="1"/>
  <c r="CP99" s="1"/>
  <c r="AN100"/>
  <c r="BE100" s="1"/>
  <c r="Y99"/>
  <c r="W99"/>
  <c r="C491" i="5"/>
  <c r="B491"/>
  <c r="I99" i="6" l="1"/>
  <c r="CQ99"/>
  <c r="J99" s="1"/>
  <c r="AB99" s="1"/>
  <c r="H99"/>
  <c r="Z99" s="1"/>
  <c r="AO100"/>
  <c r="AA99"/>
  <c r="AM100"/>
  <c r="E491" i="5"/>
  <c r="D491"/>
  <c r="G491" s="1"/>
  <c r="H491" s="1"/>
  <c r="AP100" i="6" l="1"/>
  <c r="BG100" s="1"/>
  <c r="A100"/>
  <c r="B100" s="1"/>
  <c r="AR100"/>
  <c r="BI100" s="1"/>
  <c r="BF100"/>
  <c r="U99"/>
  <c r="V99"/>
  <c r="AQ100"/>
  <c r="BH100" s="1"/>
  <c r="BD100"/>
  <c r="BU100" s="1"/>
  <c r="C492" i="5"/>
  <c r="B492"/>
  <c r="BZ100" i="6" l="1"/>
  <c r="BB100"/>
  <c r="BS100"/>
  <c r="E492" i="5"/>
  <c r="D492"/>
  <c r="G492" s="1"/>
  <c r="H492" s="1"/>
  <c r="C100" i="6" l="1"/>
  <c r="C493" i="5"/>
  <c r="B493"/>
  <c r="BV100" i="6" l="1"/>
  <c r="BW100"/>
  <c r="BX100" s="1"/>
  <c r="E493" i="5"/>
  <c r="D493"/>
  <c r="G493" s="1"/>
  <c r="H493" s="1"/>
  <c r="BY100" i="6" l="1"/>
  <c r="C494" i="5"/>
  <c r="B494"/>
  <c r="CJ100" i="6" l="1"/>
  <c r="E494" i="5"/>
  <c r="D494"/>
  <c r="G494" s="1"/>
  <c r="H494" s="1"/>
  <c r="CL100" i="6" l="1"/>
  <c r="CM100" s="1"/>
  <c r="F100" s="1"/>
  <c r="C495" i="5"/>
  <c r="B495"/>
  <c r="CN100" i="6" l="1"/>
  <c r="G100" s="1"/>
  <c r="E100"/>
  <c r="X100"/>
  <c r="E495" i="5"/>
  <c r="D495"/>
  <c r="G495" s="1"/>
  <c r="H495" s="1"/>
  <c r="CO100" i="6" l="1"/>
  <c r="CP100" s="1"/>
  <c r="AN101"/>
  <c r="BE101" s="1"/>
  <c r="Y100"/>
  <c r="W100"/>
  <c r="C496" i="5"/>
  <c r="B496"/>
  <c r="H100" i="6" l="1"/>
  <c r="Z100" s="1"/>
  <c r="I100"/>
  <c r="AA100" s="1"/>
  <c r="CQ100"/>
  <c r="J100" s="1"/>
  <c r="AB100" s="1"/>
  <c r="AO101"/>
  <c r="AM101"/>
  <c r="E496" i="5"/>
  <c r="D496"/>
  <c r="G496" s="1"/>
  <c r="H496" s="1"/>
  <c r="AQ101" i="6" l="1"/>
  <c r="BH101" s="1"/>
  <c r="AP101"/>
  <c r="BG101" s="1"/>
  <c r="A101"/>
  <c r="B101" s="1"/>
  <c r="U100"/>
  <c r="V100"/>
  <c r="AR101"/>
  <c r="BI101" s="1"/>
  <c r="BF101"/>
  <c r="BD101"/>
  <c r="BU101" s="1"/>
  <c r="C497" i="5"/>
  <c r="B497"/>
  <c r="BZ101" i="6" l="1"/>
  <c r="BB101"/>
  <c r="BS101"/>
  <c r="C101" s="1"/>
  <c r="BV101" s="1"/>
  <c r="E497" i="5"/>
  <c r="D497"/>
  <c r="G497" s="1"/>
  <c r="H497" s="1"/>
  <c r="BW101" i="6" l="1"/>
  <c r="BX101" s="1"/>
  <c r="C498" i="5"/>
  <c r="B498"/>
  <c r="BY101" i="6" l="1"/>
  <c r="E498" i="5"/>
  <c r="D498"/>
  <c r="G498" s="1"/>
  <c r="H498" s="1"/>
  <c r="CJ101" i="6" l="1"/>
  <c r="C499" i="5"/>
  <c r="B499"/>
  <c r="CL101" i="6" l="1"/>
  <c r="E499" i="5"/>
  <c r="D499"/>
  <c r="G499" s="1"/>
  <c r="H499" s="1"/>
  <c r="E101" i="6" l="1"/>
  <c r="CM101"/>
  <c r="C500" i="5"/>
  <c r="B500"/>
  <c r="CN101" i="6" l="1"/>
  <c r="F101"/>
  <c r="X101" s="1"/>
  <c r="W101"/>
  <c r="E500" i="5"/>
  <c r="D500"/>
  <c r="G500" s="1"/>
  <c r="H500" s="1"/>
  <c r="CO101" i="6" l="1"/>
  <c r="G101"/>
  <c r="Y101" s="1"/>
  <c r="AN102"/>
  <c r="BE102" s="1"/>
  <c r="AM102"/>
  <c r="C501" i="5"/>
  <c r="B501"/>
  <c r="CP101" i="6" l="1"/>
  <c r="H101"/>
  <c r="Z101" s="1"/>
  <c r="AO102"/>
  <c r="BD102"/>
  <c r="BU102" s="1"/>
  <c r="E501" i="5"/>
  <c r="D501"/>
  <c r="G501" s="1"/>
  <c r="H501" s="1"/>
  <c r="AP102" i="6" l="1"/>
  <c r="BG102" s="1"/>
  <c r="I101"/>
  <c r="AA101" s="1"/>
  <c r="CQ101"/>
  <c r="J101" s="1"/>
  <c r="AB101" s="1"/>
  <c r="BF102"/>
  <c r="C502" i="5"/>
  <c r="B502"/>
  <c r="U101" i="6" l="1"/>
  <c r="AQ102"/>
  <c r="BH102" s="1"/>
  <c r="A102"/>
  <c r="B102" s="1"/>
  <c r="V101"/>
  <c r="AR102"/>
  <c r="E502" i="5"/>
  <c r="D502"/>
  <c r="G502" s="1"/>
  <c r="H502" s="1"/>
  <c r="BB102" i="6" l="1"/>
  <c r="BI102"/>
  <c r="BZ102" s="1"/>
  <c r="C503" i="5"/>
  <c r="B503"/>
  <c r="BS102" i="6" l="1"/>
  <c r="C102" s="1"/>
  <c r="E503" i="5"/>
  <c r="D503"/>
  <c r="G503" s="1"/>
  <c r="H503" s="1"/>
  <c r="BV102" i="6" l="1"/>
  <c r="BW102"/>
  <c r="BX102" s="1"/>
  <c r="C504" i="5"/>
  <c r="B504"/>
  <c r="BY102" i="6" l="1"/>
  <c r="CJ102" s="1"/>
  <c r="E504" i="5"/>
  <c r="D504"/>
  <c r="G504" s="1"/>
  <c r="H504" s="1"/>
  <c r="CL102" i="6" l="1"/>
  <c r="C505" i="5"/>
  <c r="B505"/>
  <c r="E102" i="6" l="1"/>
  <c r="CM102"/>
  <c r="F102" s="1"/>
  <c r="E505" i="5"/>
  <c r="D505"/>
  <c r="G505" s="1"/>
  <c r="H505" s="1"/>
  <c r="CN102" i="6" l="1"/>
  <c r="X102"/>
  <c r="W102"/>
  <c r="C506" i="5"/>
  <c r="B506"/>
  <c r="CO102" i="6" l="1"/>
  <c r="G102"/>
  <c r="AN103"/>
  <c r="BE103" s="1"/>
  <c r="Y102"/>
  <c r="AM103"/>
  <c r="BD103" s="1"/>
  <c r="E506" i="5"/>
  <c r="D506"/>
  <c r="G506" s="1"/>
  <c r="H506" s="1"/>
  <c r="BU103" i="6" l="1"/>
  <c r="CP102"/>
  <c r="H102"/>
  <c r="Z102" s="1"/>
  <c r="AO103"/>
  <c r="C507" i="5"/>
  <c r="B507"/>
  <c r="AP103" i="6" l="1"/>
  <c r="BG103" s="1"/>
  <c r="I102"/>
  <c r="AA102" s="1"/>
  <c r="CQ102"/>
  <c r="J102" s="1"/>
  <c r="AB102" s="1"/>
  <c r="BF103"/>
  <c r="E507" i="5"/>
  <c r="D507"/>
  <c r="G507" s="1"/>
  <c r="H507" s="1"/>
  <c r="AQ103" i="6" l="1"/>
  <c r="BH103" s="1"/>
  <c r="A103"/>
  <c r="B103" s="1"/>
  <c r="U102"/>
  <c r="V102"/>
  <c r="AR103"/>
  <c r="BI103" s="1"/>
  <c r="C508" i="5"/>
  <c r="B508"/>
  <c r="BZ103" i="6" l="1"/>
  <c r="BB103"/>
  <c r="BS103"/>
  <c r="C103" s="1"/>
  <c r="BV103" s="1"/>
  <c r="E508" i="5"/>
  <c r="D508"/>
  <c r="G508" s="1"/>
  <c r="H508" s="1"/>
  <c r="BW103" i="6" l="1"/>
  <c r="BX103" s="1"/>
  <c r="C509" i="5"/>
  <c r="B509"/>
  <c r="BY103" i="6" l="1"/>
  <c r="CJ103" s="1"/>
  <c r="CL103" s="1"/>
  <c r="E103" s="1"/>
  <c r="E509" i="5"/>
  <c r="D509"/>
  <c r="G509" s="1"/>
  <c r="H509" s="1"/>
  <c r="CM103" i="6" l="1"/>
  <c r="F103" s="1"/>
  <c r="X103" s="1"/>
  <c r="W103"/>
  <c r="C510" i="5"/>
  <c r="B510"/>
  <c r="CN103" i="6" l="1"/>
  <c r="CO103" s="1"/>
  <c r="AN104"/>
  <c r="BE104" s="1"/>
  <c r="AM104"/>
  <c r="E510" i="5"/>
  <c r="D510"/>
  <c r="G510" s="1"/>
  <c r="H510" s="1"/>
  <c r="G103" i="6" l="1"/>
  <c r="Y103" s="1"/>
  <c r="AO104" s="1"/>
  <c r="CP103"/>
  <c r="H103"/>
  <c r="BD104"/>
  <c r="BU104" s="1"/>
  <c r="C511" i="5"/>
  <c r="B511"/>
  <c r="I103" i="6" l="1"/>
  <c r="AA103" s="1"/>
  <c r="CQ103"/>
  <c r="J103" s="1"/>
  <c r="AB103" s="1"/>
  <c r="BF104"/>
  <c r="Z103"/>
  <c r="E511" i="5"/>
  <c r="D511"/>
  <c r="G511" s="1"/>
  <c r="H511" s="1"/>
  <c r="AQ104" i="6" l="1"/>
  <c r="BH104" s="1"/>
  <c r="V103"/>
  <c r="AR104"/>
  <c r="BI104" s="1"/>
  <c r="A104"/>
  <c r="B104" s="1"/>
  <c r="U103"/>
  <c r="AP104"/>
  <c r="C512" i="5"/>
  <c r="B512"/>
  <c r="BZ104" i="6" l="1"/>
  <c r="BG104"/>
  <c r="BB104"/>
  <c r="E512" i="5"/>
  <c r="D512"/>
  <c r="G512" s="1"/>
  <c r="H512" s="1"/>
  <c r="BS104" i="6" l="1"/>
  <c r="C104" s="1"/>
  <c r="C513" i="5"/>
  <c r="B513"/>
  <c r="BV104" i="6" l="1"/>
  <c r="BW104" s="1"/>
  <c r="E513" i="5"/>
  <c r="D513"/>
  <c r="G513" s="1"/>
  <c r="H513" s="1"/>
  <c r="BX104" i="6" l="1"/>
  <c r="BY104" s="1"/>
  <c r="C514" i="5"/>
  <c r="B514"/>
  <c r="CJ104" i="6" l="1"/>
  <c r="CL104" s="1"/>
  <c r="E104" s="1"/>
  <c r="E514" i="5"/>
  <c r="D514"/>
  <c r="G514" s="1"/>
  <c r="H514" s="1"/>
  <c r="CM104" i="6" l="1"/>
  <c r="F104" s="1"/>
  <c r="X104" s="1"/>
  <c r="W104"/>
  <c r="C515" i="5"/>
  <c r="B515"/>
  <c r="CN104" i="6" l="1"/>
  <c r="G104" s="1"/>
  <c r="Y104" s="1"/>
  <c r="AO105" s="1"/>
  <c r="CO104"/>
  <c r="H104" s="1"/>
  <c r="Z104" s="1"/>
  <c r="AN105"/>
  <c r="BE105" s="1"/>
  <c r="AM105"/>
  <c r="E515" i="5"/>
  <c r="D515"/>
  <c r="G515" s="1"/>
  <c r="H515" s="1"/>
  <c r="AP105" i="6" l="1"/>
  <c r="BG105" s="1"/>
  <c r="CP104"/>
  <c r="BF105"/>
  <c r="BD105"/>
  <c r="BU105" s="1"/>
  <c r="C516" i="5"/>
  <c r="B516"/>
  <c r="I104" i="6" l="1"/>
  <c r="CQ104"/>
  <c r="J104" s="1"/>
  <c r="AB104" s="1"/>
  <c r="E516" i="5"/>
  <c r="D516"/>
  <c r="G516" s="1"/>
  <c r="H516" s="1"/>
  <c r="AA104" i="6" l="1"/>
  <c r="V104"/>
  <c r="AR105"/>
  <c r="BI105" s="1"/>
  <c r="C517" i="5"/>
  <c r="B517"/>
  <c r="BZ105" i="6" l="1"/>
  <c r="AQ105"/>
  <c r="U104"/>
  <c r="A105"/>
  <c r="B105" s="1"/>
  <c r="E517" i="5"/>
  <c r="D517"/>
  <c r="G517" s="1"/>
  <c r="H517" s="1"/>
  <c r="BH105" i="6" l="1"/>
  <c r="BB105"/>
  <c r="C518" i="5"/>
  <c r="B518"/>
  <c r="BS105" i="6" l="1"/>
  <c r="C105" s="1"/>
  <c r="BV105" s="1"/>
  <c r="E518" i="5"/>
  <c r="D518"/>
  <c r="G518" s="1"/>
  <c r="H518" s="1"/>
  <c r="BW105" i="6" l="1"/>
  <c r="BX105" s="1"/>
  <c r="C519" i="5"/>
  <c r="B519"/>
  <c r="BY105" i="6" l="1"/>
  <c r="CJ105" s="1"/>
  <c r="CL105" s="1"/>
  <c r="E519" i="5"/>
  <c r="D519"/>
  <c r="G519" s="1"/>
  <c r="H519" s="1"/>
  <c r="E105" i="6" l="1"/>
  <c r="CM105"/>
  <c r="C520" i="5"/>
  <c r="B520"/>
  <c r="CN105" i="6" l="1"/>
  <c r="G105" s="1"/>
  <c r="Y105" s="1"/>
  <c r="F105"/>
  <c r="X105" s="1"/>
  <c r="W105"/>
  <c r="E520" i="5"/>
  <c r="D520"/>
  <c r="G520" s="1"/>
  <c r="H520" s="1"/>
  <c r="CO105" i="6" l="1"/>
  <c r="H105" s="1"/>
  <c r="Z105" s="1"/>
  <c r="AP106" s="1"/>
  <c r="AO106"/>
  <c r="AN106"/>
  <c r="BE106" s="1"/>
  <c r="AM106"/>
  <c r="C521" i="5"/>
  <c r="B521"/>
  <c r="CP105" i="6" l="1"/>
  <c r="I105" s="1"/>
  <c r="CQ105"/>
  <c r="J105" s="1"/>
  <c r="AB105" s="1"/>
  <c r="BG106"/>
  <c r="BF106"/>
  <c r="BD106"/>
  <c r="BU106" s="1"/>
  <c r="E521" i="5"/>
  <c r="D521"/>
  <c r="G521" s="1"/>
  <c r="H521" s="1"/>
  <c r="AA105" i="6" l="1"/>
  <c r="V105"/>
  <c r="AR106"/>
  <c r="BI106" s="1"/>
  <c r="C522" i="5"/>
  <c r="B522"/>
  <c r="BZ106" i="6" l="1"/>
  <c r="AQ106"/>
  <c r="U105"/>
  <c r="A106"/>
  <c r="B106" s="1"/>
  <c r="E522" i="5"/>
  <c r="D522"/>
  <c r="G522" s="1"/>
  <c r="H522" s="1"/>
  <c r="BH106" i="6" l="1"/>
  <c r="BS106" s="1"/>
  <c r="C106" s="1"/>
  <c r="BV106" s="1"/>
  <c r="BB106"/>
  <c r="C523" i="5"/>
  <c r="B523"/>
  <c r="BW106" i="6" l="1"/>
  <c r="BX106" s="1"/>
  <c r="E523" i="5"/>
  <c r="D523"/>
  <c r="G523" s="1"/>
  <c r="H523" s="1"/>
  <c r="BY106" i="6" l="1"/>
  <c r="CJ106" s="1"/>
  <c r="C524" i="5"/>
  <c r="B524"/>
  <c r="CL106" i="6" l="1"/>
  <c r="E524" i="5"/>
  <c r="D524"/>
  <c r="G524" s="1"/>
  <c r="H524" s="1"/>
  <c r="E106" i="6" l="1"/>
  <c r="CM106"/>
  <c r="F106" s="1"/>
  <c r="C525" i="5"/>
  <c r="B525"/>
  <c r="CN106" i="6" l="1"/>
  <c r="X106"/>
  <c r="W106"/>
  <c r="E525" i="5"/>
  <c r="D525"/>
  <c r="G525" s="1"/>
  <c r="H525" s="1"/>
  <c r="CO106" i="6" l="1"/>
  <c r="G106"/>
  <c r="Y106" s="1"/>
  <c r="AN107"/>
  <c r="BE107" s="1"/>
  <c r="AM107"/>
  <c r="BD107" s="1"/>
  <c r="C526" i="5"/>
  <c r="B526"/>
  <c r="BU107" i="6" l="1"/>
  <c r="CP106"/>
  <c r="H106"/>
  <c r="Z106" s="1"/>
  <c r="AO107"/>
  <c r="E526" i="5"/>
  <c r="D526"/>
  <c r="G526" l="1"/>
  <c r="H526" s="1"/>
  <c r="AP107" i="6"/>
  <c r="BG107" s="1"/>
  <c r="I106"/>
  <c r="AA106" s="1"/>
  <c r="CQ106"/>
  <c r="J106" s="1"/>
  <c r="AB106" s="1"/>
  <c r="BF107"/>
  <c r="C527" i="5"/>
  <c r="B527"/>
  <c r="U106" i="6" l="1"/>
  <c r="V106"/>
  <c r="A107"/>
  <c r="B107" s="1"/>
  <c r="AQ107"/>
  <c r="AR107"/>
  <c r="BI107" s="1"/>
  <c r="E527" i="5"/>
  <c r="D527"/>
  <c r="G527" s="1"/>
  <c r="H527" s="1"/>
  <c r="BZ107" i="6" l="1"/>
  <c r="BH107"/>
  <c r="BB107"/>
  <c r="C528" i="5"/>
  <c r="B528"/>
  <c r="BS107" i="6" l="1"/>
  <c r="C107" s="1"/>
  <c r="BV107" s="1"/>
  <c r="E528" i="5"/>
  <c r="D528"/>
  <c r="G528" s="1"/>
  <c r="H528" s="1"/>
  <c r="BW107" i="6" l="1"/>
  <c r="BX107" s="1"/>
  <c r="C529" i="5"/>
  <c r="B529"/>
  <c r="BY107" i="6" l="1"/>
  <c r="CJ107" s="1"/>
  <c r="E529" i="5"/>
  <c r="D529"/>
  <c r="G529" s="1"/>
  <c r="H529" s="1"/>
  <c r="CL107" i="6" l="1"/>
  <c r="C530" i="5"/>
  <c r="B530"/>
  <c r="CM107" i="6" l="1"/>
  <c r="E107"/>
  <c r="E530" i="5"/>
  <c r="D530"/>
  <c r="G530" s="1"/>
  <c r="H530" s="1"/>
  <c r="CN107" i="6" l="1"/>
  <c r="F107"/>
  <c r="X107" s="1"/>
  <c r="W107"/>
  <c r="C531" i="5"/>
  <c r="B531"/>
  <c r="CO107" i="6" l="1"/>
  <c r="G107"/>
  <c r="Y107" s="1"/>
  <c r="AN108"/>
  <c r="BE108" s="1"/>
  <c r="AM108"/>
  <c r="E531" i="5"/>
  <c r="D531"/>
  <c r="G531" s="1"/>
  <c r="H531" s="1"/>
  <c r="AO108" i="6" l="1"/>
  <c r="BF108" s="1"/>
  <c r="CP107"/>
  <c r="H107"/>
  <c r="BD108"/>
  <c r="BU108" s="1"/>
  <c r="C532" i="5"/>
  <c r="B532"/>
  <c r="I107" i="6" l="1"/>
  <c r="AA107" s="1"/>
  <c r="CQ107"/>
  <c r="J107" s="1"/>
  <c r="AB107" s="1"/>
  <c r="Z107"/>
  <c r="E532" i="5"/>
  <c r="D532"/>
  <c r="G532" s="1"/>
  <c r="H532" s="1"/>
  <c r="AQ108" i="6" l="1"/>
  <c r="BH108" s="1"/>
  <c r="V107"/>
  <c r="AR108"/>
  <c r="BI108" s="1"/>
  <c r="AP108"/>
  <c r="A108"/>
  <c r="B108" s="1"/>
  <c r="U107"/>
  <c r="C533" i="5"/>
  <c r="B533"/>
  <c r="BZ108" i="6" l="1"/>
  <c r="BG108"/>
  <c r="BB108"/>
  <c r="E533" i="5"/>
  <c r="D533"/>
  <c r="G533" s="1"/>
  <c r="H533" s="1"/>
  <c r="BS108" i="6" l="1"/>
  <c r="C108" s="1"/>
  <c r="C534" i="5"/>
  <c r="B534"/>
  <c r="BV108" i="6" l="1"/>
  <c r="BW108" s="1"/>
  <c r="E534" i="5"/>
  <c r="D534"/>
  <c r="G534" s="1"/>
  <c r="H534" s="1"/>
  <c r="BX108" i="6" l="1"/>
  <c r="BY108" s="1"/>
  <c r="C535" i="5"/>
  <c r="B535"/>
  <c r="CJ108" i="6" l="1"/>
  <c r="CL108" s="1"/>
  <c r="CM108" s="1"/>
  <c r="E535" i="5"/>
  <c r="D535"/>
  <c r="G535" s="1"/>
  <c r="H535" s="1"/>
  <c r="CN108" i="6" l="1"/>
  <c r="G108" s="1"/>
  <c r="F108"/>
  <c r="X108" s="1"/>
  <c r="E108"/>
  <c r="C536" i="5"/>
  <c r="B536"/>
  <c r="CO108" i="6" l="1"/>
  <c r="H108" s="1"/>
  <c r="AN109"/>
  <c r="BE109" s="1"/>
  <c r="Y108"/>
  <c r="W108"/>
  <c r="Z108"/>
  <c r="E536" i="5"/>
  <c r="D536"/>
  <c r="G536" s="1"/>
  <c r="H536" s="1"/>
  <c r="CP108" i="6" l="1"/>
  <c r="I108" s="1"/>
  <c r="AA108" s="1"/>
  <c r="CQ108"/>
  <c r="J108" s="1"/>
  <c r="AB108" s="1"/>
  <c r="AO109"/>
  <c r="AP109"/>
  <c r="BG109" s="1"/>
  <c r="AM109"/>
  <c r="C537" i="5"/>
  <c r="B537"/>
  <c r="AR109" i="6" l="1"/>
  <c r="BI109" s="1"/>
  <c r="BF109"/>
  <c r="AQ109"/>
  <c r="BH109" s="1"/>
  <c r="V108"/>
  <c r="BD109"/>
  <c r="BU109" s="1"/>
  <c r="E537" i="5"/>
  <c r="D537"/>
  <c r="G537" s="1"/>
  <c r="H537" s="1"/>
  <c r="BZ109" i="6" l="1"/>
  <c r="BB109"/>
  <c r="A109"/>
  <c r="B109" s="1"/>
  <c r="U108"/>
  <c r="C538" i="5"/>
  <c r="B538"/>
  <c r="BS109" i="6" l="1"/>
  <c r="C109" s="1"/>
  <c r="E538" i="5"/>
  <c r="D538"/>
  <c r="G538" s="1"/>
  <c r="H538" s="1"/>
  <c r="BV109" i="6" l="1"/>
  <c r="BW109"/>
  <c r="BX109" s="1"/>
  <c r="C539" i="5"/>
  <c r="B539"/>
  <c r="BY109" i="6" l="1"/>
  <c r="E539" i="5"/>
  <c r="D539"/>
  <c r="G539" s="1"/>
  <c r="H539" s="1"/>
  <c r="CJ109" i="6" l="1"/>
  <c r="C540" i="5"/>
  <c r="B540"/>
  <c r="CL109" i="6" l="1"/>
  <c r="CM109" s="1"/>
  <c r="F109" s="1"/>
  <c r="E540" i="5"/>
  <c r="D540"/>
  <c r="G540" s="1"/>
  <c r="H540" s="1"/>
  <c r="E109" i="6" l="1"/>
  <c r="W109" s="1"/>
  <c r="CN109"/>
  <c r="CO109" s="1"/>
  <c r="X109"/>
  <c r="C541" i="5"/>
  <c r="B541"/>
  <c r="AN110" i="6" l="1"/>
  <c r="BE110" s="1"/>
  <c r="G109"/>
  <c r="Y109" s="1"/>
  <c r="H109"/>
  <c r="Z109" s="1"/>
  <c r="CP109"/>
  <c r="I109" s="1"/>
  <c r="AA109" s="1"/>
  <c r="AM110"/>
  <c r="BD110" s="1"/>
  <c r="E541" i="5"/>
  <c r="D541"/>
  <c r="G541" s="1"/>
  <c r="H541" s="1"/>
  <c r="AQ110" i="6" l="1"/>
  <c r="BH110" s="1"/>
  <c r="BU110"/>
  <c r="CQ109"/>
  <c r="J109" s="1"/>
  <c r="AB109" s="1"/>
  <c r="U109" s="1"/>
  <c r="AP110"/>
  <c r="BG110" s="1"/>
  <c r="AO110"/>
  <c r="C542" i="5"/>
  <c r="B542"/>
  <c r="A110" i="6" l="1"/>
  <c r="B110" s="1"/>
  <c r="V109"/>
  <c r="AR110"/>
  <c r="BB110" s="1"/>
  <c r="BF110"/>
  <c r="E542" i="5"/>
  <c r="D542"/>
  <c r="G542" l="1"/>
  <c r="H542" s="1"/>
  <c r="BI110" i="6"/>
  <c r="BS110" s="1"/>
  <c r="C110" s="1"/>
  <c r="C543" i="5"/>
  <c r="B543"/>
  <c r="BV110" i="6" l="1"/>
  <c r="BZ110"/>
  <c r="BW110"/>
  <c r="BX110" s="1"/>
  <c r="E543" i="5"/>
  <c r="D543"/>
  <c r="G543" s="1"/>
  <c r="H543" s="1"/>
  <c r="BY110" i="6" l="1"/>
  <c r="CJ110" s="1"/>
  <c r="C544" i="5"/>
  <c r="B544"/>
  <c r="CL110" i="6" l="1"/>
  <c r="E544" i="5"/>
  <c r="D544"/>
  <c r="G544" s="1"/>
  <c r="H544" s="1"/>
  <c r="E110" i="6" l="1"/>
  <c r="CM110"/>
  <c r="F110" s="1"/>
  <c r="C545" i="5"/>
  <c r="B545"/>
  <c r="CN110" i="6" l="1"/>
  <c r="X110"/>
  <c r="W110"/>
  <c r="E545" i="5"/>
  <c r="D545"/>
  <c r="G545" s="1"/>
  <c r="H545" s="1"/>
  <c r="CO110" i="6" l="1"/>
  <c r="G110"/>
  <c r="Y110" s="1"/>
  <c r="AN111"/>
  <c r="BE111" s="1"/>
  <c r="AM111"/>
  <c r="BD111" s="1"/>
  <c r="C546" i="5"/>
  <c r="B546"/>
  <c r="BU111" i="6" l="1"/>
  <c r="CP110"/>
  <c r="H110"/>
  <c r="Z110" s="1"/>
  <c r="AO111"/>
  <c r="E546" i="5"/>
  <c r="D546"/>
  <c r="G546" l="1"/>
  <c r="H546" s="1"/>
  <c r="AP111" i="6"/>
  <c r="BG111" s="1"/>
  <c r="I110"/>
  <c r="AA110" s="1"/>
  <c r="CQ110"/>
  <c r="J110" s="1"/>
  <c r="AB110" s="1"/>
  <c r="BF111"/>
  <c r="C547" i="5"/>
  <c r="B547"/>
  <c r="V110" i="6" l="1"/>
  <c r="AQ111"/>
  <c r="BH111" s="1"/>
  <c r="U110"/>
  <c r="AR111"/>
  <c r="BI111" s="1"/>
  <c r="A111"/>
  <c r="B111" s="1"/>
  <c r="E547" i="5"/>
  <c r="D547"/>
  <c r="G547" s="1"/>
  <c r="H547" s="1"/>
  <c r="BZ111" i="6" l="1"/>
  <c r="BB111"/>
  <c r="BS111"/>
  <c r="C548" i="5"/>
  <c r="B548"/>
  <c r="C111" i="6" l="1"/>
  <c r="E548" i="5"/>
  <c r="D548"/>
  <c r="G548" s="1"/>
  <c r="H548" s="1"/>
  <c r="BV111" i="6" l="1"/>
  <c r="BW111"/>
  <c r="BX111" s="1"/>
  <c r="C549" i="5"/>
  <c r="B549"/>
  <c r="BY111" i="6" l="1"/>
  <c r="E549" i="5"/>
  <c r="D549"/>
  <c r="G549" s="1"/>
  <c r="H549" s="1"/>
  <c r="CJ111" i="6" l="1"/>
  <c r="C550" i="5"/>
  <c r="B550"/>
  <c r="CL111" i="6" l="1"/>
  <c r="E550" i="5"/>
  <c r="D550"/>
  <c r="G550" s="1"/>
  <c r="H550" s="1"/>
  <c r="CM111" i="6" l="1"/>
  <c r="F111" s="1"/>
  <c r="E111"/>
  <c r="C551" i="5"/>
  <c r="B551"/>
  <c r="CN111" i="6" l="1"/>
  <c r="X111"/>
  <c r="W111"/>
  <c r="E551" i="5"/>
  <c r="D551"/>
  <c r="G551" s="1"/>
  <c r="H551" s="1"/>
  <c r="CO111" i="6" l="1"/>
  <c r="G111"/>
  <c r="Y111" s="1"/>
  <c r="AN112"/>
  <c r="BE112" s="1"/>
  <c r="AM112"/>
  <c r="C552" i="5"/>
  <c r="B552"/>
  <c r="CP111" i="6" l="1"/>
  <c r="H111"/>
  <c r="Z111" s="1"/>
  <c r="AO112"/>
  <c r="BD112"/>
  <c r="BU112" s="1"/>
  <c r="E552" i="5"/>
  <c r="D552"/>
  <c r="G552" s="1"/>
  <c r="H552" s="1"/>
  <c r="AP112" i="6" l="1"/>
  <c r="BG112" s="1"/>
  <c r="I111"/>
  <c r="AA111" s="1"/>
  <c r="AQ112" s="1"/>
  <c r="BH112" s="1"/>
  <c r="CQ111"/>
  <c r="J111" s="1"/>
  <c r="AB111" s="1"/>
  <c r="BF112"/>
  <c r="C553" i="5"/>
  <c r="B553"/>
  <c r="U111" i="6" l="1"/>
  <c r="A112"/>
  <c r="B112" s="1"/>
  <c r="V111"/>
  <c r="AR112"/>
  <c r="BI112" s="1"/>
  <c r="E553" i="5"/>
  <c r="D553"/>
  <c r="G553" s="1"/>
  <c r="H553" s="1"/>
  <c r="BB112" i="6" l="1"/>
  <c r="BZ112"/>
  <c r="BS112"/>
  <c r="C112" s="1"/>
  <c r="C554" i="5"/>
  <c r="B554"/>
  <c r="BV112" i="6" l="1"/>
  <c r="BW112"/>
  <c r="BX112" s="1"/>
  <c r="BY112" s="1"/>
  <c r="E554" i="5"/>
  <c r="D554"/>
  <c r="G554" s="1"/>
  <c r="H554" s="1"/>
  <c r="CJ112" i="6" l="1"/>
  <c r="C555" i="5"/>
  <c r="B555"/>
  <c r="CL112" i="6" l="1"/>
  <c r="CM112" s="1"/>
  <c r="F112" s="1"/>
  <c r="E555" i="5"/>
  <c r="D555"/>
  <c r="G555" s="1"/>
  <c r="H555" s="1"/>
  <c r="CN112" i="6" l="1"/>
  <c r="G112" s="1"/>
  <c r="E112"/>
  <c r="X112"/>
  <c r="C556" i="5"/>
  <c r="B556"/>
  <c r="CO112" i="6" l="1"/>
  <c r="CP112" s="1"/>
  <c r="AN113"/>
  <c r="BE113" s="1"/>
  <c r="Y112"/>
  <c r="W112"/>
  <c r="E556" i="5"/>
  <c r="D556"/>
  <c r="G556" l="1"/>
  <c r="H556" s="1"/>
  <c r="I112" i="6"/>
  <c r="AA112" s="1"/>
  <c r="AQ113" s="1"/>
  <c r="BH113" s="1"/>
  <c r="CQ112"/>
  <c r="J112" s="1"/>
  <c r="AB112" s="1"/>
  <c r="H112"/>
  <c r="Z112" s="1"/>
  <c r="AO113"/>
  <c r="AM113"/>
  <c r="C557" i="5"/>
  <c r="B557"/>
  <c r="AP113" i="6" l="1"/>
  <c r="BG113" s="1"/>
  <c r="AR113"/>
  <c r="BI113" s="1"/>
  <c r="A113"/>
  <c r="B113" s="1"/>
  <c r="U112"/>
  <c r="V112"/>
  <c r="BF113"/>
  <c r="BD113"/>
  <c r="BU113" s="1"/>
  <c r="E557" i="5"/>
  <c r="D557"/>
  <c r="G557" s="1"/>
  <c r="H557" s="1"/>
  <c r="BB113" i="6" l="1"/>
  <c r="BZ113"/>
  <c r="BS113"/>
  <c r="C113" s="1"/>
  <c r="C558" i="5"/>
  <c r="B558"/>
  <c r="BV113" i="6" l="1"/>
  <c r="BW113"/>
  <c r="BX113" s="1"/>
  <c r="E558" i="5"/>
  <c r="D558"/>
  <c r="G558" s="1"/>
  <c r="H558" s="1"/>
  <c r="BY113" i="6" l="1"/>
  <c r="C559" i="5"/>
  <c r="B559"/>
  <c r="E559" l="1"/>
  <c r="D559"/>
  <c r="G559" s="1"/>
  <c r="H559" s="1"/>
  <c r="CJ113" i="6" l="1"/>
  <c r="C560" i="5"/>
  <c r="B560"/>
  <c r="CL113" i="6" l="1"/>
  <c r="CM113" s="1"/>
  <c r="E560" i="5"/>
  <c r="D560"/>
  <c r="G560" s="1"/>
  <c r="H560" s="1"/>
  <c r="CN113" i="6" l="1"/>
  <c r="G113" s="1"/>
  <c r="F113"/>
  <c r="X113" s="1"/>
  <c r="CO113"/>
  <c r="E113"/>
  <c r="C561" i="5"/>
  <c r="B561"/>
  <c r="CP113" i="6" l="1"/>
  <c r="H113"/>
  <c r="AN114"/>
  <c r="BE114" s="1"/>
  <c r="Y113"/>
  <c r="W113"/>
  <c r="E561" i="5"/>
  <c r="D561"/>
  <c r="G561" s="1"/>
  <c r="H561" s="1"/>
  <c r="I113" i="6" l="1"/>
  <c r="AA113" s="1"/>
  <c r="CQ113"/>
  <c r="J113" s="1"/>
  <c r="AB113" s="1"/>
  <c r="AO114"/>
  <c r="Z113"/>
  <c r="AM114"/>
  <c r="C562" i="5"/>
  <c r="B562"/>
  <c r="AR114" i="6" l="1"/>
  <c r="BI114" s="1"/>
  <c r="BF114"/>
  <c r="AP114"/>
  <c r="BG114" s="1"/>
  <c r="AQ114"/>
  <c r="BH114" s="1"/>
  <c r="U113"/>
  <c r="A114"/>
  <c r="B114" s="1"/>
  <c r="V113"/>
  <c r="BD114"/>
  <c r="BU114" s="1"/>
  <c r="E562" i="5"/>
  <c r="D562"/>
  <c r="G562" s="1"/>
  <c r="H562" s="1"/>
  <c r="BZ114" i="6" l="1"/>
  <c r="BB114"/>
  <c r="BS114"/>
  <c r="C563" i="5"/>
  <c r="B563"/>
  <c r="C114" i="6" l="1"/>
  <c r="E563" i="5"/>
  <c r="D563"/>
  <c r="G563" s="1"/>
  <c r="H563" s="1"/>
  <c r="BV114" i="6" l="1"/>
  <c r="BW114"/>
  <c r="BX114" s="1"/>
  <c r="C564" i="5"/>
  <c r="B564"/>
  <c r="BY114" i="6" l="1"/>
  <c r="E564" i="5"/>
  <c r="D564"/>
  <c r="G564" s="1"/>
  <c r="H564" s="1"/>
  <c r="C565" l="1"/>
  <c r="B565"/>
  <c r="CJ114" i="6" l="1"/>
  <c r="E565" i="5"/>
  <c r="D565"/>
  <c r="G565" s="1"/>
  <c r="H565" s="1"/>
  <c r="CL114" i="6" l="1"/>
  <c r="CM114" s="1"/>
  <c r="F114" s="1"/>
  <c r="C566" i="5"/>
  <c r="B566"/>
  <c r="CN114" i="6" l="1"/>
  <c r="E114"/>
  <c r="X114"/>
  <c r="E566" i="5"/>
  <c r="D566"/>
  <c r="G566" s="1"/>
  <c r="H566" s="1"/>
  <c r="CO114" i="6" l="1"/>
  <c r="G114"/>
  <c r="AN115"/>
  <c r="BE115" s="1"/>
  <c r="Y114"/>
  <c r="W114"/>
  <c r="C567" i="5"/>
  <c r="B567"/>
  <c r="CP114" i="6" l="1"/>
  <c r="H114"/>
  <c r="Z114" s="1"/>
  <c r="AO115"/>
  <c r="AM115"/>
  <c r="E567" i="5"/>
  <c r="D567"/>
  <c r="G567" s="1"/>
  <c r="H567" s="1"/>
  <c r="AP115" i="6" l="1"/>
  <c r="BG115" s="1"/>
  <c r="I114"/>
  <c r="AA114" s="1"/>
  <c r="CQ114"/>
  <c r="J114" s="1"/>
  <c r="AB114" s="1"/>
  <c r="BF115"/>
  <c r="BD115"/>
  <c r="BU115" s="1"/>
  <c r="C568" i="5"/>
  <c r="B568"/>
  <c r="AQ115" i="6" l="1"/>
  <c r="BH115" s="1"/>
  <c r="V114"/>
  <c r="A115"/>
  <c r="B115" s="1"/>
  <c r="AR115"/>
  <c r="BI115" s="1"/>
  <c r="U114"/>
  <c r="E568" i="5"/>
  <c r="D568"/>
  <c r="G568" s="1"/>
  <c r="H568" s="1"/>
  <c r="BZ115" i="6" l="1"/>
  <c r="BS115"/>
  <c r="C115" s="1"/>
  <c r="BV115" s="1"/>
  <c r="BB115"/>
  <c r="C569" i="5"/>
  <c r="B569"/>
  <c r="BW115" i="6" l="1"/>
  <c r="BX115" s="1"/>
  <c r="E569" i="5"/>
  <c r="D569"/>
  <c r="G569" s="1"/>
  <c r="H569" s="1"/>
  <c r="BY115" i="6" l="1"/>
  <c r="CJ115" s="1"/>
  <c r="C570" i="5"/>
  <c r="B570"/>
  <c r="CL115" i="6" l="1"/>
  <c r="E570" i="5"/>
  <c r="D570"/>
  <c r="G570" s="1"/>
  <c r="H570" s="1"/>
  <c r="CM115" i="6" l="1"/>
  <c r="F115" s="1"/>
  <c r="E115"/>
  <c r="C571" i="5"/>
  <c r="B571"/>
  <c r="CN115" i="6" l="1"/>
  <c r="X115"/>
  <c r="W115"/>
  <c r="E571" i="5"/>
  <c r="D571"/>
  <c r="G571" s="1"/>
  <c r="H571" s="1"/>
  <c r="CO115" i="6" l="1"/>
  <c r="G115"/>
  <c r="Y115" s="1"/>
  <c r="AN116"/>
  <c r="BE116" s="1"/>
  <c r="AM116"/>
  <c r="C572" i="5"/>
  <c r="B572"/>
  <c r="AO116" i="6" l="1"/>
  <c r="BV116"/>
  <c r="BF116"/>
  <c r="CP115"/>
  <c r="H115"/>
  <c r="Z115" s="1"/>
  <c r="BD116"/>
  <c r="BU116" s="1"/>
  <c r="E572" i="5"/>
  <c r="D572"/>
  <c r="G572" s="1"/>
  <c r="H572" s="1"/>
  <c r="AP116" i="6" l="1"/>
  <c r="BG116" s="1"/>
  <c r="I115"/>
  <c r="AA115" s="1"/>
  <c r="CQ115"/>
  <c r="J115" s="1"/>
  <c r="AB115" s="1"/>
  <c r="C573" i="5"/>
  <c r="B573"/>
  <c r="V115" i="6" l="1"/>
  <c r="U115"/>
  <c r="AQ116"/>
  <c r="BH116" s="1"/>
  <c r="A116"/>
  <c r="B116" s="1"/>
  <c r="AR116"/>
  <c r="BI116" s="1"/>
  <c r="E573" i="5"/>
  <c r="D573"/>
  <c r="G573" l="1"/>
  <c r="H573" s="1"/>
  <c r="BB116" i="6"/>
  <c r="BZ116"/>
  <c r="BS116"/>
  <c r="C574" i="5"/>
  <c r="B574"/>
  <c r="C116" i="6" l="1"/>
  <c r="E574" i="5"/>
  <c r="D574"/>
  <c r="G574" s="1"/>
  <c r="H574" s="1"/>
  <c r="BW116" i="6" l="1"/>
  <c r="BX116" s="1"/>
  <c r="C575" i="5"/>
  <c r="B575"/>
  <c r="BY116" i="6" l="1"/>
  <c r="E575" i="5"/>
  <c r="D575"/>
  <c r="G575" s="1"/>
  <c r="H575" s="1"/>
  <c r="CJ116" i="6" l="1"/>
  <c r="CL116" s="1"/>
  <c r="C576" i="5"/>
  <c r="B576"/>
  <c r="E116" i="6" l="1"/>
  <c r="CM116"/>
  <c r="F116" s="1"/>
  <c r="E576" i="5"/>
  <c r="D576"/>
  <c r="G576" s="1"/>
  <c r="H576" s="1"/>
  <c r="CN116" i="6" l="1"/>
  <c r="X116"/>
  <c r="W116"/>
  <c r="C577" i="5"/>
  <c r="B577"/>
  <c r="CO116" i="6" l="1"/>
  <c r="G116"/>
  <c r="Y116" s="1"/>
  <c r="AN117"/>
  <c r="BE117" s="1"/>
  <c r="AM117"/>
  <c r="E577" i="5"/>
  <c r="D577"/>
  <c r="G577" s="1"/>
  <c r="H577" s="1"/>
  <c r="BV117" i="6" l="1"/>
  <c r="CP116"/>
  <c r="H116"/>
  <c r="Z116" s="1"/>
  <c r="AO117"/>
  <c r="BD117"/>
  <c r="BU117" s="1"/>
  <c r="C578" i="5"/>
  <c r="B578"/>
  <c r="I116" i="6" l="1"/>
  <c r="AA116" s="1"/>
  <c r="AQ117" s="1"/>
  <c r="BH117" s="1"/>
  <c r="CQ116"/>
  <c r="J116" s="1"/>
  <c r="AB116" s="1"/>
  <c r="BF117"/>
  <c r="AP117"/>
  <c r="BG117" s="1"/>
  <c r="E578" i="5"/>
  <c r="D578"/>
  <c r="G578" l="1"/>
  <c r="H578" s="1"/>
  <c r="U116" i="6"/>
  <c r="V116"/>
  <c r="A117"/>
  <c r="B117" s="1"/>
  <c r="AR117"/>
  <c r="BI117" s="1"/>
  <c r="C579" i="5"/>
  <c r="B579"/>
  <c r="BZ117" i="6" l="1"/>
  <c r="BB117"/>
  <c r="BS117"/>
  <c r="C117" s="1"/>
  <c r="E579" i="5"/>
  <c r="D579"/>
  <c r="G579" s="1"/>
  <c r="H579" s="1"/>
  <c r="BW117" i="6" l="1"/>
  <c r="BX117" s="1"/>
  <c r="C580" i="5"/>
  <c r="B580"/>
  <c r="BY117" i="6" l="1"/>
  <c r="CJ117" s="1"/>
  <c r="CL117" s="1"/>
  <c r="CM117" s="1"/>
  <c r="F117" s="1"/>
  <c r="X117" s="1"/>
  <c r="E580" i="5"/>
  <c r="D580"/>
  <c r="G580" s="1"/>
  <c r="H580" s="1"/>
  <c r="CN117" i="6" l="1"/>
  <c r="G117" s="1"/>
  <c r="Y117" s="1"/>
  <c r="E117"/>
  <c r="W117" s="1"/>
  <c r="AM118" s="1"/>
  <c r="CO117"/>
  <c r="H117" s="1"/>
  <c r="Z117" s="1"/>
  <c r="AN118"/>
  <c r="BE118" s="1"/>
  <c r="C581" i="5"/>
  <c r="B581"/>
  <c r="AP118" i="6" l="1"/>
  <c r="BG118" s="1"/>
  <c r="BV118"/>
  <c r="CP117"/>
  <c r="AO118"/>
  <c r="BD118"/>
  <c r="BU118" s="1"/>
  <c r="E581" i="5"/>
  <c r="D581"/>
  <c r="G581" s="1"/>
  <c r="H581" s="1"/>
  <c r="I117" i="6" l="1"/>
  <c r="AA117" s="1"/>
  <c r="CQ117"/>
  <c r="J117" s="1"/>
  <c r="AB117" s="1"/>
  <c r="BF118"/>
  <c r="C582" i="5"/>
  <c r="B582"/>
  <c r="A118" i="6" l="1"/>
  <c r="B118" s="1"/>
  <c r="AQ118"/>
  <c r="BH118" s="1"/>
  <c r="U117"/>
  <c r="V117"/>
  <c r="AR118"/>
  <c r="BI118" s="1"/>
  <c r="E582" i="5"/>
  <c r="D582"/>
  <c r="G582" s="1"/>
  <c r="H582" s="1"/>
  <c r="BZ118" i="6" l="1"/>
  <c r="BB118"/>
  <c r="BS118"/>
  <c r="C583" i="5"/>
  <c r="B583"/>
  <c r="C118" i="6" l="1"/>
  <c r="E583" i="5"/>
  <c r="D583"/>
  <c r="G583" s="1"/>
  <c r="H583" s="1"/>
  <c r="BW118" i="6" l="1"/>
  <c r="BX118" s="1"/>
  <c r="C584" i="5"/>
  <c r="B584"/>
  <c r="BY118" i="6" l="1"/>
  <c r="CJ118" s="1"/>
  <c r="E584" i="5"/>
  <c r="D584"/>
  <c r="G584" s="1"/>
  <c r="H584" s="1"/>
  <c r="CL118" i="6" l="1"/>
  <c r="CM118" s="1"/>
  <c r="F118" s="1"/>
  <c r="C585" i="5"/>
  <c r="B585"/>
  <c r="CN118" i="6" l="1"/>
  <c r="E118"/>
  <c r="X118"/>
  <c r="E585" i="5"/>
  <c r="D585"/>
  <c r="G585" s="1"/>
  <c r="H585" s="1"/>
  <c r="CO118" i="6" l="1"/>
  <c r="H118" s="1"/>
  <c r="Z118" s="1"/>
  <c r="G118"/>
  <c r="Y118" s="1"/>
  <c r="AN119"/>
  <c r="BE119" s="1"/>
  <c r="W118"/>
  <c r="C586" i="5"/>
  <c r="B586"/>
  <c r="AP119" i="6" l="1"/>
  <c r="BG119" s="1"/>
  <c r="AO119"/>
  <c r="BF119" s="1"/>
  <c r="BV119"/>
  <c r="CP118"/>
  <c r="AM119"/>
  <c r="E586" i="5"/>
  <c r="D586"/>
  <c r="G586" s="1"/>
  <c r="H586" s="1"/>
  <c r="I118" i="6" l="1"/>
  <c r="AA118" s="1"/>
  <c r="CQ118"/>
  <c r="J118" s="1"/>
  <c r="AB118" s="1"/>
  <c r="BD119"/>
  <c r="BU119" s="1"/>
  <c r="C587" i="5"/>
  <c r="B587"/>
  <c r="V118" i="6" l="1"/>
  <c r="AQ119"/>
  <c r="A119"/>
  <c r="B119" s="1"/>
  <c r="U118"/>
  <c r="AR119"/>
  <c r="BI119" s="1"/>
  <c r="E587" i="5"/>
  <c r="D587"/>
  <c r="G587" s="1"/>
  <c r="H587" s="1"/>
  <c r="BZ119" i="6" l="1"/>
  <c r="BH119"/>
  <c r="BS119" s="1"/>
  <c r="C119" s="1"/>
  <c r="BB119"/>
  <c r="C588" i="5"/>
  <c r="B588"/>
  <c r="BW119" i="6" l="1"/>
  <c r="BX119" s="1"/>
  <c r="E588" i="5"/>
  <c r="D588"/>
  <c r="G588" s="1"/>
  <c r="H588" s="1"/>
  <c r="BY119" i="6" l="1"/>
  <c r="CJ119" s="1"/>
  <c r="CL119" s="1"/>
  <c r="E119" s="1"/>
  <c r="C589" i="5"/>
  <c r="B589"/>
  <c r="CM119" i="6" l="1"/>
  <c r="F119" s="1"/>
  <c r="X119" s="1"/>
  <c r="W119"/>
  <c r="E589" i="5"/>
  <c r="D589"/>
  <c r="G589" s="1"/>
  <c r="H589" s="1"/>
  <c r="CN119" i="6" l="1"/>
  <c r="CO119" s="1"/>
  <c r="AN120"/>
  <c r="BE120" s="1"/>
  <c r="AM120"/>
  <c r="BD120" s="1"/>
  <c r="C590" i="5"/>
  <c r="B590"/>
  <c r="G119" i="6" l="1"/>
  <c r="Y119" s="1"/>
  <c r="AO120" s="1"/>
  <c r="BV120"/>
  <c r="BU120"/>
  <c r="CP119"/>
  <c r="H119"/>
  <c r="E590" i="5"/>
  <c r="D590"/>
  <c r="G590" s="1"/>
  <c r="H590" s="1"/>
  <c r="I119" i="6" l="1"/>
  <c r="AA119" s="1"/>
  <c r="AQ120" s="1"/>
  <c r="BH120" s="1"/>
  <c r="CQ119"/>
  <c r="J119" s="1"/>
  <c r="AB119" s="1"/>
  <c r="BF120"/>
  <c r="Z119"/>
  <c r="C591" i="5"/>
  <c r="B591"/>
  <c r="V119" i="6" l="1"/>
  <c r="AR120"/>
  <c r="BI120" s="1"/>
  <c r="AP120"/>
  <c r="BG120" s="1"/>
  <c r="U119"/>
  <c r="A120"/>
  <c r="B120" s="1"/>
  <c r="E591" i="5"/>
  <c r="D591"/>
  <c r="G591" s="1"/>
  <c r="H591" s="1"/>
  <c r="BZ120" i="6" l="1"/>
  <c r="BB120"/>
  <c r="BS120"/>
  <c r="C592" i="5"/>
  <c r="B592"/>
  <c r="C120" i="6" l="1"/>
  <c r="E592" i="5"/>
  <c r="D592"/>
  <c r="G592" s="1"/>
  <c r="H592" s="1"/>
  <c r="BW120" i="6" l="1"/>
  <c r="BX120" s="1"/>
  <c r="C593" i="5"/>
  <c r="B593"/>
  <c r="BY120" i="6" l="1"/>
  <c r="CJ120" s="1"/>
  <c r="E593" i="5"/>
  <c r="D593"/>
  <c r="G593" s="1"/>
  <c r="H593" s="1"/>
  <c r="CL120" i="6" l="1"/>
  <c r="CM120" s="1"/>
  <c r="F120" s="1"/>
  <c r="C594" i="5"/>
  <c r="B594"/>
  <c r="CN120" i="6" l="1"/>
  <c r="E120"/>
  <c r="X120"/>
  <c r="E594" i="5"/>
  <c r="D594"/>
  <c r="G594" s="1"/>
  <c r="H594" s="1"/>
  <c r="CO120" i="6" l="1"/>
  <c r="G120"/>
  <c r="Y120" s="1"/>
  <c r="AN121"/>
  <c r="BE121" s="1"/>
  <c r="W120"/>
  <c r="C595" i="5"/>
  <c r="B595"/>
  <c r="BV121" i="6" l="1"/>
  <c r="CP120"/>
  <c r="H120"/>
  <c r="Z120" s="1"/>
  <c r="AO121"/>
  <c r="AM121"/>
  <c r="E595" i="5"/>
  <c r="D595"/>
  <c r="G595" s="1"/>
  <c r="H595" s="1"/>
  <c r="AP121" i="6" l="1"/>
  <c r="BG121" s="1"/>
  <c r="I120"/>
  <c r="CQ120"/>
  <c r="J120" s="1"/>
  <c r="AB120" s="1"/>
  <c r="BF121"/>
  <c r="BD121"/>
  <c r="BU121" s="1"/>
  <c r="C596" i="5"/>
  <c r="B596"/>
  <c r="AR121" i="6" l="1"/>
  <c r="BI121" s="1"/>
  <c r="V120"/>
  <c r="AA120"/>
  <c r="E596" i="5"/>
  <c r="D596"/>
  <c r="G596" s="1"/>
  <c r="H596" s="1"/>
  <c r="BZ121" i="6" l="1"/>
  <c r="AQ121"/>
  <c r="BH121" s="1"/>
  <c r="A121"/>
  <c r="B121" s="1"/>
  <c r="U120"/>
  <c r="C597" i="5"/>
  <c r="B597"/>
  <c r="BS121" i="6" l="1"/>
  <c r="BB121"/>
  <c r="C121"/>
  <c r="E597" i="5"/>
  <c r="D597"/>
  <c r="G597" s="1"/>
  <c r="H597" s="1"/>
  <c r="BW121" i="6" l="1"/>
  <c r="BX121" s="1"/>
  <c r="C598" i="5"/>
  <c r="B598"/>
  <c r="BY121" i="6" l="1"/>
  <c r="E598" i="5"/>
  <c r="D598"/>
  <c r="G598" s="1"/>
  <c r="H598" s="1"/>
  <c r="CJ121" i="6" l="1"/>
  <c r="CL121" s="1"/>
  <c r="C599" i="5"/>
  <c r="B599"/>
  <c r="CM121" i="6" l="1"/>
  <c r="F121" s="1"/>
  <c r="X121" s="1"/>
  <c r="E121"/>
  <c r="E599" i="5"/>
  <c r="D599"/>
  <c r="CN121" i="6" l="1"/>
  <c r="G121" s="1"/>
  <c r="Y121" s="1"/>
  <c r="AN122"/>
  <c r="BE122" s="1"/>
  <c r="W121"/>
  <c r="G599" i="5"/>
  <c r="H599" s="1"/>
  <c r="C600" s="1"/>
  <c r="AO122" i="6" l="1"/>
  <c r="BF122" s="1"/>
  <c r="BV122"/>
  <c r="CO121"/>
  <c r="H121" s="1"/>
  <c r="Z121" s="1"/>
  <c r="AM122"/>
  <c r="BD122" s="1"/>
  <c r="B600" i="5"/>
  <c r="E600"/>
  <c r="D600"/>
  <c r="G600" s="1"/>
  <c r="H600" s="1"/>
  <c r="AP122" i="6" l="1"/>
  <c r="BG122" s="1"/>
  <c r="BU122"/>
  <c r="CP121"/>
  <c r="C601" i="5"/>
  <c r="B601"/>
  <c r="I121" i="6" l="1"/>
  <c r="CQ121"/>
  <c r="J121" s="1"/>
  <c r="AB121" s="1"/>
  <c r="E601" i="5"/>
  <c r="D601"/>
  <c r="G601" s="1"/>
  <c r="H601" s="1"/>
  <c r="AA121" i="6" l="1"/>
  <c r="V121"/>
  <c r="AR122"/>
  <c r="BI122" s="1"/>
  <c r="C602" i="5"/>
  <c r="B602"/>
  <c r="BZ122" i="6" l="1"/>
  <c r="A122"/>
  <c r="B122" s="1"/>
  <c r="AQ122"/>
  <c r="U121"/>
  <c r="E602" i="5"/>
  <c r="D602"/>
  <c r="G602" s="1"/>
  <c r="H602" s="1"/>
  <c r="BH122" i="6" l="1"/>
  <c r="BB122"/>
  <c r="C603" i="5"/>
  <c r="B603"/>
  <c r="BS122" i="6" l="1"/>
  <c r="C122" s="1"/>
  <c r="E603" i="5"/>
  <c r="D603"/>
  <c r="G603" s="1"/>
  <c r="H603" s="1"/>
  <c r="BW122" i="6" l="1"/>
  <c r="BX122" s="1"/>
  <c r="BY122" s="1"/>
  <c r="C604" i="5"/>
  <c r="B604"/>
  <c r="CJ122" i="6" l="1"/>
  <c r="CL122" s="1"/>
  <c r="E122" s="1"/>
  <c r="W122" s="1"/>
  <c r="E604" i="5"/>
  <c r="D604"/>
  <c r="G604" s="1"/>
  <c r="H604" s="1"/>
  <c r="CM122" i="6" l="1"/>
  <c r="AM123"/>
  <c r="BD123" s="1"/>
  <c r="BU123" s="1"/>
  <c r="C605" i="5"/>
  <c r="B605"/>
  <c r="CN122" i="6" l="1"/>
  <c r="F122"/>
  <c r="X122" s="1"/>
  <c r="AN123" s="1"/>
  <c r="BE123" s="1"/>
  <c r="E605" i="5"/>
  <c r="D605"/>
  <c r="G605" s="1"/>
  <c r="H605" s="1"/>
  <c r="CO122" i="6" l="1"/>
  <c r="G122"/>
  <c r="Y122" s="1"/>
  <c r="AO123" s="1"/>
  <c r="BF123" s="1"/>
  <c r="BV123"/>
  <c r="C606" i="5"/>
  <c r="B606"/>
  <c r="CP122" i="6" l="1"/>
  <c r="H122"/>
  <c r="E606" i="5"/>
  <c r="D606"/>
  <c r="G606" l="1"/>
  <c r="H606" s="1"/>
  <c r="I122" i="6"/>
  <c r="AA122" s="1"/>
  <c r="CQ122"/>
  <c r="J122" s="1"/>
  <c r="AB122" s="1"/>
  <c r="AR123" s="1"/>
  <c r="BI123" s="1"/>
  <c r="BZ123" s="1"/>
  <c r="AQ123"/>
  <c r="BH123" s="1"/>
  <c r="Z122"/>
  <c r="C607" i="5"/>
  <c r="B607"/>
  <c r="V122" i="6" l="1"/>
  <c r="A123"/>
  <c r="B123" s="1"/>
  <c r="AP123"/>
  <c r="U122"/>
  <c r="E607" i="5"/>
  <c r="D607"/>
  <c r="G607" s="1"/>
  <c r="H607" s="1"/>
  <c r="BG123" i="6" l="1"/>
  <c r="BS123" s="1"/>
  <c r="C123" s="1"/>
  <c r="BB123"/>
  <c r="C608" i="5"/>
  <c r="B608"/>
  <c r="BW123" i="6" l="1"/>
  <c r="BX123" s="1"/>
  <c r="BY123" s="1"/>
  <c r="E608" i="5"/>
  <c r="D608"/>
  <c r="G608" s="1"/>
  <c r="H608" s="1"/>
  <c r="CJ123" i="6" l="1"/>
  <c r="CL123" s="1"/>
  <c r="CM123" s="1"/>
  <c r="F123" s="1"/>
  <c r="X123" s="1"/>
  <c r="AN124" s="1"/>
  <c r="BE124" s="1"/>
  <c r="C609" i="5"/>
  <c r="B609"/>
  <c r="CN123" i="6" l="1"/>
  <c r="CO123" s="1"/>
  <c r="CP123" s="1"/>
  <c r="I123" s="1"/>
  <c r="AA123" s="1"/>
  <c r="AQ124" s="1"/>
  <c r="BH124" s="1"/>
  <c r="E123"/>
  <c r="W123" s="1"/>
  <c r="BV124"/>
  <c r="CQ123"/>
  <c r="J123" s="1"/>
  <c r="AB123" s="1"/>
  <c r="H123"/>
  <c r="Z123" s="1"/>
  <c r="AM124"/>
  <c r="E609" i="5"/>
  <c r="D609"/>
  <c r="G609" l="1"/>
  <c r="H609" s="1"/>
  <c r="G123" i="6"/>
  <c r="Y123" s="1"/>
  <c r="AO124" s="1"/>
  <c r="AR124"/>
  <c r="BI124" s="1"/>
  <c r="AP124"/>
  <c r="BG124" s="1"/>
  <c r="BD124"/>
  <c r="BU124" s="1"/>
  <c r="C610" i="5"/>
  <c r="B610"/>
  <c r="U123" i="6" l="1"/>
  <c r="V123"/>
  <c r="A124"/>
  <c r="B124" s="1"/>
  <c r="BF124"/>
  <c r="BS124" s="1"/>
  <c r="BZ124"/>
  <c r="BB124"/>
  <c r="E610" i="5"/>
  <c r="D610"/>
  <c r="G610" l="1"/>
  <c r="H610" s="1"/>
  <c r="C124" i="6"/>
  <c r="C611" i="5"/>
  <c r="B611"/>
  <c r="BW124" i="6" l="1"/>
  <c r="BX124" s="1"/>
  <c r="BY124" s="1"/>
  <c r="E611" i="5"/>
  <c r="D611"/>
  <c r="G611" s="1"/>
  <c r="H611" s="1"/>
  <c r="CJ124" i="6" l="1"/>
  <c r="C612" i="5"/>
  <c r="B612"/>
  <c r="CL124" i="6" l="1"/>
  <c r="E612" i="5"/>
  <c r="D612"/>
  <c r="G612" s="1"/>
  <c r="H612" s="1"/>
  <c r="E124" i="6" l="1"/>
  <c r="CM124"/>
  <c r="C613" i="5"/>
  <c r="B613"/>
  <c r="CN124" i="6" l="1"/>
  <c r="F124"/>
  <c r="X124" s="1"/>
  <c r="W124"/>
  <c r="E613" i="5"/>
  <c r="D613"/>
  <c r="G613" s="1"/>
  <c r="H613" s="1"/>
  <c r="CO124" i="6" l="1"/>
  <c r="G124"/>
  <c r="Y124" s="1"/>
  <c r="AN125"/>
  <c r="BE125" s="1"/>
  <c r="AM125"/>
  <c r="BD125" s="1"/>
  <c r="C614" i="5"/>
  <c r="B614"/>
  <c r="BV125" i="6" l="1"/>
  <c r="BU125"/>
  <c r="CP124"/>
  <c r="H124"/>
  <c r="Z124" s="1"/>
  <c r="AO125"/>
  <c r="E614" i="5"/>
  <c r="D614"/>
  <c r="G614" s="1"/>
  <c r="H614" s="1"/>
  <c r="I124" i="6" l="1"/>
  <c r="AA124" s="1"/>
  <c r="AQ125" s="1"/>
  <c r="BH125" s="1"/>
  <c r="CQ124"/>
  <c r="J124" s="1"/>
  <c r="AB124" s="1"/>
  <c r="BF125"/>
  <c r="AP125"/>
  <c r="BG125" s="1"/>
  <c r="C615" i="5"/>
  <c r="B615"/>
  <c r="V124" i="6" l="1"/>
  <c r="A125"/>
  <c r="B125" s="1"/>
  <c r="U124"/>
  <c r="AR125"/>
  <c r="BI125" s="1"/>
  <c r="E615" i="5"/>
  <c r="D615"/>
  <c r="G615" s="1"/>
  <c r="H615" s="1"/>
  <c r="BZ125" i="6" l="1"/>
  <c r="BB125"/>
  <c r="BS125"/>
  <c r="C125" s="1"/>
  <c r="C616" i="5"/>
  <c r="B616"/>
  <c r="BW125" i="6" l="1"/>
  <c r="BX125" s="1"/>
  <c r="E616" i="5"/>
  <c r="D616"/>
  <c r="G616" s="1"/>
  <c r="H616" s="1"/>
  <c r="BY125" i="6" l="1"/>
  <c r="CJ125" s="1"/>
  <c r="CL125" s="1"/>
  <c r="C617" i="5"/>
  <c r="B617"/>
  <c r="CM125" i="6" l="1"/>
  <c r="F125" s="1"/>
  <c r="E125"/>
  <c r="E617" i="5"/>
  <c r="D617"/>
  <c r="G617" s="1"/>
  <c r="H617" s="1"/>
  <c r="CN125" i="6" l="1"/>
  <c r="X125"/>
  <c r="W125"/>
  <c r="C618" i="5"/>
  <c r="B618"/>
  <c r="CO125" i="6" l="1"/>
  <c r="G125"/>
  <c r="Y125" s="1"/>
  <c r="AN126"/>
  <c r="BE126" s="1"/>
  <c r="AM126"/>
  <c r="E618" i="5"/>
  <c r="D618"/>
  <c r="G618" s="1"/>
  <c r="H618" s="1"/>
  <c r="BV126" i="6" l="1"/>
  <c r="CP125"/>
  <c r="H125"/>
  <c r="Z125" s="1"/>
  <c r="AO126"/>
  <c r="BD126"/>
  <c r="BU126" s="1"/>
  <c r="C619" i="5"/>
  <c r="B619"/>
  <c r="AP126" i="6" l="1"/>
  <c r="BG126" s="1"/>
  <c r="I125"/>
  <c r="AA125" s="1"/>
  <c r="CQ125"/>
  <c r="J125" s="1"/>
  <c r="AB125" s="1"/>
  <c r="BF126"/>
  <c r="E619" i="5"/>
  <c r="D619"/>
  <c r="G619" s="1"/>
  <c r="H619" s="1"/>
  <c r="U125" i="6" l="1"/>
  <c r="A126"/>
  <c r="B126" s="1"/>
  <c r="AQ126"/>
  <c r="BH126" s="1"/>
  <c r="V125"/>
  <c r="AR126"/>
  <c r="BI126" s="1"/>
  <c r="C620" i="5"/>
  <c r="B620"/>
  <c r="BZ126" i="6" l="1"/>
  <c r="BB126"/>
  <c r="BS126"/>
  <c r="C126" s="1"/>
  <c r="E620" i="5"/>
  <c r="D620"/>
  <c r="G620" s="1"/>
  <c r="H620" s="1"/>
  <c r="BW126" i="6" l="1"/>
  <c r="BX126" s="1"/>
  <c r="BY126" s="1"/>
  <c r="C621" i="5"/>
  <c r="B621"/>
  <c r="CJ126" i="6" l="1"/>
  <c r="CL126" s="1"/>
  <c r="E126" s="1"/>
  <c r="E621" i="5"/>
  <c r="D621"/>
  <c r="G621" s="1"/>
  <c r="H621" s="1"/>
  <c r="CM126" i="6" l="1"/>
  <c r="F126" s="1"/>
  <c r="X126" s="1"/>
  <c r="AN127" s="1"/>
  <c r="BE127" s="1"/>
  <c r="W126"/>
  <c r="C622" i="5"/>
  <c r="B622"/>
  <c r="CN126" i="6" l="1"/>
  <c r="CO126" s="1"/>
  <c r="H126" s="1"/>
  <c r="Z126" s="1"/>
  <c r="BV127"/>
  <c r="G126"/>
  <c r="Y126" s="1"/>
  <c r="AO127" s="1"/>
  <c r="AM127"/>
  <c r="E622" i="5"/>
  <c r="D622"/>
  <c r="G622" s="1"/>
  <c r="H622" s="1"/>
  <c r="CP126" i="6" l="1"/>
  <c r="I126" s="1"/>
  <c r="AA126" s="1"/>
  <c r="AQ127" s="1"/>
  <c r="BH127" s="1"/>
  <c r="AP127"/>
  <c r="BG127" s="1"/>
  <c r="CQ126"/>
  <c r="J126" s="1"/>
  <c r="AB126" s="1"/>
  <c r="BF127"/>
  <c r="BD127"/>
  <c r="BU127" s="1"/>
  <c r="C623" i="5"/>
  <c r="B623"/>
  <c r="A127" i="6" l="1"/>
  <c r="B127" s="1"/>
  <c r="U126"/>
  <c r="V126"/>
  <c r="AR127"/>
  <c r="BI127" s="1"/>
  <c r="E623" i="5"/>
  <c r="D623"/>
  <c r="G623" l="1"/>
  <c r="H623" s="1"/>
  <c r="BZ127" i="6"/>
  <c r="BB127"/>
  <c r="BS127"/>
  <c r="C127" s="1"/>
  <c r="C624" i="5"/>
  <c r="B624"/>
  <c r="BW127" i="6" l="1"/>
  <c r="BX127" s="1"/>
  <c r="BY127" s="1"/>
  <c r="E624" i="5"/>
  <c r="D624"/>
  <c r="G624" s="1"/>
  <c r="H624" s="1"/>
  <c r="C625" l="1"/>
  <c r="B625"/>
  <c r="CJ127" i="6" l="1"/>
  <c r="E625" i="5"/>
  <c r="D625"/>
  <c r="G625" s="1"/>
  <c r="H625" s="1"/>
  <c r="CL127" i="6" l="1"/>
  <c r="E127" s="1"/>
  <c r="W127" s="1"/>
  <c r="C626" i="5"/>
  <c r="B626"/>
  <c r="AM128" i="6" l="1"/>
  <c r="BD128" s="1"/>
  <c r="BU128" s="1"/>
  <c r="CM127"/>
  <c r="F127" s="1"/>
  <c r="X127" s="1"/>
  <c r="E626" i="5"/>
  <c r="D626"/>
  <c r="G626" l="1"/>
  <c r="H626" s="1"/>
  <c r="CN127" i="6"/>
  <c r="G127" s="1"/>
  <c r="Y127" s="1"/>
  <c r="AN128"/>
  <c r="BE128" s="1"/>
  <c r="C627" i="5"/>
  <c r="B627"/>
  <c r="CO127" i="6" l="1"/>
  <c r="CP127" s="1"/>
  <c r="I127" s="1"/>
  <c r="AA127" s="1"/>
  <c r="AQ128" s="1"/>
  <c r="BH128" s="1"/>
  <c r="BV128"/>
  <c r="CQ127"/>
  <c r="J127" s="1"/>
  <c r="AB127" s="1"/>
  <c r="AO128"/>
  <c r="E627" i="5"/>
  <c r="D627"/>
  <c r="G627" s="1"/>
  <c r="H627" s="1"/>
  <c r="H127" i="6" l="1"/>
  <c r="Z127" s="1"/>
  <c r="AP128" s="1"/>
  <c r="BG128" s="1"/>
  <c r="AR128"/>
  <c r="BI128" s="1"/>
  <c r="BF128"/>
  <c r="C628" i="5"/>
  <c r="B628"/>
  <c r="V127" i="6" l="1"/>
  <c r="A128"/>
  <c r="B128" s="1"/>
  <c r="U127"/>
  <c r="BB128"/>
  <c r="BZ128"/>
  <c r="BS128"/>
  <c r="E628" i="5"/>
  <c r="D628"/>
  <c r="G628" s="1"/>
  <c r="H628" s="1"/>
  <c r="C128" i="6" l="1"/>
  <c r="BW128"/>
  <c r="BX128" s="1"/>
  <c r="C629" i="5"/>
  <c r="B629"/>
  <c r="BY128" i="6" l="1"/>
  <c r="CJ128" s="1"/>
  <c r="E629" i="5"/>
  <c r="D629"/>
  <c r="G629" s="1"/>
  <c r="H629" s="1"/>
  <c r="CL128" i="6" l="1"/>
  <c r="E128" s="1"/>
  <c r="W128" s="1"/>
  <c r="C630" i="5"/>
  <c r="B630"/>
  <c r="CM128" i="6" l="1"/>
  <c r="AM129"/>
  <c r="BD129" s="1"/>
  <c r="E630" i="5"/>
  <c r="D630"/>
  <c r="G630" s="1"/>
  <c r="H630" s="1"/>
  <c r="BU129" i="6" l="1"/>
  <c r="F128"/>
  <c r="X128" s="1"/>
  <c r="CN128"/>
  <c r="C631" i="5"/>
  <c r="B631"/>
  <c r="AN129" i="6" l="1"/>
  <c r="BE129" s="1"/>
  <c r="BV129" s="1"/>
  <c r="G128"/>
  <c r="Y128" s="1"/>
  <c r="CO128"/>
  <c r="E631" i="5"/>
  <c r="D631"/>
  <c r="G631" s="1"/>
  <c r="H631" s="1"/>
  <c r="AO129" i="6" l="1"/>
  <c r="BF129" s="1"/>
  <c r="H128"/>
  <c r="CP128"/>
  <c r="C632" i="5"/>
  <c r="B632"/>
  <c r="I128" i="6" l="1"/>
  <c r="AA128" s="1"/>
  <c r="CQ128"/>
  <c r="J128" s="1"/>
  <c r="AB128" s="1"/>
  <c r="Z128"/>
  <c r="E632" i="5"/>
  <c r="D632"/>
  <c r="G632" s="1"/>
  <c r="H632" s="1"/>
  <c r="AQ129" i="6" l="1"/>
  <c r="BH129" s="1"/>
  <c r="AR129"/>
  <c r="BI129" s="1"/>
  <c r="V128"/>
  <c r="AP129"/>
  <c r="A129"/>
  <c r="B129" s="1"/>
  <c r="U128"/>
  <c r="C633" i="5"/>
  <c r="B633"/>
  <c r="BZ129" i="6" l="1"/>
  <c r="BG129"/>
  <c r="BB129"/>
  <c r="E633" i="5"/>
  <c r="D633"/>
  <c r="G633" s="1"/>
  <c r="H633" s="1"/>
  <c r="BS129" i="6" l="1"/>
  <c r="C129" s="1"/>
  <c r="C634" i="5"/>
  <c r="B634"/>
  <c r="BW129" i="6" l="1"/>
  <c r="BX129"/>
  <c r="BY129" s="1"/>
  <c r="E634" i="5"/>
  <c r="D634"/>
  <c r="G634" s="1"/>
  <c r="H634" s="1"/>
  <c r="CJ129" i="6" l="1"/>
  <c r="C635" i="5"/>
  <c r="B635"/>
  <c r="CL129" i="6" l="1"/>
  <c r="E129" s="1"/>
  <c r="W129" s="1"/>
  <c r="E635" i="5"/>
  <c r="D635"/>
  <c r="G635" s="1"/>
  <c r="H635" s="1"/>
  <c r="CM129" i="6" l="1"/>
  <c r="AM130"/>
  <c r="BD130" s="1"/>
  <c r="C636" i="5"/>
  <c r="B636"/>
  <c r="BU130" i="6" l="1"/>
  <c r="F129"/>
  <c r="X129" s="1"/>
  <c r="CN129"/>
  <c r="E636" i="5"/>
  <c r="D636"/>
  <c r="G636" s="1"/>
  <c r="H636" s="1"/>
  <c r="AN130" i="6" l="1"/>
  <c r="BE130" s="1"/>
  <c r="BV130" s="1"/>
  <c r="G129"/>
  <c r="CO129"/>
  <c r="H129" s="1"/>
  <c r="Z129" s="1"/>
  <c r="C637" i="5"/>
  <c r="B637"/>
  <c r="Y129" i="6" l="1"/>
  <c r="CP129"/>
  <c r="AP130"/>
  <c r="BG130" s="1"/>
  <c r="E637" i="5"/>
  <c r="D637"/>
  <c r="G637" s="1"/>
  <c r="H637" s="1"/>
  <c r="I129" i="6" l="1"/>
  <c r="AA129" s="1"/>
  <c r="CQ129"/>
  <c r="J129" s="1"/>
  <c r="AB129" s="1"/>
  <c r="AQ130"/>
  <c r="BH130" s="1"/>
  <c r="AO130"/>
  <c r="BF130" s="1"/>
  <c r="C638" i="5"/>
  <c r="B638"/>
  <c r="V129" i="6" l="1"/>
  <c r="A130"/>
  <c r="B130" s="1"/>
  <c r="U129"/>
  <c r="AR130"/>
  <c r="BI130" s="1"/>
  <c r="E638" i="5"/>
  <c r="D638"/>
  <c r="G638" s="1"/>
  <c r="H638" s="1"/>
  <c r="BZ130" i="6" l="1"/>
  <c r="BB130"/>
  <c r="BS130"/>
  <c r="C130" s="1"/>
  <c r="C639" i="5"/>
  <c r="B639"/>
  <c r="BW130" i="6" l="1"/>
  <c r="BX130" s="1"/>
  <c r="BY130" s="1"/>
  <c r="E639" i="5"/>
  <c r="D639"/>
  <c r="G639" s="1"/>
  <c r="H639" s="1"/>
  <c r="CJ130" i="6" l="1"/>
  <c r="C640" i="5"/>
  <c r="B640"/>
  <c r="CL130" i="6" l="1"/>
  <c r="CM130" s="1"/>
  <c r="F130" s="1"/>
  <c r="E640" i="5"/>
  <c r="D640"/>
  <c r="G640" s="1"/>
  <c r="H640" s="1"/>
  <c r="CN130" i="6" l="1"/>
  <c r="G130" s="1"/>
  <c r="E130"/>
  <c r="X130"/>
  <c r="C641" i="5"/>
  <c r="B641"/>
  <c r="CO130" i="6" l="1"/>
  <c r="CP130" s="1"/>
  <c r="AN131"/>
  <c r="BE131" s="1"/>
  <c r="Y130"/>
  <c r="W130"/>
  <c r="E641" i="5"/>
  <c r="D641"/>
  <c r="G641" s="1"/>
  <c r="H641" s="1"/>
  <c r="BV131" i="6" l="1"/>
  <c r="I130"/>
  <c r="AA130" s="1"/>
  <c r="CQ130"/>
  <c r="J130" s="1"/>
  <c r="AB130" s="1"/>
  <c r="H130"/>
  <c r="Z130" s="1"/>
  <c r="AO131"/>
  <c r="AM131"/>
  <c r="BD131" s="1"/>
  <c r="C642" i="5"/>
  <c r="B642"/>
  <c r="AQ131" i="6" l="1"/>
  <c r="BH131" s="1"/>
  <c r="AP131"/>
  <c r="BG131" s="1"/>
  <c r="BU131"/>
  <c r="AR131"/>
  <c r="BI131" s="1"/>
  <c r="BF131"/>
  <c r="U130"/>
  <c r="V130"/>
  <c r="A131"/>
  <c r="B131" s="1"/>
  <c r="E642" i="5"/>
  <c r="D642"/>
  <c r="G642" s="1"/>
  <c r="H642" s="1"/>
  <c r="BZ131" i="6" l="1"/>
  <c r="BB131"/>
  <c r="C643" i="5"/>
  <c r="B643"/>
  <c r="BS131" i="6" l="1"/>
  <c r="E643" i="5"/>
  <c r="D643"/>
  <c r="G643" s="1"/>
  <c r="H643" s="1"/>
  <c r="C131" i="6" l="1"/>
  <c r="C644" i="5"/>
  <c r="B644"/>
  <c r="BW131" i="6" l="1"/>
  <c r="BX131" s="1"/>
  <c r="E644" i="5"/>
  <c r="D644"/>
  <c r="G644" s="1"/>
  <c r="H644" s="1"/>
  <c r="BY131" i="6" l="1"/>
  <c r="CJ131" s="1"/>
  <c r="C645" i="5"/>
  <c r="B645"/>
  <c r="CL131" i="6" l="1"/>
  <c r="E131" s="1"/>
  <c r="W131" s="1"/>
  <c r="E645" i="5"/>
  <c r="D645"/>
  <c r="G645" s="1"/>
  <c r="H645" s="1"/>
  <c r="AM132" i="6" l="1"/>
  <c r="BD132" s="1"/>
  <c r="BU132" s="1"/>
  <c r="CM131"/>
  <c r="F131" s="1"/>
  <c r="X131" s="1"/>
  <c r="C646" i="5"/>
  <c r="B646"/>
  <c r="CN131" i="6" l="1"/>
  <c r="CO131" s="1"/>
  <c r="AN132"/>
  <c r="BE132" s="1"/>
  <c r="E646" i="5"/>
  <c r="D646"/>
  <c r="G646" s="1"/>
  <c r="H646" s="1"/>
  <c r="G131" i="6" l="1"/>
  <c r="Y131" s="1"/>
  <c r="BV132"/>
  <c r="CP131"/>
  <c r="H131"/>
  <c r="Z131" s="1"/>
  <c r="AO132"/>
  <c r="C647" i="5"/>
  <c r="B647"/>
  <c r="I131" i="6" l="1"/>
  <c r="AA131" s="1"/>
  <c r="CQ131"/>
  <c r="J131" s="1"/>
  <c r="AB131" s="1"/>
  <c r="BF132"/>
  <c r="AP132"/>
  <c r="BG132" s="1"/>
  <c r="E647" i="5"/>
  <c r="D647"/>
  <c r="G647" s="1"/>
  <c r="H647" s="1"/>
  <c r="V131" i="6" l="1"/>
  <c r="U131"/>
  <c r="A132"/>
  <c r="B132" s="1"/>
  <c r="AQ132"/>
  <c r="BH132" s="1"/>
  <c r="AR132"/>
  <c r="BI132" s="1"/>
  <c r="C648" i="5"/>
  <c r="B648"/>
  <c r="BZ132" i="6" l="1"/>
  <c r="BB132"/>
  <c r="BS132"/>
  <c r="C132" s="1"/>
  <c r="E648" i="5"/>
  <c r="D648"/>
  <c r="G648" s="1"/>
  <c r="H648" s="1"/>
  <c r="BW132" i="6" l="1"/>
  <c r="BX132" s="1"/>
  <c r="BY132" s="1"/>
  <c r="C649" i="5"/>
  <c r="B649"/>
  <c r="CJ132" i="6" l="1"/>
  <c r="CL132" s="1"/>
  <c r="E132" s="1"/>
  <c r="W132" s="1"/>
  <c r="AM133" s="1"/>
  <c r="BD133" s="1"/>
  <c r="E649" i="5"/>
  <c r="D649"/>
  <c r="G649" s="1"/>
  <c r="H649" s="1"/>
  <c r="CM132" i="6" l="1"/>
  <c r="F132" s="1"/>
  <c r="X132" s="1"/>
  <c r="BU133"/>
  <c r="C650" i="5"/>
  <c r="B650"/>
  <c r="CN132" i="6" l="1"/>
  <c r="G132" s="1"/>
  <c r="Y132" s="1"/>
  <c r="AN133"/>
  <c r="BE133" s="1"/>
  <c r="E650" i="5"/>
  <c r="D650"/>
  <c r="G650" s="1"/>
  <c r="H650" s="1"/>
  <c r="CO132" i="6" l="1"/>
  <c r="CP132" s="1"/>
  <c r="I132" s="1"/>
  <c r="AA132" s="1"/>
  <c r="AQ133" s="1"/>
  <c r="BH133" s="1"/>
  <c r="BV133"/>
  <c r="CQ132"/>
  <c r="J132" s="1"/>
  <c r="AB132" s="1"/>
  <c r="AO133"/>
  <c r="C651" i="5"/>
  <c r="B651"/>
  <c r="H132" i="6" l="1"/>
  <c r="Z132" s="1"/>
  <c r="U132" s="1"/>
  <c r="AR133"/>
  <c r="BI133" s="1"/>
  <c r="BF133"/>
  <c r="E651" i="5"/>
  <c r="D651"/>
  <c r="G651" s="1"/>
  <c r="H651" s="1"/>
  <c r="AP133" i="6" l="1"/>
  <c r="BG133" s="1"/>
  <c r="BS133" s="1"/>
  <c r="A133"/>
  <c r="B133" s="1"/>
  <c r="V132"/>
  <c r="BZ133"/>
  <c r="BB133"/>
  <c r="C652" i="5"/>
  <c r="B652"/>
  <c r="C133" i="6" l="1"/>
  <c r="BW133"/>
  <c r="BX133" s="1"/>
  <c r="E652" i="5"/>
  <c r="D652"/>
  <c r="G652" s="1"/>
  <c r="H652" s="1"/>
  <c r="BY133" i="6" l="1"/>
  <c r="CJ133" s="1"/>
  <c r="C653" i="5"/>
  <c r="B653"/>
  <c r="CL133" i="6" l="1"/>
  <c r="E133" s="1"/>
  <c r="W133" s="1"/>
  <c r="E653" i="5"/>
  <c r="D653"/>
  <c r="G653" s="1"/>
  <c r="H653" s="1"/>
  <c r="AM134" i="6" l="1"/>
  <c r="BD134" s="1"/>
  <c r="BU134" s="1"/>
  <c r="CM133"/>
  <c r="F133" s="1"/>
  <c r="X133" s="1"/>
  <c r="C654" i="5"/>
  <c r="B654"/>
  <c r="CN133" i="6" l="1"/>
  <c r="CO133" s="1"/>
  <c r="AN134"/>
  <c r="BE134" s="1"/>
  <c r="E654" i="5"/>
  <c r="D654"/>
  <c r="G654" s="1"/>
  <c r="H654" s="1"/>
  <c r="G133" i="6" l="1"/>
  <c r="Y133" s="1"/>
  <c r="AO134" s="1"/>
  <c r="BV134"/>
  <c r="CP133"/>
  <c r="H133"/>
  <c r="C655" i="5"/>
  <c r="B655"/>
  <c r="I133" i="6" l="1"/>
  <c r="AA133" s="1"/>
  <c r="CQ133"/>
  <c r="J133" s="1"/>
  <c r="AB133" s="1"/>
  <c r="BF134"/>
  <c r="Z133"/>
  <c r="E655" i="5"/>
  <c r="D655"/>
  <c r="G655" s="1"/>
  <c r="H655" s="1"/>
  <c r="AQ134" i="6" l="1"/>
  <c r="V133"/>
  <c r="AR134"/>
  <c r="BI134" s="1"/>
  <c r="AP134"/>
  <c r="BG134" s="1"/>
  <c r="BH134"/>
  <c r="U133"/>
  <c r="A134"/>
  <c r="B134" s="1"/>
  <c r="C656" i="5"/>
  <c r="B656"/>
  <c r="BZ134" i="6" l="1"/>
  <c r="BS134"/>
  <c r="BB134"/>
  <c r="C134"/>
  <c r="BW134" s="1"/>
  <c r="E656" i="5"/>
  <c r="D656"/>
  <c r="G656" s="1"/>
  <c r="H656" s="1"/>
  <c r="BY134" i="6" l="1"/>
  <c r="BX134"/>
  <c r="C657" i="5"/>
  <c r="B657"/>
  <c r="E657" l="1"/>
  <c r="D657"/>
  <c r="G657" s="1"/>
  <c r="H657" s="1"/>
  <c r="CJ134" i="6" l="1"/>
  <c r="C658" i="5"/>
  <c r="B658"/>
  <c r="CL134" i="6" l="1"/>
  <c r="CM134" s="1"/>
  <c r="F134" s="1"/>
  <c r="E658" i="5"/>
  <c r="D658"/>
  <c r="G658" s="1"/>
  <c r="H658" s="1"/>
  <c r="CN134" i="6" l="1"/>
  <c r="E134"/>
  <c r="X134"/>
  <c r="C659" i="5"/>
  <c r="B659"/>
  <c r="CO134" i="6" l="1"/>
  <c r="G134"/>
  <c r="Y134" s="1"/>
  <c r="AN135"/>
  <c r="BE135" s="1"/>
  <c r="W134"/>
  <c r="E659" i="5"/>
  <c r="D659"/>
  <c r="G659" s="1"/>
  <c r="H659" s="1"/>
  <c r="BV135" i="6" l="1"/>
  <c r="CP134"/>
  <c r="H134"/>
  <c r="Z134" s="1"/>
  <c r="AO135"/>
  <c r="AM135"/>
  <c r="BD135" s="1"/>
  <c r="C660" i="5"/>
  <c r="B660"/>
  <c r="AP135" i="6" l="1"/>
  <c r="BG135" s="1"/>
  <c r="BU135"/>
  <c r="I134"/>
  <c r="AA134" s="1"/>
  <c r="CQ134"/>
  <c r="J134" s="1"/>
  <c r="AB134" s="1"/>
  <c r="BF135"/>
  <c r="E660" i="5"/>
  <c r="D660"/>
  <c r="G660" l="1"/>
  <c r="H660" s="1"/>
  <c r="AQ135" i="6"/>
  <c r="BH135" s="1"/>
  <c r="U134"/>
  <c r="V134"/>
  <c r="A135"/>
  <c r="B135" s="1"/>
  <c r="AR135"/>
  <c r="BI135" s="1"/>
  <c r="C661" i="5"/>
  <c r="B661"/>
  <c r="BZ135" i="6" l="1"/>
  <c r="BB135"/>
  <c r="BS135"/>
  <c r="C135" s="1"/>
  <c r="E661" i="5"/>
  <c r="D661"/>
  <c r="G661" s="1"/>
  <c r="H661" s="1"/>
  <c r="BW135" i="6" l="1"/>
  <c r="BX135" s="1"/>
  <c r="BY135" s="1"/>
  <c r="C662" i="5"/>
  <c r="B662"/>
  <c r="CJ135" i="6" l="1"/>
  <c r="E662" i="5"/>
  <c r="D662"/>
  <c r="G662" s="1"/>
  <c r="H662" s="1"/>
  <c r="CL135" i="6" l="1"/>
  <c r="E135" s="1"/>
  <c r="W135" s="1"/>
  <c r="C663" i="5"/>
  <c r="B663"/>
  <c r="AM136" i="6" l="1"/>
  <c r="BD136" s="1"/>
  <c r="BU136" s="1"/>
  <c r="CM135"/>
  <c r="CN135" s="1"/>
  <c r="G135" s="1"/>
  <c r="E663" i="5"/>
  <c r="D663"/>
  <c r="G663" l="1"/>
  <c r="H663" s="1"/>
  <c r="F135" i="6"/>
  <c r="X135" s="1"/>
  <c r="CO135"/>
  <c r="CP135" s="1"/>
  <c r="I135" s="1"/>
  <c r="Y135"/>
  <c r="C664" i="5"/>
  <c r="B664"/>
  <c r="AN136" i="6" l="1"/>
  <c r="BE136" s="1"/>
  <c r="BV136" s="1"/>
  <c r="CQ135"/>
  <c r="J135" s="1"/>
  <c r="AB135" s="1"/>
  <c r="H135"/>
  <c r="Z135" s="1"/>
  <c r="AO136"/>
  <c r="AA135"/>
  <c r="E664" i="5"/>
  <c r="D664"/>
  <c r="G664" s="1"/>
  <c r="H664" s="1"/>
  <c r="AP136" i="6" l="1"/>
  <c r="BG136" s="1"/>
  <c r="V135"/>
  <c r="AR136"/>
  <c r="BI136" s="1"/>
  <c r="BF136"/>
  <c r="AQ136"/>
  <c r="BH136" s="1"/>
  <c r="U135"/>
  <c r="A136"/>
  <c r="B136" s="1"/>
  <c r="C665" i="5"/>
  <c r="B665"/>
  <c r="BZ136" i="6" l="1"/>
  <c r="BB136"/>
  <c r="E665" i="5"/>
  <c r="D665"/>
  <c r="G665" l="1"/>
  <c r="H665" s="1"/>
  <c r="B666" s="1"/>
  <c r="BS136" i="6"/>
  <c r="C666" i="5"/>
  <c r="C136" i="6" l="1"/>
  <c r="E666" i="5"/>
  <c r="D666"/>
  <c r="G666" s="1"/>
  <c r="H666" s="1"/>
  <c r="BW136" i="6" l="1"/>
  <c r="BX136" s="1"/>
  <c r="C667" i="5"/>
  <c r="B667"/>
  <c r="BY136" i="6" l="1"/>
  <c r="CJ136" s="1"/>
  <c r="E667" i="5"/>
  <c r="D667"/>
  <c r="G667" s="1"/>
  <c r="H667" s="1"/>
  <c r="CL136" i="6" l="1"/>
  <c r="E136" s="1"/>
  <c r="W136" s="1"/>
  <c r="C668" i="5"/>
  <c r="B668"/>
  <c r="AM137" i="6" l="1"/>
  <c r="BD137" s="1"/>
  <c r="BU137" s="1"/>
  <c r="CM136"/>
  <c r="F136" s="1"/>
  <c r="X136" s="1"/>
  <c r="E668" i="5"/>
  <c r="D668"/>
  <c r="G668" l="1"/>
  <c r="H668" s="1"/>
  <c r="AN137" i="6"/>
  <c r="BE137" s="1"/>
  <c r="CN136"/>
  <c r="G136" s="1"/>
  <c r="Y136" s="1"/>
  <c r="C669" i="5"/>
  <c r="B669"/>
  <c r="AO137" i="6" l="1"/>
  <c r="BF137" s="1"/>
  <c r="BV137"/>
  <c r="CO136"/>
  <c r="CP136" s="1"/>
  <c r="E669" i="5"/>
  <c r="D669"/>
  <c r="G669" l="1"/>
  <c r="H669" s="1"/>
  <c r="H136" i="6"/>
  <c r="Z136" s="1"/>
  <c r="I136"/>
  <c r="AA136" s="1"/>
  <c r="CQ136"/>
  <c r="J136" s="1"/>
  <c r="AB136" s="1"/>
  <c r="C670" i="5"/>
  <c r="B670"/>
  <c r="AQ137" i="6" l="1"/>
  <c r="BH137" s="1"/>
  <c r="V136"/>
  <c r="AR137"/>
  <c r="BI137" s="1"/>
  <c r="AP137"/>
  <c r="U136"/>
  <c r="A137"/>
  <c r="E670" i="5"/>
  <c r="D670"/>
  <c r="G670" s="1"/>
  <c r="H670" s="1"/>
  <c r="BZ137" i="6" l="1"/>
  <c r="B137"/>
  <c r="BG137"/>
  <c r="BB137"/>
  <c r="C671" i="5"/>
  <c r="B671"/>
  <c r="BS137" i="6" l="1"/>
  <c r="C137" s="1"/>
  <c r="E671" i="5"/>
  <c r="D671"/>
  <c r="G671" s="1"/>
  <c r="H671" s="1"/>
  <c r="BW137" i="6" l="1"/>
  <c r="BX137"/>
  <c r="C672" i="5"/>
  <c r="B672"/>
  <c r="BY137" i="6" l="1"/>
  <c r="CJ137" s="1"/>
  <c r="E672" i="5"/>
  <c r="D672"/>
  <c r="G672" s="1"/>
  <c r="H672" s="1"/>
  <c r="CL137" i="6" l="1"/>
  <c r="E137" s="1"/>
  <c r="W137" s="1"/>
  <c r="AM138" s="1"/>
  <c r="BD138" s="1"/>
  <c r="BU138" s="1"/>
  <c r="C673" i="5"/>
  <c r="B673"/>
  <c r="CM137" i="6" l="1"/>
  <c r="CN137" s="1"/>
  <c r="G137" s="1"/>
  <c r="Y137" s="1"/>
  <c r="AO138" s="1"/>
  <c r="BF138" s="1"/>
  <c r="CQ137"/>
  <c r="J137" s="1"/>
  <c r="AB137" s="1"/>
  <c r="E673" i="5"/>
  <c r="D673"/>
  <c r="G673" l="1"/>
  <c r="H673" s="1"/>
  <c r="F137" i="6"/>
  <c r="X137" s="1"/>
  <c r="AN138" s="1"/>
  <c r="BE138" s="1"/>
  <c r="BV138" s="1"/>
  <c r="CO137"/>
  <c r="H137" s="1"/>
  <c r="Z137" s="1"/>
  <c r="AP138" s="1"/>
  <c r="BG138" s="1"/>
  <c r="AR138"/>
  <c r="C674" i="5"/>
  <c r="B674"/>
  <c r="CP137" i="6" l="1"/>
  <c r="I137" s="1"/>
  <c r="AA137" s="1"/>
  <c r="U137" s="1"/>
  <c r="BI138"/>
  <c r="BZ138" s="1"/>
  <c r="E674" i="5"/>
  <c r="D674"/>
  <c r="G674" s="1"/>
  <c r="H674" s="1"/>
  <c r="AQ138" i="6" l="1"/>
  <c r="A138"/>
  <c r="B138" s="1"/>
  <c r="V137"/>
  <c r="C675" i="5"/>
  <c r="B675"/>
  <c r="BH138" i="6" l="1"/>
  <c r="BB138"/>
  <c r="BW138"/>
  <c r="E675" i="5"/>
  <c r="D675"/>
  <c r="G675" s="1"/>
  <c r="H675" s="1"/>
  <c r="BS138" i="6" l="1"/>
  <c r="C138" s="1"/>
  <c r="BY138" s="1"/>
  <c r="C676" i="5"/>
  <c r="B676"/>
  <c r="BX138" i="6" l="1"/>
  <c r="CJ138" s="1"/>
  <c r="CL138" s="1"/>
  <c r="E138" s="1"/>
  <c r="W138" s="1"/>
  <c r="E676" i="5"/>
  <c r="D676"/>
  <c r="G676" l="1"/>
  <c r="H676" s="1"/>
  <c r="AM139" i="6"/>
  <c r="BD139" s="1"/>
  <c r="BU139" s="1"/>
  <c r="CM138"/>
  <c r="CN138" s="1"/>
  <c r="G138" s="1"/>
  <c r="C677" i="5"/>
  <c r="B677"/>
  <c r="F138" i="6" l="1"/>
  <c r="X138" s="1"/>
  <c r="CO138"/>
  <c r="H138" s="1"/>
  <c r="Z138" s="1"/>
  <c r="Y138"/>
  <c r="E677" i="5"/>
  <c r="D677"/>
  <c r="G677" s="1"/>
  <c r="H677" s="1"/>
  <c r="AP139" i="6" l="1"/>
  <c r="BG139" s="1"/>
  <c r="AN139"/>
  <c r="BE139" s="1"/>
  <c r="BV139" s="1"/>
  <c r="CP138"/>
  <c r="I138" s="1"/>
  <c r="AA138" s="1"/>
  <c r="AQ139" s="1"/>
  <c r="BH139" s="1"/>
  <c r="CQ138"/>
  <c r="J138" s="1"/>
  <c r="AB138" s="1"/>
  <c r="AO139"/>
  <c r="C678" i="5"/>
  <c r="B678"/>
  <c r="U138" i="6" l="1"/>
  <c r="V138"/>
  <c r="AR139"/>
  <c r="BI139" s="1"/>
  <c r="BF139"/>
  <c r="A139"/>
  <c r="B139" s="1"/>
  <c r="E678" i="5"/>
  <c r="D678"/>
  <c r="G678" s="1"/>
  <c r="H678" s="1"/>
  <c r="BZ139" i="6" l="1"/>
  <c r="BB139"/>
  <c r="C679" i="5"/>
  <c r="B679"/>
  <c r="BS139" i="6" l="1"/>
  <c r="E679" i="5"/>
  <c r="D679"/>
  <c r="G679" s="1"/>
  <c r="H679" s="1"/>
  <c r="C139" i="6" l="1"/>
  <c r="C680" i="5"/>
  <c r="B680"/>
  <c r="BW139" i="6" l="1"/>
  <c r="BX139" s="1"/>
  <c r="BY139" s="1"/>
  <c r="E680" i="5"/>
  <c r="D680"/>
  <c r="G680" s="1"/>
  <c r="H680" s="1"/>
  <c r="CJ139" i="6" l="1"/>
  <c r="C681" i="5"/>
  <c r="B681"/>
  <c r="CL139" i="6" l="1"/>
  <c r="E139" s="1"/>
  <c r="W139" s="1"/>
  <c r="E681" i="5"/>
  <c r="D681"/>
  <c r="G681" s="1"/>
  <c r="H681" s="1"/>
  <c r="AM140" i="6" l="1"/>
  <c r="BD140" s="1"/>
  <c r="BU140" s="1"/>
  <c r="CM139"/>
  <c r="F139" s="1"/>
  <c r="X139" s="1"/>
  <c r="C682" i="5"/>
  <c r="B682"/>
  <c r="CN139" i="6" l="1"/>
  <c r="CO139" s="1"/>
  <c r="H139" s="1"/>
  <c r="Z139" s="1"/>
  <c r="AN140"/>
  <c r="BE140" s="1"/>
  <c r="E682" i="5"/>
  <c r="D682"/>
  <c r="G682" s="1"/>
  <c r="H682" s="1"/>
  <c r="AP140" i="6" l="1"/>
  <c r="BG140" s="1"/>
  <c r="BV140"/>
  <c r="G139"/>
  <c r="Y139" s="1"/>
  <c r="CP139"/>
  <c r="I139" s="1"/>
  <c r="AA139" s="1"/>
  <c r="AQ140" s="1"/>
  <c r="BH140" s="1"/>
  <c r="CQ139"/>
  <c r="J139" s="1"/>
  <c r="AB139" s="1"/>
  <c r="C683" i="5"/>
  <c r="B683"/>
  <c r="A140" i="6" l="1"/>
  <c r="B140" s="1"/>
  <c r="AO140"/>
  <c r="BF140" s="1"/>
  <c r="V139"/>
  <c r="U139"/>
  <c r="AR140"/>
  <c r="BI140" s="1"/>
  <c r="E683" i="5"/>
  <c r="D683"/>
  <c r="G683" s="1"/>
  <c r="H683" s="1"/>
  <c r="BZ140" i="6" l="1"/>
  <c r="BS140"/>
  <c r="BB140"/>
  <c r="C684" i="5"/>
  <c r="B684"/>
  <c r="C140" i="6" l="1"/>
  <c r="E684" i="5"/>
  <c r="D684"/>
  <c r="G684" s="1"/>
  <c r="H684" s="1"/>
  <c r="BW140" i="6" l="1"/>
  <c r="BX140" s="1"/>
  <c r="C685" i="5"/>
  <c r="B685"/>
  <c r="BY140" i="6" l="1"/>
  <c r="CJ140" s="1"/>
  <c r="E685" i="5"/>
  <c r="D685"/>
  <c r="G685" s="1"/>
  <c r="H685" s="1"/>
  <c r="CL140" i="6" l="1"/>
  <c r="CM140" s="1"/>
  <c r="F140" s="1"/>
  <c r="C686" i="5"/>
  <c r="B686"/>
  <c r="CN140" i="6" l="1"/>
  <c r="E140"/>
  <c r="X140"/>
  <c r="E686" i="5"/>
  <c r="D686"/>
  <c r="G686" s="1"/>
  <c r="H686" s="1"/>
  <c r="CO140" i="6" l="1"/>
  <c r="H140" s="1"/>
  <c r="G140"/>
  <c r="Y140" s="1"/>
  <c r="Z140"/>
  <c r="AN141"/>
  <c r="BE141" s="1"/>
  <c r="W140"/>
  <c r="C687" i="5"/>
  <c r="B687"/>
  <c r="AO141" i="6" l="1"/>
  <c r="BF141" s="1"/>
  <c r="BV141"/>
  <c r="CP140"/>
  <c r="AP141"/>
  <c r="BG141" s="1"/>
  <c r="AM141"/>
  <c r="BD141" s="1"/>
  <c r="E687" i="5"/>
  <c r="D687"/>
  <c r="G687" l="1"/>
  <c r="H687" s="1"/>
  <c r="BU141" i="6"/>
  <c r="I140"/>
  <c r="AA140" s="1"/>
  <c r="CQ140"/>
  <c r="J140" s="1"/>
  <c r="AB140" s="1"/>
  <c r="C688" i="5"/>
  <c r="B688"/>
  <c r="A141" i="6" l="1"/>
  <c r="B141" s="1"/>
  <c r="V140"/>
  <c r="AQ141"/>
  <c r="BH141" s="1"/>
  <c r="U140"/>
  <c r="AR141"/>
  <c r="E688" i="5"/>
  <c r="D688"/>
  <c r="G688" s="1"/>
  <c r="H688" s="1"/>
  <c r="BB141" i="6" l="1"/>
  <c r="BI141"/>
  <c r="BZ141" s="1"/>
  <c r="C689" i="5"/>
  <c r="B689"/>
  <c r="BS141" i="6" l="1"/>
  <c r="C141" s="1"/>
  <c r="E689" i="5"/>
  <c r="D689"/>
  <c r="G689" s="1"/>
  <c r="H689" s="1"/>
  <c r="BW141" i="6" l="1"/>
  <c r="BX141" s="1"/>
  <c r="C690" i="5"/>
  <c r="B690"/>
  <c r="BY141" i="6" l="1"/>
  <c r="CJ141" s="1"/>
  <c r="E690" i="5"/>
  <c r="D690"/>
  <c r="G690" s="1"/>
  <c r="H690" s="1"/>
  <c r="CL141" i="6" l="1"/>
  <c r="E141" s="1"/>
  <c r="W141" s="1"/>
  <c r="C691" i="5"/>
  <c r="B691"/>
  <c r="AM142" i="6" l="1"/>
  <c r="BD142" s="1"/>
  <c r="BU142" s="1"/>
  <c r="CM141"/>
  <c r="F141" s="1"/>
  <c r="X141" s="1"/>
  <c r="E691" i="5"/>
  <c r="D691"/>
  <c r="G691" l="1"/>
  <c r="H691" s="1"/>
  <c r="CN141" i="6"/>
  <c r="CO141" s="1"/>
  <c r="AN142"/>
  <c r="BE142" s="1"/>
  <c r="C692" i="5"/>
  <c r="B692"/>
  <c r="BV142" i="6" l="1"/>
  <c r="G141"/>
  <c r="Y141" s="1"/>
  <c r="CP141"/>
  <c r="H141"/>
  <c r="Z141" s="1"/>
  <c r="E692" i="5"/>
  <c r="D692"/>
  <c r="G692" s="1"/>
  <c r="H692" s="1"/>
  <c r="AP142" i="6" l="1"/>
  <c r="BG142" s="1"/>
  <c r="AO142"/>
  <c r="BF142" s="1"/>
  <c r="I141"/>
  <c r="AA141" s="1"/>
  <c r="CQ141"/>
  <c r="J141" s="1"/>
  <c r="AB141" s="1"/>
  <c r="C693" i="5"/>
  <c r="B693"/>
  <c r="AQ142" i="6" l="1"/>
  <c r="BH142" s="1"/>
  <c r="V141"/>
  <c r="AR142"/>
  <c r="BI142" s="1"/>
  <c r="A142"/>
  <c r="B142" s="1"/>
  <c r="U141"/>
  <c r="E693" i="5"/>
  <c r="D693"/>
  <c r="G693" l="1"/>
  <c r="H693" s="1"/>
  <c r="BZ142" i="6"/>
  <c r="BB142"/>
  <c r="C694" i="5"/>
  <c r="B694"/>
  <c r="BS142" i="6" l="1"/>
  <c r="E694" i="5"/>
  <c r="D694"/>
  <c r="G694" l="1"/>
  <c r="H694" s="1"/>
  <c r="C142" i="6"/>
  <c r="C695" i="5"/>
  <c r="B695"/>
  <c r="BW142" i="6" l="1"/>
  <c r="BX142" s="1"/>
  <c r="BY142" s="1"/>
  <c r="E695" i="5"/>
  <c r="D695"/>
  <c r="G695" s="1"/>
  <c r="H695" s="1"/>
  <c r="CJ142" i="6" l="1"/>
  <c r="C696" i="5"/>
  <c r="B696"/>
  <c r="CL142" i="6" l="1"/>
  <c r="E142" s="1"/>
  <c r="W142" s="1"/>
  <c r="E696" i="5"/>
  <c r="D696"/>
  <c r="G696" s="1"/>
  <c r="H696" s="1"/>
  <c r="AM143" i="6" l="1"/>
  <c r="BD143" s="1"/>
  <c r="BU143" s="1"/>
  <c r="CM142"/>
  <c r="F142" s="1"/>
  <c r="X142" s="1"/>
  <c r="C697" i="5"/>
  <c r="B697"/>
  <c r="AN143" i="6" l="1"/>
  <c r="BE143" s="1"/>
  <c r="BV143" s="1"/>
  <c r="CN142"/>
  <c r="G142" s="1"/>
  <c r="Y142" s="1"/>
  <c r="E697" i="5"/>
  <c r="D697"/>
  <c r="G697" l="1"/>
  <c r="H697" s="1"/>
  <c r="CO142" i="6"/>
  <c r="CP142" s="1"/>
  <c r="I142" s="1"/>
  <c r="AA142" s="1"/>
  <c r="AO143"/>
  <c r="BF143" s="1"/>
  <c r="CQ142"/>
  <c r="J142" s="1"/>
  <c r="AB142" s="1"/>
  <c r="C698" i="5"/>
  <c r="B698"/>
  <c r="H142" i="6" l="1"/>
  <c r="Z142" s="1"/>
  <c r="U142" s="1"/>
  <c r="AQ143"/>
  <c r="BH143" s="1"/>
  <c r="AP143"/>
  <c r="BG143" s="1"/>
  <c r="AR143"/>
  <c r="E698" i="5"/>
  <c r="D698"/>
  <c r="A143" i="6" l="1"/>
  <c r="B143" s="1"/>
  <c r="V142"/>
  <c r="G698" i="5"/>
  <c r="H698" s="1"/>
  <c r="BB143" i="6"/>
  <c r="BI143"/>
  <c r="BZ143" s="1"/>
  <c r="C699" i="5"/>
  <c r="B699"/>
  <c r="BS143" i="6" l="1"/>
  <c r="C143" s="1"/>
  <c r="E699" i="5"/>
  <c r="D699"/>
  <c r="G699" s="1"/>
  <c r="H699" s="1"/>
  <c r="BW143" i="6" l="1"/>
  <c r="BX143" s="1"/>
  <c r="BY143" s="1"/>
  <c r="C700" i="5"/>
  <c r="B700"/>
  <c r="CJ143" i="6" l="1"/>
  <c r="CL143" s="1"/>
  <c r="E143" s="1"/>
  <c r="W143" s="1"/>
  <c r="AM144" s="1"/>
  <c r="BD144" s="1"/>
  <c r="E700" i="5"/>
  <c r="D700"/>
  <c r="G700" s="1"/>
  <c r="H700" s="1"/>
  <c r="CM143" i="6" l="1"/>
  <c r="F143" s="1"/>
  <c r="X143" s="1"/>
  <c r="BU144"/>
  <c r="CN143"/>
  <c r="G143" s="1"/>
  <c r="C701" i="5"/>
  <c r="B701"/>
  <c r="CO143" i="6" l="1"/>
  <c r="H143" s="1"/>
  <c r="Z143" s="1"/>
  <c r="AN144"/>
  <c r="BE144" s="1"/>
  <c r="Y143"/>
  <c r="E701" i="5"/>
  <c r="D701"/>
  <c r="G701" s="1"/>
  <c r="H701" s="1"/>
  <c r="AP144" i="6" l="1"/>
  <c r="BG144" s="1"/>
  <c r="BV144"/>
  <c r="CP143"/>
  <c r="AO144"/>
  <c r="C702" i="5"/>
  <c r="B702"/>
  <c r="I143" i="6" l="1"/>
  <c r="AA143" s="1"/>
  <c r="CQ143"/>
  <c r="J143" s="1"/>
  <c r="AB143" s="1"/>
  <c r="BF144"/>
  <c r="E702" i="5"/>
  <c r="D702"/>
  <c r="G702" s="1"/>
  <c r="H702" s="1"/>
  <c r="A144" i="6" l="1"/>
  <c r="B144" s="1"/>
  <c r="AQ144"/>
  <c r="BH144" s="1"/>
  <c r="BY144" s="1"/>
  <c r="U143"/>
  <c r="V143"/>
  <c r="AR144"/>
  <c r="BI144" s="1"/>
  <c r="C703" i="5"/>
  <c r="B703"/>
  <c r="BZ144" i="6" l="1"/>
  <c r="BB144"/>
  <c r="BS144"/>
  <c r="C144" s="1"/>
  <c r="E703" i="5"/>
  <c r="D703"/>
  <c r="G703" s="1"/>
  <c r="H703" s="1"/>
  <c r="BW144" i="6" l="1"/>
  <c r="BX144" s="1"/>
  <c r="C704" i="5"/>
  <c r="B704"/>
  <c r="CJ144" i="6" l="1"/>
  <c r="E704" i="5"/>
  <c r="D704"/>
  <c r="G704" s="1"/>
  <c r="H704" s="1"/>
  <c r="CL144" i="6" l="1"/>
  <c r="C705" i="5"/>
  <c r="B705"/>
  <c r="E144" i="6" l="1"/>
  <c r="CM144"/>
  <c r="E705" i="5"/>
  <c r="D705"/>
  <c r="G705" s="1"/>
  <c r="H705" s="1"/>
  <c r="CN144" i="6" l="1"/>
  <c r="F144"/>
  <c r="X144" s="1"/>
  <c r="W144"/>
  <c r="C706" i="5"/>
  <c r="B706"/>
  <c r="CO144" i="6" l="1"/>
  <c r="G144"/>
  <c r="Y144" s="1"/>
  <c r="AN145"/>
  <c r="BE145" s="1"/>
  <c r="AM145"/>
  <c r="E706" i="5"/>
  <c r="D706"/>
  <c r="G706" s="1"/>
  <c r="H706" s="1"/>
  <c r="BV145" i="6" l="1"/>
  <c r="CP144"/>
  <c r="H144"/>
  <c r="Z144" s="1"/>
  <c r="AO145"/>
  <c r="BD145"/>
  <c r="BU145" s="1"/>
  <c r="C707" i="5"/>
  <c r="B707"/>
  <c r="AP145" i="6" l="1"/>
  <c r="BG145" s="1"/>
  <c r="I144"/>
  <c r="AA144" s="1"/>
  <c r="CQ144"/>
  <c r="J144" s="1"/>
  <c r="AB144" s="1"/>
  <c r="BF145"/>
  <c r="E707" i="5"/>
  <c r="D707"/>
  <c r="G707" s="1"/>
  <c r="H707" s="1"/>
  <c r="U144" i="6" l="1"/>
  <c r="A145"/>
  <c r="B145" s="1"/>
  <c r="AQ145"/>
  <c r="BH145" s="1"/>
  <c r="V144"/>
  <c r="AR145"/>
  <c r="BI145" s="1"/>
  <c r="C708" i="5"/>
  <c r="B708"/>
  <c r="BS145" i="6" l="1"/>
  <c r="C145" s="1"/>
  <c r="BZ145"/>
  <c r="BY145"/>
  <c r="BB145"/>
  <c r="E708" i="5"/>
  <c r="D708"/>
  <c r="G708" l="1"/>
  <c r="H708" s="1"/>
  <c r="BW145" i="6"/>
  <c r="BX145" s="1"/>
  <c r="C709" i="5"/>
  <c r="B709"/>
  <c r="CJ145" i="6" l="1"/>
  <c r="E709" i="5"/>
  <c r="D709"/>
  <c r="G709" s="1"/>
  <c r="H709" s="1"/>
  <c r="CL145" i="6" l="1"/>
  <c r="E145" s="1"/>
  <c r="W145" s="1"/>
  <c r="C710" i="5"/>
  <c r="B710"/>
  <c r="AM146" i="6" l="1"/>
  <c r="BD146" s="1"/>
  <c r="BU146" s="1"/>
  <c r="CM145"/>
  <c r="F145" s="1"/>
  <c r="X145" s="1"/>
  <c r="E710" i="5"/>
  <c r="D710"/>
  <c r="G710" s="1"/>
  <c r="H710" s="1"/>
  <c r="CN145" i="6" l="1"/>
  <c r="G145" s="1"/>
  <c r="Y145" s="1"/>
  <c r="AN146"/>
  <c r="BE146" s="1"/>
  <c r="C711" i="5"/>
  <c r="B711"/>
  <c r="CO145" i="6" l="1"/>
  <c r="CP145" s="1"/>
  <c r="BV146"/>
  <c r="H145"/>
  <c r="Z145" s="1"/>
  <c r="AO146"/>
  <c r="E711" i="5"/>
  <c r="D711"/>
  <c r="G711" s="1"/>
  <c r="H711" s="1"/>
  <c r="AP146" i="6" l="1"/>
  <c r="BG146" s="1"/>
  <c r="I145"/>
  <c r="AA145" s="1"/>
  <c r="CQ145"/>
  <c r="J145" s="1"/>
  <c r="AB145" s="1"/>
  <c r="BF146"/>
  <c r="C712" i="5"/>
  <c r="B712"/>
  <c r="A146" i="6" l="1"/>
  <c r="B146" s="1"/>
  <c r="AQ146"/>
  <c r="BH146" s="1"/>
  <c r="BY146" s="1"/>
  <c r="U145"/>
  <c r="V145"/>
  <c r="AR146"/>
  <c r="BI146" s="1"/>
  <c r="E712" i="5"/>
  <c r="D712"/>
  <c r="G712" s="1"/>
  <c r="H712" s="1"/>
  <c r="BZ146" i="6" l="1"/>
  <c r="BB146"/>
  <c r="BS146"/>
  <c r="C146" s="1"/>
  <c r="C713" i="5"/>
  <c r="B713"/>
  <c r="BW146" i="6" l="1"/>
  <c r="BX146" s="1"/>
  <c r="E713" i="5"/>
  <c r="D713"/>
  <c r="G713" s="1"/>
  <c r="H713" s="1"/>
  <c r="C714" l="1"/>
  <c r="B714"/>
  <c r="CJ146" i="6" l="1"/>
  <c r="E714" i="5"/>
  <c r="D714"/>
  <c r="G714" s="1"/>
  <c r="H714" s="1"/>
  <c r="CL146" i="6" l="1"/>
  <c r="CM146" s="1"/>
  <c r="F146" s="1"/>
  <c r="X146" s="1"/>
  <c r="C715" i="5"/>
  <c r="B715"/>
  <c r="E146" i="6" l="1"/>
  <c r="W146" s="1"/>
  <c r="CN146"/>
  <c r="CO146" s="1"/>
  <c r="AN147"/>
  <c r="BE147" s="1"/>
  <c r="E715" i="5"/>
  <c r="D715"/>
  <c r="G715" s="1"/>
  <c r="H715" s="1"/>
  <c r="BV147" i="6" l="1"/>
  <c r="G146"/>
  <c r="Y146" s="1"/>
  <c r="AO147" s="1"/>
  <c r="CP146"/>
  <c r="I146" s="1"/>
  <c r="AA146" s="1"/>
  <c r="H146"/>
  <c r="Z146" s="1"/>
  <c r="AM147"/>
  <c r="BD147" s="1"/>
  <c r="C716" i="5"/>
  <c r="B716"/>
  <c r="AQ147" i="6" l="1"/>
  <c r="BH147" s="1"/>
  <c r="BY147" s="1"/>
  <c r="BU147"/>
  <c r="CQ146"/>
  <c r="J146" s="1"/>
  <c r="AB146" s="1"/>
  <c r="BF147"/>
  <c r="AP147"/>
  <c r="BG147" s="1"/>
  <c r="E716" i="5"/>
  <c r="D716"/>
  <c r="G716" s="1"/>
  <c r="H716" s="1"/>
  <c r="U146" i="6" l="1"/>
  <c r="A147"/>
  <c r="B147" s="1"/>
  <c r="V146"/>
  <c r="AR147"/>
  <c r="BI147" s="1"/>
  <c r="C717" i="5"/>
  <c r="B717"/>
  <c r="BZ147" i="6" l="1"/>
  <c r="BB147"/>
  <c r="BS147"/>
  <c r="C147" s="1"/>
  <c r="E717" i="5"/>
  <c r="D717"/>
  <c r="G717" s="1"/>
  <c r="H717" s="1"/>
  <c r="BW147" i="6" l="1"/>
  <c r="BX147" s="1"/>
  <c r="C718" i="5"/>
  <c r="B718"/>
  <c r="CJ147" i="6" l="1"/>
  <c r="E718" i="5"/>
  <c r="D718"/>
  <c r="G718" s="1"/>
  <c r="H718" s="1"/>
  <c r="CL147" i="6" l="1"/>
  <c r="CM147" s="1"/>
  <c r="C719" i="5"/>
  <c r="B719"/>
  <c r="CN147" i="6" l="1"/>
  <c r="G147" s="1"/>
  <c r="F147"/>
  <c r="X147" s="1"/>
  <c r="E147"/>
  <c r="E719" i="5"/>
  <c r="D719"/>
  <c r="G719" s="1"/>
  <c r="H719" s="1"/>
  <c r="CO147" i="6" l="1"/>
  <c r="H147" s="1"/>
  <c r="Z147" s="1"/>
  <c r="AN148"/>
  <c r="BE148" s="1"/>
  <c r="Y147"/>
  <c r="W147"/>
  <c r="C720" i="5"/>
  <c r="B720"/>
  <c r="BV148" i="6" l="1"/>
  <c r="CP147"/>
  <c r="AP148"/>
  <c r="BG148" s="1"/>
  <c r="AO148"/>
  <c r="AM148"/>
  <c r="E720" i="5"/>
  <c r="D720"/>
  <c r="G720" s="1"/>
  <c r="H720" s="1"/>
  <c r="I147" i="6" l="1"/>
  <c r="AA147" s="1"/>
  <c r="AQ148" s="1"/>
  <c r="BH148" s="1"/>
  <c r="CQ147"/>
  <c r="J147" s="1"/>
  <c r="AB147" s="1"/>
  <c r="BF148"/>
  <c r="BD148"/>
  <c r="BU148" s="1"/>
  <c r="C721" i="5"/>
  <c r="B721"/>
  <c r="A148" i="6" l="1"/>
  <c r="B148" s="1"/>
  <c r="BY148"/>
  <c r="U147"/>
  <c r="V147"/>
  <c r="AR148"/>
  <c r="BI148" s="1"/>
  <c r="E721" i="5"/>
  <c r="D721"/>
  <c r="G721" s="1"/>
  <c r="H721" s="1"/>
  <c r="BZ148" i="6" l="1"/>
  <c r="BB148"/>
  <c r="BS148"/>
  <c r="C148" s="1"/>
  <c r="C722" i="5"/>
  <c r="B722"/>
  <c r="BW148" i="6" l="1"/>
  <c r="BX148" s="1"/>
  <c r="E722" i="5"/>
  <c r="D722"/>
  <c r="G722" s="1"/>
  <c r="H722" s="1"/>
  <c r="CJ148" i="6" l="1"/>
  <c r="CL148" s="1"/>
  <c r="C723" i="5"/>
  <c r="B723"/>
  <c r="CM148" i="6" l="1"/>
  <c r="F148" s="1"/>
  <c r="X148" s="1"/>
  <c r="E148"/>
  <c r="E723" i="5"/>
  <c r="D723"/>
  <c r="G723" s="1"/>
  <c r="H723" s="1"/>
  <c r="CN148" i="6" l="1"/>
  <c r="CO148" s="1"/>
  <c r="AN149"/>
  <c r="BE149" s="1"/>
  <c r="W148"/>
  <c r="C724" i="5"/>
  <c r="B724"/>
  <c r="BV149" i="6" l="1"/>
  <c r="G148"/>
  <c r="Y148" s="1"/>
  <c r="AO149" s="1"/>
  <c r="CP148"/>
  <c r="H148"/>
  <c r="Z148" s="1"/>
  <c r="AM149"/>
  <c r="BD149" s="1"/>
  <c r="E724" i="5"/>
  <c r="D724"/>
  <c r="G724" s="1"/>
  <c r="H724" s="1"/>
  <c r="AP149" i="6" l="1"/>
  <c r="BG149" s="1"/>
  <c r="BU149"/>
  <c r="I148"/>
  <c r="CQ148"/>
  <c r="J148" s="1"/>
  <c r="AB148" s="1"/>
  <c r="BF149"/>
  <c r="C725" i="5"/>
  <c r="B725"/>
  <c r="AA148" i="6" l="1"/>
  <c r="V148"/>
  <c r="AR149"/>
  <c r="BI149" s="1"/>
  <c r="E725" i="5"/>
  <c r="D725"/>
  <c r="G725" s="1"/>
  <c r="H725" s="1"/>
  <c r="BZ149" i="6" l="1"/>
  <c r="AQ149"/>
  <c r="A149"/>
  <c r="U148"/>
  <c r="C726" i="5"/>
  <c r="B726"/>
  <c r="B149" i="6" l="1"/>
  <c r="BH149"/>
  <c r="BY149" s="1"/>
  <c r="BB149"/>
  <c r="E726" i="5"/>
  <c r="D726"/>
  <c r="G726" l="1"/>
  <c r="H726" s="1"/>
  <c r="BS149" i="6"/>
  <c r="C149" s="1"/>
  <c r="C727" i="5"/>
  <c r="B727"/>
  <c r="BW149" i="6" l="1"/>
  <c r="BX149" s="1"/>
  <c r="E727" i="5"/>
  <c r="D727"/>
  <c r="G727" s="1"/>
  <c r="H727" s="1"/>
  <c r="CJ149" i="6" l="1"/>
  <c r="CL149" s="1"/>
  <c r="C728" i="5"/>
  <c r="B728"/>
  <c r="CM149" i="6" l="1"/>
  <c r="F149" s="1"/>
  <c r="X149" s="1"/>
  <c r="AN150" s="1"/>
  <c r="BE150" s="1"/>
  <c r="E149"/>
  <c r="W149" s="1"/>
  <c r="AM150" s="1"/>
  <c r="BD150" s="1"/>
  <c r="BU150" s="1"/>
  <c r="CN149"/>
  <c r="G149" s="1"/>
  <c r="Y149" s="1"/>
  <c r="AO150" s="1"/>
  <c r="CO149"/>
  <c r="H149" s="1"/>
  <c r="Z149" s="1"/>
  <c r="E728" i="5"/>
  <c r="D728"/>
  <c r="G728" s="1"/>
  <c r="H728" s="1"/>
  <c r="BV150" i="6" l="1"/>
  <c r="AP150"/>
  <c r="BG150" s="1"/>
  <c r="CP149"/>
  <c r="I149" s="1"/>
  <c r="AA149" s="1"/>
  <c r="CQ149"/>
  <c r="J149" s="1"/>
  <c r="AB149" s="1"/>
  <c r="BF150"/>
  <c r="C729" i="5"/>
  <c r="B729"/>
  <c r="AQ150" i="6" l="1"/>
  <c r="BH150" s="1"/>
  <c r="BY150" s="1"/>
  <c r="U149"/>
  <c r="A150"/>
  <c r="B150" s="1"/>
  <c r="V149"/>
  <c r="AR150"/>
  <c r="BB150" s="1"/>
  <c r="E729" i="5"/>
  <c r="D729"/>
  <c r="G729" s="1"/>
  <c r="H729" s="1"/>
  <c r="BI150" i="6" l="1"/>
  <c r="BZ150" s="1"/>
  <c r="C730" i="5"/>
  <c r="B730"/>
  <c r="BS150" i="6" l="1"/>
  <c r="C150" s="1"/>
  <c r="E730" i="5"/>
  <c r="D730"/>
  <c r="G730" s="1"/>
  <c r="H730" s="1"/>
  <c r="BW150" i="6" l="1"/>
  <c r="BX150" s="1"/>
  <c r="CJ150" s="1"/>
  <c r="CL150" s="1"/>
  <c r="E150" s="1"/>
  <c r="W150" s="1"/>
  <c r="C731" i="5"/>
  <c r="B731"/>
  <c r="CM150" i="6" l="1"/>
  <c r="F150" s="1"/>
  <c r="X150" s="1"/>
  <c r="AM151"/>
  <c r="BD151" s="1"/>
  <c r="E731" i="5"/>
  <c r="D731"/>
  <c r="G731" s="1"/>
  <c r="H731" s="1"/>
  <c r="BU151" i="6" l="1"/>
  <c r="CN150"/>
  <c r="G150" s="1"/>
  <c r="Y150" s="1"/>
  <c r="AN151"/>
  <c r="BE151" s="1"/>
  <c r="B732" i="5"/>
  <c r="C732"/>
  <c r="BV151" i="6" l="1"/>
  <c r="CO150"/>
  <c r="CP150" s="1"/>
  <c r="I150" s="1"/>
  <c r="AA150" s="1"/>
  <c r="AO151"/>
  <c r="D732" i="5"/>
  <c r="G732" s="1"/>
  <c r="H732" s="1"/>
  <c r="E732"/>
  <c r="AQ151" i="6" l="1"/>
  <c r="BH151" s="1"/>
  <c r="BY151" s="1"/>
  <c r="H150"/>
  <c r="Z150" s="1"/>
  <c r="CQ150"/>
  <c r="J150" s="1"/>
  <c r="AB150" s="1"/>
  <c r="BF151"/>
  <c r="B733" i="5"/>
  <c r="C733"/>
  <c r="A151" i="6" l="1"/>
  <c r="B151" s="1"/>
  <c r="AP151"/>
  <c r="BG151" s="1"/>
  <c r="U150"/>
  <c r="V150"/>
  <c r="AR151"/>
  <c r="D733" i="5"/>
  <c r="E733"/>
  <c r="G733" l="1"/>
  <c r="H733" s="1"/>
  <c r="B734" s="1"/>
  <c r="BB151" i="6"/>
  <c r="BI151"/>
  <c r="BZ151" s="1"/>
  <c r="C734" i="5"/>
  <c r="BS151" i="6" l="1"/>
  <c r="C151" s="1"/>
  <c r="D734" i="5"/>
  <c r="E734"/>
  <c r="G734" l="1"/>
  <c r="H734" s="1"/>
  <c r="BW151" i="6"/>
  <c r="BX151" s="1"/>
  <c r="B735" i="5"/>
  <c r="C735"/>
  <c r="CJ151" i="6" l="1"/>
  <c r="CL151" s="1"/>
  <c r="D735" i="5"/>
  <c r="G735" s="1"/>
  <c r="H735" s="1"/>
  <c r="E735"/>
  <c r="CM151" i="6" l="1"/>
  <c r="F151" s="1"/>
  <c r="X151" s="1"/>
  <c r="AN152" s="1"/>
  <c r="BE152" s="1"/>
  <c r="E151"/>
  <c r="W151" s="1"/>
  <c r="AM152" s="1"/>
  <c r="BD152" s="1"/>
  <c r="CN151"/>
  <c r="G151" s="1"/>
  <c r="Y151" s="1"/>
  <c r="BU152"/>
  <c r="CO151"/>
  <c r="B736" i="5"/>
  <c r="C736"/>
  <c r="BV152" i="6" l="1"/>
  <c r="CP151"/>
  <c r="H151"/>
  <c r="Z151" s="1"/>
  <c r="AO152"/>
  <c r="D736" i="5"/>
  <c r="G736" s="1"/>
  <c r="H736" s="1"/>
  <c r="E736"/>
  <c r="AP152" i="6" l="1"/>
  <c r="BG152" s="1"/>
  <c r="I151"/>
  <c r="AA151" s="1"/>
  <c r="CQ151"/>
  <c r="J151" s="1"/>
  <c r="AB151" s="1"/>
  <c r="BF152"/>
  <c r="B737" i="5"/>
  <c r="C737"/>
  <c r="A152" i="6" l="1"/>
  <c r="B152" s="1"/>
  <c r="V151"/>
  <c r="AQ152"/>
  <c r="BH152" s="1"/>
  <c r="BY152" s="1"/>
  <c r="U151"/>
  <c r="AR152"/>
  <c r="BI152" s="1"/>
  <c r="D737" i="5"/>
  <c r="E737"/>
  <c r="G737" l="1"/>
  <c r="H737" s="1"/>
  <c r="BB152" i="6"/>
  <c r="BZ152"/>
  <c r="BS152"/>
  <c r="C152" s="1"/>
  <c r="B738" i="5"/>
  <c r="C738"/>
  <c r="BW152" i="6" l="1"/>
  <c r="BX152" s="1"/>
  <c r="D738" i="5"/>
  <c r="E738"/>
  <c r="G738" l="1"/>
  <c r="H738" s="1"/>
  <c r="CJ152" i="6"/>
  <c r="B739" i="5"/>
  <c r="C739"/>
  <c r="CL152" i="6" l="1"/>
  <c r="E152" s="1"/>
  <c r="W152" s="1"/>
  <c r="D739" i="5"/>
  <c r="E739"/>
  <c r="G739" l="1"/>
  <c r="H739" s="1"/>
  <c r="AM153" i="6"/>
  <c r="BD153" s="1"/>
  <c r="BU153" s="1"/>
  <c r="CM152"/>
  <c r="F152" s="1"/>
  <c r="X152" s="1"/>
  <c r="B740" i="5"/>
  <c r="C740"/>
  <c r="CN152" i="6" l="1"/>
  <c r="G152" s="1"/>
  <c r="Y152" s="1"/>
  <c r="AN153"/>
  <c r="BE153" s="1"/>
  <c r="D740" i="5"/>
  <c r="G740" s="1"/>
  <c r="H740" s="1"/>
  <c r="E740"/>
  <c r="CO152" i="6" l="1"/>
  <c r="CP152" s="1"/>
  <c r="BV153"/>
  <c r="AO153"/>
  <c r="B741" i="5"/>
  <c r="C741"/>
  <c r="H152" i="6" l="1"/>
  <c r="Z152" s="1"/>
  <c r="AP153" s="1"/>
  <c r="BG153" s="1"/>
  <c r="I152"/>
  <c r="AA152" s="1"/>
  <c r="CQ152"/>
  <c r="J152" s="1"/>
  <c r="AB152" s="1"/>
  <c r="BF153"/>
  <c r="D741" i="5"/>
  <c r="E741"/>
  <c r="AQ153" i="6" l="1"/>
  <c r="BH153" s="1"/>
  <c r="V152"/>
  <c r="U152"/>
  <c r="A153"/>
  <c r="B153" s="1"/>
  <c r="AR153"/>
  <c r="G741" i="5"/>
  <c r="H741" s="1"/>
  <c r="B742" s="1"/>
  <c r="BB153" i="6" l="1"/>
  <c r="BY153"/>
  <c r="BI153"/>
  <c r="BZ153" s="1"/>
  <c r="C742" i="5"/>
  <c r="D742" s="1"/>
  <c r="BS153" i="6" l="1"/>
  <c r="C153" s="1"/>
  <c r="E742" i="5"/>
  <c r="G742" s="1"/>
  <c r="H742" s="1"/>
  <c r="C743" l="1"/>
  <c r="B743"/>
  <c r="BW153" i="6"/>
  <c r="BX153"/>
  <c r="D743" i="5"/>
  <c r="E743"/>
  <c r="G743" l="1"/>
  <c r="H743" s="1"/>
  <c r="CJ153" i="6"/>
  <c r="B744" i="5"/>
  <c r="C744"/>
  <c r="CL153" i="6" l="1"/>
  <c r="CM153" s="1"/>
  <c r="F153" s="1"/>
  <c r="X153" s="1"/>
  <c r="D744" i="5"/>
  <c r="E744"/>
  <c r="G744" l="1"/>
  <c r="H744" s="1"/>
  <c r="AN154" i="6"/>
  <c r="BE154" s="1"/>
  <c r="BV154" s="1"/>
  <c r="E153"/>
  <c r="W153" s="1"/>
  <c r="CN153"/>
  <c r="CQ153"/>
  <c r="J153" s="1"/>
  <c r="AB153" s="1"/>
  <c r="B745" i="5"/>
  <c r="C745"/>
  <c r="AM154" i="6" l="1"/>
  <c r="BD154" s="1"/>
  <c r="G153"/>
  <c r="Y153" s="1"/>
  <c r="CO153"/>
  <c r="AR154"/>
  <c r="BI154" s="1"/>
  <c r="D745" i="5"/>
  <c r="E745"/>
  <c r="G745" l="1"/>
  <c r="H745" s="1"/>
  <c r="BU154" i="6"/>
  <c r="AO154"/>
  <c r="BF154" s="1"/>
  <c r="CP153"/>
  <c r="I153" s="1"/>
  <c r="AA153" s="1"/>
  <c r="AQ154" s="1"/>
  <c r="BH154" s="1"/>
  <c r="BY154" s="1"/>
  <c r="H153"/>
  <c r="BZ154"/>
  <c r="B746" i="5"/>
  <c r="C746"/>
  <c r="Z153" i="6" l="1"/>
  <c r="V153"/>
  <c r="D746" i="5"/>
  <c r="G746" s="1"/>
  <c r="H746" s="1"/>
  <c r="E746"/>
  <c r="A154" i="6" l="1"/>
  <c r="B154" s="1"/>
  <c r="U153"/>
  <c r="AP154"/>
  <c r="B747" i="5"/>
  <c r="C747"/>
  <c r="BG154" i="6" l="1"/>
  <c r="BS154" s="1"/>
  <c r="C154" s="1"/>
  <c r="BB154"/>
  <c r="D747" i="5"/>
  <c r="G747" s="1"/>
  <c r="H747" s="1"/>
  <c r="E747"/>
  <c r="BW154" i="6" l="1"/>
  <c r="B748" i="5"/>
  <c r="C748"/>
  <c r="BX154" i="6" l="1"/>
  <c r="CJ154" s="1"/>
  <c r="D748" i="5"/>
  <c r="E748"/>
  <c r="G748" l="1"/>
  <c r="H748" s="1"/>
  <c r="CL154" i="6"/>
  <c r="E154" s="1"/>
  <c r="W154" s="1"/>
  <c r="CQ154"/>
  <c r="J154" s="1"/>
  <c r="AB154" s="1"/>
  <c r="B749" i="5"/>
  <c r="C749"/>
  <c r="CM154" i="6" l="1"/>
  <c r="AM155"/>
  <c r="BD155" s="1"/>
  <c r="BU155" s="1"/>
  <c r="AR155"/>
  <c r="BI155" s="1"/>
  <c r="D749" i="5"/>
  <c r="G749" s="1"/>
  <c r="H749" s="1"/>
  <c r="E749"/>
  <c r="F154" i="6" l="1"/>
  <c r="X154" s="1"/>
  <c r="CN154"/>
  <c r="CO154"/>
  <c r="H154" s="1"/>
  <c r="Z154" s="1"/>
  <c r="AP155" s="1"/>
  <c r="BG155" s="1"/>
  <c r="BZ155"/>
  <c r="B750" i="5"/>
  <c r="C750"/>
  <c r="AN155" i="6" l="1"/>
  <c r="G154"/>
  <c r="CP154"/>
  <c r="I154" s="1"/>
  <c r="AA154" s="1"/>
  <c r="D750" i="5"/>
  <c r="G750" s="1"/>
  <c r="H750" s="1"/>
  <c r="E750"/>
  <c r="Y154" i="6" l="1"/>
  <c r="V154"/>
  <c r="BE155"/>
  <c r="AQ155"/>
  <c r="BH155" s="1"/>
  <c r="B751" i="5"/>
  <c r="C751"/>
  <c r="BY155" i="6" l="1"/>
  <c r="BV155"/>
  <c r="AO155"/>
  <c r="BB155" s="1"/>
  <c r="BF155"/>
  <c r="BS155" s="1"/>
  <c r="A155"/>
  <c r="B155" s="1"/>
  <c r="U154"/>
  <c r="D751" i="5"/>
  <c r="E751"/>
  <c r="BW155" i="6" l="1"/>
  <c r="G751" i="5"/>
  <c r="H751" s="1"/>
  <c r="C155" i="6"/>
  <c r="BX155"/>
  <c r="B752" i="5"/>
  <c r="C752"/>
  <c r="CJ155" i="6" l="1"/>
  <c r="CL155" s="1"/>
  <c r="CM155" s="1"/>
  <c r="F155" s="1"/>
  <c r="X155" s="1"/>
  <c r="D752" i="5"/>
  <c r="E752"/>
  <c r="G752" l="1"/>
  <c r="H752" s="1"/>
  <c r="E155" i="6"/>
  <c r="W155" s="1"/>
  <c r="CN155"/>
  <c r="G155" s="1"/>
  <c r="Y155" s="1"/>
  <c r="CO155"/>
  <c r="H155" s="1"/>
  <c r="Z155" s="1"/>
  <c r="AN156"/>
  <c r="BE156" s="1"/>
  <c r="B753" i="5"/>
  <c r="C753"/>
  <c r="AO156" i="6" l="1"/>
  <c r="BV156"/>
  <c r="BF156"/>
  <c r="CP155"/>
  <c r="AP156"/>
  <c r="BG156" s="1"/>
  <c r="AM156"/>
  <c r="BD156" s="1"/>
  <c r="D753" i="5"/>
  <c r="E753"/>
  <c r="G753" l="1"/>
  <c r="H753" s="1"/>
  <c r="BU156" i="6"/>
  <c r="I155"/>
  <c r="AA155" s="1"/>
  <c r="CQ155"/>
  <c r="J155" s="1"/>
  <c r="AB155" s="1"/>
  <c r="B754" i="5"/>
  <c r="C754"/>
  <c r="V155" i="6" l="1"/>
  <c r="U155"/>
  <c r="AQ156"/>
  <c r="A156"/>
  <c r="B156" s="1"/>
  <c r="AR156"/>
  <c r="BI156" s="1"/>
  <c r="D754" i="5"/>
  <c r="G754" s="1"/>
  <c r="H754" s="1"/>
  <c r="E754"/>
  <c r="BB156" i="6" l="1"/>
  <c r="BZ156"/>
  <c r="BH156"/>
  <c r="BY156" s="1"/>
  <c r="B755" i="5"/>
  <c r="C755"/>
  <c r="BS156" i="6" l="1"/>
  <c r="C156" s="1"/>
  <c r="D755" i="5"/>
  <c r="E755"/>
  <c r="G755" l="1"/>
  <c r="H755" s="1"/>
  <c r="BW156" i="6"/>
  <c r="BX156"/>
  <c r="B756" i="5"/>
  <c r="C756"/>
  <c r="CJ156" i="6" l="1"/>
  <c r="CL156" s="1"/>
  <c r="E156" s="1"/>
  <c r="W156" s="1"/>
  <c r="AM157" s="1"/>
  <c r="BD157" s="1"/>
  <c r="BU157" s="1"/>
  <c r="D756" i="5"/>
  <c r="E756"/>
  <c r="CM156" i="6" l="1"/>
  <c r="F156" s="1"/>
  <c r="X156" s="1"/>
  <c r="AN157" s="1"/>
  <c r="BE157" s="1"/>
  <c r="G756" i="5"/>
  <c r="H756" s="1"/>
  <c r="B757" s="1"/>
  <c r="CN156" i="6" l="1"/>
  <c r="CO156" s="1"/>
  <c r="H156" s="1"/>
  <c r="Z156" s="1"/>
  <c r="BV157"/>
  <c r="CP156"/>
  <c r="C757" i="5"/>
  <c r="D757" s="1"/>
  <c r="G156" i="6" l="1"/>
  <c r="Y156" s="1"/>
  <c r="AO157" s="1"/>
  <c r="AP157"/>
  <c r="BG157" s="1"/>
  <c r="I156"/>
  <c r="AA156" s="1"/>
  <c r="CQ156"/>
  <c r="J156" s="1"/>
  <c r="AB156" s="1"/>
  <c r="BF157"/>
  <c r="E757" i="5"/>
  <c r="G757" s="1"/>
  <c r="H757" s="1"/>
  <c r="B758" l="1"/>
  <c r="C758"/>
  <c r="U156" i="6"/>
  <c r="AQ157"/>
  <c r="BH157" s="1"/>
  <c r="A157"/>
  <c r="B157" s="1"/>
  <c r="V156"/>
  <c r="AR157"/>
  <c r="BI157" s="1"/>
  <c r="D758" i="5"/>
  <c r="E758"/>
  <c r="G758" l="1"/>
  <c r="H758" s="1"/>
  <c r="BZ157" i="6"/>
  <c r="BY157"/>
  <c r="BB157"/>
  <c r="BS157"/>
  <c r="C157" s="1"/>
  <c r="B759" i="5"/>
  <c r="C759"/>
  <c r="BW157" i="6" l="1"/>
  <c r="BX157"/>
  <c r="D759" i="5"/>
  <c r="G759" s="1"/>
  <c r="H759" s="1"/>
  <c r="E759"/>
  <c r="B760" l="1"/>
  <c r="C760"/>
  <c r="D760" l="1"/>
  <c r="G760" s="1"/>
  <c r="H760" s="1"/>
  <c r="E760"/>
  <c r="CJ157" i="6" l="1"/>
  <c r="B761" i="5"/>
  <c r="C761"/>
  <c r="CL157" i="6" l="1"/>
  <c r="E157" s="1"/>
  <c r="W157" s="1"/>
  <c r="D761" i="5"/>
  <c r="E761"/>
  <c r="G761" l="1"/>
  <c r="H761" s="1"/>
  <c r="AM158" i="6"/>
  <c r="BD158" s="1"/>
  <c r="BU158" s="1"/>
  <c r="CM157"/>
  <c r="CN157" s="1"/>
  <c r="G157" s="1"/>
  <c r="B762" i="5"/>
  <c r="C762"/>
  <c r="F157" i="6" l="1"/>
  <c r="X157" s="1"/>
  <c r="AN158" s="1"/>
  <c r="BE158" s="1"/>
  <c r="CO157"/>
  <c r="CP157" s="1"/>
  <c r="Y157"/>
  <c r="D762" i="5"/>
  <c r="E762"/>
  <c r="G762" l="1"/>
  <c r="H762" s="1"/>
  <c r="BV158" i="6"/>
  <c r="I157"/>
  <c r="CQ157"/>
  <c r="J157" s="1"/>
  <c r="AB157" s="1"/>
  <c r="H157"/>
  <c r="Z157" s="1"/>
  <c r="AO158"/>
  <c r="AA157"/>
  <c r="B763" i="5"/>
  <c r="C763"/>
  <c r="AP158" i="6" l="1"/>
  <c r="BG158" s="1"/>
  <c r="AR158"/>
  <c r="BI158" s="1"/>
  <c r="BF158"/>
  <c r="BW158" s="1"/>
  <c r="AQ158"/>
  <c r="BH158" s="1"/>
  <c r="V157"/>
  <c r="D763" i="5"/>
  <c r="E763"/>
  <c r="G763" l="1"/>
  <c r="H763" s="1"/>
  <c r="BZ158" i="6"/>
  <c r="BY158"/>
  <c r="BX158"/>
  <c r="A158"/>
  <c r="B158" s="1"/>
  <c r="U157"/>
  <c r="B764" i="5"/>
  <c r="C764"/>
  <c r="BB158" i="6" l="1"/>
  <c r="D764" i="5"/>
  <c r="G764" s="1"/>
  <c r="H764" s="1"/>
  <c r="E764"/>
  <c r="BS158" i="6" l="1"/>
  <c r="B765" i="5"/>
  <c r="C765"/>
  <c r="C158" i="6" l="1"/>
  <c r="D765" i="5"/>
  <c r="E765"/>
  <c r="G765" l="1"/>
  <c r="H765" s="1"/>
  <c r="B766" s="1"/>
  <c r="C766" l="1"/>
  <c r="D766" s="1"/>
  <c r="E766" l="1"/>
  <c r="G766" s="1"/>
  <c r="H766" s="1"/>
  <c r="CJ158" i="6"/>
  <c r="B767" i="5" l="1"/>
  <c r="C767"/>
  <c r="CL158" i="6"/>
  <c r="CM158" s="1"/>
  <c r="F158" s="1"/>
  <c r="X158" s="1"/>
  <c r="D767" i="5"/>
  <c r="E767"/>
  <c r="G767" l="1"/>
  <c r="H767" s="1"/>
  <c r="E158" i="6"/>
  <c r="W158" s="1"/>
  <c r="CN158"/>
  <c r="CO158" s="1"/>
  <c r="CP158" s="1"/>
  <c r="I158" s="1"/>
  <c r="AA158" s="1"/>
  <c r="AN159"/>
  <c r="BE159" s="1"/>
  <c r="B768" i="5"/>
  <c r="C768"/>
  <c r="BV159" i="6" l="1"/>
  <c r="G158"/>
  <c r="Y158" s="1"/>
  <c r="CQ158"/>
  <c r="J158" s="1"/>
  <c r="AB158" s="1"/>
  <c r="H158"/>
  <c r="Z158" s="1"/>
  <c r="AQ159"/>
  <c r="BH159" s="1"/>
  <c r="AO159"/>
  <c r="AM159"/>
  <c r="BD159" s="1"/>
  <c r="D768" i="5"/>
  <c r="E768"/>
  <c r="G768" l="1"/>
  <c r="H768" s="1"/>
  <c r="AR159" i="6"/>
  <c r="BI159" s="1"/>
  <c r="BY159"/>
  <c r="BU159"/>
  <c r="BF159"/>
  <c r="BW159" s="1"/>
  <c r="V158"/>
  <c r="AP159"/>
  <c r="BG159" s="1"/>
  <c r="A159"/>
  <c r="B159" s="1"/>
  <c r="U158"/>
  <c r="B769" i="5"/>
  <c r="C769"/>
  <c r="BZ159" i="6" l="1"/>
  <c r="BX159"/>
  <c r="BB159"/>
  <c r="BS159"/>
  <c r="C159" s="1"/>
  <c r="D769" i="5"/>
  <c r="E769"/>
  <c r="G769" l="1"/>
  <c r="H769" s="1"/>
  <c r="CJ159" i="6"/>
  <c r="B770" i="5"/>
  <c r="C770"/>
  <c r="CL159" i="6" l="1"/>
  <c r="CM159" s="1"/>
  <c r="D770" i="5"/>
  <c r="G770" s="1"/>
  <c r="H770" s="1"/>
  <c r="E770"/>
  <c r="CN159" i="6" l="1"/>
  <c r="G159" s="1"/>
  <c r="F159"/>
  <c r="X159" s="1"/>
  <c r="E159"/>
  <c r="B771" i="5"/>
  <c r="C771"/>
  <c r="CO159" i="6" l="1"/>
  <c r="CP159" s="1"/>
  <c r="AN160"/>
  <c r="BE160" s="1"/>
  <c r="Y159"/>
  <c r="W159"/>
  <c r="D771" i="5"/>
  <c r="G771" s="1"/>
  <c r="H771" s="1"/>
  <c r="E771"/>
  <c r="BV160" i="6" l="1"/>
  <c r="I159"/>
  <c r="AA159" s="1"/>
  <c r="CQ159"/>
  <c r="J159" s="1"/>
  <c r="AB159" s="1"/>
  <c r="H159"/>
  <c r="Z159" s="1"/>
  <c r="AO160"/>
  <c r="AM160"/>
  <c r="B772" i="5"/>
  <c r="C772"/>
  <c r="BD160" i="6" l="1"/>
  <c r="BU160" s="1"/>
  <c r="AR160"/>
  <c r="BI160" s="1"/>
  <c r="V159"/>
  <c r="BF160"/>
  <c r="BW160" s="1"/>
  <c r="U159"/>
  <c r="A160"/>
  <c r="B160" s="1"/>
  <c r="AP160"/>
  <c r="BG160" s="1"/>
  <c r="AQ160"/>
  <c r="D772" i="5"/>
  <c r="E772"/>
  <c r="G772" l="1"/>
  <c r="H772" s="1"/>
  <c r="BZ160" i="6"/>
  <c r="BX160"/>
  <c r="BH160"/>
  <c r="BY160" s="1"/>
  <c r="BB160"/>
  <c r="B773" i="5"/>
  <c r="C773"/>
  <c r="BS160" i="6" l="1"/>
  <c r="C160" s="1"/>
  <c r="D773" i="5"/>
  <c r="E773"/>
  <c r="G773" l="1"/>
  <c r="H773" s="1"/>
  <c r="CJ160" i="6"/>
  <c r="CL160" s="1"/>
  <c r="E160" s="1"/>
  <c r="W160" s="1"/>
  <c r="B774" i="5"/>
  <c r="C774"/>
  <c r="AM161" i="6" l="1"/>
  <c r="BD161" s="1"/>
  <c r="CM160"/>
  <c r="F160" s="1"/>
  <c r="D774" i="5"/>
  <c r="E774"/>
  <c r="G774" l="1"/>
  <c r="H774" s="1"/>
  <c r="BU161" i="6"/>
  <c r="CN160"/>
  <c r="X160"/>
  <c r="B775" i="5"/>
  <c r="C775"/>
  <c r="CO160" i="6" l="1"/>
  <c r="G160"/>
  <c r="Y160" s="1"/>
  <c r="AN161"/>
  <c r="BE161" s="1"/>
  <c r="D775" i="5"/>
  <c r="G775" s="1"/>
  <c r="H775" s="1"/>
  <c r="E775"/>
  <c r="BV161" i="6" l="1"/>
  <c r="CP160"/>
  <c r="H160"/>
  <c r="Z160" s="1"/>
  <c r="AO161"/>
  <c r="B776" i="5"/>
  <c r="C776"/>
  <c r="I160" i="6" l="1"/>
  <c r="AA160" s="1"/>
  <c r="CQ160"/>
  <c r="J160" s="1"/>
  <c r="AB160" s="1"/>
  <c r="BF161"/>
  <c r="BW161" s="1"/>
  <c r="AP161"/>
  <c r="BG161" s="1"/>
  <c r="D776" i="5"/>
  <c r="G776" s="1"/>
  <c r="H776" s="1"/>
  <c r="E776"/>
  <c r="AQ161" i="6" l="1"/>
  <c r="BH161" s="1"/>
  <c r="BY161" s="1"/>
  <c r="BX161"/>
  <c r="V160"/>
  <c r="U160"/>
  <c r="A161"/>
  <c r="B161" s="1"/>
  <c r="AR161"/>
  <c r="BI161" s="1"/>
  <c r="B777" i="5"/>
  <c r="C777"/>
  <c r="BZ161" i="6" l="1"/>
  <c r="BB161"/>
  <c r="BS161"/>
  <c r="C161" s="1"/>
  <c r="D777" i="5"/>
  <c r="E777"/>
  <c r="G777" l="1"/>
  <c r="H777" s="1"/>
  <c r="B778" s="1"/>
  <c r="C778" l="1"/>
  <c r="D778" s="1"/>
  <c r="G778" s="1"/>
  <c r="H778" s="1"/>
  <c r="E778"/>
  <c r="B779" l="1"/>
  <c r="C779"/>
  <c r="CJ161" i="6" l="1"/>
  <c r="D779" i="5"/>
  <c r="E779"/>
  <c r="G779" l="1"/>
  <c r="H779" s="1"/>
  <c r="CL161" i="6"/>
  <c r="E161" s="1"/>
  <c r="W161" s="1"/>
  <c r="B780" i="5"/>
  <c r="C780"/>
  <c r="AM162" i="6" l="1"/>
  <c r="BD162" s="1"/>
  <c r="BU162" s="1"/>
  <c r="CM161"/>
  <c r="CN161" s="1"/>
  <c r="D780" i="5"/>
  <c r="G780" s="1"/>
  <c r="H780" s="1"/>
  <c r="E780"/>
  <c r="F161" i="6" l="1"/>
  <c r="X161" s="1"/>
  <c r="CO161"/>
  <c r="G161"/>
  <c r="Y161" s="1"/>
  <c r="B781" i="5"/>
  <c r="C781"/>
  <c r="AN162" i="6" l="1"/>
  <c r="BE162" s="1"/>
  <c r="H161"/>
  <c r="Z161" s="1"/>
  <c r="CP161"/>
  <c r="AO162"/>
  <c r="D781" i="5"/>
  <c r="G781" s="1"/>
  <c r="H781" s="1"/>
  <c r="E781"/>
  <c r="AP162" i="6" l="1"/>
  <c r="BG162" s="1"/>
  <c r="BV162"/>
  <c r="I161"/>
  <c r="AA161" s="1"/>
  <c r="CQ161"/>
  <c r="J161" s="1"/>
  <c r="AB161" s="1"/>
  <c r="BF162"/>
  <c r="BW162" s="1"/>
  <c r="B782" i="5"/>
  <c r="C782"/>
  <c r="AQ162" i="6" l="1"/>
  <c r="BH162" s="1"/>
  <c r="BY162" s="1"/>
  <c r="BX162"/>
  <c r="U161"/>
  <c r="A162"/>
  <c r="B162" s="1"/>
  <c r="V161"/>
  <c r="AR162"/>
  <c r="D782" i="5"/>
  <c r="E782"/>
  <c r="G782" l="1"/>
  <c r="H782" s="1"/>
  <c r="BB162" i="6"/>
  <c r="BI162"/>
  <c r="BZ162" s="1"/>
  <c r="B783" i="5"/>
  <c r="C783"/>
  <c r="BS162" i="6" l="1"/>
  <c r="C162" s="1"/>
  <c r="D783" i="5"/>
  <c r="E783"/>
  <c r="G783" l="1"/>
  <c r="H783" s="1"/>
  <c r="CJ162" i="6"/>
  <c r="B784" i="5"/>
  <c r="C784"/>
  <c r="CL162" i="6" l="1"/>
  <c r="CM162" s="1"/>
  <c r="F162" s="1"/>
  <c r="D784" i="5"/>
  <c r="G784" s="1"/>
  <c r="H784" s="1"/>
  <c r="E784"/>
  <c r="CN162" i="6" l="1"/>
  <c r="G162" s="1"/>
  <c r="E162"/>
  <c r="X162"/>
  <c r="B785" i="5"/>
  <c r="C785"/>
  <c r="Y162" i="6" l="1"/>
  <c r="CO162"/>
  <c r="H162" s="1"/>
  <c r="AN163"/>
  <c r="BE163" s="1"/>
  <c r="W162"/>
  <c r="D785" i="5"/>
  <c r="G785" s="1"/>
  <c r="H785" s="1"/>
  <c r="E785"/>
  <c r="AO163" i="6" l="1"/>
  <c r="BV163"/>
  <c r="BF163"/>
  <c r="CP162"/>
  <c r="AM163"/>
  <c r="BD163" s="1"/>
  <c r="B786" i="5"/>
  <c r="C786"/>
  <c r="BW163" i="6" l="1"/>
  <c r="BU163"/>
  <c r="I162"/>
  <c r="AA162" s="1"/>
  <c r="CQ162"/>
  <c r="J162" s="1"/>
  <c r="AB162" s="1"/>
  <c r="Z162"/>
  <c r="D786" i="5"/>
  <c r="G786" s="1"/>
  <c r="H786" s="1"/>
  <c r="E786"/>
  <c r="AQ163" i="6" l="1"/>
  <c r="BH163" s="1"/>
  <c r="BY163" s="1"/>
  <c r="V162"/>
  <c r="AR163"/>
  <c r="BI163" s="1"/>
  <c r="AP163"/>
  <c r="A163"/>
  <c r="B163" s="1"/>
  <c r="U162"/>
  <c r="B787" i="5"/>
  <c r="C787"/>
  <c r="BZ163" i="6" l="1"/>
  <c r="BG163"/>
  <c r="BX163" s="1"/>
  <c r="BB163"/>
  <c r="D787" i="5"/>
  <c r="G787" s="1"/>
  <c r="H787" s="1"/>
  <c r="E787"/>
  <c r="BS163" i="6" l="1"/>
  <c r="C163" s="1"/>
  <c r="CJ163"/>
  <c r="B788" i="5"/>
  <c r="C788"/>
  <c r="CL163" i="6" l="1"/>
  <c r="CM163" s="1"/>
  <c r="F163" s="1"/>
  <c r="D788" i="5"/>
  <c r="G788" s="1"/>
  <c r="H788" s="1"/>
  <c r="E788"/>
  <c r="CN163" i="6" l="1"/>
  <c r="E163"/>
  <c r="X163"/>
  <c r="B789" i="5"/>
  <c r="C789"/>
  <c r="CO163" i="6" l="1"/>
  <c r="G163"/>
  <c r="Y163" s="1"/>
  <c r="AN164"/>
  <c r="BE164" s="1"/>
  <c r="W163"/>
  <c r="D789" i="5"/>
  <c r="E789"/>
  <c r="G789" l="1"/>
  <c r="H789" s="1"/>
  <c r="BV164" i="6"/>
  <c r="CP163"/>
  <c r="H163"/>
  <c r="Z163" s="1"/>
  <c r="AO164"/>
  <c r="AM164"/>
  <c r="B790" i="5"/>
  <c r="C790"/>
  <c r="AP164" i="6" l="1"/>
  <c r="BG164" s="1"/>
  <c r="I163"/>
  <c r="AA163" s="1"/>
  <c r="CQ163"/>
  <c r="J163" s="1"/>
  <c r="AB163" s="1"/>
  <c r="BF164"/>
  <c r="BW164" s="1"/>
  <c r="BD164"/>
  <c r="BU164" s="1"/>
  <c r="D790" i="5"/>
  <c r="E790"/>
  <c r="G790" l="1"/>
  <c r="H790" s="1"/>
  <c r="A164" i="6"/>
  <c r="B164" s="1"/>
  <c r="AQ164"/>
  <c r="BH164" s="1"/>
  <c r="BX164"/>
  <c r="U163"/>
  <c r="V163"/>
  <c r="AR164"/>
  <c r="BI164" s="1"/>
  <c r="B791" i="5"/>
  <c r="C791"/>
  <c r="BZ164" i="6" l="1"/>
  <c r="BY164"/>
  <c r="BB164"/>
  <c r="BS164"/>
  <c r="C164" s="1"/>
  <c r="D791" i="5"/>
  <c r="E791"/>
  <c r="G791" l="1"/>
  <c r="H791" s="1"/>
  <c r="B792" s="1"/>
  <c r="C792" l="1"/>
  <c r="CJ164" i="6"/>
  <c r="D792" i="5"/>
  <c r="E792"/>
  <c r="G792" l="1"/>
  <c r="H792" s="1"/>
  <c r="CL164" i="6"/>
  <c r="CM164" s="1"/>
  <c r="F164" s="1"/>
  <c r="B793" i="5"/>
  <c r="C793"/>
  <c r="CN164" i="6" l="1"/>
  <c r="E164"/>
  <c r="X164"/>
  <c r="D793" i="5"/>
  <c r="G793" s="1"/>
  <c r="H793" s="1"/>
  <c r="E793"/>
  <c r="CO164" i="6" l="1"/>
  <c r="G164"/>
  <c r="Y164" s="1"/>
  <c r="AN165"/>
  <c r="BE165" s="1"/>
  <c r="W164"/>
  <c r="B794" i="5"/>
  <c r="C794"/>
  <c r="BV165" i="6" l="1"/>
  <c r="CP164"/>
  <c r="H164"/>
  <c r="Z164" s="1"/>
  <c r="AO165"/>
  <c r="AM165"/>
  <c r="BD165" s="1"/>
  <c r="D794" i="5"/>
  <c r="E794"/>
  <c r="G794" l="1"/>
  <c r="H794" s="1"/>
  <c r="AP165" i="6"/>
  <c r="BG165" s="1"/>
  <c r="BX165" s="1"/>
  <c r="BU165"/>
  <c r="I164"/>
  <c r="AA164" s="1"/>
  <c r="CQ164"/>
  <c r="J164" s="1"/>
  <c r="AB164" s="1"/>
  <c r="BF165"/>
  <c r="BW165" s="1"/>
  <c r="B795" i="5"/>
  <c r="C795"/>
  <c r="AQ165" i="6" l="1"/>
  <c r="BH165" s="1"/>
  <c r="A165"/>
  <c r="B165" s="1"/>
  <c r="U164"/>
  <c r="V164"/>
  <c r="AR165"/>
  <c r="D795" i="5"/>
  <c r="G795" s="1"/>
  <c r="H795" s="1"/>
  <c r="E795"/>
  <c r="BB165" i="6" l="1"/>
  <c r="BY165"/>
  <c r="BI165"/>
  <c r="BZ165" s="1"/>
  <c r="B796" i="5"/>
  <c r="C796"/>
  <c r="BS165" i="6" l="1"/>
  <c r="C165" s="1"/>
  <c r="D796" i="5"/>
  <c r="E796"/>
  <c r="G796" l="1"/>
  <c r="H796" s="1"/>
  <c r="CJ165" i="6"/>
  <c r="CL165" s="1"/>
  <c r="E165" s="1"/>
  <c r="W165" s="1"/>
  <c r="B797" i="5"/>
  <c r="C797"/>
  <c r="AM166" i="6" l="1"/>
  <c r="BD166" s="1"/>
  <c r="CM165"/>
  <c r="F165" s="1"/>
  <c r="D797" i="5"/>
  <c r="G797" s="1"/>
  <c r="H797" s="1"/>
  <c r="E797"/>
  <c r="BU166" i="6" l="1"/>
  <c r="CN165"/>
  <c r="X165"/>
  <c r="B798" i="5"/>
  <c r="C798"/>
  <c r="CO165" i="6" l="1"/>
  <c r="H165" s="1"/>
  <c r="Z165" s="1"/>
  <c r="G165"/>
  <c r="Y165" s="1"/>
  <c r="AN166"/>
  <c r="BE166" s="1"/>
  <c r="D798" i="5"/>
  <c r="G798" s="1"/>
  <c r="H798" s="1"/>
  <c r="E798"/>
  <c r="CP165" i="6" l="1"/>
  <c r="I165" s="1"/>
  <c r="AA165" s="1"/>
  <c r="AP166"/>
  <c r="BG166" s="1"/>
  <c r="BV166"/>
  <c r="CQ165"/>
  <c r="J165" s="1"/>
  <c r="AB165" s="1"/>
  <c r="AQ166"/>
  <c r="BH166" s="1"/>
  <c r="AO166"/>
  <c r="B799" i="5"/>
  <c r="C799"/>
  <c r="V165" i="6" l="1"/>
  <c r="BY166"/>
  <c r="BX166"/>
  <c r="AR166"/>
  <c r="BI166" s="1"/>
  <c r="BF166"/>
  <c r="BW166" s="1"/>
  <c r="U165"/>
  <c r="A166"/>
  <c r="B166" s="1"/>
  <c r="D799" i="5"/>
  <c r="E799"/>
  <c r="G799" l="1"/>
  <c r="H799" s="1"/>
  <c r="BZ166" i="6"/>
  <c r="BB166"/>
  <c r="B800" i="5"/>
  <c r="C800"/>
  <c r="BS166" i="6" l="1"/>
  <c r="D800" i="5"/>
  <c r="G800" s="1"/>
  <c r="H800" s="1"/>
  <c r="E800"/>
  <c r="C166" i="6" l="1"/>
  <c r="B801" i="5"/>
  <c r="C801"/>
  <c r="D801" l="1"/>
  <c r="E801"/>
  <c r="G801" l="1"/>
  <c r="H801" s="1"/>
  <c r="B802" s="1"/>
  <c r="C802"/>
  <c r="CJ166" i="6" l="1"/>
  <c r="D802" i="5"/>
  <c r="G802" s="1"/>
  <c r="H802" s="1"/>
  <c r="E802"/>
  <c r="CL166" i="6" l="1"/>
  <c r="E166" s="1"/>
  <c r="W166" s="1"/>
  <c r="CM166"/>
  <c r="F166" s="1"/>
  <c r="B803" i="5"/>
  <c r="C803"/>
  <c r="AM167" i="6" l="1"/>
  <c r="BD167" s="1"/>
  <c r="CN166"/>
  <c r="X166"/>
  <c r="D803" i="5"/>
  <c r="E803"/>
  <c r="G803" l="1"/>
  <c r="H803" s="1"/>
  <c r="BU167" i="6"/>
  <c r="CO166"/>
  <c r="G166"/>
  <c r="Y166" s="1"/>
  <c r="AN167"/>
  <c r="BE167" s="1"/>
  <c r="B804" i="5"/>
  <c r="C804"/>
  <c r="BV167" i="6" l="1"/>
  <c r="CP166"/>
  <c r="H166"/>
  <c r="Z166" s="1"/>
  <c r="AO167"/>
  <c r="D804" i="5"/>
  <c r="G804" s="1"/>
  <c r="H804" s="1"/>
  <c r="E804"/>
  <c r="AP167" i="6" l="1"/>
  <c r="BG167" s="1"/>
  <c r="BX167" s="1"/>
  <c r="I166"/>
  <c r="AA166" s="1"/>
  <c r="CQ166"/>
  <c r="J166" s="1"/>
  <c r="AB166" s="1"/>
  <c r="BF167"/>
  <c r="BW167" s="1"/>
  <c r="B805" i="5"/>
  <c r="C805"/>
  <c r="A167" i="6" l="1"/>
  <c r="B167" s="1"/>
  <c r="AQ167"/>
  <c r="BH167" s="1"/>
  <c r="U166"/>
  <c r="V166"/>
  <c r="AR167"/>
  <c r="BI167" s="1"/>
  <c r="D805" i="5"/>
  <c r="E805"/>
  <c r="BZ167" i="6" l="1"/>
  <c r="BY167"/>
  <c r="BB167"/>
  <c r="BS167"/>
  <c r="C167" s="1"/>
  <c r="G805" i="5"/>
  <c r="H805" s="1"/>
  <c r="B806" s="1"/>
  <c r="C806" l="1"/>
  <c r="D806" s="1"/>
  <c r="G806" s="1"/>
  <c r="H806" s="1"/>
  <c r="E806"/>
  <c r="B807" l="1"/>
  <c r="C807"/>
  <c r="CJ167" i="6" l="1"/>
  <c r="D807" i="5"/>
  <c r="G807" s="1"/>
  <c r="H807" s="1"/>
  <c r="E807"/>
  <c r="CL167" i="6" l="1"/>
  <c r="CM167" s="1"/>
  <c r="F167" s="1"/>
  <c r="X167" s="1"/>
  <c r="B808" i="5"/>
  <c r="C808"/>
  <c r="E167" i="6" l="1"/>
  <c r="W167" s="1"/>
  <c r="CN167"/>
  <c r="CO167" s="1"/>
  <c r="H167" s="1"/>
  <c r="Z167" s="1"/>
  <c r="AN168"/>
  <c r="BE168" s="1"/>
  <c r="D808" i="5"/>
  <c r="G808" s="1"/>
  <c r="H808" s="1"/>
  <c r="E808"/>
  <c r="BV168" i="6" l="1"/>
  <c r="G167"/>
  <c r="Y167" s="1"/>
  <c r="AO168" s="1"/>
  <c r="CP167"/>
  <c r="I167" s="1"/>
  <c r="AA167" s="1"/>
  <c r="AP168"/>
  <c r="BG168" s="1"/>
  <c r="AM168"/>
  <c r="B809" i="5"/>
  <c r="C809"/>
  <c r="CQ167" i="6" l="1"/>
  <c r="J167" s="1"/>
  <c r="AB167" s="1"/>
  <c r="A168" s="1"/>
  <c r="B168" s="1"/>
  <c r="BX168"/>
  <c r="AR168"/>
  <c r="BI168" s="1"/>
  <c r="BF168"/>
  <c r="BW168" s="1"/>
  <c r="AQ168"/>
  <c r="BH168" s="1"/>
  <c r="BD168"/>
  <c r="BU168" s="1"/>
  <c r="D809" i="5"/>
  <c r="E809"/>
  <c r="G809" l="1"/>
  <c r="H809" s="1"/>
  <c r="V167" i="6"/>
  <c r="BZ168"/>
  <c r="BY168"/>
  <c r="U167"/>
  <c r="B810" i="5"/>
  <c r="C810"/>
  <c r="BB168" i="6" l="1"/>
  <c r="D810" i="5"/>
  <c r="G810" s="1"/>
  <c r="H810" s="1"/>
  <c r="E810"/>
  <c r="BS168" i="6" l="1"/>
  <c r="B811" i="5"/>
  <c r="C811"/>
  <c r="C168" i="6" l="1"/>
  <c r="D811" i="5"/>
  <c r="E811"/>
  <c r="G811" l="1"/>
  <c r="H811" s="1"/>
  <c r="B812" s="1"/>
  <c r="C812" l="1"/>
  <c r="CJ168" i="6"/>
  <c r="D812" i="5"/>
  <c r="E812"/>
  <c r="G812" l="1"/>
  <c r="H812" s="1"/>
  <c r="CL168" i="6"/>
  <c r="CM168" s="1"/>
  <c r="F168" s="1"/>
  <c r="B813" i="5"/>
  <c r="C813"/>
  <c r="CN168" i="6" l="1"/>
  <c r="E168"/>
  <c r="X168"/>
  <c r="D813" i="5"/>
  <c r="G813" s="1"/>
  <c r="H813" s="1"/>
  <c r="E813"/>
  <c r="CO168" i="6" l="1"/>
  <c r="H168" s="1"/>
  <c r="Z168" s="1"/>
  <c r="G168"/>
  <c r="Y168" s="1"/>
  <c r="AN169"/>
  <c r="BE169" s="1"/>
  <c r="W168"/>
  <c r="B814" i="5"/>
  <c r="C814"/>
  <c r="AP169" i="6" l="1"/>
  <c r="BG169" s="1"/>
  <c r="BX169" s="1"/>
  <c r="BV169"/>
  <c r="CP168"/>
  <c r="AO169"/>
  <c r="AM169"/>
  <c r="D814" i="5"/>
  <c r="G814" s="1"/>
  <c r="H814" s="1"/>
  <c r="E814"/>
  <c r="I168" i="6" l="1"/>
  <c r="CQ168"/>
  <c r="J168" s="1"/>
  <c r="AB168" s="1"/>
  <c r="BF169"/>
  <c r="BW169" s="1"/>
  <c r="BD169"/>
  <c r="BU169" s="1"/>
  <c r="B815" i="5"/>
  <c r="C815"/>
  <c r="AA168" i="6" l="1"/>
  <c r="V168"/>
  <c r="AR169"/>
  <c r="BI169" s="1"/>
  <c r="D815" i="5"/>
  <c r="G815" s="1"/>
  <c r="H815" s="1"/>
  <c r="E815"/>
  <c r="BZ169" i="6" l="1"/>
  <c r="AQ169"/>
  <c r="A169"/>
  <c r="B169" s="1"/>
  <c r="U168"/>
  <c r="B816" i="5"/>
  <c r="C816"/>
  <c r="BH169" i="6" l="1"/>
  <c r="BY169" s="1"/>
  <c r="BB169"/>
  <c r="D816" i="5"/>
  <c r="G816" s="1"/>
  <c r="H816" s="1"/>
  <c r="E816"/>
  <c r="BS169" i="6" l="1"/>
  <c r="C169" s="1"/>
  <c r="B817" i="5"/>
  <c r="C817"/>
  <c r="CJ169" i="6" l="1"/>
  <c r="CL169" s="1"/>
  <c r="CM169" s="1"/>
  <c r="F169" s="1"/>
  <c r="D817" i="5"/>
  <c r="E817"/>
  <c r="G817" l="1"/>
  <c r="H817" s="1"/>
  <c r="C818" s="1"/>
  <c r="CN169" i="6"/>
  <c r="E169"/>
  <c r="X169"/>
  <c r="B818" i="5" l="1"/>
  <c r="CO169" i="6"/>
  <c r="H169" s="1"/>
  <c r="G169"/>
  <c r="Y169" s="1"/>
  <c r="AN170"/>
  <c r="BE170" s="1"/>
  <c r="W169"/>
  <c r="D818" i="5"/>
  <c r="E818"/>
  <c r="G818" l="1"/>
  <c r="H818" s="1"/>
  <c r="BV170" i="6"/>
  <c r="CP169"/>
  <c r="AO170"/>
  <c r="Z169"/>
  <c r="AM170"/>
  <c r="B819" i="5"/>
  <c r="C819"/>
  <c r="I169" i="6" l="1"/>
  <c r="AA169" s="1"/>
  <c r="CQ169"/>
  <c r="J169" s="1"/>
  <c r="AB169" s="1"/>
  <c r="BF170"/>
  <c r="BW170" s="1"/>
  <c r="AP170"/>
  <c r="BG170" s="1"/>
  <c r="AQ170"/>
  <c r="BH170" s="1"/>
  <c r="BD170"/>
  <c r="BU170" s="1"/>
  <c r="D819" i="5"/>
  <c r="E819"/>
  <c r="G819" l="1"/>
  <c r="H819" s="1"/>
  <c r="U169" i="6"/>
  <c r="V169"/>
  <c r="BY170"/>
  <c r="BX170"/>
  <c r="A170"/>
  <c r="B170" s="1"/>
  <c r="AR170"/>
  <c r="BI170" s="1"/>
  <c r="B820" i="5"/>
  <c r="C820"/>
  <c r="BZ170" i="6" l="1"/>
  <c r="BB170"/>
  <c r="BS170"/>
  <c r="C170" s="1"/>
  <c r="D820" i="5"/>
  <c r="E820"/>
  <c r="G820" l="1"/>
  <c r="H820" s="1"/>
  <c r="B821" s="1"/>
  <c r="C821" l="1"/>
  <c r="CJ170" i="6"/>
  <c r="D821" i="5"/>
  <c r="E821"/>
  <c r="G821" l="1"/>
  <c r="H821" s="1"/>
  <c r="CL170" i="6"/>
  <c r="E170" s="1"/>
  <c r="W170" s="1"/>
  <c r="B822" i="5"/>
  <c r="C822"/>
  <c r="CM170" i="6" l="1"/>
  <c r="F170" s="1"/>
  <c r="X170" s="1"/>
  <c r="AM171"/>
  <c r="BD171" s="1"/>
  <c r="CN170"/>
  <c r="D822" i="5"/>
  <c r="G822" s="1"/>
  <c r="H822" s="1"/>
  <c r="E822"/>
  <c r="BU171" i="6" l="1"/>
  <c r="CO170"/>
  <c r="G170"/>
  <c r="Y170" s="1"/>
  <c r="AN171"/>
  <c r="BE171"/>
  <c r="B823" i="5"/>
  <c r="C823"/>
  <c r="BV171" i="6" l="1"/>
  <c r="CP170"/>
  <c r="H170"/>
  <c r="Z170" s="1"/>
  <c r="AO171"/>
  <c r="D823" i="5"/>
  <c r="G823" s="1"/>
  <c r="H823" s="1"/>
  <c r="E823"/>
  <c r="AP171" i="6" l="1"/>
  <c r="BG171" s="1"/>
  <c r="BX171" s="1"/>
  <c r="I170"/>
  <c r="AA170" s="1"/>
  <c r="CQ170"/>
  <c r="J170" s="1"/>
  <c r="AB170" s="1"/>
  <c r="BF171"/>
  <c r="BW171" s="1"/>
  <c r="B824" i="5"/>
  <c r="C824"/>
  <c r="AQ171" i="6" l="1"/>
  <c r="BH171" s="1"/>
  <c r="A171"/>
  <c r="B171" s="1"/>
  <c r="U170"/>
  <c r="V170"/>
  <c r="AR171"/>
  <c r="BI171" s="1"/>
  <c r="D824" i="5"/>
  <c r="G824" s="1"/>
  <c r="H824" s="1"/>
  <c r="E824"/>
  <c r="BZ171" i="6" l="1"/>
  <c r="BY171"/>
  <c r="BB171"/>
  <c r="BS171"/>
  <c r="B825" i="5"/>
  <c r="C825"/>
  <c r="C171" i="6" l="1"/>
  <c r="D825" i="5"/>
  <c r="E825"/>
  <c r="G825" l="1"/>
  <c r="H825" s="1"/>
  <c r="B826" s="1"/>
  <c r="C826" l="1"/>
  <c r="CJ171" i="6"/>
  <c r="D826" i="5"/>
  <c r="E826"/>
  <c r="CL171" i="6" l="1"/>
  <c r="E171" s="1"/>
  <c r="W171" s="1"/>
  <c r="CM171"/>
  <c r="F171" s="1"/>
  <c r="G826" i="5"/>
  <c r="H826" s="1"/>
  <c r="B827" s="1"/>
  <c r="AM172" i="6" l="1"/>
  <c r="BD172" s="1"/>
  <c r="CN171"/>
  <c r="X171"/>
  <c r="C827" i="5"/>
  <c r="D827" s="1"/>
  <c r="E827" l="1"/>
  <c r="BU172" i="6"/>
  <c r="CO171"/>
  <c r="H171" s="1"/>
  <c r="Z171" s="1"/>
  <c r="G171"/>
  <c r="Y171" s="1"/>
  <c r="AN172"/>
  <c r="BE172" s="1"/>
  <c r="G827" i="5"/>
  <c r="H827" s="1"/>
  <c r="B828" s="1"/>
  <c r="BV172" i="6" l="1"/>
  <c r="CP171"/>
  <c r="AP172"/>
  <c r="BG172" s="1"/>
  <c r="AO172"/>
  <c r="C828" i="5"/>
  <c r="D828" s="1"/>
  <c r="BX172" i="6" l="1"/>
  <c r="I171"/>
  <c r="AA171" s="1"/>
  <c r="CQ171"/>
  <c r="J171" s="1"/>
  <c r="AB171" s="1"/>
  <c r="BF172"/>
  <c r="BW172" s="1"/>
  <c r="E828" i="5"/>
  <c r="G828" s="1"/>
  <c r="H828" s="1"/>
  <c r="C829" l="1"/>
  <c r="B829"/>
  <c r="AQ172" i="6"/>
  <c r="BH172" s="1"/>
  <c r="A172"/>
  <c r="B172" s="1"/>
  <c r="V171"/>
  <c r="U171"/>
  <c r="AR172"/>
  <c r="BI172" s="1"/>
  <c r="D829" i="5"/>
  <c r="G829" s="1"/>
  <c r="H829" s="1"/>
  <c r="E829"/>
  <c r="BZ172" i="6" l="1"/>
  <c r="BY172"/>
  <c r="BB172"/>
  <c r="BS172"/>
  <c r="B830" i="5"/>
  <c r="C830"/>
  <c r="C172" i="6" l="1"/>
  <c r="D830" i="5"/>
  <c r="E830"/>
  <c r="G830" l="1"/>
  <c r="H830" s="1"/>
  <c r="B831" s="1"/>
  <c r="C831" l="1"/>
  <c r="D831" s="1"/>
  <c r="E831" l="1"/>
  <c r="G831" s="1"/>
  <c r="H831" s="1"/>
  <c r="CJ172" i="6"/>
  <c r="B832" i="5" l="1"/>
  <c r="C832"/>
  <c r="CL172" i="6"/>
  <c r="E172" s="1"/>
  <c r="W172" s="1"/>
  <c r="D832" i="5"/>
  <c r="E832"/>
  <c r="G832" l="1"/>
  <c r="H832" s="1"/>
  <c r="B833" s="1"/>
  <c r="CM172" i="6"/>
  <c r="F172" s="1"/>
  <c r="X172" s="1"/>
  <c r="AM173"/>
  <c r="BD173" s="1"/>
  <c r="BU173" s="1"/>
  <c r="CN172"/>
  <c r="C833" i="5"/>
  <c r="CO172" i="6" l="1"/>
  <c r="G172"/>
  <c r="Y172" s="1"/>
  <c r="AN173"/>
  <c r="BE173" s="1"/>
  <c r="D833" i="5"/>
  <c r="G833" s="1"/>
  <c r="H833" s="1"/>
  <c r="E833"/>
  <c r="BV173" i="6" l="1"/>
  <c r="CP172"/>
  <c r="H172"/>
  <c r="Z172" s="1"/>
  <c r="AO173"/>
  <c r="B834" i="5"/>
  <c r="C834"/>
  <c r="AP173" i="6" l="1"/>
  <c r="BG173" s="1"/>
  <c r="I172"/>
  <c r="AA172" s="1"/>
  <c r="CQ172"/>
  <c r="J172" s="1"/>
  <c r="AB172" s="1"/>
  <c r="BF173"/>
  <c r="BW173" s="1"/>
  <c r="D834" i="5"/>
  <c r="E834"/>
  <c r="G834" l="1"/>
  <c r="H834" s="1"/>
  <c r="BX173" i="6"/>
  <c r="V172"/>
  <c r="AR173"/>
  <c r="BI173" s="1"/>
  <c r="AQ173"/>
  <c r="BH173" s="1"/>
  <c r="U172"/>
  <c r="A173"/>
  <c r="B173" s="1"/>
  <c r="B835" i="5"/>
  <c r="C835"/>
  <c r="BZ173" i="6" l="1"/>
  <c r="BY173"/>
  <c r="BS173"/>
  <c r="BB173"/>
  <c r="C173"/>
  <c r="D835" i="5"/>
  <c r="E835"/>
  <c r="G835" l="1"/>
  <c r="H835" s="1"/>
  <c r="B836" s="1"/>
  <c r="C836" l="1"/>
  <c r="CJ173" i="6"/>
  <c r="CL173" s="1"/>
  <c r="D836" i="5"/>
  <c r="E836"/>
  <c r="G836" l="1"/>
  <c r="H836" s="1"/>
  <c r="E173" i="6"/>
  <c r="CM173"/>
  <c r="F173" s="1"/>
  <c r="B837" i="5"/>
  <c r="C837"/>
  <c r="CN173" i="6" l="1"/>
  <c r="G173" s="1"/>
  <c r="X173"/>
  <c r="W173"/>
  <c r="D837" i="5"/>
  <c r="G837" s="1"/>
  <c r="H837" s="1"/>
  <c r="E837"/>
  <c r="CO173" i="6" l="1"/>
  <c r="CP173" s="1"/>
  <c r="AN174"/>
  <c r="BE174" s="1"/>
  <c r="Y173"/>
  <c r="AM174"/>
  <c r="B838" i="5"/>
  <c r="C838"/>
  <c r="BV174" i="6" l="1"/>
  <c r="H173"/>
  <c r="Z173" s="1"/>
  <c r="AP174" s="1"/>
  <c r="BG174" s="1"/>
  <c r="I173"/>
  <c r="AA173" s="1"/>
  <c r="CQ173"/>
  <c r="J173" s="1"/>
  <c r="AB173" s="1"/>
  <c r="AO174"/>
  <c r="BF174" s="1"/>
  <c r="BD174"/>
  <c r="BU174" s="1"/>
  <c r="D838" i="5"/>
  <c r="E838"/>
  <c r="G838" l="1"/>
  <c r="H838" s="1"/>
  <c r="V173" i="6"/>
  <c r="AQ174"/>
  <c r="BH174" s="1"/>
  <c r="BX174"/>
  <c r="BW174"/>
  <c r="A174"/>
  <c r="B174" s="1"/>
  <c r="AR174"/>
  <c r="BI174" s="1"/>
  <c r="U173"/>
  <c r="B839" i="5"/>
  <c r="C839"/>
  <c r="BZ174" i="6" l="1"/>
  <c r="BY174"/>
  <c r="BB174"/>
  <c r="BS174"/>
  <c r="D839" i="5"/>
  <c r="E839"/>
  <c r="G839" l="1"/>
  <c r="H839" s="1"/>
  <c r="C174" i="6"/>
  <c r="B840" i="5"/>
  <c r="C840"/>
  <c r="D840" l="1"/>
  <c r="G840" s="1"/>
  <c r="H840" s="1"/>
  <c r="E840"/>
  <c r="CJ174" i="6" l="1"/>
  <c r="B841" i="5"/>
  <c r="C841"/>
  <c r="CL174" i="6" l="1"/>
  <c r="CM174" s="1"/>
  <c r="F174" s="1"/>
  <c r="D841" i="5"/>
  <c r="E841"/>
  <c r="G841" l="1"/>
  <c r="H841" s="1"/>
  <c r="CN174" i="6"/>
  <c r="G174" s="1"/>
  <c r="E174"/>
  <c r="X174"/>
  <c r="B842" i="5"/>
  <c r="C842"/>
  <c r="CO174" i="6" l="1"/>
  <c r="H174" s="1"/>
  <c r="Z174" s="1"/>
  <c r="AN175"/>
  <c r="BE175" s="1"/>
  <c r="Y174"/>
  <c r="W174"/>
  <c r="D842" i="5"/>
  <c r="E842"/>
  <c r="G842" l="1"/>
  <c r="H842" s="1"/>
  <c r="BV175" i="6"/>
  <c r="CP174"/>
  <c r="AP175"/>
  <c r="AO175"/>
  <c r="AM175"/>
  <c r="B843" i="5"/>
  <c r="C843"/>
  <c r="BF175" i="6" l="1"/>
  <c r="BW175" s="1"/>
  <c r="I174"/>
  <c r="AA174" s="1"/>
  <c r="CQ174"/>
  <c r="J174" s="1"/>
  <c r="AB174" s="1"/>
  <c r="BG175"/>
  <c r="BX175" s="1"/>
  <c r="BD175"/>
  <c r="BU175" s="1"/>
  <c r="D843" i="5"/>
  <c r="E843"/>
  <c r="G843" l="1"/>
  <c r="H843" s="1"/>
  <c r="AQ175" i="6"/>
  <c r="BH175" s="1"/>
  <c r="A175"/>
  <c r="B175" s="1"/>
  <c r="U174"/>
  <c r="V174"/>
  <c r="AR175"/>
  <c r="BI175" s="1"/>
  <c r="B844" i="5"/>
  <c r="C844"/>
  <c r="BB175" i="6" l="1"/>
  <c r="BZ175"/>
  <c r="BY175"/>
  <c r="BS175"/>
  <c r="C175" s="1"/>
  <c r="D844" i="5"/>
  <c r="E844"/>
  <c r="G844" l="1"/>
  <c r="H844" s="1"/>
  <c r="C845" s="1"/>
  <c r="CJ175" i="6"/>
  <c r="B845" i="5"/>
  <c r="CL175" i="6" l="1"/>
  <c r="E175" s="1"/>
  <c r="W175" s="1"/>
  <c r="CM175"/>
  <c r="F175" s="1"/>
  <c r="D845" i="5"/>
  <c r="G845" s="1"/>
  <c r="H845" s="1"/>
  <c r="E845"/>
  <c r="AM176" i="6" l="1"/>
  <c r="BD176" s="1"/>
  <c r="BU176" s="1"/>
  <c r="CN175"/>
  <c r="G175" s="1"/>
  <c r="X175"/>
  <c r="B846" i="5"/>
  <c r="C846"/>
  <c r="CO175" i="6" l="1"/>
  <c r="CP175" s="1"/>
  <c r="AN176"/>
  <c r="BE176" s="1"/>
  <c r="Y175"/>
  <c r="D846" i="5"/>
  <c r="E846"/>
  <c r="G846" l="1"/>
  <c r="H846" s="1"/>
  <c r="BV176" i="6"/>
  <c r="I175"/>
  <c r="AA175" s="1"/>
  <c r="CQ175"/>
  <c r="J175" s="1"/>
  <c r="AB175" s="1"/>
  <c r="H175"/>
  <c r="Z175" s="1"/>
  <c r="AO176"/>
  <c r="BF176" s="1"/>
  <c r="B847" i="5"/>
  <c r="C847"/>
  <c r="V175" i="6" l="1"/>
  <c r="AQ176"/>
  <c r="BH176" s="1"/>
  <c r="AP176"/>
  <c r="BG176" s="1"/>
  <c r="BW176"/>
  <c r="U175"/>
  <c r="AR176"/>
  <c r="BI176" s="1"/>
  <c r="A176"/>
  <c r="B176" s="1"/>
  <c r="D847" i="5"/>
  <c r="G847" s="1"/>
  <c r="H847" s="1"/>
  <c r="E847"/>
  <c r="BZ176" i="6" l="1"/>
  <c r="BY176"/>
  <c r="BX176"/>
  <c r="BB176"/>
  <c r="BS176"/>
  <c r="C176" s="1"/>
  <c r="B848" i="5"/>
  <c r="C848"/>
  <c r="D848" l="1"/>
  <c r="E848"/>
  <c r="G848" l="1"/>
  <c r="H848" s="1"/>
  <c r="B849" s="1"/>
  <c r="CJ176" i="6" l="1"/>
  <c r="C849" i="5"/>
  <c r="D849"/>
  <c r="G849" s="1"/>
  <c r="H849" s="1"/>
  <c r="E849"/>
  <c r="CL176" i="6" l="1"/>
  <c r="CM176"/>
  <c r="F176" s="1"/>
  <c r="B850" i="5"/>
  <c r="C850"/>
  <c r="CN176" i="6" l="1"/>
  <c r="G176" s="1"/>
  <c r="E176"/>
  <c r="X176"/>
  <c r="D850" i="5"/>
  <c r="E850"/>
  <c r="G850" l="1"/>
  <c r="H850" s="1"/>
  <c r="CO176" i="6"/>
  <c r="CP176" s="1"/>
  <c r="AN177"/>
  <c r="BE177" s="1"/>
  <c r="Y176"/>
  <c r="W176"/>
  <c r="B851" i="5"/>
  <c r="C851"/>
  <c r="BV177" i="6" l="1"/>
  <c r="H176"/>
  <c r="Z176" s="1"/>
  <c r="AP177" s="1"/>
  <c r="I176"/>
  <c r="AA176" s="1"/>
  <c r="CQ176"/>
  <c r="J176" s="1"/>
  <c r="AB176" s="1"/>
  <c r="AO177"/>
  <c r="AM177"/>
  <c r="D851" i="5"/>
  <c r="G851" s="1"/>
  <c r="H851" s="1"/>
  <c r="E851"/>
  <c r="AQ177" i="6" l="1"/>
  <c r="BH177" s="1"/>
  <c r="BY177" s="1"/>
  <c r="V176"/>
  <c r="A177"/>
  <c r="B177" s="1"/>
  <c r="AR177"/>
  <c r="BI177" s="1"/>
  <c r="BF177"/>
  <c r="BW177" s="1"/>
  <c r="BG177"/>
  <c r="BX177" s="1"/>
  <c r="U176"/>
  <c r="BD177"/>
  <c r="BU177" s="1"/>
  <c r="B852" i="5"/>
  <c r="C852"/>
  <c r="BZ177" i="6" l="1"/>
  <c r="BS177"/>
  <c r="BB177"/>
  <c r="D852" i="5"/>
  <c r="E852"/>
  <c r="G852" l="1"/>
  <c r="H852" s="1"/>
  <c r="C177" i="6"/>
  <c r="B853" i="5"/>
  <c r="C853"/>
  <c r="D853" l="1"/>
  <c r="G853" s="1"/>
  <c r="H853" s="1"/>
  <c r="E853"/>
  <c r="CJ177" i="6" l="1"/>
  <c r="B854" i="5"/>
  <c r="C854"/>
  <c r="CL177" i="6" l="1"/>
  <c r="E177" s="1"/>
  <c r="W177" s="1"/>
  <c r="CM177"/>
  <c r="F177" s="1"/>
  <c r="D854" i="5"/>
  <c r="E854"/>
  <c r="AM178" i="6" l="1"/>
  <c r="BD178" s="1"/>
  <c r="CN177"/>
  <c r="G177" s="1"/>
  <c r="X177"/>
  <c r="G854" i="5"/>
  <c r="H854" s="1"/>
  <c r="B855" s="1"/>
  <c r="BU178" i="6" l="1"/>
  <c r="CO177"/>
  <c r="CP177" s="1"/>
  <c r="AN178"/>
  <c r="BE178" s="1"/>
  <c r="Y177"/>
  <c r="C855" i="5"/>
  <c r="D855" s="1"/>
  <c r="E855" l="1"/>
  <c r="G855" s="1"/>
  <c r="H855" s="1"/>
  <c r="BV178" i="6"/>
  <c r="I177"/>
  <c r="CQ177"/>
  <c r="J177" s="1"/>
  <c r="AB177" s="1"/>
  <c r="H177"/>
  <c r="Z177" s="1"/>
  <c r="AO178"/>
  <c r="AA177"/>
  <c r="C856" i="5" l="1"/>
  <c r="B856"/>
  <c r="AP178" i="6"/>
  <c r="BG178" s="1"/>
  <c r="AR178"/>
  <c r="BI178" s="1"/>
  <c r="BF178"/>
  <c r="BW178" s="1"/>
  <c r="AQ178"/>
  <c r="BH178" s="1"/>
  <c r="A178"/>
  <c r="V177"/>
  <c r="D856" i="5"/>
  <c r="G856" s="1"/>
  <c r="H856" s="1"/>
  <c r="E856"/>
  <c r="BZ178" i="6" l="1"/>
  <c r="BY178"/>
  <c r="BX178"/>
  <c r="U177"/>
  <c r="B178"/>
  <c r="B857" i="5"/>
  <c r="C857"/>
  <c r="BB178" i="6" l="1"/>
  <c r="BS178"/>
  <c r="D857" i="5"/>
  <c r="G857" s="1"/>
  <c r="H857" s="1"/>
  <c r="E857"/>
  <c r="C178" i="6" l="1"/>
  <c r="B858" i="5"/>
  <c r="C858"/>
  <c r="D858" l="1"/>
  <c r="G858" s="1"/>
  <c r="H858" s="1"/>
  <c r="E858"/>
  <c r="B859" l="1"/>
  <c r="C859"/>
  <c r="CJ178" i="6" l="1"/>
  <c r="D859" i="5"/>
  <c r="G859" s="1"/>
  <c r="H859" s="1"/>
  <c r="E859"/>
  <c r="CL178" i="6" l="1"/>
  <c r="E178" s="1"/>
  <c r="W178" s="1"/>
  <c r="B860" i="5"/>
  <c r="C860"/>
  <c r="CM178" i="6" l="1"/>
  <c r="F178" s="1"/>
  <c r="X178" s="1"/>
  <c r="AM179"/>
  <c r="BD179" s="1"/>
  <c r="D860" i="5"/>
  <c r="G860" s="1"/>
  <c r="H860" s="1"/>
  <c r="E860"/>
  <c r="BU179" i="6" l="1"/>
  <c r="CN178"/>
  <c r="G178" s="1"/>
  <c r="Y178" s="1"/>
  <c r="AN179"/>
  <c r="BE179" s="1"/>
  <c r="B861" i="5"/>
  <c r="C861"/>
  <c r="BV179" i="6" l="1"/>
  <c r="CO178"/>
  <c r="CP178" s="1"/>
  <c r="I178" s="1"/>
  <c r="CQ178"/>
  <c r="J178" s="1"/>
  <c r="AB178" s="1"/>
  <c r="H178"/>
  <c r="Z178" s="1"/>
  <c r="AO179"/>
  <c r="BF179" s="1"/>
  <c r="D861" i="5"/>
  <c r="E861"/>
  <c r="G861" l="1"/>
  <c r="H861" s="1"/>
  <c r="AP179" i="6"/>
  <c r="BG179" s="1"/>
  <c r="BW179"/>
  <c r="AA178"/>
  <c r="A179" s="1"/>
  <c r="B179" s="1"/>
  <c r="V178"/>
  <c r="AR179"/>
  <c r="BI179" s="1"/>
  <c r="B862" i="5"/>
  <c r="C862"/>
  <c r="BZ179" i="6" l="1"/>
  <c r="BX179"/>
  <c r="AQ179"/>
  <c r="BB179" s="1"/>
  <c r="U178"/>
  <c r="D862" i="5"/>
  <c r="G862" s="1"/>
  <c r="H862" s="1"/>
  <c r="E862"/>
  <c r="BH179" i="6" l="1"/>
  <c r="BS179" s="1"/>
  <c r="C179" s="1"/>
  <c r="B863" i="5"/>
  <c r="C863"/>
  <c r="BY179" i="6" l="1"/>
  <c r="D863" i="5"/>
  <c r="E863"/>
  <c r="G863" l="1"/>
  <c r="H863" s="1"/>
  <c r="C864" s="1"/>
  <c r="CJ179" i="6"/>
  <c r="B864" i="5"/>
  <c r="CL179" i="6" l="1"/>
  <c r="E179" s="1"/>
  <c r="W179" s="1"/>
  <c r="CM179"/>
  <c r="F179" s="1"/>
  <c r="D864" i="5"/>
  <c r="E864"/>
  <c r="CN179" i="6" l="1"/>
  <c r="G179" s="1"/>
  <c r="AM180"/>
  <c r="BD180" s="1"/>
  <c r="CO179"/>
  <c r="X179"/>
  <c r="G864" i="5"/>
  <c r="H864" s="1"/>
  <c r="B865" s="1"/>
  <c r="BU180" i="6" l="1"/>
  <c r="CP179"/>
  <c r="H179"/>
  <c r="Z179" s="1"/>
  <c r="AN180"/>
  <c r="BE180" s="1"/>
  <c r="Y179"/>
  <c r="C865" i="5"/>
  <c r="D865"/>
  <c r="G865" s="1"/>
  <c r="H865" s="1"/>
  <c r="E865"/>
  <c r="BV180" i="6" l="1"/>
  <c r="I179"/>
  <c r="AA179" s="1"/>
  <c r="CQ179"/>
  <c r="J179" s="1"/>
  <c r="AB179" s="1"/>
  <c r="AP180"/>
  <c r="BG180" s="1"/>
  <c r="AO180"/>
  <c r="BF180" s="1"/>
  <c r="B866" i="5"/>
  <c r="C866"/>
  <c r="AQ180" i="6" l="1"/>
  <c r="BH180" s="1"/>
  <c r="BY180" s="1"/>
  <c r="BX180"/>
  <c r="BW180"/>
  <c r="U179"/>
  <c r="V179"/>
  <c r="AR180"/>
  <c r="BI180" s="1"/>
  <c r="A180"/>
  <c r="B180" s="1"/>
  <c r="D866" i="5"/>
  <c r="E866"/>
  <c r="G866" l="1"/>
  <c r="H866" s="1"/>
  <c r="BB180" i="6"/>
  <c r="BZ180"/>
  <c r="BS180"/>
  <c r="B867" i="5"/>
  <c r="C867"/>
  <c r="C180" i="6" l="1"/>
  <c r="D867" i="5"/>
  <c r="E867"/>
  <c r="G867" l="1"/>
  <c r="H867" s="1"/>
  <c r="B868" s="1"/>
  <c r="C868" l="1"/>
  <c r="D868" s="1"/>
  <c r="G868" s="1"/>
  <c r="H868" s="1"/>
  <c r="E868"/>
  <c r="CJ180" i="6" l="1"/>
  <c r="CL180" s="1"/>
  <c r="CM180" s="1"/>
  <c r="F180" s="1"/>
  <c r="B869" i="5"/>
  <c r="C869"/>
  <c r="CN180" i="6" l="1"/>
  <c r="G180" s="1"/>
  <c r="E180"/>
  <c r="X180"/>
  <c r="D869" i="5"/>
  <c r="G869" s="1"/>
  <c r="H869" s="1"/>
  <c r="E869"/>
  <c r="CO180" i="6" l="1"/>
  <c r="H180" s="1"/>
  <c r="Z180" s="1"/>
  <c r="AN181"/>
  <c r="BE181" s="1"/>
  <c r="Y180"/>
  <c r="W180"/>
  <c r="B870" i="5"/>
  <c r="C870"/>
  <c r="BV181" i="6" l="1"/>
  <c r="CP180"/>
  <c r="I180" s="1"/>
  <c r="CQ180"/>
  <c r="J180" s="1"/>
  <c r="AB180" s="1"/>
  <c r="AP181"/>
  <c r="BG181" s="1"/>
  <c r="AO181"/>
  <c r="AA180"/>
  <c r="AM181"/>
  <c r="BD181" s="1"/>
  <c r="D870" i="5"/>
  <c r="E870"/>
  <c r="G870" l="1"/>
  <c r="H870" s="1"/>
  <c r="BX181" i="6"/>
  <c r="BU181"/>
  <c r="AR181"/>
  <c r="BI181" s="1"/>
  <c r="BF181"/>
  <c r="BW181" s="1"/>
  <c r="AQ181"/>
  <c r="BH181" s="1"/>
  <c r="V180"/>
  <c r="U180"/>
  <c r="A181"/>
  <c r="B181" s="1"/>
  <c r="B871" i="5"/>
  <c r="C871"/>
  <c r="BZ181" i="6" l="1"/>
  <c r="BY181"/>
  <c r="BB181"/>
  <c r="BS181"/>
  <c r="C181" s="1"/>
  <c r="D871" i="5"/>
  <c r="E871"/>
  <c r="G871" l="1"/>
  <c r="H871" s="1"/>
  <c r="B872" s="1"/>
  <c r="C872" l="1"/>
  <c r="CJ181" i="6"/>
  <c r="D872" i="5"/>
  <c r="E872"/>
  <c r="G872" l="1"/>
  <c r="H872" s="1"/>
  <c r="CL181" i="6"/>
  <c r="B873" i="5"/>
  <c r="C873"/>
  <c r="E181" i="6" l="1"/>
  <c r="W181" s="1"/>
  <c r="CM181"/>
  <c r="D873" i="5"/>
  <c r="E873"/>
  <c r="AM182" i="6" l="1"/>
  <c r="BD182" s="1"/>
  <c r="CN181"/>
  <c r="F181"/>
  <c r="X181" s="1"/>
  <c r="G873" i="5"/>
  <c r="H873" s="1"/>
  <c r="B874" s="1"/>
  <c r="BU182" i="6" l="1"/>
  <c r="AN182"/>
  <c r="BE182" s="1"/>
  <c r="G181"/>
  <c r="CO181"/>
  <c r="H181" s="1"/>
  <c r="Z181" s="1"/>
  <c r="C874" i="5"/>
  <c r="D874" s="1"/>
  <c r="E874" l="1"/>
  <c r="G874" s="1"/>
  <c r="H874" s="1"/>
  <c r="BV182" i="6"/>
  <c r="AP182"/>
  <c r="BG182" s="1"/>
  <c r="Y181"/>
  <c r="CP181"/>
  <c r="C875" i="5" l="1"/>
  <c r="B875"/>
  <c r="BX182" i="6"/>
  <c r="I181"/>
  <c r="AA181" s="1"/>
  <c r="AQ182" s="1"/>
  <c r="BH182" s="1"/>
  <c r="CQ181"/>
  <c r="J181" s="1"/>
  <c r="AB181" s="1"/>
  <c r="AO182"/>
  <c r="D875" i="5"/>
  <c r="G875" s="1"/>
  <c r="H875" s="1"/>
  <c r="E875"/>
  <c r="U181" i="6" l="1"/>
  <c r="BY182"/>
  <c r="A182"/>
  <c r="B182" s="1"/>
  <c r="V181"/>
  <c r="AR182"/>
  <c r="BI182" s="1"/>
  <c r="BF182"/>
  <c r="BW182" s="1"/>
  <c r="B876" i="5"/>
  <c r="C876"/>
  <c r="BZ182" i="6" l="1"/>
  <c r="CJ182" s="1"/>
  <c r="BB182"/>
  <c r="BS182"/>
  <c r="C182" s="1"/>
  <c r="D876" i="5"/>
  <c r="E876"/>
  <c r="G876" l="1"/>
  <c r="H876" s="1"/>
  <c r="CL182" i="6"/>
  <c r="B877" i="5"/>
  <c r="C877"/>
  <c r="CM182" i="6" l="1"/>
  <c r="F182" s="1"/>
  <c r="X182" s="1"/>
  <c r="E182"/>
  <c r="D877" i="5"/>
  <c r="G877" s="1"/>
  <c r="H877" s="1"/>
  <c r="E877"/>
  <c r="CN182" i="6" l="1"/>
  <c r="AN183"/>
  <c r="BE183" s="1"/>
  <c r="W182"/>
  <c r="B878" i="5"/>
  <c r="C878"/>
  <c r="BV183" i="6" l="1"/>
  <c r="G182"/>
  <c r="Y182" s="1"/>
  <c r="CO182"/>
  <c r="AM183"/>
  <c r="D878" i="5"/>
  <c r="G878" s="1"/>
  <c r="H878" s="1"/>
  <c r="E878"/>
  <c r="AO183" i="6" l="1"/>
  <c r="BF183" s="1"/>
  <c r="CP182"/>
  <c r="H182"/>
  <c r="BD183"/>
  <c r="BU183" s="1"/>
  <c r="B879" i="5"/>
  <c r="C879"/>
  <c r="BW183" i="6" l="1"/>
  <c r="I182"/>
  <c r="AA182" s="1"/>
  <c r="CQ182"/>
  <c r="J182" s="1"/>
  <c r="AB182" s="1"/>
  <c r="Z182"/>
  <c r="D879" i="5"/>
  <c r="G879" s="1"/>
  <c r="H879" s="1"/>
  <c r="E879"/>
  <c r="AQ183" i="6" l="1"/>
  <c r="BH183" s="1"/>
  <c r="V182"/>
  <c r="AR183"/>
  <c r="BI183" s="1"/>
  <c r="AP183"/>
  <c r="A183"/>
  <c r="B183" s="1"/>
  <c r="U182"/>
  <c r="B880" i="5"/>
  <c r="C880"/>
  <c r="BZ183" i="6" l="1"/>
  <c r="BY183"/>
  <c r="BG183"/>
  <c r="BS183" s="1"/>
  <c r="C183" s="1"/>
  <c r="BB183"/>
  <c r="D880" i="5"/>
  <c r="G880" s="1"/>
  <c r="H880" s="1"/>
  <c r="E880"/>
  <c r="BX183" i="6" l="1"/>
  <c r="CJ183" s="1"/>
  <c r="B881" i="5"/>
  <c r="C881"/>
  <c r="CL183" i="6" l="1"/>
  <c r="E183" s="1"/>
  <c r="W183" s="1"/>
  <c r="D881" i="5"/>
  <c r="E881"/>
  <c r="G881" l="1"/>
  <c r="H881" s="1"/>
  <c r="AM184" i="6"/>
  <c r="BD184" s="1"/>
  <c r="BU184" s="1"/>
  <c r="CM183"/>
  <c r="F183" s="1"/>
  <c r="X183" s="1"/>
  <c r="CN183"/>
  <c r="G183" s="1"/>
  <c r="B882" i="5"/>
  <c r="C882"/>
  <c r="CO183" i="6" l="1"/>
  <c r="CP183" s="1"/>
  <c r="AN184"/>
  <c r="BE184" s="1"/>
  <c r="Y183"/>
  <c r="D882" i="5"/>
  <c r="G882" s="1"/>
  <c r="H882" s="1"/>
  <c r="E882"/>
  <c r="BV184" i="6" l="1"/>
  <c r="I183"/>
  <c r="AA183" s="1"/>
  <c r="CQ183"/>
  <c r="J183" s="1"/>
  <c r="AB183" s="1"/>
  <c r="H183"/>
  <c r="Z183" s="1"/>
  <c r="AO184"/>
  <c r="AQ184"/>
  <c r="BH184" s="1"/>
  <c r="B883" i="5"/>
  <c r="C883"/>
  <c r="BY184" i="6" l="1"/>
  <c r="AP184"/>
  <c r="BG184" s="1"/>
  <c r="U183"/>
  <c r="A184"/>
  <c r="B184" s="1"/>
  <c r="V183"/>
  <c r="AR184"/>
  <c r="BI184" s="1"/>
  <c r="BF184"/>
  <c r="BW184" s="1"/>
  <c r="D883" i="5"/>
  <c r="E883"/>
  <c r="G883" l="1"/>
  <c r="H883" s="1"/>
  <c r="BB184" i="6"/>
  <c r="BZ184"/>
  <c r="BX184"/>
  <c r="BS184"/>
  <c r="C184" s="1"/>
  <c r="B884" i="5"/>
  <c r="C884"/>
  <c r="D884" l="1"/>
  <c r="G884" s="1"/>
  <c r="H884" s="1"/>
  <c r="E884"/>
  <c r="B885" l="1"/>
  <c r="C885"/>
  <c r="CJ184" i="6" l="1"/>
  <c r="D885" i="5"/>
  <c r="E885"/>
  <c r="G885" l="1"/>
  <c r="H885" s="1"/>
  <c r="CL184" i="6"/>
  <c r="E184" s="1"/>
  <c r="W184" s="1"/>
  <c r="B886" i="5"/>
  <c r="C886"/>
  <c r="CM184" i="6" l="1"/>
  <c r="F184" s="1"/>
  <c r="X184" s="1"/>
  <c r="AM185"/>
  <c r="D886" i="5"/>
  <c r="G886" s="1"/>
  <c r="H886" s="1"/>
  <c r="E886"/>
  <c r="CN184" i="6" l="1"/>
  <c r="G184" s="1"/>
  <c r="BD185"/>
  <c r="BU185" s="1"/>
  <c r="CO184"/>
  <c r="CP184" s="1"/>
  <c r="AN185"/>
  <c r="BE185" s="1"/>
  <c r="Y184"/>
  <c r="B887" i="5"/>
  <c r="C887"/>
  <c r="BV185" i="6" l="1"/>
  <c r="I184"/>
  <c r="AA184" s="1"/>
  <c r="CQ184"/>
  <c r="J184" s="1"/>
  <c r="AB184" s="1"/>
  <c r="H184"/>
  <c r="Z184" s="1"/>
  <c r="AO185"/>
  <c r="BF185" s="1"/>
  <c r="D887" i="5"/>
  <c r="E887"/>
  <c r="G887" l="1"/>
  <c r="H887" s="1"/>
  <c r="AQ185" i="6"/>
  <c r="BH185" s="1"/>
  <c r="BY185" s="1"/>
  <c r="BW185"/>
  <c r="AP185"/>
  <c r="BG185" s="1"/>
  <c r="V184"/>
  <c r="A185"/>
  <c r="B185" s="1"/>
  <c r="U184"/>
  <c r="AR185"/>
  <c r="BI185" s="1"/>
  <c r="B888" i="5"/>
  <c r="C888"/>
  <c r="BZ185" i="6" l="1"/>
  <c r="BX185"/>
  <c r="BB185"/>
  <c r="BS185"/>
  <c r="C185" s="1"/>
  <c r="D888" i="5"/>
  <c r="E888"/>
  <c r="G888" l="1"/>
  <c r="H888" s="1"/>
  <c r="B889" s="1"/>
  <c r="C889" l="1"/>
  <c r="D889" s="1"/>
  <c r="E889" l="1"/>
  <c r="G889" s="1"/>
  <c r="H889" s="1"/>
  <c r="CJ185" i="6"/>
  <c r="B890" i="5" l="1"/>
  <c r="C890"/>
  <c r="CL185" i="6"/>
  <c r="D890" i="5"/>
  <c r="G890" s="1"/>
  <c r="H890" s="1"/>
  <c r="E890"/>
  <c r="E185" i="6" l="1"/>
  <c r="W185" s="1"/>
  <c r="CM185"/>
  <c r="B891" i="5"/>
  <c r="C891"/>
  <c r="F185" i="6" l="1"/>
  <c r="X185" s="1"/>
  <c r="CN185"/>
  <c r="AM186"/>
  <c r="BD186" s="1"/>
  <c r="D891" i="5"/>
  <c r="E891"/>
  <c r="G891" l="1"/>
  <c r="H891" s="1"/>
  <c r="BU186" i="6"/>
  <c r="G185"/>
  <c r="AN186"/>
  <c r="BE186" s="1"/>
  <c r="CO185"/>
  <c r="H185" s="1"/>
  <c r="Z185" s="1"/>
  <c r="B892" i="5"/>
  <c r="C892"/>
  <c r="BV186" i="6" l="1"/>
  <c r="CP185"/>
  <c r="AP186"/>
  <c r="BG186" s="1"/>
  <c r="Y185"/>
  <c r="D892" i="5"/>
  <c r="G892" s="1"/>
  <c r="H892" s="1"/>
  <c r="E892"/>
  <c r="BX186" i="6" l="1"/>
  <c r="I185"/>
  <c r="CQ185"/>
  <c r="J185" s="1"/>
  <c r="AB185" s="1"/>
  <c r="AO186"/>
  <c r="BF186" s="1"/>
  <c r="B893" i="5"/>
  <c r="C893"/>
  <c r="BW186" i="6" l="1"/>
  <c r="AA185"/>
  <c r="V185"/>
  <c r="AR186"/>
  <c r="BI186" s="1"/>
  <c r="D893" i="5"/>
  <c r="G893" s="1"/>
  <c r="H893" s="1"/>
  <c r="E893"/>
  <c r="BZ186" i="6" l="1"/>
  <c r="AQ186"/>
  <c r="A186"/>
  <c r="U185"/>
  <c r="B894" i="5"/>
  <c r="C894"/>
  <c r="B186" i="6" l="1"/>
  <c r="BH186"/>
  <c r="BS186" s="1"/>
  <c r="C186" s="1"/>
  <c r="BB186"/>
  <c r="D894" i="5"/>
  <c r="G894" s="1"/>
  <c r="H894" s="1"/>
  <c r="E894"/>
  <c r="BY186" i="6" l="1"/>
  <c r="CJ186" s="1"/>
  <c r="CL186" s="1"/>
  <c r="B895" i="5"/>
  <c r="C895"/>
  <c r="CM186" i="6" l="1"/>
  <c r="F186" s="1"/>
  <c r="X186" s="1"/>
  <c r="AN187" s="1"/>
  <c r="BE187" s="1"/>
  <c r="E186"/>
  <c r="W186" s="1"/>
  <c r="CN186"/>
  <c r="D895" i="5"/>
  <c r="G895" s="1"/>
  <c r="H895" s="1"/>
  <c r="E895"/>
  <c r="BV187" i="6" l="1"/>
  <c r="AM187"/>
  <c r="BD187" s="1"/>
  <c r="G186"/>
  <c r="Y186" s="1"/>
  <c r="CO186"/>
  <c r="CP186" s="1"/>
  <c r="I186" s="1"/>
  <c r="AA186" s="1"/>
  <c r="B896" i="5"/>
  <c r="C896"/>
  <c r="AQ187" i="6" l="1"/>
  <c r="BH187" s="1"/>
  <c r="BU187"/>
  <c r="AO187"/>
  <c r="BF187" s="1"/>
  <c r="H186"/>
  <c r="CQ186"/>
  <c r="J186" s="1"/>
  <c r="AB186" s="1"/>
  <c r="D896" i="5"/>
  <c r="G896" s="1"/>
  <c r="H896" s="1"/>
  <c r="E896"/>
  <c r="BY187" i="6" l="1"/>
  <c r="BW187"/>
  <c r="Z186"/>
  <c r="V186"/>
  <c r="AR187"/>
  <c r="BI187" s="1"/>
  <c r="B897" i="5"/>
  <c r="C897"/>
  <c r="BZ187" i="6" l="1"/>
  <c r="A187"/>
  <c r="B187" s="1"/>
  <c r="AP187"/>
  <c r="U186"/>
  <c r="D897" i="5"/>
  <c r="E897"/>
  <c r="G897" l="1"/>
  <c r="H897" s="1"/>
  <c r="BG187" i="6"/>
  <c r="BX187" s="1"/>
  <c r="BB187"/>
  <c r="B898" i="5"/>
  <c r="C898"/>
  <c r="BS187" i="6" l="1"/>
  <c r="C187" s="1"/>
  <c r="CJ187"/>
  <c r="D898" i="5"/>
  <c r="G898" s="1"/>
  <c r="H898" s="1"/>
  <c r="E898"/>
  <c r="CL187" i="6" l="1"/>
  <c r="CM187" s="1"/>
  <c r="F187" s="1"/>
  <c r="X187" s="1"/>
  <c r="B899" i="5"/>
  <c r="C899"/>
  <c r="CN187" i="6" l="1"/>
  <c r="G187" s="1"/>
  <c r="Y187" s="1"/>
  <c r="AO188" s="1"/>
  <c r="BF188" s="1"/>
  <c r="E187"/>
  <c r="CO187"/>
  <c r="H187" s="1"/>
  <c r="Z187" s="1"/>
  <c r="AN188"/>
  <c r="BE188"/>
  <c r="W187"/>
  <c r="D899" i="5"/>
  <c r="G899" s="1"/>
  <c r="H899" s="1"/>
  <c r="E899"/>
  <c r="BW188" i="6" l="1"/>
  <c r="AP188"/>
  <c r="BG188" s="1"/>
  <c r="BV188"/>
  <c r="CP187"/>
  <c r="I187" s="1"/>
  <c r="AA187" s="1"/>
  <c r="CQ187"/>
  <c r="J187" s="1"/>
  <c r="AB187" s="1"/>
  <c r="AM188"/>
  <c r="B900" i="5"/>
  <c r="C900"/>
  <c r="U187" i="6" l="1"/>
  <c r="V187"/>
  <c r="A188"/>
  <c r="B188" s="1"/>
  <c r="BX188"/>
  <c r="AQ188"/>
  <c r="BH188" s="1"/>
  <c r="AR188"/>
  <c r="BI188" s="1"/>
  <c r="BD188"/>
  <c r="BU188" s="1"/>
  <c r="D900" i="5"/>
  <c r="E900"/>
  <c r="G900" l="1"/>
  <c r="H900" s="1"/>
  <c r="BZ188" i="6"/>
  <c r="BY188"/>
  <c r="BB188"/>
  <c r="BS188"/>
  <c r="B901" i="5"/>
  <c r="C901"/>
  <c r="C188" i="6" l="1"/>
  <c r="D901" i="5"/>
  <c r="E901"/>
  <c r="G901" l="1"/>
  <c r="H901" s="1"/>
  <c r="CJ188" i="6"/>
  <c r="CL188" s="1"/>
  <c r="E188" s="1"/>
  <c r="W188" s="1"/>
  <c r="B902" i="5"/>
  <c r="C902"/>
  <c r="CM188" i="6" l="1"/>
  <c r="CN188" s="1"/>
  <c r="G188" s="1"/>
  <c r="AM189"/>
  <c r="D902" i="5"/>
  <c r="E902"/>
  <c r="CO188" i="6" l="1"/>
  <c r="H188" s="1"/>
  <c r="F188"/>
  <c r="X188" s="1"/>
  <c r="BD189"/>
  <c r="BU189" s="1"/>
  <c r="G902" i="5"/>
  <c r="H902" s="1"/>
  <c r="C903" s="1"/>
  <c r="CP188" i="6" l="1"/>
  <c r="I188" s="1"/>
  <c r="AN189"/>
  <c r="BE189" s="1"/>
  <c r="Z188"/>
  <c r="Y188"/>
  <c r="B903" i="5"/>
  <c r="E903"/>
  <c r="D903"/>
  <c r="G903" s="1"/>
  <c r="H903" s="1"/>
  <c r="BV189" i="6" l="1"/>
  <c r="CQ188"/>
  <c r="J188" s="1"/>
  <c r="AB188" s="1"/>
  <c r="AP189"/>
  <c r="BG189" s="1"/>
  <c r="AO189"/>
  <c r="BF189"/>
  <c r="AA188"/>
  <c r="C904" i="5"/>
  <c r="B904"/>
  <c r="BX189" i="6" l="1"/>
  <c r="BW189"/>
  <c r="AR189"/>
  <c r="BI189" s="1"/>
  <c r="AQ189"/>
  <c r="BH189" s="1"/>
  <c r="V188"/>
  <c r="A189"/>
  <c r="B189" s="1"/>
  <c r="U188"/>
  <c r="E904" i="5"/>
  <c r="D904"/>
  <c r="G904" l="1"/>
  <c r="H904" s="1"/>
  <c r="BZ189" i="6"/>
  <c r="BY189"/>
  <c r="BS189"/>
  <c r="BB189"/>
  <c r="C905" i="5"/>
  <c r="B905"/>
  <c r="C189" i="6" l="1"/>
  <c r="E905" i="5"/>
  <c r="D905"/>
  <c r="G905" s="1"/>
  <c r="H905" s="1"/>
  <c r="C906" l="1"/>
  <c r="B906"/>
  <c r="E906" l="1"/>
  <c r="D906"/>
  <c r="G906" s="1"/>
  <c r="H906" s="1"/>
  <c r="CJ189" i="6" l="1"/>
  <c r="C907" i="5"/>
  <c r="B907"/>
  <c r="CL189" i="6" l="1"/>
  <c r="CM189" s="1"/>
  <c r="F189" s="1"/>
  <c r="X189" s="1"/>
  <c r="E907" i="5"/>
  <c r="D907"/>
  <c r="G907" s="1"/>
  <c r="H907" s="1"/>
  <c r="E189" i="6" l="1"/>
  <c r="W189" s="1"/>
  <c r="CN189"/>
  <c r="G189" s="1"/>
  <c r="Y189" s="1"/>
  <c r="AO190" s="1"/>
  <c r="CO189"/>
  <c r="H189" s="1"/>
  <c r="Z189" s="1"/>
  <c r="AN190"/>
  <c r="BE190" s="1"/>
  <c r="C908" i="5"/>
  <c r="B908"/>
  <c r="CP189" i="6" l="1"/>
  <c r="I189" s="1"/>
  <c r="AA189" s="1"/>
  <c r="BV190"/>
  <c r="CQ189"/>
  <c r="J189" s="1"/>
  <c r="AB189" s="1"/>
  <c r="BF190"/>
  <c r="BW190" s="1"/>
  <c r="AQ190"/>
  <c r="BH190" s="1"/>
  <c r="AP190"/>
  <c r="BG190" s="1"/>
  <c r="V189"/>
  <c r="AM190"/>
  <c r="U189"/>
  <c r="E908" i="5"/>
  <c r="D908"/>
  <c r="G908" l="1"/>
  <c r="H908" s="1"/>
  <c r="A190" i="6"/>
  <c r="B190" s="1"/>
  <c r="BY190"/>
  <c r="BX190"/>
  <c r="AR190"/>
  <c r="BI190" s="1"/>
  <c r="BD190"/>
  <c r="BU190" s="1"/>
  <c r="C909" i="5"/>
  <c r="B909"/>
  <c r="BB190" i="6" l="1"/>
  <c r="BZ190"/>
  <c r="BS190"/>
  <c r="E909" i="5"/>
  <c r="D909"/>
  <c r="G909" l="1"/>
  <c r="H909" s="1"/>
  <c r="C190" i="6"/>
  <c r="C910" i="5"/>
  <c r="B910"/>
  <c r="E910" l="1"/>
  <c r="D910"/>
  <c r="G910" s="1"/>
  <c r="H910" s="1"/>
  <c r="CJ190" i="6" l="1"/>
  <c r="C911" i="5"/>
  <c r="B911"/>
  <c r="CL190" i="6" l="1"/>
  <c r="CM190"/>
  <c r="F190" s="1"/>
  <c r="E911" i="5"/>
  <c r="D911"/>
  <c r="G911" s="1"/>
  <c r="H911" s="1"/>
  <c r="CN190" i="6" l="1"/>
  <c r="G190" s="1"/>
  <c r="E190"/>
  <c r="X190"/>
  <c r="C912" i="5"/>
  <c r="B912"/>
  <c r="CO190" i="6" l="1"/>
  <c r="H190" s="1"/>
  <c r="AN191"/>
  <c r="BE191" s="1"/>
  <c r="Y190"/>
  <c r="W190"/>
  <c r="E912" i="5"/>
  <c r="D912"/>
  <c r="G912" s="1"/>
  <c r="H912" s="1"/>
  <c r="BV191" i="6" l="1"/>
  <c r="CP190"/>
  <c r="AO191"/>
  <c r="BF191" s="1"/>
  <c r="Z190"/>
  <c r="AM191"/>
  <c r="BD191" s="1"/>
  <c r="C913" i="5"/>
  <c r="B913"/>
  <c r="BW191" i="6" l="1"/>
  <c r="BU191"/>
  <c r="I190"/>
  <c r="CQ190"/>
  <c r="J190" s="1"/>
  <c r="AB190" s="1"/>
  <c r="AP191"/>
  <c r="BG191" s="1"/>
  <c r="E913" i="5"/>
  <c r="D913"/>
  <c r="G913" l="1"/>
  <c r="H913" s="1"/>
  <c r="BX191" i="6"/>
  <c r="AA190"/>
  <c r="V190"/>
  <c r="AR191"/>
  <c r="BI191" s="1"/>
  <c r="C914" i="5"/>
  <c r="B914"/>
  <c r="BZ191" i="6" l="1"/>
  <c r="AQ191"/>
  <c r="U190"/>
  <c r="A191"/>
  <c r="E914" i="5"/>
  <c r="D914"/>
  <c r="G914" s="1"/>
  <c r="H914" s="1"/>
  <c r="B191" i="6" l="1"/>
  <c r="BH191"/>
  <c r="BS191" s="1"/>
  <c r="C191" s="1"/>
  <c r="BB191"/>
  <c r="C915" i="5"/>
  <c r="B915"/>
  <c r="BY191" i="6" l="1"/>
  <c r="E915" i="5"/>
  <c r="D915"/>
  <c r="G915" s="1"/>
  <c r="H915" s="1"/>
  <c r="CJ191" i="6" l="1"/>
  <c r="C916" i="5"/>
  <c r="B916"/>
  <c r="CL191" i="6" l="1"/>
  <c r="CM191" s="1"/>
  <c r="E916" i="5"/>
  <c r="D916"/>
  <c r="G916" s="1"/>
  <c r="H916" s="1"/>
  <c r="F191" i="6" l="1"/>
  <c r="X191" s="1"/>
  <c r="CN191"/>
  <c r="G191" s="1"/>
  <c r="Y191" s="1"/>
  <c r="E191"/>
  <c r="C917" i="5"/>
  <c r="B917"/>
  <c r="CO191" i="6" l="1"/>
  <c r="H191" s="1"/>
  <c r="Z191" s="1"/>
  <c r="AN192"/>
  <c r="BE192" s="1"/>
  <c r="AO192"/>
  <c r="BF192" s="1"/>
  <c r="W191"/>
  <c r="E917" i="5"/>
  <c r="D917"/>
  <c r="G917" s="1"/>
  <c r="H917" s="1"/>
  <c r="BW192" i="6" l="1"/>
  <c r="BV192"/>
  <c r="AP192"/>
  <c r="BG192" s="1"/>
  <c r="CP191"/>
  <c r="AM192"/>
  <c r="BD192" s="1"/>
  <c r="C918" i="5"/>
  <c r="B918"/>
  <c r="BX192" i="6" l="1"/>
  <c r="BU192"/>
  <c r="I191"/>
  <c r="AA191" s="1"/>
  <c r="CQ191"/>
  <c r="J191" s="1"/>
  <c r="AB191" s="1"/>
  <c r="E918" i="5"/>
  <c r="D918"/>
  <c r="G918" s="1"/>
  <c r="H918" s="1"/>
  <c r="U191" i="6" l="1"/>
  <c r="V191"/>
  <c r="AQ192"/>
  <c r="A192"/>
  <c r="B192" s="1"/>
  <c r="AR192"/>
  <c r="BI192" s="1"/>
  <c r="C919" i="5"/>
  <c r="B919"/>
  <c r="BZ192" i="6" l="1"/>
  <c r="BH192"/>
  <c r="BS192" s="1"/>
  <c r="C192" s="1"/>
  <c r="BB192"/>
  <c r="E919" i="5"/>
  <c r="D919"/>
  <c r="G919" s="1"/>
  <c r="H919" s="1"/>
  <c r="BY192" i="6" l="1"/>
  <c r="C920" i="5"/>
  <c r="B920"/>
  <c r="CJ192" i="6" l="1"/>
  <c r="E920" i="5"/>
  <c r="D920"/>
  <c r="G920" s="1"/>
  <c r="H920" s="1"/>
  <c r="CL192" i="6" l="1"/>
  <c r="CM192"/>
  <c r="C921" i="5"/>
  <c r="B921"/>
  <c r="CN192" i="6" l="1"/>
  <c r="G192" s="1"/>
  <c r="F192"/>
  <c r="X192" s="1"/>
  <c r="E192"/>
  <c r="E921" i="5"/>
  <c r="D921"/>
  <c r="G921" s="1"/>
  <c r="H921" s="1"/>
  <c r="CO192" i="6" l="1"/>
  <c r="AN193"/>
  <c r="BE193" s="1"/>
  <c r="Y192"/>
  <c r="W192"/>
  <c r="C922" i="5"/>
  <c r="B922"/>
  <c r="BV193" i="6" l="1"/>
  <c r="H192"/>
  <c r="Z192" s="1"/>
  <c r="AP193" s="1"/>
  <c r="BG193" s="1"/>
  <c r="CP192"/>
  <c r="AO193"/>
  <c r="AM193"/>
  <c r="E922" i="5"/>
  <c r="D922"/>
  <c r="G922" s="1"/>
  <c r="H922" s="1"/>
  <c r="BX193" i="6" l="1"/>
  <c r="BF193"/>
  <c r="BW193" s="1"/>
  <c r="I192"/>
  <c r="CQ192"/>
  <c r="J192" s="1"/>
  <c r="AB192" s="1"/>
  <c r="BD193"/>
  <c r="BU193" s="1"/>
  <c r="C923" i="5"/>
  <c r="B923"/>
  <c r="AA192" i="6" l="1"/>
  <c r="V192"/>
  <c r="AR193"/>
  <c r="BI193" s="1"/>
  <c r="E923" i="5"/>
  <c r="D923"/>
  <c r="G923" s="1"/>
  <c r="H923" s="1"/>
  <c r="BZ193" i="6" l="1"/>
  <c r="AQ193"/>
  <c r="A193"/>
  <c r="B193" s="1"/>
  <c r="U192"/>
  <c r="C924" i="5"/>
  <c r="B924"/>
  <c r="BH193" i="6" l="1"/>
  <c r="BY193" s="1"/>
  <c r="BB193"/>
  <c r="E924" i="5"/>
  <c r="D924"/>
  <c r="G924" l="1"/>
  <c r="H924" s="1"/>
  <c r="BS193" i="6"/>
  <c r="C193" s="1"/>
  <c r="CJ193"/>
  <c r="C925" i="5"/>
  <c r="B925"/>
  <c r="CL193" i="6" l="1"/>
  <c r="E925" i="5"/>
  <c r="D925"/>
  <c r="G925" s="1"/>
  <c r="H925" s="1"/>
  <c r="CM193" i="6" l="1"/>
  <c r="CN193" s="1"/>
  <c r="E193"/>
  <c r="C926" i="5"/>
  <c r="B926"/>
  <c r="F193" i="6" l="1"/>
  <c r="X193" s="1"/>
  <c r="G193"/>
  <c r="CO193"/>
  <c r="H193" s="1"/>
  <c r="Z193" s="1"/>
  <c r="Y193"/>
  <c r="W193"/>
  <c r="E926" i="5"/>
  <c r="D926"/>
  <c r="G926" s="1"/>
  <c r="H926" s="1"/>
  <c r="AN194" i="6" l="1"/>
  <c r="BE194" s="1"/>
  <c r="CP193"/>
  <c r="AO194"/>
  <c r="AP194"/>
  <c r="BG194" s="1"/>
  <c r="AM194"/>
  <c r="BD194" s="1"/>
  <c r="C927" i="5"/>
  <c r="B927"/>
  <c r="BV194" i="6" l="1"/>
  <c r="BX194"/>
  <c r="BU194"/>
  <c r="I193"/>
  <c r="AA193" s="1"/>
  <c r="CQ193"/>
  <c r="J193" s="1"/>
  <c r="AB193" s="1"/>
  <c r="BF194"/>
  <c r="BW194" s="1"/>
  <c r="E927" i="5"/>
  <c r="D927"/>
  <c r="G927" s="1"/>
  <c r="H927" s="1"/>
  <c r="AQ194" i="6" l="1"/>
  <c r="BH194" s="1"/>
  <c r="V193"/>
  <c r="AR194"/>
  <c r="BI194" s="1"/>
  <c r="A194"/>
  <c r="B194" s="1"/>
  <c r="U193"/>
  <c r="C928" i="5"/>
  <c r="B928"/>
  <c r="BZ194" i="6" l="1"/>
  <c r="BY194"/>
  <c r="BB194"/>
  <c r="E928" i="5"/>
  <c r="D928"/>
  <c r="G928" s="1"/>
  <c r="H928" s="1"/>
  <c r="BS194" i="6" l="1"/>
  <c r="C929" i="5"/>
  <c r="B929"/>
  <c r="C194" i="6" l="1"/>
  <c r="E929" i="5"/>
  <c r="D929"/>
  <c r="G929" s="1"/>
  <c r="H929" s="1"/>
  <c r="C930" l="1"/>
  <c r="B930"/>
  <c r="CJ194" i="6" l="1"/>
  <c r="E930" i="5"/>
  <c r="D930"/>
  <c r="G930" s="1"/>
  <c r="H930" s="1"/>
  <c r="CL194" i="6" l="1"/>
  <c r="CM194"/>
  <c r="F194" s="1"/>
  <c r="C931" i="5"/>
  <c r="B931"/>
  <c r="CN194" i="6" l="1"/>
  <c r="G194" s="1"/>
  <c r="CO194"/>
  <c r="H194" s="1"/>
  <c r="Z194" s="1"/>
  <c r="E194"/>
  <c r="X194"/>
  <c r="E931" i="5"/>
  <c r="D931"/>
  <c r="G931" s="1"/>
  <c r="H931" s="1"/>
  <c r="CP194" i="6" l="1"/>
  <c r="AP195"/>
  <c r="BG195" s="1"/>
  <c r="AN195"/>
  <c r="BE195" s="1"/>
  <c r="Y194"/>
  <c r="W194"/>
  <c r="C932" i="5"/>
  <c r="B932"/>
  <c r="BX195" i="6" l="1"/>
  <c r="BV195"/>
  <c r="I194"/>
  <c r="AA194" s="1"/>
  <c r="CQ194"/>
  <c r="J194" s="1"/>
  <c r="AB194" s="1"/>
  <c r="AO195"/>
  <c r="BF195" s="1"/>
  <c r="AM195"/>
  <c r="E932" i="5"/>
  <c r="D932"/>
  <c r="G932" s="1"/>
  <c r="H932" s="1"/>
  <c r="AQ195" i="6" l="1"/>
  <c r="BH195" s="1"/>
  <c r="BW195"/>
  <c r="U194"/>
  <c r="A195"/>
  <c r="B195" s="1"/>
  <c r="V194"/>
  <c r="AR195"/>
  <c r="BI195" s="1"/>
  <c r="BD195"/>
  <c r="BU195" s="1"/>
  <c r="C933" i="5"/>
  <c r="B933"/>
  <c r="BZ195" i="6" l="1"/>
  <c r="BY195"/>
  <c r="BB195"/>
  <c r="BS195"/>
  <c r="E933" i="5"/>
  <c r="D933"/>
  <c r="G933" s="1"/>
  <c r="H933" s="1"/>
  <c r="C195" i="6" l="1"/>
  <c r="C934" i="5"/>
  <c r="B934"/>
  <c r="E934" l="1"/>
  <c r="D934"/>
  <c r="G934" s="1"/>
  <c r="H934" s="1"/>
  <c r="CJ195" i="6" l="1"/>
  <c r="C935" i="5"/>
  <c r="B935"/>
  <c r="CL195" i="6" l="1"/>
  <c r="E195" s="1"/>
  <c r="W195" s="1"/>
  <c r="E935" i="5"/>
  <c r="D935"/>
  <c r="G935" s="1"/>
  <c r="H935" s="1"/>
  <c r="CM195" i="6" l="1"/>
  <c r="F195" s="1"/>
  <c r="X195" s="1"/>
  <c r="AM196"/>
  <c r="BD196" s="1"/>
  <c r="CN195"/>
  <c r="G195" s="1"/>
  <c r="C936" i="5"/>
  <c r="B936"/>
  <c r="BU196" i="6" l="1"/>
  <c r="CO195"/>
  <c r="H195" s="1"/>
  <c r="Z195" s="1"/>
  <c r="AN196"/>
  <c r="BE196" s="1"/>
  <c r="Y195"/>
  <c r="E936" i="5"/>
  <c r="D936"/>
  <c r="G936" l="1"/>
  <c r="H936" s="1"/>
  <c r="BV196" i="6"/>
  <c r="CP195"/>
  <c r="I195" s="1"/>
  <c r="AA195" s="1"/>
  <c r="CQ195"/>
  <c r="J195" s="1"/>
  <c r="AB195" s="1"/>
  <c r="AP196"/>
  <c r="BG196" s="1"/>
  <c r="AO196"/>
  <c r="BF196" s="1"/>
  <c r="C937" i="5"/>
  <c r="B937"/>
  <c r="BX196" i="6" l="1"/>
  <c r="BW196"/>
  <c r="AR196"/>
  <c r="BI196" s="1"/>
  <c r="AQ196"/>
  <c r="BH196" s="1"/>
  <c r="A196"/>
  <c r="B196" s="1"/>
  <c r="V195"/>
  <c r="E937" i="5"/>
  <c r="D937"/>
  <c r="G937" l="1"/>
  <c r="H937" s="1"/>
  <c r="BZ196" i="6"/>
  <c r="BY196"/>
  <c r="U195"/>
  <c r="BB196"/>
  <c r="C938" i="5"/>
  <c r="B938"/>
  <c r="BS196" i="6" l="1"/>
  <c r="E938" i="5"/>
  <c r="D938"/>
  <c r="G938" s="1"/>
  <c r="H938" s="1"/>
  <c r="C196" i="6" l="1"/>
  <c r="C939" i="5"/>
  <c r="B939"/>
  <c r="E939" l="1"/>
  <c r="D939"/>
  <c r="G939" s="1"/>
  <c r="H939" s="1"/>
  <c r="C940" l="1"/>
  <c r="B940"/>
  <c r="CJ196" i="6" l="1"/>
  <c r="E940" i="5"/>
  <c r="D940"/>
  <c r="G940" s="1"/>
  <c r="H940" s="1"/>
  <c r="CL196" i="6" l="1"/>
  <c r="C941" i="5"/>
  <c r="B941"/>
  <c r="E196" i="6" l="1"/>
  <c r="W196" s="1"/>
  <c r="CM196"/>
  <c r="CN196" s="1"/>
  <c r="G196" s="1"/>
  <c r="Y196" s="1"/>
  <c r="E941" i="5"/>
  <c r="D941"/>
  <c r="G941" s="1"/>
  <c r="H941" s="1"/>
  <c r="AM197" i="6" l="1"/>
  <c r="BD197" s="1"/>
  <c r="F196"/>
  <c r="X196" s="1"/>
  <c r="CO196"/>
  <c r="H196" s="1"/>
  <c r="Z196" s="1"/>
  <c r="AO197"/>
  <c r="BF197" s="1"/>
  <c r="C942" i="5"/>
  <c r="B942"/>
  <c r="AP197" i="6" l="1"/>
  <c r="BG197" s="1"/>
  <c r="BX197" s="1"/>
  <c r="BW197"/>
  <c r="BU197"/>
  <c r="AN197"/>
  <c r="BE197" s="1"/>
  <c r="CP196"/>
  <c r="E942" i="5"/>
  <c r="D942"/>
  <c r="G942" s="1"/>
  <c r="H942" s="1"/>
  <c r="BV197" i="6" l="1"/>
  <c r="I196"/>
  <c r="CQ196"/>
  <c r="J196" s="1"/>
  <c r="AB196" s="1"/>
  <c r="AA196"/>
  <c r="C943" i="5"/>
  <c r="B943"/>
  <c r="V196" i="6" l="1"/>
  <c r="AR197"/>
  <c r="BI197" s="1"/>
  <c r="U196"/>
  <c r="AQ197"/>
  <c r="A197"/>
  <c r="E943" i="5"/>
  <c r="D943"/>
  <c r="G943" s="1"/>
  <c r="H943" s="1"/>
  <c r="BZ197" i="6" l="1"/>
  <c r="B197"/>
  <c r="BH197"/>
  <c r="BY197" s="1"/>
  <c r="BB197"/>
  <c r="C944" i="5"/>
  <c r="B944"/>
  <c r="BS197" i="6" l="1"/>
  <c r="C197" s="1"/>
  <c r="E944" i="5"/>
  <c r="D944"/>
  <c r="G944" s="1"/>
  <c r="H944" s="1"/>
  <c r="CJ197" i="6" l="1"/>
  <c r="C945" i="5"/>
  <c r="B945"/>
  <c r="CL197" i="6" l="1"/>
  <c r="E197" s="1"/>
  <c r="W197" s="1"/>
  <c r="CM197"/>
  <c r="F197" s="1"/>
  <c r="E945" i="5"/>
  <c r="D945"/>
  <c r="G945" s="1"/>
  <c r="H945" s="1"/>
  <c r="CN197" i="6" l="1"/>
  <c r="G197" s="1"/>
  <c r="CO197"/>
  <c r="H197" s="1"/>
  <c r="Z197" s="1"/>
  <c r="AM198"/>
  <c r="BD198" s="1"/>
  <c r="X197"/>
  <c r="C946" i="5"/>
  <c r="B946"/>
  <c r="BU198" i="6" l="1"/>
  <c r="CP197"/>
  <c r="AP198"/>
  <c r="BG198" s="1"/>
  <c r="AN198"/>
  <c r="BE198" s="1"/>
  <c r="Y197"/>
  <c r="E946" i="5"/>
  <c r="D946"/>
  <c r="G946" s="1"/>
  <c r="H946" s="1"/>
  <c r="BX198" i="6" l="1"/>
  <c r="BV198"/>
  <c r="I197"/>
  <c r="CQ197"/>
  <c r="J197" s="1"/>
  <c r="AB197" s="1"/>
  <c r="AO198"/>
  <c r="C947" i="5"/>
  <c r="B947"/>
  <c r="AR198" i="6" l="1"/>
  <c r="BI198" s="1"/>
  <c r="BF198"/>
  <c r="BW198" s="1"/>
  <c r="V197"/>
  <c r="AA197"/>
  <c r="E947" i="5"/>
  <c r="D947"/>
  <c r="G947" s="1"/>
  <c r="H947" s="1"/>
  <c r="BZ198" i="6" l="1"/>
  <c r="AQ198"/>
  <c r="BH198" s="1"/>
  <c r="A198"/>
  <c r="B198" s="1"/>
  <c r="U197"/>
  <c r="C948" i="5"/>
  <c r="B948"/>
  <c r="BY198" i="6" l="1"/>
  <c r="BS198"/>
  <c r="C198" s="1"/>
  <c r="BB198"/>
  <c r="E948" i="5"/>
  <c r="D948"/>
  <c r="G948" s="1"/>
  <c r="H948" s="1"/>
  <c r="C949" l="1"/>
  <c r="B949"/>
  <c r="CJ198" i="6" l="1"/>
  <c r="E949" i="5"/>
  <c r="D949"/>
  <c r="G949" s="1"/>
  <c r="H949" s="1"/>
  <c r="CL198" i="6" l="1"/>
  <c r="CM198" s="1"/>
  <c r="F198" s="1"/>
  <c r="X198" s="1"/>
  <c r="C950" i="5"/>
  <c r="B950"/>
  <c r="E198" i="6" l="1"/>
  <c r="W198" s="1"/>
  <c r="CN198"/>
  <c r="CO198" s="1"/>
  <c r="H198" s="1"/>
  <c r="AN199"/>
  <c r="BE199" s="1"/>
  <c r="E950" i="5"/>
  <c r="D950"/>
  <c r="G950" s="1"/>
  <c r="H950" s="1"/>
  <c r="BV199" i="6" l="1"/>
  <c r="G198"/>
  <c r="Y198" s="1"/>
  <c r="CP198"/>
  <c r="Z198"/>
  <c r="AM199"/>
  <c r="BD199" s="1"/>
  <c r="C951" i="5"/>
  <c r="B951"/>
  <c r="BU199" i="6" l="1"/>
  <c r="I198"/>
  <c r="AA198" s="1"/>
  <c r="CQ198"/>
  <c r="J198" s="1"/>
  <c r="AB198" s="1"/>
  <c r="AO199"/>
  <c r="BF199" s="1"/>
  <c r="AP199"/>
  <c r="E951" i="5"/>
  <c r="D951"/>
  <c r="G951" s="1"/>
  <c r="H951" s="1"/>
  <c r="AQ199" i="6" l="1"/>
  <c r="BH199" s="1"/>
  <c r="BY199" s="1"/>
  <c r="BW199"/>
  <c r="A199"/>
  <c r="B199" s="1"/>
  <c r="U198"/>
  <c r="V198"/>
  <c r="AR199"/>
  <c r="BI199" s="1"/>
  <c r="BG199"/>
  <c r="BX199" s="1"/>
  <c r="C952" i="5"/>
  <c r="B952"/>
  <c r="BB199" i="6" l="1"/>
  <c r="BZ199"/>
  <c r="BS199"/>
  <c r="C199" s="1"/>
  <c r="E952" i="5"/>
  <c r="D952"/>
  <c r="G952" s="1"/>
  <c r="H952" s="1"/>
  <c r="C953" l="1"/>
  <c r="B953"/>
  <c r="E953" l="1"/>
  <c r="D953"/>
  <c r="G953" s="1"/>
  <c r="H953" s="1"/>
  <c r="CJ199" i="6" l="1"/>
  <c r="C954" i="5"/>
  <c r="B954"/>
  <c r="CL199" i="6" l="1"/>
  <c r="CM199"/>
  <c r="E954" i="5"/>
  <c r="D954"/>
  <c r="G954" s="1"/>
  <c r="H954" s="1"/>
  <c r="CN199" i="6" l="1"/>
  <c r="G199" s="1"/>
  <c r="CO199"/>
  <c r="H199" s="1"/>
  <c r="F199"/>
  <c r="X199" s="1"/>
  <c r="E199"/>
  <c r="C955" i="5"/>
  <c r="B955"/>
  <c r="CP199" i="6" l="1"/>
  <c r="AN200"/>
  <c r="BE200" s="1"/>
  <c r="Y199"/>
  <c r="Z199"/>
  <c r="W199"/>
  <c r="E955" i="5"/>
  <c r="D955"/>
  <c r="G955" s="1"/>
  <c r="H955" s="1"/>
  <c r="BV200" i="6" l="1"/>
  <c r="I199"/>
  <c r="CQ199"/>
  <c r="J199" s="1"/>
  <c r="AB199" s="1"/>
  <c r="AP200"/>
  <c r="BG200" s="1"/>
  <c r="AO200"/>
  <c r="BF200" s="1"/>
  <c r="AM200"/>
  <c r="BD200" s="1"/>
  <c r="C956" i="5"/>
  <c r="B956"/>
  <c r="BX200" i="6" l="1"/>
  <c r="BW200"/>
  <c r="BU200"/>
  <c r="AR200"/>
  <c r="BI200" s="1"/>
  <c r="V199"/>
  <c r="AA199"/>
  <c r="E956" i="5"/>
  <c r="D956"/>
  <c r="G956" s="1"/>
  <c r="H956" s="1"/>
  <c r="BZ200" i="6" l="1"/>
  <c r="A200"/>
  <c r="B200" s="1"/>
  <c r="AQ200"/>
  <c r="BH200" s="1"/>
  <c r="U199"/>
  <c r="C957" i="5"/>
  <c r="B957"/>
  <c r="BY200" i="6" l="1"/>
  <c r="BS200"/>
  <c r="C200" s="1"/>
  <c r="BB200"/>
  <c r="E957" i="5"/>
  <c r="D957"/>
  <c r="G957" s="1"/>
  <c r="H957" s="1"/>
  <c r="C958" l="1"/>
  <c r="B958"/>
  <c r="CJ200" i="6" l="1"/>
  <c r="E958" i="5"/>
  <c r="D958"/>
  <c r="G958" s="1"/>
  <c r="H958" s="1"/>
  <c r="CL200" i="6" l="1"/>
  <c r="E200" s="1"/>
  <c r="W200" s="1"/>
  <c r="CM200"/>
  <c r="F200" s="1"/>
  <c r="C959" i="5"/>
  <c r="B959"/>
  <c r="AM201" i="6" l="1"/>
  <c r="BD201" s="1"/>
  <c r="CN200"/>
  <c r="G200" s="1"/>
  <c r="X200"/>
  <c r="E959" i="5"/>
  <c r="D959"/>
  <c r="G959" s="1"/>
  <c r="H959" s="1"/>
  <c r="BU201" i="6" l="1"/>
  <c r="CO200"/>
  <c r="AN201"/>
  <c r="BE201" s="1"/>
  <c r="Y200"/>
  <c r="C960" i="5"/>
  <c r="B960"/>
  <c r="BV201" i="6" l="1"/>
  <c r="H200"/>
  <c r="CP200"/>
  <c r="Z200"/>
  <c r="AO201"/>
  <c r="BF201" s="1"/>
  <c r="E960" i="5"/>
  <c r="D960"/>
  <c r="G960" s="1"/>
  <c r="H960" s="1"/>
  <c r="BW201" i="6" l="1"/>
  <c r="I200"/>
  <c r="AA200" s="1"/>
  <c r="CQ200"/>
  <c r="J200" s="1"/>
  <c r="AB200" s="1"/>
  <c r="AP201"/>
  <c r="BG201" s="1"/>
  <c r="C961" i="5"/>
  <c r="B961"/>
  <c r="U200" i="6" l="1"/>
  <c r="AQ201"/>
  <c r="BH201" s="1"/>
  <c r="BX201"/>
  <c r="A201"/>
  <c r="B201" s="1"/>
  <c r="V200"/>
  <c r="AR201"/>
  <c r="E961" i="5"/>
  <c r="D961"/>
  <c r="G961" s="1"/>
  <c r="H961" s="1"/>
  <c r="BB201" i="6" l="1"/>
  <c r="BY201"/>
  <c r="BI201"/>
  <c r="BZ201" s="1"/>
  <c r="C962" i="5"/>
  <c r="B962"/>
  <c r="BS201" i="6" l="1"/>
  <c r="C201" s="1"/>
  <c r="E962" i="5"/>
  <c r="D962"/>
  <c r="G962" s="1"/>
  <c r="H962" s="1"/>
  <c r="C963" l="1"/>
  <c r="B963"/>
  <c r="CJ201" i="6" l="1"/>
  <c r="CL201" s="1"/>
  <c r="CM201" s="1"/>
  <c r="F201" s="1"/>
  <c r="E963" i="5"/>
  <c r="D963"/>
  <c r="G963" s="1"/>
  <c r="H963" s="1"/>
  <c r="CN201" i="6" l="1"/>
  <c r="G201" s="1"/>
  <c r="CO201"/>
  <c r="H201" s="1"/>
  <c r="X201"/>
  <c r="E201"/>
  <c r="C964" i="5"/>
  <c r="B964"/>
  <c r="CP201" i="6" l="1"/>
  <c r="I201" s="1"/>
  <c r="AA201" s="1"/>
  <c r="AN202"/>
  <c r="BE202" s="1"/>
  <c r="Z201"/>
  <c r="Y201"/>
  <c r="W201"/>
  <c r="E964" i="5"/>
  <c r="D964"/>
  <c r="G964" s="1"/>
  <c r="H964" s="1"/>
  <c r="BV202" i="6" l="1"/>
  <c r="CQ201"/>
  <c r="J201" s="1"/>
  <c r="AB201" s="1"/>
  <c r="U201" s="1"/>
  <c r="AP202"/>
  <c r="BG202" s="1"/>
  <c r="AQ202"/>
  <c r="BH202" s="1"/>
  <c r="AO202"/>
  <c r="AM202"/>
  <c r="BD202" s="1"/>
  <c r="C965" i="5"/>
  <c r="B965"/>
  <c r="A202" i="6" l="1"/>
  <c r="B202" s="1"/>
  <c r="BY202"/>
  <c r="BX202"/>
  <c r="BU202"/>
  <c r="V201"/>
  <c r="AR202"/>
  <c r="BI202" s="1"/>
  <c r="BF202"/>
  <c r="BW202" s="1"/>
  <c r="E965" i="5"/>
  <c r="D965"/>
  <c r="G965" s="1"/>
  <c r="H965" s="1"/>
  <c r="BZ202" i="6" l="1"/>
  <c r="BB202"/>
  <c r="BS202"/>
  <c r="C202" s="1"/>
  <c r="C966" i="5"/>
  <c r="B966"/>
  <c r="E966" l="1"/>
  <c r="D966"/>
  <c r="G966" s="1"/>
  <c r="H966" s="1"/>
  <c r="C967" l="1"/>
  <c r="B967"/>
  <c r="CJ202" i="6" l="1"/>
  <c r="E967" i="5"/>
  <c r="D967"/>
  <c r="G967" s="1"/>
  <c r="H967" s="1"/>
  <c r="CL202" i="6" l="1"/>
  <c r="E202" s="1"/>
  <c r="W202" s="1"/>
  <c r="CM202"/>
  <c r="F202" s="1"/>
  <c r="C968" i="5"/>
  <c r="B968"/>
  <c r="AM203" i="6" l="1"/>
  <c r="BD203" s="1"/>
  <c r="CN202"/>
  <c r="G202" s="1"/>
  <c r="X202"/>
  <c r="E968" i="5"/>
  <c r="D968"/>
  <c r="G968" s="1"/>
  <c r="H968" s="1"/>
  <c r="BU203" i="6" l="1"/>
  <c r="CO202"/>
  <c r="AN203"/>
  <c r="BE203" s="1"/>
  <c r="Y202"/>
  <c r="C969" i="5"/>
  <c r="B969"/>
  <c r="BV203" i="6" l="1"/>
  <c r="H202"/>
  <c r="Z202" s="1"/>
  <c r="CP202"/>
  <c r="AO203"/>
  <c r="BF203"/>
  <c r="E969" i="5"/>
  <c r="D969"/>
  <c r="G969" s="1"/>
  <c r="H969" s="1"/>
  <c r="BW203" i="6" l="1"/>
  <c r="I202"/>
  <c r="AA202" s="1"/>
  <c r="CQ202"/>
  <c r="J202" s="1"/>
  <c r="AB202" s="1"/>
  <c r="AP203"/>
  <c r="BG203" s="1"/>
  <c r="C970" i="5"/>
  <c r="B970"/>
  <c r="A203" i="6" l="1"/>
  <c r="B203" s="1"/>
  <c r="V202"/>
  <c r="AQ203"/>
  <c r="BH203" s="1"/>
  <c r="BY203" s="1"/>
  <c r="U202"/>
  <c r="BX203"/>
  <c r="AR203"/>
  <c r="BI203" s="1"/>
  <c r="E970" i="5"/>
  <c r="D970"/>
  <c r="G970" l="1"/>
  <c r="H970" s="1"/>
  <c r="BZ203" i="6"/>
  <c r="BB203"/>
  <c r="C971" i="5"/>
  <c r="B971"/>
  <c r="BS203" i="6" l="1"/>
  <c r="C203" s="1"/>
  <c r="E971" i="5"/>
  <c r="D971"/>
  <c r="G971" s="1"/>
  <c r="H971" s="1"/>
  <c r="C972" l="1"/>
  <c r="B972"/>
  <c r="CJ203" i="6" l="1"/>
  <c r="E972" i="5"/>
  <c r="D972"/>
  <c r="G972" s="1"/>
  <c r="H972" s="1"/>
  <c r="CL203" i="6" l="1"/>
  <c r="C973" i="5"/>
  <c r="B973"/>
  <c r="E203" i="6" l="1"/>
  <c r="CM203"/>
  <c r="CN203" s="1"/>
  <c r="G203" s="1"/>
  <c r="E973" i="5"/>
  <c r="D973"/>
  <c r="G973" s="1"/>
  <c r="H973" s="1"/>
  <c r="CO203" i="6" l="1"/>
  <c r="H203" s="1"/>
  <c r="F203"/>
  <c r="X203" s="1"/>
  <c r="W203"/>
  <c r="C974" i="5"/>
  <c r="B974"/>
  <c r="CP203" i="6" l="1"/>
  <c r="AN204"/>
  <c r="BE204" s="1"/>
  <c r="Y203"/>
  <c r="AM204"/>
  <c r="BD204" s="1"/>
  <c r="Z203"/>
  <c r="E974" i="5"/>
  <c r="D974"/>
  <c r="G974" s="1"/>
  <c r="H974" s="1"/>
  <c r="BV204" i="6" l="1"/>
  <c r="BU204"/>
  <c r="I203"/>
  <c r="CQ203"/>
  <c r="J203" s="1"/>
  <c r="AB203" s="1"/>
  <c r="AP204"/>
  <c r="BG204" s="1"/>
  <c r="AO204"/>
  <c r="BF204" s="1"/>
  <c r="AA203"/>
  <c r="C975" i="5"/>
  <c r="B975"/>
  <c r="BX204" i="6" l="1"/>
  <c r="BW204"/>
  <c r="AR204"/>
  <c r="BI204" s="1"/>
  <c r="AQ204"/>
  <c r="BH204" s="1"/>
  <c r="A204"/>
  <c r="B204" s="1"/>
  <c r="V203"/>
  <c r="E975" i="5"/>
  <c r="D975"/>
  <c r="G975" l="1"/>
  <c r="H975" s="1"/>
  <c r="BZ204" i="6"/>
  <c r="BY204"/>
  <c r="U203"/>
  <c r="C976" i="5"/>
  <c r="B976"/>
  <c r="BS204" i="6" l="1"/>
  <c r="BB204"/>
  <c r="E976" i="5"/>
  <c r="D976"/>
  <c r="G976" s="1"/>
  <c r="H976" s="1"/>
  <c r="C204" i="6" l="1"/>
  <c r="C977" i="5"/>
  <c r="B977"/>
  <c r="E977" l="1"/>
  <c r="D977"/>
  <c r="G977" s="1"/>
  <c r="H977" s="1"/>
  <c r="C978" l="1"/>
  <c r="B978"/>
  <c r="CJ204" i="6" l="1"/>
  <c r="E978" i="5"/>
  <c r="D978"/>
  <c r="G978" s="1"/>
  <c r="H978" s="1"/>
  <c r="CL204" i="6" l="1"/>
  <c r="E204" s="1"/>
  <c r="W204" s="1"/>
  <c r="C979" i="5"/>
  <c r="B979"/>
  <c r="CM204" i="6" l="1"/>
  <c r="F204" s="1"/>
  <c r="X204" s="1"/>
  <c r="AM205"/>
  <c r="BD205" s="1"/>
  <c r="CN204"/>
  <c r="G204" s="1"/>
  <c r="CO204"/>
  <c r="H204" s="1"/>
  <c r="Z204" s="1"/>
  <c r="E979" i="5"/>
  <c r="D979"/>
  <c r="G979" s="1"/>
  <c r="H979" s="1"/>
  <c r="BU205" i="6" l="1"/>
  <c r="CP204"/>
  <c r="AP205"/>
  <c r="BG205" s="1"/>
  <c r="AN205"/>
  <c r="BE205" s="1"/>
  <c r="Y204"/>
  <c r="C980" i="5"/>
  <c r="B980"/>
  <c r="BX205" i="6" l="1"/>
  <c r="BV205"/>
  <c r="I204"/>
  <c r="AA204" s="1"/>
  <c r="CQ204"/>
  <c r="J204" s="1"/>
  <c r="AB204" s="1"/>
  <c r="AO205"/>
  <c r="E980" i="5"/>
  <c r="D980"/>
  <c r="G980" l="1"/>
  <c r="H980" s="1"/>
  <c r="AQ205" i="6"/>
  <c r="BH205" s="1"/>
  <c r="U204"/>
  <c r="V204"/>
  <c r="A205"/>
  <c r="B205" s="1"/>
  <c r="AR205"/>
  <c r="BI205"/>
  <c r="BF205"/>
  <c r="BW205" s="1"/>
  <c r="C981" i="5"/>
  <c r="B981"/>
  <c r="BZ205" i="6" l="1"/>
  <c r="BB205"/>
  <c r="BY205"/>
  <c r="BS205"/>
  <c r="C205"/>
  <c r="E981" i="5"/>
  <c r="D981"/>
  <c r="G981" s="1"/>
  <c r="H981" s="1"/>
  <c r="C982" l="1"/>
  <c r="B982"/>
  <c r="CJ205" i="6" l="1"/>
  <c r="E982" i="5"/>
  <c r="D982"/>
  <c r="G982" s="1"/>
  <c r="H982" s="1"/>
  <c r="CL205" i="6" l="1"/>
  <c r="C983" i="5"/>
  <c r="B983"/>
  <c r="E205" i="6" l="1"/>
  <c r="W205" s="1"/>
  <c r="CM205"/>
  <c r="E983" i="5"/>
  <c r="D983"/>
  <c r="G983" s="1"/>
  <c r="H983" s="1"/>
  <c r="AM206" i="6" l="1"/>
  <c r="BD206" s="1"/>
  <c r="F205"/>
  <c r="X205" s="1"/>
  <c r="CN205"/>
  <c r="G205" s="1"/>
  <c r="Y205" s="1"/>
  <c r="C984" i="5"/>
  <c r="B984"/>
  <c r="AO206" i="6" l="1"/>
  <c r="BU206"/>
  <c r="CO205"/>
  <c r="AN206"/>
  <c r="BE206" s="1"/>
  <c r="BF206"/>
  <c r="E984" i="5"/>
  <c r="D984"/>
  <c r="G984" l="1"/>
  <c r="H984" s="1"/>
  <c r="BW206" i="6"/>
  <c r="BV206"/>
  <c r="H205"/>
  <c r="CP205"/>
  <c r="C985" i="5"/>
  <c r="B985"/>
  <c r="I205" i="6" l="1"/>
  <c r="AA205" s="1"/>
  <c r="AQ206" s="1"/>
  <c r="BH206" s="1"/>
  <c r="CQ205"/>
  <c r="J205" s="1"/>
  <c r="AB205" s="1"/>
  <c r="Z205"/>
  <c r="E985" i="5"/>
  <c r="D985"/>
  <c r="G985" s="1"/>
  <c r="H985" s="1"/>
  <c r="V205" i="6" l="1"/>
  <c r="BY206"/>
  <c r="AR206"/>
  <c r="BI206" s="1"/>
  <c r="AP206"/>
  <c r="BG206" s="1"/>
  <c r="A206"/>
  <c r="U205"/>
  <c r="C986" i="5"/>
  <c r="B986"/>
  <c r="BZ206" i="6" l="1"/>
  <c r="BX206"/>
  <c r="BB206"/>
  <c r="BS206"/>
  <c r="B206"/>
  <c r="C206"/>
  <c r="E986" i="5"/>
  <c r="D986"/>
  <c r="G986" s="1"/>
  <c r="H986" s="1"/>
  <c r="CJ206" i="6" l="1"/>
  <c r="CL206"/>
  <c r="C987" i="5"/>
  <c r="B987"/>
  <c r="E206" i="6" l="1"/>
  <c r="CM206"/>
  <c r="CN206" s="1"/>
  <c r="G206" s="1"/>
  <c r="E987" i="5"/>
  <c r="D987"/>
  <c r="G987" s="1"/>
  <c r="H987" s="1"/>
  <c r="CO206" i="6" l="1"/>
  <c r="H206" s="1"/>
  <c r="F206"/>
  <c r="X206" s="1"/>
  <c r="W206"/>
  <c r="C988" i="5"/>
  <c r="B988"/>
  <c r="CP206" i="6" l="1"/>
  <c r="I206" s="1"/>
  <c r="CQ206"/>
  <c r="J206" s="1"/>
  <c r="AB206" s="1"/>
  <c r="AN207"/>
  <c r="BE207" s="1"/>
  <c r="Y206"/>
  <c r="AM207"/>
  <c r="Z206"/>
  <c r="E988" i="5"/>
  <c r="D988"/>
  <c r="G988" s="1"/>
  <c r="H988" s="1"/>
  <c r="BV207" i="6" l="1"/>
  <c r="AR207"/>
  <c r="BI207" s="1"/>
  <c r="AP207"/>
  <c r="BG207" s="1"/>
  <c r="AO207"/>
  <c r="BD207"/>
  <c r="BU207" s="1"/>
  <c r="AA206"/>
  <c r="C989" i="5"/>
  <c r="B989"/>
  <c r="BZ207" i="6" l="1"/>
  <c r="BX207"/>
  <c r="BF207"/>
  <c r="BW207" s="1"/>
  <c r="AQ207"/>
  <c r="BH207" s="1"/>
  <c r="V206"/>
  <c r="E989" i="5"/>
  <c r="D989"/>
  <c r="G989" s="1"/>
  <c r="H989" s="1"/>
  <c r="BY207" i="6" l="1"/>
  <c r="A207"/>
  <c r="B207" s="1"/>
  <c r="U206"/>
  <c r="C990" i="5"/>
  <c r="B990"/>
  <c r="BB207" i="6" l="1"/>
  <c r="E990" i="5"/>
  <c r="D990"/>
  <c r="G990" s="1"/>
  <c r="H990" s="1"/>
  <c r="BS207" i="6" l="1"/>
  <c r="C991" i="5"/>
  <c r="B991"/>
  <c r="C207" i="6" l="1"/>
  <c r="E991" i="5"/>
  <c r="D991"/>
  <c r="G991" s="1"/>
  <c r="H991" s="1"/>
  <c r="C992" l="1"/>
  <c r="B992"/>
  <c r="E992" l="1"/>
  <c r="D992"/>
  <c r="G992" s="1"/>
  <c r="H992" s="1"/>
  <c r="C993" l="1"/>
  <c r="B993"/>
  <c r="CJ207" i="6" l="1"/>
  <c r="E993" i="5"/>
  <c r="D993"/>
  <c r="G993" s="1"/>
  <c r="H993" s="1"/>
  <c r="CL207" i="6" l="1"/>
  <c r="CM207" s="1"/>
  <c r="F207" s="1"/>
  <c r="X207" s="1"/>
  <c r="C994" i="5"/>
  <c r="B994"/>
  <c r="E207" i="6" l="1"/>
  <c r="W207" s="1"/>
  <c r="CN207"/>
  <c r="G207" s="1"/>
  <c r="Y207" s="1"/>
  <c r="AN208"/>
  <c r="BE208" s="1"/>
  <c r="E994" i="5"/>
  <c r="D994"/>
  <c r="CO207" i="6" l="1"/>
  <c r="H207" s="1"/>
  <c r="Z207" s="1"/>
  <c r="G994" i="5"/>
  <c r="H994" s="1"/>
  <c r="BV208" i="6"/>
  <c r="CP207"/>
  <c r="I207" s="1"/>
  <c r="AA207" s="1"/>
  <c r="AO208"/>
  <c r="BF208" s="1"/>
  <c r="AM208"/>
  <c r="BD208" s="1"/>
  <c r="C995" i="5"/>
  <c r="B995"/>
  <c r="AQ208" i="6" l="1"/>
  <c r="BH208" s="1"/>
  <c r="BY208" s="1"/>
  <c r="BW208"/>
  <c r="BU208"/>
  <c r="CQ207"/>
  <c r="J207" s="1"/>
  <c r="AP208"/>
  <c r="E995" i="5"/>
  <c r="D995"/>
  <c r="G995" s="1"/>
  <c r="H995" s="1"/>
  <c r="AB207" i="6" l="1"/>
  <c r="V207"/>
  <c r="BG208"/>
  <c r="BX208" s="1"/>
  <c r="C996" i="5"/>
  <c r="B996"/>
  <c r="AR208" i="6" l="1"/>
  <c r="BB208" s="1"/>
  <c r="U207"/>
  <c r="A208"/>
  <c r="E996" i="5"/>
  <c r="D996"/>
  <c r="G996" s="1"/>
  <c r="H996" s="1"/>
  <c r="B208" i="6" l="1"/>
  <c r="BI208"/>
  <c r="BZ208" s="1"/>
  <c r="C997" i="5"/>
  <c r="B997"/>
  <c r="BS208" i="6" l="1"/>
  <c r="C208" s="1"/>
  <c r="E997" i="5"/>
  <c r="D997"/>
  <c r="G997" s="1"/>
  <c r="H997" s="1"/>
  <c r="CJ208" i="6" l="1"/>
  <c r="C998" i="5"/>
  <c r="B998"/>
  <c r="CL208" i="6" l="1"/>
  <c r="E208" s="1"/>
  <c r="W208" s="1"/>
  <c r="AM209" s="1"/>
  <c r="E998" i="5"/>
  <c r="D998"/>
  <c r="G998" s="1"/>
  <c r="H998" s="1"/>
  <c r="CM208" i="6" l="1"/>
  <c r="F208" s="1"/>
  <c r="X208" s="1"/>
  <c r="AN209" s="1"/>
  <c r="BE209" s="1"/>
  <c r="CN208"/>
  <c r="G208" s="1"/>
  <c r="BD209"/>
  <c r="BU209" s="1"/>
  <c r="C999" i="5"/>
  <c r="B999"/>
  <c r="CO208" i="6" l="1"/>
  <c r="H208" s="1"/>
  <c r="Z208" s="1"/>
  <c r="AP209" s="1"/>
  <c r="BG209" s="1"/>
  <c r="BV209"/>
  <c r="CP208"/>
  <c r="I208" s="1"/>
  <c r="AA208" s="1"/>
  <c r="Y208"/>
  <c r="E999" i="5"/>
  <c r="D999"/>
  <c r="G999" s="1"/>
  <c r="H999" s="1"/>
  <c r="BX209" i="6" l="1"/>
  <c r="CQ208"/>
  <c r="J208" s="1"/>
  <c r="AO209"/>
  <c r="AQ209"/>
  <c r="BH209" s="1"/>
  <c r="C1000" i="5"/>
  <c r="B1000"/>
  <c r="BY209" i="6" l="1"/>
  <c r="AB208"/>
  <c r="V208"/>
  <c r="BF209"/>
  <c r="BW209" s="1"/>
  <c r="E1000" i="5"/>
  <c r="D1000"/>
  <c r="G1000" s="1"/>
  <c r="H1000" s="1"/>
  <c r="AR209" i="6" l="1"/>
  <c r="U208"/>
  <c r="A209"/>
  <c r="B209" s="1"/>
  <c r="C1001" i="5"/>
  <c r="B1001"/>
  <c r="BI209" i="6" l="1"/>
  <c r="BZ209" s="1"/>
  <c r="BB209"/>
  <c r="E1001" i="5"/>
  <c r="D1001"/>
  <c r="G1001" l="1"/>
  <c r="H1001" s="1"/>
  <c r="CJ209" i="6"/>
  <c r="BS209"/>
  <c r="C209" s="1"/>
  <c r="C1002" i="5"/>
  <c r="B1002"/>
  <c r="CL209" i="6" l="1"/>
  <c r="CM209"/>
  <c r="E1002" i="5"/>
  <c r="D1002"/>
  <c r="G1002" s="1"/>
  <c r="H1002" s="1"/>
  <c r="CN209" i="6" l="1"/>
  <c r="G209" s="1"/>
  <c r="F209"/>
  <c r="X209" s="1"/>
  <c r="E209"/>
  <c r="C1003" i="5"/>
  <c r="B1003"/>
  <c r="CO209" i="6" l="1"/>
  <c r="AN210"/>
  <c r="BE210" s="1"/>
  <c r="Y209"/>
  <c r="W209"/>
  <c r="E1003" i="5"/>
  <c r="D1003"/>
  <c r="G1003" s="1"/>
  <c r="H1003" s="1"/>
  <c r="BV210" i="6" l="1"/>
  <c r="H209"/>
  <c r="Z209" s="1"/>
  <c r="CP209"/>
  <c r="AO210"/>
  <c r="BF210" s="1"/>
  <c r="AM210"/>
  <c r="BD210" s="1"/>
  <c r="C1004" i="5"/>
  <c r="B1004"/>
  <c r="BW210" i="6" l="1"/>
  <c r="BU210"/>
  <c r="I209"/>
  <c r="AA209" s="1"/>
  <c r="CQ209"/>
  <c r="J209" s="1"/>
  <c r="AB209" s="1"/>
  <c r="AP210"/>
  <c r="E1004" i="5"/>
  <c r="D1004"/>
  <c r="G1004" s="1"/>
  <c r="H1004" s="1"/>
  <c r="AQ210" i="6" l="1"/>
  <c r="BH210" s="1"/>
  <c r="A210"/>
  <c r="B210" s="1"/>
  <c r="V209"/>
  <c r="U209"/>
  <c r="AR210"/>
  <c r="BG210"/>
  <c r="BX210" s="1"/>
  <c r="C1005" i="5"/>
  <c r="B1005"/>
  <c r="BB210" i="6" l="1"/>
  <c r="BY210"/>
  <c r="BI210"/>
  <c r="BZ210" s="1"/>
  <c r="E1005" i="5"/>
  <c r="D1005"/>
  <c r="G1005" s="1"/>
  <c r="H1005" s="1"/>
  <c r="BS210" i="6" l="1"/>
  <c r="C210"/>
  <c r="C1006" i="5"/>
  <c r="B1006"/>
  <c r="E1006" l="1"/>
  <c r="D1006"/>
  <c r="G1006" s="1"/>
  <c r="H1006" s="1"/>
  <c r="C1007" l="1"/>
  <c r="B1007"/>
  <c r="CJ210" i="6" l="1"/>
  <c r="E1007" i="5"/>
  <c r="D1007"/>
  <c r="G1007" s="1"/>
  <c r="H1007" s="1"/>
  <c r="CL210" i="6" l="1"/>
  <c r="C1008" i="5"/>
  <c r="B1008"/>
  <c r="E210" i="6" l="1"/>
  <c r="W210" s="1"/>
  <c r="CM210"/>
  <c r="CN210"/>
  <c r="G210" s="1"/>
  <c r="Y210" s="1"/>
  <c r="E1008" i="5"/>
  <c r="D1008"/>
  <c r="G1008" s="1"/>
  <c r="H1008" s="1"/>
  <c r="CO210" i="6" l="1"/>
  <c r="H210" s="1"/>
  <c r="Z210" s="1"/>
  <c r="AP211" s="1"/>
  <c r="BG211" s="1"/>
  <c r="AM211"/>
  <c r="BD211" s="1"/>
  <c r="F210"/>
  <c r="X210" s="1"/>
  <c r="CP210"/>
  <c r="AO211"/>
  <c r="C1009" i="5"/>
  <c r="B1009"/>
  <c r="BX211" i="6" l="1"/>
  <c r="BU211"/>
  <c r="I210"/>
  <c r="AA210" s="1"/>
  <c r="CQ210"/>
  <c r="J210" s="1"/>
  <c r="AB210" s="1"/>
  <c r="BF211"/>
  <c r="BW211" s="1"/>
  <c r="AN211"/>
  <c r="BE211" s="1"/>
  <c r="E1009" i="5"/>
  <c r="D1009"/>
  <c r="G1009" s="1"/>
  <c r="H1009" s="1"/>
  <c r="U210" i="6" l="1"/>
  <c r="A211"/>
  <c r="B211" s="1"/>
  <c r="AQ211"/>
  <c r="BH211" s="1"/>
  <c r="BV211"/>
  <c r="V210"/>
  <c r="AR211"/>
  <c r="BI211" s="1"/>
  <c r="C1010" i="5"/>
  <c r="B1010"/>
  <c r="BZ211" i="6" l="1"/>
  <c r="BY211"/>
  <c r="BB211"/>
  <c r="BS211"/>
  <c r="C211" s="1"/>
  <c r="E1010" i="5"/>
  <c r="D1010"/>
  <c r="G1010" s="1"/>
  <c r="H1010" s="1"/>
  <c r="C1011" l="1"/>
  <c r="B1011"/>
  <c r="E1011" l="1"/>
  <c r="D1011"/>
  <c r="G1011" s="1"/>
  <c r="H1011" s="1"/>
  <c r="C1012" l="1"/>
  <c r="B1012"/>
  <c r="CJ211" i="6" l="1"/>
  <c r="E1012" i="5"/>
  <c r="D1012"/>
  <c r="G1012" s="1"/>
  <c r="H1012" s="1"/>
  <c r="CL211" i="6" l="1"/>
  <c r="E211" s="1"/>
  <c r="W211" s="1"/>
  <c r="C1013" i="5"/>
  <c r="B1013"/>
  <c r="CM211" i="6" l="1"/>
  <c r="CN211"/>
  <c r="G211" s="1"/>
  <c r="Y211" s="1"/>
  <c r="AM212"/>
  <c r="E1013" i="5"/>
  <c r="D1013"/>
  <c r="G1013" l="1"/>
  <c r="H1013" s="1"/>
  <c r="AO212" i="6"/>
  <c r="BF212" s="1"/>
  <c r="BW212" s="1"/>
  <c r="F211"/>
  <c r="X211" s="1"/>
  <c r="CO211"/>
  <c r="H211" s="1"/>
  <c r="Z211" s="1"/>
  <c r="BD212"/>
  <c r="BU212" s="1"/>
  <c r="C1014" i="5"/>
  <c r="B1014"/>
  <c r="AN212" i="6" l="1"/>
  <c r="BE212" s="1"/>
  <c r="AP212"/>
  <c r="CP211"/>
  <c r="E1014" i="5"/>
  <c r="D1014"/>
  <c r="G1014" s="1"/>
  <c r="H1014" s="1"/>
  <c r="BV212" i="6" l="1"/>
  <c r="I211"/>
  <c r="AA211" s="1"/>
  <c r="CQ211"/>
  <c r="J211" s="1"/>
  <c r="AB211" s="1"/>
  <c r="BG212"/>
  <c r="BX212" s="1"/>
  <c r="C1015" i="5"/>
  <c r="B1015"/>
  <c r="V211" i="6" l="1"/>
  <c r="AR212"/>
  <c r="BI212" s="1"/>
  <c r="AQ212"/>
  <c r="A212"/>
  <c r="B212" s="1"/>
  <c r="U211"/>
  <c r="E1015" i="5"/>
  <c r="D1015"/>
  <c r="G1015" l="1"/>
  <c r="H1015" s="1"/>
  <c r="BZ212" i="6"/>
  <c r="BH212"/>
  <c r="BY212" s="1"/>
  <c r="BB212"/>
  <c r="C1016" i="5"/>
  <c r="B1016"/>
  <c r="BS212" i="6" l="1"/>
  <c r="C212" s="1"/>
  <c r="CJ212"/>
  <c r="E1016" i="5"/>
  <c r="D1016"/>
  <c r="G1016" s="1"/>
  <c r="H1016" s="1"/>
  <c r="CL212" i="6" l="1"/>
  <c r="CM212"/>
  <c r="F212" s="1"/>
  <c r="C1017" i="5"/>
  <c r="B1017"/>
  <c r="CN212" i="6" l="1"/>
  <c r="G212" s="1"/>
  <c r="E212"/>
  <c r="X212"/>
  <c r="E1017" i="5"/>
  <c r="D1017"/>
  <c r="G1017" s="1"/>
  <c r="H1017" s="1"/>
  <c r="CO212" i="6" l="1"/>
  <c r="AN213"/>
  <c r="BE213" s="1"/>
  <c r="Y212"/>
  <c r="W212"/>
  <c r="C1018" i="5"/>
  <c r="B1018"/>
  <c r="BV213" i="6" l="1"/>
  <c r="H212"/>
  <c r="Z212" s="1"/>
  <c r="CP212"/>
  <c r="AO213"/>
  <c r="AM213"/>
  <c r="E1018" i="5"/>
  <c r="D1018"/>
  <c r="G1018" s="1"/>
  <c r="H1018" s="1"/>
  <c r="BF213" i="6" l="1"/>
  <c r="BW213" s="1"/>
  <c r="I212"/>
  <c r="CQ212"/>
  <c r="J212" s="1"/>
  <c r="AB212" s="1"/>
  <c r="AP213"/>
  <c r="BG213" s="1"/>
  <c r="BD213"/>
  <c r="BU213" s="1"/>
  <c r="C1019" i="5"/>
  <c r="B1019"/>
  <c r="BX213" i="6" l="1"/>
  <c r="AA212"/>
  <c r="V212"/>
  <c r="AR213"/>
  <c r="BI213" s="1"/>
  <c r="E1019" i="5"/>
  <c r="D1019"/>
  <c r="G1019" l="1"/>
  <c r="H1019" s="1"/>
  <c r="BZ213" i="6"/>
  <c r="AQ213"/>
  <c r="A213"/>
  <c r="B213" s="1"/>
  <c r="U212"/>
  <c r="C1020" i="5"/>
  <c r="B1020"/>
  <c r="BH213" i="6" l="1"/>
  <c r="BY213" s="1"/>
  <c r="BB213"/>
  <c r="E1020" i="5"/>
  <c r="D1020"/>
  <c r="G1020" l="1"/>
  <c r="H1020" s="1"/>
  <c r="BS213" i="6"/>
  <c r="C213" s="1"/>
  <c r="CJ213"/>
  <c r="C1021" i="5"/>
  <c r="B1021"/>
  <c r="CL213" i="6" l="1"/>
  <c r="E213" s="1"/>
  <c r="W213" s="1"/>
  <c r="E1021" i="5"/>
  <c r="D1021"/>
  <c r="G1021" s="1"/>
  <c r="H1021" s="1"/>
  <c r="CM213" i="6" l="1"/>
  <c r="F213" s="1"/>
  <c r="X213" s="1"/>
  <c r="AM214"/>
  <c r="BD214" s="1"/>
  <c r="CN213"/>
  <c r="G213" s="1"/>
  <c r="C1022" i="5"/>
  <c r="B1022"/>
  <c r="BU214" i="6" l="1"/>
  <c r="CO213"/>
  <c r="H213" s="1"/>
  <c r="Z213" s="1"/>
  <c r="AN214"/>
  <c r="BE214" s="1"/>
  <c r="Y213"/>
  <c r="E1022" i="5"/>
  <c r="D1022"/>
  <c r="G1022" l="1"/>
  <c r="H1022" s="1"/>
  <c r="BV214" i="6"/>
  <c r="CP213"/>
  <c r="I213" s="1"/>
  <c r="AA213" s="1"/>
  <c r="AP214"/>
  <c r="BG214" s="1"/>
  <c r="AO214"/>
  <c r="C1023" i="5"/>
  <c r="B1023"/>
  <c r="CQ213" i="6" l="1"/>
  <c r="J213" s="1"/>
  <c r="AB213" s="1"/>
  <c r="AR214" s="1"/>
  <c r="BI214" s="1"/>
  <c r="AQ214"/>
  <c r="BH214" s="1"/>
  <c r="BX214"/>
  <c r="BF214"/>
  <c r="BW214" s="1"/>
  <c r="E1023" i="5"/>
  <c r="D1023"/>
  <c r="G1023" s="1"/>
  <c r="H1023" s="1"/>
  <c r="A214" i="6" l="1"/>
  <c r="B214" s="1"/>
  <c r="U213"/>
  <c r="V213"/>
  <c r="BZ214"/>
  <c r="BY214"/>
  <c r="BB214"/>
  <c r="BS214"/>
  <c r="C1024" i="5"/>
  <c r="B1024"/>
  <c r="C214" i="6" l="1"/>
  <c r="E1024" i="5"/>
  <c r="D1024"/>
  <c r="G1024" s="1"/>
  <c r="H1024" s="1"/>
  <c r="C1025" l="1"/>
  <c r="B1025"/>
  <c r="CJ214" i="6" l="1"/>
  <c r="E1025" i="5"/>
  <c r="D1025"/>
  <c r="G1025" s="1"/>
  <c r="H1025" s="1"/>
  <c r="CL214" i="6" l="1"/>
  <c r="CM214" s="1"/>
  <c r="F214" s="1"/>
  <c r="C1026" i="5"/>
  <c r="B1026"/>
  <c r="CN214" i="6" l="1"/>
  <c r="G214" s="1"/>
  <c r="E214"/>
  <c r="X214"/>
  <c r="E1026" i="5"/>
  <c r="D1026"/>
  <c r="G1026" s="1"/>
  <c r="H1026" s="1"/>
  <c r="CO214" i="6" l="1"/>
  <c r="AN215"/>
  <c r="BE215" s="1"/>
  <c r="Y214"/>
  <c r="W214"/>
  <c r="C1027" i="5"/>
  <c r="B1027"/>
  <c r="BV215" i="6" l="1"/>
  <c r="H214"/>
  <c r="Z214" s="1"/>
  <c r="CP214"/>
  <c r="AO215"/>
  <c r="BF215" s="1"/>
  <c r="AM215"/>
  <c r="BD215" s="1"/>
  <c r="E1027" i="5"/>
  <c r="D1027"/>
  <c r="G1027" l="1"/>
  <c r="H1027" s="1"/>
  <c r="BU215" i="6"/>
  <c r="BW215"/>
  <c r="I214"/>
  <c r="AA214" s="1"/>
  <c r="CQ214"/>
  <c r="J214" s="1"/>
  <c r="AB214" s="1"/>
  <c r="AP215"/>
  <c r="C1028" i="5"/>
  <c r="B1028"/>
  <c r="AQ215" i="6" l="1"/>
  <c r="BH215" s="1"/>
  <c r="A215"/>
  <c r="B215" s="1"/>
  <c r="U214"/>
  <c r="V214"/>
  <c r="AR215"/>
  <c r="BB215" s="1"/>
  <c r="BG215"/>
  <c r="BX215" s="1"/>
  <c r="E1028" i="5"/>
  <c r="D1028"/>
  <c r="G1028" s="1"/>
  <c r="H1028" s="1"/>
  <c r="BY215" i="6" l="1"/>
  <c r="BI215"/>
  <c r="BZ215" s="1"/>
  <c r="C1029" i="5"/>
  <c r="B1029"/>
  <c r="BS215" i="6" l="1"/>
  <c r="C215" s="1"/>
  <c r="E1029" i="5"/>
  <c r="D1029"/>
  <c r="G1029" s="1"/>
  <c r="H1029" s="1"/>
  <c r="CJ215" i="6" l="1"/>
  <c r="C1030" i="5"/>
  <c r="B1030"/>
  <c r="CL215" i="6" l="1"/>
  <c r="E1030" i="5"/>
  <c r="D1030"/>
  <c r="G1030" s="1"/>
  <c r="H1030" s="1"/>
  <c r="E215" i="6" l="1"/>
  <c r="W215" s="1"/>
  <c r="CM215"/>
  <c r="CN215" s="1"/>
  <c r="G215" s="1"/>
  <c r="Y215" s="1"/>
  <c r="C1031" i="5"/>
  <c r="B1031"/>
  <c r="AM216" i="6" l="1"/>
  <c r="BD216" s="1"/>
  <c r="F215"/>
  <c r="X215" s="1"/>
  <c r="CO215"/>
  <c r="H215" s="1"/>
  <c r="Z215" s="1"/>
  <c r="AO216"/>
  <c r="E1031" i="5"/>
  <c r="D1031"/>
  <c r="G1031" s="1"/>
  <c r="H1031" s="1"/>
  <c r="BU216" i="6" l="1"/>
  <c r="BF216"/>
  <c r="BW216" s="1"/>
  <c r="CP215"/>
  <c r="AP216"/>
  <c r="AN216"/>
  <c r="BE216" s="1"/>
  <c r="C1032" i="5"/>
  <c r="B1032"/>
  <c r="BV216" i="6" l="1"/>
  <c r="I215"/>
  <c r="CQ215"/>
  <c r="J215" s="1"/>
  <c r="AB215" s="1"/>
  <c r="AA215"/>
  <c r="BG216"/>
  <c r="BX216" s="1"/>
  <c r="E1032" i="5"/>
  <c r="D1032"/>
  <c r="G1032" s="1"/>
  <c r="H1032" s="1"/>
  <c r="V215" i="6" l="1"/>
  <c r="AR216"/>
  <c r="AQ216"/>
  <c r="U215"/>
  <c r="A216"/>
  <c r="B216" s="1"/>
  <c r="C1033" i="5"/>
  <c r="B1033"/>
  <c r="BI216" i="6" l="1"/>
  <c r="BZ216" s="1"/>
  <c r="BH216"/>
  <c r="BY216" s="1"/>
  <c r="BB216"/>
  <c r="E1033" i="5"/>
  <c r="D1033"/>
  <c r="G1033" s="1"/>
  <c r="H1033" s="1"/>
  <c r="BS216" i="6" l="1"/>
  <c r="C216" s="1"/>
  <c r="C1034" i="5"/>
  <c r="B1034"/>
  <c r="E1034" l="1"/>
  <c r="D1034"/>
  <c r="G1034" s="1"/>
  <c r="H1034" s="1"/>
  <c r="CJ216" i="6" l="1"/>
  <c r="CL216" s="1"/>
  <c r="C1035" i="5"/>
  <c r="B1035"/>
  <c r="E216" i="6" l="1"/>
  <c r="CM216"/>
  <c r="F216" s="1"/>
  <c r="E1035" i="5"/>
  <c r="D1035"/>
  <c r="G1035" s="1"/>
  <c r="H1035" s="1"/>
  <c r="CN216" i="6" l="1"/>
  <c r="G216" s="1"/>
  <c r="X216"/>
  <c r="W216"/>
  <c r="C1036" i="5"/>
  <c r="B1036"/>
  <c r="CO216" i="6" l="1"/>
  <c r="H216" s="1"/>
  <c r="Z216" s="1"/>
  <c r="CP216"/>
  <c r="AN217"/>
  <c r="BE217" s="1"/>
  <c r="Y216"/>
  <c r="AM217"/>
  <c r="BD217" s="1"/>
  <c r="E1036" i="5"/>
  <c r="D1036"/>
  <c r="G1036" s="1"/>
  <c r="H1036" s="1"/>
  <c r="BV217" i="6" l="1"/>
  <c r="BU217"/>
  <c r="I216"/>
  <c r="AA216" s="1"/>
  <c r="CQ216"/>
  <c r="J216" s="1"/>
  <c r="AB216" s="1"/>
  <c r="AO217"/>
  <c r="BF217" s="1"/>
  <c r="AP217"/>
  <c r="BG217" s="1"/>
  <c r="C1037" i="5"/>
  <c r="B1037"/>
  <c r="BX217" i="6" l="1"/>
  <c r="BW217"/>
  <c r="AR217"/>
  <c r="BI217" s="1"/>
  <c r="AQ217"/>
  <c r="BH217" s="1"/>
  <c r="V216"/>
  <c r="E1037" i="5"/>
  <c r="D1037"/>
  <c r="G1037" s="1"/>
  <c r="H1037" s="1"/>
  <c r="BZ217" i="6" l="1"/>
  <c r="BY217"/>
  <c r="U216"/>
  <c r="A217"/>
  <c r="C1038" i="5"/>
  <c r="B1038"/>
  <c r="B217" i="6" l="1"/>
  <c r="BB217"/>
  <c r="E1038" i="5"/>
  <c r="D1038"/>
  <c r="G1038" s="1"/>
  <c r="H1038" s="1"/>
  <c r="BS217" i="6" l="1"/>
  <c r="C1039" i="5"/>
  <c r="B1039"/>
  <c r="C217" i="6" l="1"/>
  <c r="E1039" i="5"/>
  <c r="D1039"/>
  <c r="G1039" s="1"/>
  <c r="H1039" s="1"/>
  <c r="C1040" l="1"/>
  <c r="B1040"/>
  <c r="CJ217" i="6" l="1"/>
  <c r="E1040" i="5"/>
  <c r="D1040"/>
  <c r="G1040" s="1"/>
  <c r="H1040" s="1"/>
  <c r="CL217" i="6" l="1"/>
  <c r="E217" s="1"/>
  <c r="W217" s="1"/>
  <c r="C1041" i="5"/>
  <c r="B1041"/>
  <c r="CM217" i="6" l="1"/>
  <c r="F217" s="1"/>
  <c r="X217" s="1"/>
  <c r="AM218"/>
  <c r="BD218" s="1"/>
  <c r="CN217"/>
  <c r="G217" s="1"/>
  <c r="E1041" i="5"/>
  <c r="D1041"/>
  <c r="G1041" s="1"/>
  <c r="H1041" s="1"/>
  <c r="BU218" i="6" l="1"/>
  <c r="CO217"/>
  <c r="AN218"/>
  <c r="BE218" s="1"/>
  <c r="Y217"/>
  <c r="C1042" i="5"/>
  <c r="B1042"/>
  <c r="BV218" i="6" l="1"/>
  <c r="H217"/>
  <c r="Z217" s="1"/>
  <c r="CP217"/>
  <c r="AO218"/>
  <c r="BF218" s="1"/>
  <c r="E1042" i="5"/>
  <c r="D1042"/>
  <c r="G1042" s="1"/>
  <c r="H1042" s="1"/>
  <c r="BW218" i="6" l="1"/>
  <c r="I217"/>
  <c r="AA217" s="1"/>
  <c r="CQ217"/>
  <c r="J217" s="1"/>
  <c r="AB217" s="1"/>
  <c r="AP218"/>
  <c r="BG218" s="1"/>
  <c r="C1043" i="5"/>
  <c r="B1043"/>
  <c r="AQ218" i="6" l="1"/>
  <c r="BH218" s="1"/>
  <c r="A218"/>
  <c r="B218" s="1"/>
  <c r="BX218"/>
  <c r="U217"/>
  <c r="V217"/>
  <c r="AR218"/>
  <c r="E1043" i="5"/>
  <c r="D1043"/>
  <c r="G1043" l="1"/>
  <c r="H1043" s="1"/>
  <c r="BB218" i="6"/>
  <c r="BY218"/>
  <c r="BI218"/>
  <c r="BZ218" s="1"/>
  <c r="C1044" i="5"/>
  <c r="B1044"/>
  <c r="BS218" i="6" l="1"/>
  <c r="C218"/>
  <c r="E1044" i="5"/>
  <c r="D1044"/>
  <c r="G1044" l="1"/>
  <c r="H1044" s="1"/>
  <c r="C1045" s="1"/>
  <c r="B1045" l="1"/>
  <c r="CJ218" i="6"/>
  <c r="E1045" i="5"/>
  <c r="D1045"/>
  <c r="G1045" s="1"/>
  <c r="H1045" s="1"/>
  <c r="CL218" i="6" l="1"/>
  <c r="E218" s="1"/>
  <c r="W218" s="1"/>
  <c r="C1046" i="5"/>
  <c r="B1046"/>
  <c r="CM218" i="6" l="1"/>
  <c r="F218" s="1"/>
  <c r="X218" s="1"/>
  <c r="CN218"/>
  <c r="G218" s="1"/>
  <c r="AM219"/>
  <c r="BD219" s="1"/>
  <c r="E1046" i="5"/>
  <c r="D1046"/>
  <c r="G1046" s="1"/>
  <c r="H1046" s="1"/>
  <c r="BU219" i="6" l="1"/>
  <c r="CO218"/>
  <c r="H218" s="1"/>
  <c r="Z218" s="1"/>
  <c r="AN219"/>
  <c r="BE219" s="1"/>
  <c r="Y218"/>
  <c r="C1047" i="5"/>
  <c r="B1047"/>
  <c r="BV219" i="6" l="1"/>
  <c r="CP218"/>
  <c r="AP219"/>
  <c r="BG219" s="1"/>
  <c r="AO219"/>
  <c r="E1047" i="5"/>
  <c r="D1047"/>
  <c r="G1047" l="1"/>
  <c r="H1047" s="1"/>
  <c r="BX219" i="6"/>
  <c r="I218"/>
  <c r="AA218" s="1"/>
  <c r="CQ218"/>
  <c r="J218" s="1"/>
  <c r="AB218" s="1"/>
  <c r="BF219"/>
  <c r="BW219" s="1"/>
  <c r="C1048" i="5"/>
  <c r="B1048"/>
  <c r="AQ219" i="6" l="1"/>
  <c r="BH219" s="1"/>
  <c r="U218"/>
  <c r="V218"/>
  <c r="A219"/>
  <c r="B219" s="1"/>
  <c r="AR219"/>
  <c r="BI219" s="1"/>
  <c r="E1048" i="5"/>
  <c r="D1048"/>
  <c r="G1048" l="1"/>
  <c r="H1048" s="1"/>
  <c r="BZ219" i="6"/>
  <c r="BY219"/>
  <c r="BB219"/>
  <c r="BS219"/>
  <c r="C1049" i="5"/>
  <c r="B1049"/>
  <c r="C219" i="6" l="1"/>
  <c r="E1049" i="5"/>
  <c r="D1049"/>
  <c r="G1049" s="1"/>
  <c r="H1049" s="1"/>
  <c r="C1050" l="1"/>
  <c r="B1050"/>
  <c r="CJ219" i="6" l="1"/>
  <c r="E1050" i="5"/>
  <c r="D1050"/>
  <c r="G1050" s="1"/>
  <c r="H1050" s="1"/>
  <c r="CL219" i="6" l="1"/>
  <c r="C1051" i="5"/>
  <c r="B1051"/>
  <c r="E219" i="6" l="1"/>
  <c r="W219" s="1"/>
  <c r="AM220" s="1"/>
  <c r="BD220" s="1"/>
  <c r="CM219"/>
  <c r="CN219" s="1"/>
  <c r="G219" s="1"/>
  <c r="E1051" i="5"/>
  <c r="D1051"/>
  <c r="G1051" s="1"/>
  <c r="H1051" s="1"/>
  <c r="BU220" i="6" l="1"/>
  <c r="CO219"/>
  <c r="H219" s="1"/>
  <c r="Z219" s="1"/>
  <c r="CP219"/>
  <c r="F219"/>
  <c r="X219" s="1"/>
  <c r="Y219"/>
  <c r="C1052" i="5"/>
  <c r="B1052"/>
  <c r="I219" i="6" l="1"/>
  <c r="AA219" s="1"/>
  <c r="CQ219"/>
  <c r="J219" s="1"/>
  <c r="AB219" s="1"/>
  <c r="AN220"/>
  <c r="BE220" s="1"/>
  <c r="AO220"/>
  <c r="BF220" s="1"/>
  <c r="AP220"/>
  <c r="BG220" s="1"/>
  <c r="E1052" i="5"/>
  <c r="D1052"/>
  <c r="G1052" s="1"/>
  <c r="H1052" s="1"/>
  <c r="V219" i="6" l="1"/>
  <c r="BW220"/>
  <c r="AQ220"/>
  <c r="BH220" s="1"/>
  <c r="BX220"/>
  <c r="BV220"/>
  <c r="A220"/>
  <c r="B220" s="1"/>
  <c r="U219"/>
  <c r="AR220"/>
  <c r="BI220" s="1"/>
  <c r="C1053" i="5"/>
  <c r="B1053"/>
  <c r="BZ220" i="6" l="1"/>
  <c r="BY220"/>
  <c r="BB220"/>
  <c r="BS220"/>
  <c r="C220" s="1"/>
  <c r="E1053" i="5"/>
  <c r="D1053"/>
  <c r="G1053" s="1"/>
  <c r="H1053" s="1"/>
  <c r="C1054" l="1"/>
  <c r="B1054"/>
  <c r="E1054" l="1"/>
  <c r="D1054"/>
  <c r="G1054" s="1"/>
  <c r="H1054" s="1"/>
  <c r="CJ220" i="6" l="1"/>
  <c r="C1055" i="5"/>
  <c r="B1055"/>
  <c r="CL220" i="6" l="1"/>
  <c r="E220" s="1"/>
  <c r="W220" s="1"/>
  <c r="CM220"/>
  <c r="E1055" i="5"/>
  <c r="D1055"/>
  <c r="G1055" s="1"/>
  <c r="H1055" s="1"/>
  <c r="CN220" i="6" l="1"/>
  <c r="G220" s="1"/>
  <c r="AM221"/>
  <c r="BD221" s="1"/>
  <c r="F220"/>
  <c r="X220" s="1"/>
  <c r="C1056" i="5"/>
  <c r="B1056"/>
  <c r="BU221" i="6" l="1"/>
  <c r="CO220"/>
  <c r="AN221"/>
  <c r="BE221" s="1"/>
  <c r="Y220"/>
  <c r="E1056" i="5"/>
  <c r="D1056"/>
  <c r="G1056" l="1"/>
  <c r="H1056" s="1"/>
  <c r="BV221" i="6"/>
  <c r="H220"/>
  <c r="Z220" s="1"/>
  <c r="CP220"/>
  <c r="AO221"/>
  <c r="C1057" i="5"/>
  <c r="B1057"/>
  <c r="AP221" i="6" l="1"/>
  <c r="BG221" s="1"/>
  <c r="BF221"/>
  <c r="BW221" s="1"/>
  <c r="I220"/>
  <c r="CQ220"/>
  <c r="J220" s="1"/>
  <c r="AB220" s="1"/>
  <c r="E1057" i="5"/>
  <c r="D1057"/>
  <c r="G1057" s="1"/>
  <c r="H1057" s="1"/>
  <c r="BX221" i="6" l="1"/>
  <c r="AA220"/>
  <c r="V220"/>
  <c r="AR221"/>
  <c r="BI221" s="1"/>
  <c r="C1058" i="5"/>
  <c r="B1058"/>
  <c r="BZ221" i="6" l="1"/>
  <c r="AQ221"/>
  <c r="U220"/>
  <c r="A221"/>
  <c r="B221" s="1"/>
  <c r="E1058" i="5"/>
  <c r="D1058"/>
  <c r="G1058" s="1"/>
  <c r="H1058" s="1"/>
  <c r="BH221" i="6" l="1"/>
  <c r="BY221" s="1"/>
  <c r="BB221"/>
  <c r="C1059" i="5"/>
  <c r="B1059"/>
  <c r="BS221" i="6" l="1"/>
  <c r="C221" s="1"/>
  <c r="CJ221"/>
  <c r="E1059" i="5"/>
  <c r="D1059"/>
  <c r="G1059" s="1"/>
  <c r="H1059" s="1"/>
  <c r="CL221" i="6" l="1"/>
  <c r="E221" s="1"/>
  <c r="W221" s="1"/>
  <c r="CM221"/>
  <c r="C1060" i="5"/>
  <c r="B1060"/>
  <c r="CN221" i="6" l="1"/>
  <c r="G221" s="1"/>
  <c r="AM222"/>
  <c r="BD222" s="1"/>
  <c r="F221"/>
  <c r="X221" s="1"/>
  <c r="E1060" i="5"/>
  <c r="D1060"/>
  <c r="G1060" s="1"/>
  <c r="H1060" s="1"/>
  <c r="BU222" i="6" l="1"/>
  <c r="CO221"/>
  <c r="AN222"/>
  <c r="BE222" s="1"/>
  <c r="Y221"/>
  <c r="C1061" i="5"/>
  <c r="B1061"/>
  <c r="BV222" i="6" l="1"/>
  <c r="H221"/>
  <c r="Z221" s="1"/>
  <c r="CP221"/>
  <c r="AO222"/>
  <c r="E1061" i="5"/>
  <c r="D1061"/>
  <c r="G1061" s="1"/>
  <c r="H1061" s="1"/>
  <c r="I221" i="6" l="1"/>
  <c r="AA221" s="1"/>
  <c r="CQ221"/>
  <c r="J221" s="1"/>
  <c r="AB221" s="1"/>
  <c r="BF222"/>
  <c r="BW222" s="1"/>
  <c r="AP222"/>
  <c r="BG222" s="1"/>
  <c r="AQ222"/>
  <c r="BH222" s="1"/>
  <c r="C1062" i="5"/>
  <c r="B1062"/>
  <c r="V221" i="6" l="1"/>
  <c r="BY222"/>
  <c r="BX222"/>
  <c r="A222"/>
  <c r="B222" s="1"/>
  <c r="U221"/>
  <c r="AR222"/>
  <c r="BB222" s="1"/>
  <c r="E1062" i="5"/>
  <c r="D1062"/>
  <c r="G1062" s="1"/>
  <c r="H1062" s="1"/>
  <c r="BI222" i="6" l="1"/>
  <c r="BZ222" s="1"/>
  <c r="C1063" i="5"/>
  <c r="B1063"/>
  <c r="BS222" i="6" l="1"/>
  <c r="C222" s="1"/>
  <c r="E1063" i="5"/>
  <c r="D1063"/>
  <c r="G1063" s="1"/>
  <c r="H1063" s="1"/>
  <c r="C1064" l="1"/>
  <c r="B1064"/>
  <c r="CJ222" i="6" l="1"/>
  <c r="E1064" i="5"/>
  <c r="D1064"/>
  <c r="G1064" s="1"/>
  <c r="H1064" s="1"/>
  <c r="CL222" i="6" l="1"/>
  <c r="E222" s="1"/>
  <c r="W222" s="1"/>
  <c r="CM222"/>
  <c r="C1065" i="5"/>
  <c r="B1065"/>
  <c r="CN222" i="6" l="1"/>
  <c r="G222" s="1"/>
  <c r="AM223"/>
  <c r="BD223" s="1"/>
  <c r="F222"/>
  <c r="X222" s="1"/>
  <c r="E1065" i="5"/>
  <c r="D1065"/>
  <c r="G1065" s="1"/>
  <c r="H1065" s="1"/>
  <c r="BU223" i="6" l="1"/>
  <c r="CO222"/>
  <c r="AN223"/>
  <c r="BE223" s="1"/>
  <c r="Y222"/>
  <c r="C1066" i="5"/>
  <c r="B1066"/>
  <c r="BV223" i="6" l="1"/>
  <c r="H222"/>
  <c r="Z222" s="1"/>
  <c r="CP222"/>
  <c r="AO223"/>
  <c r="E1066" i="5"/>
  <c r="D1066"/>
  <c r="G1066" l="1"/>
  <c r="H1066" s="1"/>
  <c r="AP223" i="6"/>
  <c r="BG223" s="1"/>
  <c r="I222"/>
  <c r="CQ222"/>
  <c r="J222" s="1"/>
  <c r="AB222" s="1"/>
  <c r="BF223"/>
  <c r="BW223" s="1"/>
  <c r="C1067" i="5"/>
  <c r="B1067"/>
  <c r="BX223" i="6" l="1"/>
  <c r="V222"/>
  <c r="AA222"/>
  <c r="AR223"/>
  <c r="BI223" s="1"/>
  <c r="E1067" i="5"/>
  <c r="D1067"/>
  <c r="G1067" s="1"/>
  <c r="H1067" s="1"/>
  <c r="BZ223" i="6" l="1"/>
  <c r="A223"/>
  <c r="B223" s="1"/>
  <c r="AQ223"/>
  <c r="BH223" s="1"/>
  <c r="BS223" s="1"/>
  <c r="U222"/>
  <c r="C1068" i="5"/>
  <c r="B1068"/>
  <c r="BY223" i="6" l="1"/>
  <c r="BB223"/>
  <c r="C223"/>
  <c r="E1068" i="5"/>
  <c r="D1068"/>
  <c r="G1068" s="1"/>
  <c r="H1068" s="1"/>
  <c r="C1069" l="1"/>
  <c r="B1069"/>
  <c r="CJ223" i="6" l="1"/>
  <c r="E1069" i="5"/>
  <c r="D1069"/>
  <c r="G1069" s="1"/>
  <c r="H1069" s="1"/>
  <c r="CL223" i="6" l="1"/>
  <c r="E223" s="1"/>
  <c r="W223" s="1"/>
  <c r="C1070" i="5"/>
  <c r="B1070"/>
  <c r="CM223" i="6" l="1"/>
  <c r="F223" s="1"/>
  <c r="X223" s="1"/>
  <c r="CN223"/>
  <c r="G223" s="1"/>
  <c r="AM224"/>
  <c r="BD224" s="1"/>
  <c r="E1070" i="5"/>
  <c r="D1070"/>
  <c r="G1070" s="1"/>
  <c r="H1070" s="1"/>
  <c r="BU224" i="6" l="1"/>
  <c r="CO223"/>
  <c r="AN224"/>
  <c r="BE224" s="1"/>
  <c r="Y223"/>
  <c r="C1071" i="5"/>
  <c r="B1071"/>
  <c r="BV224" i="6" l="1"/>
  <c r="H223"/>
  <c r="Z223" s="1"/>
  <c r="CP223"/>
  <c r="AO224"/>
  <c r="BF224" s="1"/>
  <c r="E1071" i="5"/>
  <c r="D1071"/>
  <c r="G1071" s="1"/>
  <c r="H1071" s="1"/>
  <c r="AP224" i="6" l="1"/>
  <c r="BG224" s="1"/>
  <c r="BW224"/>
  <c r="I223"/>
  <c r="CQ223"/>
  <c r="J223" s="1"/>
  <c r="AB223" s="1"/>
  <c r="C1072" i="5"/>
  <c r="B1072"/>
  <c r="BX224" i="6" l="1"/>
  <c r="AA223"/>
  <c r="V223"/>
  <c r="AR224"/>
  <c r="E1072" i="5"/>
  <c r="D1072"/>
  <c r="G1072" l="1"/>
  <c r="H1072" s="1"/>
  <c r="BI224" i="6"/>
  <c r="BZ224" s="1"/>
  <c r="AQ224"/>
  <c r="A224"/>
  <c r="B224" s="1"/>
  <c r="U223"/>
  <c r="C1073" i="5"/>
  <c r="B1073"/>
  <c r="BH224" i="6" l="1"/>
  <c r="BY224" s="1"/>
  <c r="BB224"/>
  <c r="E1073" i="5"/>
  <c r="D1073"/>
  <c r="G1073" l="1"/>
  <c r="H1073" s="1"/>
  <c r="BS224" i="6"/>
  <c r="C224" s="1"/>
  <c r="C1074" i="5"/>
  <c r="B1074"/>
  <c r="E1074" l="1"/>
  <c r="D1074"/>
  <c r="G1074" s="1"/>
  <c r="H1074" s="1"/>
  <c r="CJ224" i="6" l="1"/>
  <c r="C1075" i="5"/>
  <c r="B1075"/>
  <c r="CL224" i="6" l="1"/>
  <c r="E224" s="1"/>
  <c r="W224" s="1"/>
  <c r="CM224"/>
  <c r="E1075" i="5"/>
  <c r="D1075"/>
  <c r="G1075" l="1"/>
  <c r="H1075" s="1"/>
  <c r="AM225" i="6"/>
  <c r="BD225" s="1"/>
  <c r="CN224"/>
  <c r="G224" s="1"/>
  <c r="F224"/>
  <c r="X224" s="1"/>
  <c r="C1076" i="5"/>
  <c r="B1076"/>
  <c r="BU225" i="6" l="1"/>
  <c r="CO224"/>
  <c r="AN225"/>
  <c r="BE225" s="1"/>
  <c r="Y224"/>
  <c r="E1076" i="5"/>
  <c r="D1076"/>
  <c r="G1076" l="1"/>
  <c r="H1076" s="1"/>
  <c r="BV225" i="6"/>
  <c r="H224"/>
  <c r="Z224" s="1"/>
  <c r="CP224"/>
  <c r="AO225"/>
  <c r="C1077" i="5"/>
  <c r="B1077"/>
  <c r="I224" i="6" l="1"/>
  <c r="AA224" s="1"/>
  <c r="CQ224"/>
  <c r="J224" s="1"/>
  <c r="AB224" s="1"/>
  <c r="BF225"/>
  <c r="BW225" s="1"/>
  <c r="AP225"/>
  <c r="BG225" s="1"/>
  <c r="E1077" i="5"/>
  <c r="D1077"/>
  <c r="G1077" l="1"/>
  <c r="H1077" s="1"/>
  <c r="AQ225" i="6"/>
  <c r="BH225" s="1"/>
  <c r="BX225"/>
  <c r="U224"/>
  <c r="A225"/>
  <c r="B225" s="1"/>
  <c r="V224"/>
  <c r="AR225"/>
  <c r="BI225" s="1"/>
  <c r="C1078" i="5"/>
  <c r="B1078"/>
  <c r="BZ225" i="6" l="1"/>
  <c r="BY225"/>
  <c r="BB225"/>
  <c r="BS225"/>
  <c r="E1078" i="5"/>
  <c r="D1078"/>
  <c r="G1078" s="1"/>
  <c r="H1078" s="1"/>
  <c r="C225" i="6" l="1"/>
  <c r="C1079" i="5"/>
  <c r="B1079"/>
  <c r="E1079" l="1"/>
  <c r="D1079"/>
  <c r="G1079" s="1"/>
  <c r="H1079" s="1"/>
  <c r="CJ225" i="6" l="1"/>
  <c r="C1080" i="5"/>
  <c r="B1080"/>
  <c r="CL225" i="6" l="1"/>
  <c r="E225" s="1"/>
  <c r="W225" s="1"/>
  <c r="E1080" i="5"/>
  <c r="D1080"/>
  <c r="G1080" s="1"/>
  <c r="H1080" s="1"/>
  <c r="CM225" i="6" l="1"/>
  <c r="F225" s="1"/>
  <c r="X225" s="1"/>
  <c r="CN225"/>
  <c r="G225" s="1"/>
  <c r="AM226"/>
  <c r="BD226" s="1"/>
  <c r="C1081" i="5"/>
  <c r="B1081"/>
  <c r="BU226" i="6" l="1"/>
  <c r="CO225"/>
  <c r="AN226"/>
  <c r="BE226" s="1"/>
  <c r="Y225"/>
  <c r="E1081" i="5"/>
  <c r="D1081"/>
  <c r="G1081" l="1"/>
  <c r="H1081" s="1"/>
  <c r="BV226" i="6"/>
  <c r="H225"/>
  <c r="Z225" s="1"/>
  <c r="CP225"/>
  <c r="AO226"/>
  <c r="C1082" i="5"/>
  <c r="B1082"/>
  <c r="AP226" i="6" l="1"/>
  <c r="BG226" s="1"/>
  <c r="I225"/>
  <c r="AA225" s="1"/>
  <c r="CQ225"/>
  <c r="J225" s="1"/>
  <c r="AB225" s="1"/>
  <c r="BF226"/>
  <c r="BW226" s="1"/>
  <c r="E1082" i="5"/>
  <c r="D1082"/>
  <c r="G1082" s="1"/>
  <c r="H1082" s="1"/>
  <c r="A226" i="6" l="1"/>
  <c r="B226" s="1"/>
  <c r="AQ226"/>
  <c r="BH226" s="1"/>
  <c r="BX226"/>
  <c r="U225"/>
  <c r="V225"/>
  <c r="AR226"/>
  <c r="BI226" s="1"/>
  <c r="C1083" i="5"/>
  <c r="B1083"/>
  <c r="BS226" i="6" l="1"/>
  <c r="BY226"/>
  <c r="BZ226"/>
  <c r="C226"/>
  <c r="BB226"/>
  <c r="E1083" i="5"/>
  <c r="D1083"/>
  <c r="G1083" s="1"/>
  <c r="H1083" s="1"/>
  <c r="CJ226" i="6" l="1"/>
  <c r="C1084" i="5"/>
  <c r="B1084"/>
  <c r="CL226" i="6" l="1"/>
  <c r="E226" s="1"/>
  <c r="W226" s="1"/>
  <c r="CM226"/>
  <c r="CN226" s="1"/>
  <c r="G226" s="1"/>
  <c r="E1084" i="5"/>
  <c r="D1084"/>
  <c r="G1084" s="1"/>
  <c r="H1084" s="1"/>
  <c r="CO226" i="6" l="1"/>
  <c r="H226" s="1"/>
  <c r="Z226" s="1"/>
  <c r="AM227"/>
  <c r="BD227" s="1"/>
  <c r="CP226"/>
  <c r="F226"/>
  <c r="X226" s="1"/>
  <c r="C1085" i="5"/>
  <c r="B1085"/>
  <c r="BU227" i="6" l="1"/>
  <c r="I226"/>
  <c r="AA226" s="1"/>
  <c r="CQ226"/>
  <c r="J226" s="1"/>
  <c r="AB226" s="1"/>
  <c r="AP227"/>
  <c r="BG227" s="1"/>
  <c r="AN227"/>
  <c r="BE227" s="1"/>
  <c r="Y226"/>
  <c r="E1085" i="5"/>
  <c r="D1085"/>
  <c r="G1085" l="1"/>
  <c r="H1085" s="1"/>
  <c r="BX227" i="6"/>
  <c r="BV227"/>
  <c r="AR227"/>
  <c r="AQ227"/>
  <c r="BH227" s="1"/>
  <c r="AO227"/>
  <c r="BF227" s="1"/>
  <c r="V226"/>
  <c r="C1086" i="5"/>
  <c r="B1086"/>
  <c r="BY227" i="6" l="1"/>
  <c r="BW227"/>
  <c r="BI227"/>
  <c r="BZ227" s="1"/>
  <c r="U226"/>
  <c r="A227"/>
  <c r="B227" s="1"/>
  <c r="E1086" i="5"/>
  <c r="D1086"/>
  <c r="G1086" s="1"/>
  <c r="H1086" s="1"/>
  <c r="BB227" i="6" l="1"/>
  <c r="C1087" i="5"/>
  <c r="B1087"/>
  <c r="BS227" i="6" l="1"/>
  <c r="E1087" i="5"/>
  <c r="D1087"/>
  <c r="G1087" s="1"/>
  <c r="H1087" s="1"/>
  <c r="C227" i="6" l="1"/>
  <c r="C1088" i="5"/>
  <c r="B1088"/>
  <c r="E1088" l="1"/>
  <c r="D1088"/>
  <c r="G1088" s="1"/>
  <c r="H1088" s="1"/>
  <c r="CJ227" i="6" l="1"/>
  <c r="C1089" i="5"/>
  <c r="B1089"/>
  <c r="CL227" i="6" l="1"/>
  <c r="E227" s="1"/>
  <c r="W227" s="1"/>
  <c r="E1089" i="5"/>
  <c r="D1089"/>
  <c r="G1089" s="1"/>
  <c r="H1089" s="1"/>
  <c r="CM227" i="6" l="1"/>
  <c r="F227" s="1"/>
  <c r="X227" s="1"/>
  <c r="AM228"/>
  <c r="BD228" s="1"/>
  <c r="CN227"/>
  <c r="G227" s="1"/>
  <c r="C1090" i="5"/>
  <c r="B1090"/>
  <c r="BU228" i="6" l="1"/>
  <c r="CO227"/>
  <c r="H227" s="1"/>
  <c r="AN228"/>
  <c r="BE228" s="1"/>
  <c r="Y227"/>
  <c r="E1090" i="5"/>
  <c r="D1090"/>
  <c r="G1090" l="1"/>
  <c r="H1090" s="1"/>
  <c r="CP227" i="6"/>
  <c r="BV228"/>
  <c r="I227"/>
  <c r="AA227" s="1"/>
  <c r="CQ227"/>
  <c r="J227" s="1"/>
  <c r="AB227" s="1"/>
  <c r="AO228"/>
  <c r="Z227"/>
  <c r="C1091" i="5"/>
  <c r="B1091"/>
  <c r="AR228" i="6" l="1"/>
  <c r="BI228" s="1"/>
  <c r="BF228"/>
  <c r="BW228" s="1"/>
  <c r="V227"/>
  <c r="AQ228"/>
  <c r="BH228" s="1"/>
  <c r="AP228"/>
  <c r="BG228"/>
  <c r="U227"/>
  <c r="A228"/>
  <c r="B228" s="1"/>
  <c r="E1091" i="5"/>
  <c r="D1091"/>
  <c r="G1091" s="1"/>
  <c r="H1091" s="1"/>
  <c r="BZ228" i="6" l="1"/>
  <c r="BY228"/>
  <c r="BX228"/>
  <c r="BS228"/>
  <c r="BB228"/>
  <c r="C1092" i="5"/>
  <c r="B1092"/>
  <c r="C228" i="6" l="1"/>
  <c r="E1092" i="5"/>
  <c r="D1092"/>
  <c r="G1092" s="1"/>
  <c r="H1092" s="1"/>
  <c r="B1093" l="1"/>
  <c r="C1093"/>
  <c r="D1093" l="1"/>
  <c r="G1093" s="1"/>
  <c r="H1093" s="1"/>
  <c r="E1093"/>
  <c r="CJ228" i="6" l="1"/>
  <c r="B1094" i="5"/>
  <c r="C1094"/>
  <c r="CL228" i="6" l="1"/>
  <c r="E228" s="1"/>
  <c r="W228" s="1"/>
  <c r="D1094" i="5"/>
  <c r="E1094"/>
  <c r="G1094" l="1"/>
  <c r="H1094" s="1"/>
  <c r="CM228" i="6"/>
  <c r="F228" s="1"/>
  <c r="X228" s="1"/>
  <c r="AM229"/>
  <c r="BD229"/>
  <c r="CN228"/>
  <c r="CO228"/>
  <c r="H228" s="1"/>
  <c r="B1095" i="5"/>
  <c r="C1095"/>
  <c r="BU229" i="6" l="1"/>
  <c r="G228"/>
  <c r="Y228" s="1"/>
  <c r="CP228"/>
  <c r="AN229"/>
  <c r="BE229" s="1"/>
  <c r="D1095" i="5"/>
  <c r="G1095" s="1"/>
  <c r="H1095" s="1"/>
  <c r="E1095"/>
  <c r="BV229" i="6" l="1"/>
  <c r="I228"/>
  <c r="CQ228"/>
  <c r="J228" s="1"/>
  <c r="AB228" s="1"/>
  <c r="AO229"/>
  <c r="BF229"/>
  <c r="AA228"/>
  <c r="B1096" i="5"/>
  <c r="C1096"/>
  <c r="BW229" i="6" l="1"/>
  <c r="AR229"/>
  <c r="BI229" s="1"/>
  <c r="AQ229"/>
  <c r="BH229" s="1"/>
  <c r="V228"/>
  <c r="Z228"/>
  <c r="D1096" i="5"/>
  <c r="E1096"/>
  <c r="G1096" l="1"/>
  <c r="H1096" s="1"/>
  <c r="BZ229" i="6"/>
  <c r="BY229"/>
  <c r="AP229"/>
  <c r="BG229" s="1"/>
  <c r="A229"/>
  <c r="B229" s="1"/>
  <c r="U228"/>
  <c r="B1097" i="5"/>
  <c r="C1097"/>
  <c r="BX229" i="6" l="1"/>
  <c r="BB229"/>
  <c r="BS229"/>
  <c r="D1097" i="5"/>
  <c r="E1097"/>
  <c r="G1097" l="1"/>
  <c r="H1097" s="1"/>
  <c r="C229" i="6"/>
  <c r="B1098" i="5"/>
  <c r="C1098"/>
  <c r="D1098" l="1"/>
  <c r="E1098"/>
  <c r="G1098" l="1"/>
  <c r="H1098" s="1"/>
  <c r="CJ229" i="6"/>
  <c r="B1099" i="5"/>
  <c r="C1099"/>
  <c r="CL229" i="6" l="1"/>
  <c r="D1099" i="5"/>
  <c r="G1099" s="1"/>
  <c r="H1099" s="1"/>
  <c r="E1099"/>
  <c r="E229" i="6" l="1"/>
  <c r="W229" s="1"/>
  <c r="CM229"/>
  <c r="B1100" i="5"/>
  <c r="C1100"/>
  <c r="AM230" i="6" l="1"/>
  <c r="BD230" s="1"/>
  <c r="F229"/>
  <c r="X229" s="1"/>
  <c r="CN229"/>
  <c r="G229" s="1"/>
  <c r="Y229" s="1"/>
  <c r="D1100" i="5"/>
  <c r="E1100"/>
  <c r="G1100" l="1"/>
  <c r="H1100" s="1"/>
  <c r="AO230" i="6"/>
  <c r="BU230"/>
  <c r="BF230"/>
  <c r="BW230" s="1"/>
  <c r="CO229"/>
  <c r="H229" s="1"/>
  <c r="Z229" s="1"/>
  <c r="AN230"/>
  <c r="BE230" s="1"/>
  <c r="B1101" i="5"/>
  <c r="C1101"/>
  <c r="BV230" i="6" l="1"/>
  <c r="CP229"/>
  <c r="AP230"/>
  <c r="BG230" s="1"/>
  <c r="D1101" i="5"/>
  <c r="E1101"/>
  <c r="G1101" l="1"/>
  <c r="H1101" s="1"/>
  <c r="BX230" i="6"/>
  <c r="I229"/>
  <c r="CQ229"/>
  <c r="J229" s="1"/>
  <c r="AB229" s="1"/>
  <c r="B1102" i="5"/>
  <c r="C1102"/>
  <c r="AA229" i="6" l="1"/>
  <c r="V229"/>
  <c r="AR230"/>
  <c r="BI230" s="1"/>
  <c r="D1102" i="5"/>
  <c r="E1102"/>
  <c r="G1102" l="1"/>
  <c r="H1102" s="1"/>
  <c r="BZ230" i="6"/>
  <c r="AQ230"/>
  <c r="A230"/>
  <c r="B230" s="1"/>
  <c r="U229"/>
  <c r="B1103" i="5"/>
  <c r="C1103"/>
  <c r="BH230" i="6" l="1"/>
  <c r="BY230" s="1"/>
  <c r="BB230"/>
  <c r="D1103" i="5"/>
  <c r="G1103" s="1"/>
  <c r="H1103" s="1"/>
  <c r="E1103"/>
  <c r="BS230" i="6" l="1"/>
  <c r="C230" s="1"/>
  <c r="CJ230"/>
  <c r="B1104" i="5"/>
  <c r="C1104"/>
  <c r="CL230" i="6" l="1"/>
  <c r="E230" s="1"/>
  <c r="W230" s="1"/>
  <c r="CM230"/>
  <c r="F230" s="1"/>
  <c r="D1104" i="5"/>
  <c r="G1104" s="1"/>
  <c r="H1104" s="1"/>
  <c r="E1104"/>
  <c r="CN230" i="6" l="1"/>
  <c r="AM231"/>
  <c r="BD231" s="1"/>
  <c r="X230"/>
  <c r="B1105" i="5"/>
  <c r="C1105"/>
  <c r="BU231" i="6" l="1"/>
  <c r="G230"/>
  <c r="Y230" s="1"/>
  <c r="CO230"/>
  <c r="H230" s="1"/>
  <c r="Z230" s="1"/>
  <c r="AN231"/>
  <c r="BE231" s="1"/>
  <c r="D1105" i="5"/>
  <c r="G1105" s="1"/>
  <c r="H1105" s="1"/>
  <c r="E1105"/>
  <c r="BV231" i="6" l="1"/>
  <c r="CP230"/>
  <c r="AP231"/>
  <c r="BG231" s="1"/>
  <c r="AO231"/>
  <c r="BF231" s="1"/>
  <c r="B1106" i="5"/>
  <c r="C1106"/>
  <c r="BX231" i="6" l="1"/>
  <c r="BW231"/>
  <c r="I230"/>
  <c r="CQ230"/>
  <c r="J230" s="1"/>
  <c r="AB230" s="1"/>
  <c r="D1106" i="5"/>
  <c r="E1106"/>
  <c r="G1106" l="1"/>
  <c r="H1106" s="1"/>
  <c r="AA230" i="6"/>
  <c r="V230"/>
  <c r="AR231"/>
  <c r="BI231" s="1"/>
  <c r="B1107" i="5"/>
  <c r="C1107"/>
  <c r="BZ231" i="6" l="1"/>
  <c r="AQ231"/>
  <c r="A231"/>
  <c r="B231" s="1"/>
  <c r="U230"/>
  <c r="D1107" i="5"/>
  <c r="G1107" s="1"/>
  <c r="H1107" s="1"/>
  <c r="E1107"/>
  <c r="BH231" i="6" l="1"/>
  <c r="BY231" s="1"/>
  <c r="BB231"/>
  <c r="B1108" i="5"/>
  <c r="C1108"/>
  <c r="BS231" i="6" l="1"/>
  <c r="C231" s="1"/>
  <c r="CJ231"/>
  <c r="D1108" i="5"/>
  <c r="G1108" s="1"/>
  <c r="H1108" s="1"/>
  <c r="E1108"/>
  <c r="CL231" i="6" l="1"/>
  <c r="E231" s="1"/>
  <c r="W231" s="1"/>
  <c r="CM231"/>
  <c r="F231" s="1"/>
  <c r="B1109" i="5"/>
  <c r="C1109"/>
  <c r="CN231" i="6" l="1"/>
  <c r="G231" s="1"/>
  <c r="AM232"/>
  <c r="BD232" s="1"/>
  <c r="X231"/>
  <c r="D1109" i="5"/>
  <c r="G1109" s="1"/>
  <c r="H1109" s="1"/>
  <c r="E1109"/>
  <c r="BU232" i="6" l="1"/>
  <c r="CO231"/>
  <c r="H231" s="1"/>
  <c r="Z231" s="1"/>
  <c r="AN232"/>
  <c r="BE232" s="1"/>
  <c r="Y231"/>
  <c r="B1110" i="5"/>
  <c r="C1110"/>
  <c r="AP232" i="6" l="1"/>
  <c r="BV232"/>
  <c r="BG232"/>
  <c r="BX232" s="1"/>
  <c r="CP231"/>
  <c r="AO232"/>
  <c r="D1110" i="5"/>
  <c r="G1110" s="1"/>
  <c r="H1110" s="1"/>
  <c r="E1110"/>
  <c r="I231" i="6" l="1"/>
  <c r="CQ231"/>
  <c r="J231" s="1"/>
  <c r="AB231" s="1"/>
  <c r="BF232"/>
  <c r="BW232" s="1"/>
  <c r="B1111" i="5"/>
  <c r="C1111"/>
  <c r="AA231" i="6" l="1"/>
  <c r="V231"/>
  <c r="AR232"/>
  <c r="D1111" i="5"/>
  <c r="E1111"/>
  <c r="AQ232" i="6" l="1"/>
  <c r="A232"/>
  <c r="U231"/>
  <c r="BI232"/>
  <c r="BZ232" s="1"/>
  <c r="G1111" i="5"/>
  <c r="H1111" s="1"/>
  <c r="B1112" s="1"/>
  <c r="BH232" i="6" l="1"/>
  <c r="BY232" s="1"/>
  <c r="BB232"/>
  <c r="B232"/>
  <c r="C1112" i="5"/>
  <c r="D1112"/>
  <c r="G1112" s="1"/>
  <c r="H1112" s="1"/>
  <c r="E1112"/>
  <c r="BS232" i="6" l="1"/>
  <c r="C232" s="1"/>
  <c r="CJ232"/>
  <c r="B1113" i="5"/>
  <c r="C1113"/>
  <c r="CL232" i="6" l="1"/>
  <c r="E232" s="1"/>
  <c r="W232" s="1"/>
  <c r="AM233" s="1"/>
  <c r="BD233" s="1"/>
  <c r="D1113" i="5"/>
  <c r="E1113"/>
  <c r="G1113" l="1"/>
  <c r="H1113" s="1"/>
  <c r="CM232" i="6"/>
  <c r="BU233"/>
  <c r="B1114" i="5"/>
  <c r="C1114"/>
  <c r="F232" i="6" l="1"/>
  <c r="X232" s="1"/>
  <c r="AN233" s="1"/>
  <c r="BE233" s="1"/>
  <c r="CN232"/>
  <c r="BV233"/>
  <c r="CQ232"/>
  <c r="J232" s="1"/>
  <c r="AB232" s="1"/>
  <c r="D1114" i="5"/>
  <c r="E1114"/>
  <c r="CO232" i="6" l="1"/>
  <c r="H232" s="1"/>
  <c r="Z232" s="1"/>
  <c r="AP233" s="1"/>
  <c r="BG233" s="1"/>
  <c r="CP232"/>
  <c r="I232" s="1"/>
  <c r="AA232" s="1"/>
  <c r="G232"/>
  <c r="Y232" s="1"/>
  <c r="AO233" s="1"/>
  <c r="G1114" i="5"/>
  <c r="H1114" s="1"/>
  <c r="BX233" i="6"/>
  <c r="AR233"/>
  <c r="BI233" s="1"/>
  <c r="BF233"/>
  <c r="BW233" s="1"/>
  <c r="AQ233"/>
  <c r="BH233" s="1"/>
  <c r="V232" l="1"/>
  <c r="U232"/>
  <c r="A233"/>
  <c r="B233" s="1"/>
  <c r="BZ233"/>
  <c r="BY233"/>
  <c r="BB233"/>
  <c r="BS233" l="1"/>
  <c r="C233" l="1"/>
  <c r="CJ233" l="1"/>
  <c r="CL233" l="1"/>
  <c r="CM233" l="1"/>
  <c r="F233" s="1"/>
  <c r="X233" s="1"/>
  <c r="E233"/>
  <c r="CN233" l="1"/>
  <c r="AN234"/>
  <c r="BE234" s="1"/>
  <c r="W233"/>
  <c r="BV234" l="1"/>
  <c r="G233"/>
  <c r="Y233" s="1"/>
  <c r="CO233"/>
  <c r="H233" s="1"/>
  <c r="Z233" s="1"/>
  <c r="AM234"/>
  <c r="BD234" s="1"/>
  <c r="AO234" l="1"/>
  <c r="BU234"/>
  <c r="AP234"/>
  <c r="BG234" s="1"/>
  <c r="BF234"/>
  <c r="CP233"/>
  <c r="BW234" l="1"/>
  <c r="BX234"/>
  <c r="I233"/>
  <c r="CQ233"/>
  <c r="J233" s="1"/>
  <c r="AB233" s="1"/>
  <c r="AA233"/>
  <c r="V233" l="1"/>
  <c r="AR234"/>
  <c r="AQ234"/>
  <c r="A234"/>
  <c r="U233"/>
  <c r="BI234" l="1"/>
  <c r="BZ234" s="1"/>
  <c r="BH234"/>
  <c r="BY234" s="1"/>
  <c r="BB234"/>
  <c r="B234"/>
  <c r="BS234" l="1"/>
  <c r="C234" s="1"/>
  <c r="CJ234"/>
  <c r="CL234" l="1"/>
  <c r="E234" s="1"/>
  <c r="CM234" l="1"/>
  <c r="CN234" s="1"/>
  <c r="G234" s="1"/>
  <c r="Y234" s="1"/>
  <c r="W234"/>
  <c r="F234" l="1"/>
  <c r="X234" s="1"/>
  <c r="CO234"/>
  <c r="H234" s="1"/>
  <c r="Z234" s="1"/>
  <c r="AO235"/>
  <c r="BF235" s="1"/>
  <c r="AM235"/>
  <c r="BD235" s="1"/>
  <c r="BW235" l="1"/>
  <c r="BU235"/>
  <c r="AN235"/>
  <c r="BE235" s="1"/>
  <c r="CP234"/>
  <c r="AP235"/>
  <c r="BG235" s="1"/>
  <c r="BX235" l="1"/>
  <c r="BV235"/>
  <c r="I234"/>
  <c r="AA234" s="1"/>
  <c r="CQ234"/>
  <c r="J234" s="1"/>
  <c r="AB234" s="1"/>
  <c r="AQ235" l="1"/>
  <c r="BH235" s="1"/>
  <c r="V234"/>
  <c r="U234"/>
  <c r="A235"/>
  <c r="B235" s="1"/>
  <c r="AR235"/>
  <c r="BI235" s="1"/>
  <c r="BZ235" l="1"/>
  <c r="BY235"/>
  <c r="BB235"/>
  <c r="BS235"/>
  <c r="C235" s="1"/>
  <c r="CJ235" l="1"/>
  <c r="CL235" s="1"/>
  <c r="E235" s="1"/>
  <c r="W235" s="1"/>
  <c r="CM235" l="1"/>
  <c r="CN235" s="1"/>
  <c r="G235" s="1"/>
  <c r="AM236"/>
  <c r="BD236" s="1"/>
  <c r="CO235"/>
  <c r="H235" s="1"/>
  <c r="F235"/>
  <c r="X235" s="1"/>
  <c r="CP235" l="1"/>
  <c r="I235" s="1"/>
  <c r="BU236"/>
  <c r="CQ235"/>
  <c r="J235" s="1"/>
  <c r="AB235" s="1"/>
  <c r="AN236"/>
  <c r="BE236" s="1"/>
  <c r="Y235"/>
  <c r="Z235"/>
  <c r="BV236" l="1"/>
  <c r="AR236"/>
  <c r="BI236" s="1"/>
  <c r="AO236"/>
  <c r="AP236"/>
  <c r="BG236" s="1"/>
  <c r="AA235"/>
  <c r="BZ236" l="1"/>
  <c r="BX236"/>
  <c r="BF236"/>
  <c r="BW236" s="1"/>
  <c r="AQ236"/>
  <c r="BH236" s="1"/>
  <c r="U235"/>
  <c r="V235"/>
  <c r="BY236" l="1"/>
  <c r="A236"/>
  <c r="B236" s="1"/>
  <c r="BB236" l="1"/>
  <c r="BS236"/>
  <c r="C236" l="1"/>
  <c r="CJ236" l="1"/>
  <c r="CL236" l="1"/>
  <c r="CM236" s="1"/>
  <c r="F236" s="1"/>
  <c r="X236" s="1"/>
  <c r="CN236" l="1"/>
  <c r="G236" s="1"/>
  <c r="E236"/>
  <c r="W236" s="1"/>
  <c r="CO236"/>
  <c r="AN237"/>
  <c r="BE237" s="1"/>
  <c r="Y236"/>
  <c r="BV237" l="1"/>
  <c r="H236"/>
  <c r="Z236" s="1"/>
  <c r="CP236"/>
  <c r="AO237"/>
  <c r="AM237"/>
  <c r="AP237" l="1"/>
  <c r="BG237" s="1"/>
  <c r="I236"/>
  <c r="AA236" s="1"/>
  <c r="CQ236"/>
  <c r="J236" s="1"/>
  <c r="AB236" s="1"/>
  <c r="BF237"/>
  <c r="BW237" s="1"/>
  <c r="BD237"/>
  <c r="BU237" s="1"/>
  <c r="U236" l="1"/>
  <c r="BX237"/>
  <c r="AQ237"/>
  <c r="BH237" s="1"/>
  <c r="A237"/>
  <c r="B237" s="1"/>
  <c r="V236"/>
  <c r="AR237"/>
  <c r="BI237" s="1"/>
  <c r="BZ237" l="1"/>
  <c r="BY237"/>
  <c r="BB237"/>
  <c r="BS237"/>
  <c r="C237" s="1"/>
  <c r="CJ237" l="1"/>
  <c r="CL237" l="1"/>
  <c r="E237" s="1"/>
  <c r="W237" s="1"/>
  <c r="AM238" l="1"/>
  <c r="CM237"/>
  <c r="CO237"/>
  <c r="H237" s="1"/>
  <c r="Z237" s="1"/>
  <c r="CN237"/>
  <c r="G237" s="1"/>
  <c r="Y237" s="1"/>
  <c r="BD238"/>
  <c r="BU238" l="1"/>
  <c r="F237"/>
  <c r="X237" s="1"/>
  <c r="CP237"/>
  <c r="AO238"/>
  <c r="BF238" s="1"/>
  <c r="AP238"/>
  <c r="BG238" s="1"/>
  <c r="BX238" l="1"/>
  <c r="BW238"/>
  <c r="I237"/>
  <c r="AA237" s="1"/>
  <c r="CQ237"/>
  <c r="J237" s="1"/>
  <c r="AB237" s="1"/>
  <c r="AN238"/>
  <c r="BE238" s="1"/>
  <c r="V237" l="1"/>
  <c r="AQ238"/>
  <c r="BH238" s="1"/>
  <c r="BV238"/>
  <c r="U237"/>
  <c r="A238"/>
  <c r="B238" s="1"/>
  <c r="AR238"/>
  <c r="BI238" s="1"/>
  <c r="BZ238" l="1"/>
  <c r="BY238"/>
  <c r="BB238"/>
  <c r="BS238"/>
  <c r="C238" s="1"/>
  <c r="CJ238" l="1"/>
  <c r="CL238" l="1"/>
  <c r="E238" s="1"/>
  <c r="W238" s="1"/>
  <c r="AM239" l="1"/>
  <c r="CM238"/>
  <c r="CN238" s="1"/>
  <c r="G238" s="1"/>
  <c r="CO238"/>
  <c r="H238" s="1"/>
  <c r="Z238" s="1"/>
  <c r="BD239"/>
  <c r="BU239" l="1"/>
  <c r="F238"/>
  <c r="X238" s="1"/>
  <c r="AN239" s="1"/>
  <c r="CP238"/>
  <c r="AP239"/>
  <c r="BG239" s="1"/>
  <c r="Y238"/>
  <c r="BX239" l="1"/>
  <c r="BE239"/>
  <c r="BV239" s="1"/>
  <c r="I238"/>
  <c r="AA238" s="1"/>
  <c r="AQ239" s="1"/>
  <c r="BH239" s="1"/>
  <c r="CQ238"/>
  <c r="J238" s="1"/>
  <c r="AB238" s="1"/>
  <c r="AO239"/>
  <c r="BF239" s="1"/>
  <c r="BY239" l="1"/>
  <c r="V238"/>
  <c r="BW239"/>
  <c r="AR239"/>
  <c r="BI239" s="1"/>
  <c r="A239"/>
  <c r="B239" s="1"/>
  <c r="U238"/>
  <c r="BZ239" l="1"/>
  <c r="BB239"/>
  <c r="BS239" l="1"/>
  <c r="C239" l="1"/>
  <c r="CJ239" l="1"/>
  <c r="CL239" l="1"/>
  <c r="CM239" s="1"/>
  <c r="F239" s="1"/>
  <c r="X239" s="1"/>
  <c r="CN239" l="1"/>
  <c r="G239" s="1"/>
  <c r="E239"/>
  <c r="CO239"/>
  <c r="H239" s="1"/>
  <c r="Z239" s="1"/>
  <c r="AN240"/>
  <c r="BE240" s="1"/>
  <c r="Y239"/>
  <c r="W239"/>
  <c r="BV240" l="1"/>
  <c r="CP239"/>
  <c r="AP240"/>
  <c r="BG240" s="1"/>
  <c r="AO240"/>
  <c r="AM240"/>
  <c r="BX240" l="1"/>
  <c r="I239"/>
  <c r="CQ239"/>
  <c r="J239" s="1"/>
  <c r="AB239" s="1"/>
  <c r="BF240"/>
  <c r="BW240" s="1"/>
  <c r="BD240"/>
  <c r="BU240" s="1"/>
  <c r="AA239" l="1"/>
  <c r="V239"/>
  <c r="AR240"/>
  <c r="BI240" s="1"/>
  <c r="BZ240" l="1"/>
  <c r="AQ240"/>
  <c r="A240"/>
  <c r="B240" s="1"/>
  <c r="U239"/>
  <c r="BH240" l="1"/>
  <c r="BY240" s="1"/>
  <c r="BB240"/>
  <c r="BS240" l="1"/>
  <c r="C240" s="1"/>
  <c r="CJ240"/>
  <c r="CL240" l="1"/>
  <c r="E240" s="1"/>
  <c r="W240" s="1"/>
  <c r="CM240"/>
  <c r="AM241" l="1"/>
  <c r="CN240"/>
  <c r="G240" s="1"/>
  <c r="F240"/>
  <c r="X240" s="1"/>
  <c r="BD241"/>
  <c r="BU241" l="1"/>
  <c r="CO240"/>
  <c r="H240" s="1"/>
  <c r="Z240" s="1"/>
  <c r="AN241"/>
  <c r="BE241" s="1"/>
  <c r="Y240"/>
  <c r="BV241" l="1"/>
  <c r="CP240"/>
  <c r="AO241"/>
  <c r="BF241" s="1"/>
  <c r="AP241"/>
  <c r="BG241" s="1"/>
  <c r="BX241" l="1"/>
  <c r="BW241"/>
  <c r="I240"/>
  <c r="AA240" s="1"/>
  <c r="CQ240"/>
  <c r="J240" s="1"/>
  <c r="AB240" s="1"/>
  <c r="AQ241" l="1"/>
  <c r="BH241" s="1"/>
  <c r="U240"/>
  <c r="V240"/>
  <c r="AR241"/>
  <c r="BI241" s="1"/>
  <c r="A241"/>
  <c r="B241" s="1"/>
  <c r="BY241" l="1"/>
  <c r="BZ241"/>
  <c r="BB241"/>
  <c r="BS241"/>
  <c r="C241" l="1"/>
  <c r="CJ241" l="1"/>
  <c r="CL241" l="1"/>
  <c r="CM241" l="1"/>
  <c r="CN241" s="1"/>
  <c r="E241"/>
  <c r="F241" l="1"/>
  <c r="X241" s="1"/>
  <c r="G241"/>
  <c r="Y241" s="1"/>
  <c r="CO241"/>
  <c r="H241" s="1"/>
  <c r="Z241" s="1"/>
  <c r="W241"/>
  <c r="CP241" l="1"/>
  <c r="I241" s="1"/>
  <c r="AA241" s="1"/>
  <c r="AQ242" s="1"/>
  <c r="BH242" s="1"/>
  <c r="AP242"/>
  <c r="AN242"/>
  <c r="CQ241"/>
  <c r="J241" s="1"/>
  <c r="BE242"/>
  <c r="BG242"/>
  <c r="AO242"/>
  <c r="AM242"/>
  <c r="BD242" s="1"/>
  <c r="BX242" l="1"/>
  <c r="V241"/>
  <c r="BV242"/>
  <c r="BY242"/>
  <c r="BU242"/>
  <c r="AB241"/>
  <c r="BF242"/>
  <c r="BW242" s="1"/>
  <c r="AR242" l="1"/>
  <c r="BB242" s="1"/>
  <c r="U241"/>
  <c r="A242"/>
  <c r="B242" s="1"/>
  <c r="BI242" l="1"/>
  <c r="BS242" s="1"/>
  <c r="C242" s="1"/>
  <c r="BZ242" l="1"/>
  <c r="CJ242" s="1"/>
  <c r="CL242" l="1"/>
  <c r="E242" s="1"/>
  <c r="W242" s="1"/>
  <c r="CM242"/>
  <c r="AM243" l="1"/>
  <c r="BD243" s="1"/>
  <c r="CN242"/>
  <c r="G242" s="1"/>
  <c r="F242"/>
  <c r="X242" s="1"/>
  <c r="BU243" l="1"/>
  <c r="CO242"/>
  <c r="AN243"/>
  <c r="BE243" s="1"/>
  <c r="Y242"/>
  <c r="BV243" l="1"/>
  <c r="H242"/>
  <c r="Z242" s="1"/>
  <c r="CP242"/>
  <c r="AO243"/>
  <c r="BF243" s="1"/>
  <c r="BW243" l="1"/>
  <c r="I242"/>
  <c r="AA242" s="1"/>
  <c r="CQ242"/>
  <c r="J242" s="1"/>
  <c r="AP243"/>
  <c r="BG243" s="1"/>
  <c r="AQ243" l="1"/>
  <c r="BH243" s="1"/>
  <c r="BX243"/>
  <c r="V242"/>
  <c r="AB242"/>
  <c r="BY243" l="1"/>
  <c r="AR243"/>
  <c r="BB243" s="1"/>
  <c r="A243"/>
  <c r="B243" s="1"/>
  <c r="U242"/>
  <c r="BI243" l="1"/>
  <c r="BZ243" s="1"/>
  <c r="BS243" l="1"/>
  <c r="C243" s="1"/>
  <c r="CJ243" l="1"/>
  <c r="CL243" l="1"/>
  <c r="E243" s="1"/>
  <c r="W243" s="1"/>
  <c r="CM243" l="1"/>
  <c r="F243" s="1"/>
  <c r="X243" s="1"/>
  <c r="AM244"/>
  <c r="BD244" s="1"/>
  <c r="CN243"/>
  <c r="CO243" s="1"/>
  <c r="H243" s="1"/>
  <c r="BU244" l="1"/>
  <c r="G243"/>
  <c r="Y243" s="1"/>
  <c r="CP243"/>
  <c r="AN244"/>
  <c r="BE244" s="1"/>
  <c r="BV244" l="1"/>
  <c r="I243"/>
  <c r="CQ243"/>
  <c r="J243" s="1"/>
  <c r="AO244"/>
  <c r="Z243"/>
  <c r="AA243"/>
  <c r="AB243" l="1"/>
  <c r="U243" s="1"/>
  <c r="BF244"/>
  <c r="BW244" s="1"/>
  <c r="A244"/>
  <c r="B244" s="1"/>
  <c r="AP244"/>
  <c r="BG244" s="1"/>
  <c r="AQ244"/>
  <c r="BH244" s="1"/>
  <c r="V243"/>
  <c r="BY244" l="1"/>
  <c r="BX244"/>
  <c r="AR244"/>
  <c r="BI244" s="1"/>
  <c r="BS244" s="1"/>
  <c r="BZ244" l="1"/>
  <c r="BB244"/>
  <c r="C244"/>
  <c r="CJ244" l="1"/>
  <c r="CL244" l="1"/>
  <c r="E244" s="1"/>
  <c r="W244" s="1"/>
  <c r="CM244"/>
  <c r="AM245" l="1"/>
  <c r="BD245" s="1"/>
  <c r="CN244"/>
  <c r="G244" s="1"/>
  <c r="F244"/>
  <c r="X244" s="1"/>
  <c r="BU245" l="1"/>
  <c r="CO244"/>
  <c r="AN245"/>
  <c r="BE245" s="1"/>
  <c r="Y244"/>
  <c r="BV245" l="1"/>
  <c r="H244"/>
  <c r="Z244" s="1"/>
  <c r="CP244"/>
  <c r="AO245"/>
  <c r="BF245" s="1"/>
  <c r="BW245" l="1"/>
  <c r="I244"/>
  <c r="AA244" s="1"/>
  <c r="CQ244"/>
  <c r="J244" s="1"/>
  <c r="AP245"/>
  <c r="BG245" s="1"/>
  <c r="AQ245" l="1"/>
  <c r="BH245" s="1"/>
  <c r="BX245"/>
  <c r="V244"/>
  <c r="AB244"/>
  <c r="BY245" l="1"/>
  <c r="AR245"/>
  <c r="BB245" s="1"/>
  <c r="A245"/>
  <c r="B245" s="1"/>
  <c r="U244"/>
  <c r="BI245" l="1"/>
  <c r="BZ245" s="1"/>
  <c r="BS245" l="1"/>
  <c r="C245" s="1"/>
  <c r="CJ245"/>
  <c r="CL245" l="1"/>
  <c r="CM245"/>
  <c r="CN245" l="1"/>
  <c r="G245" s="1"/>
  <c r="CO245"/>
  <c r="H245" s="1"/>
  <c r="Z245" s="1"/>
  <c r="F245"/>
  <c r="X245" s="1"/>
  <c r="E245"/>
  <c r="CP245" l="1"/>
  <c r="I245" s="1"/>
  <c r="AA245" s="1"/>
  <c r="CQ245"/>
  <c r="J245" s="1"/>
  <c r="AP246"/>
  <c r="BG246" s="1"/>
  <c r="AN246"/>
  <c r="BE246" s="1"/>
  <c r="Y245"/>
  <c r="W245"/>
  <c r="BX246" l="1"/>
  <c r="BV246"/>
  <c r="AB245"/>
  <c r="AQ246"/>
  <c r="BH246" s="1"/>
  <c r="AO246"/>
  <c r="AM246"/>
  <c r="V245"/>
  <c r="BY246" l="1"/>
  <c r="AR246"/>
  <c r="BI246" s="1"/>
  <c r="BF246"/>
  <c r="BW246" s="1"/>
  <c r="BD246"/>
  <c r="BU246" s="1"/>
  <c r="U245"/>
  <c r="A246"/>
  <c r="BZ246" l="1"/>
  <c r="BB246"/>
  <c r="B246"/>
  <c r="BS246"/>
  <c r="C246" l="1"/>
  <c r="CJ246" l="1"/>
  <c r="CL246" l="1"/>
  <c r="CM246" l="1"/>
  <c r="CN246" s="1"/>
  <c r="G246" s="1"/>
  <c r="Y246" s="1"/>
  <c r="E246"/>
  <c r="W246" s="1"/>
  <c r="AM247" l="1"/>
  <c r="BD247" s="1"/>
  <c r="BU247" s="1"/>
  <c r="AO247"/>
  <c r="BF247" s="1"/>
  <c r="F246"/>
  <c r="X246" s="1"/>
  <c r="CO246"/>
  <c r="H246" s="1"/>
  <c r="Z246" s="1"/>
  <c r="BW247" l="1"/>
  <c r="AN247"/>
  <c r="BE247" s="1"/>
  <c r="AP247"/>
  <c r="BG247" s="1"/>
  <c r="CP246"/>
  <c r="BX247" l="1"/>
  <c r="BV247"/>
  <c r="I246"/>
  <c r="AA246" s="1"/>
  <c r="CQ246"/>
  <c r="J246" s="1"/>
  <c r="AB246" s="1"/>
  <c r="V246" l="1"/>
  <c r="AR247"/>
  <c r="BI247" s="1"/>
  <c r="AQ247"/>
  <c r="A247"/>
  <c r="U246"/>
  <c r="BZ247" l="1"/>
  <c r="BH247"/>
  <c r="BY247" s="1"/>
  <c r="BB247"/>
  <c r="B247"/>
  <c r="BS247" l="1"/>
  <c r="C247" s="1"/>
  <c r="CJ247"/>
  <c r="CL247" l="1"/>
  <c r="E247" l="1"/>
  <c r="W247" s="1"/>
  <c r="CM247"/>
  <c r="CN247" s="1"/>
  <c r="G247" s="1"/>
  <c r="Y247" s="1"/>
  <c r="AM248" l="1"/>
  <c r="BD248" s="1"/>
  <c r="CO247"/>
  <c r="H247" s="1"/>
  <c r="Z247" s="1"/>
  <c r="F247"/>
  <c r="X247" s="1"/>
  <c r="AO248"/>
  <c r="BU248" l="1"/>
  <c r="CP247"/>
  <c r="AN248"/>
  <c r="BE248" s="1"/>
  <c r="AP248"/>
  <c r="BG248" s="1"/>
  <c r="BF248"/>
  <c r="BW248" s="1"/>
  <c r="BX248" l="1"/>
  <c r="BV248"/>
  <c r="I247"/>
  <c r="CQ247"/>
  <c r="J247" s="1"/>
  <c r="AB247" s="1"/>
  <c r="AA247" l="1"/>
  <c r="V247"/>
  <c r="AR248"/>
  <c r="A248" l="1"/>
  <c r="AQ248"/>
  <c r="U247"/>
  <c r="BI248"/>
  <c r="BZ248" s="1"/>
  <c r="B248" l="1"/>
  <c r="BB248"/>
  <c r="BH248"/>
  <c r="BS248" s="1"/>
  <c r="C248" s="1"/>
  <c r="BY248" l="1"/>
  <c r="CJ248" s="1"/>
  <c r="CL248" s="1"/>
  <c r="E248" s="1"/>
  <c r="W248" s="1"/>
  <c r="CM248" l="1"/>
  <c r="F248" s="1"/>
  <c r="X248" s="1"/>
  <c r="AM249"/>
  <c r="BD249" s="1"/>
  <c r="CN248"/>
  <c r="G248" s="1"/>
  <c r="BU249" l="1"/>
  <c r="CO248"/>
  <c r="AN249"/>
  <c r="BE249" s="1"/>
  <c r="BV249" l="1"/>
  <c r="H248"/>
  <c r="Z248" s="1"/>
  <c r="CP248"/>
  <c r="Y248"/>
  <c r="I248" l="1"/>
  <c r="AA248" s="1"/>
  <c r="CQ248"/>
  <c r="J248" s="1"/>
  <c r="AB248" s="1"/>
  <c r="AP249"/>
  <c r="AO249"/>
  <c r="U248" l="1"/>
  <c r="AQ249"/>
  <c r="BH249" s="1"/>
  <c r="V248"/>
  <c r="A249"/>
  <c r="B249" s="1"/>
  <c r="AR249"/>
  <c r="BF249"/>
  <c r="BW249" s="1"/>
  <c r="BG249"/>
  <c r="BX249" s="1"/>
  <c r="BB249" l="1"/>
  <c r="BY249"/>
  <c r="BI249"/>
  <c r="BZ249" s="1"/>
  <c r="BS249" l="1"/>
  <c r="C249" s="1"/>
  <c r="CJ249" l="1"/>
  <c r="CL249" l="1"/>
  <c r="CM249" s="1"/>
  <c r="F249" s="1"/>
  <c r="X249" s="1"/>
  <c r="E249" l="1"/>
  <c r="W249" s="1"/>
  <c r="CN249"/>
  <c r="CO249" s="1"/>
  <c r="H249" s="1"/>
  <c r="Z249" s="1"/>
  <c r="AN250"/>
  <c r="BE250" s="1"/>
  <c r="BV250" l="1"/>
  <c r="G249"/>
  <c r="Y249" s="1"/>
  <c r="CP249"/>
  <c r="AP250"/>
  <c r="BG250" s="1"/>
  <c r="AM250"/>
  <c r="BX250" l="1"/>
  <c r="AO250"/>
  <c r="BF250" s="1"/>
  <c r="I249"/>
  <c r="AA249" s="1"/>
  <c r="CQ249"/>
  <c r="J249" s="1"/>
  <c r="AB249" s="1"/>
  <c r="BD250"/>
  <c r="BU250" s="1"/>
  <c r="A250" l="1"/>
  <c r="B250" s="1"/>
  <c r="AQ250"/>
  <c r="BH250" s="1"/>
  <c r="U249"/>
  <c r="BW250"/>
  <c r="V249"/>
  <c r="AR250"/>
  <c r="BB250" s="1"/>
  <c r="BY250" l="1"/>
  <c r="BI250"/>
  <c r="BS250" s="1"/>
  <c r="C250"/>
  <c r="BZ250" l="1"/>
  <c r="CJ250" l="1"/>
  <c r="CL250" l="1"/>
  <c r="E250" s="1"/>
  <c r="W250" s="1"/>
  <c r="CM250" l="1"/>
  <c r="F250" s="1"/>
  <c r="X250" s="1"/>
  <c r="AM251"/>
  <c r="BD251" s="1"/>
  <c r="CN250"/>
  <c r="G250" s="1"/>
  <c r="CO250"/>
  <c r="H250" s="1"/>
  <c r="BU251" l="1"/>
  <c r="CP250"/>
  <c r="AN251"/>
  <c r="BE251" s="1"/>
  <c r="Y250"/>
  <c r="Z250"/>
  <c r="BV251" l="1"/>
  <c r="I250"/>
  <c r="AA250" s="1"/>
  <c r="CQ250"/>
  <c r="J250" s="1"/>
  <c r="AB250" s="1"/>
  <c r="AP251"/>
  <c r="BG251" s="1"/>
  <c r="AO251"/>
  <c r="BX251" l="1"/>
  <c r="AR251"/>
  <c r="BI251" s="1"/>
  <c r="BF251"/>
  <c r="BW251" s="1"/>
  <c r="AQ251"/>
  <c r="BH251" s="1"/>
  <c r="A251"/>
  <c r="B251" s="1"/>
  <c r="V250"/>
  <c r="BZ251" l="1"/>
  <c r="BY251"/>
  <c r="U250"/>
  <c r="BB251" l="1"/>
  <c r="BS251"/>
  <c r="C251" l="1"/>
  <c r="CJ251" l="1"/>
  <c r="CL251" l="1"/>
  <c r="E251" s="1"/>
  <c r="W251" s="1"/>
  <c r="AM252" l="1"/>
  <c r="BD252" s="1"/>
  <c r="CM251"/>
  <c r="F251" s="1"/>
  <c r="X251" s="1"/>
  <c r="CN251"/>
  <c r="G251" s="1"/>
  <c r="BU252" l="1"/>
  <c r="CO251"/>
  <c r="AN252"/>
  <c r="BE252" s="1"/>
  <c r="BV252" l="1"/>
  <c r="H251"/>
  <c r="Z251" s="1"/>
  <c r="CP251"/>
  <c r="Y251"/>
  <c r="I251" l="1"/>
  <c r="AA251" s="1"/>
  <c r="CQ251"/>
  <c r="J251" s="1"/>
  <c r="AB251" s="1"/>
  <c r="AP252"/>
  <c r="BG252" s="1"/>
  <c r="AO252"/>
  <c r="A252" l="1"/>
  <c r="B252" s="1"/>
  <c r="AQ252"/>
  <c r="BH252" s="1"/>
  <c r="BX252"/>
  <c r="U251"/>
  <c r="V251"/>
  <c r="AR252"/>
  <c r="BB252" s="1"/>
  <c r="BF252"/>
  <c r="BW252" s="1"/>
  <c r="BY252" l="1"/>
  <c r="BI252"/>
  <c r="BS252" s="1"/>
  <c r="C252" s="1"/>
  <c r="BZ252" l="1"/>
  <c r="CJ252" s="1"/>
  <c r="CL252" l="1"/>
  <c r="E252" s="1"/>
  <c r="W252" s="1"/>
  <c r="CM252" l="1"/>
  <c r="F252" s="1"/>
  <c r="X252" s="1"/>
  <c r="CN252"/>
  <c r="G252" s="1"/>
  <c r="AM253"/>
  <c r="CO252" l="1"/>
  <c r="AN253"/>
  <c r="BE253" s="1"/>
  <c r="Y252"/>
  <c r="BD253"/>
  <c r="BU253" s="1"/>
  <c r="BV253" l="1"/>
  <c r="H252"/>
  <c r="Z252" s="1"/>
  <c r="CP252"/>
  <c r="AO253"/>
  <c r="BF253" s="1"/>
  <c r="AP253" l="1"/>
  <c r="BG253" s="1"/>
  <c r="BW253"/>
  <c r="I252"/>
  <c r="AA252" s="1"/>
  <c r="CQ252"/>
  <c r="J252" s="1"/>
  <c r="AB252" s="1"/>
  <c r="U252" l="1"/>
  <c r="BX253"/>
  <c r="AQ253"/>
  <c r="BH253" s="1"/>
  <c r="V252"/>
  <c r="AR253"/>
  <c r="BI253" s="1"/>
  <c r="A253"/>
  <c r="B253" s="1"/>
  <c r="BZ253" l="1"/>
  <c r="BY253"/>
  <c r="BB253"/>
  <c r="BS253"/>
  <c r="C253" l="1"/>
  <c r="CJ253" l="1"/>
  <c r="CL253" l="1"/>
  <c r="E253" s="1"/>
  <c r="W253" s="1"/>
  <c r="CM253"/>
  <c r="CN253" l="1"/>
  <c r="G253" s="1"/>
  <c r="AM254"/>
  <c r="BD254" s="1"/>
  <c r="F253"/>
  <c r="X253" s="1"/>
  <c r="BU254" l="1"/>
  <c r="CO253"/>
  <c r="AN254"/>
  <c r="BE254" s="1"/>
  <c r="Y253"/>
  <c r="BV254" l="1"/>
  <c r="H253"/>
  <c r="Z253" s="1"/>
  <c r="CP253"/>
  <c r="AO254"/>
  <c r="BF254"/>
  <c r="BW254" l="1"/>
  <c r="AP254"/>
  <c r="BG254" s="1"/>
  <c r="I253"/>
  <c r="CQ253"/>
  <c r="J253" s="1"/>
  <c r="AB253" s="1"/>
  <c r="BX254" l="1"/>
  <c r="AA253"/>
  <c r="V253"/>
  <c r="AR254"/>
  <c r="AQ254" l="1"/>
  <c r="U253"/>
  <c r="A254"/>
  <c r="BI254"/>
  <c r="BZ254" s="1"/>
  <c r="BH254" l="1"/>
  <c r="BY254" s="1"/>
  <c r="BB254"/>
  <c r="B254"/>
  <c r="BS254" l="1"/>
  <c r="C254" s="1"/>
  <c r="CJ254"/>
  <c r="CL254" l="1"/>
  <c r="E254" s="1"/>
  <c r="W254" s="1"/>
  <c r="AM255" s="1"/>
  <c r="BD255" s="1"/>
  <c r="CM254" l="1"/>
  <c r="BU255"/>
  <c r="F254" l="1"/>
  <c r="X254" s="1"/>
  <c r="AN255" s="1"/>
  <c r="BE255" s="1"/>
  <c r="CN254"/>
  <c r="G254" l="1"/>
  <c r="Y254" s="1"/>
  <c r="AO255" s="1"/>
  <c r="BF255" s="1"/>
  <c r="CO254"/>
  <c r="BV255"/>
  <c r="BW255"/>
  <c r="CQ254"/>
  <c r="J254" s="1"/>
  <c r="AB254" s="1"/>
  <c r="H254" l="1"/>
  <c r="Z254" s="1"/>
  <c r="CP254"/>
  <c r="I254" s="1"/>
  <c r="AA254" s="1"/>
  <c r="AQ255" s="1"/>
  <c r="BH255" s="1"/>
  <c r="AR255"/>
  <c r="BI255" s="1"/>
  <c r="V254" l="1"/>
  <c r="U254"/>
  <c r="BY255"/>
  <c r="AP255"/>
  <c r="BG255"/>
  <c r="A255"/>
  <c r="B255" s="1"/>
  <c r="BZ255"/>
  <c r="BB255"/>
  <c r="BS255"/>
  <c r="BX255" l="1"/>
  <c r="C255"/>
  <c r="CJ255" l="1"/>
  <c r="CL255" l="1"/>
  <c r="E255" s="1"/>
  <c r="W255" s="1"/>
  <c r="CM255"/>
  <c r="CN255" l="1"/>
  <c r="G255" s="1"/>
  <c r="AM256"/>
  <c r="BD256" s="1"/>
  <c r="F255"/>
  <c r="X255" s="1"/>
  <c r="BU256" l="1"/>
  <c r="CO255"/>
  <c r="H255" s="1"/>
  <c r="AN256"/>
  <c r="BE256" s="1"/>
  <c r="Y255"/>
  <c r="I9" i="5"/>
  <c r="I11" s="1"/>
  <c r="BV256" i="6" l="1"/>
  <c r="CP255"/>
  <c r="AO256"/>
  <c r="Z255"/>
  <c r="I13" i="5"/>
  <c r="I15" s="1"/>
  <c r="I255" i="6" l="1"/>
  <c r="CQ255"/>
  <c r="J255" s="1"/>
  <c r="AB255" s="1"/>
  <c r="BF256"/>
  <c r="BW256" s="1"/>
  <c r="AP256"/>
  <c r="BG256" s="1"/>
  <c r="BX256" l="1"/>
  <c r="V255"/>
  <c r="AA255"/>
  <c r="AR256"/>
  <c r="BI256" s="1"/>
  <c r="BZ256" l="1"/>
  <c r="A256"/>
  <c r="AQ256"/>
  <c r="U255"/>
  <c r="BH256" l="1"/>
  <c r="BS256" s="1"/>
  <c r="BB256"/>
  <c r="B256"/>
  <c r="C256"/>
  <c r="BY256" l="1"/>
  <c r="CJ256" s="1"/>
  <c r="CL256" s="1"/>
  <c r="E256" s="1"/>
  <c r="W256" s="1"/>
  <c r="CM256" l="1"/>
  <c r="CN256" s="1"/>
  <c r="G256" s="1"/>
  <c r="AM257"/>
  <c r="BD257" s="1"/>
  <c r="CO256"/>
  <c r="H256" s="1"/>
  <c r="F256" l="1"/>
  <c r="X256" s="1"/>
  <c r="CP256"/>
  <c r="I256" s="1"/>
  <c r="BU257"/>
  <c r="CQ256"/>
  <c r="J256" s="1"/>
  <c r="AB256" s="1"/>
  <c r="AN257"/>
  <c r="BE257" s="1"/>
  <c r="Z256"/>
  <c r="Y256"/>
  <c r="AA256"/>
  <c r="BV257" l="1"/>
  <c r="AR257"/>
  <c r="AP257"/>
  <c r="BG257" s="1"/>
  <c r="AQ257"/>
  <c r="BH257" s="1"/>
  <c r="AO257"/>
  <c r="V256"/>
  <c r="BX257" l="1"/>
  <c r="BY257"/>
  <c r="BI257"/>
  <c r="BZ257" s="1"/>
  <c r="BF257"/>
  <c r="BW257" s="1"/>
  <c r="U256"/>
  <c r="A257"/>
  <c r="B257" s="1"/>
  <c r="BB257" l="1"/>
  <c r="BS257" l="1"/>
  <c r="C257" l="1"/>
  <c r="CJ257" l="1"/>
  <c r="CL257" l="1"/>
  <c r="E257" s="1"/>
  <c r="W257" s="1"/>
  <c r="CM257"/>
  <c r="CN257" l="1"/>
  <c r="G257" s="1"/>
  <c r="CO257"/>
  <c r="H257" s="1"/>
  <c r="AM258"/>
  <c r="BD258" s="1"/>
  <c r="CP257"/>
  <c r="F257"/>
  <c r="X257" s="1"/>
  <c r="BU258" l="1"/>
  <c r="I257"/>
  <c r="CQ257"/>
  <c r="J257" s="1"/>
  <c r="AB257" s="1"/>
  <c r="AN258"/>
  <c r="BE258" s="1"/>
  <c r="Y257"/>
  <c r="Z257"/>
  <c r="BV258" l="1"/>
  <c r="BI258"/>
  <c r="AR258"/>
  <c r="AA257"/>
  <c r="AP258"/>
  <c r="BG258" s="1"/>
  <c r="AO258"/>
  <c r="BF258" s="1"/>
  <c r="V257"/>
  <c r="BZ258" l="1"/>
  <c r="BX258"/>
  <c r="BW258"/>
  <c r="AQ258"/>
  <c r="BH258" s="1"/>
  <c r="A258"/>
  <c r="B258" s="1"/>
  <c r="U257"/>
  <c r="BY258" l="1"/>
  <c r="BB258"/>
  <c r="BS258" l="1"/>
  <c r="C258" l="1"/>
  <c r="CJ258" l="1"/>
  <c r="CL258" l="1"/>
  <c r="E258" s="1"/>
  <c r="W258" s="1"/>
  <c r="CM258"/>
  <c r="CN258" l="1"/>
  <c r="G258" s="1"/>
  <c r="F258"/>
  <c r="X258" s="1"/>
  <c r="AM259"/>
  <c r="BD259" s="1"/>
  <c r="BU259" l="1"/>
  <c r="CO258"/>
  <c r="AN259"/>
  <c r="BE259" s="1"/>
  <c r="Y258"/>
  <c r="BV259" l="1"/>
  <c r="H258"/>
  <c r="CP258"/>
  <c r="AO259"/>
  <c r="BF259" s="1"/>
  <c r="I258" l="1"/>
  <c r="AA258" s="1"/>
  <c r="AQ259" s="1"/>
  <c r="BH259" s="1"/>
  <c r="CQ258"/>
  <c r="J258" s="1"/>
  <c r="AB258" s="1"/>
  <c r="BW259"/>
  <c r="Z258"/>
  <c r="V258" l="1"/>
  <c r="AR259"/>
  <c r="BI259" s="1"/>
  <c r="BY259"/>
  <c r="AP259"/>
  <c r="BB259" s="1"/>
  <c r="U258"/>
  <c r="A259"/>
  <c r="BZ259" l="1"/>
  <c r="BG259"/>
  <c r="BX259" s="1"/>
  <c r="B259"/>
  <c r="CJ259" l="1"/>
  <c r="BS259"/>
  <c r="C259"/>
  <c r="CL259" l="1"/>
  <c r="E259" s="1"/>
  <c r="W259" s="1"/>
  <c r="CM259"/>
  <c r="F259" s="1"/>
  <c r="X259" s="1"/>
  <c r="AN260" l="1"/>
  <c r="BE260" s="1"/>
  <c r="CN259"/>
  <c r="G259" s="1"/>
  <c r="Y259" s="1"/>
  <c r="AM260"/>
  <c r="BD260" s="1"/>
  <c r="BV260" l="1"/>
  <c r="BU260"/>
  <c r="CO259"/>
  <c r="H259" s="1"/>
  <c r="AO260"/>
  <c r="CP259" l="1"/>
  <c r="Z259"/>
  <c r="BF260"/>
  <c r="BW260" s="1"/>
  <c r="I259" l="1"/>
  <c r="AA259" s="1"/>
  <c r="AQ260" s="1"/>
  <c r="BH260" s="1"/>
  <c r="CQ259"/>
  <c r="J259" s="1"/>
  <c r="AB259" s="1"/>
  <c r="AP260"/>
  <c r="A260" l="1"/>
  <c r="B260" s="1"/>
  <c r="U259"/>
  <c r="V259"/>
  <c r="AR260"/>
  <c r="BB260" s="1"/>
  <c r="BY260"/>
  <c r="BG260"/>
  <c r="BX260" s="1"/>
  <c r="BI260" l="1"/>
  <c r="BZ260" s="1"/>
  <c r="BS260" l="1"/>
  <c r="C260" s="1"/>
  <c r="CJ260"/>
  <c r="CL260" l="1"/>
  <c r="E260" s="1"/>
  <c r="CM260"/>
  <c r="F260" s="1"/>
  <c r="X260" s="1"/>
  <c r="W260" l="1"/>
  <c r="AN261"/>
  <c r="BE261" s="1"/>
  <c r="CN260"/>
  <c r="G260" s="1"/>
  <c r="Y260" s="1"/>
  <c r="BV261" l="1"/>
  <c r="AO261"/>
  <c r="AM261"/>
  <c r="BD261" s="1"/>
  <c r="CO260"/>
  <c r="H260" s="1"/>
  <c r="Z260" s="1"/>
  <c r="BU261" l="1"/>
  <c r="CP260"/>
  <c r="AP261"/>
  <c r="BG261" s="1"/>
  <c r="BF261"/>
  <c r="BW261" s="1"/>
  <c r="I260" l="1"/>
  <c r="AA260" s="1"/>
  <c r="AQ261" s="1"/>
  <c r="BH261" s="1"/>
  <c r="CQ260"/>
  <c r="J260" s="1"/>
  <c r="AB260" s="1"/>
  <c r="BX261"/>
  <c r="A261" l="1"/>
  <c r="B261" s="1"/>
  <c r="V260"/>
  <c r="U260"/>
  <c r="AR261"/>
  <c r="BI261" s="1"/>
  <c r="BY261"/>
  <c r="BB261"/>
  <c r="BZ261" l="1"/>
  <c r="CJ261" s="1"/>
  <c r="BS261"/>
  <c r="C261" s="1"/>
  <c r="CL261" l="1"/>
  <c r="E261" s="1"/>
  <c r="W261" s="1"/>
  <c r="AM262" s="1"/>
  <c r="BD262" l="1"/>
  <c r="BU262" s="1"/>
  <c r="CM261"/>
  <c r="F261" l="1"/>
  <c r="X261" s="1"/>
  <c r="AN262" s="1"/>
  <c r="CN261"/>
  <c r="CO261" s="1"/>
  <c r="H261" s="1"/>
  <c r="Z261" s="1"/>
  <c r="AP262" s="1"/>
  <c r="BG262" s="1"/>
  <c r="CQ261"/>
  <c r="J261" s="1"/>
  <c r="AB261" s="1"/>
  <c r="BE262" l="1"/>
  <c r="BV262" s="1"/>
  <c r="G261"/>
  <c r="Y261" s="1"/>
  <c r="CP261"/>
  <c r="I261" s="1"/>
  <c r="AA261" s="1"/>
  <c r="AQ262" s="1"/>
  <c r="AR262"/>
  <c r="BI262" s="1"/>
  <c r="BX262"/>
  <c r="BH262" l="1"/>
  <c r="BY262" s="1"/>
  <c r="V261"/>
  <c r="A262"/>
  <c r="B262" s="1"/>
  <c r="AO262"/>
  <c r="BB262" s="1"/>
  <c r="U261"/>
  <c r="BZ262"/>
  <c r="BF262" l="1"/>
  <c r="BW262" l="1"/>
  <c r="CJ262" s="1"/>
  <c r="BS262"/>
  <c r="C262" s="1"/>
  <c r="CL262" s="1"/>
  <c r="E262" s="1"/>
  <c r="W262" s="1"/>
  <c r="AM263" s="1"/>
  <c r="CM262" l="1"/>
  <c r="F262" s="1"/>
  <c r="X262" s="1"/>
  <c r="CN262"/>
  <c r="G262" s="1"/>
  <c r="Y262" s="1"/>
  <c r="CO262"/>
  <c r="H262" s="1"/>
  <c r="Z262" s="1"/>
  <c r="BD263"/>
  <c r="BU263" s="1"/>
  <c r="AP263" l="1"/>
  <c r="AO263"/>
  <c r="AN263"/>
  <c r="BE263" s="1"/>
  <c r="BF263"/>
  <c r="BG263"/>
  <c r="BX263" s="1"/>
  <c r="CP262"/>
  <c r="I262" l="1"/>
  <c r="AA262" s="1"/>
  <c r="CQ262"/>
  <c r="J262" s="1"/>
  <c r="AB262" s="1"/>
  <c r="BW263"/>
  <c r="BV263"/>
  <c r="V262" l="1"/>
  <c r="AR263"/>
  <c r="AQ263"/>
  <c r="U262"/>
  <c r="A263"/>
  <c r="BB263" l="1"/>
  <c r="BI263"/>
  <c r="BZ263" s="1"/>
  <c r="B263"/>
  <c r="BH263"/>
  <c r="BY263" s="1"/>
  <c r="CJ263" l="1"/>
  <c r="BS263"/>
  <c r="C263" s="1"/>
  <c r="CL263" s="1"/>
  <c r="E263" s="1"/>
  <c r="W263" s="1"/>
  <c r="CM263" l="1"/>
  <c r="CN263" s="1"/>
  <c r="G263" s="1"/>
  <c r="CO263"/>
  <c r="H263" s="1"/>
  <c r="F263"/>
  <c r="X263" s="1"/>
  <c r="AM264"/>
  <c r="CP263" l="1"/>
  <c r="I263" s="1"/>
  <c r="AN264"/>
  <c r="BE264" s="1"/>
  <c r="BD264"/>
  <c r="BU264" l="1"/>
  <c r="CQ263"/>
  <c r="J263" s="1"/>
  <c r="AB263" s="1"/>
  <c r="AR264" s="1"/>
  <c r="BI264" s="1"/>
  <c r="BV264"/>
  <c r="Z263"/>
  <c r="AA263"/>
  <c r="Y263"/>
  <c r="BZ264" l="1"/>
  <c r="U263"/>
  <c r="A264"/>
  <c r="B264" s="1"/>
  <c r="AP264"/>
  <c r="BG264"/>
  <c r="V263"/>
  <c r="AO264"/>
  <c r="BF264" s="1"/>
  <c r="AQ264"/>
  <c r="BH264" s="1"/>
  <c r="BX264" l="1"/>
  <c r="BY264"/>
  <c r="BW264"/>
  <c r="BB264"/>
  <c r="BS264"/>
  <c r="C264" l="1"/>
  <c r="CJ264" l="1"/>
  <c r="CL264" s="1"/>
  <c r="E264" s="1"/>
  <c r="W264" s="1"/>
  <c r="AM265" l="1"/>
  <c r="BD265" s="1"/>
  <c r="CM264"/>
  <c r="F264" s="1"/>
  <c r="X264" s="1"/>
  <c r="CN264"/>
  <c r="G264" s="1"/>
  <c r="BU265" l="1"/>
  <c r="CO264"/>
  <c r="AN265"/>
  <c r="BE265" s="1"/>
  <c r="Y264"/>
  <c r="BV265" l="1"/>
  <c r="H264"/>
  <c r="Z264" s="1"/>
  <c r="CP264"/>
  <c r="AO265"/>
  <c r="BF265" s="1"/>
  <c r="I264" l="1"/>
  <c r="AA264" s="1"/>
  <c r="AQ265" s="1"/>
  <c r="BH265" s="1"/>
  <c r="CQ264"/>
  <c r="J264" s="1"/>
  <c r="AB264" s="1"/>
  <c r="AP265"/>
  <c r="BW265"/>
  <c r="BG265"/>
  <c r="BX265" s="1"/>
  <c r="V264" l="1"/>
  <c r="AR265"/>
  <c r="BY265"/>
  <c r="U264"/>
  <c r="A265"/>
  <c r="B265" s="1"/>
  <c r="BI265" l="1"/>
  <c r="BZ265" s="1"/>
  <c r="BB265"/>
  <c r="BS265" l="1"/>
  <c r="C265" l="1"/>
  <c r="CJ265" l="1"/>
  <c r="CL265" s="1"/>
  <c r="E265" s="1"/>
  <c r="W265" s="1"/>
  <c r="AM266" l="1"/>
  <c r="BD266" s="1"/>
  <c r="CM265"/>
  <c r="CN265" s="1"/>
  <c r="G265" s="1"/>
  <c r="BU266" l="1"/>
  <c r="CO265"/>
  <c r="H265" s="1"/>
  <c r="Z265" s="1"/>
  <c r="F265"/>
  <c r="X265" s="1"/>
  <c r="CP265" l="1"/>
  <c r="I265" s="1"/>
  <c r="AA265" s="1"/>
  <c r="CQ265"/>
  <c r="J265" s="1"/>
  <c r="AB265" s="1"/>
  <c r="AP266"/>
  <c r="BG266" s="1"/>
  <c r="AN266"/>
  <c r="BE266" s="1"/>
  <c r="Y265"/>
  <c r="AR266" l="1"/>
  <c r="BI266" s="1"/>
  <c r="BZ266" s="1"/>
  <c r="BX266"/>
  <c r="BV266"/>
  <c r="AQ266"/>
  <c r="BH266" s="1"/>
  <c r="AO266"/>
  <c r="U265"/>
  <c r="V265"/>
  <c r="BY266" l="1"/>
  <c r="BF266"/>
  <c r="BW266" s="1"/>
  <c r="A266"/>
  <c r="B266" s="1"/>
  <c r="BS266" l="1"/>
  <c r="BB266"/>
  <c r="C266"/>
  <c r="CJ266" l="1"/>
  <c r="CL266" s="1"/>
  <c r="E266" s="1"/>
  <c r="W266" s="1"/>
  <c r="AM267" l="1"/>
  <c r="BD267" s="1"/>
  <c r="BU267" s="1"/>
  <c r="CM266"/>
  <c r="CN266" s="1"/>
  <c r="G266" s="1"/>
  <c r="CO266" l="1"/>
  <c r="H266" s="1"/>
  <c r="F266"/>
  <c r="X266" s="1"/>
  <c r="CP266" l="1"/>
  <c r="I266" s="1"/>
  <c r="AN267"/>
  <c r="BE267" s="1"/>
  <c r="Y266"/>
  <c r="Z266"/>
  <c r="CQ266" l="1"/>
  <c r="J266" s="1"/>
  <c r="AB266" s="1"/>
  <c r="AR267" s="1"/>
  <c r="BI267" s="1"/>
  <c r="BV267"/>
  <c r="AP267"/>
  <c r="BG267" s="1"/>
  <c r="AO267"/>
  <c r="BF267" s="1"/>
  <c r="AA266"/>
  <c r="BZ267" l="1"/>
  <c r="BX267"/>
  <c r="BW267"/>
  <c r="AQ267"/>
  <c r="BH267" s="1"/>
  <c r="V266"/>
  <c r="BY267" l="1"/>
  <c r="A267"/>
  <c r="B267" s="1"/>
  <c r="U266"/>
  <c r="BB267" l="1"/>
  <c r="BS267" l="1"/>
  <c r="C267" l="1"/>
  <c r="CJ267" l="1"/>
  <c r="CL267" s="1"/>
  <c r="E267" s="1"/>
  <c r="W267" s="1"/>
  <c r="AM268" l="1"/>
  <c r="BD268" s="1"/>
  <c r="CM267"/>
  <c r="CN267" s="1"/>
  <c r="G267" s="1"/>
  <c r="BU268" l="1"/>
  <c r="CO267"/>
  <c r="H267" s="1"/>
  <c r="Z267" s="1"/>
  <c r="CP267"/>
  <c r="F267"/>
  <c r="X267" s="1"/>
  <c r="I267" l="1"/>
  <c r="CQ267"/>
  <c r="J267" s="1"/>
  <c r="AB267" s="1"/>
  <c r="AP268"/>
  <c r="BG268"/>
  <c r="AN268"/>
  <c r="BE268" s="1"/>
  <c r="Y267"/>
  <c r="AR268" l="1"/>
  <c r="BX268"/>
  <c r="BV268"/>
  <c r="AO268"/>
  <c r="BI268" l="1"/>
  <c r="BZ268" s="1"/>
  <c r="BF268"/>
  <c r="BW268" s="1"/>
  <c r="V267"/>
  <c r="AA267"/>
  <c r="AQ268" l="1"/>
  <c r="BH268" s="1"/>
  <c r="A268"/>
  <c r="B268" s="1"/>
  <c r="U267"/>
  <c r="BY268" l="1"/>
  <c r="BS268"/>
  <c r="BB268"/>
  <c r="C268"/>
  <c r="CJ268" l="1"/>
  <c r="CL268" s="1"/>
  <c r="E268" s="1"/>
  <c r="CM268" l="1"/>
  <c r="CN268" s="1"/>
  <c r="G268" s="1"/>
  <c r="W268"/>
  <c r="CO268" l="1"/>
  <c r="H268" s="1"/>
  <c r="CP268"/>
  <c r="F268"/>
  <c r="X268" s="1"/>
  <c r="AM269"/>
  <c r="I268" l="1"/>
  <c r="CQ268"/>
  <c r="J268" s="1"/>
  <c r="AB268" s="1"/>
  <c r="AN269"/>
  <c r="BE269" s="1"/>
  <c r="Y268"/>
  <c r="BD269"/>
  <c r="BU269" s="1"/>
  <c r="AR269" l="1"/>
  <c r="BV269"/>
  <c r="AO269"/>
  <c r="AA268"/>
  <c r="Z268"/>
  <c r="BI269" l="1"/>
  <c r="BZ269" s="1"/>
  <c r="BF269"/>
  <c r="BW269" s="1"/>
  <c r="AQ269"/>
  <c r="BH269" s="1"/>
  <c r="AP269"/>
  <c r="BG269" s="1"/>
  <c r="V268"/>
  <c r="U268"/>
  <c r="A269"/>
  <c r="B269" s="1"/>
  <c r="BY269" l="1"/>
  <c r="BX269"/>
  <c r="BB269"/>
  <c r="BS269" l="1"/>
  <c r="C269" l="1"/>
  <c r="CJ269" l="1"/>
  <c r="CL269" s="1"/>
  <c r="E269" s="1"/>
  <c r="W269" l="1"/>
  <c r="CM269"/>
  <c r="CN269" s="1"/>
  <c r="G269" s="1"/>
  <c r="CO269" l="1"/>
  <c r="H269" s="1"/>
  <c r="CP269"/>
  <c r="F269"/>
  <c r="X269" s="1"/>
  <c r="AM270"/>
  <c r="I269" l="1"/>
  <c r="CQ269"/>
  <c r="J269" s="1"/>
  <c r="AB269" s="1"/>
  <c r="AN270"/>
  <c r="BE270" s="1"/>
  <c r="Z269"/>
  <c r="Y269"/>
  <c r="BD270"/>
  <c r="BU270" s="1"/>
  <c r="AA269"/>
  <c r="AR270" l="1"/>
  <c r="BI270" s="1"/>
  <c r="BZ270" s="1"/>
  <c r="BV270"/>
  <c r="AO270"/>
  <c r="BF270" s="1"/>
  <c r="AQ270"/>
  <c r="BH270" s="1"/>
  <c r="AP270"/>
  <c r="BG270" s="1"/>
  <c r="V269"/>
  <c r="U269"/>
  <c r="A270"/>
  <c r="B270" s="1"/>
  <c r="BY270" l="1"/>
  <c r="BX270"/>
  <c r="BW270"/>
  <c r="BB270"/>
  <c r="BS270" l="1"/>
  <c r="C270" l="1"/>
  <c r="CJ270" l="1"/>
  <c r="CL270" s="1"/>
  <c r="E270" s="1"/>
  <c r="W270" l="1"/>
  <c r="CM270"/>
  <c r="CN270" s="1"/>
  <c r="G270" s="1"/>
  <c r="CO270" l="1"/>
  <c r="H270" s="1"/>
  <c r="CP270"/>
  <c r="F270"/>
  <c r="X270" s="1"/>
  <c r="AM271"/>
  <c r="I270" l="1"/>
  <c r="AA270" s="1"/>
  <c r="CQ270"/>
  <c r="J270" s="1"/>
  <c r="AB270" s="1"/>
  <c r="AN271"/>
  <c r="BE271" s="1"/>
  <c r="Z270"/>
  <c r="Y270"/>
  <c r="BD271"/>
  <c r="BU271" l="1"/>
  <c r="AR271"/>
  <c r="BI271" s="1"/>
  <c r="BZ271" s="1"/>
  <c r="BV271"/>
  <c r="AP271"/>
  <c r="BG271" s="1"/>
  <c r="AQ271"/>
  <c r="BH271" s="1"/>
  <c r="AO271"/>
  <c r="V270"/>
  <c r="U270"/>
  <c r="A271"/>
  <c r="B271" s="1"/>
  <c r="BY271" l="1"/>
  <c r="BX271"/>
  <c r="BF271"/>
  <c r="BW271" s="1"/>
  <c r="BB271"/>
  <c r="BS271" l="1"/>
  <c r="C271" l="1"/>
  <c r="CJ271" l="1"/>
  <c r="CL271" s="1"/>
  <c r="E271" s="1"/>
  <c r="W271" s="1"/>
  <c r="AM272" l="1"/>
  <c r="BD272" s="1"/>
  <c r="BU272" s="1"/>
  <c r="CM271"/>
  <c r="F271" s="1"/>
  <c r="X271" s="1"/>
  <c r="CN271"/>
  <c r="G271" s="1"/>
  <c r="CO271" l="1"/>
  <c r="AN272"/>
  <c r="BE272" s="1"/>
  <c r="Y271"/>
  <c r="BV272" l="1"/>
  <c r="H271"/>
  <c r="Z271" s="1"/>
  <c r="CP271"/>
  <c r="AO272"/>
  <c r="BF272"/>
  <c r="AP272"/>
  <c r="BG272" s="1"/>
  <c r="I271" l="1"/>
  <c r="AA271" s="1"/>
  <c r="CQ271"/>
  <c r="J271" s="1"/>
  <c r="AB271" s="1"/>
  <c r="AQ272"/>
  <c r="BH272" s="1"/>
  <c r="BW272"/>
  <c r="BX272"/>
  <c r="A272" l="1"/>
  <c r="B272" s="1"/>
  <c r="V271"/>
  <c r="U271"/>
  <c r="AR272"/>
  <c r="BB272" s="1"/>
  <c r="BY272"/>
  <c r="BI272" l="1"/>
  <c r="BZ272" s="1"/>
  <c r="CJ272" s="1"/>
  <c r="BS272" l="1"/>
  <c r="C272" s="1"/>
  <c r="CL272" s="1"/>
  <c r="E272" s="1"/>
  <c r="W272" s="1"/>
  <c r="CM272" l="1"/>
  <c r="CN272" s="1"/>
  <c r="G272" s="1"/>
  <c r="Y272" s="1"/>
  <c r="CO272"/>
  <c r="H272" s="1"/>
  <c r="CP272"/>
  <c r="I272" s="1"/>
  <c r="AM273"/>
  <c r="BD273" s="1"/>
  <c r="F272" l="1"/>
  <c r="X272" s="1"/>
  <c r="CQ272"/>
  <c r="J272" s="1"/>
  <c r="AB272" s="1"/>
  <c r="BU273"/>
  <c r="AO273"/>
  <c r="AN273"/>
  <c r="BE273" s="1"/>
  <c r="AA272"/>
  <c r="Z272"/>
  <c r="AR273" l="1"/>
  <c r="BI273" s="1"/>
  <c r="BV273"/>
  <c r="BF273"/>
  <c r="BW273" s="1"/>
  <c r="AQ273"/>
  <c r="BH273" s="1"/>
  <c r="A273"/>
  <c r="B273" s="1"/>
  <c r="AP273"/>
  <c r="V272"/>
  <c r="U272"/>
  <c r="BZ273" l="1"/>
  <c r="BY273"/>
  <c r="BG273"/>
  <c r="BX273" s="1"/>
  <c r="BB273"/>
  <c r="BS273" l="1"/>
  <c r="C273"/>
  <c r="CJ273" l="1"/>
  <c r="CL273" s="1"/>
  <c r="E273" s="1"/>
  <c r="W273" s="1"/>
  <c r="AM274" l="1"/>
  <c r="BD274" s="1"/>
  <c r="CM273"/>
  <c r="CN273" s="1"/>
  <c r="G273" s="1"/>
  <c r="BU274" l="1"/>
  <c r="CO273"/>
  <c r="H273" s="1"/>
  <c r="CP273"/>
  <c r="F273"/>
  <c r="X273" s="1"/>
  <c r="I273" l="1"/>
  <c r="CQ273"/>
  <c r="J273" s="1"/>
  <c r="AB273" s="1"/>
  <c r="AN274"/>
  <c r="BE274" s="1"/>
  <c r="Y273"/>
  <c r="Z273"/>
  <c r="AR274" l="1"/>
  <c r="BI274" s="1"/>
  <c r="BZ274" s="1"/>
  <c r="BV274"/>
  <c r="AP274"/>
  <c r="BG274" s="1"/>
  <c r="AO274"/>
  <c r="BF274" s="1"/>
  <c r="AA273"/>
  <c r="BX274" l="1"/>
  <c r="BW274"/>
  <c r="AQ274"/>
  <c r="BH274" s="1"/>
  <c r="V273"/>
  <c r="BY274" l="1"/>
  <c r="A274"/>
  <c r="B274" s="1"/>
  <c r="U273"/>
  <c r="BB274" l="1"/>
  <c r="BS274" l="1"/>
  <c r="C274" l="1"/>
  <c r="CJ274" l="1"/>
  <c r="CL274" s="1"/>
  <c r="E274" s="1"/>
  <c r="W274" s="1"/>
  <c r="AM275" l="1"/>
  <c r="BD275" s="1"/>
  <c r="BU275" s="1"/>
  <c r="CM274"/>
  <c r="CN274" s="1"/>
  <c r="G274" s="1"/>
  <c r="CO274" l="1"/>
  <c r="H274" s="1"/>
  <c r="F274"/>
  <c r="X274" s="1"/>
  <c r="CP274" l="1"/>
  <c r="AN275"/>
  <c r="BE275" s="1"/>
  <c r="Y274"/>
  <c r="Z274"/>
  <c r="I274" l="1"/>
  <c r="AA274" s="1"/>
  <c r="AQ275" s="1"/>
  <c r="BH275" s="1"/>
  <c r="CQ274"/>
  <c r="J274" s="1"/>
  <c r="BV275"/>
  <c r="AP275"/>
  <c r="BG275" s="1"/>
  <c r="AO275"/>
  <c r="BF275" s="1"/>
  <c r="BX275" l="1"/>
  <c r="V274"/>
  <c r="AB274"/>
  <c r="A275" s="1"/>
  <c r="B275" s="1"/>
  <c r="BY275"/>
  <c r="BW275"/>
  <c r="U274" l="1"/>
  <c r="AR275"/>
  <c r="BI275" s="1"/>
  <c r="BB275" l="1"/>
  <c r="BS275"/>
  <c r="C275" s="1"/>
  <c r="BZ275"/>
  <c r="CJ275" s="1"/>
  <c r="CL275" l="1"/>
  <c r="CM275" s="1"/>
  <c r="F275" s="1"/>
  <c r="CN275" l="1"/>
  <c r="G275" s="1"/>
  <c r="E275"/>
  <c r="X275"/>
  <c r="CO275" l="1"/>
  <c r="H275" s="1"/>
  <c r="CP275"/>
  <c r="AN276"/>
  <c r="BE276" s="1"/>
  <c r="Y275"/>
  <c r="W275"/>
  <c r="I275" l="1"/>
  <c r="AA275" s="1"/>
  <c r="CQ275"/>
  <c r="J275" s="1"/>
  <c r="BV276"/>
  <c r="AO276"/>
  <c r="Z275"/>
  <c r="AM276"/>
  <c r="AB275" l="1"/>
  <c r="A276" s="1"/>
  <c r="B276" s="1"/>
  <c r="BF276"/>
  <c r="BW276" s="1"/>
  <c r="AQ276"/>
  <c r="BH276" s="1"/>
  <c r="AP276"/>
  <c r="BG276" s="1"/>
  <c r="V275"/>
  <c r="BD276"/>
  <c r="BU276" l="1"/>
  <c r="U275"/>
  <c r="AR276"/>
  <c r="BI276" s="1"/>
  <c r="BX276"/>
  <c r="BY276"/>
  <c r="BS276" l="1"/>
  <c r="BZ276"/>
  <c r="BB276"/>
  <c r="C276"/>
  <c r="CJ276" l="1"/>
  <c r="CL276" s="1"/>
  <c r="E276" s="1"/>
  <c r="W276" s="1"/>
  <c r="AM277" s="1"/>
  <c r="CM276" l="1"/>
  <c r="F276" s="1"/>
  <c r="BD277"/>
  <c r="BU277" s="1"/>
  <c r="CN276" l="1"/>
  <c r="G276" s="1"/>
  <c r="X276"/>
  <c r="CO276" l="1"/>
  <c r="H276" s="1"/>
  <c r="CP276"/>
  <c r="AN277"/>
  <c r="BE277" s="1"/>
  <c r="Y276"/>
  <c r="Z276"/>
  <c r="BV277" l="1"/>
  <c r="I276"/>
  <c r="CQ276"/>
  <c r="J276" s="1"/>
  <c r="AP277"/>
  <c r="BG277" s="1"/>
  <c r="AO277"/>
  <c r="BF277" s="1"/>
  <c r="BW277" s="1"/>
  <c r="BX277" l="1"/>
  <c r="AB276"/>
  <c r="V276"/>
  <c r="AA276"/>
  <c r="AR277" l="1"/>
  <c r="BI277" s="1"/>
  <c r="A277"/>
  <c r="B277" s="1"/>
  <c r="AQ277"/>
  <c r="BH277" s="1"/>
  <c r="U276"/>
  <c r="BZ277" l="1"/>
  <c r="BY277"/>
  <c r="BB277"/>
  <c r="BS277"/>
  <c r="C277" l="1"/>
  <c r="CJ277" l="1"/>
  <c r="CL277" s="1"/>
  <c r="E277" s="1"/>
  <c r="W277" s="1"/>
  <c r="AM278" l="1"/>
  <c r="BD278" s="1"/>
  <c r="CM277"/>
  <c r="CN277" s="1"/>
  <c r="G277" s="1"/>
  <c r="CO277" l="1"/>
  <c r="H277" s="1"/>
  <c r="BU278"/>
  <c r="CP277"/>
  <c r="F277"/>
  <c r="X277" s="1"/>
  <c r="I277" l="1"/>
  <c r="CQ277"/>
  <c r="J277" s="1"/>
  <c r="AN278"/>
  <c r="BE278" s="1"/>
  <c r="Z277"/>
  <c r="Y277"/>
  <c r="AA277"/>
  <c r="BV278" l="1"/>
  <c r="AB277"/>
  <c r="AO278"/>
  <c r="AP278"/>
  <c r="BG278" s="1"/>
  <c r="AQ278"/>
  <c r="BH278" s="1"/>
  <c r="U277"/>
  <c r="V277"/>
  <c r="AR278" l="1"/>
  <c r="BI278" s="1"/>
  <c r="BZ278" s="1"/>
  <c r="BX278"/>
  <c r="BY278"/>
  <c r="BF278"/>
  <c r="BW278" s="1"/>
  <c r="A278"/>
  <c r="B278" s="1"/>
  <c r="BS278" l="1"/>
  <c r="BB278"/>
  <c r="C278" l="1"/>
  <c r="CJ278" l="1"/>
  <c r="CL278" s="1"/>
  <c r="E278" s="1"/>
  <c r="W278" s="1"/>
  <c r="AM279" l="1"/>
  <c r="BD279" s="1"/>
  <c r="CM278"/>
  <c r="CN278" s="1"/>
  <c r="G278" s="1"/>
  <c r="CO278" l="1"/>
  <c r="H278" s="1"/>
  <c r="BU279"/>
  <c r="CP278"/>
  <c r="F278"/>
  <c r="X278" s="1"/>
  <c r="Z278"/>
  <c r="I278" l="1"/>
  <c r="CQ278"/>
  <c r="J278" s="1"/>
  <c r="AN279"/>
  <c r="BE279" s="1"/>
  <c r="AP279"/>
  <c r="BG279" s="1"/>
  <c r="Y278"/>
  <c r="AA278"/>
  <c r="BV279" l="1"/>
  <c r="AB278"/>
  <c r="A279" s="1"/>
  <c r="B279" s="1"/>
  <c r="BX279"/>
  <c r="AO279"/>
  <c r="BF279" s="1"/>
  <c r="AQ279"/>
  <c r="BH279" s="1"/>
  <c r="V278"/>
  <c r="U278" l="1"/>
  <c r="AR279"/>
  <c r="BI279" s="1"/>
  <c r="BW279"/>
  <c r="BY279"/>
  <c r="BB279" l="1"/>
  <c r="BS279"/>
  <c r="BZ279"/>
  <c r="C279"/>
  <c r="CJ279" l="1"/>
  <c r="CL279" s="1"/>
  <c r="E279" s="1"/>
  <c r="W279" l="1"/>
  <c r="CM279"/>
  <c r="CN279" s="1"/>
  <c r="G279" s="1"/>
  <c r="CO279" l="1"/>
  <c r="H279" s="1"/>
  <c r="CP279"/>
  <c r="F279"/>
  <c r="X279" s="1"/>
  <c r="AM280"/>
  <c r="BD280" s="1"/>
  <c r="I279" l="1"/>
  <c r="CQ279"/>
  <c r="J279" s="1"/>
  <c r="AB279" s="1"/>
  <c r="BU280"/>
  <c r="AN280"/>
  <c r="BE280"/>
  <c r="Y279"/>
  <c r="AR280" l="1"/>
  <c r="BI280" s="1"/>
  <c r="BZ280" s="1"/>
  <c r="BV280"/>
  <c r="AO280"/>
  <c r="Z279"/>
  <c r="AA279"/>
  <c r="BF280" l="1"/>
  <c r="BW280" s="1"/>
  <c r="AP280"/>
  <c r="A280"/>
  <c r="B280" s="1"/>
  <c r="BG280"/>
  <c r="U279"/>
  <c r="V279"/>
  <c r="AQ280"/>
  <c r="BB280" l="1"/>
  <c r="BX280"/>
  <c r="BH280"/>
  <c r="BY280" s="1"/>
  <c r="BS280" l="1"/>
  <c r="C280"/>
  <c r="CJ280" l="1"/>
  <c r="CL280" s="1"/>
  <c r="E280" s="1"/>
  <c r="W280" s="1"/>
  <c r="AM281" l="1"/>
  <c r="BD281" s="1"/>
  <c r="CM280"/>
  <c r="CN280" s="1"/>
  <c r="G280" s="1"/>
  <c r="CO280" l="1"/>
  <c r="H280" s="1"/>
  <c r="BU281"/>
  <c r="CP280"/>
  <c r="F280"/>
  <c r="X280" s="1"/>
  <c r="Y280"/>
  <c r="I280" l="1"/>
  <c r="AA280" s="1"/>
  <c r="CQ280"/>
  <c r="J280" s="1"/>
  <c r="AB280" s="1"/>
  <c r="AN281"/>
  <c r="BE281" s="1"/>
  <c r="AO281"/>
  <c r="Z280"/>
  <c r="BV281" l="1"/>
  <c r="AR281"/>
  <c r="BI281"/>
  <c r="BF281"/>
  <c r="BW281" s="1"/>
  <c r="AQ281"/>
  <c r="BH281" s="1"/>
  <c r="AP281"/>
  <c r="BG281" s="1"/>
  <c r="U280"/>
  <c r="V280"/>
  <c r="A281"/>
  <c r="B281" s="1"/>
  <c r="BX281" l="1"/>
  <c r="BZ281"/>
  <c r="BY281"/>
  <c r="BB281"/>
  <c r="BS281"/>
  <c r="C281" l="1"/>
  <c r="CJ281" l="1"/>
  <c r="CL281" s="1"/>
  <c r="E281" s="1"/>
  <c r="W281" s="1"/>
  <c r="AM282" l="1"/>
  <c r="BD282" s="1"/>
  <c r="CM281"/>
  <c r="CN281" s="1"/>
  <c r="G281" s="1"/>
  <c r="CO281" l="1"/>
  <c r="H281" s="1"/>
  <c r="BU282"/>
  <c r="CP281"/>
  <c r="F281"/>
  <c r="X281" s="1"/>
  <c r="Z281"/>
  <c r="I281" l="1"/>
  <c r="AA281" s="1"/>
  <c r="CQ281"/>
  <c r="J281" s="1"/>
  <c r="AB281" s="1"/>
  <c r="AP282"/>
  <c r="BG282" s="1"/>
  <c r="AN282"/>
  <c r="BE282" s="1"/>
  <c r="Y281"/>
  <c r="AR282" l="1"/>
  <c r="BX282"/>
  <c r="BV282"/>
  <c r="AQ282"/>
  <c r="BH282" s="1"/>
  <c r="AO282"/>
  <c r="BF282" s="1"/>
  <c r="U281"/>
  <c r="V281"/>
  <c r="A282"/>
  <c r="B282" s="1"/>
  <c r="BI282" l="1"/>
  <c r="BZ282" s="1"/>
  <c r="BY282"/>
  <c r="BW282"/>
  <c r="BB282"/>
  <c r="BS282"/>
  <c r="C282" l="1"/>
  <c r="CJ282" l="1"/>
  <c r="CL282" s="1"/>
  <c r="E282" s="1"/>
  <c r="W282" s="1"/>
  <c r="CM282" l="1"/>
  <c r="F282" s="1"/>
  <c r="CN282"/>
  <c r="G282" s="1"/>
  <c r="X282"/>
  <c r="AM283"/>
  <c r="BD283" s="1"/>
  <c r="CO282" l="1"/>
  <c r="CQ282"/>
  <c r="J282" s="1"/>
  <c r="AB282" s="1"/>
  <c r="BU283"/>
  <c r="AN283"/>
  <c r="BE283"/>
  <c r="Y282"/>
  <c r="H282" l="1"/>
  <c r="Z282" s="1"/>
  <c r="CP282"/>
  <c r="I282" s="1"/>
  <c r="AA282" s="1"/>
  <c r="AQ283" s="1"/>
  <c r="BH283" s="1"/>
  <c r="AP283"/>
  <c r="BG283" s="1"/>
  <c r="AR283"/>
  <c r="BI283" s="1"/>
  <c r="BX283"/>
  <c r="BY283"/>
  <c r="BV283"/>
  <c r="AO283"/>
  <c r="BF283" s="1"/>
  <c r="V282"/>
  <c r="A283"/>
  <c r="U282" l="1"/>
  <c r="BZ283"/>
  <c r="BW283"/>
  <c r="B283"/>
  <c r="BB283"/>
  <c r="BS283" l="1"/>
  <c r="C283" l="1"/>
  <c r="CJ283" l="1"/>
  <c r="CL283" s="1"/>
  <c r="E283" s="1"/>
  <c r="W283" s="1"/>
  <c r="AM284" l="1"/>
  <c r="BD284" s="1"/>
  <c r="CM283"/>
  <c r="CN283" s="1"/>
  <c r="G283" s="1"/>
  <c r="CO283" l="1"/>
  <c r="H283" s="1"/>
  <c r="BU284"/>
  <c r="CP283"/>
  <c r="F283"/>
  <c r="X283" s="1"/>
  <c r="Z283"/>
  <c r="I283" l="1"/>
  <c r="CQ283"/>
  <c r="J283" s="1"/>
  <c r="AB283" s="1"/>
  <c r="AN284"/>
  <c r="BE284" s="1"/>
  <c r="AP284"/>
  <c r="BG284" s="1"/>
  <c r="Y283"/>
  <c r="AA283"/>
  <c r="AR284" l="1"/>
  <c r="BI284" s="1"/>
  <c r="BZ284" s="1"/>
  <c r="BX284"/>
  <c r="BV284"/>
  <c r="AO284"/>
  <c r="BF284" s="1"/>
  <c r="AQ284"/>
  <c r="BH284" s="1"/>
  <c r="V283"/>
  <c r="BW284" l="1"/>
  <c r="BY284"/>
  <c r="BB284"/>
  <c r="U283"/>
  <c r="A284"/>
  <c r="B284" l="1"/>
  <c r="BS284" l="1"/>
  <c r="C284" l="1"/>
  <c r="CJ284" l="1"/>
  <c r="CL284" s="1"/>
  <c r="E284" s="1"/>
  <c r="W284" s="1"/>
  <c r="AM285" l="1"/>
  <c r="BD285" s="1"/>
  <c r="CM284"/>
  <c r="CN284" s="1"/>
  <c r="G284" s="1"/>
  <c r="CO284" l="1"/>
  <c r="H284" s="1"/>
  <c r="BU285"/>
  <c r="CP284"/>
  <c r="F284"/>
  <c r="X284" s="1"/>
  <c r="I284" l="1"/>
  <c r="CQ284"/>
  <c r="J284" s="1"/>
  <c r="AB284" s="1"/>
  <c r="AN285"/>
  <c r="BE285"/>
  <c r="Y284"/>
  <c r="Z284"/>
  <c r="AA284"/>
  <c r="AR285" l="1"/>
  <c r="BI285" s="1"/>
  <c r="BV285"/>
  <c r="AQ285"/>
  <c r="BH285" s="1"/>
  <c r="AO285"/>
  <c r="BF285" s="1"/>
  <c r="AP285"/>
  <c r="BG285" s="1"/>
  <c r="V284"/>
  <c r="BZ285" l="1"/>
  <c r="BX285"/>
  <c r="BY285"/>
  <c r="BW285"/>
  <c r="U284"/>
  <c r="A285"/>
  <c r="B285" l="1"/>
  <c r="BB285"/>
  <c r="BS285" l="1"/>
  <c r="C285" l="1"/>
  <c r="CJ285" l="1"/>
  <c r="CL285" s="1"/>
  <c r="E285" s="1"/>
  <c r="W285" s="1"/>
  <c r="AM286" l="1"/>
  <c r="BD286" s="1"/>
  <c r="CM285"/>
  <c r="F285" s="1"/>
  <c r="CN285" l="1"/>
  <c r="G285" s="1"/>
  <c r="BU286"/>
  <c r="X285"/>
  <c r="CO285" l="1"/>
  <c r="CQ285"/>
  <c r="J285" s="1"/>
  <c r="AB285" s="1"/>
  <c r="AR286" s="1"/>
  <c r="AN286"/>
  <c r="BE286" s="1"/>
  <c r="Y285"/>
  <c r="H285" l="1"/>
  <c r="Z285" s="1"/>
  <c r="AP286" s="1"/>
  <c r="BG286" s="1"/>
  <c r="CP285"/>
  <c r="I285" s="1"/>
  <c r="AA285" s="1"/>
  <c r="AQ286" s="1"/>
  <c r="BH286" s="1"/>
  <c r="BV286"/>
  <c r="BI286"/>
  <c r="BZ286" s="1"/>
  <c r="BX286"/>
  <c r="BY286"/>
  <c r="AO286"/>
  <c r="BF286" s="1"/>
  <c r="V285"/>
  <c r="U285"/>
  <c r="A286"/>
  <c r="BW286" l="1"/>
  <c r="B286"/>
  <c r="BB286"/>
  <c r="BS286" l="1"/>
  <c r="C286" l="1"/>
  <c r="CJ286" l="1"/>
  <c r="CL286" s="1"/>
  <c r="E286" s="1"/>
  <c r="W286" s="1"/>
  <c r="CM286" l="1"/>
  <c r="F286" s="1"/>
  <c r="AM287"/>
  <c r="BD287" s="1"/>
  <c r="X286"/>
  <c r="CN286" l="1"/>
  <c r="BU287"/>
  <c r="CQ286"/>
  <c r="J286" s="1"/>
  <c r="AB286" s="1"/>
  <c r="AN287"/>
  <c r="BE287" s="1"/>
  <c r="G286" l="1"/>
  <c r="Y286" s="1"/>
  <c r="CO286"/>
  <c r="H286" s="1"/>
  <c r="Z286" s="1"/>
  <c r="AR287"/>
  <c r="BV287"/>
  <c r="AO287"/>
  <c r="BF287" s="1"/>
  <c r="CP286" l="1"/>
  <c r="I286" s="1"/>
  <c r="BI287"/>
  <c r="BZ287" s="1"/>
  <c r="BW287"/>
  <c r="AP287"/>
  <c r="BG287" s="1"/>
  <c r="AA286" l="1"/>
  <c r="V286"/>
  <c r="BX287"/>
  <c r="U286" l="1"/>
  <c r="AQ287"/>
  <c r="A287"/>
  <c r="B287" s="1"/>
  <c r="BB287" l="1"/>
  <c r="BH287"/>
  <c r="BY287" l="1"/>
  <c r="CJ287" s="1"/>
  <c r="CL287" s="1"/>
  <c r="E287" s="1"/>
  <c r="W287" s="1"/>
  <c r="AM288" s="1"/>
  <c r="BD288" s="1"/>
  <c r="BS287"/>
  <c r="C287" s="1"/>
  <c r="CM287"/>
  <c r="CN287" s="1"/>
  <c r="G287" s="1"/>
  <c r="CO287" l="1"/>
  <c r="H287" s="1"/>
  <c r="BU288"/>
  <c r="CP287"/>
  <c r="F287"/>
  <c r="X287" s="1"/>
  <c r="I287" l="1"/>
  <c r="CQ287"/>
  <c r="J287" s="1"/>
  <c r="AB287" s="1"/>
  <c r="AN288"/>
  <c r="BE288"/>
  <c r="Z287"/>
  <c r="Y287"/>
  <c r="AA287"/>
  <c r="AR288" l="1"/>
  <c r="BI288" s="1"/>
  <c r="BZ288" s="1"/>
  <c r="BV288"/>
  <c r="AP288"/>
  <c r="BG288" s="1"/>
  <c r="AQ288"/>
  <c r="BH288" s="1"/>
  <c r="AO288"/>
  <c r="BF288" s="1"/>
  <c r="V287"/>
  <c r="BX288" l="1"/>
  <c r="BY288"/>
  <c r="BW288"/>
  <c r="U287"/>
  <c r="A288"/>
  <c r="B288" s="1"/>
  <c r="BB288" l="1"/>
  <c r="BS288" l="1"/>
  <c r="C288" l="1"/>
  <c r="CJ288" l="1"/>
  <c r="CL288" s="1"/>
  <c r="E288" s="1"/>
  <c r="W288" s="1"/>
  <c r="CM288" l="1"/>
  <c r="F288" s="1"/>
  <c r="AM289"/>
  <c r="BD289" s="1"/>
  <c r="X288"/>
  <c r="CN288" l="1"/>
  <c r="BU289"/>
  <c r="CQ288"/>
  <c r="J288" s="1"/>
  <c r="AB288" s="1"/>
  <c r="AN289"/>
  <c r="BE289" s="1"/>
  <c r="G288" l="1"/>
  <c r="Y288" s="1"/>
  <c r="AO289" s="1"/>
  <c r="BF289" s="1"/>
  <c r="CO288"/>
  <c r="H288" s="1"/>
  <c r="Z288" s="1"/>
  <c r="AR289"/>
  <c r="BI289" s="1"/>
  <c r="BZ289" s="1"/>
  <c r="BW289"/>
  <c r="BV289"/>
  <c r="CP288" l="1"/>
  <c r="I288" s="1"/>
  <c r="AP289"/>
  <c r="BG289" s="1"/>
  <c r="AA288" l="1"/>
  <c r="V288"/>
  <c r="BX289"/>
  <c r="A289" l="1"/>
  <c r="B289" s="1"/>
  <c r="AQ289"/>
  <c r="U288"/>
  <c r="CL289"/>
  <c r="E289" s="1"/>
  <c r="W289" s="1"/>
  <c r="AM290" s="1"/>
  <c r="CM289"/>
  <c r="F289" s="1"/>
  <c r="BH289" l="1"/>
  <c r="BB289"/>
  <c r="CN289"/>
  <c r="G289" s="1"/>
  <c r="BD290"/>
  <c r="BU290" s="1"/>
  <c r="X289"/>
  <c r="BS289" l="1"/>
  <c r="C289" s="1"/>
  <c r="BY289"/>
  <c r="CJ289" s="1"/>
  <c r="CO289"/>
  <c r="H289" s="1"/>
  <c r="CQ289"/>
  <c r="J289" s="1"/>
  <c r="AB289" s="1"/>
  <c r="AR290" s="1"/>
  <c r="AN290"/>
  <c r="BE290"/>
  <c r="Z289"/>
  <c r="Y289"/>
  <c r="CP289" l="1"/>
  <c r="I289" s="1"/>
  <c r="AA289" s="1"/>
  <c r="BV290"/>
  <c r="BI290"/>
  <c r="BZ290" s="1"/>
  <c r="AP290"/>
  <c r="BG290" s="1"/>
  <c r="AQ290"/>
  <c r="BH290" s="1"/>
  <c r="AO290"/>
  <c r="BF290" s="1"/>
  <c r="V289"/>
  <c r="BX290" l="1"/>
  <c r="BY290"/>
  <c r="BW290"/>
  <c r="A290"/>
  <c r="U289"/>
  <c r="BB290" l="1"/>
  <c r="B290"/>
  <c r="BS290" l="1"/>
  <c r="C290" l="1"/>
  <c r="CJ290" l="1"/>
  <c r="CL290" s="1"/>
  <c r="E290" s="1"/>
  <c r="W290" s="1"/>
  <c r="CM290" l="1"/>
  <c r="F290" s="1"/>
  <c r="AM291"/>
  <c r="BD291" s="1"/>
  <c r="X290"/>
  <c r="CN290" l="1"/>
  <c r="BU291"/>
  <c r="CQ290"/>
  <c r="J290" s="1"/>
  <c r="AB290" s="1"/>
  <c r="AN291"/>
  <c r="BE291"/>
  <c r="G290" l="1"/>
  <c r="Y290" s="1"/>
  <c r="CO290"/>
  <c r="H290" s="1"/>
  <c r="Z290" s="1"/>
  <c r="AR291"/>
  <c r="BI291" s="1"/>
  <c r="BZ291" s="1"/>
  <c r="BV291"/>
  <c r="AO291"/>
  <c r="BF291"/>
  <c r="CP290" l="1"/>
  <c r="I290" s="1"/>
  <c r="AP291"/>
  <c r="BG291" s="1"/>
  <c r="BW291"/>
  <c r="AA290" l="1"/>
  <c r="V290"/>
  <c r="BX291"/>
  <c r="A291" l="1"/>
  <c r="U290"/>
  <c r="AQ291"/>
  <c r="BH291" l="1"/>
  <c r="BB291"/>
  <c r="B291"/>
  <c r="CM291"/>
  <c r="CN291" s="1"/>
  <c r="G291" s="1"/>
  <c r="BS291" l="1"/>
  <c r="C291" s="1"/>
  <c r="BY291"/>
  <c r="CJ291" s="1"/>
  <c r="CL291" s="1"/>
  <c r="E291" s="1"/>
  <c r="W291" s="1"/>
  <c r="AM292" s="1"/>
  <c r="BD292" s="1"/>
  <c r="CO291"/>
  <c r="H291" s="1"/>
  <c r="F291"/>
  <c r="X291" s="1"/>
  <c r="Z291"/>
  <c r="Y291"/>
  <c r="BU292" l="1"/>
  <c r="CP291"/>
  <c r="I291" s="1"/>
  <c r="AA291" s="1"/>
  <c r="AQ292" s="1"/>
  <c r="BH292" s="1"/>
  <c r="CQ291"/>
  <c r="J291" s="1"/>
  <c r="AB291" s="1"/>
  <c r="AP292"/>
  <c r="BG292" s="1"/>
  <c r="AN292"/>
  <c r="BE292" s="1"/>
  <c r="AO292"/>
  <c r="BF292" s="1"/>
  <c r="V291" l="1"/>
  <c r="AR292"/>
  <c r="BI292" s="1"/>
  <c r="BZ292" s="1"/>
  <c r="BX292"/>
  <c r="BY292"/>
  <c r="BV292"/>
  <c r="BW292"/>
  <c r="U291"/>
  <c r="A292"/>
  <c r="BB292" l="1"/>
  <c r="B292"/>
  <c r="BS292"/>
  <c r="C292" l="1"/>
  <c r="CJ292" l="1"/>
  <c r="CL292" s="1"/>
  <c r="E292" s="1"/>
  <c r="W292" s="1"/>
  <c r="CM292" l="1"/>
  <c r="F292" s="1"/>
  <c r="AM293"/>
  <c r="BD293" s="1"/>
  <c r="X292"/>
  <c r="CN292" l="1"/>
  <c r="BU293"/>
  <c r="CQ292"/>
  <c r="J292" s="1"/>
  <c r="AB292" s="1"/>
  <c r="AN293"/>
  <c r="BE293" s="1"/>
  <c r="G292" l="1"/>
  <c r="Y292" s="1"/>
  <c r="AO293" s="1"/>
  <c r="BF293" s="1"/>
  <c r="CO292"/>
  <c r="H292" s="1"/>
  <c r="Z292" s="1"/>
  <c r="AR293"/>
  <c r="BI293" s="1"/>
  <c r="BV293"/>
  <c r="BW293"/>
  <c r="CP292" l="1"/>
  <c r="I292" s="1"/>
  <c r="AA292" s="1"/>
  <c r="AP293"/>
  <c r="U292"/>
  <c r="BG293"/>
  <c r="V292"/>
  <c r="BZ293"/>
  <c r="AQ293" l="1"/>
  <c r="A293"/>
  <c r="BX293"/>
  <c r="B293" l="1"/>
  <c r="BH293"/>
  <c r="BB293"/>
  <c r="CL293"/>
  <c r="E293" s="1"/>
  <c r="W293" s="1"/>
  <c r="AM294" s="1"/>
  <c r="BD294" s="1"/>
  <c r="CM293"/>
  <c r="CN293" s="1"/>
  <c r="G293" s="1"/>
  <c r="BS293" l="1"/>
  <c r="C293" s="1"/>
  <c r="BY293"/>
  <c r="CJ293" s="1"/>
  <c r="CO293"/>
  <c r="H293" s="1"/>
  <c r="BU294"/>
  <c r="CP293"/>
  <c r="F293"/>
  <c r="X293" s="1"/>
  <c r="I293" l="1"/>
  <c r="CQ293"/>
  <c r="J293" s="1"/>
  <c r="AB293" s="1"/>
  <c r="AN294"/>
  <c r="BE294"/>
  <c r="Y293"/>
  <c r="AR294" l="1"/>
  <c r="BI294" s="1"/>
  <c r="BV294"/>
  <c r="Z293"/>
  <c r="AA293"/>
  <c r="AO294"/>
  <c r="BF294" s="1"/>
  <c r="BZ294" l="1"/>
  <c r="BW294"/>
  <c r="A294"/>
  <c r="B294" s="1"/>
  <c r="AP294"/>
  <c r="BG294"/>
  <c r="U293"/>
  <c r="V293"/>
  <c r="AQ294"/>
  <c r="BH294" s="1"/>
  <c r="BY294" l="1"/>
  <c r="BX294"/>
  <c r="BS294"/>
  <c r="BB294"/>
  <c r="C294"/>
  <c r="CJ294" l="1"/>
  <c r="CL294" s="1"/>
  <c r="E294" s="1"/>
  <c r="W294" s="1"/>
  <c r="AM295" l="1"/>
  <c r="BD295" s="1"/>
  <c r="CM294"/>
  <c r="F294" s="1"/>
  <c r="CN294" l="1"/>
  <c r="G294" s="1"/>
  <c r="BU295"/>
  <c r="X294"/>
  <c r="CO294" l="1"/>
  <c r="CQ294"/>
  <c r="J294" s="1"/>
  <c r="AB294" s="1"/>
  <c r="AR295" s="1"/>
  <c r="AN295"/>
  <c r="BE295" s="1"/>
  <c r="Y294"/>
  <c r="H294" l="1"/>
  <c r="Z294" s="1"/>
  <c r="AP295" s="1"/>
  <c r="BG295" s="1"/>
  <c r="CP294"/>
  <c r="I294" s="1"/>
  <c r="AA294" s="1"/>
  <c r="AQ295" s="1"/>
  <c r="BH295" s="1"/>
  <c r="BI295"/>
  <c r="BZ295" s="1"/>
  <c r="BX295"/>
  <c r="BV295"/>
  <c r="AO295"/>
  <c r="BF295" s="1"/>
  <c r="V294"/>
  <c r="U294"/>
  <c r="A295" l="1"/>
  <c r="B295" s="1"/>
  <c r="BY295"/>
  <c r="BW295"/>
  <c r="BB295"/>
  <c r="BS295" l="1"/>
  <c r="C295" l="1"/>
  <c r="CJ295" l="1"/>
  <c r="CL295" s="1"/>
  <c r="E295" s="1"/>
  <c r="W295" s="1"/>
  <c r="AM296" l="1"/>
  <c r="BD296" s="1"/>
  <c r="CM295"/>
  <c r="F295" s="1"/>
  <c r="CN295" l="1"/>
  <c r="G295" s="1"/>
  <c r="BU296"/>
  <c r="X295"/>
  <c r="Y295"/>
  <c r="CO295" l="1"/>
  <c r="CQ295"/>
  <c r="J295" s="1"/>
  <c r="AB295" s="1"/>
  <c r="AR296" s="1"/>
  <c r="BI296" s="1"/>
  <c r="BZ296" s="1"/>
  <c r="AN296"/>
  <c r="BE296"/>
  <c r="AO296"/>
  <c r="BF296" s="1"/>
  <c r="H295" l="1"/>
  <c r="CP295"/>
  <c r="I295" s="1"/>
  <c r="AA295" s="1"/>
  <c r="AQ296" s="1"/>
  <c r="BH296" s="1"/>
  <c r="BW296"/>
  <c r="BV296"/>
  <c r="BY296" l="1"/>
  <c r="Z295"/>
  <c r="V295"/>
  <c r="AP296" l="1"/>
  <c r="U295"/>
  <c r="A296"/>
  <c r="B296" s="1"/>
  <c r="BG296" l="1"/>
  <c r="BB296"/>
  <c r="BS296" l="1"/>
  <c r="C296" s="1"/>
  <c r="BX296"/>
  <c r="CJ296" s="1"/>
  <c r="CL296" s="1"/>
  <c r="E296" s="1"/>
  <c r="W296" s="1"/>
  <c r="AM297" s="1"/>
  <c r="BD297" s="1"/>
  <c r="CM296"/>
  <c r="CN296" s="1"/>
  <c r="G296" s="1"/>
  <c r="CO296" l="1"/>
  <c r="H296" s="1"/>
  <c r="BU297"/>
  <c r="CP296"/>
  <c r="F296"/>
  <c r="X296" s="1"/>
  <c r="I296" l="1"/>
  <c r="CQ296"/>
  <c r="J296" s="1"/>
  <c r="AB296" s="1"/>
  <c r="AN297"/>
  <c r="BE297" s="1"/>
  <c r="Y296"/>
  <c r="Z296"/>
  <c r="AR297" l="1"/>
  <c r="BI297" s="1"/>
  <c r="BZ297" s="1"/>
  <c r="BV297"/>
  <c r="AP297"/>
  <c r="BG297" s="1"/>
  <c r="AO297"/>
  <c r="BF297" s="1"/>
  <c r="AA296"/>
  <c r="BX297" l="1"/>
  <c r="BW297"/>
  <c r="AQ297"/>
  <c r="BH297" s="1"/>
  <c r="V296"/>
  <c r="BY297" l="1"/>
  <c r="U296"/>
  <c r="A297"/>
  <c r="B297" l="1"/>
  <c r="BB297"/>
  <c r="BS297" l="1"/>
  <c r="C297" l="1"/>
  <c r="CJ297" l="1"/>
  <c r="CL297" s="1"/>
  <c r="E297" s="1"/>
  <c r="W297" s="1"/>
  <c r="AM298" l="1"/>
  <c r="BD298" s="1"/>
  <c r="CM297"/>
  <c r="CN297" s="1"/>
  <c r="G297" s="1"/>
  <c r="CO297" l="1"/>
  <c r="H297" s="1"/>
  <c r="BU298"/>
  <c r="CP297"/>
  <c r="F297"/>
  <c r="X297" s="1"/>
  <c r="I297" l="1"/>
  <c r="CQ297"/>
  <c r="J297" s="1"/>
  <c r="AB297" s="1"/>
  <c r="AN298"/>
  <c r="BE298" s="1"/>
  <c r="Y297"/>
  <c r="AR298" l="1"/>
  <c r="BI298" s="1"/>
  <c r="BZ298" s="1"/>
  <c r="BV298"/>
  <c r="Z297"/>
  <c r="AA297"/>
  <c r="AO298"/>
  <c r="BF298" s="1"/>
  <c r="BW298" l="1"/>
  <c r="A298"/>
  <c r="B298" s="1"/>
  <c r="AP298"/>
  <c r="BG298"/>
  <c r="U297"/>
  <c r="V297"/>
  <c r="AQ298"/>
  <c r="BH298" s="1"/>
  <c r="BY298" l="1"/>
  <c r="BX298"/>
  <c r="BB298"/>
  <c r="BS298"/>
  <c r="C298" l="1"/>
  <c r="CJ298" l="1"/>
  <c r="CL298" s="1"/>
  <c r="E298" s="1"/>
  <c r="W298" s="1"/>
  <c r="AM299" l="1"/>
  <c r="BD299" s="1"/>
  <c r="CM298"/>
  <c r="CN298" s="1"/>
  <c r="G298" s="1"/>
  <c r="CO298" l="1"/>
  <c r="H298" s="1"/>
  <c r="BU299"/>
  <c r="CP298"/>
  <c r="F298"/>
  <c r="X298" s="1"/>
  <c r="I298" l="1"/>
  <c r="CQ298"/>
  <c r="J298" s="1"/>
  <c r="AB298" s="1"/>
  <c r="AN299"/>
  <c r="BE299"/>
  <c r="Y298"/>
  <c r="Z298"/>
  <c r="AR299" l="1"/>
  <c r="BI299" s="1"/>
  <c r="BZ299" s="1"/>
  <c r="BV299"/>
  <c r="AO299"/>
  <c r="BF299"/>
  <c r="AP299"/>
  <c r="BG299" s="1"/>
  <c r="AA298"/>
  <c r="BX299" l="1"/>
  <c r="BW299"/>
  <c r="AQ299"/>
  <c r="BH299" s="1"/>
  <c r="V298"/>
  <c r="A299"/>
  <c r="U298"/>
  <c r="BY299" l="1"/>
  <c r="B299"/>
  <c r="BB299"/>
  <c r="BS299" l="1"/>
  <c r="C299" l="1"/>
  <c r="CJ299" l="1"/>
  <c r="CL299" s="1"/>
  <c r="E299" s="1"/>
  <c r="W299" s="1"/>
  <c r="CM299" l="1"/>
  <c r="F299" s="1"/>
  <c r="AM300"/>
  <c r="BD300" s="1"/>
  <c r="X299"/>
  <c r="CN299" l="1"/>
  <c r="BU300"/>
  <c r="CQ299"/>
  <c r="J299" s="1"/>
  <c r="AB299" s="1"/>
  <c r="AN300"/>
  <c r="BE300" s="1"/>
  <c r="G299" l="1"/>
  <c r="Y299" s="1"/>
  <c r="AO300" s="1"/>
  <c r="BF300" s="1"/>
  <c r="CO299"/>
  <c r="H299" s="1"/>
  <c r="Z299" s="1"/>
  <c r="AP300" s="1"/>
  <c r="BG300" s="1"/>
  <c r="AR300"/>
  <c r="BI300" s="1"/>
  <c r="BZ300" s="1"/>
  <c r="BV300"/>
  <c r="CP299" l="1"/>
  <c r="I299" s="1"/>
  <c r="AA299" s="1"/>
  <c r="AQ300" s="1"/>
  <c r="BH300" s="1"/>
  <c r="BY300" s="1"/>
  <c r="BX300"/>
  <c r="BW300"/>
  <c r="V299" l="1"/>
  <c r="BB300"/>
  <c r="U299"/>
  <c r="A300"/>
  <c r="B300" l="1"/>
  <c r="BS300" l="1"/>
  <c r="C300" l="1"/>
  <c r="CJ300" l="1"/>
  <c r="CL300" s="1"/>
  <c r="E300" s="1"/>
  <c r="W300" l="1"/>
  <c r="CM300"/>
  <c r="CN300" s="1"/>
  <c r="G300" s="1"/>
  <c r="CO300" l="1"/>
  <c r="H300" s="1"/>
  <c r="F300"/>
  <c r="X300" s="1"/>
  <c r="AM301"/>
  <c r="BD301" s="1"/>
  <c r="CP300" l="1"/>
  <c r="I300" s="1"/>
  <c r="CQ300"/>
  <c r="J300" s="1"/>
  <c r="AB300" s="1"/>
  <c r="BU301"/>
  <c r="AN301"/>
  <c r="BE301" s="1"/>
  <c r="Y300"/>
  <c r="Z300"/>
  <c r="AR301" l="1"/>
  <c r="BI301" s="1"/>
  <c r="BZ301" s="1"/>
  <c r="BV301"/>
  <c r="AP301"/>
  <c r="BG301" s="1"/>
  <c r="AO301"/>
  <c r="BF301"/>
  <c r="AA300"/>
  <c r="BX301" l="1"/>
  <c r="BW301"/>
  <c r="AQ301"/>
  <c r="BH301" s="1"/>
  <c r="V300"/>
  <c r="BY301" l="1"/>
  <c r="U300"/>
  <c r="A301"/>
  <c r="B301" s="1"/>
  <c r="BB301" l="1"/>
  <c r="BS301" l="1"/>
  <c r="C301" l="1"/>
  <c r="CJ301" l="1"/>
  <c r="CL301" s="1"/>
  <c r="E301" s="1"/>
  <c r="W301" s="1"/>
  <c r="CM301" l="1"/>
  <c r="F301" s="1"/>
  <c r="X301" s="1"/>
  <c r="AM302"/>
  <c r="BD302"/>
  <c r="CN301" l="1"/>
  <c r="BU302"/>
  <c r="CQ301"/>
  <c r="J301" s="1"/>
  <c r="AB301" s="1"/>
  <c r="AN302"/>
  <c r="BE302" s="1"/>
  <c r="G301" l="1"/>
  <c r="Y301" s="1"/>
  <c r="CO301"/>
  <c r="H301" s="1"/>
  <c r="Z301" s="1"/>
  <c r="AP302" s="1"/>
  <c r="AR302"/>
  <c r="BV302"/>
  <c r="AO302"/>
  <c r="BF302" s="1"/>
  <c r="CP301" l="1"/>
  <c r="I301" s="1"/>
  <c r="BG302"/>
  <c r="BX302" s="1"/>
  <c r="BI302"/>
  <c r="BZ302" s="1"/>
  <c r="BW302"/>
  <c r="AA301" l="1"/>
  <c r="V301"/>
  <c r="AQ302" l="1"/>
  <c r="U301"/>
  <c r="A302"/>
  <c r="B302" s="1"/>
  <c r="BH302" l="1"/>
  <c r="BB302"/>
  <c r="BY302" l="1"/>
  <c r="BS302"/>
  <c r="C302" s="1"/>
  <c r="CJ302"/>
  <c r="CL302" s="1"/>
  <c r="E302" s="1"/>
  <c r="W302" s="1"/>
  <c r="AM303" l="1"/>
  <c r="BD303" s="1"/>
  <c r="CM302"/>
  <c r="F302" s="1"/>
  <c r="CN302" l="1"/>
  <c r="BU303"/>
  <c r="X302"/>
  <c r="G302" l="1"/>
  <c r="CO302"/>
  <c r="CQ302"/>
  <c r="J302" s="1"/>
  <c r="AB302" s="1"/>
  <c r="AR303" s="1"/>
  <c r="BI303" s="1"/>
  <c r="AN303"/>
  <c r="BE303"/>
  <c r="Y302"/>
  <c r="H302" l="1"/>
  <c r="Z302" s="1"/>
  <c r="CP302"/>
  <c r="I302" s="1"/>
  <c r="BZ303"/>
  <c r="BV303"/>
  <c r="AO303"/>
  <c r="BF303" s="1"/>
  <c r="AP303"/>
  <c r="BG303" s="1"/>
  <c r="BX303" l="1"/>
  <c r="BW303"/>
  <c r="V302"/>
  <c r="AA302"/>
  <c r="AQ303" l="1"/>
  <c r="BH303" s="1"/>
  <c r="BY303" s="1"/>
  <c r="U302"/>
  <c r="A303"/>
  <c r="B303" s="1"/>
  <c r="BB303" l="1"/>
  <c r="BS303"/>
  <c r="C303" l="1"/>
  <c r="CJ303" l="1"/>
  <c r="CL303" s="1"/>
  <c r="E303" s="1"/>
  <c r="W303" s="1"/>
  <c r="CM303" l="1"/>
  <c r="F303" s="1"/>
  <c r="AM304"/>
  <c r="BD304" s="1"/>
  <c r="X303"/>
  <c r="CN303" l="1"/>
  <c r="BU304"/>
  <c r="CQ303"/>
  <c r="J303" s="1"/>
  <c r="AB303" s="1"/>
  <c r="AN304"/>
  <c r="BE304" s="1"/>
  <c r="G303" l="1"/>
  <c r="Y303" s="1"/>
  <c r="CO303"/>
  <c r="H303" s="1"/>
  <c r="Z303" s="1"/>
  <c r="AR304"/>
  <c r="BI304" s="1"/>
  <c r="BZ304" s="1"/>
  <c r="BV304"/>
  <c r="AO304"/>
  <c r="BF304" s="1"/>
  <c r="AP304"/>
  <c r="BG304" s="1"/>
  <c r="CP303" l="1"/>
  <c r="I303" s="1"/>
  <c r="BX304"/>
  <c r="BW304"/>
  <c r="AA303" l="1"/>
  <c r="V303"/>
  <c r="AQ304" l="1"/>
  <c r="A304"/>
  <c r="B304" s="1"/>
  <c r="U303"/>
  <c r="BH304" l="1"/>
  <c r="BB304"/>
  <c r="BS304" l="1"/>
  <c r="C304" s="1"/>
  <c r="BY304"/>
  <c r="CJ304" s="1"/>
  <c r="CL304" s="1"/>
  <c r="E304" s="1"/>
  <c r="W304" s="1"/>
  <c r="CM304" l="1"/>
  <c r="F304" s="1"/>
  <c r="X304" s="1"/>
  <c r="AM305"/>
  <c r="CN304" l="1"/>
  <c r="BD305"/>
  <c r="BU305" s="1"/>
  <c r="CQ304"/>
  <c r="J304" s="1"/>
  <c r="AB304" s="1"/>
  <c r="AN305"/>
  <c r="BE305"/>
  <c r="G304" l="1"/>
  <c r="Y304" s="1"/>
  <c r="CO304"/>
  <c r="H304" s="1"/>
  <c r="Z304" s="1"/>
  <c r="BV305"/>
  <c r="AR305"/>
  <c r="BI305" s="1"/>
  <c r="AO305"/>
  <c r="BF305" s="1"/>
  <c r="CP304" l="1"/>
  <c r="I304" s="1"/>
  <c r="AP305"/>
  <c r="BG305"/>
  <c r="BW305"/>
  <c r="BZ305"/>
  <c r="BX305" l="1"/>
  <c r="AA304"/>
  <c r="V304"/>
  <c r="AQ305" l="1"/>
  <c r="U304"/>
  <c r="A305"/>
  <c r="B305" s="1"/>
  <c r="CM305"/>
  <c r="CN305" s="1"/>
  <c r="G305" s="1"/>
  <c r="BH305" l="1"/>
  <c r="BB305"/>
  <c r="CO305"/>
  <c r="H305" s="1"/>
  <c r="F305"/>
  <c r="X305" s="1"/>
  <c r="Z305"/>
  <c r="BS305" l="1"/>
  <c r="C305" s="1"/>
  <c r="BY305"/>
  <c r="CJ305" s="1"/>
  <c r="CL305" s="1"/>
  <c r="E305" s="1"/>
  <c r="W305" s="1"/>
  <c r="CQ305"/>
  <c r="J305" s="1"/>
  <c r="AB305" s="1"/>
  <c r="AP306"/>
  <c r="BG306" s="1"/>
  <c r="AN306"/>
  <c r="BE306" s="1"/>
  <c r="Y305"/>
  <c r="CP305" l="1"/>
  <c r="I305" s="1"/>
  <c r="AA305" s="1"/>
  <c r="AQ306" s="1"/>
  <c r="BH306" s="1"/>
  <c r="AM306"/>
  <c r="BD306" s="1"/>
  <c r="V305"/>
  <c r="AR306"/>
  <c r="BI306" s="1"/>
  <c r="BZ306" s="1"/>
  <c r="BX306"/>
  <c r="BY306"/>
  <c r="BV306"/>
  <c r="A306"/>
  <c r="B306" s="1"/>
  <c r="AO306"/>
  <c r="U305"/>
  <c r="BU306" l="1"/>
  <c r="BF306"/>
  <c r="BW306" s="1"/>
  <c r="CJ306" s="1"/>
  <c r="BB306"/>
  <c r="BS306" l="1"/>
  <c r="C306" s="1"/>
  <c r="CL306"/>
  <c r="E306" s="1"/>
  <c r="W306" s="1"/>
  <c r="AM307" s="1"/>
  <c r="CM306"/>
  <c r="F306" s="1"/>
  <c r="X306" s="1"/>
  <c r="AN307" s="1"/>
  <c r="BE307" s="1"/>
  <c r="BD307"/>
  <c r="CN306" l="1"/>
  <c r="CQ306"/>
  <c r="J306" s="1"/>
  <c r="AB306" s="1"/>
  <c r="AR307" s="1"/>
  <c r="BU307"/>
  <c r="BV307"/>
  <c r="G306" l="1"/>
  <c r="Y306" s="1"/>
  <c r="AO307" s="1"/>
  <c r="BF307" s="1"/>
  <c r="CO306"/>
  <c r="H306" s="1"/>
  <c r="Z306" s="1"/>
  <c r="BW307"/>
  <c r="BI307"/>
  <c r="BZ307" s="1"/>
  <c r="CP306" l="1"/>
  <c r="I306" s="1"/>
  <c r="AP307"/>
  <c r="AA306" l="1"/>
  <c r="V306"/>
  <c r="BG307"/>
  <c r="CL307"/>
  <c r="E307" s="1"/>
  <c r="W307" s="1"/>
  <c r="AQ307" l="1"/>
  <c r="U306"/>
  <c r="A307"/>
  <c r="B307" s="1"/>
  <c r="BX307"/>
  <c r="CM307"/>
  <c r="F307" s="1"/>
  <c r="X307" s="1"/>
  <c r="AM308"/>
  <c r="CQ307"/>
  <c r="J307" s="1"/>
  <c r="BH307" l="1"/>
  <c r="BB307"/>
  <c r="CN307"/>
  <c r="G307" s="1"/>
  <c r="Y307" s="1"/>
  <c r="AN308"/>
  <c r="BE308" s="1"/>
  <c r="BV308" s="1"/>
  <c r="BD308"/>
  <c r="BU308" s="1"/>
  <c r="AB307"/>
  <c r="BY307" l="1"/>
  <c r="CJ307" s="1"/>
  <c r="CO307" s="1"/>
  <c r="H307" s="1"/>
  <c r="BS307"/>
  <c r="C307" s="1"/>
  <c r="CP307" s="1"/>
  <c r="I307" s="1"/>
  <c r="AA307" s="1"/>
  <c r="Z307"/>
  <c r="V307"/>
  <c r="AO308"/>
  <c r="BF308" s="1"/>
  <c r="BW308" s="1"/>
  <c r="AR308"/>
  <c r="U307" l="1"/>
  <c r="A308"/>
  <c r="B308" s="1"/>
  <c r="AQ308"/>
  <c r="BH308" s="1"/>
  <c r="AP308"/>
  <c r="BG308" s="1"/>
  <c r="BX308" s="1"/>
  <c r="BI308"/>
  <c r="BY308" l="1"/>
  <c r="BB308"/>
  <c r="BS308"/>
  <c r="C308" s="1"/>
  <c r="BZ308"/>
  <c r="CJ308" s="1"/>
  <c r="CL308" l="1"/>
  <c r="E308" l="1"/>
  <c r="W308" s="1"/>
  <c r="AM309" s="1"/>
  <c r="CM308"/>
  <c r="BD309"/>
  <c r="BU309" s="1"/>
  <c r="CQ308"/>
  <c r="J308" s="1"/>
  <c r="AB308" s="1"/>
  <c r="F308" l="1"/>
  <c r="X308" s="1"/>
  <c r="CN308"/>
  <c r="AR309"/>
  <c r="BI309" s="1"/>
  <c r="BZ309" s="1"/>
  <c r="AN309" l="1"/>
  <c r="BE309"/>
  <c r="G308"/>
  <c r="CO308"/>
  <c r="H308" s="1"/>
  <c r="Z308" s="1"/>
  <c r="BV309" l="1"/>
  <c r="CP308"/>
  <c r="I308" s="1"/>
  <c r="AA308" s="1"/>
  <c r="AQ309" s="1"/>
  <c r="BH309" s="1"/>
  <c r="BY309" s="1"/>
  <c r="Y308"/>
  <c r="V308"/>
  <c r="AP309"/>
  <c r="BG309" s="1"/>
  <c r="BX309" s="1"/>
  <c r="AO309" l="1"/>
  <c r="BB309" s="1"/>
  <c r="BF309"/>
  <c r="BW309" s="1"/>
  <c r="A309"/>
  <c r="B309" s="1"/>
  <c r="U308"/>
  <c r="BS309" l="1"/>
  <c r="C309"/>
  <c r="CJ309" l="1"/>
  <c r="CL309" s="1"/>
  <c r="E309" s="1"/>
  <c r="W309" s="1"/>
  <c r="AM310" l="1"/>
  <c r="BD310" s="1"/>
  <c r="CM309"/>
  <c r="CN309" s="1"/>
  <c r="G309" s="1"/>
  <c r="CO309" l="1"/>
  <c r="H309" s="1"/>
  <c r="BU310"/>
  <c r="CP309"/>
  <c r="F309"/>
  <c r="X309" s="1"/>
  <c r="Z309"/>
  <c r="I309" l="1"/>
  <c r="CQ309"/>
  <c r="J309" s="1"/>
  <c r="AB309" s="1"/>
  <c r="AP310"/>
  <c r="BG310" s="1"/>
  <c r="AN310"/>
  <c r="BE310" s="1"/>
  <c r="Y309"/>
  <c r="AA309"/>
  <c r="AR310" l="1"/>
  <c r="BI310" s="1"/>
  <c r="BZ310" s="1"/>
  <c r="BX310"/>
  <c r="BV310"/>
  <c r="AQ310"/>
  <c r="BH310" s="1"/>
  <c r="AO310"/>
  <c r="BF310" s="1"/>
  <c r="V309"/>
  <c r="BY310" l="1"/>
  <c r="BW310"/>
  <c r="U309"/>
  <c r="A310"/>
  <c r="BB310" l="1"/>
  <c r="B310"/>
  <c r="BS310" l="1"/>
  <c r="C310" l="1"/>
  <c r="CJ310" l="1"/>
  <c r="CL310" s="1"/>
  <c r="E310" s="1"/>
  <c r="W310" s="1"/>
  <c r="CM310" l="1"/>
  <c r="F310" s="1"/>
  <c r="AM311"/>
  <c r="BD311" s="1"/>
  <c r="BU311" s="1"/>
  <c r="X310"/>
  <c r="CN310" l="1"/>
  <c r="CQ310"/>
  <c r="J310" s="1"/>
  <c r="AB310" s="1"/>
  <c r="AR311" s="1"/>
  <c r="BI311" s="1"/>
  <c r="BZ311" s="1"/>
  <c r="AN311"/>
  <c r="BE311"/>
  <c r="G310" l="1"/>
  <c r="Y310" s="1"/>
  <c r="AO311" s="1"/>
  <c r="CO310"/>
  <c r="H310" s="1"/>
  <c r="Z310" s="1"/>
  <c r="BV311"/>
  <c r="BF311"/>
  <c r="CP310" l="1"/>
  <c r="I310" s="1"/>
  <c r="AA310" s="1"/>
  <c r="AP311"/>
  <c r="BG311" s="1"/>
  <c r="BW311"/>
  <c r="AQ311"/>
  <c r="BH311" s="1"/>
  <c r="BX311" l="1"/>
  <c r="V310"/>
  <c r="BY311"/>
  <c r="BB311"/>
  <c r="A311"/>
  <c r="B311" s="1"/>
  <c r="U310"/>
  <c r="BS311" l="1"/>
  <c r="C311" l="1"/>
  <c r="CJ311" l="1"/>
  <c r="CL311" s="1"/>
  <c r="E311" s="1"/>
  <c r="W311" s="1"/>
  <c r="AM312" l="1"/>
  <c r="BD312" s="1"/>
  <c r="CM311"/>
  <c r="CN311" s="1"/>
  <c r="G311" s="1"/>
  <c r="CO311" l="1"/>
  <c r="H311" s="1"/>
  <c r="BU312"/>
  <c r="CP311"/>
  <c r="F311"/>
  <c r="X311" s="1"/>
  <c r="Z311"/>
  <c r="I311" l="1"/>
  <c r="CQ311"/>
  <c r="J311" s="1"/>
  <c r="AB311" s="1"/>
  <c r="AP312"/>
  <c r="BG312" s="1"/>
  <c r="AN312"/>
  <c r="BE312" s="1"/>
  <c r="Y311"/>
  <c r="AA311"/>
  <c r="AR312" l="1"/>
  <c r="BI312" s="1"/>
  <c r="BZ312" s="1"/>
  <c r="BX312"/>
  <c r="BV312"/>
  <c r="AO312"/>
  <c r="BF312" s="1"/>
  <c r="AQ312"/>
  <c r="BH312" s="1"/>
  <c r="U311"/>
  <c r="A312"/>
  <c r="B312" s="1"/>
  <c r="BY312" l="1"/>
  <c r="BW312"/>
  <c r="BS312"/>
  <c r="BB312"/>
  <c r="C312"/>
  <c r="V311"/>
  <c r="CJ312" l="1"/>
  <c r="CL312" s="1"/>
  <c r="E312" s="1"/>
  <c r="W312" s="1"/>
  <c r="CM312" l="1"/>
  <c r="F312" s="1"/>
  <c r="AM313"/>
  <c r="BD313" s="1"/>
  <c r="X312"/>
  <c r="CN312" l="1"/>
  <c r="BU313"/>
  <c r="CQ312"/>
  <c r="J312" s="1"/>
  <c r="AB312" s="1"/>
  <c r="AN313"/>
  <c r="BE313" s="1"/>
  <c r="G312" l="1"/>
  <c r="Y312" s="1"/>
  <c r="CO312"/>
  <c r="H312" s="1"/>
  <c r="Z312" s="1"/>
  <c r="AP313" s="1"/>
  <c r="AR313"/>
  <c r="BI313" s="1"/>
  <c r="BZ313" s="1"/>
  <c r="BV313"/>
  <c r="AO313"/>
  <c r="BF313" s="1"/>
  <c r="BG313" l="1"/>
  <c r="CP312"/>
  <c r="I312" s="1"/>
  <c r="BX313"/>
  <c r="BW313"/>
  <c r="AA312" l="1"/>
  <c r="V312"/>
  <c r="AQ313" l="1"/>
  <c r="U312"/>
  <c r="A313"/>
  <c r="CM313"/>
  <c r="F313" s="1"/>
  <c r="X313" s="1"/>
  <c r="B313" l="1"/>
  <c r="BH313"/>
  <c r="BB313"/>
  <c r="CN313"/>
  <c r="G313" s="1"/>
  <c r="Y313" s="1"/>
  <c r="CQ313"/>
  <c r="J313" s="1"/>
  <c r="AB313" s="1"/>
  <c r="AN314"/>
  <c r="BE314" s="1"/>
  <c r="BS313" l="1"/>
  <c r="C313" s="1"/>
  <c r="BY313"/>
  <c r="CJ313" s="1"/>
  <c r="CL313" s="1"/>
  <c r="E313" s="1"/>
  <c r="W313" s="1"/>
  <c r="AM314" s="1"/>
  <c r="BD314" s="1"/>
  <c r="BU314" s="1"/>
  <c r="CO313"/>
  <c r="H313" s="1"/>
  <c r="Z313" s="1"/>
  <c r="AR314"/>
  <c r="BI314" s="1"/>
  <c r="BZ314" s="1"/>
  <c r="BV314"/>
  <c r="AO314"/>
  <c r="BF314" s="1"/>
  <c r="CP313" l="1"/>
  <c r="I313" s="1"/>
  <c r="AP314"/>
  <c r="BW314"/>
  <c r="V313"/>
  <c r="AA313"/>
  <c r="BG314" l="1"/>
  <c r="BX314" s="1"/>
  <c r="AQ314"/>
  <c r="BH314" s="1"/>
  <c r="A314"/>
  <c r="U313"/>
  <c r="BY314" l="1"/>
  <c r="B314"/>
  <c r="BB314"/>
  <c r="BS314" l="1"/>
  <c r="C314" s="1"/>
  <c r="CJ314"/>
  <c r="CL314" l="1"/>
  <c r="E314" s="1"/>
  <c r="W314" s="1"/>
  <c r="AM315" s="1"/>
  <c r="BD315" s="1"/>
  <c r="CM314" l="1"/>
  <c r="BU315"/>
  <c r="CQ314"/>
  <c r="J314" s="1"/>
  <c r="F314" l="1"/>
  <c r="X314" s="1"/>
  <c r="CN314"/>
  <c r="G314" s="1"/>
  <c r="Y314" s="1"/>
  <c r="AN315"/>
  <c r="AB314"/>
  <c r="CO314" l="1"/>
  <c r="H314" s="1"/>
  <c r="Z314" s="1"/>
  <c r="AO315"/>
  <c r="BF315" s="1"/>
  <c r="BW315" s="1"/>
  <c r="BE315"/>
  <c r="BV315" s="1"/>
  <c r="AR315"/>
  <c r="CP314" l="1"/>
  <c r="I314" s="1"/>
  <c r="AA314" s="1"/>
  <c r="AP315"/>
  <c r="BG315" s="1"/>
  <c r="BX315" s="1"/>
  <c r="V314"/>
  <c r="BI315"/>
  <c r="AQ315" l="1"/>
  <c r="U314"/>
  <c r="A315"/>
  <c r="B315" s="1"/>
  <c r="BZ315"/>
  <c r="BH315" l="1"/>
  <c r="BB315"/>
  <c r="CM315"/>
  <c r="F315" s="1"/>
  <c r="X315" s="1"/>
  <c r="BY315" l="1"/>
  <c r="CJ315" s="1"/>
  <c r="CL315" s="1"/>
  <c r="E315" s="1"/>
  <c r="W315" s="1"/>
  <c r="AM316" s="1"/>
  <c r="BD316" s="1"/>
  <c r="BU316" s="1"/>
  <c r="BS315"/>
  <c r="C315" s="1"/>
  <c r="CN315"/>
  <c r="G315" s="1"/>
  <c r="Y315" s="1"/>
  <c r="CQ315"/>
  <c r="J315" s="1"/>
  <c r="AB315" s="1"/>
  <c r="AR316" s="1"/>
  <c r="AN316"/>
  <c r="BE316" s="1"/>
  <c r="CO315" l="1"/>
  <c r="H315" s="1"/>
  <c r="Z315" s="1"/>
  <c r="BI316"/>
  <c r="BZ316" s="1"/>
  <c r="BV316"/>
  <c r="AP316"/>
  <c r="BG316"/>
  <c r="AO316"/>
  <c r="BF316" s="1"/>
  <c r="CP315" l="1"/>
  <c r="I315" s="1"/>
  <c r="AA315" s="1"/>
  <c r="AQ316" s="1"/>
  <c r="BH316" s="1"/>
  <c r="BW316"/>
  <c r="BX316"/>
  <c r="A316"/>
  <c r="U315"/>
  <c r="V315"/>
  <c r="BY316" l="1"/>
  <c r="BB316"/>
  <c r="BS316"/>
  <c r="B316"/>
  <c r="C316"/>
  <c r="CJ316" l="1"/>
  <c r="CL316" s="1"/>
  <c r="E316" s="1"/>
  <c r="W316" s="1"/>
  <c r="CM316" l="1"/>
  <c r="F316" s="1"/>
  <c r="AM317"/>
  <c r="BD317" s="1"/>
  <c r="BU317" s="1"/>
  <c r="X316"/>
  <c r="CN316" l="1"/>
  <c r="CQ316"/>
  <c r="J316" s="1"/>
  <c r="AB316" s="1"/>
  <c r="AN317"/>
  <c r="BE317" s="1"/>
  <c r="G316" l="1"/>
  <c r="Y316" s="1"/>
  <c r="CO316"/>
  <c r="H316" s="1"/>
  <c r="Z316" s="1"/>
  <c r="AR317"/>
  <c r="BI317" s="1"/>
  <c r="BZ317" s="1"/>
  <c r="BV317"/>
  <c r="AO317"/>
  <c r="BF317"/>
  <c r="CP316" l="1"/>
  <c r="I316" s="1"/>
  <c r="AP317"/>
  <c r="BW317"/>
  <c r="V316"/>
  <c r="AA316"/>
  <c r="BG317" l="1"/>
  <c r="BX317" s="1"/>
  <c r="AQ317"/>
  <c r="BH317" s="1"/>
  <c r="A317"/>
  <c r="U316"/>
  <c r="BY317" l="1"/>
  <c r="B317"/>
  <c r="BB317"/>
  <c r="BS317" l="1"/>
  <c r="C317" s="1"/>
  <c r="CJ317"/>
  <c r="CL317" l="1"/>
  <c r="CN317"/>
  <c r="G317" s="1"/>
  <c r="CM317"/>
  <c r="F317" s="1"/>
  <c r="X317" s="1"/>
  <c r="E317"/>
  <c r="CO317" l="1"/>
  <c r="CQ317"/>
  <c r="J317" s="1"/>
  <c r="AB317" s="1"/>
  <c r="AR318" s="1"/>
  <c r="AN318"/>
  <c r="BE318" s="1"/>
  <c r="Y317"/>
  <c r="W317"/>
  <c r="H317" l="1"/>
  <c r="Z317" s="1"/>
  <c r="AP318" s="1"/>
  <c r="BG318" s="1"/>
  <c r="CP317"/>
  <c r="I317" s="1"/>
  <c r="AA317" s="1"/>
  <c r="A318" s="1"/>
  <c r="BI318"/>
  <c r="BZ318" s="1"/>
  <c r="BX318"/>
  <c r="BV318"/>
  <c r="AQ318"/>
  <c r="BH318" s="1"/>
  <c r="AO318"/>
  <c r="BF318" s="1"/>
  <c r="V317"/>
  <c r="AM318"/>
  <c r="U317" l="1"/>
  <c r="BD318"/>
  <c r="BU318" s="1"/>
  <c r="BW318"/>
  <c r="BY318"/>
  <c r="BB318"/>
  <c r="BS318"/>
  <c r="C318"/>
  <c r="B318"/>
  <c r="CJ318" l="1"/>
  <c r="CL318" s="1"/>
  <c r="E318" s="1"/>
  <c r="W318" s="1"/>
  <c r="AM319" l="1"/>
  <c r="BD319" s="1"/>
  <c r="CM318"/>
  <c r="CN318" s="1"/>
  <c r="G318" s="1"/>
  <c r="CO318" l="1"/>
  <c r="H318" s="1"/>
  <c r="BU319"/>
  <c r="CP318"/>
  <c r="F318"/>
  <c r="X318" s="1"/>
  <c r="Z318"/>
  <c r="I318" l="1"/>
  <c r="CQ318"/>
  <c r="J318" s="1"/>
  <c r="AB318" s="1"/>
  <c r="AP319"/>
  <c r="BG319" s="1"/>
  <c r="AN319"/>
  <c r="BE319" s="1"/>
  <c r="Y318"/>
  <c r="BV319" l="1"/>
  <c r="BX319"/>
  <c r="AR319"/>
  <c r="AO319"/>
  <c r="BF319" s="1"/>
  <c r="BI319" l="1"/>
  <c r="BZ319" s="1"/>
  <c r="BW319"/>
  <c r="V318"/>
  <c r="AA318"/>
  <c r="AQ319" l="1"/>
  <c r="BH319" s="1"/>
  <c r="U318"/>
  <c r="A319"/>
  <c r="B319" s="1"/>
  <c r="BY319" l="1"/>
  <c r="BB319"/>
  <c r="BS319" l="1"/>
  <c r="C319" s="1"/>
  <c r="CJ319" l="1"/>
  <c r="CL319" s="1"/>
  <c r="E319" s="1"/>
  <c r="W319" s="1"/>
  <c r="CM319" l="1"/>
  <c r="F319" s="1"/>
  <c r="AM320"/>
  <c r="BD320" s="1"/>
  <c r="BU320" s="1"/>
  <c r="X319"/>
  <c r="CN319" l="1"/>
  <c r="CQ319"/>
  <c r="J319" s="1"/>
  <c r="AB319" s="1"/>
  <c r="AN320"/>
  <c r="BE320" s="1"/>
  <c r="G319" l="1"/>
  <c r="Y319" s="1"/>
  <c r="CO319"/>
  <c r="H319" s="1"/>
  <c r="Z319" s="1"/>
  <c r="AR320"/>
  <c r="BI320" s="1"/>
  <c r="BZ320" s="1"/>
  <c r="BV320"/>
  <c r="AO320"/>
  <c r="BF320" s="1"/>
  <c r="CP319" l="1"/>
  <c r="I319" s="1"/>
  <c r="AP320"/>
  <c r="BG320" s="1"/>
  <c r="BW320"/>
  <c r="AA319" l="1"/>
  <c r="V319"/>
  <c r="BX320"/>
  <c r="AQ320" l="1"/>
  <c r="A320"/>
  <c r="B320" s="1"/>
  <c r="U319"/>
  <c r="CL320"/>
  <c r="E320" s="1"/>
  <c r="W320" s="1"/>
  <c r="AM321" s="1"/>
  <c r="CM320"/>
  <c r="CN320" s="1"/>
  <c r="G320" s="1"/>
  <c r="BH320" l="1"/>
  <c r="BB320"/>
  <c r="CO320"/>
  <c r="H320" s="1"/>
  <c r="BD321"/>
  <c r="BU321" s="1"/>
  <c r="F320"/>
  <c r="X320" s="1"/>
  <c r="BS320" l="1"/>
  <c r="C320" s="1"/>
  <c r="BY320"/>
  <c r="CJ320" s="1"/>
  <c r="CQ320"/>
  <c r="J320" s="1"/>
  <c r="AB320" s="1"/>
  <c r="AN321"/>
  <c r="BE321"/>
  <c r="Y320"/>
  <c r="Z320"/>
  <c r="CP320" l="1"/>
  <c r="I320" s="1"/>
  <c r="AA320" s="1"/>
  <c r="AQ321" s="1"/>
  <c r="BH321" s="1"/>
  <c r="AR321"/>
  <c r="BI321" s="1"/>
  <c r="BV321"/>
  <c r="AP321"/>
  <c r="BG321" s="1"/>
  <c r="AO321"/>
  <c r="BF321" s="1"/>
  <c r="V320" l="1"/>
  <c r="BW321"/>
  <c r="BX321"/>
  <c r="BZ321"/>
  <c r="BY321"/>
  <c r="A321"/>
  <c r="U320"/>
  <c r="BB321" l="1"/>
  <c r="B321"/>
  <c r="BS321" l="1"/>
  <c r="C321" l="1"/>
  <c r="CJ321" l="1"/>
  <c r="CL321" s="1"/>
  <c r="E321" s="1"/>
  <c r="W321" s="1"/>
  <c r="CM321" l="1"/>
  <c r="F321" s="1"/>
  <c r="AM322"/>
  <c r="BD322" s="1"/>
  <c r="BU322" s="1"/>
  <c r="X321"/>
  <c r="CN321" l="1"/>
  <c r="CQ321"/>
  <c r="J321" s="1"/>
  <c r="AB321" s="1"/>
  <c r="AN322"/>
  <c r="BE322" s="1"/>
  <c r="G321" l="1"/>
  <c r="Y321" s="1"/>
  <c r="CO321"/>
  <c r="H321" s="1"/>
  <c r="Z321" s="1"/>
  <c r="AR322"/>
  <c r="BI322" s="1"/>
  <c r="BZ322" s="1"/>
  <c r="BV322"/>
  <c r="AO322"/>
  <c r="BF322" s="1"/>
  <c r="CP321" l="1"/>
  <c r="I321" s="1"/>
  <c r="AP322"/>
  <c r="BG322" s="1"/>
  <c r="BW322"/>
  <c r="AA321" l="1"/>
  <c r="V321"/>
  <c r="BX322"/>
  <c r="AQ322" l="1"/>
  <c r="U321"/>
  <c r="A322"/>
  <c r="B322" s="1"/>
  <c r="BH322" l="1"/>
  <c r="BB322"/>
  <c r="BS322" l="1"/>
  <c r="C322" s="1"/>
  <c r="BY322"/>
  <c r="CJ322" s="1"/>
  <c r="CL322" s="1"/>
  <c r="E322" s="1"/>
  <c r="W322" s="1"/>
  <c r="AM323" s="1"/>
  <c r="BD323" s="1"/>
  <c r="CM322"/>
  <c r="CN322" s="1"/>
  <c r="G322" s="1"/>
  <c r="CO322" l="1"/>
  <c r="H322" s="1"/>
  <c r="BU323"/>
  <c r="CP322"/>
  <c r="F322"/>
  <c r="X322" s="1"/>
  <c r="Z322"/>
  <c r="Y322"/>
  <c r="I322" l="1"/>
  <c r="AA322" s="1"/>
  <c r="CQ322"/>
  <c r="J322" s="1"/>
  <c r="AB322" s="1"/>
  <c r="AP323"/>
  <c r="BG323" s="1"/>
  <c r="AN323"/>
  <c r="BE323" s="1"/>
  <c r="AQ323"/>
  <c r="BH323" s="1"/>
  <c r="AO323"/>
  <c r="BF323" s="1"/>
  <c r="A323" l="1"/>
  <c r="B323" s="1"/>
  <c r="V322"/>
  <c r="AR323"/>
  <c r="BI323" s="1"/>
  <c r="BZ323" s="1"/>
  <c r="BX323"/>
  <c r="BY323"/>
  <c r="BV323"/>
  <c r="BW323"/>
  <c r="U322"/>
  <c r="BB323" l="1"/>
  <c r="BS323"/>
  <c r="C323" l="1"/>
  <c r="CJ323" l="1"/>
  <c r="CL323" s="1"/>
  <c r="E323" s="1"/>
  <c r="W323" s="1"/>
  <c r="AM324" l="1"/>
  <c r="BD324" s="1"/>
  <c r="BU324" s="1"/>
  <c r="CM323"/>
  <c r="CN323" s="1"/>
  <c r="G323" s="1"/>
  <c r="CO323" l="1"/>
  <c r="H323" s="1"/>
  <c r="CP323"/>
  <c r="F323"/>
  <c r="X323" s="1"/>
  <c r="I323" l="1"/>
  <c r="CQ323"/>
  <c r="J323" s="1"/>
  <c r="AB323" s="1"/>
  <c r="AN324"/>
  <c r="BE324"/>
  <c r="Z323"/>
  <c r="Y323"/>
  <c r="AA323"/>
  <c r="AR324" l="1"/>
  <c r="BI324" s="1"/>
  <c r="BV324"/>
  <c r="AP324"/>
  <c r="BG324"/>
  <c r="AQ324"/>
  <c r="BH324" s="1"/>
  <c r="AO324"/>
  <c r="BF324" s="1"/>
  <c r="V323"/>
  <c r="BZ324" l="1"/>
  <c r="BX324"/>
  <c r="BY324"/>
  <c r="BW324"/>
  <c r="A324"/>
  <c r="U323"/>
  <c r="B324" l="1"/>
  <c r="BB324"/>
  <c r="BS324" l="1"/>
  <c r="C324" l="1"/>
  <c r="CJ324" l="1"/>
  <c r="CL324" s="1"/>
  <c r="E324" s="1"/>
  <c r="W324" s="1"/>
  <c r="AM325" l="1"/>
  <c r="BD325" s="1"/>
  <c r="CM324"/>
  <c r="CN324" s="1"/>
  <c r="G324" s="1"/>
  <c r="CO324" l="1"/>
  <c r="H324" s="1"/>
  <c r="BU325"/>
  <c r="CP324"/>
  <c r="F324"/>
  <c r="X324" s="1"/>
  <c r="I324" l="1"/>
  <c r="CQ324"/>
  <c r="J324" s="1"/>
  <c r="AB324" s="1"/>
  <c r="AN325"/>
  <c r="BE325" s="1"/>
  <c r="Z324"/>
  <c r="Y324"/>
  <c r="AA324"/>
  <c r="AR325" l="1"/>
  <c r="BI325" s="1"/>
  <c r="BV325"/>
  <c r="AP325"/>
  <c r="BG325"/>
  <c r="AQ325"/>
  <c r="BH325" s="1"/>
  <c r="AO325"/>
  <c r="BF325" s="1"/>
  <c r="V324"/>
  <c r="BZ325" l="1"/>
  <c r="BX325"/>
  <c r="BY325"/>
  <c r="BW325"/>
  <c r="U324"/>
  <c r="A325"/>
  <c r="B325" l="1"/>
  <c r="BB325"/>
  <c r="BS325" l="1"/>
  <c r="C325" l="1"/>
  <c r="CJ325" l="1"/>
  <c r="CL325" s="1"/>
  <c r="E325" s="1"/>
  <c r="W325" s="1"/>
  <c r="AM326" l="1"/>
  <c r="BD326" s="1"/>
  <c r="CM325"/>
  <c r="F325" s="1"/>
  <c r="CN325" l="1"/>
  <c r="G325" s="1"/>
  <c r="BU326"/>
  <c r="X325"/>
  <c r="CO325" l="1"/>
  <c r="CQ325"/>
  <c r="J325" s="1"/>
  <c r="AB325" s="1"/>
  <c r="AR326" s="1"/>
  <c r="AN326"/>
  <c r="BE326" s="1"/>
  <c r="Y325"/>
  <c r="H325" l="1"/>
  <c r="Z325" s="1"/>
  <c r="AP326" s="1"/>
  <c r="BG326" s="1"/>
  <c r="CP325"/>
  <c r="I325" s="1"/>
  <c r="AA325" s="1"/>
  <c r="BI326"/>
  <c r="BZ326" s="1"/>
  <c r="BV326"/>
  <c r="AQ326"/>
  <c r="BH326" s="1"/>
  <c r="AO326"/>
  <c r="BF326" s="1"/>
  <c r="V325" l="1"/>
  <c r="BX326"/>
  <c r="BY326"/>
  <c r="BW326"/>
  <c r="U325"/>
  <c r="A326"/>
  <c r="BB326" l="1"/>
  <c r="B326"/>
  <c r="BS326" l="1"/>
  <c r="C326" l="1"/>
  <c r="CJ326" l="1"/>
  <c r="CL326" s="1"/>
  <c r="E326" s="1"/>
  <c r="W326" s="1"/>
  <c r="AM327" l="1"/>
  <c r="BD327" s="1"/>
  <c r="BU327" s="1"/>
  <c r="CM326"/>
  <c r="CN326" s="1"/>
  <c r="G326" s="1"/>
  <c r="CO326" l="1"/>
  <c r="H326" s="1"/>
  <c r="Z326" s="1"/>
  <c r="CP326"/>
  <c r="F326"/>
  <c r="X326" s="1"/>
  <c r="I326" l="1"/>
  <c r="CQ326"/>
  <c r="J326" s="1"/>
  <c r="AB326" s="1"/>
  <c r="AP327"/>
  <c r="BG327" s="1"/>
  <c r="AN327"/>
  <c r="BE327" s="1"/>
  <c r="Y326"/>
  <c r="AA326"/>
  <c r="AR327" l="1"/>
  <c r="BX327"/>
  <c r="BV327"/>
  <c r="AO327"/>
  <c r="BF327" s="1"/>
  <c r="AQ327"/>
  <c r="BH327" s="1"/>
  <c r="V326"/>
  <c r="BI327" l="1"/>
  <c r="BZ327" s="1"/>
  <c r="BW327"/>
  <c r="BY327"/>
  <c r="A327"/>
  <c r="U326"/>
  <c r="B327" l="1"/>
  <c r="BB327"/>
  <c r="BS327" l="1"/>
  <c r="C327" l="1"/>
  <c r="CJ327" l="1"/>
  <c r="CL327" l="1"/>
  <c r="CN327" s="1"/>
  <c r="G327" s="1"/>
  <c r="CM327"/>
  <c r="F327" s="1"/>
  <c r="CO327" l="1"/>
  <c r="H327" s="1"/>
  <c r="CP327"/>
  <c r="I327" s="1"/>
  <c r="X327"/>
  <c r="E327"/>
  <c r="Z327"/>
  <c r="CQ327" l="1"/>
  <c r="J327" s="1"/>
  <c r="AB327" s="1"/>
  <c r="AR328" s="1"/>
  <c r="BI328" s="1"/>
  <c r="AN328"/>
  <c r="BE328" s="1"/>
  <c r="AP328"/>
  <c r="BG328" s="1"/>
  <c r="Y327"/>
  <c r="W327"/>
  <c r="AA327"/>
  <c r="BX328" l="1"/>
  <c r="BZ328"/>
  <c r="BV328"/>
  <c r="AO328"/>
  <c r="BF328" s="1"/>
  <c r="AQ328"/>
  <c r="BH328" s="1"/>
  <c r="V327"/>
  <c r="U327"/>
  <c r="AM328"/>
  <c r="BD328"/>
  <c r="A328"/>
  <c r="BW328" l="1"/>
  <c r="BY328"/>
  <c r="BU328"/>
  <c r="B328"/>
  <c r="BB328" l="1"/>
  <c r="BS328"/>
  <c r="C328" l="1"/>
  <c r="CJ328" l="1"/>
  <c r="CL328" s="1"/>
  <c r="E328" s="1"/>
  <c r="W328" s="1"/>
  <c r="AM329" l="1"/>
  <c r="BD329" s="1"/>
  <c r="CM328"/>
  <c r="CN328" s="1"/>
  <c r="G328" s="1"/>
  <c r="CO328" l="1"/>
  <c r="H328" s="1"/>
  <c r="BU329"/>
  <c r="CP328"/>
  <c r="F328"/>
  <c r="X328" s="1"/>
  <c r="Y328"/>
  <c r="Z328"/>
  <c r="I328" l="1"/>
  <c r="AA328" s="1"/>
  <c r="CQ328"/>
  <c r="J328" s="1"/>
  <c r="AB328" s="1"/>
  <c r="AP329"/>
  <c r="BG329" s="1"/>
  <c r="AO329"/>
  <c r="BF329" s="1"/>
  <c r="AN329"/>
  <c r="BE329" s="1"/>
  <c r="BV329" l="1"/>
  <c r="BW329"/>
  <c r="AR329"/>
  <c r="BI329" s="1"/>
  <c r="BX329"/>
  <c r="AQ329"/>
  <c r="BH329" s="1"/>
  <c r="V328"/>
  <c r="BZ329" l="1"/>
  <c r="BY329"/>
  <c r="A329"/>
  <c r="U328"/>
  <c r="B329" l="1"/>
  <c r="BB329"/>
  <c r="BS329" l="1"/>
  <c r="C329" l="1"/>
  <c r="CJ329" l="1"/>
  <c r="CL329" s="1"/>
  <c r="E329" s="1"/>
  <c r="W329" s="1"/>
  <c r="AM330" l="1"/>
  <c r="BD330"/>
  <c r="BU330"/>
  <c r="CM329"/>
  <c r="CN329" s="1"/>
  <c r="G329" s="1"/>
  <c r="CO329" l="1"/>
  <c r="H329" s="1"/>
  <c r="CP329"/>
  <c r="F329"/>
  <c r="X329" s="1"/>
  <c r="I329" l="1"/>
  <c r="CQ329"/>
  <c r="J329" s="1"/>
  <c r="AB329" s="1"/>
  <c r="AN330"/>
  <c r="BE330"/>
  <c r="Y329"/>
  <c r="AR330" l="1"/>
  <c r="BI330" s="1"/>
  <c r="BZ330" s="1"/>
  <c r="BV330"/>
  <c r="Z329"/>
  <c r="AA329"/>
  <c r="AO330"/>
  <c r="BF330" s="1"/>
  <c r="BW330" l="1"/>
  <c r="A330"/>
  <c r="B330" s="1"/>
  <c r="V329"/>
  <c r="AP330"/>
  <c r="BG330" s="1"/>
  <c r="U329"/>
  <c r="AQ330"/>
  <c r="BH330" s="1"/>
  <c r="BY330" l="1"/>
  <c r="BX330"/>
  <c r="BB330"/>
  <c r="BS330"/>
  <c r="C330" s="1"/>
  <c r="CJ330" l="1"/>
  <c r="CL330" s="1"/>
  <c r="E330" s="1"/>
  <c r="W330" s="1"/>
  <c r="AM331" l="1"/>
  <c r="BD331" s="1"/>
  <c r="CM330"/>
  <c r="F330" s="1"/>
  <c r="CN330" l="1"/>
  <c r="G330" s="1"/>
  <c r="BU331"/>
  <c r="X330"/>
  <c r="CO330" l="1"/>
  <c r="CQ330"/>
  <c r="J330" s="1"/>
  <c r="AB330" s="1"/>
  <c r="AR331" s="1"/>
  <c r="AN331"/>
  <c r="BE331"/>
  <c r="Y330"/>
  <c r="H330" l="1"/>
  <c r="Z330" s="1"/>
  <c r="CP330"/>
  <c r="I330" s="1"/>
  <c r="AA330" s="1"/>
  <c r="BI331"/>
  <c r="BZ331" s="1"/>
  <c r="BV331"/>
  <c r="AP331"/>
  <c r="BG331" s="1"/>
  <c r="AQ331"/>
  <c r="BH331" s="1"/>
  <c r="AO331"/>
  <c r="BF331" s="1"/>
  <c r="V330"/>
  <c r="BX331" l="1"/>
  <c r="BY331"/>
  <c r="BW331"/>
  <c r="U330"/>
  <c r="A331"/>
  <c r="B331" l="1"/>
  <c r="BB331"/>
  <c r="BS331" l="1"/>
  <c r="C331" l="1"/>
  <c r="CJ331" l="1"/>
  <c r="CL331" s="1"/>
  <c r="E331" s="1"/>
  <c r="W331" s="1"/>
  <c r="AM332" l="1"/>
  <c r="BD332" s="1"/>
  <c r="BU332" s="1"/>
  <c r="CM331"/>
  <c r="CN331" s="1"/>
  <c r="G331" s="1"/>
  <c r="CO331" l="1"/>
  <c r="H331" s="1"/>
  <c r="CP331"/>
  <c r="F331"/>
  <c r="X331" s="1"/>
  <c r="I331" l="1"/>
  <c r="CQ331"/>
  <c r="J331" s="1"/>
  <c r="AB331" s="1"/>
  <c r="AN332"/>
  <c r="BE332"/>
  <c r="Y331"/>
  <c r="Z331"/>
  <c r="AR332" l="1"/>
  <c r="BV332"/>
  <c r="AO332"/>
  <c r="BF332"/>
  <c r="AP332"/>
  <c r="BG332"/>
  <c r="AA331"/>
  <c r="BW332" l="1"/>
  <c r="BI332"/>
  <c r="BZ332" s="1"/>
  <c r="BX332"/>
  <c r="AQ332"/>
  <c r="BH332" s="1"/>
  <c r="V331"/>
  <c r="BY332" l="1"/>
  <c r="A332"/>
  <c r="B332" s="1"/>
  <c r="U331"/>
  <c r="BS332" l="1"/>
  <c r="BB332"/>
  <c r="C332" l="1"/>
  <c r="CJ332" l="1"/>
  <c r="CL332" s="1"/>
  <c r="E332" s="1"/>
  <c r="W332" s="1"/>
  <c r="AM333" l="1"/>
  <c r="BD333" s="1"/>
  <c r="CM332"/>
  <c r="CN332" s="1"/>
  <c r="G332" s="1"/>
  <c r="CO332" l="1"/>
  <c r="H332" s="1"/>
  <c r="BU333"/>
  <c r="CP332"/>
  <c r="F332"/>
  <c r="X332" s="1"/>
  <c r="I332" l="1"/>
  <c r="CQ332"/>
  <c r="J332" s="1"/>
  <c r="AB332" s="1"/>
  <c r="AN333"/>
  <c r="BE333"/>
  <c r="Y332"/>
  <c r="Z332"/>
  <c r="AR333" l="1"/>
  <c r="BV333"/>
  <c r="AO333"/>
  <c r="BF333"/>
  <c r="AP333"/>
  <c r="BG333"/>
  <c r="AA332"/>
  <c r="BI333" l="1"/>
  <c r="BZ333" s="1"/>
  <c r="BW333"/>
  <c r="BX333"/>
  <c r="AQ333"/>
  <c r="BH333" s="1"/>
  <c r="V332"/>
  <c r="BY333" l="1"/>
  <c r="BB333"/>
  <c r="A333"/>
  <c r="U332"/>
  <c r="BS333" l="1"/>
  <c r="B333"/>
  <c r="C333"/>
  <c r="CJ333" l="1"/>
  <c r="CL333" s="1"/>
  <c r="E333" s="1"/>
  <c r="W333" s="1"/>
  <c r="AM334" l="1"/>
  <c r="BD334" s="1"/>
  <c r="CM333"/>
  <c r="CN333" s="1"/>
  <c r="G333" s="1"/>
  <c r="CO333" l="1"/>
  <c r="H333" s="1"/>
  <c r="BU334"/>
  <c r="CP333"/>
  <c r="F333"/>
  <c r="X333" s="1"/>
  <c r="I333" l="1"/>
  <c r="CQ333"/>
  <c r="J333" s="1"/>
  <c r="AB333" s="1"/>
  <c r="AN334"/>
  <c r="BE334"/>
  <c r="Y333"/>
  <c r="Z333"/>
  <c r="AR334" l="1"/>
  <c r="BI334" s="1"/>
  <c r="BV334"/>
  <c r="AO334"/>
  <c r="BF334"/>
  <c r="AP334"/>
  <c r="BG334"/>
  <c r="AA333"/>
  <c r="BW334" l="1"/>
  <c r="BZ334"/>
  <c r="BX334"/>
  <c r="AQ334"/>
  <c r="BH334" s="1"/>
  <c r="V333"/>
  <c r="BY334" l="1"/>
  <c r="U333"/>
  <c r="A334"/>
  <c r="BB334" l="1"/>
  <c r="B334"/>
  <c r="BS334" l="1"/>
  <c r="C334" l="1"/>
  <c r="CJ334" l="1"/>
  <c r="CL334" s="1"/>
  <c r="E334" s="1"/>
  <c r="W334" s="1"/>
  <c r="AM335" l="1"/>
  <c r="BD335" s="1"/>
  <c r="CM334"/>
  <c r="CN334" s="1"/>
  <c r="G334" s="1"/>
  <c r="CO334" l="1"/>
  <c r="H334" s="1"/>
  <c r="BU335"/>
  <c r="CP334"/>
  <c r="F334"/>
  <c r="X334" s="1"/>
  <c r="I334" l="1"/>
  <c r="CQ334"/>
  <c r="J334" s="1"/>
  <c r="AB334" s="1"/>
  <c r="AN335"/>
  <c r="BE335"/>
  <c r="Y334"/>
  <c r="Z334"/>
  <c r="AR335" l="1"/>
  <c r="BI335" s="1"/>
  <c r="BZ335" s="1"/>
  <c r="BV335"/>
  <c r="AO335"/>
  <c r="BF335" s="1"/>
  <c r="AP335"/>
  <c r="BG335" s="1"/>
  <c r="AA334"/>
  <c r="BW335" l="1"/>
  <c r="BX335"/>
  <c r="AQ335"/>
  <c r="BH335" s="1"/>
  <c r="V334"/>
  <c r="BY335" l="1"/>
  <c r="BB335"/>
  <c r="A335"/>
  <c r="U334"/>
  <c r="BS335" l="1"/>
  <c r="B335"/>
  <c r="C335" l="1"/>
  <c r="CJ335" l="1"/>
  <c r="CL335" s="1"/>
  <c r="E335" s="1"/>
  <c r="W335" s="1"/>
  <c r="AM336" l="1"/>
  <c r="BD336" s="1"/>
  <c r="CM335"/>
  <c r="CN335" s="1"/>
  <c r="G335" s="1"/>
  <c r="CO335" l="1"/>
  <c r="H335" s="1"/>
  <c r="BU336"/>
  <c r="CP335"/>
  <c r="F335"/>
  <c r="X335" s="1"/>
  <c r="Z335"/>
  <c r="I335" l="1"/>
  <c r="AA335" s="1"/>
  <c r="AQ336" s="1"/>
  <c r="BH336" s="1"/>
  <c r="CQ335"/>
  <c r="J335" s="1"/>
  <c r="AB335" s="1"/>
  <c r="AP336"/>
  <c r="BG336" s="1"/>
  <c r="AN336"/>
  <c r="BE336" s="1"/>
  <c r="Y335"/>
  <c r="BX336" l="1"/>
  <c r="AR336"/>
  <c r="BI336" s="1"/>
  <c r="BZ336" s="1"/>
  <c r="BY336"/>
  <c r="BV336"/>
  <c r="AO336"/>
  <c r="BF336"/>
  <c r="V335"/>
  <c r="U335"/>
  <c r="A336"/>
  <c r="BW336" l="1"/>
  <c r="BB336"/>
  <c r="B336"/>
  <c r="BS336" l="1"/>
  <c r="C336"/>
  <c r="CJ336" l="1"/>
  <c r="CL336" s="1"/>
  <c r="E336" s="1"/>
  <c r="W336" s="1"/>
  <c r="AM337" l="1"/>
  <c r="BD337" s="1"/>
  <c r="BU337" s="1"/>
  <c r="CM336"/>
  <c r="F336" s="1"/>
  <c r="CN336" l="1"/>
  <c r="G336" s="1"/>
  <c r="X336"/>
  <c r="CO336" l="1"/>
  <c r="CQ336"/>
  <c r="J336" s="1"/>
  <c r="AB336" s="1"/>
  <c r="AR337" s="1"/>
  <c r="BI337" s="1"/>
  <c r="BZ337" s="1"/>
  <c r="AN337"/>
  <c r="BE337"/>
  <c r="Y336"/>
  <c r="H336" l="1"/>
  <c r="Z336" s="1"/>
  <c r="CP336"/>
  <c r="I336" s="1"/>
  <c r="AA336" s="1"/>
  <c r="BV337"/>
  <c r="AQ337"/>
  <c r="BH337" s="1"/>
  <c r="AP337"/>
  <c r="BG337" s="1"/>
  <c r="AO337"/>
  <c r="BF337" s="1"/>
  <c r="V336" l="1"/>
  <c r="BW337"/>
  <c r="BX337"/>
  <c r="BY337"/>
  <c r="BB337"/>
  <c r="U336"/>
  <c r="A337"/>
  <c r="BS337" l="1"/>
  <c r="B337"/>
  <c r="C337" l="1"/>
  <c r="CJ337" l="1"/>
  <c r="CL337" s="1"/>
  <c r="E337" s="1"/>
  <c r="W337" s="1"/>
  <c r="AM338" l="1"/>
  <c r="BD338" s="1"/>
  <c r="CM337"/>
  <c r="CN337" s="1"/>
  <c r="G337" s="1"/>
  <c r="CO337" l="1"/>
  <c r="H337" s="1"/>
  <c r="BU338"/>
  <c r="CP337"/>
  <c r="F337"/>
  <c r="X337" s="1"/>
  <c r="I337" l="1"/>
  <c r="CQ337"/>
  <c r="J337" s="1"/>
  <c r="AB337" s="1"/>
  <c r="AN338"/>
  <c r="BE338" s="1"/>
  <c r="Y337"/>
  <c r="Z337"/>
  <c r="BV338" l="1"/>
  <c r="AR338"/>
  <c r="AP338"/>
  <c r="BG338" s="1"/>
  <c r="AO338"/>
  <c r="BF338" s="1"/>
  <c r="AA337"/>
  <c r="BX338" l="1"/>
  <c r="BI338"/>
  <c r="BZ338" s="1"/>
  <c r="BW338"/>
  <c r="AQ338"/>
  <c r="BH338" s="1"/>
  <c r="U337"/>
  <c r="A338"/>
  <c r="V337"/>
  <c r="BY338" l="1"/>
  <c r="CJ338" s="1"/>
  <c r="BS338"/>
  <c r="C338" s="1"/>
  <c r="BB338"/>
  <c r="B338"/>
  <c r="CL338" l="1"/>
  <c r="E338" s="1"/>
  <c r="W338" s="1"/>
  <c r="AM339" s="1"/>
  <c r="CM338"/>
  <c r="F338" s="1"/>
  <c r="BD339"/>
  <c r="BU339"/>
  <c r="X338"/>
  <c r="CN338" l="1"/>
  <c r="CQ338"/>
  <c r="J338" s="1"/>
  <c r="AB338" s="1"/>
  <c r="AN339"/>
  <c r="BE339" s="1"/>
  <c r="G338" l="1"/>
  <c r="Y338" s="1"/>
  <c r="CO338"/>
  <c r="H338" s="1"/>
  <c r="Z338" s="1"/>
  <c r="AR339"/>
  <c r="BI339" s="1"/>
  <c r="BV339"/>
  <c r="AO339"/>
  <c r="BF339" s="1"/>
  <c r="CP338" l="1"/>
  <c r="I338" s="1"/>
  <c r="AP339"/>
  <c r="BZ339"/>
  <c r="BW339"/>
  <c r="AA338" l="1"/>
  <c r="V338"/>
  <c r="BG339"/>
  <c r="BX339" s="1"/>
  <c r="AQ339" l="1"/>
  <c r="U338"/>
  <c r="A339"/>
  <c r="B339" s="1"/>
  <c r="BH339" l="1"/>
  <c r="BB339"/>
  <c r="BY339" l="1"/>
  <c r="BS339"/>
  <c r="C339" s="1"/>
  <c r="CJ339"/>
  <c r="CL339" s="1"/>
  <c r="E339" s="1"/>
  <c r="W339" s="1"/>
  <c r="AM340" l="1"/>
  <c r="BD340" s="1"/>
  <c r="CM339"/>
  <c r="CN339" s="1"/>
  <c r="G339" s="1"/>
  <c r="CO339" l="1"/>
  <c r="H339" s="1"/>
  <c r="BU340"/>
  <c r="CP339"/>
  <c r="F339"/>
  <c r="X339" s="1"/>
  <c r="I339" l="1"/>
  <c r="CQ339"/>
  <c r="J339" s="1"/>
  <c r="AB339" s="1"/>
  <c r="AN340"/>
  <c r="BE340"/>
  <c r="Z339"/>
  <c r="Y339"/>
  <c r="AA339"/>
  <c r="AR340" l="1"/>
  <c r="BV340"/>
  <c r="AQ340"/>
  <c r="BH340" s="1"/>
  <c r="AP340"/>
  <c r="BG340" s="1"/>
  <c r="AO340"/>
  <c r="BF340" s="1"/>
  <c r="V339"/>
  <c r="BX340" l="1"/>
  <c r="BI340"/>
  <c r="BZ340" s="1"/>
  <c r="BY340"/>
  <c r="BW340"/>
  <c r="A340"/>
  <c r="U339"/>
  <c r="B340" l="1"/>
  <c r="BB340"/>
  <c r="BS340" l="1"/>
  <c r="C340" l="1"/>
  <c r="CJ340" l="1"/>
  <c r="CL340" s="1"/>
  <c r="E340" s="1"/>
  <c r="W340" s="1"/>
  <c r="AM341" l="1"/>
  <c r="BD341" s="1"/>
  <c r="CM340"/>
  <c r="CN340" s="1"/>
  <c r="G340" s="1"/>
  <c r="CO340" l="1"/>
  <c r="H340" s="1"/>
  <c r="BU341"/>
  <c r="CP340"/>
  <c r="F340"/>
  <c r="X340" s="1"/>
  <c r="Z340"/>
  <c r="I340" l="1"/>
  <c r="CQ340"/>
  <c r="J340" s="1"/>
  <c r="AB340" s="1"/>
  <c r="AP341"/>
  <c r="BG341" s="1"/>
  <c r="AN341"/>
  <c r="BE341" s="1"/>
  <c r="Y340"/>
  <c r="AA340"/>
  <c r="BX341" l="1"/>
  <c r="BV341"/>
  <c r="AR341"/>
  <c r="BI341"/>
  <c r="AQ341"/>
  <c r="BH341" s="1"/>
  <c r="BY341" s="1"/>
  <c r="AO341"/>
  <c r="BF341"/>
  <c r="V340"/>
  <c r="U340"/>
  <c r="A341"/>
  <c r="B341" s="1"/>
  <c r="BZ341" l="1"/>
  <c r="BW341"/>
  <c r="BB341"/>
  <c r="BS341" l="1"/>
  <c r="C341" l="1"/>
  <c r="CJ341" l="1"/>
  <c r="CL341" s="1"/>
  <c r="E341" s="1"/>
  <c r="W341" s="1"/>
  <c r="AM342" l="1"/>
  <c r="BD342" s="1"/>
  <c r="CM341"/>
  <c r="F341" s="1"/>
  <c r="CN341" l="1"/>
  <c r="G341" s="1"/>
  <c r="BU342"/>
  <c r="X341"/>
  <c r="CO341" l="1"/>
  <c r="CQ341"/>
  <c r="J341" s="1"/>
  <c r="AB341" s="1"/>
  <c r="AR342" s="1"/>
  <c r="BI342" s="1"/>
  <c r="AN342"/>
  <c r="BE342" s="1"/>
  <c r="Y341"/>
  <c r="H341" l="1"/>
  <c r="Z341" s="1"/>
  <c r="AP342" s="1"/>
  <c r="BG342" s="1"/>
  <c r="CP341"/>
  <c r="I341" s="1"/>
  <c r="AA341" s="1"/>
  <c r="A342" s="1"/>
  <c r="BZ342"/>
  <c r="BX342"/>
  <c r="BV342"/>
  <c r="AQ342"/>
  <c r="BH342" s="1"/>
  <c r="AO342"/>
  <c r="BF342" s="1"/>
  <c r="V341"/>
  <c r="U341"/>
  <c r="BY342" l="1"/>
  <c r="BW342"/>
  <c r="B342"/>
  <c r="BB342"/>
  <c r="BS342" l="1"/>
  <c r="C342" l="1"/>
  <c r="CJ342" l="1"/>
  <c r="CL342" s="1"/>
  <c r="E342" s="1"/>
  <c r="W342" s="1"/>
  <c r="CM342" l="1"/>
  <c r="F342" s="1"/>
  <c r="AM343"/>
  <c r="BD343" s="1"/>
  <c r="X342"/>
  <c r="CN342" l="1"/>
  <c r="BU343"/>
  <c r="CQ342"/>
  <c r="J342" s="1"/>
  <c r="AB342" s="1"/>
  <c r="AN343"/>
  <c r="BE343" s="1"/>
  <c r="G342" l="1"/>
  <c r="Y342" s="1"/>
  <c r="CO342"/>
  <c r="H342" s="1"/>
  <c r="Z342" s="1"/>
  <c r="BV343"/>
  <c r="AR343"/>
  <c r="BI343" s="1"/>
  <c r="BZ343" s="1"/>
  <c r="AP343"/>
  <c r="BG343" s="1"/>
  <c r="AO343"/>
  <c r="BF343" s="1"/>
  <c r="CP342" l="1"/>
  <c r="I342" s="1"/>
  <c r="AA342" s="1"/>
  <c r="BX343"/>
  <c r="BW343"/>
  <c r="V342"/>
  <c r="A343"/>
  <c r="B343" s="1"/>
  <c r="AQ343"/>
  <c r="BH343" s="1"/>
  <c r="U342"/>
  <c r="BB343"/>
  <c r="BY343" l="1"/>
  <c r="BS343"/>
  <c r="C343" l="1"/>
  <c r="CJ343" l="1"/>
  <c r="CL343" s="1"/>
  <c r="E343" s="1"/>
  <c r="W343" s="1"/>
  <c r="CM343" l="1"/>
  <c r="F343" s="1"/>
  <c r="AM344"/>
  <c r="BD344" s="1"/>
  <c r="X343"/>
  <c r="CN343" l="1"/>
  <c r="BU344"/>
  <c r="CQ343"/>
  <c r="J343" s="1"/>
  <c r="AB343" s="1"/>
  <c r="AN344"/>
  <c r="BE344" s="1"/>
  <c r="G343" l="1"/>
  <c r="Y343" s="1"/>
  <c r="CO343"/>
  <c r="H343" s="1"/>
  <c r="Z343" s="1"/>
  <c r="AP344" s="1"/>
  <c r="BG344" s="1"/>
  <c r="AR344"/>
  <c r="BI344" s="1"/>
  <c r="BZ344" s="1"/>
  <c r="BV344"/>
  <c r="AO344"/>
  <c r="BF344" s="1"/>
  <c r="CP343" l="1"/>
  <c r="I343" s="1"/>
  <c r="AA343" s="1"/>
  <c r="A344" s="1"/>
  <c r="B344" s="1"/>
  <c r="BX344"/>
  <c r="BW344"/>
  <c r="AQ344"/>
  <c r="BH344" s="1"/>
  <c r="U343"/>
  <c r="V343" l="1"/>
  <c r="BY344"/>
  <c r="BB344"/>
  <c r="BS344"/>
  <c r="C344" s="1"/>
  <c r="CJ344" l="1"/>
  <c r="CL344" s="1"/>
  <c r="E344" s="1"/>
  <c r="W344" s="1"/>
  <c r="AM345" l="1"/>
  <c r="BD345" s="1"/>
  <c r="CM344"/>
  <c r="F344" s="1"/>
  <c r="CN344" l="1"/>
  <c r="G344" s="1"/>
  <c r="BU345"/>
  <c r="CQ344"/>
  <c r="J344" s="1"/>
  <c r="AB344" s="1"/>
  <c r="X344"/>
  <c r="CO344" l="1"/>
  <c r="AR345"/>
  <c r="BI345"/>
  <c r="AN345"/>
  <c r="BE345" s="1"/>
  <c r="Y344"/>
  <c r="H344" l="1"/>
  <c r="Z344" s="1"/>
  <c r="AP345" s="1"/>
  <c r="CP344"/>
  <c r="I344" s="1"/>
  <c r="AA344" s="1"/>
  <c r="BG345"/>
  <c r="BZ345"/>
  <c r="BX345"/>
  <c r="BV345"/>
  <c r="AO345"/>
  <c r="BF345" s="1"/>
  <c r="AQ345"/>
  <c r="BH345" s="1"/>
  <c r="A345"/>
  <c r="B345" s="1"/>
  <c r="V344" l="1"/>
  <c r="BY345"/>
  <c r="BW345"/>
  <c r="U344"/>
  <c r="BB345" l="1"/>
  <c r="BS345" l="1"/>
  <c r="C345" l="1"/>
  <c r="CJ345" l="1"/>
  <c r="CL345" s="1"/>
  <c r="E345" s="1"/>
  <c r="W345" s="1"/>
  <c r="AM346" l="1"/>
  <c r="BD346" s="1"/>
  <c r="BU346" s="1"/>
  <c r="CM345"/>
  <c r="CN345" s="1"/>
  <c r="G345" s="1"/>
  <c r="CO345" l="1"/>
  <c r="H345" s="1"/>
  <c r="Z345" s="1"/>
  <c r="CP345"/>
  <c r="F345"/>
  <c r="X345" s="1"/>
  <c r="I345" l="1"/>
  <c r="CQ345"/>
  <c r="J345" s="1"/>
  <c r="AB345" s="1"/>
  <c r="AP346"/>
  <c r="BG346" s="1"/>
  <c r="AN346"/>
  <c r="BE346" s="1"/>
  <c r="Y345"/>
  <c r="AA345"/>
  <c r="BX346" l="1"/>
  <c r="AR346"/>
  <c r="BI346"/>
  <c r="BV346"/>
  <c r="AO346"/>
  <c r="BF346" s="1"/>
  <c r="AQ346"/>
  <c r="BH346" s="1"/>
  <c r="U345"/>
  <c r="A346"/>
  <c r="B346" s="1"/>
  <c r="BZ346" l="1"/>
  <c r="BY346"/>
  <c r="BW346"/>
  <c r="V345"/>
  <c r="BB346"/>
  <c r="BS346" l="1"/>
  <c r="C346" l="1"/>
  <c r="CJ346" l="1"/>
  <c r="CL346" s="1"/>
  <c r="E346" s="1"/>
  <c r="W346" s="1"/>
  <c r="CM346" l="1"/>
  <c r="F346" s="1"/>
  <c r="AM347"/>
  <c r="BD347" s="1"/>
  <c r="BU347" s="1"/>
  <c r="X346"/>
  <c r="CN346" l="1"/>
  <c r="CQ346"/>
  <c r="J346" s="1"/>
  <c r="AB346" s="1"/>
  <c r="AN347"/>
  <c r="BE347" s="1"/>
  <c r="G346" l="1"/>
  <c r="Y346" s="1"/>
  <c r="CO346"/>
  <c r="H346" s="1"/>
  <c r="Z346" s="1"/>
  <c r="AP347" s="1"/>
  <c r="BG347" s="1"/>
  <c r="BV347"/>
  <c r="AR347"/>
  <c r="BI347" s="1"/>
  <c r="AO347"/>
  <c r="BF347" s="1"/>
  <c r="CP346" l="1"/>
  <c r="I346" s="1"/>
  <c r="AA346" s="1"/>
  <c r="BX347"/>
  <c r="BZ347"/>
  <c r="BW347"/>
  <c r="V346"/>
  <c r="AQ347" l="1"/>
  <c r="U346"/>
  <c r="A347"/>
  <c r="B347" s="1"/>
  <c r="BH347" l="1"/>
  <c r="BS347" s="1"/>
  <c r="C347" s="1"/>
  <c r="BY347"/>
  <c r="CJ347" s="1"/>
  <c r="CL347" s="1"/>
  <c r="E347" s="1"/>
  <c r="W347" s="1"/>
  <c r="AM348" s="1"/>
  <c r="BD348" s="1"/>
  <c r="BB347"/>
  <c r="CM347"/>
  <c r="CN347" s="1"/>
  <c r="G347" s="1"/>
  <c r="CO347" l="1"/>
  <c r="H347" s="1"/>
  <c r="BU348"/>
  <c r="CP347"/>
  <c r="F347"/>
  <c r="X347" s="1"/>
  <c r="I347" l="1"/>
  <c r="CQ347"/>
  <c r="J347" s="1"/>
  <c r="AB347" s="1"/>
  <c r="AN348"/>
  <c r="BE348"/>
  <c r="Y347"/>
  <c r="Z347"/>
  <c r="BV348" l="1"/>
  <c r="AR348"/>
  <c r="BI348"/>
  <c r="AO348"/>
  <c r="BF348" s="1"/>
  <c r="AP348"/>
  <c r="BG348" s="1"/>
  <c r="AA347"/>
  <c r="BZ348" l="1"/>
  <c r="BX348"/>
  <c r="BW348"/>
  <c r="AQ348"/>
  <c r="BH348" s="1"/>
  <c r="A348"/>
  <c r="U347"/>
  <c r="V347"/>
  <c r="BY348" l="1"/>
  <c r="BB348"/>
  <c r="B348"/>
  <c r="BS348" l="1"/>
  <c r="C348" l="1"/>
  <c r="CJ348" l="1"/>
  <c r="CL348" s="1"/>
  <c r="E348" s="1"/>
  <c r="W348" s="1"/>
  <c r="AM349" l="1"/>
  <c r="BD349" s="1"/>
  <c r="BU349" s="1"/>
  <c r="CM348"/>
  <c r="CN348" s="1"/>
  <c r="G348" s="1"/>
  <c r="CO348" l="1"/>
  <c r="H348" s="1"/>
  <c r="CP348"/>
  <c r="F348"/>
  <c r="X348" s="1"/>
  <c r="I348" l="1"/>
  <c r="CQ348"/>
  <c r="J348" s="1"/>
  <c r="AB348" s="1"/>
  <c r="AN349"/>
  <c r="BE349" s="1"/>
  <c r="AA348"/>
  <c r="Z348"/>
  <c r="Y348"/>
  <c r="AR349" l="1"/>
  <c r="BI349"/>
  <c r="BV349"/>
  <c r="AO349"/>
  <c r="BF349" s="1"/>
  <c r="AP349"/>
  <c r="BG349" s="1"/>
  <c r="AQ349"/>
  <c r="BH349" s="1"/>
  <c r="V348"/>
  <c r="U348"/>
  <c r="A349"/>
  <c r="BZ349" l="1"/>
  <c r="BX349"/>
  <c r="BW349"/>
  <c r="BY349"/>
  <c r="BB349"/>
  <c r="B349"/>
  <c r="BS349" l="1"/>
  <c r="C349" l="1"/>
  <c r="CJ349" l="1"/>
  <c r="CL349" s="1"/>
  <c r="E349" s="1"/>
  <c r="W349" s="1"/>
  <c r="CM349"/>
  <c r="F349" s="1"/>
  <c r="CN349" l="1"/>
  <c r="G349" s="1"/>
  <c r="AM350"/>
  <c r="BD350" s="1"/>
  <c r="CQ349"/>
  <c r="J349" s="1"/>
  <c r="AB349" s="1"/>
  <c r="X349"/>
  <c r="CO349" l="1"/>
  <c r="BU350"/>
  <c r="AR350"/>
  <c r="BI350" s="1"/>
  <c r="BZ350" s="1"/>
  <c r="AN350"/>
  <c r="BE350" s="1"/>
  <c r="Y349"/>
  <c r="H349" l="1"/>
  <c r="CP349"/>
  <c r="I349" s="1"/>
  <c r="BV350"/>
  <c r="AO350"/>
  <c r="BF350" s="1"/>
  <c r="Z349"/>
  <c r="AA349"/>
  <c r="BW350" l="1"/>
  <c r="U349"/>
  <c r="A350"/>
  <c r="B350" s="1"/>
  <c r="V349"/>
  <c r="AP350"/>
  <c r="BG350" s="1"/>
  <c r="AQ350"/>
  <c r="BH350" s="1"/>
  <c r="BX350" l="1"/>
  <c r="BY350"/>
  <c r="BB350"/>
  <c r="BS350"/>
  <c r="C350" l="1"/>
  <c r="CJ350" l="1"/>
  <c r="CL350" s="1"/>
  <c r="E350" s="1"/>
  <c r="W350" s="1"/>
  <c r="CM350" l="1"/>
  <c r="F350" s="1"/>
  <c r="X350" s="1"/>
  <c r="AM351"/>
  <c r="BD351" s="1"/>
  <c r="CQ350"/>
  <c r="J350" s="1"/>
  <c r="AB350" s="1"/>
  <c r="CN350" l="1"/>
  <c r="BU351"/>
  <c r="AR351"/>
  <c r="BI351" s="1"/>
  <c r="BZ351" s="1"/>
  <c r="AN351"/>
  <c r="BE351"/>
  <c r="G350" l="1"/>
  <c r="Y350" s="1"/>
  <c r="AO351" s="1"/>
  <c r="BF351" s="1"/>
  <c r="CO350"/>
  <c r="H350" s="1"/>
  <c r="Z350" s="1"/>
  <c r="BW351"/>
  <c r="BV351"/>
  <c r="CP350" l="1"/>
  <c r="I350" s="1"/>
  <c r="AP351"/>
  <c r="BG351" s="1"/>
  <c r="AA350" l="1"/>
  <c r="V350"/>
  <c r="BX351"/>
  <c r="AQ351" l="1"/>
  <c r="U350"/>
  <c r="A351"/>
  <c r="B351" s="1"/>
  <c r="BH351" l="1"/>
  <c r="BB351"/>
  <c r="BY351" l="1"/>
  <c r="CJ351" s="1"/>
  <c r="CL351" s="1"/>
  <c r="E351" s="1"/>
  <c r="W351" s="1"/>
  <c r="BS351"/>
  <c r="C351" s="1"/>
  <c r="AM352" l="1"/>
  <c r="BD352" s="1"/>
  <c r="CM351"/>
  <c r="CN351" s="1"/>
  <c r="G351" s="1"/>
  <c r="CO351" l="1"/>
  <c r="H351" s="1"/>
  <c r="BU352"/>
  <c r="CP351"/>
  <c r="F351"/>
  <c r="X351" s="1"/>
  <c r="I351" l="1"/>
  <c r="CQ351"/>
  <c r="J351" s="1"/>
  <c r="AB351" s="1"/>
  <c r="AN352"/>
  <c r="BE352"/>
  <c r="Y351"/>
  <c r="AR352" l="1"/>
  <c r="BI352" s="1"/>
  <c r="BV352"/>
  <c r="AO352"/>
  <c r="BF352" s="1"/>
  <c r="Z351"/>
  <c r="AA351"/>
  <c r="BZ352" l="1"/>
  <c r="BW352"/>
  <c r="V351"/>
  <c r="U351"/>
  <c r="A352"/>
  <c r="B352" s="1"/>
  <c r="AP352"/>
  <c r="BG352"/>
  <c r="AQ352"/>
  <c r="BH352" s="1"/>
  <c r="BX352" l="1"/>
  <c r="BY352"/>
  <c r="BB352"/>
  <c r="BS352"/>
  <c r="C352" s="1"/>
  <c r="CJ352" l="1"/>
  <c r="CQ352" s="1"/>
  <c r="J352" s="1"/>
  <c r="AB352" s="1"/>
  <c r="CL352" l="1"/>
  <c r="E352" s="1"/>
  <c r="W352" s="1"/>
  <c r="AR353"/>
  <c r="CM352" l="1"/>
  <c r="AM353"/>
  <c r="BD353" s="1"/>
  <c r="BU353" s="1"/>
  <c r="BI353"/>
  <c r="BZ353" s="1"/>
  <c r="F352" l="1"/>
  <c r="X352" s="1"/>
  <c r="AN353" s="1"/>
  <c r="CN352"/>
  <c r="G352" s="1"/>
  <c r="CO352" l="1"/>
  <c r="H352" s="1"/>
  <c r="Z352" s="1"/>
  <c r="Y352"/>
  <c r="BE353"/>
  <c r="BV353" s="1"/>
  <c r="CP352" l="1"/>
  <c r="I352" s="1"/>
  <c r="AP353"/>
  <c r="BG353" s="1"/>
  <c r="BX353" s="1"/>
  <c r="AO353"/>
  <c r="BF353"/>
  <c r="BW353" s="1"/>
  <c r="AA352" l="1"/>
  <c r="V352"/>
  <c r="AQ353" l="1"/>
  <c r="U352"/>
  <c r="A353"/>
  <c r="B353" s="1"/>
  <c r="CM353"/>
  <c r="CN353" s="1"/>
  <c r="G353" s="1"/>
  <c r="BH353" l="1"/>
  <c r="BB353"/>
  <c r="CO353"/>
  <c r="H353" s="1"/>
  <c r="F353"/>
  <c r="X353" s="1"/>
  <c r="BS353" l="1"/>
  <c r="C353" s="1"/>
  <c r="BY353"/>
  <c r="CJ353" s="1"/>
  <c r="CL353" s="1"/>
  <c r="E353" s="1"/>
  <c r="W353" s="1"/>
  <c r="CQ353"/>
  <c r="J353" s="1"/>
  <c r="AB353" s="1"/>
  <c r="AN354"/>
  <c r="BE354" s="1"/>
  <c r="Z353"/>
  <c r="Y353"/>
  <c r="CP353" l="1"/>
  <c r="I353" s="1"/>
  <c r="AA353" s="1"/>
  <c r="AM354"/>
  <c r="BD354" s="1"/>
  <c r="AR354"/>
  <c r="BI354" s="1"/>
  <c r="BZ354" s="1"/>
  <c r="BV354"/>
  <c r="AP354"/>
  <c r="BG354" s="1"/>
  <c r="AQ354"/>
  <c r="BH354" s="1"/>
  <c r="AO354"/>
  <c r="BF354" s="1"/>
  <c r="V353"/>
  <c r="A354"/>
  <c r="U353"/>
  <c r="BU354" l="1"/>
  <c r="BX354"/>
  <c r="BY354"/>
  <c r="BW354"/>
  <c r="B354"/>
  <c r="BS354"/>
  <c r="BB354"/>
  <c r="C354" l="1"/>
  <c r="CJ354" l="1"/>
  <c r="CL354" s="1"/>
  <c r="E354" s="1"/>
  <c r="W354" s="1"/>
  <c r="AM355" l="1"/>
  <c r="BD355" s="1"/>
  <c r="CM354"/>
  <c r="F354" s="1"/>
  <c r="CN354" l="1"/>
  <c r="G354" s="1"/>
  <c r="BU355"/>
  <c r="CQ354"/>
  <c r="J354" s="1"/>
  <c r="AB354" s="1"/>
  <c r="X354"/>
  <c r="CO354" l="1"/>
  <c r="AR355"/>
  <c r="AN355"/>
  <c r="BE355" s="1"/>
  <c r="Y354"/>
  <c r="H354" l="1"/>
  <c r="CP354"/>
  <c r="I354" s="1"/>
  <c r="BI355"/>
  <c r="BZ355" s="1"/>
  <c r="BV355"/>
  <c r="AO355"/>
  <c r="BF355" s="1"/>
  <c r="AA354"/>
  <c r="Z354"/>
  <c r="BW355" l="1"/>
  <c r="AQ355"/>
  <c r="BH355" s="1"/>
  <c r="AP355"/>
  <c r="BG355" s="1"/>
  <c r="V354"/>
  <c r="U354"/>
  <c r="A355"/>
  <c r="BX355" l="1"/>
  <c r="BY355"/>
  <c r="BB355"/>
  <c r="B355"/>
  <c r="BS355" l="1"/>
  <c r="C355" l="1"/>
  <c r="CJ355" l="1"/>
  <c r="CL355" s="1"/>
  <c r="E355" s="1"/>
  <c r="W355" s="1"/>
  <c r="AM356" l="1"/>
  <c r="BD356" s="1"/>
  <c r="CM355"/>
  <c r="CN355" s="1"/>
  <c r="G355" s="1"/>
  <c r="CO355" l="1"/>
  <c r="H355" s="1"/>
  <c r="BU356"/>
  <c r="CP355"/>
  <c r="F355"/>
  <c r="X355" s="1"/>
  <c r="Z355"/>
  <c r="I355" l="1"/>
  <c r="CQ355"/>
  <c r="J355" s="1"/>
  <c r="AB355" s="1"/>
  <c r="AP356"/>
  <c r="BG356" s="1"/>
  <c r="AN356"/>
  <c r="BE356" s="1"/>
  <c r="Y355"/>
  <c r="AR356" l="1"/>
  <c r="BI356"/>
  <c r="BX356"/>
  <c r="BV356"/>
  <c r="AO356"/>
  <c r="BF356" s="1"/>
  <c r="BZ356" l="1"/>
  <c r="BW356"/>
  <c r="V355"/>
  <c r="AA355"/>
  <c r="AQ356" l="1"/>
  <c r="BH356" s="1"/>
  <c r="A356"/>
  <c r="U355"/>
  <c r="BY356" l="1"/>
  <c r="B356"/>
  <c r="BB356"/>
  <c r="BS356" l="1"/>
  <c r="C356" s="1"/>
  <c r="CJ356"/>
  <c r="CL356" l="1"/>
  <c r="E356" s="1"/>
  <c r="W356" s="1"/>
  <c r="CM356"/>
  <c r="F356" s="1"/>
  <c r="X356" s="1"/>
  <c r="AM357"/>
  <c r="BD357" s="1"/>
  <c r="CQ356"/>
  <c r="J356" s="1"/>
  <c r="AB356" s="1"/>
  <c r="CN356" l="1"/>
  <c r="AN357"/>
  <c r="BE357" s="1"/>
  <c r="BV357" s="1"/>
  <c r="BU357"/>
  <c r="AR357"/>
  <c r="BI357" s="1"/>
  <c r="G356" l="1"/>
  <c r="Y356" s="1"/>
  <c r="CO356"/>
  <c r="H356" s="1"/>
  <c r="AO357"/>
  <c r="BF357" s="1"/>
  <c r="BW357" s="1"/>
  <c r="BZ357"/>
  <c r="CP356" l="1"/>
  <c r="I356" s="1"/>
  <c r="AA356" s="1"/>
  <c r="Z356"/>
  <c r="V356"/>
  <c r="AQ357" l="1"/>
  <c r="BH357" s="1"/>
  <c r="BY357"/>
  <c r="AP357"/>
  <c r="BB357" s="1"/>
  <c r="U356"/>
  <c r="A357"/>
  <c r="B357" s="1"/>
  <c r="BG357" l="1"/>
  <c r="CM357"/>
  <c r="F357" s="1"/>
  <c r="X357" s="1"/>
  <c r="BS357" l="1"/>
  <c r="C357" s="1"/>
  <c r="BX357"/>
  <c r="CN357"/>
  <c r="G357" s="1"/>
  <c r="Y357" s="1"/>
  <c r="AN358"/>
  <c r="BE358" s="1"/>
  <c r="BV358" s="1"/>
  <c r="CQ357"/>
  <c r="J357" s="1"/>
  <c r="AB357" s="1"/>
  <c r="CJ357" l="1"/>
  <c r="CL357" s="1"/>
  <c r="E357" s="1"/>
  <c r="W357" s="1"/>
  <c r="AO358"/>
  <c r="BF358" s="1"/>
  <c r="BW358" s="1"/>
  <c r="AR358"/>
  <c r="BI358"/>
  <c r="AM358" l="1"/>
  <c r="BD358" s="1"/>
  <c r="BU358"/>
  <c r="CO357"/>
  <c r="H357" s="1"/>
  <c r="BZ358"/>
  <c r="CP357" l="1"/>
  <c r="I357" s="1"/>
  <c r="AA357" s="1"/>
  <c r="Z357"/>
  <c r="V357"/>
  <c r="CL358"/>
  <c r="E358" s="1"/>
  <c r="W358" s="1"/>
  <c r="AM359" s="1"/>
  <c r="BD359" s="1"/>
  <c r="BU359" s="1"/>
  <c r="CM358"/>
  <c r="CN358" s="1"/>
  <c r="G358" s="1"/>
  <c r="F358"/>
  <c r="X358" s="1"/>
  <c r="AQ358" l="1"/>
  <c r="BH358" s="1"/>
  <c r="BY358" s="1"/>
  <c r="AP358"/>
  <c r="U357"/>
  <c r="A358"/>
  <c r="B358" s="1"/>
  <c r="CQ358"/>
  <c r="J358" s="1"/>
  <c r="AB358" s="1"/>
  <c r="AN359"/>
  <c r="BE359" s="1"/>
  <c r="Y358"/>
  <c r="BB358" l="1"/>
  <c r="BG358"/>
  <c r="AR359"/>
  <c r="BI359" s="1"/>
  <c r="BV359"/>
  <c r="AO359"/>
  <c r="BF359" s="1"/>
  <c r="BS358" l="1"/>
  <c r="C358" s="1"/>
  <c r="BX358"/>
  <c r="CJ358" s="1"/>
  <c r="BZ359"/>
  <c r="BW359"/>
  <c r="CO358" l="1"/>
  <c r="H358" s="1"/>
  <c r="CP358" l="1"/>
  <c r="I358" s="1"/>
  <c r="AA358" s="1"/>
  <c r="Z358"/>
  <c r="V358"/>
  <c r="AQ359" l="1"/>
  <c r="BH359" s="1"/>
  <c r="BY359"/>
  <c r="U358"/>
  <c r="AP359"/>
  <c r="BB359" s="1"/>
  <c r="A359"/>
  <c r="B359" s="1"/>
  <c r="BG359" l="1"/>
  <c r="BS359" l="1"/>
  <c r="C359" s="1"/>
  <c r="BX359"/>
  <c r="CJ359" s="1"/>
  <c r="CL359" s="1"/>
  <c r="E359" s="1"/>
  <c r="W359" s="1"/>
  <c r="AM360" s="1"/>
  <c r="BD360" s="1"/>
  <c r="CM359"/>
  <c r="CN359" s="1"/>
  <c r="G359" s="1"/>
  <c r="CO359" l="1"/>
  <c r="H359" s="1"/>
  <c r="BU360"/>
  <c r="CP359"/>
  <c r="F359"/>
  <c r="X359" s="1"/>
  <c r="I359" l="1"/>
  <c r="CQ359"/>
  <c r="J359" s="1"/>
  <c r="AB359" s="1"/>
  <c r="AN360"/>
  <c r="BE360"/>
  <c r="Y359"/>
  <c r="Z359"/>
  <c r="BV360" l="1"/>
  <c r="AR360"/>
  <c r="BI360" s="1"/>
  <c r="AP360"/>
  <c r="BG360" s="1"/>
  <c r="AO360"/>
  <c r="BF360" s="1"/>
  <c r="AA359"/>
  <c r="BX360" l="1"/>
  <c r="BZ360"/>
  <c r="BW360"/>
  <c r="AQ360"/>
  <c r="BH360" s="1"/>
  <c r="A360"/>
  <c r="V359"/>
  <c r="BY360" l="1"/>
  <c r="B360"/>
  <c r="U359"/>
  <c r="BB360" l="1"/>
  <c r="BS360"/>
  <c r="C360" l="1"/>
  <c r="CJ360" l="1"/>
  <c r="CL360" s="1"/>
  <c r="E360" s="1"/>
  <c r="W360" s="1"/>
  <c r="AM361" l="1"/>
  <c r="BD361" s="1"/>
  <c r="CM360"/>
  <c r="CN360" s="1"/>
  <c r="G360" s="1"/>
  <c r="CO360" l="1"/>
  <c r="H360" s="1"/>
  <c r="BU361"/>
  <c r="CP360"/>
  <c r="F360"/>
  <c r="X360" s="1"/>
  <c r="Z360"/>
  <c r="I360" l="1"/>
  <c r="CQ360"/>
  <c r="J360" s="1"/>
  <c r="AB360" s="1"/>
  <c r="AP361"/>
  <c r="BG361" s="1"/>
  <c r="AN361"/>
  <c r="BE361" s="1"/>
  <c r="Y360"/>
  <c r="AR361" l="1"/>
  <c r="BI361" s="1"/>
  <c r="BX361"/>
  <c r="BV361"/>
  <c r="AO361"/>
  <c r="BF361" s="1"/>
  <c r="BZ361" l="1"/>
  <c r="BW361"/>
  <c r="V360"/>
  <c r="AA360"/>
  <c r="AQ361" l="1"/>
  <c r="A361"/>
  <c r="B361" s="1"/>
  <c r="U360"/>
  <c r="BH361" l="1"/>
  <c r="BY361" s="1"/>
  <c r="BB361"/>
  <c r="BS361" l="1"/>
  <c r="C361" s="1"/>
  <c r="CJ361"/>
  <c r="CL361" l="1"/>
  <c r="E361" s="1"/>
  <c r="W361" s="1"/>
  <c r="AM362" s="1"/>
  <c r="BD362" s="1"/>
  <c r="CM361"/>
  <c r="CN361" s="1"/>
  <c r="G361" s="1"/>
  <c r="CO361" l="1"/>
  <c r="H361" s="1"/>
  <c r="BU362"/>
  <c r="CP361"/>
  <c r="I361" s="1"/>
  <c r="F361"/>
  <c r="X361" s="1"/>
  <c r="CQ361" l="1"/>
  <c r="J361" s="1"/>
  <c r="AB361" s="1"/>
  <c r="AN362"/>
  <c r="BE362" s="1"/>
  <c r="Y361"/>
  <c r="Z361"/>
  <c r="AR362" l="1"/>
  <c r="BI362"/>
  <c r="BV362"/>
  <c r="AP362"/>
  <c r="BG362" s="1"/>
  <c r="AO362"/>
  <c r="BF362" s="1"/>
  <c r="AA361"/>
  <c r="BZ362" l="1"/>
  <c r="BX362"/>
  <c r="BW362"/>
  <c r="A362"/>
  <c r="B362" s="1"/>
  <c r="AQ362"/>
  <c r="BH362" s="1"/>
  <c r="U361"/>
  <c r="V361"/>
  <c r="BY362" l="1"/>
  <c r="CJ362" s="1"/>
  <c r="BS362"/>
  <c r="C362" s="1"/>
  <c r="BB362"/>
  <c r="CL362" l="1"/>
  <c r="E362" s="1"/>
  <c r="W362" s="1"/>
  <c r="AM363" s="1"/>
  <c r="BD363" s="1"/>
  <c r="BU363" s="1"/>
  <c r="CM362"/>
  <c r="F362" s="1"/>
  <c r="X362" s="1"/>
  <c r="CN362" l="1"/>
  <c r="AN363"/>
  <c r="BE363" s="1"/>
  <c r="BV363" s="1"/>
  <c r="CQ362"/>
  <c r="J362" s="1"/>
  <c r="AB362" s="1"/>
  <c r="G362" l="1"/>
  <c r="Y362" s="1"/>
  <c r="CO362"/>
  <c r="H362" s="1"/>
  <c r="Z362" s="1"/>
  <c r="AO363"/>
  <c r="BF363" s="1"/>
  <c r="AR363"/>
  <c r="BI363" s="1"/>
  <c r="CP362" l="1"/>
  <c r="I362" s="1"/>
  <c r="AP363"/>
  <c r="BW363"/>
  <c r="BZ363"/>
  <c r="AA362" l="1"/>
  <c r="V362"/>
  <c r="BG363"/>
  <c r="CL363"/>
  <c r="E363" s="1"/>
  <c r="W363" s="1"/>
  <c r="CM363"/>
  <c r="F363" s="1"/>
  <c r="X363" s="1"/>
  <c r="AN364" s="1"/>
  <c r="BE364" s="1"/>
  <c r="CQ363"/>
  <c r="J363" s="1"/>
  <c r="AB363" s="1"/>
  <c r="AQ363" l="1"/>
  <c r="A363"/>
  <c r="B363" s="1"/>
  <c r="U362"/>
  <c r="BX363"/>
  <c r="CN363"/>
  <c r="G363" s="1"/>
  <c r="Y363" s="1"/>
  <c r="AR364"/>
  <c r="BI364"/>
  <c r="BV364"/>
  <c r="AO364"/>
  <c r="BF364" s="1"/>
  <c r="AM364"/>
  <c r="BH363" l="1"/>
  <c r="BB363"/>
  <c r="BD364"/>
  <c r="BU364" s="1"/>
  <c r="BZ364"/>
  <c r="BW364"/>
  <c r="BY363" l="1"/>
  <c r="CJ363" s="1"/>
  <c r="CO363" s="1"/>
  <c r="H363" s="1"/>
  <c r="BS363"/>
  <c r="C363" s="1"/>
  <c r="CP363" s="1"/>
  <c r="I363" s="1"/>
  <c r="AA363" s="1"/>
  <c r="Z363"/>
  <c r="V363" l="1"/>
  <c r="AQ364"/>
  <c r="BH364" s="1"/>
  <c r="AP364"/>
  <c r="U363"/>
  <c r="A364"/>
  <c r="BB364" l="1"/>
  <c r="BY364"/>
  <c r="BG364"/>
  <c r="B364"/>
  <c r="CM364"/>
  <c r="F364" s="1"/>
  <c r="CQ364"/>
  <c r="J364" s="1"/>
  <c r="AB364" s="1"/>
  <c r="X364"/>
  <c r="BS364" l="1"/>
  <c r="C364" s="1"/>
  <c r="BX364"/>
  <c r="CJ364" s="1"/>
  <c r="CL364" s="1"/>
  <c r="E364" s="1"/>
  <c r="W364" s="1"/>
  <c r="AM365" s="1"/>
  <c r="BD365" s="1"/>
  <c r="BU365" s="1"/>
  <c r="CN364"/>
  <c r="G364" s="1"/>
  <c r="AR365"/>
  <c r="BI365" s="1"/>
  <c r="BZ365" s="1"/>
  <c r="AN365"/>
  <c r="BE365" s="1"/>
  <c r="Y364"/>
  <c r="CO364" l="1"/>
  <c r="H364" s="1"/>
  <c r="Z364" s="1"/>
  <c r="BV365"/>
  <c r="AO365"/>
  <c r="BF365" s="1"/>
  <c r="CP364" l="1"/>
  <c r="I364" s="1"/>
  <c r="AP365"/>
  <c r="BG365" s="1"/>
  <c r="BX365" s="1"/>
  <c r="BW365"/>
  <c r="AA364" l="1"/>
  <c r="V364"/>
  <c r="AQ365" l="1"/>
  <c r="U364"/>
  <c r="A365"/>
  <c r="B365" l="1"/>
  <c r="BH365"/>
  <c r="BB365"/>
  <c r="CM365"/>
  <c r="CN365" s="1"/>
  <c r="G365" s="1"/>
  <c r="BS365" l="1"/>
  <c r="C365" s="1"/>
  <c r="BY365"/>
  <c r="CJ365" s="1"/>
  <c r="CL365" s="1"/>
  <c r="E365" s="1"/>
  <c r="W365" s="1"/>
  <c r="AM366" s="1"/>
  <c r="BD366" s="1"/>
  <c r="BU366" s="1"/>
  <c r="CO365"/>
  <c r="H365" s="1"/>
  <c r="CP365"/>
  <c r="F365"/>
  <c r="X365" s="1"/>
  <c r="I365" l="1"/>
  <c r="CQ365"/>
  <c r="J365" s="1"/>
  <c r="AB365" s="1"/>
  <c r="AN366"/>
  <c r="BE366"/>
  <c r="Z365"/>
  <c r="Y365"/>
  <c r="AA365"/>
  <c r="AR366" l="1"/>
  <c r="BI366"/>
  <c r="BV366"/>
  <c r="AP366"/>
  <c r="BG366" s="1"/>
  <c r="AQ366"/>
  <c r="BH366" s="1"/>
  <c r="AO366"/>
  <c r="BF366" s="1"/>
  <c r="A366"/>
  <c r="V365"/>
  <c r="BZ366" l="1"/>
  <c r="BX366"/>
  <c r="BY366"/>
  <c r="BW366"/>
  <c r="B366"/>
  <c r="U365"/>
  <c r="BS366" l="1"/>
  <c r="BB366"/>
  <c r="C366" l="1"/>
  <c r="CJ366" l="1"/>
  <c r="CL366" s="1"/>
  <c r="E366" s="1"/>
  <c r="W366" s="1"/>
  <c r="AM367" l="1"/>
  <c r="BD367" s="1"/>
  <c r="BU367" s="1"/>
  <c r="CM366"/>
  <c r="F366" s="1"/>
  <c r="CN366" l="1"/>
  <c r="G366" s="1"/>
  <c r="CQ366"/>
  <c r="J366" s="1"/>
  <c r="AB366" s="1"/>
  <c r="X366"/>
  <c r="CO366" l="1"/>
  <c r="AR367"/>
  <c r="BI367" s="1"/>
  <c r="BZ367" s="1"/>
  <c r="AN367"/>
  <c r="BE367"/>
  <c r="Y366"/>
  <c r="H366" l="1"/>
  <c r="Z366" s="1"/>
  <c r="CP366"/>
  <c r="I366" s="1"/>
  <c r="AA366" s="1"/>
  <c r="BV367"/>
  <c r="AO367"/>
  <c r="BF367" s="1"/>
  <c r="BW367" l="1"/>
  <c r="AQ367"/>
  <c r="BH367" s="1"/>
  <c r="A367"/>
  <c r="B367" s="1"/>
  <c r="AP367"/>
  <c r="BB367" s="1"/>
  <c r="U366"/>
  <c r="V366"/>
  <c r="BG367" l="1"/>
  <c r="BY367"/>
  <c r="BX367"/>
  <c r="BS367"/>
  <c r="C367" l="1"/>
  <c r="CJ367" l="1"/>
  <c r="CL367" s="1"/>
  <c r="CM367" l="1"/>
  <c r="F367" s="1"/>
  <c r="X367" s="1"/>
  <c r="E367"/>
  <c r="CN367" l="1"/>
  <c r="CQ367"/>
  <c r="J367" s="1"/>
  <c r="AB367" s="1"/>
  <c r="AN368"/>
  <c r="BE368" s="1"/>
  <c r="W367"/>
  <c r="G367" l="1"/>
  <c r="Y367" s="1"/>
  <c r="CO367"/>
  <c r="H367" s="1"/>
  <c r="Z367" s="1"/>
  <c r="BV368"/>
  <c r="AR368"/>
  <c r="AO368"/>
  <c r="BF368" s="1"/>
  <c r="AP368"/>
  <c r="BG368" s="1"/>
  <c r="AM368"/>
  <c r="BD368" s="1"/>
  <c r="CP367" l="1"/>
  <c r="I367" s="1"/>
  <c r="AA367" s="1"/>
  <c r="BX368"/>
  <c r="BW368"/>
  <c r="BI368"/>
  <c r="BU368"/>
  <c r="AQ368"/>
  <c r="BH368" s="1"/>
  <c r="V367"/>
  <c r="BZ368" l="1"/>
  <c r="BY368"/>
  <c r="A368"/>
  <c r="U367"/>
  <c r="B368" l="1"/>
  <c r="BS368"/>
  <c r="BB368"/>
  <c r="C368" l="1"/>
  <c r="CJ368" l="1"/>
  <c r="CL368" s="1"/>
  <c r="E368" s="1"/>
  <c r="W368" s="1"/>
  <c r="AM369" l="1"/>
  <c r="BD369" s="1"/>
  <c r="CM368"/>
  <c r="CN368" s="1"/>
  <c r="G368" s="1"/>
  <c r="CO368" l="1"/>
  <c r="H368" s="1"/>
  <c r="BU369"/>
  <c r="CP368"/>
  <c r="F368"/>
  <c r="X368" s="1"/>
  <c r="I368" l="1"/>
  <c r="CQ368"/>
  <c r="J368" s="1"/>
  <c r="AB368" s="1"/>
  <c r="AN369"/>
  <c r="BE369"/>
  <c r="Z368"/>
  <c r="Y368"/>
  <c r="AA368"/>
  <c r="BV369" l="1"/>
  <c r="AR369"/>
  <c r="BI369" s="1"/>
  <c r="AQ369"/>
  <c r="BH369" s="1"/>
  <c r="AP369"/>
  <c r="BG369" s="1"/>
  <c r="AO369"/>
  <c r="BF369" s="1"/>
  <c r="U368"/>
  <c r="A369"/>
  <c r="BX369" l="1"/>
  <c r="BZ369"/>
  <c r="BY369"/>
  <c r="BW369"/>
  <c r="V368"/>
  <c r="BB369"/>
  <c r="B369"/>
  <c r="BS369" l="1"/>
  <c r="C369" l="1"/>
  <c r="CJ369" l="1"/>
  <c r="CL369" s="1"/>
  <c r="E369" s="1"/>
  <c r="W369" s="1"/>
  <c r="AM370" l="1"/>
  <c r="BD370" s="1"/>
  <c r="CM369"/>
  <c r="CN369" s="1"/>
  <c r="G369" s="1"/>
  <c r="CO369" l="1"/>
  <c r="H369" s="1"/>
  <c r="BU370"/>
  <c r="CP369"/>
  <c r="F369"/>
  <c r="X369" s="1"/>
  <c r="I369" l="1"/>
  <c r="CQ369"/>
  <c r="J369" s="1"/>
  <c r="AB369" s="1"/>
  <c r="AN370"/>
  <c r="BE370" s="1"/>
  <c r="Z369"/>
  <c r="Y369"/>
  <c r="AA369"/>
  <c r="AR370" l="1"/>
  <c r="BI370" s="1"/>
  <c r="BZ370" s="1"/>
  <c r="BV370"/>
  <c r="AP370"/>
  <c r="BG370" s="1"/>
  <c r="AQ370"/>
  <c r="BH370" s="1"/>
  <c r="AO370"/>
  <c r="BF370" s="1"/>
  <c r="V369"/>
  <c r="A370"/>
  <c r="U369"/>
  <c r="BX370" l="1"/>
  <c r="BY370"/>
  <c r="BW370"/>
  <c r="BB370"/>
  <c r="B370"/>
  <c r="BS370" l="1"/>
  <c r="C370" l="1"/>
  <c r="CJ370" l="1"/>
  <c r="CL370" s="1"/>
  <c r="E370" s="1"/>
  <c r="W370" s="1"/>
  <c r="AM371" l="1"/>
  <c r="BD371" s="1"/>
  <c r="CM370"/>
  <c r="CN370" s="1"/>
  <c r="G370" s="1"/>
  <c r="CO370" l="1"/>
  <c r="H370" s="1"/>
  <c r="BU371"/>
  <c r="CP370"/>
  <c r="F370"/>
  <c r="X370" s="1"/>
  <c r="Z370"/>
  <c r="I370" l="1"/>
  <c r="CQ370"/>
  <c r="J370" s="1"/>
  <c r="AB370" s="1"/>
  <c r="AN371"/>
  <c r="BE371" s="1"/>
  <c r="AP371"/>
  <c r="BG371" s="1"/>
  <c r="Y370"/>
  <c r="AA370"/>
  <c r="BV371" l="1"/>
  <c r="AR371"/>
  <c r="BI371" s="1"/>
  <c r="BZ371" s="1"/>
  <c r="BX371"/>
  <c r="AQ371"/>
  <c r="BH371" s="1"/>
  <c r="AO371"/>
  <c r="BF371" s="1"/>
  <c r="V370"/>
  <c r="U370"/>
  <c r="A371"/>
  <c r="BW371" l="1"/>
  <c r="BY371"/>
  <c r="BS371"/>
  <c r="B371"/>
  <c r="C371"/>
  <c r="BB371"/>
  <c r="CJ371" l="1"/>
  <c r="CL371" s="1"/>
  <c r="E371" s="1"/>
  <c r="W371" s="1"/>
  <c r="AM372" l="1"/>
  <c r="BD372" s="1"/>
  <c r="CM371"/>
  <c r="CN371" s="1"/>
  <c r="G371" s="1"/>
  <c r="CO371" l="1"/>
  <c r="H371" s="1"/>
  <c r="BU372"/>
  <c r="CP371"/>
  <c r="F371"/>
  <c r="X371" s="1"/>
  <c r="I371" l="1"/>
  <c r="CQ371"/>
  <c r="J371" s="1"/>
  <c r="AB371" s="1"/>
  <c r="AN372"/>
  <c r="BE372" s="1"/>
  <c r="Y371"/>
  <c r="Z371"/>
  <c r="BV372" l="1"/>
  <c r="AR372"/>
  <c r="BI372" s="1"/>
  <c r="BZ372" s="1"/>
  <c r="AP372"/>
  <c r="BG372" s="1"/>
  <c r="AO372"/>
  <c r="BF372" s="1"/>
  <c r="BX372" l="1"/>
  <c r="BW372"/>
  <c r="V371" l="1"/>
  <c r="AA371"/>
  <c r="AQ372" l="1"/>
  <c r="BH372" s="1"/>
  <c r="BY372" s="1"/>
  <c r="U371"/>
  <c r="A372"/>
  <c r="B372" l="1"/>
  <c r="BB372"/>
  <c r="BS372" l="1"/>
  <c r="C372" s="1"/>
  <c r="CJ372"/>
  <c r="CL372" l="1"/>
  <c r="E372" s="1"/>
  <c r="W372" s="1"/>
  <c r="CM372"/>
  <c r="F372" s="1"/>
  <c r="X372" s="1"/>
  <c r="AM373"/>
  <c r="BD373" s="1"/>
  <c r="CQ372"/>
  <c r="J372" s="1"/>
  <c r="AB372" s="1"/>
  <c r="CN372" l="1"/>
  <c r="AN373"/>
  <c r="BE373" s="1"/>
  <c r="BU373"/>
  <c r="AR373"/>
  <c r="BI373"/>
  <c r="G372" l="1"/>
  <c r="Y372" s="1"/>
  <c r="CO372"/>
  <c r="H372" s="1"/>
  <c r="AO373"/>
  <c r="BV373"/>
  <c r="BZ373"/>
  <c r="CP372" l="1"/>
  <c r="I372" s="1"/>
  <c r="AA372" s="1"/>
  <c r="AQ373" s="1"/>
  <c r="BH373" s="1"/>
  <c r="BY373" s="1"/>
  <c r="Z372"/>
  <c r="V372"/>
  <c r="BF373"/>
  <c r="BW373" s="1"/>
  <c r="AP373" l="1"/>
  <c r="BB373" s="1"/>
  <c r="A373"/>
  <c r="B373" s="1"/>
  <c r="U372"/>
  <c r="BG373" l="1"/>
  <c r="BS373" l="1"/>
  <c r="C373" s="1"/>
  <c r="BX373"/>
  <c r="CJ373" s="1"/>
  <c r="CL373" s="1"/>
  <c r="E373" s="1"/>
  <c r="W373" s="1"/>
  <c r="AM374" s="1"/>
  <c r="CM373"/>
  <c r="CN373" s="1"/>
  <c r="G373" s="1"/>
  <c r="BD374" l="1"/>
  <c r="BU374" s="1"/>
  <c r="CO373"/>
  <c r="H373" s="1"/>
  <c r="CP373"/>
  <c r="F373"/>
  <c r="X373" s="1"/>
  <c r="I373" l="1"/>
  <c r="CQ373"/>
  <c r="J373" s="1"/>
  <c r="AB373" s="1"/>
  <c r="AN374"/>
  <c r="BE374"/>
  <c r="Z373"/>
  <c r="Y373"/>
  <c r="AA373"/>
  <c r="BV374" l="1"/>
  <c r="AR374"/>
  <c r="BI374"/>
  <c r="AP374"/>
  <c r="BG374" s="1"/>
  <c r="AQ374"/>
  <c r="BH374" s="1"/>
  <c r="AO374"/>
  <c r="BF374" s="1"/>
  <c r="V373"/>
  <c r="BX374" l="1"/>
  <c r="BZ374"/>
  <c r="BY374"/>
  <c r="BW374"/>
  <c r="U373"/>
  <c r="A374"/>
  <c r="B374" l="1"/>
  <c r="BS374"/>
  <c r="BB374"/>
  <c r="C374" l="1"/>
  <c r="CJ374" l="1"/>
  <c r="CL374" s="1"/>
  <c r="E374" s="1"/>
  <c r="W374" s="1"/>
  <c r="AM375" l="1"/>
  <c r="BD375" s="1"/>
  <c r="CM374"/>
  <c r="CN374" s="1"/>
  <c r="G374" s="1"/>
  <c r="CO374" l="1"/>
  <c r="H374" s="1"/>
  <c r="BU375"/>
  <c r="CP374"/>
  <c r="F374"/>
  <c r="X374" s="1"/>
  <c r="Z374"/>
  <c r="I374" l="1"/>
  <c r="AA374" s="1"/>
  <c r="CQ374"/>
  <c r="J374" s="1"/>
  <c r="AB374" s="1"/>
  <c r="AP375"/>
  <c r="BG375" s="1"/>
  <c r="AN375"/>
  <c r="BE375" s="1"/>
  <c r="Y374"/>
  <c r="AR375" l="1"/>
  <c r="BI375" s="1"/>
  <c r="BZ375" s="1"/>
  <c r="BX375"/>
  <c r="BV375"/>
  <c r="AO375"/>
  <c r="BF375" s="1"/>
  <c r="AQ375"/>
  <c r="BB375" s="1"/>
  <c r="U374"/>
  <c r="A375"/>
  <c r="V374"/>
  <c r="BW375" l="1"/>
  <c r="BH375"/>
  <c r="BY375" s="1"/>
  <c r="B375"/>
  <c r="BS375"/>
  <c r="C375" s="1"/>
  <c r="CJ375" l="1"/>
  <c r="CL375" s="1"/>
  <c r="E375" s="1"/>
  <c r="W375" s="1"/>
  <c r="CM375" l="1"/>
  <c r="F375" s="1"/>
  <c r="X375" s="1"/>
  <c r="AM376"/>
  <c r="BD376" s="1"/>
  <c r="AN376"/>
  <c r="BE376" s="1"/>
  <c r="CN375" l="1"/>
  <c r="BU376"/>
  <c r="CQ375"/>
  <c r="J375" s="1"/>
  <c r="AB375" s="1"/>
  <c r="BV376"/>
  <c r="G375" l="1"/>
  <c r="Y375" s="1"/>
  <c r="CO375"/>
  <c r="H375" s="1"/>
  <c r="Z375" s="1"/>
  <c r="AO376"/>
  <c r="BF376" s="1"/>
  <c r="BW376" s="1"/>
  <c r="AR376"/>
  <c r="CP375" l="1"/>
  <c r="I375" s="1"/>
  <c r="AP376"/>
  <c r="BG376" s="1"/>
  <c r="BX376" s="1"/>
  <c r="BI376"/>
  <c r="AA375" l="1"/>
  <c r="V375"/>
  <c r="BZ376"/>
  <c r="AQ376" l="1"/>
  <c r="A376"/>
  <c r="B376" s="1"/>
  <c r="U375"/>
  <c r="BH376" l="1"/>
  <c r="BB376"/>
  <c r="CL376"/>
  <c r="E376" s="1"/>
  <c r="W376" s="1"/>
  <c r="BY376" l="1"/>
  <c r="CJ376" s="1"/>
  <c r="CQ376" s="1"/>
  <c r="J376" s="1"/>
  <c r="AB376" s="1"/>
  <c r="AR377" s="1"/>
  <c r="BI377" s="1"/>
  <c r="BZ377" s="1"/>
  <c r="BS376"/>
  <c r="C376" s="1"/>
  <c r="CM376"/>
  <c r="F376" s="1"/>
  <c r="X376" s="1"/>
  <c r="AM377"/>
  <c r="BD377" s="1"/>
  <c r="CN376" l="1"/>
  <c r="AN377"/>
  <c r="BU377"/>
  <c r="G376" l="1"/>
  <c r="CO376"/>
  <c r="H376" s="1"/>
  <c r="Z376" s="1"/>
  <c r="BE377"/>
  <c r="BV377" s="1"/>
  <c r="CP376" l="1"/>
  <c r="I376" s="1"/>
  <c r="AA376" s="1"/>
  <c r="Y376"/>
  <c r="V376"/>
  <c r="AP377"/>
  <c r="BG377" s="1"/>
  <c r="BX377" s="1"/>
  <c r="AQ377" l="1"/>
  <c r="BH377" s="1"/>
  <c r="BY377"/>
  <c r="A377"/>
  <c r="B377" s="1"/>
  <c r="U376"/>
  <c r="AO377"/>
  <c r="BF377" l="1"/>
  <c r="BS377" s="1"/>
  <c r="BB377"/>
  <c r="BW377"/>
  <c r="CJ377" s="1"/>
  <c r="CL377" s="1"/>
  <c r="E377" s="1"/>
  <c r="W377" s="1"/>
  <c r="C377"/>
  <c r="AM378" l="1"/>
  <c r="BD378" s="1"/>
  <c r="BU378" s="1"/>
  <c r="CM377"/>
  <c r="CN377" s="1"/>
  <c r="G377" s="1"/>
  <c r="CO377" l="1"/>
  <c r="H377" s="1"/>
  <c r="Z377" s="1"/>
  <c r="CP377"/>
  <c r="F377"/>
  <c r="X377" s="1"/>
  <c r="I377" l="1"/>
  <c r="CQ377"/>
  <c r="J377" s="1"/>
  <c r="AB377" s="1"/>
  <c r="AP378"/>
  <c r="BG378" s="1"/>
  <c r="AN378"/>
  <c r="BE378" s="1"/>
  <c r="Y377"/>
  <c r="AA377"/>
  <c r="AR378" l="1"/>
  <c r="BI378" s="1"/>
  <c r="BZ378" s="1"/>
  <c r="BX378"/>
  <c r="BV378"/>
  <c r="AQ378"/>
  <c r="BH378" s="1"/>
  <c r="AO378"/>
  <c r="BF378" s="1"/>
  <c r="V377"/>
  <c r="A378"/>
  <c r="U377"/>
  <c r="BY378" l="1"/>
  <c r="BW378"/>
  <c r="BB378"/>
  <c r="B378"/>
  <c r="BS378" l="1"/>
  <c r="C378" l="1"/>
  <c r="CJ378" l="1"/>
  <c r="CL378" s="1"/>
  <c r="E378" s="1"/>
  <c r="W378" s="1"/>
  <c r="AM379" l="1"/>
  <c r="CM378"/>
  <c r="CN378" s="1"/>
  <c r="G378" s="1"/>
  <c r="CO378" l="1"/>
  <c r="H378" s="1"/>
  <c r="Z378" s="1"/>
  <c r="BD379"/>
  <c r="BU379" s="1"/>
  <c r="CP378"/>
  <c r="F378"/>
  <c r="X378" s="1"/>
  <c r="I378" l="1"/>
  <c r="CQ378"/>
  <c r="J378" s="1"/>
  <c r="AB378" s="1"/>
  <c r="AP379"/>
  <c r="BG379" s="1"/>
  <c r="AN379"/>
  <c r="BE379" s="1"/>
  <c r="Y378"/>
  <c r="BV379" l="1"/>
  <c r="BX379"/>
  <c r="AR379"/>
  <c r="AO379"/>
  <c r="BF379" s="1"/>
  <c r="BI379" l="1"/>
  <c r="BZ379" s="1"/>
  <c r="BW379"/>
  <c r="V378"/>
  <c r="AA378"/>
  <c r="AQ379" l="1"/>
  <c r="BH379" s="1"/>
  <c r="A379"/>
  <c r="B379" s="1"/>
  <c r="U378"/>
  <c r="BY379" l="1"/>
  <c r="CJ379" s="1"/>
  <c r="BS379"/>
  <c r="BB379"/>
  <c r="C379"/>
  <c r="CL379" l="1"/>
  <c r="E379" s="1"/>
  <c r="W379" s="1"/>
  <c r="AM380" s="1"/>
  <c r="BD380" s="1"/>
  <c r="BU380" s="1"/>
  <c r="CM379"/>
  <c r="CN379" s="1"/>
  <c r="G379" s="1"/>
  <c r="CO379" l="1"/>
  <c r="H379" s="1"/>
  <c r="CP379"/>
  <c r="F379"/>
  <c r="X379" s="1"/>
  <c r="I379" l="1"/>
  <c r="CQ379"/>
  <c r="J379" s="1"/>
  <c r="AB379" s="1"/>
  <c r="AN380"/>
  <c r="BE380" s="1"/>
  <c r="Z379"/>
  <c r="Y379"/>
  <c r="AA379"/>
  <c r="AR380" l="1"/>
  <c r="BV380"/>
  <c r="AQ380"/>
  <c r="BH380" s="1"/>
  <c r="BY380" s="1"/>
  <c r="AO380"/>
  <c r="BF380"/>
  <c r="AP380"/>
  <c r="BG380" s="1"/>
  <c r="V379"/>
  <c r="A380"/>
  <c r="U379"/>
  <c r="BX380" l="1"/>
  <c r="BI380"/>
  <c r="BZ380" s="1"/>
  <c r="BW380"/>
  <c r="BB380"/>
  <c r="B380"/>
  <c r="BS380" l="1"/>
  <c r="C380" s="1"/>
  <c r="CJ380"/>
  <c r="CL380" l="1"/>
  <c r="E380" s="1"/>
  <c r="W380" s="1"/>
  <c r="AM381" s="1"/>
  <c r="E17" s="1"/>
  <c r="CM380"/>
  <c r="F380" s="1"/>
  <c r="CN380" l="1"/>
  <c r="G380" s="1"/>
  <c r="BD381"/>
  <c r="BU381" s="1"/>
  <c r="CQ380"/>
  <c r="J380" s="1"/>
  <c r="AB380" s="1"/>
  <c r="X380"/>
  <c r="CO380" l="1"/>
  <c r="AR381"/>
  <c r="J17" s="1"/>
  <c r="BI381"/>
  <c r="AN381"/>
  <c r="F17" s="1"/>
  <c r="Y380"/>
  <c r="H380" l="1"/>
  <c r="Z380" s="1"/>
  <c r="CP380"/>
  <c r="I380" s="1"/>
  <c r="BE381"/>
  <c r="BZ381"/>
  <c r="BV381"/>
  <c r="AO381"/>
  <c r="BF381" s="1"/>
  <c r="AP381"/>
  <c r="BG381" s="1"/>
  <c r="BX381" l="1"/>
  <c r="BW381"/>
  <c r="H17"/>
  <c r="G17"/>
  <c r="V380"/>
  <c r="AA380"/>
  <c r="AQ381" l="1"/>
  <c r="U380"/>
  <c r="A381"/>
  <c r="BH381" l="1"/>
  <c r="BY381" s="1"/>
  <c r="I17"/>
  <c r="B381"/>
  <c r="BB381"/>
  <c r="BS381" l="1"/>
  <c r="C381" s="1"/>
  <c r="CJ381" l="1"/>
  <c r="CL381" s="1"/>
  <c r="E381" s="1"/>
  <c r="CM381" l="1"/>
  <c r="F381" s="1"/>
  <c r="E14" a="1"/>
  <c r="E14" s="1"/>
  <c r="E15" s="1" a="1"/>
  <c r="E15" s="1"/>
  <c r="W381"/>
  <c r="E16" s="1" a="1"/>
  <c r="E16" s="1"/>
  <c r="CN381" l="1"/>
  <c r="F14" a="1"/>
  <c r="F14" s="1"/>
  <c r="F15" s="1" a="1"/>
  <c r="F15" s="1"/>
  <c r="X381"/>
  <c r="F16" s="1" a="1"/>
  <c r="F16" s="1"/>
  <c r="CQ381"/>
  <c r="J381" s="1"/>
  <c r="G381" l="1"/>
  <c r="CP381"/>
  <c r="I381" s="1"/>
  <c r="CO381"/>
  <c r="H381" s="1"/>
  <c r="G14" a="1"/>
  <c r="G14" s="1"/>
  <c r="G15" s="1" a="1"/>
  <c r="G15" s="1"/>
  <c r="Y381"/>
  <c r="G16" s="1" a="1"/>
  <c r="G16" s="1"/>
  <c r="J14" a="1"/>
  <c r="J14" s="1"/>
  <c r="AB381"/>
  <c r="V381"/>
  <c r="V24" s="1" a="1"/>
  <c r="V24" s="1"/>
  <c r="I14" l="1" a="1"/>
  <c r="I14" s="1"/>
  <c r="I15" s="1" a="1"/>
  <c r="I15" s="1"/>
  <c r="AA381"/>
  <c r="I16" s="1" a="1"/>
  <c r="I16" s="1"/>
  <c r="H14" a="1"/>
  <c r="H14" s="1"/>
  <c r="H15" s="1" a="1"/>
  <c r="H15" s="1"/>
  <c r="Z381"/>
  <c r="H16" s="1" a="1"/>
  <c r="H16" s="1"/>
  <c r="G35" i="3" s="1" a="1"/>
  <c r="G39" s="1"/>
  <c r="U381" i="6"/>
  <c r="G43" i="3"/>
  <c r="G46"/>
  <c r="G48"/>
  <c r="G44"/>
  <c r="G37"/>
  <c r="G49"/>
  <c r="G47"/>
  <c r="G38"/>
  <c r="G35"/>
  <c r="G45"/>
  <c r="G36"/>
  <c r="G42"/>
  <c r="G41"/>
  <c r="G40"/>
  <c r="J15" i="6" a="1"/>
  <c r="J15" s="1"/>
  <c r="D35" i="3" a="1"/>
  <c r="E35" l="1" a="1"/>
  <c r="F35" a="1"/>
  <c r="F39" s="1"/>
  <c r="E37"/>
  <c r="E45"/>
  <c r="E38"/>
  <c r="E46"/>
  <c r="E39"/>
  <c r="E47"/>
  <c r="E40"/>
  <c r="E48"/>
  <c r="E41"/>
  <c r="E49"/>
  <c r="E42"/>
  <c r="E35"/>
  <c r="E43"/>
  <c r="E36"/>
  <c r="E44"/>
  <c r="D45"/>
  <c r="D35"/>
  <c r="D42"/>
  <c r="D46"/>
  <c r="D44"/>
  <c r="D47"/>
  <c r="D41"/>
  <c r="D38"/>
  <c r="D40"/>
  <c r="D43"/>
  <c r="D36"/>
  <c r="D48"/>
  <c r="D37"/>
  <c r="D49"/>
  <c r="D39"/>
  <c r="E20" i="6"/>
  <c r="D50" i="3" s="1"/>
  <c r="E26" i="19"/>
  <c r="C26"/>
  <c r="F38" i="3" l="1"/>
  <c r="F37"/>
  <c r="F36"/>
  <c r="F35"/>
  <c r="F49"/>
  <c r="F48"/>
  <c r="F47"/>
  <c r="F46"/>
  <c r="F45"/>
  <c r="F44"/>
  <c r="F43"/>
  <c r="F42"/>
  <c r="F41"/>
  <c r="F40"/>
  <c r="F26" i="19"/>
  <c r="I26" s="1"/>
  <c r="G26"/>
  <c r="C27" l="1"/>
  <c r="H26"/>
  <c r="G27" l="1"/>
  <c r="D27"/>
  <c r="F27" s="1"/>
  <c r="I27" l="1"/>
  <c r="C28" l="1"/>
  <c r="G28" l="1"/>
  <c r="D28"/>
  <c r="F28" s="1"/>
  <c r="I28" s="1"/>
  <c r="C29" l="1"/>
  <c r="G29" l="1"/>
  <c r="D29"/>
  <c r="F29" s="1"/>
  <c r="I29" s="1"/>
  <c r="C30" l="1"/>
  <c r="G30" l="1"/>
  <c r="D30"/>
  <c r="F30" s="1"/>
  <c r="I30" s="1"/>
  <c r="C31" l="1"/>
  <c r="D31" l="1"/>
  <c r="F31" s="1"/>
  <c r="I31" s="1"/>
  <c r="G31"/>
  <c r="C32" l="1"/>
  <c r="G32" l="1"/>
  <c r="D32"/>
  <c r="F32" s="1"/>
  <c r="I32" s="1"/>
  <c r="C33" l="1"/>
  <c r="D33" l="1"/>
  <c r="F33" s="1"/>
  <c r="G33"/>
  <c r="I33" l="1"/>
  <c r="C34" l="1"/>
  <c r="G34" l="1"/>
  <c r="D34"/>
  <c r="F34" s="1"/>
  <c r="I34" l="1"/>
  <c r="C35" l="1"/>
  <c r="D35" l="1"/>
  <c r="F35" s="1"/>
  <c r="I35" s="1"/>
  <c r="G35"/>
  <c r="C36" l="1"/>
  <c r="D36" l="1"/>
  <c r="F36" s="1"/>
  <c r="I36" s="1"/>
  <c r="G36"/>
  <c r="C37" l="1"/>
  <c r="G37" l="1"/>
  <c r="D37"/>
  <c r="F37" s="1"/>
  <c r="I37" s="1"/>
  <c r="C38" l="1"/>
  <c r="G38" l="1"/>
  <c r="D38"/>
  <c r="F38" s="1"/>
  <c r="I38" s="1"/>
  <c r="C39" l="1"/>
  <c r="D39" l="1"/>
  <c r="F39" s="1"/>
  <c r="I39" s="1"/>
  <c r="G39"/>
  <c r="C40" l="1"/>
  <c r="G40" l="1"/>
  <c r="D40"/>
  <c r="F40" s="1"/>
  <c r="I40" s="1"/>
  <c r="C41" l="1"/>
  <c r="G41" l="1"/>
  <c r="D41"/>
  <c r="F41" s="1"/>
  <c r="I41" s="1"/>
  <c r="C42" l="1"/>
  <c r="G42" l="1"/>
  <c r="D42"/>
  <c r="F42" s="1"/>
  <c r="I42" s="1"/>
  <c r="C43" l="1"/>
  <c r="G43" l="1"/>
  <c r="D43"/>
  <c r="F43" s="1"/>
  <c r="I43" s="1"/>
  <c r="C44" l="1"/>
  <c r="D44" l="1"/>
  <c r="F44" s="1"/>
  <c r="G44"/>
  <c r="I44" l="1"/>
  <c r="C45" l="1"/>
  <c r="G45" l="1"/>
  <c r="D45"/>
  <c r="F45" s="1"/>
  <c r="I45" s="1"/>
  <c r="C46" l="1"/>
  <c r="G46" l="1"/>
  <c r="D46"/>
  <c r="F46" s="1"/>
  <c r="I46" l="1"/>
  <c r="C47" l="1"/>
  <c r="D47" l="1"/>
  <c r="F47" s="1"/>
  <c r="I47" s="1"/>
  <c r="G47"/>
  <c r="C48" l="1"/>
  <c r="G48" l="1"/>
  <c r="D48"/>
  <c r="F48" s="1"/>
  <c r="I48" s="1"/>
  <c r="C49" l="1"/>
  <c r="D49" l="1"/>
  <c r="F49" s="1"/>
  <c r="G49"/>
  <c r="I49" l="1"/>
  <c r="C50" l="1"/>
  <c r="G50" l="1"/>
  <c r="D50"/>
  <c r="F50" s="1"/>
  <c r="I50" s="1"/>
  <c r="C51" l="1"/>
  <c r="G51" l="1"/>
  <c r="D51"/>
  <c r="F51" s="1"/>
  <c r="I51" s="1"/>
  <c r="C52" l="1"/>
  <c r="D52" l="1"/>
  <c r="F52" s="1"/>
  <c r="I52" s="1"/>
  <c r="G52"/>
  <c r="C53" l="1"/>
  <c r="G53" l="1"/>
  <c r="D53"/>
  <c r="F53" s="1"/>
  <c r="I53" s="1"/>
  <c r="C54" l="1"/>
  <c r="D54" l="1"/>
  <c r="F54" s="1"/>
  <c r="G54"/>
  <c r="I54" l="1"/>
  <c r="C55" l="1"/>
  <c r="D55" l="1"/>
  <c r="F55" s="1"/>
  <c r="I55" s="1"/>
  <c r="G55"/>
  <c r="C56" l="1"/>
  <c r="G56" l="1"/>
  <c r="D56"/>
  <c r="F56" s="1"/>
  <c r="I56" s="1"/>
  <c r="C57" l="1"/>
  <c r="D57" l="1"/>
  <c r="F57" s="1"/>
  <c r="I57" s="1"/>
  <c r="G57"/>
  <c r="C58" l="1"/>
  <c r="G58" l="1"/>
  <c r="D58"/>
  <c r="F58" s="1"/>
  <c r="I58" l="1"/>
  <c r="C59" l="1"/>
  <c r="G59" l="1"/>
  <c r="D59"/>
  <c r="F59" s="1"/>
  <c r="I59" s="1"/>
  <c r="C60" l="1"/>
  <c r="D60" l="1"/>
  <c r="F60" s="1"/>
  <c r="I60" s="1"/>
  <c r="G60"/>
  <c r="C61" l="1"/>
  <c r="D61" l="1"/>
  <c r="F61" s="1"/>
  <c r="G61"/>
  <c r="I61" l="1"/>
  <c r="C62" l="1"/>
  <c r="D62" l="1"/>
  <c r="F62" s="1"/>
  <c r="I62" s="1"/>
  <c r="G62"/>
  <c r="C63" l="1"/>
  <c r="D63" l="1"/>
  <c r="F63" s="1"/>
  <c r="G63"/>
  <c r="I63" l="1"/>
  <c r="C64" l="1"/>
  <c r="G64" l="1"/>
  <c r="D64"/>
  <c r="F64" s="1"/>
  <c r="I64" s="1"/>
  <c r="C65" l="1"/>
  <c r="D65" l="1"/>
  <c r="F65" s="1"/>
  <c r="I65" s="1"/>
  <c r="G65"/>
  <c r="C66" l="1"/>
  <c r="D66" l="1"/>
  <c r="F66" s="1"/>
  <c r="I66" s="1"/>
  <c r="G66"/>
  <c r="C67" l="1"/>
  <c r="G67" l="1"/>
  <c r="D67"/>
  <c r="F67" s="1"/>
  <c r="I67" s="1"/>
  <c r="C68" l="1"/>
  <c r="G68" l="1"/>
  <c r="D68"/>
  <c r="F68" s="1"/>
  <c r="I68" l="1"/>
  <c r="C69" l="1"/>
  <c r="D69" l="1"/>
  <c r="F69" s="1"/>
  <c r="I69" s="1"/>
  <c r="G69"/>
  <c r="C70" l="1"/>
  <c r="D70" l="1"/>
  <c r="F70" s="1"/>
  <c r="G70"/>
  <c r="I70" l="1"/>
  <c r="C71" l="1"/>
  <c r="D71" l="1"/>
  <c r="F71" s="1"/>
  <c r="I71" s="1"/>
  <c r="G71"/>
  <c r="C72" l="1"/>
  <c r="D72" l="1"/>
  <c r="F72" s="1"/>
  <c r="I72" s="1"/>
  <c r="G72"/>
  <c r="C73" l="1"/>
  <c r="D73" l="1"/>
  <c r="F73" s="1"/>
  <c r="G73"/>
  <c r="I73" l="1"/>
  <c r="C74" l="1"/>
  <c r="G74" l="1"/>
  <c r="D74"/>
  <c r="F74" s="1"/>
  <c r="I74" s="1"/>
  <c r="C75" l="1"/>
  <c r="G75" l="1"/>
  <c r="D75"/>
  <c r="F75" s="1"/>
  <c r="I75" s="1"/>
  <c r="C76" l="1"/>
  <c r="D76" l="1"/>
  <c r="F76" s="1"/>
  <c r="G76"/>
  <c r="I76" l="1"/>
  <c r="C77" l="1"/>
  <c r="D77" l="1"/>
  <c r="F77" s="1"/>
  <c r="I77" s="1"/>
  <c r="G77"/>
  <c r="C78" l="1"/>
  <c r="G78" l="1"/>
  <c r="D78"/>
  <c r="F78" s="1"/>
  <c r="I78" l="1"/>
  <c r="C79" l="1"/>
  <c r="G79" l="1"/>
  <c r="D79"/>
  <c r="F79" s="1"/>
  <c r="I79" s="1"/>
  <c r="C80" l="1"/>
  <c r="G80" l="1"/>
  <c r="D80"/>
  <c r="F80" s="1"/>
  <c r="I80" s="1"/>
  <c r="C81" l="1"/>
  <c r="D81" l="1"/>
  <c r="F81" s="1"/>
  <c r="I81" s="1"/>
  <c r="G81"/>
  <c r="C82" l="1"/>
  <c r="G82" l="1"/>
  <c r="D82"/>
  <c r="F82" s="1"/>
  <c r="I82" l="1"/>
  <c r="C83" l="1"/>
  <c r="G83" l="1"/>
  <c r="D83"/>
  <c r="F83" s="1"/>
  <c r="I83" s="1"/>
  <c r="C84" l="1"/>
  <c r="G84" l="1"/>
  <c r="D84"/>
  <c r="F84" s="1"/>
  <c r="I84" l="1"/>
  <c r="C85" l="1"/>
  <c r="D85" l="1"/>
  <c r="F85" s="1"/>
  <c r="I85" s="1"/>
  <c r="G85"/>
  <c r="C86" l="1"/>
  <c r="D86" l="1"/>
  <c r="F86" s="1"/>
  <c r="G86"/>
  <c r="I86" l="1"/>
  <c r="C87" l="1"/>
  <c r="G87" l="1"/>
  <c r="D87"/>
  <c r="F87" s="1"/>
  <c r="I87" s="1"/>
  <c r="C88" l="1"/>
  <c r="G88" l="1"/>
  <c r="D88"/>
  <c r="F88" s="1"/>
  <c r="I88" s="1"/>
  <c r="C89" l="1"/>
  <c r="D89" l="1"/>
  <c r="F89" s="1"/>
  <c r="I89" s="1"/>
  <c r="G89"/>
  <c r="C90" l="1"/>
  <c r="D90" l="1"/>
  <c r="F90" s="1"/>
  <c r="G90"/>
  <c r="I90" l="1"/>
  <c r="C91" l="1"/>
  <c r="G91" l="1"/>
  <c r="D91"/>
  <c r="F91" s="1"/>
  <c r="I91" s="1"/>
  <c r="C92" l="1"/>
  <c r="D92" l="1"/>
  <c r="F92" s="1"/>
  <c r="I92" s="1"/>
  <c r="G92"/>
  <c r="C93" l="1"/>
  <c r="D93" l="1"/>
  <c r="F93" s="1"/>
  <c r="G93"/>
  <c r="I93" l="1"/>
  <c r="C94" l="1"/>
  <c r="G94" l="1"/>
  <c r="D94"/>
  <c r="F94" l="1"/>
  <c r="I94" s="1"/>
  <c r="C95" s="1"/>
  <c r="D95" l="1"/>
  <c r="F95" s="1"/>
  <c r="I95" s="1"/>
  <c r="G95"/>
  <c r="C96" l="1"/>
  <c r="D96" l="1"/>
  <c r="F96" s="1"/>
  <c r="I96" s="1"/>
  <c r="G96"/>
  <c r="C97" l="1"/>
  <c r="D97" l="1"/>
  <c r="F97" s="1"/>
  <c r="G97"/>
  <c r="I97" l="1"/>
  <c r="C98" l="1"/>
  <c r="G98" l="1"/>
  <c r="D98"/>
  <c r="F98" s="1"/>
  <c r="I98" l="1"/>
  <c r="C99" l="1"/>
  <c r="G99" l="1"/>
  <c r="D99"/>
  <c r="F99" s="1"/>
  <c r="I99" s="1"/>
  <c r="C100" l="1"/>
  <c r="D100" l="1"/>
  <c r="F100" s="1"/>
  <c r="G100"/>
  <c r="I100" l="1"/>
  <c r="C101" l="1"/>
  <c r="G101" l="1"/>
  <c r="D101"/>
  <c r="F101" s="1"/>
  <c r="I101" s="1"/>
  <c r="C102" l="1"/>
  <c r="G102" l="1"/>
  <c r="D102"/>
  <c r="F102" s="1"/>
  <c r="I102" s="1"/>
  <c r="C103" l="1"/>
  <c r="D103" l="1"/>
  <c r="F103" s="1"/>
  <c r="I103" s="1"/>
  <c r="G103"/>
  <c r="C104" l="1"/>
  <c r="G104" l="1"/>
  <c r="D104"/>
  <c r="F104" s="1"/>
  <c r="I104" s="1"/>
  <c r="C105" l="1"/>
  <c r="D105" l="1"/>
  <c r="F105" s="1"/>
  <c r="G105"/>
  <c r="I105" l="1"/>
  <c r="C106" l="1"/>
  <c r="G106" l="1"/>
  <c r="D106"/>
  <c r="F106" s="1"/>
  <c r="I106" s="1"/>
  <c r="C107" l="1"/>
  <c r="D107" l="1"/>
  <c r="F107" s="1"/>
  <c r="G107"/>
  <c r="I107" l="1"/>
  <c r="C108" l="1"/>
  <c r="G108" l="1"/>
  <c r="D108"/>
  <c r="F108" s="1"/>
  <c r="I108" l="1"/>
  <c r="C109" l="1"/>
  <c r="D109" l="1"/>
  <c r="F109" s="1"/>
  <c r="I109" s="1"/>
  <c r="G109"/>
  <c r="C110" l="1"/>
  <c r="D110" l="1"/>
  <c r="F110" s="1"/>
  <c r="G110"/>
  <c r="I110" l="1"/>
  <c r="C111" l="1"/>
  <c r="G111" l="1"/>
  <c r="D111"/>
  <c r="F111" s="1"/>
  <c r="I111" s="1"/>
  <c r="C112" l="1"/>
  <c r="G112" l="1"/>
  <c r="D112"/>
  <c r="F112" s="1"/>
  <c r="I112" s="1"/>
  <c r="C113" l="1"/>
  <c r="D113" l="1"/>
  <c r="F113" s="1"/>
  <c r="I113" s="1"/>
  <c r="G113"/>
  <c r="C114" l="1"/>
  <c r="G114" l="1"/>
  <c r="D114"/>
  <c r="F114" s="1"/>
  <c r="I114" s="1"/>
  <c r="C115" l="1"/>
  <c r="G115" l="1"/>
  <c r="D115"/>
  <c r="F115" s="1"/>
  <c r="I115" l="1"/>
  <c r="C116" l="1"/>
  <c r="D116" l="1"/>
  <c r="F116" s="1"/>
  <c r="I116" s="1"/>
  <c r="G116"/>
  <c r="C117" l="1"/>
  <c r="G117" l="1"/>
  <c r="D117"/>
  <c r="F117" s="1"/>
  <c r="I117" s="1"/>
  <c r="C118" l="1"/>
  <c r="G118" l="1"/>
  <c r="D118"/>
  <c r="F118" s="1"/>
  <c r="I118" s="1"/>
  <c r="C119" l="1"/>
  <c r="G119" l="1"/>
  <c r="D119"/>
  <c r="F119" s="1"/>
  <c r="I119" s="1"/>
  <c r="C120" l="1"/>
  <c r="G120" l="1"/>
  <c r="D120"/>
  <c r="F120" s="1"/>
  <c r="I120" s="1"/>
  <c r="C121" l="1"/>
  <c r="D121" l="1"/>
  <c r="F121" s="1"/>
  <c r="I121" s="1"/>
  <c r="G121"/>
  <c r="C122" l="1"/>
  <c r="D122" l="1"/>
  <c r="F122" s="1"/>
  <c r="G122"/>
  <c r="I122" l="1"/>
  <c r="C123" l="1"/>
  <c r="D123" l="1"/>
  <c r="F123" s="1"/>
  <c r="I123" s="1"/>
  <c r="G123"/>
  <c r="C124" l="1"/>
  <c r="G124" l="1"/>
  <c r="D124"/>
  <c r="F124" s="1"/>
  <c r="I124" l="1"/>
  <c r="C125" l="1"/>
  <c r="G125" l="1"/>
  <c r="D125"/>
  <c r="F125" s="1"/>
  <c r="I125" s="1"/>
  <c r="C126" l="1"/>
  <c r="D126" l="1"/>
  <c r="G126"/>
  <c r="F126" l="1"/>
  <c r="I126" s="1"/>
  <c r="C127" l="1"/>
  <c r="G127" l="1"/>
  <c r="D127"/>
  <c r="F127" s="1"/>
  <c r="I127" s="1"/>
  <c r="C128" l="1"/>
  <c r="D128" l="1"/>
  <c r="F128" s="1"/>
  <c r="I128" s="1"/>
  <c r="G128"/>
  <c r="C129" l="1"/>
  <c r="G129" l="1"/>
  <c r="D129"/>
  <c r="F129" s="1"/>
  <c r="I129" s="1"/>
  <c r="C130" l="1"/>
  <c r="G130" l="1"/>
  <c r="D130"/>
  <c r="F130" s="1"/>
  <c r="I130" s="1"/>
  <c r="C131" l="1"/>
  <c r="D131" l="1"/>
  <c r="F131" s="1"/>
  <c r="I131" s="1"/>
  <c r="G131"/>
  <c r="C132" l="1"/>
  <c r="D132" l="1"/>
  <c r="F132" s="1"/>
  <c r="I132" s="1"/>
  <c r="G132"/>
  <c r="C133" l="1"/>
  <c r="G133" l="1"/>
  <c r="D133"/>
  <c r="F133" s="1"/>
  <c r="I133" s="1"/>
  <c r="C134" l="1"/>
  <c r="G134" l="1"/>
  <c r="D134"/>
  <c r="F134" s="1"/>
  <c r="I134" s="1"/>
  <c r="C135" l="1"/>
  <c r="D135" l="1"/>
  <c r="F135" s="1"/>
  <c r="I135" s="1"/>
  <c r="G135"/>
  <c r="C136" l="1"/>
  <c r="G136" l="1"/>
  <c r="D136"/>
  <c r="F136" s="1"/>
  <c r="I136" s="1"/>
  <c r="C137" l="1"/>
  <c r="D137" l="1"/>
  <c r="F137" s="1"/>
  <c r="I137" s="1"/>
  <c r="G137"/>
  <c r="C138" l="1"/>
  <c r="D138" l="1"/>
  <c r="F138" s="1"/>
  <c r="I138" s="1"/>
  <c r="G138"/>
  <c r="C139" l="1"/>
  <c r="G139" l="1"/>
  <c r="D139"/>
  <c r="F139" l="1"/>
  <c r="I139" s="1"/>
  <c r="C140" l="1"/>
  <c r="D140" l="1"/>
  <c r="F140" s="1"/>
  <c r="I140" s="1"/>
  <c r="G140"/>
  <c r="C141" l="1"/>
  <c r="D141" l="1"/>
  <c r="F141" s="1"/>
  <c r="I141" s="1"/>
  <c r="G141"/>
  <c r="C142" l="1"/>
  <c r="D142" l="1"/>
  <c r="F142" s="1"/>
  <c r="G142"/>
  <c r="I142" l="1"/>
  <c r="C143" l="1"/>
  <c r="D143" l="1"/>
  <c r="F143" s="1"/>
  <c r="I143" s="1"/>
  <c r="G143"/>
  <c r="C144" l="1"/>
  <c r="G144" l="1"/>
  <c r="D144"/>
  <c r="F144" s="1"/>
  <c r="I144" s="1"/>
  <c r="C145" l="1"/>
  <c r="D145" l="1"/>
  <c r="F145" s="1"/>
  <c r="I145" s="1"/>
  <c r="G145"/>
  <c r="C146" l="1"/>
  <c r="D146" l="1"/>
  <c r="F146" s="1"/>
  <c r="I146" s="1"/>
  <c r="G146"/>
  <c r="C147" l="1"/>
  <c r="G147" l="1"/>
  <c r="D147"/>
  <c r="F147" s="1"/>
  <c r="I147" s="1"/>
  <c r="C148" l="1"/>
  <c r="D148" l="1"/>
  <c r="F148" s="1"/>
  <c r="I148" s="1"/>
  <c r="G148"/>
  <c r="C149" l="1"/>
  <c r="D149" l="1"/>
  <c r="F149" s="1"/>
  <c r="I149" s="1"/>
  <c r="G149"/>
  <c r="C150" l="1"/>
  <c r="D150" l="1"/>
  <c r="F150" s="1"/>
  <c r="I150" s="1"/>
  <c r="G150"/>
  <c r="C151" l="1"/>
  <c r="D151" l="1"/>
  <c r="F151" s="1"/>
  <c r="I151" s="1"/>
  <c r="G151"/>
  <c r="C152" l="1"/>
  <c r="G152" l="1"/>
  <c r="D152"/>
  <c r="F152" s="1"/>
  <c r="I152" s="1"/>
  <c r="C153" l="1"/>
  <c r="G153" l="1"/>
  <c r="D153"/>
  <c r="F153" l="1"/>
  <c r="I153" s="1"/>
  <c r="C154" s="1"/>
  <c r="G154" l="1"/>
  <c r="D154"/>
  <c r="F154" s="1"/>
  <c r="I154" s="1"/>
  <c r="C155" l="1"/>
  <c r="D155" l="1"/>
  <c r="F155" s="1"/>
  <c r="I155" s="1"/>
  <c r="G155"/>
  <c r="C156" l="1"/>
  <c r="D156" l="1"/>
  <c r="F156" s="1"/>
  <c r="I156" s="1"/>
  <c r="G156"/>
  <c r="C157" l="1"/>
  <c r="D157" l="1"/>
  <c r="F157" s="1"/>
  <c r="I157" s="1"/>
  <c r="G157"/>
  <c r="C158" l="1"/>
  <c r="D158" l="1"/>
  <c r="F158" s="1"/>
  <c r="I158" s="1"/>
  <c r="G158"/>
  <c r="C159" l="1"/>
  <c r="D159" l="1"/>
  <c r="F159" s="1"/>
  <c r="I159" s="1"/>
  <c r="G159"/>
  <c r="C160" l="1"/>
  <c r="G160" l="1"/>
  <c r="D160"/>
  <c r="F160" s="1"/>
  <c r="I160" s="1"/>
  <c r="C161" l="1"/>
  <c r="D161" l="1"/>
  <c r="F161" s="1"/>
  <c r="I161" s="1"/>
  <c r="G161"/>
  <c r="C162" l="1"/>
  <c r="D162" l="1"/>
  <c r="F162" s="1"/>
  <c r="I162" s="1"/>
  <c r="G162"/>
  <c r="C163" l="1"/>
  <c r="G163" l="1"/>
  <c r="D163"/>
  <c r="F163" s="1"/>
  <c r="I163" s="1"/>
  <c r="C164" l="1"/>
  <c r="G164" l="1"/>
  <c r="D164"/>
  <c r="F164" s="1"/>
  <c r="I164" s="1"/>
  <c r="C165" l="1"/>
  <c r="D165" l="1"/>
  <c r="F165" s="1"/>
  <c r="I165" s="1"/>
  <c r="G165"/>
  <c r="C166" l="1"/>
  <c r="D166" l="1"/>
  <c r="F166" s="1"/>
  <c r="I166" s="1"/>
  <c r="G166"/>
  <c r="C167" l="1"/>
  <c r="D167" l="1"/>
  <c r="F167" s="1"/>
  <c r="I167" s="1"/>
  <c r="G167"/>
  <c r="C168" l="1"/>
  <c r="D168" l="1"/>
  <c r="F168" s="1"/>
  <c r="I168" s="1"/>
  <c r="G168"/>
  <c r="C169" l="1"/>
  <c r="D169" l="1"/>
  <c r="F169" s="1"/>
  <c r="I169" s="1"/>
  <c r="G169"/>
  <c r="C170" l="1"/>
  <c r="G170" l="1"/>
  <c r="D170"/>
  <c r="F170" l="1"/>
  <c r="I170" s="1"/>
  <c r="C171" l="1"/>
  <c r="D171" l="1"/>
  <c r="F171" s="1"/>
  <c r="I171" s="1"/>
  <c r="G171"/>
  <c r="C172" l="1"/>
  <c r="G172" l="1"/>
  <c r="D172"/>
  <c r="F172" s="1"/>
  <c r="I172" s="1"/>
  <c r="C173" l="1"/>
  <c r="G173" l="1"/>
  <c r="D173"/>
  <c r="F173" s="1"/>
  <c r="I173" s="1"/>
  <c r="C174" l="1"/>
  <c r="G174" l="1"/>
  <c r="D174"/>
  <c r="F174" s="1"/>
  <c r="I174" s="1"/>
  <c r="C175" l="1"/>
  <c r="D175" l="1"/>
  <c r="F175" s="1"/>
  <c r="I175" s="1"/>
  <c r="G175"/>
  <c r="C176" l="1"/>
  <c r="D176" l="1"/>
  <c r="F176" s="1"/>
  <c r="I176" s="1"/>
  <c r="G176"/>
  <c r="C177" l="1"/>
  <c r="G177" l="1"/>
  <c r="D177"/>
  <c r="F177" s="1"/>
  <c r="I177" s="1"/>
  <c r="C178" l="1"/>
  <c r="D178" l="1"/>
  <c r="F178" s="1"/>
  <c r="I178" s="1"/>
  <c r="G178"/>
  <c r="C179" l="1"/>
  <c r="D179" l="1"/>
  <c r="F179" s="1"/>
  <c r="I179" s="1"/>
  <c r="G179"/>
  <c r="C180" l="1"/>
  <c r="D180" l="1"/>
  <c r="F180" s="1"/>
  <c r="I180" s="1"/>
  <c r="G180"/>
  <c r="C181" l="1"/>
  <c r="D181" l="1"/>
  <c r="F181" s="1"/>
  <c r="I181" s="1"/>
  <c r="G181"/>
  <c r="C182" l="1"/>
  <c r="D182" l="1"/>
  <c r="F182" s="1"/>
  <c r="I182" s="1"/>
  <c r="G182"/>
  <c r="C183" l="1"/>
  <c r="D183" l="1"/>
  <c r="F183" s="1"/>
  <c r="I183" s="1"/>
  <c r="G183"/>
  <c r="C184" l="1"/>
  <c r="D184" l="1"/>
  <c r="F184" s="1"/>
  <c r="I184" s="1"/>
  <c r="G184"/>
  <c r="C185" l="1"/>
  <c r="G185" l="1"/>
  <c r="D185"/>
  <c r="F185" l="1"/>
  <c r="I185" s="1"/>
  <c r="C186" l="1"/>
  <c r="D186" l="1"/>
  <c r="F186" s="1"/>
  <c r="I186" s="1"/>
  <c r="G186"/>
  <c r="C187" l="1"/>
  <c r="D187" l="1"/>
  <c r="F187" s="1"/>
  <c r="I187" s="1"/>
  <c r="G187"/>
  <c r="C188" l="1"/>
  <c r="G188" l="1"/>
  <c r="D188"/>
  <c r="F188" s="1"/>
  <c r="I188" s="1"/>
  <c r="C189" l="1"/>
  <c r="G189" l="1"/>
  <c r="D189"/>
  <c r="F189" s="1"/>
  <c r="I189" s="1"/>
  <c r="C190" l="1"/>
  <c r="G190" l="1"/>
  <c r="D190"/>
  <c r="F190" s="1"/>
  <c r="I190" s="1"/>
  <c r="C191" l="1"/>
  <c r="G191" l="1"/>
  <c r="D191"/>
  <c r="F191" s="1"/>
  <c r="I191" s="1"/>
  <c r="C192" l="1"/>
  <c r="D192" l="1"/>
  <c r="F192" s="1"/>
  <c r="I192" s="1"/>
  <c r="G192"/>
  <c r="C193" l="1"/>
  <c r="G193" l="1"/>
  <c r="D193"/>
  <c r="F193" s="1"/>
  <c r="I193" s="1"/>
  <c r="C194" l="1"/>
  <c r="G194" l="1"/>
  <c r="D194"/>
  <c r="F194" s="1"/>
  <c r="I194" s="1"/>
  <c r="C195" l="1"/>
  <c r="G195" l="1"/>
  <c r="D195"/>
  <c r="F195" s="1"/>
  <c r="I195" s="1"/>
  <c r="C196" l="1"/>
  <c r="D196" l="1"/>
  <c r="F196" s="1"/>
  <c r="I196" s="1"/>
  <c r="G196"/>
  <c r="C197" l="1"/>
  <c r="D197" l="1"/>
  <c r="F197" s="1"/>
  <c r="I197" s="1"/>
  <c r="G197"/>
  <c r="C198" l="1"/>
  <c r="G198" l="1"/>
  <c r="D198"/>
  <c r="F198" s="1"/>
  <c r="I198" s="1"/>
  <c r="C199" l="1"/>
  <c r="G199" l="1"/>
  <c r="D199"/>
  <c r="F199" s="1"/>
  <c r="I199" s="1"/>
  <c r="C200" l="1"/>
  <c r="G200" l="1"/>
  <c r="D200"/>
  <c r="F200" s="1"/>
  <c r="I200" s="1"/>
  <c r="C201" l="1"/>
  <c r="G201" l="1"/>
  <c r="D201"/>
  <c r="F201" s="1"/>
  <c r="I201" s="1"/>
  <c r="C202" l="1"/>
  <c r="D202" l="1"/>
  <c r="F202" s="1"/>
  <c r="I202" s="1"/>
  <c r="G202"/>
  <c r="C203" l="1"/>
  <c r="G203" l="1"/>
  <c r="D203"/>
  <c r="F203" s="1"/>
  <c r="I203" s="1"/>
  <c r="C204" l="1"/>
  <c r="G204" l="1"/>
  <c r="D204"/>
  <c r="F204" s="1"/>
  <c r="I204" s="1"/>
  <c r="C205" l="1"/>
  <c r="D205" l="1"/>
  <c r="F205" s="1"/>
  <c r="I205" s="1"/>
  <c r="G205"/>
  <c r="C206" l="1"/>
  <c r="D206" l="1"/>
  <c r="F206" s="1"/>
  <c r="I206" s="1"/>
  <c r="G206"/>
  <c r="C207" l="1"/>
  <c r="D207" l="1"/>
  <c r="F207" s="1"/>
  <c r="I207" s="1"/>
  <c r="G207"/>
  <c r="C208" l="1"/>
  <c r="D208" l="1"/>
  <c r="F208" s="1"/>
  <c r="I208" s="1"/>
  <c r="G208"/>
  <c r="C209" l="1"/>
  <c r="G209" l="1"/>
  <c r="D209"/>
  <c r="F209" s="1"/>
  <c r="I209" s="1"/>
  <c r="C210" l="1"/>
  <c r="D210" l="1"/>
  <c r="F210" s="1"/>
  <c r="I210" s="1"/>
  <c r="G210"/>
  <c r="C211" l="1"/>
  <c r="D211" l="1"/>
  <c r="F211" s="1"/>
  <c r="I211" s="1"/>
  <c r="G211"/>
  <c r="C212" l="1"/>
  <c r="G212" l="1"/>
  <c r="D212"/>
  <c r="F212" s="1"/>
  <c r="I212" s="1"/>
  <c r="C213" l="1"/>
  <c r="G213" l="1"/>
  <c r="D213"/>
  <c r="F213" l="1"/>
  <c r="I213" s="1"/>
  <c r="C214" l="1"/>
  <c r="D214" l="1"/>
  <c r="F214" s="1"/>
  <c r="I214" s="1"/>
  <c r="G214"/>
  <c r="C215" l="1"/>
  <c r="G215" l="1"/>
  <c r="D215"/>
  <c r="F215" s="1"/>
  <c r="I215" s="1"/>
  <c r="C216" l="1"/>
  <c r="D216" l="1"/>
  <c r="F216" s="1"/>
  <c r="I216" s="1"/>
  <c r="G216"/>
  <c r="C217" l="1"/>
  <c r="D217" l="1"/>
  <c r="F217" s="1"/>
  <c r="I217" s="1"/>
  <c r="G217"/>
  <c r="C218" l="1"/>
  <c r="G218" l="1"/>
  <c r="D218"/>
  <c r="F218" s="1"/>
  <c r="I218" l="1"/>
  <c r="C219" l="1"/>
  <c r="G219" l="1"/>
  <c r="D219"/>
  <c r="F219" s="1"/>
  <c r="I219" s="1"/>
  <c r="C220" l="1"/>
  <c r="G220" l="1"/>
  <c r="D220"/>
  <c r="F220" s="1"/>
  <c r="I220" s="1"/>
  <c r="C221" l="1"/>
  <c r="D221" l="1"/>
  <c r="F221" s="1"/>
  <c r="I221" s="1"/>
  <c r="G221"/>
  <c r="C222" l="1"/>
  <c r="G222" l="1"/>
  <c r="D222"/>
  <c r="F222" s="1"/>
  <c r="I222" s="1"/>
  <c r="C223" l="1"/>
  <c r="D223" l="1"/>
  <c r="F223" s="1"/>
  <c r="I223" s="1"/>
  <c r="G223"/>
  <c r="C224" l="1"/>
  <c r="G224" l="1"/>
  <c r="D224"/>
  <c r="F224" s="1"/>
  <c r="I224" s="1"/>
  <c r="C225" l="1"/>
  <c r="D225" l="1"/>
  <c r="F225" s="1"/>
  <c r="I225" s="1"/>
  <c r="G225"/>
  <c r="C226" l="1"/>
  <c r="G226" l="1"/>
  <c r="D226"/>
  <c r="F226" l="1"/>
  <c r="I226" s="1"/>
  <c r="C227" l="1"/>
  <c r="D227" l="1"/>
  <c r="F227" s="1"/>
  <c r="I227" s="1"/>
  <c r="G227"/>
  <c r="C228" l="1"/>
  <c r="G228" l="1"/>
  <c r="D228"/>
  <c r="F228" l="1"/>
  <c r="I228" s="1"/>
  <c r="C229" l="1"/>
  <c r="D229" l="1"/>
  <c r="F229" s="1"/>
  <c r="I229" s="1"/>
  <c r="G229"/>
  <c r="C230" l="1"/>
  <c r="D230" l="1"/>
  <c r="F230" s="1"/>
  <c r="I230" s="1"/>
  <c r="G230"/>
  <c r="C231" l="1"/>
  <c r="G231" l="1"/>
  <c r="D231"/>
  <c r="F231" s="1"/>
  <c r="I231" l="1"/>
  <c r="C232" l="1"/>
  <c r="D232" l="1"/>
  <c r="F232" s="1"/>
  <c r="I232" s="1"/>
  <c r="G232"/>
  <c r="C233" l="1"/>
  <c r="G233" l="1"/>
  <c r="D233"/>
  <c r="F233" s="1"/>
  <c r="I233" s="1"/>
  <c r="C234" l="1"/>
  <c r="D234" l="1"/>
  <c r="F234" s="1"/>
  <c r="I234" s="1"/>
  <c r="G234"/>
  <c r="C235" l="1"/>
  <c r="D235" l="1"/>
  <c r="F235" s="1"/>
  <c r="I235" s="1"/>
  <c r="G235"/>
  <c r="C236" l="1"/>
  <c r="D236" l="1"/>
  <c r="F236" s="1"/>
  <c r="I236" s="1"/>
  <c r="G236"/>
  <c r="C237" l="1"/>
  <c r="G237" l="1"/>
  <c r="D237"/>
  <c r="F237" s="1"/>
  <c r="I237" s="1"/>
  <c r="C238" l="1"/>
  <c r="D238" l="1"/>
  <c r="F238" s="1"/>
  <c r="I238" s="1"/>
  <c r="G238"/>
  <c r="C239" l="1"/>
  <c r="D239" l="1"/>
  <c r="F239" s="1"/>
  <c r="I239" s="1"/>
  <c r="G239"/>
  <c r="C240" l="1"/>
  <c r="D240" l="1"/>
  <c r="F240" s="1"/>
  <c r="I240" s="1"/>
  <c r="G240"/>
  <c r="C241" l="1"/>
  <c r="G241" l="1"/>
  <c r="D241"/>
  <c r="F241" s="1"/>
  <c r="I241" s="1"/>
  <c r="C242" l="1"/>
  <c r="D242" l="1"/>
  <c r="F242" s="1"/>
  <c r="I242" s="1"/>
  <c r="G242"/>
  <c r="C243" l="1"/>
  <c r="D243" l="1"/>
  <c r="F243" s="1"/>
  <c r="I243" s="1"/>
  <c r="G243"/>
  <c r="C244" l="1"/>
  <c r="G244" l="1"/>
  <c r="D244"/>
  <c r="F244" s="1"/>
  <c r="I244" s="1"/>
  <c r="C245" l="1"/>
  <c r="D245" l="1"/>
  <c r="F245" s="1"/>
  <c r="I245" s="1"/>
  <c r="G245"/>
  <c r="C246" l="1"/>
  <c r="G246" l="1"/>
  <c r="D246"/>
  <c r="F246" l="1"/>
  <c r="I246" s="1"/>
  <c r="C247" l="1"/>
  <c r="D247" l="1"/>
  <c r="F247" s="1"/>
  <c r="I247" s="1"/>
  <c r="G247"/>
  <c r="C248" l="1"/>
  <c r="G248" l="1"/>
  <c r="D248"/>
  <c r="F248" s="1"/>
  <c r="I248" s="1"/>
  <c r="C249" l="1"/>
  <c r="D249" l="1"/>
  <c r="F249" s="1"/>
  <c r="I249" s="1"/>
  <c r="G249"/>
  <c r="C250" l="1"/>
  <c r="G250" l="1"/>
  <c r="D250"/>
  <c r="F250" s="1"/>
  <c r="I250" s="1"/>
  <c r="C251" l="1"/>
  <c r="D251" l="1"/>
  <c r="F251" s="1"/>
  <c r="I251" s="1"/>
  <c r="G251"/>
  <c r="C252" l="1"/>
  <c r="D252" l="1"/>
  <c r="F252" s="1"/>
  <c r="I252" s="1"/>
  <c r="G252"/>
  <c r="C253" l="1"/>
  <c r="G253" l="1"/>
  <c r="D253"/>
  <c r="F253" l="1"/>
  <c r="I253" s="1"/>
  <c r="C254" l="1"/>
  <c r="G254" l="1"/>
  <c r="D254"/>
  <c r="F254" s="1"/>
  <c r="I254" s="1"/>
  <c r="C255" l="1"/>
  <c r="D255" l="1"/>
  <c r="F255" s="1"/>
  <c r="I255" s="1"/>
  <c r="G255"/>
  <c r="C256" l="1"/>
  <c r="G256" l="1"/>
  <c r="D256"/>
  <c r="F256" s="1"/>
  <c r="I256" s="1"/>
  <c r="C257" l="1"/>
  <c r="G257" l="1"/>
  <c r="D257"/>
  <c r="F257" s="1"/>
  <c r="I257" s="1"/>
  <c r="C258" l="1"/>
  <c r="D258" l="1"/>
  <c r="F258" s="1"/>
  <c r="I258" s="1"/>
  <c r="G258"/>
  <c r="C259" l="1"/>
  <c r="D259" l="1"/>
  <c r="F259" s="1"/>
  <c r="I259" s="1"/>
  <c r="G259"/>
  <c r="C260" l="1"/>
  <c r="D260" l="1"/>
  <c r="F260" s="1"/>
  <c r="I260" s="1"/>
  <c r="G260"/>
  <c r="C261" l="1"/>
  <c r="D261" l="1"/>
  <c r="F261" s="1"/>
  <c r="I261" s="1"/>
  <c r="G261"/>
  <c r="C262" l="1"/>
  <c r="D262" l="1"/>
  <c r="F262" s="1"/>
  <c r="I262" s="1"/>
  <c r="G262"/>
  <c r="C263" l="1"/>
  <c r="G263" l="1"/>
  <c r="D263"/>
  <c r="F263" s="1"/>
  <c r="I263" s="1"/>
  <c r="C264" l="1"/>
  <c r="D264" l="1"/>
  <c r="F264" s="1"/>
  <c r="I264" s="1"/>
  <c r="G264"/>
  <c r="C265" l="1"/>
  <c r="G265" l="1"/>
  <c r="D265"/>
  <c r="F265" s="1"/>
  <c r="I265" s="1"/>
  <c r="C266" l="1"/>
  <c r="D266" l="1"/>
  <c r="F266" s="1"/>
  <c r="I266" s="1"/>
  <c r="G266"/>
  <c r="C267" l="1"/>
  <c r="G267" l="1"/>
  <c r="D267"/>
  <c r="F267" s="1"/>
  <c r="I267" s="1"/>
  <c r="C268" l="1"/>
  <c r="D268" l="1"/>
  <c r="F268" s="1"/>
  <c r="I268" s="1"/>
  <c r="G268"/>
  <c r="C269" l="1"/>
  <c r="D269" l="1"/>
  <c r="F269" s="1"/>
  <c r="I269" s="1"/>
  <c r="G269"/>
  <c r="C270" l="1"/>
  <c r="D270" l="1"/>
  <c r="F270" s="1"/>
  <c r="I270" s="1"/>
  <c r="G270"/>
  <c r="C271" l="1"/>
  <c r="D271" l="1"/>
  <c r="F271" s="1"/>
  <c r="I271" s="1"/>
  <c r="G271"/>
  <c r="C272" l="1"/>
  <c r="G272" l="1"/>
  <c r="D272"/>
  <c r="F272" s="1"/>
  <c r="I272" s="1"/>
  <c r="C273" l="1"/>
  <c r="G273" l="1"/>
  <c r="D273"/>
  <c r="F273" s="1"/>
  <c r="I273" s="1"/>
  <c r="C274" l="1"/>
  <c r="D274" l="1"/>
  <c r="F274" s="1"/>
  <c r="I274" s="1"/>
  <c r="G274"/>
  <c r="C275" l="1"/>
  <c r="G275" l="1"/>
  <c r="D275"/>
  <c r="F275" l="1"/>
  <c r="I275" s="1"/>
  <c r="C276" s="1"/>
  <c r="G276" l="1"/>
  <c r="D276"/>
  <c r="F276" s="1"/>
  <c r="I276" s="1"/>
  <c r="C277" l="1"/>
  <c r="G277" l="1"/>
  <c r="D277"/>
  <c r="F277" s="1"/>
  <c r="I277" s="1"/>
  <c r="C278" l="1"/>
  <c r="G278" l="1"/>
  <c r="D278"/>
  <c r="F278" s="1"/>
  <c r="I278" s="1"/>
  <c r="C279" l="1"/>
  <c r="D279" l="1"/>
  <c r="F279" s="1"/>
  <c r="I279" s="1"/>
  <c r="G279"/>
  <c r="C280" l="1"/>
  <c r="G280" l="1"/>
  <c r="D280"/>
  <c r="F280" s="1"/>
  <c r="I280" l="1"/>
  <c r="C281" l="1"/>
  <c r="D281" l="1"/>
  <c r="F281" s="1"/>
  <c r="I281" s="1"/>
  <c r="G281"/>
  <c r="C282" l="1"/>
  <c r="G282" l="1"/>
  <c r="D282"/>
  <c r="F282" s="1"/>
  <c r="I282" s="1"/>
  <c r="C283" l="1"/>
  <c r="G283" l="1"/>
  <c r="D283"/>
  <c r="F283" s="1"/>
  <c r="I283" s="1"/>
  <c r="C284" l="1"/>
  <c r="G284" l="1"/>
  <c r="D284"/>
  <c r="F284" s="1"/>
  <c r="I284" s="1"/>
  <c r="C285" l="1"/>
  <c r="D285" l="1"/>
  <c r="F285" s="1"/>
  <c r="I285" s="1"/>
  <c r="G285"/>
  <c r="C286" l="1"/>
  <c r="G286" l="1"/>
  <c r="D286"/>
  <c r="F286" s="1"/>
  <c r="I286" s="1"/>
  <c r="C287" l="1"/>
  <c r="D287" l="1"/>
  <c r="F287" s="1"/>
  <c r="I287" s="1"/>
  <c r="G287"/>
  <c r="C288" l="1"/>
  <c r="D288" l="1"/>
  <c r="F288" s="1"/>
  <c r="I288" s="1"/>
  <c r="G288"/>
  <c r="C289" l="1"/>
  <c r="D289" l="1"/>
  <c r="F289" s="1"/>
  <c r="I289" s="1"/>
  <c r="G289"/>
  <c r="C290" l="1"/>
  <c r="G290" l="1"/>
  <c r="D290"/>
  <c r="F290" s="1"/>
  <c r="I290" s="1"/>
  <c r="C291" l="1"/>
  <c r="G291" l="1"/>
  <c r="D291"/>
  <c r="F291" s="1"/>
  <c r="I291" s="1"/>
  <c r="C292" l="1"/>
  <c r="D292" l="1"/>
  <c r="F292" s="1"/>
  <c r="I292" s="1"/>
  <c r="G292"/>
  <c r="C293" l="1"/>
  <c r="D293" l="1"/>
  <c r="F293" s="1"/>
  <c r="I293" s="1"/>
  <c r="G293"/>
  <c r="C294" l="1"/>
  <c r="G294" l="1"/>
  <c r="D294"/>
  <c r="F294" s="1"/>
  <c r="I294" s="1"/>
  <c r="C295" l="1"/>
  <c r="D295" l="1"/>
  <c r="F295" s="1"/>
  <c r="I295" s="1"/>
  <c r="G295"/>
  <c r="C296" l="1"/>
  <c r="G296" l="1"/>
  <c r="D296"/>
  <c r="F296" s="1"/>
  <c r="I296" s="1"/>
  <c r="C297" l="1"/>
  <c r="G297" l="1"/>
  <c r="D297"/>
  <c r="F297" s="1"/>
  <c r="I297" s="1"/>
  <c r="C298" l="1"/>
  <c r="D298" l="1"/>
  <c r="F298" s="1"/>
  <c r="I298" s="1"/>
  <c r="G298"/>
  <c r="C299" l="1"/>
  <c r="D299" l="1"/>
  <c r="F299" s="1"/>
  <c r="I299" s="1"/>
  <c r="G299"/>
  <c r="C300" l="1"/>
  <c r="D300" l="1"/>
  <c r="F300" s="1"/>
  <c r="I300" s="1"/>
  <c r="G300"/>
  <c r="C301" l="1"/>
  <c r="D301" l="1"/>
  <c r="F301" s="1"/>
  <c r="I301" s="1"/>
  <c r="G301"/>
  <c r="C302" l="1"/>
  <c r="G302" l="1"/>
  <c r="D302"/>
  <c r="F302" s="1"/>
  <c r="I302" s="1"/>
  <c r="C303" l="1"/>
  <c r="D303" l="1"/>
  <c r="F303" s="1"/>
  <c r="I303" s="1"/>
  <c r="G303"/>
  <c r="C304" l="1"/>
  <c r="G304" l="1"/>
  <c r="D304"/>
  <c r="F304" l="1"/>
  <c r="I304" s="1"/>
  <c r="C305" l="1"/>
  <c r="D305" l="1"/>
  <c r="F305" s="1"/>
  <c r="I305" s="1"/>
  <c r="G305"/>
  <c r="C306" l="1"/>
  <c r="D306" l="1"/>
  <c r="F306" s="1"/>
  <c r="I306" s="1"/>
  <c r="G306"/>
  <c r="C307" l="1"/>
  <c r="G307" l="1"/>
  <c r="D307"/>
  <c r="F307" s="1"/>
  <c r="I307" s="1"/>
  <c r="C308" l="1"/>
  <c r="D308" l="1"/>
  <c r="F308" s="1"/>
  <c r="I308" s="1"/>
  <c r="G308"/>
  <c r="C309" l="1"/>
  <c r="G309" l="1"/>
  <c r="D309"/>
  <c r="F309" s="1"/>
  <c r="I309" s="1"/>
  <c r="C310" l="1"/>
  <c r="G310" l="1"/>
  <c r="D310"/>
  <c r="F310" s="1"/>
  <c r="I310" s="1"/>
  <c r="C311" l="1"/>
  <c r="G311" l="1"/>
  <c r="D311"/>
  <c r="F311" s="1"/>
  <c r="I311" s="1"/>
  <c r="C312" l="1"/>
  <c r="D312" l="1"/>
  <c r="F312" s="1"/>
  <c r="I312" s="1"/>
  <c r="G312"/>
  <c r="C313" l="1"/>
  <c r="G313" l="1"/>
  <c r="D313"/>
  <c r="F313" s="1"/>
  <c r="I313" s="1"/>
  <c r="C314" l="1"/>
  <c r="G314" l="1"/>
  <c r="D314"/>
  <c r="F314" s="1"/>
  <c r="I314" s="1"/>
  <c r="C315" l="1"/>
  <c r="G315" l="1"/>
  <c r="D315"/>
  <c r="F315" s="1"/>
  <c r="I315" s="1"/>
  <c r="C316" l="1"/>
  <c r="D316" l="1"/>
  <c r="F316" s="1"/>
  <c r="I316" s="1"/>
  <c r="G316"/>
  <c r="C317" l="1"/>
  <c r="D317" l="1"/>
  <c r="F317" s="1"/>
  <c r="I317" s="1"/>
  <c r="G317"/>
  <c r="C318" l="1"/>
  <c r="D318" l="1"/>
  <c r="F318" s="1"/>
  <c r="I318" s="1"/>
  <c r="G318"/>
  <c r="C319" l="1"/>
  <c r="D319" l="1"/>
  <c r="F319" s="1"/>
  <c r="I319" s="1"/>
  <c r="G319"/>
  <c r="C320" l="1"/>
  <c r="D320" l="1"/>
  <c r="F320" s="1"/>
  <c r="I320" s="1"/>
  <c r="G320"/>
  <c r="C321" l="1"/>
  <c r="G321" l="1"/>
  <c r="D321"/>
  <c r="F321" s="1"/>
  <c r="I321" s="1"/>
  <c r="C322" l="1"/>
  <c r="D322" l="1"/>
  <c r="F322" s="1"/>
  <c r="I322" s="1"/>
  <c r="G322"/>
  <c r="C323" l="1"/>
  <c r="G323" l="1"/>
  <c r="D323"/>
  <c r="F323" s="1"/>
  <c r="I323" s="1"/>
  <c r="C324" l="1"/>
  <c r="G324" l="1"/>
  <c r="D324"/>
  <c r="F324" s="1"/>
  <c r="I324" s="1"/>
  <c r="C325" l="1"/>
  <c r="D325" l="1"/>
  <c r="G325"/>
  <c r="F325" l="1"/>
  <c r="I325" s="1"/>
  <c r="C326" l="1"/>
  <c r="G326" l="1"/>
  <c r="D326"/>
  <c r="F326" s="1"/>
  <c r="I326" s="1"/>
  <c r="C327" l="1"/>
  <c r="D327" l="1"/>
  <c r="F327" s="1"/>
  <c r="I327" s="1"/>
  <c r="G327"/>
  <c r="C328" l="1"/>
  <c r="D328" l="1"/>
  <c r="F328" s="1"/>
  <c r="I328" s="1"/>
  <c r="G328"/>
  <c r="C329" l="1"/>
  <c r="D329" l="1"/>
  <c r="F329" s="1"/>
  <c r="I329" s="1"/>
  <c r="G329"/>
  <c r="C330" l="1"/>
  <c r="D330" l="1"/>
  <c r="F330" s="1"/>
  <c r="I330" s="1"/>
  <c r="G330"/>
  <c r="C331" l="1"/>
  <c r="D331" l="1"/>
  <c r="F331" s="1"/>
  <c r="I331" s="1"/>
  <c r="G331"/>
  <c r="C332" l="1"/>
  <c r="G332" l="1"/>
  <c r="D332"/>
  <c r="F332" s="1"/>
  <c r="I332" s="1"/>
  <c r="C333" l="1"/>
  <c r="D333" l="1"/>
  <c r="F333" s="1"/>
  <c r="G333"/>
  <c r="I333" l="1"/>
  <c r="C334" l="1"/>
  <c r="G334" l="1"/>
  <c r="D334"/>
  <c r="F334" s="1"/>
  <c r="I334" s="1"/>
  <c r="C335" l="1"/>
  <c r="D335" l="1"/>
  <c r="F335" s="1"/>
  <c r="G335"/>
  <c r="I335" l="1"/>
  <c r="C336" l="1"/>
  <c r="G336" l="1"/>
  <c r="D336"/>
  <c r="F336" s="1"/>
  <c r="I336" s="1"/>
  <c r="C337" l="1"/>
  <c r="D337" l="1"/>
  <c r="F337" s="1"/>
  <c r="I337" s="1"/>
  <c r="G337"/>
  <c r="C338" l="1"/>
  <c r="G338" l="1"/>
  <c r="D338"/>
  <c r="F338" s="1"/>
  <c r="I338" s="1"/>
  <c r="C339" l="1"/>
  <c r="G339" l="1"/>
  <c r="D339"/>
  <c r="F339" s="1"/>
  <c r="I339" s="1"/>
  <c r="C340" l="1"/>
  <c r="G340" l="1"/>
  <c r="D340"/>
  <c r="F340" s="1"/>
  <c r="I340" s="1"/>
  <c r="C341" l="1"/>
  <c r="D341" l="1"/>
  <c r="F341" s="1"/>
  <c r="I341" s="1"/>
  <c r="G341"/>
  <c r="C342" l="1"/>
  <c r="G342" l="1"/>
  <c r="D342"/>
  <c r="F342" s="1"/>
  <c r="I342" s="1"/>
  <c r="C343" l="1"/>
  <c r="G343" l="1"/>
  <c r="D343"/>
  <c r="F343" s="1"/>
  <c r="I343" s="1"/>
  <c r="C344" l="1"/>
  <c r="G344" l="1"/>
  <c r="D344"/>
  <c r="F344" s="1"/>
  <c r="I344" s="1"/>
  <c r="C345" l="1"/>
  <c r="G345" l="1"/>
  <c r="D345"/>
  <c r="F345" s="1"/>
  <c r="I345" s="1"/>
  <c r="C346" l="1"/>
  <c r="G346" l="1"/>
  <c r="D346"/>
  <c r="F346" s="1"/>
  <c r="I346" s="1"/>
  <c r="C347" l="1"/>
  <c r="G347" l="1"/>
  <c r="D347"/>
  <c r="F347" s="1"/>
  <c r="I347" s="1"/>
  <c r="C348" l="1"/>
  <c r="G348" l="1"/>
  <c r="D348"/>
  <c r="F348" s="1"/>
  <c r="I348" s="1"/>
  <c r="C349" l="1"/>
  <c r="D349" l="1"/>
  <c r="F349" s="1"/>
  <c r="I349" s="1"/>
  <c r="G349"/>
  <c r="C350" l="1"/>
  <c r="G350" l="1"/>
  <c r="D350"/>
  <c r="F350" s="1"/>
  <c r="I350" s="1"/>
  <c r="C351" l="1"/>
  <c r="G351" l="1"/>
  <c r="D351"/>
  <c r="F351" s="1"/>
  <c r="I351" s="1"/>
  <c r="C352" l="1"/>
  <c r="G352" l="1"/>
  <c r="D352"/>
  <c r="F352" s="1"/>
  <c r="I352" s="1"/>
  <c r="C353" l="1"/>
  <c r="G353" l="1"/>
  <c r="D353"/>
  <c r="F353" s="1"/>
  <c r="I353" s="1"/>
  <c r="C354" l="1"/>
  <c r="G354" l="1"/>
  <c r="D354"/>
  <c r="F354" l="1"/>
  <c r="I354" s="1"/>
  <c r="C355" l="1"/>
  <c r="D355" l="1"/>
  <c r="G355"/>
  <c r="F355" l="1"/>
  <c r="I355" s="1"/>
  <c r="C356" l="1"/>
  <c r="G356" l="1"/>
  <c r="D356"/>
  <c r="F356" s="1"/>
  <c r="I356" l="1"/>
  <c r="C357" l="1"/>
  <c r="D357" l="1"/>
  <c r="F357" s="1"/>
  <c r="I357" s="1"/>
  <c r="G357"/>
  <c r="C358" l="1"/>
  <c r="D358" l="1"/>
  <c r="F358" s="1"/>
  <c r="I358" s="1"/>
  <c r="G358"/>
  <c r="C359" l="1"/>
  <c r="D359" l="1"/>
  <c r="F359" s="1"/>
  <c r="I359" s="1"/>
  <c r="G359"/>
  <c r="C360" l="1"/>
  <c r="D360" l="1"/>
  <c r="F360" s="1"/>
  <c r="I360" s="1"/>
  <c r="G360"/>
  <c r="C361" l="1"/>
  <c r="D361" l="1"/>
  <c r="F361" s="1"/>
  <c r="I361" s="1"/>
  <c r="G361"/>
  <c r="C362" l="1"/>
  <c r="D362" l="1"/>
  <c r="F362" s="1"/>
  <c r="I362" s="1"/>
  <c r="G362"/>
  <c r="C363" l="1"/>
  <c r="D363" l="1"/>
  <c r="F363" s="1"/>
  <c r="I363" s="1"/>
  <c r="G363"/>
  <c r="C364" l="1"/>
  <c r="D364" l="1"/>
  <c r="F364" s="1"/>
  <c r="I364" s="1"/>
  <c r="G364"/>
  <c r="C365" l="1"/>
  <c r="D365" l="1"/>
  <c r="F365" s="1"/>
  <c r="I365" s="1"/>
  <c r="G365"/>
  <c r="C366" l="1"/>
  <c r="G366" l="1"/>
  <c r="D366"/>
  <c r="F366" s="1"/>
  <c r="I366" s="1"/>
  <c r="C367" l="1"/>
  <c r="D367" l="1"/>
  <c r="F367" s="1"/>
  <c r="I367" s="1"/>
  <c r="G367"/>
  <c r="C368" l="1"/>
  <c r="G368" l="1"/>
  <c r="D368"/>
  <c r="F368" s="1"/>
  <c r="I368" s="1"/>
  <c r="C369" l="1"/>
  <c r="G369" l="1"/>
  <c r="D369"/>
  <c r="F369" s="1"/>
  <c r="I369" s="1"/>
  <c r="C370" l="1"/>
  <c r="G370" l="1"/>
  <c r="D370"/>
  <c r="F370" s="1"/>
  <c r="I370" s="1"/>
  <c r="C371" l="1"/>
  <c r="D371" l="1"/>
  <c r="F371" s="1"/>
  <c r="I371" s="1"/>
  <c r="G371"/>
  <c r="C372" l="1"/>
  <c r="G372" l="1"/>
  <c r="D372"/>
  <c r="F372" s="1"/>
  <c r="I372" s="1"/>
  <c r="C373" l="1"/>
  <c r="G373" l="1"/>
  <c r="D373"/>
  <c r="F373" s="1"/>
  <c r="I373" s="1"/>
  <c r="C374" l="1"/>
  <c r="D374" l="1"/>
  <c r="F374" s="1"/>
  <c r="I374" s="1"/>
  <c r="G374"/>
  <c r="C375" l="1"/>
  <c r="G375" l="1"/>
  <c r="D375"/>
  <c r="F375" s="1"/>
  <c r="I375" s="1"/>
  <c r="C376" l="1"/>
  <c r="D376" l="1"/>
  <c r="F376" s="1"/>
  <c r="I376" s="1"/>
  <c r="G376"/>
  <c r="C377" l="1"/>
  <c r="G377" l="1"/>
  <c r="D377"/>
  <c r="F377" s="1"/>
  <c r="I377" s="1"/>
  <c r="C378" l="1"/>
  <c r="G378" l="1"/>
  <c r="D378"/>
  <c r="F378" s="1"/>
  <c r="I378" s="1"/>
  <c r="C379" l="1"/>
  <c r="D379" l="1"/>
  <c r="F379" s="1"/>
  <c r="I379" s="1"/>
  <c r="G379"/>
  <c r="C380" l="1"/>
  <c r="D380" l="1"/>
  <c r="F380" s="1"/>
  <c r="I380" s="1"/>
  <c r="G380"/>
  <c r="C381" l="1"/>
  <c r="D381" l="1"/>
  <c r="F381" s="1"/>
  <c r="I381" s="1"/>
  <c r="G381"/>
  <c r="C382" l="1"/>
  <c r="G382" l="1"/>
  <c r="D382"/>
  <c r="F382" s="1"/>
  <c r="I382" s="1"/>
  <c r="C383" l="1"/>
  <c r="G383" l="1"/>
  <c r="D383"/>
  <c r="F383" s="1"/>
  <c r="I383" s="1"/>
  <c r="C384" l="1"/>
  <c r="D384" l="1"/>
  <c r="G384"/>
  <c r="F384" l="1"/>
  <c r="I384" s="1"/>
  <c r="J384" l="1"/>
  <c r="C385"/>
  <c r="D385" l="1"/>
  <c r="F385" s="1"/>
  <c r="G385"/>
  <c r="J26"/>
  <c r="J28"/>
  <c r="E28" s="1"/>
  <c r="H28" s="1"/>
  <c r="J27"/>
  <c r="E27" s="1"/>
  <c r="J30"/>
  <c r="E30" s="1"/>
  <c r="H30" s="1"/>
  <c r="J29"/>
  <c r="E29" s="1"/>
  <c r="H29" s="1"/>
  <c r="J31"/>
  <c r="E31" s="1"/>
  <c r="H31" s="1"/>
  <c r="J32"/>
  <c r="E32" s="1"/>
  <c r="H32" s="1"/>
  <c r="J33"/>
  <c r="E33" s="1"/>
  <c r="H33" s="1"/>
  <c r="J34"/>
  <c r="E34" s="1"/>
  <c r="H34" s="1"/>
  <c r="J36"/>
  <c r="E36" s="1"/>
  <c r="H36" s="1"/>
  <c r="J35"/>
  <c r="E35" s="1"/>
  <c r="H35" s="1"/>
  <c r="J37"/>
  <c r="E37" s="1"/>
  <c r="H37" s="1"/>
  <c r="J38"/>
  <c r="E38" s="1"/>
  <c r="H38" s="1"/>
  <c r="J40"/>
  <c r="E40" s="1"/>
  <c r="H40" s="1"/>
  <c r="J39"/>
  <c r="E39" s="1"/>
  <c r="H39" s="1"/>
  <c r="J41"/>
  <c r="E41" s="1"/>
  <c r="H41" s="1"/>
  <c r="J42"/>
  <c r="E42" s="1"/>
  <c r="H42" s="1"/>
  <c r="J43"/>
  <c r="E43" s="1"/>
  <c r="H43" s="1"/>
  <c r="J45"/>
  <c r="E45" s="1"/>
  <c r="H45" s="1"/>
  <c r="J44"/>
  <c r="E44" s="1"/>
  <c r="H44" s="1"/>
  <c r="J46"/>
  <c r="E46" s="1"/>
  <c r="H46" s="1"/>
  <c r="J47"/>
  <c r="E47" s="1"/>
  <c r="H47" s="1"/>
  <c r="J48"/>
  <c r="E48" s="1"/>
  <c r="H48" s="1"/>
  <c r="J49"/>
  <c r="E49" s="1"/>
  <c r="H49" s="1"/>
  <c r="J50"/>
  <c r="E50" s="1"/>
  <c r="H50" s="1"/>
  <c r="J52"/>
  <c r="E52" s="1"/>
  <c r="H52" s="1"/>
  <c r="J51"/>
  <c r="E51" s="1"/>
  <c r="H51" s="1"/>
  <c r="J53"/>
  <c r="E53" s="1"/>
  <c r="H53" s="1"/>
  <c r="J54"/>
  <c r="E54" s="1"/>
  <c r="H54" s="1"/>
  <c r="J55"/>
  <c r="E55" s="1"/>
  <c r="H55" s="1"/>
  <c r="J57"/>
  <c r="E57" s="1"/>
  <c r="H57" s="1"/>
  <c r="J56"/>
  <c r="E56" s="1"/>
  <c r="H56" s="1"/>
  <c r="J58"/>
  <c r="E58" s="1"/>
  <c r="H58" s="1"/>
  <c r="J60"/>
  <c r="E60" s="1"/>
  <c r="H60" s="1"/>
  <c r="J59"/>
  <c r="E59" s="1"/>
  <c r="H59" s="1"/>
  <c r="J61"/>
  <c r="E61" s="1"/>
  <c r="H61" s="1"/>
  <c r="J62"/>
  <c r="E62" s="1"/>
  <c r="H62" s="1"/>
  <c r="J63"/>
  <c r="E63" s="1"/>
  <c r="H63" s="1"/>
  <c r="J64"/>
  <c r="E64" s="1"/>
  <c r="H64" s="1"/>
  <c r="J65"/>
  <c r="E65" s="1"/>
  <c r="H65" s="1"/>
  <c r="J67"/>
  <c r="E67" s="1"/>
  <c r="H67" s="1"/>
  <c r="J66"/>
  <c r="E66" s="1"/>
  <c r="H66" s="1"/>
  <c r="J68"/>
  <c r="E68" s="1"/>
  <c r="H68" s="1"/>
  <c r="J69"/>
  <c r="E69" s="1"/>
  <c r="H69" s="1"/>
  <c r="J70"/>
  <c r="E70" s="1"/>
  <c r="H70" s="1"/>
  <c r="J71"/>
  <c r="E71" s="1"/>
  <c r="H71" s="1"/>
  <c r="J72"/>
  <c r="E72" s="1"/>
  <c r="H72" s="1"/>
  <c r="J73"/>
  <c r="E73" s="1"/>
  <c r="H73" s="1"/>
  <c r="J75"/>
  <c r="E75" s="1"/>
  <c r="H75" s="1"/>
  <c r="J74"/>
  <c r="E74" s="1"/>
  <c r="H74" s="1"/>
  <c r="J77"/>
  <c r="E77" s="1"/>
  <c r="H77" s="1"/>
  <c r="J76"/>
  <c r="E76" s="1"/>
  <c r="H76" s="1"/>
  <c r="J78"/>
  <c r="E78" s="1"/>
  <c r="H78" s="1"/>
  <c r="J79"/>
  <c r="E79" s="1"/>
  <c r="H79" s="1"/>
  <c r="J81"/>
  <c r="E81" s="1"/>
  <c r="H81" s="1"/>
  <c r="J80"/>
  <c r="E80" s="1"/>
  <c r="H80" s="1"/>
  <c r="J83"/>
  <c r="E83" s="1"/>
  <c r="H83" s="1"/>
  <c r="J82"/>
  <c r="E82" s="1"/>
  <c r="H82" s="1"/>
  <c r="J84"/>
  <c r="E84" s="1"/>
  <c r="H84" s="1"/>
  <c r="J85"/>
  <c r="E85" s="1"/>
  <c r="H85" s="1"/>
  <c r="J86"/>
  <c r="E86" s="1"/>
  <c r="H86" s="1"/>
  <c r="J87"/>
  <c r="E87" s="1"/>
  <c r="H87" s="1"/>
  <c r="J88"/>
  <c r="E88" s="1"/>
  <c r="H88" s="1"/>
  <c r="J89"/>
  <c r="E89" s="1"/>
  <c r="H89" s="1"/>
  <c r="J90"/>
  <c r="E90" s="1"/>
  <c r="H90" s="1"/>
  <c r="J91"/>
  <c r="E91" s="1"/>
  <c r="H91" s="1"/>
  <c r="J92"/>
  <c r="E92" s="1"/>
  <c r="H92" s="1"/>
  <c r="J93"/>
  <c r="E93" s="1"/>
  <c r="H93" s="1"/>
  <c r="J94"/>
  <c r="E94" s="1"/>
  <c r="H94" s="1"/>
  <c r="J96"/>
  <c r="E96" s="1"/>
  <c r="H96" s="1"/>
  <c r="J95"/>
  <c r="E95" s="1"/>
  <c r="H95" s="1"/>
  <c r="J97"/>
  <c r="E97" s="1"/>
  <c r="H97" s="1"/>
  <c r="J99"/>
  <c r="E99" s="1"/>
  <c r="H99" s="1"/>
  <c r="J98"/>
  <c r="E98" s="1"/>
  <c r="H98" s="1"/>
  <c r="J100"/>
  <c r="E100" s="1"/>
  <c r="H100" s="1"/>
  <c r="J101"/>
  <c r="E101" s="1"/>
  <c r="H101" s="1"/>
  <c r="J102"/>
  <c r="E102" s="1"/>
  <c r="H102" s="1"/>
  <c r="J104"/>
  <c r="E104" s="1"/>
  <c r="H104" s="1"/>
  <c r="J103"/>
  <c r="E103" s="1"/>
  <c r="H103" s="1"/>
  <c r="J106"/>
  <c r="E106" s="1"/>
  <c r="H106" s="1"/>
  <c r="J105"/>
  <c r="E105" s="1"/>
  <c r="H105" s="1"/>
  <c r="J107"/>
  <c r="E107" s="1"/>
  <c r="H107" s="1"/>
  <c r="J108"/>
  <c r="E108" s="1"/>
  <c r="H108" s="1"/>
  <c r="J109"/>
  <c r="E109" s="1"/>
  <c r="H109" s="1"/>
  <c r="J110"/>
  <c r="E110" s="1"/>
  <c r="H110" s="1"/>
  <c r="J111"/>
  <c r="E111" s="1"/>
  <c r="H111" s="1"/>
  <c r="J113"/>
  <c r="E113" s="1"/>
  <c r="H113" s="1"/>
  <c r="J114"/>
  <c r="E114" s="1"/>
  <c r="H114" s="1"/>
  <c r="J112"/>
  <c r="E112" s="1"/>
  <c r="H112" s="1"/>
  <c r="J116"/>
  <c r="E116" s="1"/>
  <c r="H116" s="1"/>
  <c r="J115"/>
  <c r="E115" s="1"/>
  <c r="H115" s="1"/>
  <c r="J117"/>
  <c r="E117" s="1"/>
  <c r="H117" s="1"/>
  <c r="J118"/>
  <c r="E118" s="1"/>
  <c r="H118" s="1"/>
  <c r="J119"/>
  <c r="E119" s="1"/>
  <c r="H119" s="1"/>
  <c r="J121"/>
  <c r="E121" s="1"/>
  <c r="H121" s="1"/>
  <c r="J120"/>
  <c r="E120" s="1"/>
  <c r="H120" s="1"/>
  <c r="J123"/>
  <c r="E123" s="1"/>
  <c r="H123" s="1"/>
  <c r="J122"/>
  <c r="E122" s="1"/>
  <c r="H122" s="1"/>
  <c r="J124"/>
  <c r="E124" s="1"/>
  <c r="H124" s="1"/>
  <c r="J125"/>
  <c r="E125" s="1"/>
  <c r="H125" s="1"/>
  <c r="J126"/>
  <c r="E126" s="1"/>
  <c r="H126" s="1"/>
  <c r="J129"/>
  <c r="E129" s="1"/>
  <c r="H129" s="1"/>
  <c r="J127"/>
  <c r="E127" s="1"/>
  <c r="H127" s="1"/>
  <c r="J128"/>
  <c r="E128" s="1"/>
  <c r="H128" s="1"/>
  <c r="J130"/>
  <c r="E130" s="1"/>
  <c r="H130" s="1"/>
  <c r="J131"/>
  <c r="E131" s="1"/>
  <c r="H131" s="1"/>
  <c r="J132"/>
  <c r="E132" s="1"/>
  <c r="H132" s="1"/>
  <c r="J133"/>
  <c r="E133" s="1"/>
  <c r="H133" s="1"/>
  <c r="J135"/>
  <c r="E135" s="1"/>
  <c r="H135" s="1"/>
  <c r="J134"/>
  <c r="E134" s="1"/>
  <c r="H134" s="1"/>
  <c r="J136"/>
  <c r="E136" s="1"/>
  <c r="H136" s="1"/>
  <c r="J137"/>
  <c r="E137" s="1"/>
  <c r="H137" s="1"/>
  <c r="J138"/>
  <c r="E138" s="1"/>
  <c r="H138" s="1"/>
  <c r="J139"/>
  <c r="E139" s="1"/>
  <c r="H139" s="1"/>
  <c r="J141"/>
  <c r="E141" s="1"/>
  <c r="H141" s="1"/>
  <c r="J140"/>
  <c r="E140" s="1"/>
  <c r="H140" s="1"/>
  <c r="J142"/>
  <c r="E142" s="1"/>
  <c r="H142" s="1"/>
  <c r="J143"/>
  <c r="E143" s="1"/>
  <c r="H143" s="1"/>
  <c r="J144"/>
  <c r="E144" s="1"/>
  <c r="H144" s="1"/>
  <c r="J145"/>
  <c r="E145" s="1"/>
  <c r="H145" s="1"/>
  <c r="J146"/>
  <c r="E146" s="1"/>
  <c r="H146" s="1"/>
  <c r="J147"/>
  <c r="E147" s="1"/>
  <c r="H147" s="1"/>
  <c r="J148"/>
  <c r="E148" s="1"/>
  <c r="H148" s="1"/>
  <c r="J149"/>
  <c r="E149" s="1"/>
  <c r="H149" s="1"/>
  <c r="J150"/>
  <c r="E150" s="1"/>
  <c r="H150" s="1"/>
  <c r="J151"/>
  <c r="E151" s="1"/>
  <c r="H151" s="1"/>
  <c r="J152"/>
  <c r="E152" s="1"/>
  <c r="H152" s="1"/>
  <c r="J153"/>
  <c r="E153" s="1"/>
  <c r="H153" s="1"/>
  <c r="J154"/>
  <c r="E154" s="1"/>
  <c r="H154" s="1"/>
  <c r="J155"/>
  <c r="E155" s="1"/>
  <c r="H155" s="1"/>
  <c r="J156"/>
  <c r="E156" s="1"/>
  <c r="H156" s="1"/>
  <c r="J157"/>
  <c r="E157" s="1"/>
  <c r="H157" s="1"/>
  <c r="J158"/>
  <c r="E158" s="1"/>
  <c r="H158" s="1"/>
  <c r="J159"/>
  <c r="E159" s="1"/>
  <c r="H159" s="1"/>
  <c r="J160"/>
  <c r="E160" s="1"/>
  <c r="H160" s="1"/>
  <c r="J161"/>
  <c r="E161" s="1"/>
  <c r="H161" s="1"/>
  <c r="J162"/>
  <c r="E162" s="1"/>
  <c r="H162" s="1"/>
  <c r="J163"/>
  <c r="E163" s="1"/>
  <c r="H163" s="1"/>
  <c r="J164"/>
  <c r="E164" s="1"/>
  <c r="H164" s="1"/>
  <c r="J165"/>
  <c r="E165" s="1"/>
  <c r="H165" s="1"/>
  <c r="J166"/>
  <c r="E166" s="1"/>
  <c r="H166" s="1"/>
  <c r="J167"/>
  <c r="E167" s="1"/>
  <c r="H167" s="1"/>
  <c r="J168"/>
  <c r="E168" s="1"/>
  <c r="H168" s="1"/>
  <c r="J169"/>
  <c r="E169" s="1"/>
  <c r="H169" s="1"/>
  <c r="J170"/>
  <c r="E170" s="1"/>
  <c r="H170" s="1"/>
  <c r="J171"/>
  <c r="E171" s="1"/>
  <c r="H171" s="1"/>
  <c r="J172"/>
  <c r="E172" s="1"/>
  <c r="H172" s="1"/>
  <c r="J173"/>
  <c r="E173" s="1"/>
  <c r="H173" s="1"/>
  <c r="J174"/>
  <c r="E174" s="1"/>
  <c r="H174" s="1"/>
  <c r="J175"/>
  <c r="E175" s="1"/>
  <c r="H175" s="1"/>
  <c r="J176"/>
  <c r="E176" s="1"/>
  <c r="H176" s="1"/>
  <c r="J177"/>
  <c r="E177" s="1"/>
  <c r="H177" s="1"/>
  <c r="J178"/>
  <c r="E178" s="1"/>
  <c r="H178" s="1"/>
  <c r="J179"/>
  <c r="E179" s="1"/>
  <c r="H179" s="1"/>
  <c r="J180"/>
  <c r="E180" s="1"/>
  <c r="H180" s="1"/>
  <c r="J181"/>
  <c r="E181" s="1"/>
  <c r="H181" s="1"/>
  <c r="J182"/>
  <c r="E182" s="1"/>
  <c r="H182" s="1"/>
  <c r="J183"/>
  <c r="E183" s="1"/>
  <c r="H183" s="1"/>
  <c r="J184"/>
  <c r="E184" s="1"/>
  <c r="H184" s="1"/>
  <c r="J185"/>
  <c r="E185" s="1"/>
  <c r="H185" s="1"/>
  <c r="J186"/>
  <c r="E186" s="1"/>
  <c r="H186" s="1"/>
  <c r="J187"/>
  <c r="E187" s="1"/>
  <c r="H187" s="1"/>
  <c r="J188"/>
  <c r="E188" s="1"/>
  <c r="H188" s="1"/>
  <c r="J189"/>
  <c r="E189" s="1"/>
  <c r="H189" s="1"/>
  <c r="J190"/>
  <c r="E190" s="1"/>
  <c r="H190" s="1"/>
  <c r="J191"/>
  <c r="E191" s="1"/>
  <c r="H191" s="1"/>
  <c r="J192"/>
  <c r="E192" s="1"/>
  <c r="H192" s="1"/>
  <c r="J193"/>
  <c r="E193" s="1"/>
  <c r="H193" s="1"/>
  <c r="J194"/>
  <c r="E194" s="1"/>
  <c r="H194" s="1"/>
  <c r="J195"/>
  <c r="E195" s="1"/>
  <c r="H195" s="1"/>
  <c r="J196"/>
  <c r="E196" s="1"/>
  <c r="H196" s="1"/>
  <c r="J197"/>
  <c r="E197" s="1"/>
  <c r="H197" s="1"/>
  <c r="J198"/>
  <c r="E198" s="1"/>
  <c r="H198" s="1"/>
  <c r="J199"/>
  <c r="E199" s="1"/>
  <c r="H199" s="1"/>
  <c r="J200"/>
  <c r="E200" s="1"/>
  <c r="H200" s="1"/>
  <c r="J201"/>
  <c r="E201" s="1"/>
  <c r="H201" s="1"/>
  <c r="J202"/>
  <c r="E202" s="1"/>
  <c r="H202" s="1"/>
  <c r="J203"/>
  <c r="E203" s="1"/>
  <c r="H203" s="1"/>
  <c r="J204"/>
  <c r="E204" s="1"/>
  <c r="H204" s="1"/>
  <c r="J205"/>
  <c r="E205" s="1"/>
  <c r="H205" s="1"/>
  <c r="J206"/>
  <c r="E206" s="1"/>
  <c r="H206" s="1"/>
  <c r="J207"/>
  <c r="E207" s="1"/>
  <c r="H207" s="1"/>
  <c r="J208"/>
  <c r="E208" s="1"/>
  <c r="H208" s="1"/>
  <c r="J209"/>
  <c r="E209" s="1"/>
  <c r="H209" s="1"/>
  <c r="J210"/>
  <c r="E210" s="1"/>
  <c r="H210" s="1"/>
  <c r="J211"/>
  <c r="E211" s="1"/>
  <c r="H211" s="1"/>
  <c r="J212"/>
  <c r="E212" s="1"/>
  <c r="H212" s="1"/>
  <c r="J213"/>
  <c r="E213" s="1"/>
  <c r="H213" s="1"/>
  <c r="J214"/>
  <c r="E214" s="1"/>
  <c r="H214" s="1"/>
  <c r="J215"/>
  <c r="E215" s="1"/>
  <c r="H215" s="1"/>
  <c r="J216"/>
  <c r="E216" s="1"/>
  <c r="H216" s="1"/>
  <c r="J217"/>
  <c r="E217" s="1"/>
  <c r="H217" s="1"/>
  <c r="J218"/>
  <c r="E218" s="1"/>
  <c r="H218" s="1"/>
  <c r="J219"/>
  <c r="E219" s="1"/>
  <c r="H219" s="1"/>
  <c r="J220"/>
  <c r="E220" s="1"/>
  <c r="H220" s="1"/>
  <c r="J221"/>
  <c r="E221" s="1"/>
  <c r="H221" s="1"/>
  <c r="J222"/>
  <c r="E222" s="1"/>
  <c r="H222" s="1"/>
  <c r="J223"/>
  <c r="E223" s="1"/>
  <c r="H223" s="1"/>
  <c r="J224"/>
  <c r="E224" s="1"/>
  <c r="H224" s="1"/>
  <c r="J225"/>
  <c r="E225" s="1"/>
  <c r="H225" s="1"/>
  <c r="J226"/>
  <c r="E226" s="1"/>
  <c r="H226" s="1"/>
  <c r="J227"/>
  <c r="E227" s="1"/>
  <c r="H227" s="1"/>
  <c r="J228"/>
  <c r="E228" s="1"/>
  <c r="H228" s="1"/>
  <c r="J229"/>
  <c r="E229" s="1"/>
  <c r="H229" s="1"/>
  <c r="J230"/>
  <c r="E230" s="1"/>
  <c r="H230" s="1"/>
  <c r="J231"/>
  <c r="E231" s="1"/>
  <c r="H231" s="1"/>
  <c r="J232"/>
  <c r="E232" s="1"/>
  <c r="H232" s="1"/>
  <c r="J233"/>
  <c r="E233" s="1"/>
  <c r="H233" s="1"/>
  <c r="J234"/>
  <c r="E234" s="1"/>
  <c r="H234" s="1"/>
  <c r="J235"/>
  <c r="E235" s="1"/>
  <c r="H235" s="1"/>
  <c r="J236"/>
  <c r="E236" s="1"/>
  <c r="H236" s="1"/>
  <c r="J237"/>
  <c r="E237" s="1"/>
  <c r="H237" s="1"/>
  <c r="J238"/>
  <c r="E238" s="1"/>
  <c r="H238" s="1"/>
  <c r="J239"/>
  <c r="E239" s="1"/>
  <c r="H239" s="1"/>
  <c r="J240"/>
  <c r="E240" s="1"/>
  <c r="H240" s="1"/>
  <c r="J241"/>
  <c r="E241" s="1"/>
  <c r="H241" s="1"/>
  <c r="J242"/>
  <c r="E242" s="1"/>
  <c r="H242" s="1"/>
  <c r="J243"/>
  <c r="E243" s="1"/>
  <c r="H243" s="1"/>
  <c r="J244"/>
  <c r="E244" s="1"/>
  <c r="H244" s="1"/>
  <c r="J245"/>
  <c r="E245" s="1"/>
  <c r="H245" s="1"/>
  <c r="J246"/>
  <c r="E246" s="1"/>
  <c r="H246" s="1"/>
  <c r="J247"/>
  <c r="E247" s="1"/>
  <c r="H247" s="1"/>
  <c r="J248"/>
  <c r="E248" s="1"/>
  <c r="H248" s="1"/>
  <c r="J249"/>
  <c r="E249" s="1"/>
  <c r="H249" s="1"/>
  <c r="J250"/>
  <c r="E250" s="1"/>
  <c r="H250" s="1"/>
  <c r="J251"/>
  <c r="E251" s="1"/>
  <c r="H251" s="1"/>
  <c r="J252"/>
  <c r="E252" s="1"/>
  <c r="H252" s="1"/>
  <c r="J253"/>
  <c r="E253" s="1"/>
  <c r="H253" s="1"/>
  <c r="J254"/>
  <c r="E254" s="1"/>
  <c r="H254" s="1"/>
  <c r="J255"/>
  <c r="E255" s="1"/>
  <c r="H255" s="1"/>
  <c r="J256"/>
  <c r="E256" s="1"/>
  <c r="H256" s="1"/>
  <c r="J257"/>
  <c r="E257" s="1"/>
  <c r="H257" s="1"/>
  <c r="J258"/>
  <c r="E258" s="1"/>
  <c r="H258" s="1"/>
  <c r="J259"/>
  <c r="E259" s="1"/>
  <c r="H259" s="1"/>
  <c r="J260"/>
  <c r="E260" s="1"/>
  <c r="H260" s="1"/>
  <c r="J261"/>
  <c r="E261" s="1"/>
  <c r="H261" s="1"/>
  <c r="J262"/>
  <c r="E262" s="1"/>
  <c r="H262" s="1"/>
  <c r="J263"/>
  <c r="E263" s="1"/>
  <c r="H263" s="1"/>
  <c r="J264"/>
  <c r="E264" s="1"/>
  <c r="H264" s="1"/>
  <c r="J265"/>
  <c r="E265" s="1"/>
  <c r="H265" s="1"/>
  <c r="J266"/>
  <c r="E266" s="1"/>
  <c r="H266" s="1"/>
  <c r="J267"/>
  <c r="E267" s="1"/>
  <c r="H267" s="1"/>
  <c r="J268"/>
  <c r="E268" s="1"/>
  <c r="H268" s="1"/>
  <c r="J269"/>
  <c r="E269" s="1"/>
  <c r="H269" s="1"/>
  <c r="J270"/>
  <c r="E270" s="1"/>
  <c r="H270" s="1"/>
  <c r="J271"/>
  <c r="E271" s="1"/>
  <c r="H271" s="1"/>
  <c r="J272"/>
  <c r="E272" s="1"/>
  <c r="H272" s="1"/>
  <c r="J273"/>
  <c r="E273" s="1"/>
  <c r="H273" s="1"/>
  <c r="J274"/>
  <c r="E274" s="1"/>
  <c r="H274" s="1"/>
  <c r="J275"/>
  <c r="E275" s="1"/>
  <c r="H275" s="1"/>
  <c r="J276"/>
  <c r="E276" s="1"/>
  <c r="H276" s="1"/>
  <c r="J277"/>
  <c r="E277" s="1"/>
  <c r="H277" s="1"/>
  <c r="J278"/>
  <c r="E278" s="1"/>
  <c r="H278" s="1"/>
  <c r="J279"/>
  <c r="E279" s="1"/>
  <c r="H279" s="1"/>
  <c r="J280"/>
  <c r="E280" s="1"/>
  <c r="H280" s="1"/>
  <c r="J281"/>
  <c r="E281" s="1"/>
  <c r="H281" s="1"/>
  <c r="J282"/>
  <c r="E282" s="1"/>
  <c r="H282" s="1"/>
  <c r="J283"/>
  <c r="E283" s="1"/>
  <c r="H283" s="1"/>
  <c r="J284"/>
  <c r="E284" s="1"/>
  <c r="H284" s="1"/>
  <c r="J285"/>
  <c r="E285" s="1"/>
  <c r="H285" s="1"/>
  <c r="J286"/>
  <c r="E286" s="1"/>
  <c r="H286" s="1"/>
  <c r="J287"/>
  <c r="E287" s="1"/>
  <c r="H287" s="1"/>
  <c r="J288"/>
  <c r="E288" s="1"/>
  <c r="H288" s="1"/>
  <c r="J289"/>
  <c r="E289" s="1"/>
  <c r="H289" s="1"/>
  <c r="J290"/>
  <c r="E290" s="1"/>
  <c r="H290" s="1"/>
  <c r="J291"/>
  <c r="E291" s="1"/>
  <c r="H291" s="1"/>
  <c r="J292"/>
  <c r="E292" s="1"/>
  <c r="H292" s="1"/>
  <c r="J293"/>
  <c r="E293" s="1"/>
  <c r="H293" s="1"/>
  <c r="J294"/>
  <c r="E294" s="1"/>
  <c r="H294" s="1"/>
  <c r="J295"/>
  <c r="E295" s="1"/>
  <c r="H295" s="1"/>
  <c r="J296"/>
  <c r="E296" s="1"/>
  <c r="H296" s="1"/>
  <c r="J297"/>
  <c r="E297" s="1"/>
  <c r="H297" s="1"/>
  <c r="J298"/>
  <c r="E298" s="1"/>
  <c r="H298" s="1"/>
  <c r="J299"/>
  <c r="E299" s="1"/>
  <c r="H299" s="1"/>
  <c r="J300"/>
  <c r="E300" s="1"/>
  <c r="H300" s="1"/>
  <c r="J301"/>
  <c r="E301" s="1"/>
  <c r="H301" s="1"/>
  <c r="J302"/>
  <c r="E302" s="1"/>
  <c r="H302" s="1"/>
  <c r="J303"/>
  <c r="E303" s="1"/>
  <c r="H303" s="1"/>
  <c r="J304"/>
  <c r="E304" s="1"/>
  <c r="H304" s="1"/>
  <c r="J305"/>
  <c r="E305" s="1"/>
  <c r="H305" s="1"/>
  <c r="J306"/>
  <c r="E306" s="1"/>
  <c r="H306" s="1"/>
  <c r="J307"/>
  <c r="E307" s="1"/>
  <c r="H307" s="1"/>
  <c r="J308"/>
  <c r="E308" s="1"/>
  <c r="H308" s="1"/>
  <c r="J309"/>
  <c r="E309" s="1"/>
  <c r="H309" s="1"/>
  <c r="J310"/>
  <c r="E310" s="1"/>
  <c r="H310" s="1"/>
  <c r="J311"/>
  <c r="E311" s="1"/>
  <c r="H311" s="1"/>
  <c r="J312"/>
  <c r="E312" s="1"/>
  <c r="H312" s="1"/>
  <c r="J313"/>
  <c r="E313" s="1"/>
  <c r="H313" s="1"/>
  <c r="J314"/>
  <c r="E314" s="1"/>
  <c r="H314" s="1"/>
  <c r="J315"/>
  <c r="E315" s="1"/>
  <c r="H315" s="1"/>
  <c r="J316"/>
  <c r="E316" s="1"/>
  <c r="H316" s="1"/>
  <c r="J317"/>
  <c r="E317" s="1"/>
  <c r="H317" s="1"/>
  <c r="J318"/>
  <c r="E318" s="1"/>
  <c r="H318" s="1"/>
  <c r="J319"/>
  <c r="E319" s="1"/>
  <c r="H319" s="1"/>
  <c r="J320"/>
  <c r="E320" s="1"/>
  <c r="H320" s="1"/>
  <c r="J321"/>
  <c r="E321" s="1"/>
  <c r="H321" s="1"/>
  <c r="J322"/>
  <c r="E322" s="1"/>
  <c r="H322" s="1"/>
  <c r="J323"/>
  <c r="E323" s="1"/>
  <c r="H323" s="1"/>
  <c r="J324"/>
  <c r="E324" s="1"/>
  <c r="H324" s="1"/>
  <c r="J325"/>
  <c r="E325" s="1"/>
  <c r="H325" s="1"/>
  <c r="J326"/>
  <c r="E326" s="1"/>
  <c r="H326" s="1"/>
  <c r="J327"/>
  <c r="E327" s="1"/>
  <c r="H327" s="1"/>
  <c r="J328"/>
  <c r="E328" s="1"/>
  <c r="H328" s="1"/>
  <c r="J329"/>
  <c r="E329" s="1"/>
  <c r="H329" s="1"/>
  <c r="J330"/>
  <c r="E330" s="1"/>
  <c r="H330" s="1"/>
  <c r="J331"/>
  <c r="E331" s="1"/>
  <c r="H331" s="1"/>
  <c r="J332"/>
  <c r="E332" s="1"/>
  <c r="H332" s="1"/>
  <c r="J333"/>
  <c r="E333" s="1"/>
  <c r="H333" s="1"/>
  <c r="J334"/>
  <c r="E334" s="1"/>
  <c r="H334" s="1"/>
  <c r="J335"/>
  <c r="E335" s="1"/>
  <c r="H335" s="1"/>
  <c r="J336"/>
  <c r="E336" s="1"/>
  <c r="H336" s="1"/>
  <c r="J337"/>
  <c r="E337" s="1"/>
  <c r="H337" s="1"/>
  <c r="J338"/>
  <c r="E338" s="1"/>
  <c r="H338" s="1"/>
  <c r="J339"/>
  <c r="E339" s="1"/>
  <c r="H339" s="1"/>
  <c r="J340"/>
  <c r="E340" s="1"/>
  <c r="H340" s="1"/>
  <c r="J341"/>
  <c r="E341" s="1"/>
  <c r="H341" s="1"/>
  <c r="J342"/>
  <c r="E342" s="1"/>
  <c r="H342" s="1"/>
  <c r="J343"/>
  <c r="E343" s="1"/>
  <c r="H343" s="1"/>
  <c r="J344"/>
  <c r="E344" s="1"/>
  <c r="H344" s="1"/>
  <c r="J345"/>
  <c r="E345" s="1"/>
  <c r="H345" s="1"/>
  <c r="J346"/>
  <c r="E346" s="1"/>
  <c r="H346" s="1"/>
  <c r="J347"/>
  <c r="E347" s="1"/>
  <c r="H347" s="1"/>
  <c r="J348"/>
  <c r="E348" s="1"/>
  <c r="H348" s="1"/>
  <c r="J349"/>
  <c r="E349" s="1"/>
  <c r="H349" s="1"/>
  <c r="J350"/>
  <c r="E350" s="1"/>
  <c r="H350" s="1"/>
  <c r="J351"/>
  <c r="E351" s="1"/>
  <c r="H351" s="1"/>
  <c r="J352"/>
  <c r="E352" s="1"/>
  <c r="H352" s="1"/>
  <c r="J353"/>
  <c r="E353" s="1"/>
  <c r="H353" s="1"/>
  <c r="J354"/>
  <c r="E354" s="1"/>
  <c r="H354" s="1"/>
  <c r="J355"/>
  <c r="E355" s="1"/>
  <c r="H355" s="1"/>
  <c r="J356"/>
  <c r="E356" s="1"/>
  <c r="H356" s="1"/>
  <c r="J357"/>
  <c r="E357" s="1"/>
  <c r="H357" s="1"/>
  <c r="J358"/>
  <c r="E358" s="1"/>
  <c r="H358" s="1"/>
  <c r="J359"/>
  <c r="E359" s="1"/>
  <c r="H359" s="1"/>
  <c r="J360"/>
  <c r="E360" s="1"/>
  <c r="H360" s="1"/>
  <c r="J361"/>
  <c r="E361" s="1"/>
  <c r="H361" s="1"/>
  <c r="J362"/>
  <c r="E362" s="1"/>
  <c r="H362" s="1"/>
  <c r="J363"/>
  <c r="E363" s="1"/>
  <c r="H363" s="1"/>
  <c r="J364"/>
  <c r="E364" s="1"/>
  <c r="H364" s="1"/>
  <c r="J365"/>
  <c r="E365" s="1"/>
  <c r="H365" s="1"/>
  <c r="J366"/>
  <c r="E366" s="1"/>
  <c r="H366" s="1"/>
  <c r="J367"/>
  <c r="E367" s="1"/>
  <c r="H367" s="1"/>
  <c r="J368"/>
  <c r="E368" s="1"/>
  <c r="H368" s="1"/>
  <c r="J369"/>
  <c r="E369" s="1"/>
  <c r="H369" s="1"/>
  <c r="J370"/>
  <c r="E370" s="1"/>
  <c r="H370" s="1"/>
  <c r="J371"/>
  <c r="E371" s="1"/>
  <c r="H371" s="1"/>
  <c r="J372"/>
  <c r="E372" s="1"/>
  <c r="H372" s="1"/>
  <c r="J373"/>
  <c r="E373" s="1"/>
  <c r="H373" s="1"/>
  <c r="J374"/>
  <c r="E374" s="1"/>
  <c r="H374" s="1"/>
  <c r="J375"/>
  <c r="E375" s="1"/>
  <c r="H375" s="1"/>
  <c r="J376"/>
  <c r="E376" s="1"/>
  <c r="H376" s="1"/>
  <c r="J377"/>
  <c r="E377" s="1"/>
  <c r="H377" s="1"/>
  <c r="J378"/>
  <c r="E378" s="1"/>
  <c r="H378" s="1"/>
  <c r="J383"/>
  <c r="E383" s="1"/>
  <c r="H383" s="1"/>
  <c r="J382"/>
  <c r="E382" s="1"/>
  <c r="H382" s="1"/>
  <c r="J380"/>
  <c r="E380" s="1"/>
  <c r="H380" s="1"/>
  <c r="J381"/>
  <c r="E381" s="1"/>
  <c r="H381" s="1"/>
  <c r="J379"/>
  <c r="E379" s="1"/>
  <c r="H379" s="1"/>
  <c r="H27" l="1"/>
  <c r="E384"/>
  <c r="H384" s="1"/>
  <c r="I385"/>
  <c r="J385" s="1"/>
  <c r="E385" s="1"/>
  <c r="H385" s="1"/>
  <c r="H11" l="1"/>
  <c r="H15"/>
  <c r="H13"/>
</calcChain>
</file>

<file path=xl/comments1.xml><?xml version="1.0" encoding="utf-8"?>
<comments xmlns="http://schemas.openxmlformats.org/spreadsheetml/2006/main">
  <authors>
    <author>Jon</author>
  </authors>
  <commentList>
    <comment ref="C2" authorId="0">
      <text>
        <r>
          <rPr>
            <b/>
            <sz val="8"/>
            <color indexed="81"/>
            <rFont val="Tahoma"/>
            <family val="2"/>
          </rPr>
          <t xml:space="preserve">
Credit Score Maestro Calculator Terms of Use </t>
        </r>
        <r>
          <rPr>
            <b/>
            <u/>
            <sz val="8"/>
            <color indexed="81"/>
            <rFont val="Tahoma"/>
            <family val="2"/>
          </rPr>
          <t xml:space="preserve">
</t>
        </r>
        <r>
          <rPr>
            <sz val="8"/>
            <color indexed="81"/>
            <rFont val="Tahoma"/>
            <family val="2"/>
          </rPr>
          <t xml:space="preserve">You may make archival copies and customize this Excel calculator template (the "Software") for </t>
        </r>
        <r>
          <rPr>
            <b/>
            <sz val="8"/>
            <color indexed="81"/>
            <rFont val="Tahoma"/>
            <family val="2"/>
          </rPr>
          <t>personal use only</t>
        </r>
        <r>
          <rPr>
            <sz val="8"/>
            <color indexed="81"/>
            <rFont val="Tahoma"/>
            <family val="2"/>
          </rPr>
          <t xml:space="preserve">.  This Software or any document including or derived from this Software </t>
        </r>
        <r>
          <rPr>
            <b/>
            <sz val="8"/>
            <color indexed="10"/>
            <rFont val="Tahoma"/>
            <family val="2"/>
          </rPr>
          <t>may NOT be sold, distributed, or placed on a public server such as the internet</t>
        </r>
        <r>
          <rPr>
            <sz val="8"/>
            <color indexed="81"/>
            <rFont val="Tahoma"/>
            <family val="2"/>
          </rPr>
          <t xml:space="preserve"> without the express written permission of CREDIT SCORE MAESTRO LLC.
</t>
        </r>
        <r>
          <rPr>
            <b/>
            <sz val="8"/>
            <color indexed="81"/>
            <rFont val="Tahoma"/>
            <family val="2"/>
          </rPr>
          <t>You may not remove or alter any logo, trademark, copyright, hyperlinks, disclaimers, terms of use, or other proprietary notices</t>
        </r>
        <r>
          <rPr>
            <sz val="8"/>
            <color indexed="81"/>
            <rFont val="Tahoma"/>
            <family val="2"/>
          </rPr>
          <t xml:space="preserve"> within the Software.
</t>
        </r>
        <r>
          <rPr>
            <b/>
            <sz val="8"/>
            <color indexed="81"/>
            <rFont val="Tahoma"/>
            <family val="2"/>
          </rPr>
          <t>"Personal use"</t>
        </r>
        <r>
          <rPr>
            <sz val="8"/>
            <color indexed="81"/>
            <rFont val="Tahoma"/>
            <family val="2"/>
          </rPr>
          <t xml:space="preserve"> is defined as any </t>
        </r>
        <r>
          <rPr>
            <b/>
            <sz val="8"/>
            <color indexed="10"/>
            <rFont val="Tahoma"/>
            <family val="2"/>
          </rPr>
          <t>Non-Commercial</t>
        </r>
        <r>
          <rPr>
            <sz val="8"/>
            <color indexed="81"/>
            <rFont val="Tahoma"/>
            <family val="2"/>
          </rPr>
          <t xml:space="preserve"> use by you or your family on your personal computer.
</t>
        </r>
        <r>
          <rPr>
            <b/>
            <sz val="8"/>
            <color indexed="81"/>
            <rFont val="Tahoma"/>
            <family val="2"/>
          </rPr>
          <t>"Commercial use"</t>
        </r>
        <r>
          <rPr>
            <sz val="8"/>
            <color indexed="81"/>
            <rFont val="Tahoma"/>
            <family val="2"/>
          </rPr>
          <t xml:space="preserve"> is defined as any use by a corporation, business, commercial entity that derives or attempts to derive monetary gain and benefit, either directly or indirectly, from the use of the Software.
This software is for educational and illustrative purposes only and should not be construed as financial advice. The results may not be exact, and they may not apply to your specific situation. You should consult a qualified professional regarding financial decisions.
</t>
        </r>
        <r>
          <rPr>
            <b/>
            <u/>
            <sz val="8"/>
            <color indexed="81"/>
            <rFont val="Tahoma"/>
            <family val="2"/>
          </rPr>
          <t xml:space="preserve">
</t>
        </r>
        <r>
          <rPr>
            <sz val="8"/>
            <color indexed="81"/>
            <rFont val="Tahoma"/>
            <family val="2"/>
          </rPr>
          <t xml:space="preserve">THE SOFTWARE IS PROVIDED TO YOU "AS IS." CREDIT SCORE MAESTRO, LLC MAKES NO WARRANTIES, EXPRESS OR IMPLIED, AND EXPRESSLY DISCLAIMS ALL REPRESENTATIONS, ORAL OR WRITTEN, TERMS, CONDITIONS, AND WARRANTIES, INCLUDING BUT NOT LIMITED TO, IMPLIED WARRANTIES OF MERCHANTABILITY, FITNESS FOR A PARTICULAR PURPOSE, AND NONINFRINGEMENT. YOU ACCEPT THAT THE SOFTWARE MAY NOT MEET YOUR REQUIREMENTS, OPERATE ERROR FREE, OR IDENTIFY ANY OR ALL ERRORS OR PROBLEMS. YOU UNDERSTAND AND ACCEPT THAT THE CALCULATOR MADE BY THE SOFTWARE MAY NOT BE ACCURATE.
YOUR USE OF THE SOFTWARE IS AN EXPLICIT AGREEANCE THAT CREDIT SCORE MAESTRO, LLC WILL NOT BE LIABLE TO YOU, FOR ANY DAMAGES, INCLUDING ANY LOST PROFITS, LOST SAVINGS, OR ANY OTHER DIRECT, INDIRECT, SPECIAL, INCIDENTAL, OR CONSEQUENTIAL DAMAGES ARISING FROM THE USE OF OR FOR ANY MISTAKES AND NEGLIGENCE IN DEVELOPING THIS SOFTWARE, OR FOR ANY CLAIM BY ANY OTHER PARTY. BY USING THIS SOFTWARE, YOU AGREE TO BEAR ALL RISKS AND RESPONSIBILITY FOR THE QUALITY AND PERFORMANCE OF THIS SOFTWARE AND ITS CALCULATORS.
</t>
        </r>
      </text>
    </comment>
  </commentList>
</comments>
</file>

<file path=xl/comments2.xml><?xml version="1.0" encoding="utf-8"?>
<comments xmlns="http://schemas.openxmlformats.org/spreadsheetml/2006/main">
  <authors>
    <author>Jon</author>
    <author>Vertex42</author>
  </authors>
  <commentList>
    <comment ref="C2" authorId="0">
      <text>
        <r>
          <rPr>
            <b/>
            <u/>
            <sz val="8"/>
            <color indexed="81"/>
            <rFont val="Tahoma"/>
            <family val="2"/>
          </rPr>
          <t xml:space="preserve">
</t>
        </r>
        <r>
          <rPr>
            <b/>
            <sz val="8"/>
            <color indexed="81"/>
            <rFont val="Tahoma"/>
            <family val="2"/>
          </rPr>
          <t>Credit Score Maestro Calculator Terms of Use</t>
        </r>
        <r>
          <rPr>
            <b/>
            <u/>
            <sz val="8"/>
            <color indexed="81"/>
            <rFont val="Tahoma"/>
            <family val="2"/>
          </rPr>
          <t xml:space="preserve"> 
</t>
        </r>
        <r>
          <rPr>
            <sz val="8"/>
            <color indexed="81"/>
            <rFont val="Tahoma"/>
            <family val="2"/>
          </rPr>
          <t xml:space="preserve">You may make archival copies and customize this Excel calculator template (the "Software") for </t>
        </r>
        <r>
          <rPr>
            <b/>
            <sz val="8"/>
            <color indexed="81"/>
            <rFont val="Tahoma"/>
            <family val="2"/>
          </rPr>
          <t>personal use only</t>
        </r>
        <r>
          <rPr>
            <sz val="8"/>
            <color indexed="81"/>
            <rFont val="Tahoma"/>
            <family val="2"/>
          </rPr>
          <t xml:space="preserve">.  This Software or any document including or derived from this Software </t>
        </r>
        <r>
          <rPr>
            <b/>
            <sz val="8"/>
            <color indexed="10"/>
            <rFont val="Tahoma"/>
            <family val="2"/>
          </rPr>
          <t>may NOT be sold, distributed, or placed on a public server such as the internet</t>
        </r>
        <r>
          <rPr>
            <sz val="8"/>
            <color indexed="81"/>
            <rFont val="Tahoma"/>
            <family val="2"/>
          </rPr>
          <t xml:space="preserve"> without the express written permission of CREDIT SCORE MAESTRO LLC.
</t>
        </r>
        <r>
          <rPr>
            <b/>
            <sz val="8"/>
            <color indexed="81"/>
            <rFont val="Tahoma"/>
            <family val="2"/>
          </rPr>
          <t>You may not remove or alter any logo, trademark, copyright, hyperlinks, disclaimers, terms of use, or other proprietary notices</t>
        </r>
        <r>
          <rPr>
            <sz val="8"/>
            <color indexed="81"/>
            <rFont val="Tahoma"/>
            <family val="2"/>
          </rPr>
          <t xml:space="preserve"> within the Software.
</t>
        </r>
        <r>
          <rPr>
            <b/>
            <sz val="8"/>
            <color indexed="81"/>
            <rFont val="Tahoma"/>
            <family val="2"/>
          </rPr>
          <t>"Personal use"</t>
        </r>
        <r>
          <rPr>
            <sz val="8"/>
            <color indexed="81"/>
            <rFont val="Tahoma"/>
            <family val="2"/>
          </rPr>
          <t xml:space="preserve"> is defined as any </t>
        </r>
        <r>
          <rPr>
            <b/>
            <sz val="8"/>
            <color indexed="10"/>
            <rFont val="Tahoma"/>
            <family val="2"/>
          </rPr>
          <t>Non-Commercial</t>
        </r>
        <r>
          <rPr>
            <sz val="8"/>
            <color indexed="81"/>
            <rFont val="Tahoma"/>
            <family val="2"/>
          </rPr>
          <t xml:space="preserve"> use by you or your family on your personal computer.
</t>
        </r>
        <r>
          <rPr>
            <b/>
            <sz val="8"/>
            <color indexed="81"/>
            <rFont val="Tahoma"/>
            <family val="2"/>
          </rPr>
          <t>"Commercial use"</t>
        </r>
        <r>
          <rPr>
            <sz val="8"/>
            <color indexed="81"/>
            <rFont val="Tahoma"/>
            <family val="2"/>
          </rPr>
          <t xml:space="preserve"> is defined as any use by a corporation, business, commercial entity that derives or attempts to derive monetary gain and benefit, either directly or indirectly, from the use of the Software.
This software is for educational and illustrative purposes only and should not be construed as financial advice. The results may not be exact, and they may not apply to your specific situation. You should consult a qualified professional regarding financial decisions.
</t>
        </r>
        <r>
          <rPr>
            <b/>
            <u/>
            <sz val="8"/>
            <color indexed="81"/>
            <rFont val="Tahoma"/>
            <family val="2"/>
          </rPr>
          <t xml:space="preserve">
</t>
        </r>
        <r>
          <rPr>
            <sz val="8"/>
            <color indexed="81"/>
            <rFont val="Tahoma"/>
            <family val="2"/>
          </rPr>
          <t xml:space="preserve">THE SOFTWARE IS PROVIDED TO YOU "AS IS." CREDIT SCORE MAESTRO, LLC MAKES NO WARRANTIES, EXPRESS OR IMPLIED, AND EXPRESSLY DISCLAIMS ALL REPRESENTATIONS, ORAL OR WRITTEN, TERMS, CONDITIONS, AND WARRANTIES, INCLUDING BUT NOT LIMITED TO, IMPLIED WARRANTIES OF MERCHANTABILITY, FITNESS FOR A PARTICULAR PURPOSE, AND NONINFRINGEMENT. YOU ACCEPT THAT THE SOFTWARE MAY NOT MEET YOUR REQUIREMENTS, OPERATE ERROR FREE, OR IDENTIFY ANY OR ALL ERRORS OR PROBLEMS. YOU UNDERSTAND AND ACCEPT THAT THE CALCULATOR MADE BY THE SOFTWARE MAY NOT BE ACCURATE.
YOUR USE OF THE SOFTWARE IS AN EXPLICIT AGREEANCE THAT CREDIT SCORE MAESTRO, LLC WILL NOT BE LIABLE TO YOU, FOR ANY DAMAGES, INCLUDING ANY LOST PROFITS, LOST SAVINGS, OR ANY OTHER DIRECT, INDIRECT, SPECIAL, INCIDENTAL, OR CONSEQUENTIAL DAMAGES ARISING FROM THE USE OF OR FOR ANY MISTAKES AND NEGLIGENCE IN DEVELOPING THIS SOFTWARE, OR FOR ANY CLAIM BY ANY OTHER PARTY. BY USING THIS SOFTWARE, YOU AGREE TO BEAR ALL RISKS AND RESPONSIBILITY FOR THE QUALITY AND PERFORMANCE OF THIS SOFTWARE AND ITS CALCULATORS.
</t>
        </r>
      </text>
    </comment>
    <comment ref="B6" authorId="0">
      <text>
        <r>
          <rPr>
            <b/>
            <sz val="8"/>
            <color indexed="81"/>
            <rFont val="Tahoma"/>
            <family val="2"/>
          </rPr>
          <t>Date:</t>
        </r>
        <r>
          <rPr>
            <sz val="8"/>
            <color indexed="81"/>
            <rFont val="Tahoma"/>
            <family val="2"/>
          </rPr>
          <t xml:space="preserve">
Record the date that you entered your creditor information. This is for your own information, and the first payment in the Payment Schedule will be the 1st of the following month.  The Payment Schedule assumes that all payments are made on the first day of the month. This may not be the case because many creditors issue billing statements at different times of the month.</t>
        </r>
      </text>
    </comment>
    <comment ref="C9" authorId="0">
      <text>
        <r>
          <rPr>
            <b/>
            <sz val="8"/>
            <color indexed="81"/>
            <rFont val="Tahoma"/>
            <family val="2"/>
          </rPr>
          <t>Current Balance</t>
        </r>
        <r>
          <rPr>
            <sz val="8"/>
            <color indexed="81"/>
            <rFont val="Tahoma"/>
            <family val="2"/>
          </rPr>
          <t xml:space="preserve">
This is the amount you currently need to pay off the debt.</t>
        </r>
      </text>
    </comment>
    <comment ref="D9" authorId="0">
      <text>
        <r>
          <rPr>
            <b/>
            <sz val="8"/>
            <color indexed="81"/>
            <rFont val="Tahoma"/>
            <family val="2"/>
          </rPr>
          <t>Annual Interest Rate:</t>
        </r>
        <r>
          <rPr>
            <sz val="8"/>
            <color indexed="81"/>
            <rFont val="Tahoma"/>
            <family val="2"/>
          </rPr>
          <t xml:space="preserve">
Enter the APR (Annual Percentage Rate). Most rates of credit cards may fluctuate over time; there rates can change with late payments and other factors and an individual card may have a different rate on specific amounts of the total balance owed. This calculator assumes a fixed rate.</t>
        </r>
      </text>
    </comment>
    <comment ref="E9" authorId="0">
      <text>
        <r>
          <rPr>
            <b/>
            <sz val="8"/>
            <color indexed="81"/>
            <rFont val="Tahoma"/>
            <family val="2"/>
          </rPr>
          <t>Payment:</t>
        </r>
        <r>
          <rPr>
            <sz val="8"/>
            <color indexed="81"/>
            <rFont val="Tahoma"/>
            <family val="2"/>
          </rPr>
          <t xml:space="preserve">
This is either your </t>
        </r>
        <r>
          <rPr>
            <b/>
            <sz val="8"/>
            <color indexed="81"/>
            <rFont val="Tahoma"/>
            <family val="2"/>
          </rPr>
          <t>current minimum payment</t>
        </r>
        <r>
          <rPr>
            <sz val="8"/>
            <color indexed="81"/>
            <rFont val="Tahoma"/>
            <family val="2"/>
          </rPr>
          <t xml:space="preserve">, or the amount you want to pay each month. You should verify your balance and minimum payment with your lending institution. </t>
        </r>
        <r>
          <rPr>
            <i/>
            <sz val="8"/>
            <color indexed="81"/>
            <rFont val="Tahoma"/>
            <family val="2"/>
          </rPr>
          <t>It is possible for your minimum payment to change over time</t>
        </r>
        <r>
          <rPr>
            <sz val="8"/>
            <color indexed="81"/>
            <rFont val="Tahoma"/>
            <family val="2"/>
          </rPr>
          <t xml:space="preserve">. This calculator assumes that the rate does not change.
</t>
        </r>
        <r>
          <rPr>
            <b/>
            <sz val="8"/>
            <color indexed="81"/>
            <rFont val="Tahoma"/>
            <family val="2"/>
          </rPr>
          <t>Red Error Indication</t>
        </r>
        <r>
          <rPr>
            <sz val="8"/>
            <color indexed="81"/>
            <rFont val="Tahoma"/>
            <family val="2"/>
          </rPr>
          <t xml:space="preserve">: If the cell shows a </t>
        </r>
        <r>
          <rPr>
            <b/>
            <sz val="8"/>
            <color indexed="81"/>
            <rFont val="Tahoma"/>
            <family val="2"/>
          </rPr>
          <t>RED</t>
        </r>
        <r>
          <rPr>
            <sz val="8"/>
            <color indexed="81"/>
            <rFont val="Tahoma"/>
            <family val="2"/>
          </rPr>
          <t xml:space="preserve"> background, it means that the Payment is less than the </t>
        </r>
        <r>
          <rPr>
            <b/>
            <sz val="8"/>
            <color indexed="81"/>
            <rFont val="Tahoma"/>
            <family val="2"/>
          </rPr>
          <t>interest-only</t>
        </r>
        <r>
          <rPr>
            <sz val="8"/>
            <color indexed="81"/>
            <rFont val="Tahoma"/>
            <family val="2"/>
          </rPr>
          <t xml:space="preserve"> payment. If the payment is less than the minimum payment, you could end up paying extra fees and your interest rate might increase as a penalty. If the payment is not enough to cover the interest, the interest is added to the balance (negative amortization) in the payment schedule and you incur paying interest on the interest owed. This may or may not be how your actual loan works.</t>
        </r>
      </text>
    </comment>
    <comment ref="F9" authorId="0">
      <text>
        <r>
          <rPr>
            <b/>
            <sz val="8"/>
            <color indexed="81"/>
            <rFont val="Tahoma"/>
            <family val="2"/>
          </rPr>
          <t>Custom Criteria:</t>
        </r>
        <r>
          <rPr>
            <sz val="8"/>
            <color indexed="81"/>
            <rFont val="Tahoma"/>
            <family val="2"/>
          </rPr>
          <t xml:space="preserve">
You can enter formulas or values in this column to control the order in which the debts are paid (e.g. the Term, or the numeric order you wish to pay the debts, etc.) In the STRATEGY dropdown box, choose "Custom - Highest First", or "Custom - Lowest First".</t>
        </r>
      </text>
    </comment>
    <comment ref="G9" authorId="1">
      <text>
        <r>
          <rPr>
            <b/>
            <sz val="8"/>
            <color indexed="81"/>
            <rFont val="Tahoma"/>
            <family val="2"/>
          </rPr>
          <t>Reduce To</t>
        </r>
        <r>
          <rPr>
            <sz val="8"/>
            <color indexed="81"/>
            <rFont val="Tahoma"/>
            <family val="2"/>
          </rPr>
          <t>:
If you want to reduce the balance to a specific amount or percentage of the credit limit, enter that value here. You will continue to make the payment as specified after that point, but the debt eliminator will allocated that payment to the next debt.</t>
        </r>
      </text>
    </comment>
    <comment ref="H9" authorId="1">
      <text>
        <r>
          <rPr>
            <b/>
            <sz val="8"/>
            <color indexed="81"/>
            <rFont val="Tahoma"/>
            <family val="2"/>
          </rPr>
          <t>Current Interest-Only Payment:</t>
        </r>
        <r>
          <rPr>
            <sz val="8"/>
            <color indexed="81"/>
            <rFont val="Tahoma"/>
            <family val="2"/>
          </rPr>
          <t xml:space="preserve">
This column calculates the interest-only payment. It is based on the current balance and interest rate. Anything less than this amount will result in negative amortization in the payment schedule (interest added to the balance).</t>
        </r>
      </text>
    </comment>
    <comment ref="B27" authorId="0">
      <text>
        <r>
          <rPr>
            <b/>
            <sz val="8"/>
            <color indexed="81"/>
            <rFont val="Tahoma"/>
            <family val="2"/>
          </rPr>
          <t>Monthly Payment:</t>
        </r>
        <r>
          <rPr>
            <sz val="8"/>
            <color indexed="81"/>
            <rFont val="Tahoma"/>
            <family val="2"/>
          </rPr>
          <t xml:space="preserve">
Enter the amount that you can set aside</t>
        </r>
        <r>
          <rPr>
            <b/>
            <sz val="8"/>
            <color indexed="81"/>
            <rFont val="Tahoma"/>
            <family val="2"/>
          </rPr>
          <t xml:space="preserve"> each month</t>
        </r>
        <r>
          <rPr>
            <sz val="8"/>
            <color indexed="81"/>
            <rFont val="Tahoma"/>
            <family val="2"/>
          </rPr>
          <t xml:space="preserve"> to pay off your debt. The amount should be greater than the sum of the individual payments. This calculator assumes fixed payments (except for the debt eliminator), fixed rates, no late fees, no additional charges, and no other fees. Part of the monthly payment will go towards paying the interest due, and the other part will go towards reducing the balance(s).
</t>
        </r>
        <r>
          <rPr>
            <b/>
            <sz val="8"/>
            <color indexed="81"/>
            <rFont val="Tahoma"/>
            <family val="2"/>
          </rPr>
          <t>Check Your Budget</t>
        </r>
        <r>
          <rPr>
            <sz val="8"/>
            <color indexed="81"/>
            <rFont val="Tahoma"/>
            <family val="2"/>
          </rPr>
          <t xml:space="preserve"> - To pay off your debts as soon as possible, choose the largest monthly payment that fits within your budget.</t>
        </r>
      </text>
    </comment>
    <comment ref="B28" authorId="0">
      <text>
        <r>
          <rPr>
            <b/>
            <sz val="8"/>
            <color indexed="81"/>
            <rFont val="Tahoma"/>
            <family val="2"/>
          </rPr>
          <t>Initial Debt Eliminator, Extra Payment, or Accelerator Margin:</t>
        </r>
        <r>
          <rPr>
            <sz val="8"/>
            <color indexed="81"/>
            <rFont val="Tahoma"/>
            <family val="2"/>
          </rPr>
          <t xml:space="preserve">
This is the amount of money you have left over after making all the other necessary payments. It is calculated as the Monthly Payment minus the total monthly payments from the creditor table.</t>
        </r>
      </text>
    </comment>
  </commentList>
</comments>
</file>

<file path=xl/comments3.xml><?xml version="1.0" encoding="utf-8"?>
<comments xmlns="http://schemas.openxmlformats.org/spreadsheetml/2006/main">
  <authors>
    <author>Jon</author>
    <author>Vertex42</author>
  </authors>
  <commentList>
    <comment ref="D2" authorId="0">
      <text>
        <r>
          <rPr>
            <b/>
            <u/>
            <sz val="8"/>
            <color indexed="81"/>
            <rFont val="Tahoma"/>
            <family val="2"/>
          </rPr>
          <t xml:space="preserve">
</t>
        </r>
        <r>
          <rPr>
            <b/>
            <sz val="8"/>
            <color indexed="81"/>
            <rFont val="Tahoma"/>
            <family val="2"/>
          </rPr>
          <t xml:space="preserve">Credit Score Maestro Calculator Terms of Use </t>
        </r>
        <r>
          <rPr>
            <b/>
            <u/>
            <sz val="8"/>
            <color indexed="81"/>
            <rFont val="Tahoma"/>
            <family val="2"/>
          </rPr>
          <t xml:space="preserve">
</t>
        </r>
        <r>
          <rPr>
            <sz val="8"/>
            <color indexed="81"/>
            <rFont val="Tahoma"/>
            <family val="2"/>
          </rPr>
          <t xml:space="preserve">You may make archival copies and customize this Excel calculator template (the "Software") for </t>
        </r>
        <r>
          <rPr>
            <b/>
            <sz val="8"/>
            <color indexed="81"/>
            <rFont val="Tahoma"/>
            <family val="2"/>
          </rPr>
          <t>personal use only</t>
        </r>
        <r>
          <rPr>
            <sz val="8"/>
            <color indexed="81"/>
            <rFont val="Tahoma"/>
            <family val="2"/>
          </rPr>
          <t xml:space="preserve">.  This Software or any document including or derived from this Software </t>
        </r>
        <r>
          <rPr>
            <b/>
            <sz val="8"/>
            <color indexed="10"/>
            <rFont val="Tahoma"/>
            <family val="2"/>
          </rPr>
          <t>may NOT be sold, distributed, or placed on a public server such as the internet</t>
        </r>
        <r>
          <rPr>
            <sz val="8"/>
            <color indexed="81"/>
            <rFont val="Tahoma"/>
            <family val="2"/>
          </rPr>
          <t xml:space="preserve"> without the express written permission of CREDIT SCORE MAESTRO LLC.
</t>
        </r>
        <r>
          <rPr>
            <b/>
            <sz val="8"/>
            <color indexed="81"/>
            <rFont val="Tahoma"/>
            <family val="2"/>
          </rPr>
          <t>You may not remove or alter any logo, trademark, copyright, hyperlinks, disclaimers, terms of use, or other proprietary notices</t>
        </r>
        <r>
          <rPr>
            <sz val="8"/>
            <color indexed="81"/>
            <rFont val="Tahoma"/>
            <family val="2"/>
          </rPr>
          <t xml:space="preserve"> within the Software.
</t>
        </r>
        <r>
          <rPr>
            <b/>
            <sz val="8"/>
            <color indexed="81"/>
            <rFont val="Tahoma"/>
            <family val="2"/>
          </rPr>
          <t>"Personal use"</t>
        </r>
        <r>
          <rPr>
            <sz val="8"/>
            <color indexed="81"/>
            <rFont val="Tahoma"/>
            <family val="2"/>
          </rPr>
          <t xml:space="preserve"> is defined as any </t>
        </r>
        <r>
          <rPr>
            <b/>
            <sz val="8"/>
            <color indexed="10"/>
            <rFont val="Tahoma"/>
            <family val="2"/>
          </rPr>
          <t>Non-Commercial</t>
        </r>
        <r>
          <rPr>
            <sz val="8"/>
            <color indexed="81"/>
            <rFont val="Tahoma"/>
            <family val="2"/>
          </rPr>
          <t xml:space="preserve"> use by you or your family on your personal computer.
</t>
        </r>
        <r>
          <rPr>
            <b/>
            <sz val="8"/>
            <color indexed="81"/>
            <rFont val="Tahoma"/>
            <family val="2"/>
          </rPr>
          <t>"Commercial use"</t>
        </r>
        <r>
          <rPr>
            <sz val="8"/>
            <color indexed="81"/>
            <rFont val="Tahoma"/>
            <family val="2"/>
          </rPr>
          <t xml:space="preserve"> is defined as any use by a corporation, business, commercial entity that derives or attempts to derive monetary gain and benefit, either directly or indirectly, from the use of the Software.
This software is for educational and illustrative purposes only and should not be construed as financial advice. The results may not be exact, and they may not apply to your specific situation. You should consult a qualified professional regarding financial decisions.
</t>
        </r>
        <r>
          <rPr>
            <b/>
            <u/>
            <sz val="8"/>
            <color indexed="81"/>
            <rFont val="Tahoma"/>
            <family val="2"/>
          </rPr>
          <t xml:space="preserve">
</t>
        </r>
        <r>
          <rPr>
            <sz val="8"/>
            <color indexed="81"/>
            <rFont val="Tahoma"/>
            <family val="2"/>
          </rPr>
          <t xml:space="preserve">THE SOFTWARE IS PROVIDED TO YOU "AS IS." CREDIT SCORE MAESTRO, LLC MAKES NO WARRANTIES, EXPRESS OR IMPLIED, AND EXPRESSLY DISCLAIMS ALL REPRESENTATIONS, ORAL OR WRITTEN, TERMS, CONDITIONS, AND WARRANTIES, INCLUDING BUT NOT LIMITED TO, IMPLIED WARRANTIES OF MERCHANTABILITY, FITNESS FOR A PARTICULAR PURPOSE, AND NONINFRINGEMENT. YOU ACCEPT THAT THE SOFTWARE MAY NOT MEET YOUR REQUIREMENTS, OPERATE ERROR FREE, OR IDENTIFY ANY OR ALL ERRORS OR PROBLEMS. YOU UNDERSTAND AND ACCEPT THAT THE CALCULATOR MADE BY THE SOFTWARE MAY NOT BE ACCURATE.
YOUR USE OF THE SOFTWARE IS AN EXPLICIT AGREEANCE THAT CREDIT SCORE MAESTRO, LLC WILL NOT BE LIABLE TO YOU, FOR ANY DAMAGES, INCLUDING ANY LOST PROFITS, LOST SAVINGS, OR ANY OTHER DIRECT, INDIRECT, SPECIAL, INCIDENTAL, OR CONSEQUENTIAL DAMAGES ARISING FROM THE USE OF OR FOR ANY MISTAKES AND NEGLIGENCE IN DEVELOPING THIS SOFTWARE, OR FOR ANY CLAIM BY ANY OTHER PARTY. BY USING THIS SOFTWARE, YOU AGREE TO BEAR ALL RISKS AND RESPONSIBILITY FOR THE QUALITY AND PERFORMANCE OF THIS SOFTWARE AND ITS CALCULATORS.
</t>
        </r>
      </text>
    </comment>
    <comment ref="C23" authorId="0">
      <text>
        <r>
          <rPr>
            <b/>
            <sz val="8"/>
            <color indexed="81"/>
            <rFont val="Tahoma"/>
            <family val="2"/>
          </rPr>
          <t>Eliminator:</t>
        </r>
        <r>
          <rPr>
            <sz val="8"/>
            <color indexed="81"/>
            <rFont val="Tahoma"/>
            <family val="2"/>
          </rPr>
          <t xml:space="preserve">
This column represents the extra payment above and beyond your normal monthly payments. When a loan is fully paid, that loan's monthly payment is added the Eliminator and used to pay off the next loan, and so on.</t>
        </r>
      </text>
    </comment>
    <comment ref="D23" authorId="1">
      <text>
        <r>
          <rPr>
            <b/>
            <sz val="8"/>
            <color indexed="81"/>
            <rFont val="Tahoma"/>
            <family val="2"/>
          </rPr>
          <t>Additional Debt Eliminator Amount:</t>
        </r>
        <r>
          <rPr>
            <sz val="8"/>
            <color indexed="81"/>
            <rFont val="Tahoma"/>
            <family val="2"/>
          </rPr>
          <t xml:space="preserve">
To pay more than just the Debt Eliminator amount for a specific month, include the amount in this column. It will be added to the normal Eliminator amount for just that month.</t>
        </r>
      </text>
    </comment>
    <comment ref="BV25" authorId="0">
      <text>
        <r>
          <rPr>
            <sz val="8"/>
            <color indexed="81"/>
            <rFont val="Tahoma"/>
            <family val="2"/>
          </rPr>
          <t>Different formula than previous column</t>
        </r>
      </text>
    </comment>
    <comment ref="CM25" authorId="0">
      <text>
        <r>
          <rPr>
            <sz val="8"/>
            <color indexed="81"/>
            <rFont val="Tahoma"/>
            <family val="2"/>
          </rPr>
          <t>Different formula than previous column</t>
        </r>
      </text>
    </comment>
  </commentList>
</comments>
</file>

<file path=xl/comments4.xml><?xml version="1.0" encoding="utf-8"?>
<comments xmlns="http://schemas.openxmlformats.org/spreadsheetml/2006/main">
  <authors>
    <author>Jon</author>
    <author>Josh</author>
  </authors>
  <commentList>
    <comment ref="D2" authorId="0">
      <text>
        <r>
          <rPr>
            <b/>
            <u/>
            <sz val="8"/>
            <color indexed="81"/>
            <rFont val="Tahoma"/>
            <family val="2"/>
          </rPr>
          <t xml:space="preserve">
</t>
        </r>
        <r>
          <rPr>
            <b/>
            <sz val="8"/>
            <color indexed="81"/>
            <rFont val="Tahoma"/>
            <family val="2"/>
          </rPr>
          <t>Credit Score Maestro Calculator Terms of Use</t>
        </r>
        <r>
          <rPr>
            <b/>
            <u/>
            <sz val="8"/>
            <color indexed="81"/>
            <rFont val="Tahoma"/>
            <family val="2"/>
          </rPr>
          <t xml:space="preserve"> 
</t>
        </r>
        <r>
          <rPr>
            <sz val="8"/>
            <color indexed="81"/>
            <rFont val="Tahoma"/>
            <family val="2"/>
          </rPr>
          <t xml:space="preserve">You may make archival copies and customize this Excel calculator template (the "Software") for </t>
        </r>
        <r>
          <rPr>
            <b/>
            <sz val="8"/>
            <color indexed="81"/>
            <rFont val="Tahoma"/>
            <family val="2"/>
          </rPr>
          <t>personal use only</t>
        </r>
        <r>
          <rPr>
            <sz val="8"/>
            <color indexed="81"/>
            <rFont val="Tahoma"/>
            <family val="2"/>
          </rPr>
          <t xml:space="preserve">.  This Software or any document including or derived from this Software </t>
        </r>
        <r>
          <rPr>
            <b/>
            <sz val="8"/>
            <color indexed="10"/>
            <rFont val="Tahoma"/>
            <family val="2"/>
          </rPr>
          <t>may NOT be sold, distributed, or placed on a public server such as the internet</t>
        </r>
        <r>
          <rPr>
            <sz val="8"/>
            <color indexed="81"/>
            <rFont val="Tahoma"/>
            <family val="2"/>
          </rPr>
          <t xml:space="preserve"> without the express written permission of CREDIT SCORE MAESTRO LLC.
</t>
        </r>
        <r>
          <rPr>
            <b/>
            <sz val="8"/>
            <color indexed="81"/>
            <rFont val="Tahoma"/>
            <family val="2"/>
          </rPr>
          <t>You may not remove or alter any logo, trademark, copyright, hyperlinks, disclaimers, terms of use, or other proprietary notices</t>
        </r>
        <r>
          <rPr>
            <sz val="8"/>
            <color indexed="81"/>
            <rFont val="Tahoma"/>
            <family val="2"/>
          </rPr>
          <t xml:space="preserve"> within the Software.
</t>
        </r>
        <r>
          <rPr>
            <b/>
            <sz val="8"/>
            <color indexed="81"/>
            <rFont val="Tahoma"/>
            <family val="2"/>
          </rPr>
          <t>"Personal use"</t>
        </r>
        <r>
          <rPr>
            <sz val="8"/>
            <color indexed="81"/>
            <rFont val="Tahoma"/>
            <family val="2"/>
          </rPr>
          <t xml:space="preserve"> is defined as any </t>
        </r>
        <r>
          <rPr>
            <b/>
            <sz val="8"/>
            <color indexed="10"/>
            <rFont val="Tahoma"/>
            <family val="2"/>
          </rPr>
          <t>Non-Commercial</t>
        </r>
        <r>
          <rPr>
            <sz val="8"/>
            <color indexed="81"/>
            <rFont val="Tahoma"/>
            <family val="2"/>
          </rPr>
          <t xml:space="preserve"> use by you or your family on your personal computer.
</t>
        </r>
        <r>
          <rPr>
            <b/>
            <sz val="8"/>
            <color indexed="81"/>
            <rFont val="Tahoma"/>
            <family val="2"/>
          </rPr>
          <t>"Commercial use"</t>
        </r>
        <r>
          <rPr>
            <sz val="8"/>
            <color indexed="81"/>
            <rFont val="Tahoma"/>
            <family val="2"/>
          </rPr>
          <t xml:space="preserve"> is defined as any use by a corporation, business, commercial entity that derives or attempts to derive monetary gain and benefit, either directly or indirectly, from the use of the Software.
This software is for educational and illustrative purposes only and should not be construed as financial advice. The results may not be exact, and they may not apply to your specific situation. You should consult a qualified professional regarding financial decisions.
</t>
        </r>
        <r>
          <rPr>
            <b/>
            <u/>
            <sz val="8"/>
            <color indexed="81"/>
            <rFont val="Tahoma"/>
            <family val="2"/>
          </rPr>
          <t xml:space="preserve">
</t>
        </r>
        <r>
          <rPr>
            <sz val="8"/>
            <color indexed="81"/>
            <rFont val="Tahoma"/>
            <family val="2"/>
          </rPr>
          <t xml:space="preserve">THE SOFTWARE IS PROVIDED TO YOU "AS IS." CREDIT SCORE MAESTRO, LLC MAKES NO WARRANTIES, EXPRESS OR IMPLIED, AND EXPRESSLY DISCLAIMS ALL REPRESENTATIONS, ORAL OR WRITTEN, TERMS, CONDITIONS, AND WARRANTIES, INCLUDING BUT NOT LIMITED TO, IMPLIED WARRANTIES OF MERCHANTABILITY, FITNESS FOR A PARTICULAR PURPOSE, AND NONINFRINGEMENT. YOU ACCEPT THAT THE SOFTWARE MAY NOT MEET YOUR REQUIREMENTS, OPERATE ERROR FREE, OR IDENTIFY ANY OR ALL ERRORS OR PROBLEMS. YOU UNDERSTAND AND ACCEPT THAT THE CALCULATOR MADE BY THE SOFTWARE MAY NOT BE ACCURATE.
YOUR USE OF THE SOFTWARE IS AN EXPLICIT AGREEANCE THAT CREDIT SCORE MAESTRO, LLC WILL NOT BE LIABLE TO YOU, FOR ANY DAMAGES, INCLUDING ANY LOST PROFITS, LOST SAVINGS, OR ANY OTHER DIRECT, INDIRECT, SPECIAL, INCIDENTAL, OR CONSEQUENTIAL DAMAGES ARISING FROM THE USE OF OR FOR ANY MISTAKES AND NEGLIGENCE IN DEVELOPING THIS SOFTWARE, OR FOR ANY CLAIM BY ANY OTHER PARTY. BY USING THIS SOFTWARE, YOU AGREE TO BEAR ALL RISKS AND RESPONSIBILITY FOR THE QUALITY AND PERFORMANCE OF THIS SOFTWARE AND ITS CALCULATORS.
</t>
        </r>
      </text>
    </comment>
    <comment ref="E13" authorId="1">
      <text>
        <r>
          <rPr>
            <b/>
            <sz val="8"/>
            <color indexed="81"/>
            <rFont val="Tahoma"/>
            <family val="2"/>
          </rPr>
          <t>12 = Monthly
1 = Annually</t>
        </r>
      </text>
    </comment>
  </commentList>
</comments>
</file>

<file path=xl/comments5.xml><?xml version="1.0" encoding="utf-8"?>
<comments xmlns="http://schemas.openxmlformats.org/spreadsheetml/2006/main">
  <authors>
    <author>Jon</author>
  </authors>
  <commentList>
    <comment ref="C2" authorId="0">
      <text>
        <r>
          <rPr>
            <b/>
            <u/>
            <sz val="8"/>
            <color indexed="81"/>
            <rFont val="Tahoma"/>
            <family val="2"/>
          </rPr>
          <t xml:space="preserve">
</t>
        </r>
        <r>
          <rPr>
            <b/>
            <sz val="8"/>
            <color indexed="81"/>
            <rFont val="Tahoma"/>
            <family val="2"/>
          </rPr>
          <t xml:space="preserve">Credit Score Maestro Calculator Terms of Use </t>
        </r>
        <r>
          <rPr>
            <b/>
            <u/>
            <sz val="8"/>
            <color indexed="81"/>
            <rFont val="Tahoma"/>
            <family val="2"/>
          </rPr>
          <t xml:space="preserve">
</t>
        </r>
        <r>
          <rPr>
            <sz val="8"/>
            <color indexed="81"/>
            <rFont val="Tahoma"/>
            <family val="2"/>
          </rPr>
          <t xml:space="preserve">You may make archival copies and customize this Excel calculator template (the "Software") for </t>
        </r>
        <r>
          <rPr>
            <b/>
            <sz val="8"/>
            <color indexed="81"/>
            <rFont val="Tahoma"/>
            <family val="2"/>
          </rPr>
          <t>personal use only</t>
        </r>
        <r>
          <rPr>
            <sz val="8"/>
            <color indexed="81"/>
            <rFont val="Tahoma"/>
            <family val="2"/>
          </rPr>
          <t xml:space="preserve">.  This Software or any document including or derived from this Software </t>
        </r>
        <r>
          <rPr>
            <b/>
            <sz val="8"/>
            <color indexed="10"/>
            <rFont val="Tahoma"/>
            <family val="2"/>
          </rPr>
          <t>may NOT be sold, distributed, or placed on a public server such as the internet</t>
        </r>
        <r>
          <rPr>
            <sz val="8"/>
            <color indexed="81"/>
            <rFont val="Tahoma"/>
            <family val="2"/>
          </rPr>
          <t xml:space="preserve"> without the express written permission of CREDIT SCORE MAESTRO LLC.
</t>
        </r>
        <r>
          <rPr>
            <b/>
            <sz val="8"/>
            <color indexed="81"/>
            <rFont val="Tahoma"/>
            <family val="2"/>
          </rPr>
          <t>You may not remove or alter any logo, trademark, copyright, hyperlinks, disclaimers, terms of use, or other proprietary notices</t>
        </r>
        <r>
          <rPr>
            <sz val="8"/>
            <color indexed="81"/>
            <rFont val="Tahoma"/>
            <family val="2"/>
          </rPr>
          <t xml:space="preserve"> within the Software.
</t>
        </r>
        <r>
          <rPr>
            <b/>
            <sz val="8"/>
            <color indexed="81"/>
            <rFont val="Tahoma"/>
            <family val="2"/>
          </rPr>
          <t>"Personal use"</t>
        </r>
        <r>
          <rPr>
            <sz val="8"/>
            <color indexed="81"/>
            <rFont val="Tahoma"/>
            <family val="2"/>
          </rPr>
          <t xml:space="preserve"> is defined as any </t>
        </r>
        <r>
          <rPr>
            <b/>
            <sz val="8"/>
            <color indexed="10"/>
            <rFont val="Tahoma"/>
            <family val="2"/>
          </rPr>
          <t>Non-Commercial</t>
        </r>
        <r>
          <rPr>
            <sz val="8"/>
            <color indexed="81"/>
            <rFont val="Tahoma"/>
            <family val="2"/>
          </rPr>
          <t xml:space="preserve"> use by you or your family on your personal computer.
</t>
        </r>
        <r>
          <rPr>
            <b/>
            <sz val="8"/>
            <color indexed="81"/>
            <rFont val="Tahoma"/>
            <family val="2"/>
          </rPr>
          <t>"Commercial use"</t>
        </r>
        <r>
          <rPr>
            <sz val="8"/>
            <color indexed="81"/>
            <rFont val="Tahoma"/>
            <family val="2"/>
          </rPr>
          <t xml:space="preserve"> is defined as any use by a corporation, business, commercial entity that derives or attempts to derive monetary gain and benefit, either directly or indirectly, from the use of the Software.
This software is for educational and illustrative purposes only and should not be construed as financial advice. The results may not be exact, and they may not apply to your specific situation. You should consult a qualified professional regarding financial decisions.
</t>
        </r>
        <r>
          <rPr>
            <b/>
            <u/>
            <sz val="8"/>
            <color indexed="81"/>
            <rFont val="Tahoma"/>
            <family val="2"/>
          </rPr>
          <t xml:space="preserve">
</t>
        </r>
        <r>
          <rPr>
            <sz val="8"/>
            <color indexed="81"/>
            <rFont val="Tahoma"/>
            <family val="2"/>
          </rPr>
          <t xml:space="preserve">THE SOFTWARE IS PROVIDED TO YOU "AS IS." CREDIT SCORE MAESTRO, LLC MAKES NO WARRANTIES, EXPRESS OR IMPLIED, AND EXPRESSLY DISCLAIMS ALL REPRESENTATIONS, ORAL OR WRITTEN, TERMS, CONDITIONS, AND WARRANTIES, INCLUDING BUT NOT LIMITED TO, IMPLIED WARRANTIES OF MERCHANTABILITY, FITNESS FOR A PARTICULAR PURPOSE, AND NONINFRINGEMENT. YOU ACCEPT THAT THE SOFTWARE MAY NOT MEET YOUR REQUIREMENTS, OPERATE ERROR FREE, OR IDENTIFY ANY OR ALL ERRORS OR PROBLEMS. YOU UNDERSTAND AND ACCEPT THAT THE CALCULATOR MADE BY THE SOFTWARE MAY NOT BE ACCURATE.
YOUR USE OF THE SOFTWARE IS AN EXPLICIT AGREEANCE THAT CREDIT SCORE MAESTRO, LLC WILL NOT BE LIABLE TO YOU, FOR ANY DAMAGES, INCLUDING ANY LOST PROFITS, LOST SAVINGS, OR ANY OTHER DIRECT, INDIRECT, SPECIAL, INCIDENTAL, OR CONSEQUENTIAL DAMAGES ARISING FROM THE USE OF OR FOR ANY MISTAKES AND NEGLIGENCE IN DEVELOPING THIS SOFTWARE, OR FOR ANY CLAIM BY ANY OTHER PARTY. BY USING THIS SOFTWARE, YOU AGREE TO BEAR ALL RISKS AND RESPONSIBILITY FOR THE QUALITY AND PERFORMANCE OF THIS SOFTWARE AND ITS CALCULATORS.
</t>
        </r>
      </text>
    </comment>
  </commentList>
</comments>
</file>

<file path=xl/comments6.xml><?xml version="1.0" encoding="utf-8"?>
<comments xmlns="http://schemas.openxmlformats.org/spreadsheetml/2006/main">
  <authors>
    <author>Jon</author>
    <author>Vertex42</author>
  </authors>
  <commentList>
    <comment ref="C2" authorId="0">
      <text>
        <r>
          <rPr>
            <b/>
            <u/>
            <sz val="8"/>
            <color indexed="81"/>
            <rFont val="Tahoma"/>
            <family val="2"/>
          </rPr>
          <t xml:space="preserve">
</t>
        </r>
        <r>
          <rPr>
            <b/>
            <sz val="8"/>
            <color indexed="81"/>
            <rFont val="Tahoma"/>
            <family val="2"/>
          </rPr>
          <t>Credit Score Maestro Calculator Terms of Use</t>
        </r>
        <r>
          <rPr>
            <b/>
            <u/>
            <sz val="8"/>
            <color indexed="81"/>
            <rFont val="Tahoma"/>
            <family val="2"/>
          </rPr>
          <t xml:space="preserve"> 
</t>
        </r>
        <r>
          <rPr>
            <sz val="8"/>
            <color indexed="81"/>
            <rFont val="Tahoma"/>
            <family val="2"/>
          </rPr>
          <t xml:space="preserve">You may make archival copies and customize this Excel calculator template (the "Software") for </t>
        </r>
        <r>
          <rPr>
            <b/>
            <sz val="8"/>
            <color indexed="81"/>
            <rFont val="Tahoma"/>
            <family val="2"/>
          </rPr>
          <t>personal use only</t>
        </r>
        <r>
          <rPr>
            <sz val="8"/>
            <color indexed="81"/>
            <rFont val="Tahoma"/>
            <family val="2"/>
          </rPr>
          <t xml:space="preserve">.  This Software or any document including or derived from this Software </t>
        </r>
        <r>
          <rPr>
            <b/>
            <sz val="8"/>
            <color indexed="10"/>
            <rFont val="Tahoma"/>
            <family val="2"/>
          </rPr>
          <t>may NOT be sold, distributed, or placed on a public server such as the internet</t>
        </r>
        <r>
          <rPr>
            <sz val="8"/>
            <color indexed="81"/>
            <rFont val="Tahoma"/>
            <family val="2"/>
          </rPr>
          <t xml:space="preserve"> without the express written permission of CREDIT SCORE MAESTRO LLC.
</t>
        </r>
        <r>
          <rPr>
            <b/>
            <sz val="8"/>
            <color indexed="81"/>
            <rFont val="Tahoma"/>
            <family val="2"/>
          </rPr>
          <t>You may not remove or alter any logo, trademark, copyright, hyperlinks, disclaimers, terms of use, or other proprietary notices</t>
        </r>
        <r>
          <rPr>
            <sz val="8"/>
            <color indexed="81"/>
            <rFont val="Tahoma"/>
            <family val="2"/>
          </rPr>
          <t xml:space="preserve"> within the Software.
</t>
        </r>
        <r>
          <rPr>
            <b/>
            <sz val="8"/>
            <color indexed="81"/>
            <rFont val="Tahoma"/>
            <family val="2"/>
          </rPr>
          <t>"Personal use"</t>
        </r>
        <r>
          <rPr>
            <sz val="8"/>
            <color indexed="81"/>
            <rFont val="Tahoma"/>
            <family val="2"/>
          </rPr>
          <t xml:space="preserve"> is defined as any </t>
        </r>
        <r>
          <rPr>
            <b/>
            <sz val="8"/>
            <color indexed="10"/>
            <rFont val="Tahoma"/>
            <family val="2"/>
          </rPr>
          <t>Non-Commercial</t>
        </r>
        <r>
          <rPr>
            <sz val="8"/>
            <color indexed="81"/>
            <rFont val="Tahoma"/>
            <family val="2"/>
          </rPr>
          <t xml:space="preserve"> use by you or your family on your personal computer.
</t>
        </r>
        <r>
          <rPr>
            <b/>
            <sz val="8"/>
            <color indexed="81"/>
            <rFont val="Tahoma"/>
            <family val="2"/>
          </rPr>
          <t>"Commercial use"</t>
        </r>
        <r>
          <rPr>
            <sz val="8"/>
            <color indexed="81"/>
            <rFont val="Tahoma"/>
            <family val="2"/>
          </rPr>
          <t xml:space="preserve"> is defined as any use by a corporation, business, commercial entity that derives or attempts to derive monetary gain and benefit, either directly or indirectly, from the use of the Software.
This software is for educational and illustrative purposes only and should not be construed as financial advice. The results may not be exact, and they may not apply to your specific situation. You should consult a qualified professional regarding financial decisions.
</t>
        </r>
        <r>
          <rPr>
            <b/>
            <u/>
            <sz val="8"/>
            <color indexed="81"/>
            <rFont val="Tahoma"/>
            <family val="2"/>
          </rPr>
          <t xml:space="preserve">
</t>
        </r>
        <r>
          <rPr>
            <sz val="8"/>
            <color indexed="81"/>
            <rFont val="Tahoma"/>
            <family val="2"/>
          </rPr>
          <t xml:space="preserve">THE SOFTWARE IS PROVIDED TO YOU "AS IS." CREDIT SCORE MAESTRO, LLC MAKES NO WARRANTIES, EXPRESS OR IMPLIED, AND EXPRESSLY DISCLAIMS ALL REPRESENTATIONS, ORAL OR WRITTEN, TERMS, CONDITIONS, AND WARRANTIES, INCLUDING BUT NOT LIMITED TO, IMPLIED WARRANTIES OF MERCHANTABILITY, FITNESS FOR A PARTICULAR PURPOSE, AND NONINFRINGEMENT. YOU ACCEPT THAT THE SOFTWARE MAY NOT MEET YOUR REQUIREMENTS, OPERATE ERROR FREE, OR IDENTIFY ANY OR ALL ERRORS OR PROBLEMS. YOU UNDERSTAND AND ACCEPT THAT THE CALCULATOR MADE BY THE SOFTWARE MAY NOT BE ACCURATE.
YOUR USE OF THE SOFTWARE IS AN EXPLICIT AGREEANCE THAT CREDIT SCORE MAESTRO, LLC WILL NOT BE LIABLE TO YOU, FOR ANY DAMAGES, INCLUDING ANY LOST PROFITS, LOST SAVINGS, OR ANY OTHER DIRECT, INDIRECT, SPECIAL, INCIDENTAL, OR CONSEQUENTIAL DAMAGES ARISING FROM THE USE OF OR FOR ANY MISTAKES AND NEGLIGENCE IN DEVELOPING THIS SOFTWARE, OR FOR ANY CLAIM BY ANY OTHER PARTY. BY USING THIS SOFTWARE, YOU AGREE TO BEAR ALL RISKS AND RESPONSIBILITY FOR THE QUALITY AND PERFORMANCE OF THIS SOFTWARE AND ITS CALCULATORS.
</t>
        </r>
      </text>
    </comment>
    <comment ref="L21" authorId="1">
      <text>
        <r>
          <rPr>
            <sz val="8"/>
            <color indexed="81"/>
            <rFont val="Tahoma"/>
            <family val="2"/>
          </rPr>
          <t>This is an example comment.</t>
        </r>
      </text>
    </comment>
  </commentList>
</comments>
</file>

<file path=xl/comments7.xml><?xml version="1.0" encoding="utf-8"?>
<comments xmlns="http://schemas.openxmlformats.org/spreadsheetml/2006/main">
  <authors>
    <author>Vertex42</author>
  </authors>
  <commentList>
    <comment ref="A5" authorId="0">
      <text>
        <r>
          <rPr>
            <b/>
            <sz val="8"/>
            <color indexed="81"/>
            <rFont val="Tahoma"/>
            <family val="2"/>
          </rPr>
          <t>Starting Balance:</t>
        </r>
        <r>
          <rPr>
            <sz val="8"/>
            <color indexed="81"/>
            <rFont val="Tahoma"/>
            <family val="2"/>
          </rPr>
          <t xml:space="preserve">
The starting balance is the amount you have in your spending accounts minus the balance(s) you owe in your credit accounts. You can include your savings balance if you want to. The starting balance simply gives the Projected End Balance something to start with.
</t>
        </r>
      </text>
    </comment>
    <comment ref="A9" authorId="0">
      <text>
        <r>
          <rPr>
            <b/>
            <sz val="8"/>
            <color indexed="81"/>
            <rFont val="Tahoma"/>
            <family val="2"/>
          </rPr>
          <t>Projected End Balance:</t>
        </r>
        <r>
          <rPr>
            <sz val="8"/>
            <color indexed="81"/>
            <rFont val="Tahoma"/>
            <family val="2"/>
          </rPr>
          <t xml:space="preserve">
This is calculated by adding the NET to the previous End Balance. You should always try to maintain a good cushion. If your Projected End Balance drops close to or below zero, you should adjust your budget and plan a way to stay ahead.</t>
        </r>
      </text>
    </comment>
  </commentList>
</comments>
</file>

<file path=xl/comments8.xml><?xml version="1.0" encoding="utf-8"?>
<comments xmlns="http://schemas.openxmlformats.org/spreadsheetml/2006/main">
  <authors>
    <author>Vertex42</author>
  </authors>
  <commentList>
    <comment ref="A5" authorId="0">
      <text>
        <r>
          <rPr>
            <sz val="8"/>
            <color indexed="81"/>
            <rFont val="Tahoma"/>
            <family val="2"/>
          </rPr>
          <t>Enter the name for the account. Be accurate and consistent, or the Account Balance and Cleared Balance will be incorrect.</t>
        </r>
      </text>
    </comment>
    <comment ref="C5" authorId="0">
      <text>
        <r>
          <rPr>
            <sz val="8"/>
            <color indexed="81"/>
            <rFont val="Tahoma"/>
            <family val="2"/>
          </rPr>
          <t>Check number, DEP for "Deposit", TXFR for "Transfer", etc. This column is for your information only. Nothing in the workbook refers to it.</t>
        </r>
      </text>
    </comment>
    <comment ref="G5" authorId="0">
      <text>
        <r>
          <rPr>
            <sz val="8"/>
            <color indexed="81"/>
            <rFont val="Tahoma"/>
            <family val="2"/>
          </rPr>
          <t>Enter "C" for "cleared" or "R" for "Reconciled.</t>
        </r>
      </text>
    </comment>
    <comment ref="H5" authorId="0">
      <text>
        <r>
          <rPr>
            <sz val="8"/>
            <color indexed="81"/>
            <rFont val="Tahoma"/>
            <family val="2"/>
          </rPr>
          <t>Money LEAVING the account.</t>
        </r>
      </text>
    </comment>
    <comment ref="I5" authorId="0">
      <text>
        <r>
          <rPr>
            <sz val="8"/>
            <color indexed="81"/>
            <rFont val="Tahoma"/>
            <family val="2"/>
          </rPr>
          <t>Money ENTERING the account.</t>
        </r>
      </text>
    </comment>
    <comment ref="M5" authorId="0">
      <text>
        <r>
          <rPr>
            <sz val="8"/>
            <color indexed="81"/>
            <rFont val="Tahoma"/>
            <family val="2"/>
          </rPr>
          <t xml:space="preserve">Sum of DEPOSIT minus PAYMENT for the specified account
</t>
        </r>
      </text>
    </comment>
    <comment ref="N5" authorId="0">
      <text>
        <r>
          <rPr>
            <sz val="8"/>
            <color indexed="81"/>
            <rFont val="Tahoma"/>
            <family val="2"/>
          </rPr>
          <t>Sum of DEPOSIT minus PAYMENT for the specified account, for cleared "c" and reconciled "R" transactions.</t>
        </r>
      </text>
    </comment>
    <comment ref="O5" authorId="0">
      <text>
        <r>
          <rPr>
            <sz val="8"/>
            <color indexed="81"/>
            <rFont val="Tahoma"/>
            <family val="2"/>
          </rPr>
          <t>Sum of DEPOSIT  minus PAYMENT for ALL transactions.</t>
        </r>
      </text>
    </comment>
  </commentList>
</comments>
</file>

<file path=xl/comments9.xml><?xml version="1.0" encoding="utf-8"?>
<comments xmlns="http://schemas.openxmlformats.org/spreadsheetml/2006/main">
  <authors>
    <author>Vertex42</author>
  </authors>
  <commentList>
    <comment ref="A5" authorId="0">
      <text>
        <r>
          <rPr>
            <sz val="8"/>
            <color indexed="81"/>
            <rFont val="Tahoma"/>
            <family val="2"/>
          </rPr>
          <t>Enter the date of the first day of the month that corresponds to the first column in the Budget worksheet.</t>
        </r>
      </text>
    </comment>
    <comment ref="A6" authorId="0">
      <text>
        <r>
          <rPr>
            <sz val="8"/>
            <color indexed="81"/>
            <rFont val="Tahoma"/>
            <family val="2"/>
          </rPr>
          <t>Month 1 would be the first month in the Budget worksheet.</t>
        </r>
      </text>
    </comment>
  </commentList>
</comments>
</file>

<file path=xl/sharedStrings.xml><?xml version="1.0" encoding="utf-8"?>
<sst xmlns="http://schemas.openxmlformats.org/spreadsheetml/2006/main" count="699" uniqueCount="342">
  <si>
    <t>Credit Card Payoff Calculator</t>
  </si>
  <si>
    <t>Credit Card Info</t>
  </si>
  <si>
    <t>Current Balance</t>
  </si>
  <si>
    <t>Interest Rate</t>
  </si>
  <si>
    <t>Interest-Only Payment</t>
  </si>
  <si>
    <t>A. Calculate Months to Payoff</t>
  </si>
  <si>
    <t>Monthly Payment</t>
  </si>
  <si>
    <t>Months to Payoff</t>
  </si>
  <si>
    <t>Total Interest</t>
  </si>
  <si>
    <t>(Needs to be greater than the interest-only payment)</t>
  </si>
  <si>
    <t>B. Calculate Monthly Payment</t>
  </si>
  <si>
    <t>Payoff Goal (Months)</t>
  </si>
  <si>
    <t>off due to rounding, and the calculator does not take into account late fees,</t>
  </si>
  <si>
    <t>cash advances, or additional charges to the account.</t>
  </si>
  <si>
    <r>
      <rPr>
        <b/>
        <sz val="8"/>
        <color theme="1"/>
        <rFont val="Trebuchet MS"/>
        <family val="2"/>
      </rPr>
      <t>Caution:</t>
    </r>
    <r>
      <rPr>
        <sz val="8"/>
        <color theme="1"/>
        <rFont val="Trebuchet MS"/>
        <family val="2"/>
      </rPr>
      <t xml:space="preserve"> Results are only estimates. Interest rates may vary, values may be</t>
    </r>
  </si>
  <si>
    <t>Months</t>
  </si>
  <si>
    <t>Payment</t>
  </si>
  <si>
    <t>Interest</t>
  </si>
  <si>
    <t>Debt Reduction Calculator - Credit Repair Edition</t>
  </si>
  <si>
    <t>Debt Eliminator (Lowest Balance First)</t>
  </si>
  <si>
    <t>Hurricane (Highest Interest First)</t>
  </si>
  <si>
    <t>Order Entered In Table</t>
  </si>
  <si>
    <t>No Debt Eliminator</t>
  </si>
  <si>
    <t>https://www.CreditScoreMaestro.com/Calculators/credit-repair.html</t>
  </si>
  <si>
    <t>© 2017 CreditScoreMaestro LLC</t>
  </si>
  <si>
    <t>Row</t>
  </si>
  <si>
    <t>Totals:</t>
  </si>
  <si>
    <t>Creditor Information Table</t>
  </si>
  <si>
    <t>Creditor</t>
  </si>
  <si>
    <t>Balance</t>
  </si>
  <si>
    <t>Rate</t>
  </si>
  <si>
    <t>Custom</t>
  </si>
  <si>
    <t>Reduce To</t>
  </si>
  <si>
    <t xml:space="preserve">Monthly Payment </t>
  </si>
  <si>
    <t xml:space="preserve">Initial Debt </t>
  </si>
  <si>
    <t>Interest-only</t>
  </si>
  <si>
    <t>Strategy:</t>
  </si>
  <si>
    <t>Note: The "Reduce To" goal takes precedence over paying off debts.</t>
  </si>
  <si>
    <t>Creditors in</t>
  </si>
  <si>
    <t>Original</t>
  </si>
  <si>
    <t>Months to</t>
  </si>
  <si>
    <t>Month Paid</t>
  </si>
  <si>
    <t>Met 1st</t>
  </si>
  <si>
    <t>Chosen Order</t>
  </si>
  <si>
    <t>Paid</t>
  </si>
  <si>
    <t>Pay Off</t>
  </si>
  <si>
    <t>Off</t>
  </si>
  <si>
    <t>Goal</t>
  </si>
  <si>
    <t>Creditor:</t>
  </si>
  <si>
    <t>Balance:</t>
  </si>
  <si>
    <t>Reduce To:</t>
  </si>
  <si>
    <t>Rate:</t>
  </si>
  <si>
    <t>Base Payment:</t>
  </si>
  <si>
    <t>Months to Pay Off:</t>
  </si>
  <si>
    <t>Month Paid Off:</t>
  </si>
  <si>
    <t>Reduced To Goal:</t>
  </si>
  <si>
    <t>Total Interest:</t>
  </si>
  <si>
    <t>Error Code:</t>
  </si>
  <si>
    <t>Monthly Payment:</t>
  </si>
  <si>
    <t>END BALANCE</t>
  </si>
  <si>
    <t>No.</t>
  </si>
  <si>
    <t>Month</t>
  </si>
  <si>
    <t>Eliminator</t>
  </si>
  <si>
    <t>Additional</t>
  </si>
  <si>
    <t>Custom - Highest First</t>
  </si>
  <si>
    <t>Custom - Lowest First</t>
  </si>
  <si>
    <t xml:space="preserve">Total Interest Paid: </t>
  </si>
  <si>
    <t>(Lower is Better)</t>
  </si>
  <si>
    <t>Results are only estimates</t>
  </si>
  <si>
    <t>Original List</t>
  </si>
  <si>
    <t>Column</t>
  </si>
  <si>
    <t>Percent</t>
  </si>
  <si>
    <t>Include</t>
  </si>
  <si>
    <t>Length of Array:</t>
  </si>
  <si>
    <t>Truncated List</t>
  </si>
  <si>
    <t>RANK Min Bal</t>
  </si>
  <si>
    <t>RANK High Perc</t>
  </si>
  <si>
    <t>RANK Custom-Highest1st</t>
  </si>
  <si>
    <t>RANK Custom-Lowest1st</t>
  </si>
  <si>
    <t>Minimum BALANCE First</t>
  </si>
  <si>
    <t>Order</t>
  </si>
  <si>
    <t>Rank</t>
  </si>
  <si>
    <t>Sorted Trunc Columns:</t>
  </si>
  <si>
    <t>Sorted Orig Columns:</t>
  </si>
  <si>
    <t>Sorted Ranks</t>
  </si>
  <si>
    <t># of Same Rank</t>
  </si>
  <si>
    <t>First</t>
  </si>
  <si>
    <t>Position of First</t>
  </si>
  <si>
    <t>Relative %Rank</t>
  </si>
  <si>
    <t>Relative Sorted Column</t>
  </si>
  <si>
    <t>Highest INTEREST First</t>
  </si>
  <si>
    <t>Column Index</t>
  </si>
  <si>
    <t>Sorted Columns:</t>
  </si>
  <si>
    <t>Monthly Payments</t>
  </si>
  <si>
    <t>Err Check</t>
  </si>
  <si>
    <t>Interest Due</t>
  </si>
  <si>
    <t>TOTAL</t>
  </si>
  <si>
    <t>B=balance+interest-payment. If R=0 or B&lt;R then 0, else Minimum of B-R or left over snowball.</t>
  </si>
  <si>
    <t>Balance AFTER Payment</t>
  </si>
  <si>
    <t>Payment Before Snowball</t>
  </si>
  <si>
    <t>Allocating Extra Payment to Reduce To Specified Balance</t>
  </si>
  <si>
    <t>Allocating Left Over Extra Payment</t>
  </si>
  <si>
    <t>Balance Date:</t>
  </si>
  <si>
    <t>Strategies:</t>
  </si>
  <si>
    <t>Yearly Budget Planner</t>
  </si>
  <si>
    <t>Starting Balance</t>
  </si>
  <si>
    <t>Total Income</t>
  </si>
  <si>
    <t>Total Expenses</t>
  </si>
  <si>
    <t>NET (Income - Expenses)</t>
  </si>
  <si>
    <t>Projected End Balance</t>
  </si>
  <si>
    <t>Total</t>
  </si>
  <si>
    <t>Avg</t>
  </si>
  <si>
    <t>INCOME</t>
  </si>
  <si>
    <t>Wages &amp; Tips</t>
  </si>
  <si>
    <t>Interest Income</t>
  </si>
  <si>
    <t>Dividends</t>
  </si>
  <si>
    <t>Gifts Received</t>
  </si>
  <si>
    <t>Refunds/Reimbursements</t>
  </si>
  <si>
    <t>Financial Aid</t>
  </si>
  <si>
    <t>Rental Income</t>
  </si>
  <si>
    <t>INCOME-Other</t>
  </si>
  <si>
    <t>Monthly</t>
  </si>
  <si>
    <t>Average</t>
  </si>
  <si>
    <t>TO SAVINGS</t>
  </si>
  <si>
    <t>Emergency Fund</t>
  </si>
  <si>
    <t>Retirement Fund</t>
  </si>
  <si>
    <t>College Fund</t>
  </si>
  <si>
    <t>Investments</t>
  </si>
  <si>
    <t>Taxes</t>
  </si>
  <si>
    <t>Vacation Fund</t>
  </si>
  <si>
    <t>SAVINGS -Other</t>
  </si>
  <si>
    <t>% of Income</t>
  </si>
  <si>
    <t>CHARITY/GIFTS</t>
  </si>
  <si>
    <t>Tithing</t>
  </si>
  <si>
    <t>Charitable Donations</t>
  </si>
  <si>
    <t>Religious Donations</t>
  </si>
  <si>
    <t>Gifts</t>
  </si>
  <si>
    <t>Christmas</t>
  </si>
  <si>
    <t>CHARITY - Other</t>
  </si>
  <si>
    <t>HOUSING</t>
  </si>
  <si>
    <t>Mortgage/Rent</t>
  </si>
  <si>
    <t>Home/Rental Insurance</t>
  </si>
  <si>
    <t>Real Estate Taxes</t>
  </si>
  <si>
    <t>Furnishings/Appliances</t>
  </si>
  <si>
    <t>Lawn/Garden</t>
  </si>
  <si>
    <t>Maintenance/Supplies</t>
  </si>
  <si>
    <t>Improvements</t>
  </si>
  <si>
    <t>HOUSING - Other</t>
  </si>
  <si>
    <t>UTILITIES</t>
  </si>
  <si>
    <t>Electricity</t>
  </si>
  <si>
    <t>Gas/Oil</t>
  </si>
  <si>
    <t>Water/Sewer/Trash</t>
  </si>
  <si>
    <t>Phone</t>
  </si>
  <si>
    <t>Cable/Satellite</t>
  </si>
  <si>
    <t>Internet</t>
  </si>
  <si>
    <t>UTILITIES - Other</t>
  </si>
  <si>
    <t>FOOD</t>
  </si>
  <si>
    <t>Groceries</t>
  </si>
  <si>
    <t>Dining/Eating Out</t>
  </si>
  <si>
    <t>Pet Food</t>
  </si>
  <si>
    <t>FOOD - Other</t>
  </si>
  <si>
    <t>TRANSPORTATION</t>
  </si>
  <si>
    <t>Vehicle Payments</t>
  </si>
  <si>
    <t>Auto Insurance</t>
  </si>
  <si>
    <t>Fuel</t>
  </si>
  <si>
    <t>Bus/Taxi/Train Fare</t>
  </si>
  <si>
    <t>Repairs/Tires</t>
  </si>
  <si>
    <t>Registration/License</t>
  </si>
  <si>
    <t>TRANSPORTATION - Other</t>
  </si>
  <si>
    <t>HEALTH</t>
  </si>
  <si>
    <t>Health Insurance</t>
  </si>
  <si>
    <t>Disability Insurance</t>
  </si>
  <si>
    <t>Doctor/Dentist/Optometrist</t>
  </si>
  <si>
    <t>Medicine/Drugs</t>
  </si>
  <si>
    <t>Health Club Dues</t>
  </si>
  <si>
    <t>Life Insurance</t>
  </si>
  <si>
    <t>Veterinarian/Pet Care</t>
  </si>
  <si>
    <t>HEALTH - Other</t>
  </si>
  <si>
    <t>DAILY LIVING</t>
  </si>
  <si>
    <t>Education</t>
  </si>
  <si>
    <t>Clothing</t>
  </si>
  <si>
    <t>Personal Supplies</t>
  </si>
  <si>
    <t>Cleaning Services</t>
  </si>
  <si>
    <t>Laundry/Dry Cleaning</t>
  </si>
  <si>
    <t>Salon/Barber</t>
  </si>
  <si>
    <t>DAILY LIVING - Other</t>
  </si>
  <si>
    <t>CHILDREN</t>
  </si>
  <si>
    <t>Children:Clothing</t>
  </si>
  <si>
    <t>Medical</t>
  </si>
  <si>
    <t>Music Lessons</t>
  </si>
  <si>
    <t>School Tuition</t>
  </si>
  <si>
    <t>School Lunch</t>
  </si>
  <si>
    <t>School Supplies</t>
  </si>
  <si>
    <t>Babysitting/Child Care</t>
  </si>
  <si>
    <t>Toys/Games</t>
  </si>
  <si>
    <t>CHILDREN - Other</t>
  </si>
  <si>
    <t>OBLIGATIONS</t>
  </si>
  <si>
    <t>Student Loan</t>
  </si>
  <si>
    <t>Other Loan</t>
  </si>
  <si>
    <t>Credit Card #1</t>
  </si>
  <si>
    <t>Credit Card #2</t>
  </si>
  <si>
    <t>Credit Card #3</t>
  </si>
  <si>
    <t>Alimony/Child Support</t>
  </si>
  <si>
    <t>Federal Taxes</t>
  </si>
  <si>
    <t>State/Local Taxes</t>
  </si>
  <si>
    <t>Legal Fees</t>
  </si>
  <si>
    <t>OBLIGATIONS - Other</t>
  </si>
  <si>
    <t>BUSINESS EXPENSE</t>
  </si>
  <si>
    <t>Deductible Expenses</t>
  </si>
  <si>
    <t>Non-Deductible Expenses</t>
  </si>
  <si>
    <t>BUSINESS - Other</t>
  </si>
  <si>
    <t>ENTERTAINMENT</t>
  </si>
  <si>
    <t>Vacation/Travel</t>
  </si>
  <si>
    <t>Videos/DVDs</t>
  </si>
  <si>
    <t>Music</t>
  </si>
  <si>
    <t>Games</t>
  </si>
  <si>
    <t>Rentals</t>
  </si>
  <si>
    <t>Movies/Theater</t>
  </si>
  <si>
    <t>Concerts/Plays</t>
  </si>
  <si>
    <t>Books</t>
  </si>
  <si>
    <t>Hobbies</t>
  </si>
  <si>
    <t>Film/Photos</t>
  </si>
  <si>
    <t>Sports</t>
  </si>
  <si>
    <t>Outdoor Recreation</t>
  </si>
  <si>
    <t>Toys/Gadgets</t>
  </si>
  <si>
    <t>ENTERTAINMENT - Other</t>
  </si>
  <si>
    <t>SUBSCRIPTIONS</t>
  </si>
  <si>
    <t>Newspaper</t>
  </si>
  <si>
    <t>Magazines</t>
  </si>
  <si>
    <t>Dues/Memberships</t>
  </si>
  <si>
    <t>SUBSCRIPTIONS - Other</t>
  </si>
  <si>
    <t>MISCELLANEOUS</t>
  </si>
  <si>
    <t>Bank Fees</t>
  </si>
  <si>
    <t>Postage</t>
  </si>
  <si>
    <t>MISC - Other</t>
  </si>
  <si>
    <t>Year Begins:</t>
  </si>
  <si>
    <t>Begin:</t>
  </si>
  <si>
    <t>End:</t>
  </si>
  <si>
    <t>BUDGET SUMMARY</t>
  </si>
  <si>
    <t>EXPENSE SUMMARY</t>
  </si>
  <si>
    <t>Budget</t>
  </si>
  <si>
    <t>Actual</t>
  </si>
  <si>
    <t>Difference</t>
  </si>
  <si>
    <t>NET</t>
  </si>
  <si>
    <t>Number of months to pay off</t>
  </si>
  <si>
    <t>Number of years to pay off</t>
  </si>
  <si>
    <t>Effective Interest Rate</t>
  </si>
  <si>
    <t>Total Interest Paid</t>
  </si>
  <si>
    <t>Principle</t>
  </si>
  <si>
    <t>New Balance</t>
  </si>
  <si>
    <t>Payment Period</t>
  </si>
  <si>
    <t>Interest Paid/Loan Amount</t>
  </si>
  <si>
    <r>
      <t xml:space="preserve">Input your information into the </t>
    </r>
    <r>
      <rPr>
        <b/>
        <u/>
        <sz val="11"/>
        <color rgb="FF0070C0"/>
        <rFont val="Trebuchet MS"/>
        <family val="2"/>
      </rPr>
      <t>blue</t>
    </r>
    <r>
      <rPr>
        <b/>
        <u/>
        <sz val="11"/>
        <color theme="0"/>
        <rFont val="Trebuchet MS"/>
        <family val="2"/>
      </rPr>
      <t xml:space="preserve"> cells only.  Do not touch the </t>
    </r>
    <r>
      <rPr>
        <b/>
        <u/>
        <sz val="11"/>
        <color rgb="FFD9B310"/>
        <rFont val="Trebuchet MS"/>
        <family val="2"/>
      </rPr>
      <t>gold</t>
    </r>
    <r>
      <rPr>
        <b/>
        <u/>
        <sz val="11"/>
        <color theme="0"/>
        <rFont val="Trebuchet MS"/>
        <family val="2"/>
      </rPr>
      <t xml:space="preserve"> cells or cells below the line!</t>
    </r>
  </si>
  <si>
    <t>[Categories]</t>
  </si>
  <si>
    <t>[Balance]</t>
  </si>
  <si>
    <t>[Transfer]</t>
  </si>
  <si>
    <t>***** INCOME *****</t>
  </si>
  <si>
    <t>***** SAVINGS *****</t>
  </si>
  <si>
    <t>***** HOUSING *****</t>
  </si>
  <si>
    <t>***** UTILITIES *****</t>
  </si>
  <si>
    <t>***** FOOD *****</t>
  </si>
  <si>
    <t>***** TRANSPORTATION *****</t>
  </si>
  <si>
    <t>***** HEALTH *****</t>
  </si>
  <si>
    <t>***** DAILY LIVING *****</t>
  </si>
  <si>
    <t>***** CHILDREN *****</t>
  </si>
  <si>
    <t>***** OBLIGATIONS *****</t>
  </si>
  <si>
    <t>***** BUSINESS EXPENSE *****</t>
  </si>
  <si>
    <t>***** ENTERTAINMENT *****</t>
  </si>
  <si>
    <t>***** SUBSCRIPTIONS *****</t>
  </si>
  <si>
    <t>***** MISCELLANEOUS *****</t>
  </si>
  <si>
    <t>Transaction History</t>
  </si>
  <si>
    <t>Account</t>
  </si>
  <si>
    <t>Date</t>
  </si>
  <si>
    <t>Num</t>
  </si>
  <si>
    <t>Payee</t>
  </si>
  <si>
    <t>Memo</t>
  </si>
  <si>
    <t>Category</t>
  </si>
  <si>
    <t>R</t>
  </si>
  <si>
    <t>PAYMENT</t>
  </si>
  <si>
    <t>DEPOSIT</t>
  </si>
  <si>
    <t>Amounts for Report</t>
  </si>
  <si>
    <t>Cleared Payment</t>
  </si>
  <si>
    <t>Cleared Deposit</t>
  </si>
  <si>
    <t>Account Balance</t>
  </si>
  <si>
    <t>Cleared Balance</t>
  </si>
  <si>
    <t>BALANCE</t>
  </si>
  <si>
    <t>Checking</t>
  </si>
  <si>
    <t>Savings</t>
  </si>
  <si>
    <t>BobsCard</t>
  </si>
  <si>
    <t>When you come to the end of the table, add more rows by copying the last row to ensure that formulas get copied.</t>
  </si>
  <si>
    <t>** ACCOUNTS **</t>
  </si>
  <si>
    <t>[End of List]</t>
  </si>
  <si>
    <t>Input Cell</t>
  </si>
  <si>
    <t>Label</t>
  </si>
  <si>
    <t>JanesCard</t>
  </si>
  <si>
    <t>Use the screenshot below as a guide for how to enter transactions.</t>
  </si>
  <si>
    <t>: Normal background color to identify Transfers</t>
  </si>
  <si>
    <t>: Normal background color to identify Beginning Balance</t>
  </si>
  <si>
    <t>: Category not found in the Categories worksheet</t>
  </si>
  <si>
    <t>: Category not found in the Budget or Report worksheets</t>
  </si>
  <si>
    <t>***** CHARITY/GIFTS *****</t>
  </si>
  <si>
    <t>Money Manager</t>
  </si>
  <si>
    <t>Months:</t>
  </si>
  <si>
    <t>Debt Reduction Calculator - Debt Eliminator Payment Schedule</t>
  </si>
  <si>
    <t>Credit Card Repayment Calculator: Months to Pay Off Loan</t>
  </si>
  <si>
    <t xml:space="preserve">have two debts with similar rates but very different balances, you may want to </t>
  </si>
  <si>
    <t xml:space="preserve">change the order so that you pay off the lower balance first. This may make very </t>
  </si>
  <si>
    <t>little difference in the total interest, but it can make you feel better faster.</t>
  </si>
  <si>
    <t>every few months. This would mean starting over with a fresh template, entering</t>
  </si>
  <si>
    <t>the new Balance Date, and updating the Creditor Information Table.</t>
  </si>
  <si>
    <r>
      <t>Tip 2</t>
    </r>
    <r>
      <rPr>
        <sz val="10"/>
        <color theme="0"/>
        <rFont val="Calibri"/>
        <family val="2"/>
        <scheme val="minor"/>
      </rPr>
      <t xml:space="preserve">: Like Tip 1, if you want to use the </t>
    </r>
    <r>
      <rPr>
        <i/>
        <sz val="10"/>
        <color theme="0"/>
        <rFont val="Tahoma"/>
        <family val="2"/>
      </rPr>
      <t>Highest Interest Rate</t>
    </r>
    <r>
      <rPr>
        <sz val="10"/>
        <color theme="0"/>
        <rFont val="Calibri"/>
        <family val="2"/>
        <scheme val="minor"/>
      </rPr>
      <t xml:space="preserve"> method, and you </t>
    </r>
  </si>
  <si>
    <r>
      <t>Tip 4: Drizzle</t>
    </r>
    <r>
      <rPr>
        <sz val="10"/>
        <color theme="0"/>
        <rFont val="Calibri"/>
        <family val="2"/>
        <scheme val="minor"/>
      </rPr>
      <t xml:space="preserve"> is a popular term for making occasional extra payments</t>
    </r>
  </si>
  <si>
    <t>Mortgage Loan Calculator: Amortization Schedule</t>
  </si>
  <si>
    <t>Total Loan Payments</t>
  </si>
  <si>
    <t>Total Monthly Payments</t>
  </si>
  <si>
    <t>Payment Date</t>
  </si>
  <si>
    <t>Opening Balance</t>
  </si>
  <si>
    <t>Property Tax</t>
  </si>
  <si>
    <t>Total Payments</t>
  </si>
  <si>
    <t>Closing Balance</t>
  </si>
  <si>
    <t>Total Monthly Loan Payment</t>
  </si>
  <si>
    <t># Remaining</t>
  </si>
  <si>
    <t>above the normal monthly payment. You can add debt "drizzle" in the</t>
  </si>
  <si>
    <t>Payment Schedule worksheet.</t>
  </si>
  <si>
    <t>https://www.creditscoremaestro.com/DebtCalculators.html</t>
  </si>
  <si>
    <r>
      <t xml:space="preserve">Tip 1: </t>
    </r>
    <r>
      <rPr>
        <sz val="10"/>
        <color theme="0"/>
        <rFont val="Calibri"/>
        <family val="2"/>
        <scheme val="minor"/>
      </rPr>
      <t xml:space="preserve">If you want to use the </t>
    </r>
    <r>
      <rPr>
        <i/>
        <sz val="10"/>
        <color theme="0"/>
        <rFont val="Tahoma"/>
        <family val="2"/>
      </rPr>
      <t>Lowest Balance First</t>
    </r>
    <r>
      <rPr>
        <sz val="10"/>
        <color theme="0"/>
        <rFont val="Calibri"/>
        <family val="2"/>
        <scheme val="minor"/>
      </rPr>
      <t xml:space="preserve"> method and you have two  </t>
    </r>
  </si>
  <si>
    <t xml:space="preserve">debts that are close to the same balance but have very different interest rates,  </t>
  </si>
  <si>
    <t xml:space="preserve">you may see a substantial reduction in the total interest paid if you change the </t>
  </si>
  <si>
    <t xml:space="preserve">order of the two entries so that you pay the higher rate first. In that case, try  </t>
  </si>
  <si>
    <r>
      <t>using the Order Entered in the Table</t>
    </r>
    <r>
      <rPr>
        <sz val="10"/>
        <color theme="0"/>
        <rFont val="Calibri"/>
        <family val="2"/>
        <scheme val="minor"/>
      </rPr>
      <t xml:space="preserve"> strategy.</t>
    </r>
  </si>
  <si>
    <r>
      <t>Tip 3</t>
    </r>
    <r>
      <rPr>
        <sz val="10"/>
        <color theme="0"/>
        <rFont val="Calibri"/>
        <family val="2"/>
        <scheme val="minor"/>
      </rPr>
      <t xml:space="preserve">: </t>
    </r>
    <r>
      <rPr>
        <b/>
        <sz val="10"/>
        <color theme="0"/>
        <rFont val="Tahoma"/>
        <family val="2"/>
      </rPr>
      <t>Update the Creditor Information Table every few months.</t>
    </r>
    <r>
      <rPr>
        <sz val="10"/>
        <color theme="0"/>
        <rFont val="Calibri"/>
        <family val="2"/>
        <scheme val="minor"/>
      </rPr>
      <t xml:space="preserve"> Your  </t>
    </r>
  </si>
  <si>
    <t>minimum payments may change over time as the balance in your accounts change,</t>
  </si>
  <si>
    <t xml:space="preserve">or if your interest rate changes. You may be able to further reduce your overall </t>
  </si>
  <si>
    <t xml:space="preserve">interest and reduce the time to pay off your debts, by re-adjusting your minimum </t>
  </si>
  <si>
    <t>Monthly Loan Payments</t>
  </si>
  <si>
    <t>HSBC</t>
  </si>
  <si>
    <t>Bank of America</t>
  </si>
  <si>
    <t>CITI</t>
  </si>
  <si>
    <t>HomeDepo</t>
  </si>
  <si>
    <t>First National Bank</t>
  </si>
  <si>
    <t>© 2017 Credit Score Maestro, LLC.</t>
  </si>
  <si>
    <t>Nonsense</t>
  </si>
</sst>
</file>

<file path=xl/styles.xml><?xml version="1.0" encoding="utf-8"?>
<styleSheet xmlns="http://schemas.openxmlformats.org/spreadsheetml/2006/main">
  <numFmts count="10">
    <numFmt numFmtId="8" formatCode="&quot;$&quot;#,##0.00_);[Red]\(&quot;$&quot;#,##0.00\)"/>
    <numFmt numFmtId="42" formatCode="_(&quot;$&quot;* #,##0_);_(&quot;$&quot;* \(#,##0\);_(&quot;$&quot;* &quot;-&quot;_);_(@_)"/>
    <numFmt numFmtId="44" formatCode="_(&quot;$&quot;* #,##0.00_);_(&quot;$&quot;* \(#,##0.00\);_(&quot;$&quot;* &quot;-&quot;??_);_(@_)"/>
    <numFmt numFmtId="43" formatCode="_(* #,##0.00_);_(* \(#,##0.00\);_(* &quot;-&quot;??_);_(@_)"/>
    <numFmt numFmtId="164" formatCode="&quot;$&quot;#,##0.00"/>
    <numFmt numFmtId="165" formatCode="0.00;\-0.00;* &quot;-&quot;??;@"/>
    <numFmt numFmtId="166" formatCode="[$-409]mmm;@"/>
    <numFmt numFmtId="167" formatCode="0.0%"/>
    <numFmt numFmtId="168" formatCode="m/d/yy;@"/>
    <numFmt numFmtId="169" formatCode="m/dd/yy;@"/>
  </numFmts>
  <fonts count="85">
    <font>
      <sz val="11"/>
      <color theme="1"/>
      <name val="Calibri"/>
      <family val="2"/>
      <scheme val="minor"/>
    </font>
    <font>
      <sz val="20"/>
      <color theme="1"/>
      <name val="Calibri"/>
      <family val="2"/>
      <scheme val="minor"/>
    </font>
    <font>
      <u/>
      <sz val="11"/>
      <color theme="10"/>
      <name val="Calibri"/>
      <family val="2"/>
    </font>
    <font>
      <sz val="8"/>
      <color theme="1"/>
      <name val="Trebuchet MS"/>
      <family val="2"/>
    </font>
    <font>
      <b/>
      <sz val="12"/>
      <color theme="0"/>
      <name val="Trebuchet MS"/>
      <family val="2"/>
    </font>
    <font>
      <sz val="12"/>
      <color theme="1"/>
      <name val="Trebuchet MS"/>
      <family val="2"/>
    </font>
    <font>
      <b/>
      <sz val="12"/>
      <color theme="1"/>
      <name val="Trebuchet MS"/>
      <family val="2"/>
    </font>
    <font>
      <sz val="9"/>
      <color theme="1"/>
      <name val="Trebuchet MS"/>
      <family val="2"/>
    </font>
    <font>
      <sz val="12"/>
      <name val="Trebuchet MS"/>
      <family val="2"/>
    </font>
    <font>
      <b/>
      <sz val="8"/>
      <color theme="1"/>
      <name val="Trebuchet MS"/>
      <family val="2"/>
    </font>
    <font>
      <b/>
      <sz val="10"/>
      <name val="Tahoma"/>
      <family val="2"/>
    </font>
    <font>
      <sz val="11"/>
      <color theme="1"/>
      <name val="Calibri"/>
      <family val="2"/>
      <scheme val="minor"/>
    </font>
    <font>
      <b/>
      <sz val="8"/>
      <color indexed="81"/>
      <name val="Tahoma"/>
      <family val="2"/>
    </font>
    <font>
      <sz val="8"/>
      <color indexed="81"/>
      <name val="Tahoma"/>
      <family val="2"/>
    </font>
    <font>
      <i/>
      <sz val="8"/>
      <color indexed="81"/>
      <name val="Tahoma"/>
      <family val="2"/>
    </font>
    <font>
      <b/>
      <u/>
      <sz val="8"/>
      <color indexed="81"/>
      <name val="Tahoma"/>
      <family val="2"/>
    </font>
    <font>
      <b/>
      <sz val="8"/>
      <color indexed="10"/>
      <name val="Tahoma"/>
      <family val="2"/>
    </font>
    <font>
      <b/>
      <sz val="8"/>
      <name val="Trebuchet MS"/>
      <family val="2"/>
    </font>
    <font>
      <sz val="8"/>
      <name val="Trebuchet MS"/>
      <family val="2"/>
    </font>
    <font>
      <b/>
      <sz val="12"/>
      <name val="Trebuchet MS"/>
      <family val="2"/>
    </font>
    <font>
      <b/>
      <sz val="10"/>
      <name val="Trebuchet MS"/>
      <family val="2"/>
    </font>
    <font>
      <sz val="11"/>
      <color theme="1"/>
      <name val="Trebuchet MS"/>
      <family val="2"/>
    </font>
    <font>
      <u/>
      <sz val="11"/>
      <color theme="10"/>
      <name val="Trebuchet MS"/>
      <family val="2"/>
    </font>
    <font>
      <i/>
      <sz val="10"/>
      <name val="Trebuchet MS"/>
      <family val="2"/>
    </font>
    <font>
      <b/>
      <sz val="11"/>
      <color theme="1"/>
      <name val="Trebuchet MS"/>
      <family val="2"/>
    </font>
    <font>
      <b/>
      <sz val="10"/>
      <color indexed="9"/>
      <name val="Trebuchet MS"/>
      <family val="2"/>
    </font>
    <font>
      <sz val="10"/>
      <name val="Trebuchet MS"/>
      <family val="2"/>
    </font>
    <font>
      <b/>
      <sz val="11"/>
      <name val="Trebuchet MS"/>
      <family val="2"/>
    </font>
    <font>
      <i/>
      <sz val="10"/>
      <color indexed="10"/>
      <name val="Trebuchet MS"/>
      <family val="2"/>
    </font>
    <font>
      <sz val="8"/>
      <color indexed="9"/>
      <name val="Trebuchet MS"/>
      <family val="2"/>
    </font>
    <font>
      <b/>
      <sz val="14"/>
      <name val="Trebuchet MS"/>
      <family val="2"/>
    </font>
    <font>
      <b/>
      <sz val="16"/>
      <color theme="0"/>
      <name val="Trebuchet MS"/>
      <family val="2"/>
    </font>
    <font>
      <i/>
      <u/>
      <sz val="10"/>
      <color rgb="FFFF0000"/>
      <name val="Trebuchet MS"/>
      <family val="2"/>
    </font>
    <font>
      <sz val="10"/>
      <color rgb="FFFF0000"/>
      <name val="Trebuchet MS"/>
      <family val="2"/>
    </font>
    <font>
      <b/>
      <sz val="11"/>
      <color theme="1"/>
      <name val="Calibri"/>
      <family val="2"/>
      <scheme val="minor"/>
    </font>
    <font>
      <b/>
      <shadow/>
      <sz val="18"/>
      <color rgb="FFD9B310"/>
      <name val="Trebuchet MS"/>
      <family val="2"/>
    </font>
    <font>
      <b/>
      <sz val="10"/>
      <color rgb="FF002060"/>
      <name val="Tahoma"/>
      <family val="2"/>
    </font>
    <font>
      <b/>
      <sz val="18"/>
      <name val="Trebuchet MS"/>
      <family val="2"/>
    </font>
    <font>
      <sz val="8"/>
      <name val="Tahoma"/>
      <family val="2"/>
    </font>
    <font>
      <i/>
      <sz val="8"/>
      <name val="Trebuchet MS"/>
      <family val="2"/>
    </font>
    <font>
      <sz val="11"/>
      <name val="Trebuchet MS"/>
      <family val="2"/>
    </font>
    <font>
      <sz val="9"/>
      <name val="Trebuchet MS"/>
      <family val="2"/>
    </font>
    <font>
      <sz val="9"/>
      <color indexed="9"/>
      <name val="Trebuchet MS"/>
      <family val="2"/>
    </font>
    <font>
      <sz val="10"/>
      <color indexed="60"/>
      <name val="Trebuchet MS"/>
      <family val="2"/>
    </font>
    <font>
      <sz val="11"/>
      <color theme="0"/>
      <name val="Trebuchet MS"/>
      <family val="2"/>
    </font>
    <font>
      <b/>
      <u/>
      <sz val="11"/>
      <color theme="1"/>
      <name val="Trebuchet MS"/>
      <family val="2"/>
    </font>
    <font>
      <b/>
      <u/>
      <sz val="11"/>
      <color theme="0"/>
      <name val="Trebuchet MS"/>
      <family val="2"/>
    </font>
    <font>
      <b/>
      <u/>
      <sz val="11"/>
      <color rgb="FF0070C0"/>
      <name val="Trebuchet MS"/>
      <family val="2"/>
    </font>
    <font>
      <b/>
      <u/>
      <sz val="11"/>
      <color rgb="FFD9B310"/>
      <name val="Trebuchet MS"/>
      <family val="2"/>
    </font>
    <font>
      <b/>
      <u/>
      <sz val="11"/>
      <name val="Trebuchet MS"/>
      <family val="2"/>
    </font>
    <font>
      <i/>
      <sz val="10"/>
      <color indexed="9"/>
      <name val="Trebuchet MS"/>
      <family val="2"/>
    </font>
    <font>
      <sz val="10"/>
      <name val="Arial"/>
      <family val="2"/>
    </font>
    <font>
      <sz val="10"/>
      <color indexed="10"/>
      <name val="Trebuchet MS"/>
      <family val="2"/>
    </font>
    <font>
      <sz val="10"/>
      <color indexed="9"/>
      <name val="Trebuchet MS"/>
      <family val="2"/>
    </font>
    <font>
      <sz val="10"/>
      <color theme="0"/>
      <name val="Trebuchet MS"/>
      <family val="2"/>
    </font>
    <font>
      <b/>
      <u/>
      <sz val="11"/>
      <color indexed="9"/>
      <name val="Trebuchet MS"/>
      <family val="2"/>
    </font>
    <font>
      <b/>
      <sz val="9"/>
      <name val="Trebuchet MS"/>
      <family val="2"/>
    </font>
    <font>
      <b/>
      <sz val="12"/>
      <color rgb="FF0070C0"/>
      <name val="Trebuchet MS"/>
      <family val="2"/>
    </font>
    <font>
      <sz val="18"/>
      <color rgb="FFFFFFFF"/>
      <name val="Trebuchet MS"/>
      <family val="2"/>
    </font>
    <font>
      <sz val="11"/>
      <color rgb="FFFFFFFF"/>
      <name val="Trebuchet MS"/>
      <family val="2"/>
    </font>
    <font>
      <b/>
      <sz val="11"/>
      <color rgb="FFFFFFFF"/>
      <name val="Trebuchet MS"/>
      <family val="2"/>
    </font>
    <font>
      <u/>
      <sz val="11"/>
      <color theme="1"/>
      <name val="Calibri"/>
      <family val="2"/>
      <scheme val="minor"/>
    </font>
    <font>
      <u/>
      <sz val="11"/>
      <color rgb="FFFF0000"/>
      <name val="Trebuchet MS"/>
      <family val="2"/>
    </font>
    <font>
      <b/>
      <u/>
      <sz val="10"/>
      <name val="Trebuchet MS"/>
      <family val="2"/>
    </font>
    <font>
      <b/>
      <sz val="18"/>
      <color theme="0"/>
      <name val="Trebuchet MS"/>
      <family val="2"/>
    </font>
    <font>
      <b/>
      <u/>
      <sz val="12"/>
      <color theme="0"/>
      <name val="Trebuchet MS"/>
      <family val="2"/>
    </font>
    <font>
      <b/>
      <sz val="11"/>
      <color theme="0"/>
      <name val="Trebuchet MS"/>
      <family val="2"/>
    </font>
    <font>
      <i/>
      <u/>
      <sz val="8"/>
      <color theme="0"/>
      <name val="Trebuchet MS"/>
      <family val="2"/>
    </font>
    <font>
      <b/>
      <sz val="10"/>
      <color theme="0"/>
      <name val="Trebuchet MS"/>
      <family val="2"/>
    </font>
    <font>
      <b/>
      <sz val="11"/>
      <color rgb="FFFF0000"/>
      <name val="Trebuchet MS"/>
      <family val="2"/>
    </font>
    <font>
      <sz val="8"/>
      <color theme="0"/>
      <name val="Trebuchet MS"/>
      <family val="2"/>
    </font>
    <font>
      <i/>
      <sz val="10"/>
      <color theme="0"/>
      <name val="Trebuchet MS"/>
      <family val="2"/>
    </font>
    <font>
      <sz val="18"/>
      <color theme="0"/>
      <name val="Trebuchet MS"/>
      <family val="2"/>
    </font>
    <font>
      <b/>
      <sz val="9"/>
      <color theme="0"/>
      <name val="Trebuchet MS"/>
      <family val="2"/>
    </font>
    <font>
      <b/>
      <u/>
      <sz val="16"/>
      <color theme="0"/>
      <name val="Trebuchet MS"/>
      <family val="2"/>
    </font>
    <font>
      <b/>
      <sz val="10"/>
      <color theme="0"/>
      <name val="Tahoma"/>
      <family val="2"/>
    </font>
    <font>
      <i/>
      <sz val="10"/>
      <color theme="0"/>
      <name val="Tahoma"/>
      <family val="2"/>
    </font>
    <font>
      <sz val="10"/>
      <color theme="0"/>
      <name val="Calibri"/>
      <family val="2"/>
      <scheme val="minor"/>
    </font>
    <font>
      <b/>
      <i/>
      <sz val="10"/>
      <color rgb="FF002060"/>
      <name val="Trebuchet MS"/>
      <family val="2"/>
    </font>
    <font>
      <sz val="10"/>
      <color theme="1"/>
      <name val="Trebuchet MS"/>
      <family val="2"/>
    </font>
    <font>
      <b/>
      <sz val="18"/>
      <color rgb="FFD9B310"/>
      <name val="Trebuchet MS"/>
      <family val="2"/>
    </font>
    <font>
      <b/>
      <sz val="16"/>
      <color rgb="FFD9B310"/>
      <name val="Trebuchet MS"/>
      <family val="2"/>
    </font>
    <font>
      <b/>
      <sz val="11"/>
      <color rgb="FFD9B310"/>
      <name val="Trebuchet MS"/>
      <family val="2"/>
    </font>
    <font>
      <sz val="11"/>
      <color rgb="FF0070C0"/>
      <name val="Trebuchet MS"/>
      <family val="2"/>
    </font>
    <font>
      <sz val="11"/>
      <color theme="0"/>
      <name val="Calibri"/>
      <family val="2"/>
      <scheme val="minor"/>
    </font>
  </fonts>
  <fills count="21">
    <fill>
      <patternFill patternType="none"/>
    </fill>
    <fill>
      <patternFill patternType="gray125"/>
    </fill>
    <fill>
      <patternFill patternType="solid">
        <fgColor rgb="FF328BC3"/>
        <bgColor indexed="64"/>
      </patternFill>
    </fill>
    <fill>
      <patternFill patternType="solid">
        <fgColor rgb="FF0070C0"/>
        <bgColor indexed="64"/>
      </patternFill>
    </fill>
    <fill>
      <patternFill patternType="solid">
        <fgColor theme="0"/>
        <bgColor indexed="64"/>
      </patternFill>
    </fill>
    <fill>
      <patternFill patternType="solid">
        <fgColor rgb="FFD9B310"/>
        <bgColor indexed="64"/>
      </patternFill>
    </fill>
    <fill>
      <patternFill patternType="solid">
        <fgColor rgb="FF00B0F0"/>
        <bgColor indexed="64"/>
      </patternFill>
    </fill>
    <fill>
      <patternFill patternType="solid">
        <fgColor indexed="9"/>
        <bgColor indexed="64"/>
      </patternFill>
    </fill>
    <fill>
      <patternFill patternType="solid">
        <fgColor theme="0" tint="-0.14999847407452621"/>
        <bgColor indexed="64"/>
      </patternFill>
    </fill>
    <fill>
      <patternFill patternType="solid">
        <fgColor indexed="22"/>
        <bgColor indexed="64"/>
      </patternFill>
    </fill>
    <fill>
      <patternFill patternType="solid">
        <fgColor rgb="FFA3FBC0"/>
        <bgColor indexed="64"/>
      </patternFill>
    </fill>
    <fill>
      <patternFill patternType="solid">
        <fgColor theme="9"/>
        <bgColor indexed="64"/>
      </patternFill>
    </fill>
    <fill>
      <patternFill patternType="solid">
        <fgColor theme="7" tint="0.39997558519241921"/>
        <bgColor indexed="64"/>
      </patternFill>
    </fill>
    <fill>
      <patternFill patternType="solid">
        <fgColor indexed="47"/>
        <bgColor indexed="64"/>
      </patternFill>
    </fill>
    <fill>
      <patternFill patternType="solid">
        <fgColor indexed="17"/>
        <bgColor indexed="64"/>
      </patternFill>
    </fill>
    <fill>
      <patternFill patternType="solid">
        <fgColor indexed="42"/>
        <bgColor indexed="64"/>
      </patternFill>
    </fill>
    <fill>
      <patternFill patternType="solid">
        <fgColor theme="5"/>
        <bgColor indexed="64"/>
      </patternFill>
    </fill>
    <fill>
      <patternFill patternType="solid">
        <fgColor indexed="14"/>
        <bgColor indexed="64"/>
      </patternFill>
    </fill>
    <fill>
      <patternFill patternType="solid">
        <fgColor indexed="54"/>
        <bgColor indexed="64"/>
      </patternFill>
    </fill>
    <fill>
      <patternFill patternType="solid">
        <fgColor rgb="FF88F89D"/>
        <bgColor indexed="64"/>
      </patternFill>
    </fill>
    <fill>
      <patternFill patternType="solid">
        <fgColor rgb="FF00B050"/>
        <bgColor indexed="64"/>
      </patternFill>
    </fill>
  </fills>
  <borders count="7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style="thin">
        <color auto="1"/>
      </right>
      <top/>
      <bottom style="thin">
        <color auto="1"/>
      </bottom>
      <diagonal/>
    </border>
    <border>
      <left style="thin">
        <color indexed="64"/>
      </left>
      <right/>
      <top/>
      <bottom style="thin">
        <color indexed="55"/>
      </bottom>
      <diagonal/>
    </border>
    <border>
      <left/>
      <right/>
      <top/>
      <bottom style="thin">
        <color indexed="55"/>
      </bottom>
      <diagonal/>
    </border>
    <border>
      <left style="thin">
        <color indexed="55"/>
      </left>
      <right style="thin">
        <color indexed="55"/>
      </right>
      <top style="thin">
        <color indexed="55"/>
      </top>
      <bottom style="thin">
        <color indexed="55"/>
      </bottom>
      <diagonal/>
    </border>
    <border>
      <left/>
      <right/>
      <top/>
      <bottom style="medium">
        <color indexed="64"/>
      </bottom>
      <diagonal/>
    </border>
    <border>
      <left/>
      <right/>
      <top style="hair">
        <color auto="1"/>
      </top>
      <bottom style="hair">
        <color auto="1"/>
      </bottom>
      <diagonal/>
    </border>
    <border>
      <left style="thin">
        <color theme="1"/>
      </left>
      <right style="thin">
        <color theme="1"/>
      </right>
      <top style="thin">
        <color theme="1"/>
      </top>
      <bottom style="thin">
        <color theme="1"/>
      </bottom>
      <diagonal/>
    </border>
    <border>
      <left style="thin">
        <color indexed="55"/>
      </left>
      <right style="thin">
        <color indexed="55"/>
      </right>
      <top style="thin">
        <color indexed="55"/>
      </top>
      <bottom/>
      <diagonal/>
    </border>
    <border>
      <left/>
      <right/>
      <top style="thin">
        <color auto="1"/>
      </top>
      <bottom style="thin">
        <color auto="1"/>
      </bottom>
      <diagonal/>
    </border>
    <border>
      <left/>
      <right/>
      <top/>
      <bottom style="thin">
        <color indexed="64"/>
      </bottom>
      <diagonal/>
    </border>
    <border>
      <left/>
      <right style="thin">
        <color indexed="64"/>
      </right>
      <top style="thin">
        <color indexed="64"/>
      </top>
      <bottom/>
      <diagonal/>
    </border>
    <border>
      <left/>
      <right style="thin">
        <color indexed="55"/>
      </right>
      <top style="thin">
        <color indexed="55"/>
      </top>
      <bottom style="thin">
        <color indexed="55"/>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style="double">
        <color indexed="64"/>
      </bottom>
      <diagonal/>
    </border>
    <border>
      <left/>
      <right/>
      <top/>
      <bottom style="thick">
        <color auto="1"/>
      </bottom>
      <diagonal/>
    </border>
    <border>
      <left/>
      <right style="thin">
        <color indexed="64"/>
      </right>
      <top/>
      <bottom style="thick">
        <color auto="1"/>
      </bottom>
      <diagonal/>
    </border>
    <border>
      <left/>
      <right/>
      <top style="thin">
        <color indexed="55"/>
      </top>
      <bottom style="medium">
        <color indexed="23"/>
      </bottom>
      <diagonal/>
    </border>
    <border>
      <left style="thin">
        <color indexed="55"/>
      </left>
      <right style="thin">
        <color indexed="55"/>
      </right>
      <top/>
      <bottom style="thin">
        <color indexed="55"/>
      </bottom>
      <diagonal/>
    </border>
    <border>
      <left/>
      <right/>
      <top style="thin">
        <color indexed="64"/>
      </top>
      <bottom/>
      <diagonal/>
    </border>
    <border>
      <left style="thin">
        <color indexed="55"/>
      </left>
      <right style="thin">
        <color indexed="55"/>
      </right>
      <top style="thin">
        <color indexed="55"/>
      </top>
      <bottom/>
      <diagonal/>
    </border>
    <border>
      <left style="thin">
        <color auto="1"/>
      </left>
      <right/>
      <top/>
      <bottom/>
      <diagonal/>
    </border>
    <border>
      <left/>
      <right/>
      <top style="thin">
        <color indexed="55"/>
      </top>
      <bottom style="medium">
        <color indexed="23"/>
      </bottom>
      <diagonal/>
    </border>
    <border>
      <left/>
      <right/>
      <top style="thin">
        <color indexed="64"/>
      </top>
      <bottom/>
      <diagonal/>
    </border>
    <border>
      <left style="thin">
        <color auto="1"/>
      </left>
      <right/>
      <top style="thin">
        <color indexed="64"/>
      </top>
      <bottom/>
      <diagonal/>
    </border>
    <border>
      <left style="thin">
        <color indexed="64"/>
      </left>
      <right/>
      <top style="thick">
        <color indexed="64"/>
      </top>
      <bottom style="thin">
        <color indexed="55"/>
      </bottom>
      <diagonal/>
    </border>
    <border>
      <left/>
      <right/>
      <top style="thick">
        <color indexed="64"/>
      </top>
      <bottom style="thin">
        <color indexed="55"/>
      </bottom>
      <diagonal/>
    </border>
    <border>
      <left/>
      <right/>
      <top style="double">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hair">
        <color auto="1"/>
      </left>
      <right/>
      <top/>
      <bottom/>
      <diagonal/>
    </border>
    <border>
      <left/>
      <right style="hair">
        <color indexed="64"/>
      </right>
      <top/>
      <bottom style="hair">
        <color indexed="64"/>
      </bottom>
      <diagonal/>
    </border>
    <border>
      <left/>
      <right style="hair">
        <color indexed="64"/>
      </right>
      <top style="hair">
        <color indexed="64"/>
      </top>
      <bottom style="hair">
        <color indexed="64"/>
      </bottom>
      <diagonal/>
    </border>
    <border>
      <left/>
      <right/>
      <top style="thin">
        <color auto="1"/>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55"/>
      </left>
      <right style="thin">
        <color indexed="55"/>
      </right>
      <top style="thin">
        <color indexed="55"/>
      </top>
      <bottom style="thin">
        <color indexed="55"/>
      </bottom>
      <diagonal/>
    </border>
    <border>
      <left style="thin">
        <color auto="1"/>
      </left>
      <right/>
      <top style="thin">
        <color indexed="64"/>
      </top>
      <bottom style="double">
        <color auto="1"/>
      </bottom>
      <diagonal/>
    </border>
    <border>
      <left/>
      <right/>
      <top style="thin">
        <color indexed="64"/>
      </top>
      <bottom style="double">
        <color auto="1"/>
      </bottom>
      <diagonal/>
    </border>
    <border>
      <left style="thick">
        <color auto="1"/>
      </left>
      <right style="thick">
        <color auto="1"/>
      </right>
      <top style="thick">
        <color auto="1"/>
      </top>
      <bottom style="thick">
        <color auto="1"/>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auto="1"/>
      </right>
      <top style="thin">
        <color auto="1"/>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auto="1"/>
      </right>
      <top style="thin">
        <color indexed="64"/>
      </top>
      <bottom style="thin">
        <color indexed="64"/>
      </bottom>
      <diagonal/>
    </border>
    <border>
      <left/>
      <right/>
      <top style="thin">
        <color indexed="55"/>
      </top>
      <bottom style="medium">
        <color theme="1"/>
      </bottom>
      <diagonal/>
    </border>
    <border>
      <left/>
      <right style="thin">
        <color indexed="64"/>
      </right>
      <top/>
      <bottom style="medium">
        <color indexed="64"/>
      </bottom>
      <diagonal/>
    </border>
    <border>
      <left style="dashed">
        <color auto="1"/>
      </left>
      <right style="dashed">
        <color auto="1"/>
      </right>
      <top style="dashed">
        <color auto="1"/>
      </top>
      <bottom style="dashed">
        <color auto="1"/>
      </bottom>
      <diagonal/>
    </border>
    <border>
      <left/>
      <right/>
      <top style="thin">
        <color auto="1"/>
      </top>
      <bottom style="thin">
        <color auto="1"/>
      </bottom>
      <diagonal/>
    </border>
    <border>
      <left style="thin">
        <color auto="1"/>
      </left>
      <right/>
      <top/>
      <bottom style="thin">
        <color auto="1"/>
      </bottom>
      <diagonal/>
    </border>
    <border>
      <left/>
      <right style="thin">
        <color auto="1"/>
      </right>
      <top/>
      <bottom style="thin">
        <color auto="1"/>
      </bottom>
      <diagonal/>
    </border>
    <border>
      <left style="thin">
        <color indexed="64"/>
      </left>
      <right/>
      <top style="thin">
        <color theme="0"/>
      </top>
      <bottom/>
      <diagonal/>
    </border>
    <border>
      <left style="medium">
        <color indexed="64"/>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bottom/>
      <diagonal/>
    </border>
  </borders>
  <cellStyleXfs count="7">
    <xf numFmtId="0" fontId="0" fillId="0" borderId="0"/>
    <xf numFmtId="0" fontId="2" fillId="0" borderId="0" applyNumberFormat="0" applyFill="0" applyBorder="0" applyAlignment="0" applyProtection="0">
      <alignment vertical="top"/>
      <protection locked="0"/>
    </xf>
    <xf numFmtId="43" fontId="11" fillId="0" borderId="0" applyFont="0" applyFill="0" applyBorder="0" applyAlignment="0" applyProtection="0"/>
    <xf numFmtId="44" fontId="11" fillId="0" borderId="0" applyFont="0" applyFill="0" applyBorder="0" applyAlignment="0" applyProtection="0"/>
    <xf numFmtId="9" fontId="11" fillId="0" borderId="0" applyFont="0" applyFill="0" applyBorder="0" applyAlignment="0" applyProtection="0"/>
    <xf numFmtId="0" fontId="18" fillId="0" borderId="0"/>
    <xf numFmtId="0" fontId="51" fillId="0" borderId="0"/>
  </cellStyleXfs>
  <cellXfs count="465">
    <xf numFmtId="0" fontId="0" fillId="0" borderId="0" xfId="0"/>
    <xf numFmtId="0" fontId="0" fillId="2" borderId="0" xfId="0" applyFill="1"/>
    <xf numFmtId="0" fontId="3" fillId="0" borderId="0" xfId="0" applyFont="1" applyAlignment="1" applyProtection="1"/>
    <xf numFmtId="0" fontId="5" fillId="2" borderId="0" xfId="0" applyFont="1" applyFill="1" applyAlignment="1" applyProtection="1"/>
    <xf numFmtId="0" fontId="6" fillId="2" borderId="0" xfId="0" applyFont="1" applyFill="1" applyAlignment="1" applyProtection="1"/>
    <xf numFmtId="44" fontId="5" fillId="2" borderId="1" xfId="0" applyNumberFormat="1" applyFont="1" applyFill="1" applyBorder="1" applyAlignment="1" applyProtection="1">
      <alignment vertical="center"/>
    </xf>
    <xf numFmtId="0" fontId="7" fillId="2" borderId="0" xfId="0" applyFont="1" applyFill="1" applyAlignment="1" applyProtection="1"/>
    <xf numFmtId="44" fontId="6" fillId="3" borderId="0" xfId="0" applyNumberFormat="1" applyFont="1" applyFill="1" applyAlignment="1" applyProtection="1">
      <alignment vertical="center"/>
    </xf>
    <xf numFmtId="2" fontId="6" fillId="3" borderId="0" xfId="0" applyNumberFormat="1" applyFont="1" applyFill="1" applyAlignment="1" applyProtection="1"/>
    <xf numFmtId="0" fontId="5" fillId="2" borderId="0" xfId="0" applyFont="1" applyFill="1" applyAlignment="1" applyProtection="1">
      <alignment horizontal="center"/>
    </xf>
    <xf numFmtId="0" fontId="4" fillId="3" borderId="2" xfId="0" applyFont="1" applyFill="1" applyBorder="1" applyAlignment="1" applyProtection="1"/>
    <xf numFmtId="0" fontId="4" fillId="3" borderId="2" xfId="0" applyFont="1" applyFill="1" applyBorder="1" applyAlignment="1" applyProtection="1">
      <alignment horizontal="left" vertical="center"/>
    </xf>
    <xf numFmtId="44" fontId="6" fillId="3" borderId="0" xfId="0" applyNumberFormat="1" applyFont="1" applyFill="1" applyAlignment="1" applyProtection="1"/>
    <xf numFmtId="44" fontId="5" fillId="2" borderId="0" xfId="0" applyNumberFormat="1" applyFont="1" applyFill="1" applyAlignment="1" applyProtection="1"/>
    <xf numFmtId="0" fontId="0" fillId="10" borderId="0" xfId="0" applyFill="1"/>
    <xf numFmtId="0" fontId="19" fillId="2" borderId="0" xfId="0" applyFont="1" applyFill="1" applyAlignment="1" applyProtection="1">
      <alignment horizontal="right" vertical="center"/>
    </xf>
    <xf numFmtId="0" fontId="10" fillId="0" borderId="0" xfId="0" applyFont="1"/>
    <xf numFmtId="0" fontId="0" fillId="0" borderId="0" xfId="0" applyAlignment="1">
      <alignment horizontal="right"/>
    </xf>
    <xf numFmtId="0" fontId="10" fillId="11" borderId="0" xfId="0" applyFont="1" applyFill="1" applyAlignment="1">
      <alignment horizontal="right"/>
    </xf>
    <xf numFmtId="0" fontId="0" fillId="11" borderId="0" xfId="0" applyFill="1"/>
    <xf numFmtId="0" fontId="0" fillId="12" borderId="0" xfId="0" applyFill="1"/>
    <xf numFmtId="0" fontId="0" fillId="10" borderId="0" xfId="0" applyFill="1" applyAlignment="1">
      <alignment horizontal="right"/>
    </xf>
    <xf numFmtId="0" fontId="0" fillId="6" borderId="0" xfId="0" applyFill="1" applyAlignment="1">
      <alignment horizontal="right"/>
    </xf>
    <xf numFmtId="0" fontId="0" fillId="6" borderId="0" xfId="0" applyFill="1"/>
    <xf numFmtId="0" fontId="0" fillId="0" borderId="2" xfId="0" applyBorder="1"/>
    <xf numFmtId="0" fontId="0" fillId="0" borderId="11" xfId="0" applyBorder="1"/>
    <xf numFmtId="10" fontId="0" fillId="0" borderId="0" xfId="0" applyNumberFormat="1"/>
    <xf numFmtId="0" fontId="25" fillId="3" borderId="4" xfId="0" applyFont="1" applyFill="1" applyBorder="1" applyAlignment="1" applyProtection="1">
      <alignment horizontal="center"/>
    </xf>
    <xf numFmtId="0" fontId="25" fillId="3" borderId="5" xfId="0" applyFont="1" applyFill="1" applyBorder="1" applyAlignment="1" applyProtection="1">
      <alignment horizontal="center" wrapText="1"/>
    </xf>
    <xf numFmtId="49" fontId="26" fillId="0" borderId="6" xfId="3" applyNumberFormat="1" applyFont="1" applyFill="1" applyBorder="1" applyProtection="1">
      <protection locked="0"/>
    </xf>
    <xf numFmtId="10" fontId="26" fillId="0" borderId="6" xfId="4" applyNumberFormat="1" applyFont="1" applyFill="1" applyBorder="1" applyProtection="1">
      <protection locked="0"/>
    </xf>
    <xf numFmtId="0" fontId="26" fillId="0" borderId="6" xfId="2" applyNumberFormat="1" applyFont="1" applyFill="1" applyBorder="1" applyAlignment="1" applyProtection="1">
      <alignment horizontal="center"/>
      <protection locked="0"/>
    </xf>
    <xf numFmtId="43" fontId="26" fillId="6" borderId="9" xfId="2" applyFont="1" applyFill="1" applyBorder="1" applyAlignment="1" applyProtection="1">
      <alignment horizontal="center"/>
    </xf>
    <xf numFmtId="0" fontId="28" fillId="2" borderId="0" xfId="0" applyFont="1" applyFill="1" applyProtection="1"/>
    <xf numFmtId="0" fontId="21" fillId="2" borderId="0" xfId="0" applyFont="1" applyFill="1" applyProtection="1"/>
    <xf numFmtId="0" fontId="25" fillId="3" borderId="0" xfId="0" applyFont="1" applyFill="1" applyAlignment="1" applyProtection="1">
      <alignment horizontal="center" wrapText="1"/>
    </xf>
    <xf numFmtId="0" fontId="21" fillId="3" borderId="0" xfId="0" applyFont="1" applyFill="1" applyAlignment="1" applyProtection="1"/>
    <xf numFmtId="0" fontId="21" fillId="0" borderId="0" xfId="0" applyFont="1" applyAlignment="1" applyProtection="1"/>
    <xf numFmtId="0" fontId="21" fillId="3" borderId="2" xfId="0" applyFont="1" applyFill="1" applyBorder="1" applyAlignment="1" applyProtection="1"/>
    <xf numFmtId="0" fontId="21" fillId="2" borderId="0" xfId="0" applyFont="1" applyFill="1" applyAlignment="1" applyProtection="1"/>
    <xf numFmtId="0" fontId="21" fillId="0" borderId="0" xfId="0" applyFont="1" applyAlignment="1" applyProtection="1">
      <alignment horizontal="center"/>
    </xf>
    <xf numFmtId="8" fontId="21" fillId="0" borderId="0" xfId="0" applyNumberFormat="1" applyFont="1" applyAlignment="1" applyProtection="1">
      <alignment horizontal="center"/>
    </xf>
    <xf numFmtId="0" fontId="21" fillId="2" borderId="0" xfId="0" applyFont="1" applyFill="1" applyAlignment="1" applyProtection="1">
      <alignment horizontal="center"/>
    </xf>
    <xf numFmtId="0" fontId="32" fillId="3" borderId="0" xfId="0" applyFont="1" applyFill="1" applyAlignment="1" applyProtection="1">
      <alignment horizontal="right"/>
    </xf>
    <xf numFmtId="44" fontId="33" fillId="3" borderId="0" xfId="2" applyNumberFormat="1" applyFont="1" applyFill="1" applyProtection="1"/>
    <xf numFmtId="0" fontId="21" fillId="5" borderId="0" xfId="0" applyFont="1" applyFill="1" applyAlignment="1" applyProtection="1"/>
    <xf numFmtId="3" fontId="18" fillId="0" borderId="14" xfId="2" applyNumberFormat="1" applyFont="1" applyFill="1" applyBorder="1" applyProtection="1">
      <protection locked="0"/>
    </xf>
    <xf numFmtId="3" fontId="18" fillId="0" borderId="21" xfId="2" applyNumberFormat="1" applyFont="1" applyFill="1" applyBorder="1" applyProtection="1">
      <protection locked="0"/>
    </xf>
    <xf numFmtId="3" fontId="18" fillId="0" borderId="23" xfId="2" applyNumberFormat="1" applyFont="1" applyFill="1" applyBorder="1" applyProtection="1">
      <protection locked="0"/>
    </xf>
    <xf numFmtId="14" fontId="8" fillId="0" borderId="6" xfId="0" applyNumberFormat="1" applyFont="1" applyBorder="1" applyAlignment="1" applyProtection="1">
      <alignment horizontal="center"/>
      <protection locked="0"/>
    </xf>
    <xf numFmtId="0" fontId="19" fillId="0" borderId="6" xfId="0" applyFont="1" applyBorder="1" applyAlignment="1" applyProtection="1">
      <alignment horizontal="center"/>
      <protection locked="0"/>
    </xf>
    <xf numFmtId="0" fontId="26" fillId="3" borderId="0" xfId="0" applyFont="1" applyFill="1" applyProtection="1"/>
    <xf numFmtId="0" fontId="64" fillId="3" borderId="0" xfId="0" applyFont="1" applyFill="1" applyAlignment="1" applyProtection="1">
      <alignment vertical="center"/>
    </xf>
    <xf numFmtId="0" fontId="4" fillId="2" borderId="0" xfId="0" applyFont="1" applyFill="1" applyAlignment="1" applyProtection="1">
      <alignment horizontal="right" vertical="center"/>
    </xf>
    <xf numFmtId="0" fontId="4" fillId="2" borderId="0" xfId="0" applyFont="1" applyFill="1" applyAlignment="1" applyProtection="1">
      <alignment horizontal="right" indent="1"/>
    </xf>
    <xf numFmtId="0" fontId="4" fillId="2" borderId="0" xfId="0" applyFont="1" applyFill="1" applyAlignment="1" applyProtection="1">
      <alignment horizontal="right"/>
    </xf>
    <xf numFmtId="0" fontId="44" fillId="2" borderId="0" xfId="0" applyFont="1" applyFill="1" applyAlignment="1" applyProtection="1">
      <alignment horizontal="center" vertical="center"/>
    </xf>
    <xf numFmtId="44" fontId="26" fillId="0" borderId="6" xfId="3" applyNumberFormat="1" applyFont="1" applyFill="1" applyBorder="1" applyProtection="1">
      <protection locked="0"/>
    </xf>
    <xf numFmtId="44" fontId="26" fillId="0" borderId="10" xfId="3" applyNumberFormat="1" applyFont="1" applyFill="1" applyBorder="1" applyProtection="1">
      <protection locked="0"/>
    </xf>
    <xf numFmtId="44" fontId="26" fillId="0" borderId="6" xfId="2" applyNumberFormat="1" applyFont="1" applyFill="1" applyBorder="1" applyProtection="1">
      <protection locked="0"/>
    </xf>
    <xf numFmtId="44" fontId="26" fillId="0" borderId="10" xfId="2" applyNumberFormat="1" applyFont="1" applyFill="1" applyBorder="1" applyProtection="1">
      <protection locked="0"/>
    </xf>
    <xf numFmtId="0" fontId="44" fillId="2" borderId="0" xfId="0" applyFont="1" applyFill="1" applyAlignment="1" applyProtection="1">
      <alignment vertical="center"/>
    </xf>
    <xf numFmtId="0" fontId="67" fillId="2" borderId="0" xfId="0" applyFont="1" applyFill="1" applyAlignment="1" applyProtection="1">
      <alignment horizontal="center"/>
    </xf>
    <xf numFmtId="0" fontId="68" fillId="2" borderId="0" xfId="0" applyFont="1" applyFill="1" applyAlignment="1" applyProtection="1">
      <alignment horizontal="right" vertical="center"/>
    </xf>
    <xf numFmtId="49" fontId="26" fillId="0" borderId="45" xfId="3" applyNumberFormat="1" applyFont="1" applyFill="1" applyBorder="1" applyProtection="1">
      <protection locked="0"/>
    </xf>
    <xf numFmtId="44" fontId="26" fillId="0" borderId="45" xfId="3" applyNumberFormat="1" applyFont="1" applyFill="1" applyBorder="1" applyProtection="1">
      <protection locked="0"/>
    </xf>
    <xf numFmtId="10" fontId="26" fillId="0" borderId="45" xfId="4" applyNumberFormat="1" applyFont="1" applyFill="1" applyBorder="1" applyProtection="1">
      <protection locked="0"/>
    </xf>
    <xf numFmtId="44" fontId="26" fillId="0" borderId="45" xfId="2" applyNumberFormat="1" applyFont="1" applyFill="1" applyBorder="1" applyProtection="1">
      <protection locked="0"/>
    </xf>
    <xf numFmtId="0" fontId="26" fillId="0" borderId="45" xfId="2" applyNumberFormat="1" applyFont="1" applyFill="1" applyBorder="1" applyAlignment="1" applyProtection="1">
      <alignment horizontal="center"/>
      <protection locked="0"/>
    </xf>
    <xf numFmtId="0" fontId="71" fillId="2" borderId="0" xfId="0" applyFont="1" applyFill="1" applyProtection="1"/>
    <xf numFmtId="0" fontId="64" fillId="3" borderId="0" xfId="0" applyFont="1" applyFill="1" applyAlignment="1" applyProtection="1">
      <alignment horizontal="left" vertical="center"/>
    </xf>
    <xf numFmtId="0" fontId="21" fillId="3" borderId="0" xfId="0" applyFont="1" applyFill="1" applyAlignment="1" applyProtection="1">
      <alignment horizontal="center"/>
    </xf>
    <xf numFmtId="44" fontId="66" fillId="2" borderId="0" xfId="3" applyNumberFormat="1" applyFont="1" applyFill="1" applyBorder="1" applyAlignment="1" applyProtection="1">
      <alignment horizontal="right"/>
    </xf>
    <xf numFmtId="0" fontId="21" fillId="0" borderId="24" xfId="0" applyFont="1" applyFill="1" applyBorder="1" applyAlignment="1" applyProtection="1"/>
    <xf numFmtId="0" fontId="21" fillId="0" borderId="0" xfId="0" applyFont="1" applyFill="1" applyBorder="1" applyAlignment="1" applyProtection="1"/>
    <xf numFmtId="0" fontId="22" fillId="3" borderId="11" xfId="1" applyFont="1" applyFill="1" applyBorder="1" applyAlignment="1" applyProtection="1"/>
    <xf numFmtId="0" fontId="21" fillId="5" borderId="0" xfId="0" applyFont="1" applyFill="1" applyProtection="1"/>
    <xf numFmtId="0" fontId="21" fillId="0" borderId="0" xfId="0" applyFont="1" applyProtection="1"/>
    <xf numFmtId="0" fontId="21" fillId="3" borderId="0" xfId="0" applyFont="1" applyFill="1" applyProtection="1"/>
    <xf numFmtId="0" fontId="21" fillId="5" borderId="15" xfId="0" applyFont="1" applyFill="1" applyBorder="1" applyProtection="1"/>
    <xf numFmtId="0" fontId="20" fillId="0" borderId="2" xfId="0" applyFont="1" applyBorder="1" applyAlignment="1" applyProtection="1">
      <alignment horizontal="center"/>
    </xf>
    <xf numFmtId="2" fontId="21" fillId="0" borderId="0" xfId="0" applyNumberFormat="1" applyFont="1" applyAlignment="1" applyProtection="1">
      <alignment horizontal="center"/>
    </xf>
    <xf numFmtId="0" fontId="35" fillId="0" borderId="0" xfId="0" applyFont="1" applyAlignment="1" applyProtection="1">
      <alignment horizontal="center"/>
    </xf>
    <xf numFmtId="0" fontId="34" fillId="2" borderId="0" xfId="0" applyFont="1" applyFill="1" applyProtection="1"/>
    <xf numFmtId="44" fontId="5" fillId="0" borderId="3" xfId="0" applyNumberFormat="1" applyFont="1" applyFill="1" applyBorder="1" applyAlignment="1" applyProtection="1">
      <alignment vertical="center"/>
      <protection locked="0"/>
    </xf>
    <xf numFmtId="10" fontId="5" fillId="0" borderId="1" xfId="0" applyNumberFormat="1" applyFont="1" applyFill="1" applyBorder="1" applyAlignment="1" applyProtection="1">
      <alignment vertical="center"/>
      <protection locked="0"/>
    </xf>
    <xf numFmtId="44" fontId="8" fillId="0" borderId="3" xfId="0" applyNumberFormat="1" applyFont="1" applyFill="1" applyBorder="1" applyAlignment="1" applyProtection="1">
      <protection locked="0"/>
    </xf>
    <xf numFmtId="0" fontId="5" fillId="4" borderId="1" xfId="0" applyFont="1" applyFill="1" applyBorder="1" applyAlignment="1" applyProtection="1">
      <alignment horizontal="center"/>
      <protection locked="0"/>
    </xf>
    <xf numFmtId="0" fontId="18" fillId="3" borderId="0" xfId="0" applyFont="1" applyFill="1" applyBorder="1" applyAlignment="1" applyProtection="1">
      <alignment horizontal="right"/>
    </xf>
    <xf numFmtId="0" fontId="21" fillId="3" borderId="11" xfId="0" applyFont="1" applyFill="1" applyBorder="1" applyProtection="1"/>
    <xf numFmtId="0" fontId="21" fillId="3" borderId="11" xfId="0" applyFont="1" applyFill="1" applyBorder="1" applyAlignment="1" applyProtection="1"/>
    <xf numFmtId="0" fontId="18" fillId="3" borderId="11" xfId="0" applyFont="1" applyFill="1" applyBorder="1" applyAlignment="1" applyProtection="1">
      <alignment horizontal="right"/>
    </xf>
    <xf numFmtId="0" fontId="21" fillId="0" borderId="0" xfId="0" applyFont="1" applyFill="1" applyProtection="1"/>
    <xf numFmtId="0" fontId="36" fillId="6" borderId="0" xfId="0" applyFont="1" applyFill="1" applyProtection="1"/>
    <xf numFmtId="0" fontId="21" fillId="6" borderId="0" xfId="0" applyFont="1" applyFill="1" applyProtection="1"/>
    <xf numFmtId="0" fontId="66" fillId="2" borderId="0" xfId="0" applyFont="1" applyFill="1" applyProtection="1"/>
    <xf numFmtId="0" fontId="44" fillId="2" borderId="0" xfId="0" applyFont="1" applyFill="1" applyProtection="1"/>
    <xf numFmtId="0" fontId="66" fillId="2" borderId="0" xfId="0" applyFont="1" applyFill="1" applyAlignment="1" applyProtection="1">
      <alignment horizontal="center" vertical="center"/>
    </xf>
    <xf numFmtId="0" fontId="21" fillId="4" borderId="0" xfId="0" applyFont="1" applyFill="1" applyProtection="1"/>
    <xf numFmtId="0" fontId="21" fillId="8" borderId="1" xfId="0" applyFont="1" applyFill="1" applyBorder="1" applyProtection="1"/>
    <xf numFmtId="44" fontId="21" fillId="8" borderId="1" xfId="0" applyNumberFormat="1" applyFont="1" applyFill="1" applyBorder="1" applyProtection="1"/>
    <xf numFmtId="1" fontId="21" fillId="8" borderId="1" xfId="0" applyNumberFormat="1" applyFont="1" applyFill="1" applyBorder="1" applyProtection="1"/>
    <xf numFmtId="14" fontId="21" fillId="8" borderId="1" xfId="0" applyNumberFormat="1" applyFont="1" applyFill="1" applyBorder="1" applyProtection="1"/>
    <xf numFmtId="0" fontId="21" fillId="8" borderId="55" xfId="0" applyFont="1" applyFill="1" applyBorder="1" applyProtection="1"/>
    <xf numFmtId="44" fontId="21" fillId="8" borderId="55" xfId="0" applyNumberFormat="1" applyFont="1" applyFill="1" applyBorder="1" applyProtection="1"/>
    <xf numFmtId="1" fontId="21" fillId="8" borderId="55" xfId="0" applyNumberFormat="1" applyFont="1" applyFill="1" applyBorder="1" applyProtection="1"/>
    <xf numFmtId="14" fontId="21" fillId="8" borderId="55" xfId="0" applyNumberFormat="1" applyFont="1" applyFill="1" applyBorder="1" applyProtection="1"/>
    <xf numFmtId="44" fontId="4" fillId="3" borderId="0" xfId="0" applyNumberFormat="1" applyFont="1" applyFill="1" applyProtection="1"/>
    <xf numFmtId="14" fontId="20" fillId="7" borderId="6" xfId="2" applyNumberFormat="1" applyFont="1" applyFill="1" applyBorder="1" applyAlignment="1" applyProtection="1">
      <alignment horizontal="right" vertical="center"/>
      <protection locked="0"/>
    </xf>
    <xf numFmtId="0" fontId="75" fillId="2" borderId="0" xfId="0" applyFont="1" applyFill="1"/>
    <xf numFmtId="0" fontId="76" fillId="2" borderId="0" xfId="0" applyFont="1" applyFill="1"/>
    <xf numFmtId="0" fontId="54" fillId="2" borderId="0" xfId="0" applyFont="1" applyFill="1" applyProtection="1"/>
    <xf numFmtId="0" fontId="77" fillId="2" borderId="0" xfId="0" applyFont="1" applyFill="1"/>
    <xf numFmtId="0" fontId="44" fillId="2" borderId="0" xfId="0" applyFont="1" applyFill="1" applyProtection="1">
      <protection locked="0"/>
    </xf>
    <xf numFmtId="44" fontId="27" fillId="7" borderId="9" xfId="2" applyNumberFormat="1" applyFont="1" applyFill="1" applyBorder="1" applyAlignment="1" applyProtection="1">
      <alignment horizontal="right" vertical="center"/>
      <protection locked="0"/>
    </xf>
    <xf numFmtId="0" fontId="21" fillId="5" borderId="0" xfId="0" applyFont="1" applyFill="1" applyAlignment="1" applyProtection="1">
      <alignment horizontal="center"/>
    </xf>
    <xf numFmtId="0" fontId="21" fillId="4" borderId="24" xfId="0" applyFont="1" applyFill="1" applyBorder="1" applyProtection="1"/>
    <xf numFmtId="0" fontId="44" fillId="3" borderId="0" xfId="0" applyFont="1" applyFill="1" applyProtection="1"/>
    <xf numFmtId="0" fontId="4" fillId="3" borderId="0" xfId="0" applyFont="1" applyFill="1" applyAlignment="1" applyProtection="1">
      <alignment horizontal="right"/>
    </xf>
    <xf numFmtId="0" fontId="4" fillId="3" borderId="0" xfId="0" applyFont="1" applyFill="1" applyProtection="1"/>
    <xf numFmtId="164" fontId="4" fillId="3" borderId="0" xfId="0" applyNumberFormat="1" applyFont="1" applyFill="1" applyAlignment="1" applyProtection="1">
      <alignment horizontal="left"/>
    </xf>
    <xf numFmtId="0" fontId="17" fillId="9" borderId="56" xfId="0" applyFont="1" applyFill="1" applyBorder="1" applyAlignment="1" applyProtection="1">
      <alignment horizontal="center"/>
    </xf>
    <xf numFmtId="0" fontId="3" fillId="9" borderId="57" xfId="0" applyFont="1" applyFill="1" applyBorder="1" applyAlignment="1" applyProtection="1">
      <alignment horizontal="center"/>
    </xf>
    <xf numFmtId="0" fontId="3" fillId="9" borderId="57" xfId="0" applyFont="1" applyFill="1" applyBorder="1" applyProtection="1"/>
    <xf numFmtId="0" fontId="9" fillId="9" borderId="58" xfId="0" applyFont="1" applyFill="1" applyBorder="1" applyAlignment="1" applyProtection="1">
      <alignment horizontal="center" vertical="center"/>
    </xf>
    <xf numFmtId="0" fontId="18" fillId="9" borderId="59" xfId="0" applyFont="1" applyFill="1" applyBorder="1" applyAlignment="1" applyProtection="1">
      <alignment horizontal="center" vertical="center" wrapText="1"/>
    </xf>
    <xf numFmtId="0" fontId="18" fillId="9" borderId="55" xfId="0" applyFont="1" applyFill="1" applyBorder="1" applyAlignment="1" applyProtection="1">
      <alignment horizontal="center" vertical="center" wrapText="1"/>
    </xf>
    <xf numFmtId="0" fontId="3" fillId="0" borderId="0" xfId="0" applyFont="1" applyBorder="1" applyAlignment="1" applyProtection="1">
      <alignment horizontal="center"/>
    </xf>
    <xf numFmtId="0" fontId="3" fillId="0" borderId="0" xfId="0" applyFont="1" applyBorder="1" applyProtection="1"/>
    <xf numFmtId="0" fontId="9" fillId="0" borderId="0" xfId="0" applyFont="1" applyFill="1" applyBorder="1" applyAlignment="1" applyProtection="1">
      <alignment horizontal="right" vertical="center"/>
    </xf>
    <xf numFmtId="44" fontId="3" fillId="0" borderId="55" xfId="0" applyNumberFormat="1" applyFont="1" applyBorder="1" applyAlignment="1" applyProtection="1">
      <alignment horizontal="right" vertical="center"/>
    </xf>
    <xf numFmtId="0" fontId="3" fillId="0" borderId="8" xfId="0" applyFont="1" applyBorder="1" applyAlignment="1" applyProtection="1">
      <alignment horizontal="center"/>
    </xf>
    <xf numFmtId="0" fontId="3" fillId="0" borderId="8" xfId="0" applyFont="1" applyBorder="1" applyProtection="1"/>
    <xf numFmtId="0" fontId="9" fillId="0" borderId="8" xfId="0" applyFont="1" applyFill="1" applyBorder="1" applyAlignment="1" applyProtection="1">
      <alignment horizontal="right" vertical="center"/>
    </xf>
    <xf numFmtId="10" fontId="3" fillId="0" borderId="55" xfId="0" applyNumberFormat="1" applyFont="1" applyBorder="1" applyAlignment="1" applyProtection="1">
      <alignment horizontal="right" vertical="center"/>
    </xf>
    <xf numFmtId="0" fontId="17" fillId="0" borderId="0" xfId="0" applyFont="1" applyFill="1" applyBorder="1" applyAlignment="1" applyProtection="1">
      <alignment horizontal="right" vertical="center"/>
    </xf>
    <xf numFmtId="1" fontId="3" fillId="0" borderId="55" xfId="0" applyNumberFormat="1" applyFont="1" applyBorder="1" applyAlignment="1" applyProtection="1">
      <alignment horizontal="right" vertical="center"/>
    </xf>
    <xf numFmtId="0" fontId="17" fillId="0" borderId="8" xfId="0" applyFont="1" applyFill="1" applyBorder="1" applyAlignment="1" applyProtection="1">
      <alignment horizontal="right" vertical="center"/>
    </xf>
    <xf numFmtId="14" fontId="3" fillId="0" borderId="55" xfId="0" applyNumberFormat="1" applyFont="1" applyBorder="1" applyAlignment="1" applyProtection="1">
      <alignment horizontal="right" vertical="center"/>
    </xf>
    <xf numFmtId="2" fontId="3" fillId="0" borderId="55" xfId="0" applyNumberFormat="1" applyFont="1" applyBorder="1" applyAlignment="1" applyProtection="1">
      <alignment horizontal="right" vertical="center"/>
    </xf>
    <xf numFmtId="0" fontId="21" fillId="3" borderId="41" xfId="0" applyFont="1" applyFill="1" applyBorder="1" applyAlignment="1" applyProtection="1">
      <alignment horizontal="center"/>
    </xf>
    <xf numFmtId="0" fontId="21" fillId="3" borderId="41" xfId="0" applyFont="1" applyFill="1" applyBorder="1" applyProtection="1"/>
    <xf numFmtId="0" fontId="21" fillId="3" borderId="54" xfId="0" applyFont="1" applyFill="1" applyBorder="1" applyProtection="1"/>
    <xf numFmtId="0" fontId="65" fillId="3" borderId="0" xfId="0" applyFont="1" applyFill="1" applyAlignment="1" applyProtection="1">
      <alignment horizontal="right"/>
    </xf>
    <xf numFmtId="164" fontId="4" fillId="3" borderId="0" xfId="0" applyNumberFormat="1" applyFont="1" applyFill="1" applyAlignment="1" applyProtection="1">
      <alignment horizontal="center" vertical="center"/>
    </xf>
    <xf numFmtId="0" fontId="18" fillId="0" borderId="0" xfId="0" applyFont="1" applyProtection="1"/>
    <xf numFmtId="0" fontId="21" fillId="5" borderId="27" xfId="0" applyFont="1" applyFill="1" applyBorder="1" applyAlignment="1" applyProtection="1">
      <alignment horizontal="center"/>
    </xf>
    <xf numFmtId="0" fontId="21" fillId="5" borderId="26" xfId="0" applyFont="1" applyFill="1" applyBorder="1" applyAlignment="1" applyProtection="1">
      <alignment horizontal="center"/>
    </xf>
    <xf numFmtId="0" fontId="21" fillId="5" borderId="26" xfId="0" applyFont="1" applyFill="1" applyBorder="1" applyProtection="1"/>
    <xf numFmtId="0" fontId="65" fillId="5" borderId="41" xfId="0" applyFont="1" applyFill="1" applyBorder="1" applyAlignment="1" applyProtection="1"/>
    <xf numFmtId="0" fontId="44" fillId="5" borderId="26" xfId="0" applyFont="1" applyFill="1" applyBorder="1" applyProtection="1"/>
    <xf numFmtId="0" fontId="44" fillId="5" borderId="31" xfId="0" applyFont="1" applyFill="1" applyBorder="1" applyProtection="1"/>
    <xf numFmtId="0" fontId="44" fillId="0" borderId="0" xfId="0" applyFont="1" applyProtection="1"/>
    <xf numFmtId="0" fontId="44" fillId="5" borderId="34" xfId="0" applyFont="1" applyFill="1" applyBorder="1" applyProtection="1"/>
    <xf numFmtId="0" fontId="20" fillId="0" borderId="0" xfId="0" applyFont="1" applyProtection="1"/>
    <xf numFmtId="0" fontId="66" fillId="5" borderId="52" xfId="0" applyFont="1" applyFill="1" applyBorder="1" applyAlignment="1" applyProtection="1">
      <alignment horizontal="center" vertical="center" wrapText="1"/>
    </xf>
    <xf numFmtId="0" fontId="66" fillId="5" borderId="7" xfId="0" applyFont="1" applyFill="1" applyBorder="1" applyAlignment="1" applyProtection="1">
      <alignment horizontal="center" vertical="center" wrapText="1"/>
    </xf>
    <xf numFmtId="0" fontId="68" fillId="5" borderId="7" xfId="0" applyFont="1" applyFill="1" applyBorder="1" applyAlignment="1" applyProtection="1">
      <alignment horizontal="center" vertical="center" wrapText="1"/>
    </xf>
    <xf numFmtId="0" fontId="68" fillId="5" borderId="61" xfId="0" applyFont="1" applyFill="1" applyBorder="1" applyAlignment="1" applyProtection="1">
      <alignment horizontal="center" vertical="center" wrapText="1"/>
    </xf>
    <xf numFmtId="0" fontId="54" fillId="0" borderId="0" xfId="0" applyFont="1" applyProtection="1"/>
    <xf numFmtId="0" fontId="68" fillId="5" borderId="53" xfId="0" applyFont="1" applyFill="1" applyBorder="1" applyAlignment="1" applyProtection="1">
      <alignment horizontal="center" vertical="center" wrapText="1"/>
    </xf>
    <xf numFmtId="0" fontId="18" fillId="13" borderId="7" xfId="0" applyFont="1" applyFill="1" applyBorder="1" applyAlignment="1" applyProtection="1">
      <alignment horizontal="center"/>
    </xf>
    <xf numFmtId="0" fontId="18" fillId="13" borderId="7" xfId="0" applyFont="1" applyFill="1" applyBorder="1" applyAlignment="1" applyProtection="1">
      <alignment horizontal="left"/>
    </xf>
    <xf numFmtId="0" fontId="17" fillId="13" borderId="7" xfId="0" applyFont="1" applyFill="1" applyBorder="1" applyAlignment="1" applyProtection="1">
      <alignment horizontal="left"/>
    </xf>
    <xf numFmtId="0" fontId="18" fillId="4" borderId="0" xfId="0" applyFont="1" applyFill="1" applyBorder="1" applyAlignment="1" applyProtection="1">
      <alignment horizontal="left"/>
    </xf>
    <xf numFmtId="0" fontId="54" fillId="3" borderId="0" xfId="0" applyFont="1" applyFill="1" applyAlignment="1" applyProtection="1">
      <alignment horizontal="center"/>
    </xf>
    <xf numFmtId="14" fontId="54" fillId="3" borderId="0" xfId="0" applyNumberFormat="1" applyFont="1" applyFill="1" applyAlignment="1" applyProtection="1">
      <alignment horizontal="center"/>
    </xf>
    <xf numFmtId="0" fontId="54" fillId="3" borderId="0" xfId="0" applyFont="1" applyFill="1" applyProtection="1"/>
    <xf numFmtId="44" fontId="21" fillId="3" borderId="0" xfId="0" applyNumberFormat="1" applyFont="1" applyFill="1" applyProtection="1"/>
    <xf numFmtId="44" fontId="54" fillId="3" borderId="0" xfId="0" applyNumberFormat="1" applyFont="1" applyFill="1" applyProtection="1"/>
    <xf numFmtId="2" fontId="18" fillId="9" borderId="0" xfId="0" applyNumberFormat="1" applyFont="1" applyFill="1" applyProtection="1"/>
    <xf numFmtId="2" fontId="18" fillId="4" borderId="0" xfId="0" applyNumberFormat="1" applyFont="1" applyFill="1" applyBorder="1" applyProtection="1"/>
    <xf numFmtId="44" fontId="54" fillId="2" borderId="0" xfId="2" applyNumberFormat="1" applyFont="1" applyFill="1" applyBorder="1" applyProtection="1"/>
    <xf numFmtId="165" fontId="18" fillId="0" borderId="0" xfId="0" applyNumberFormat="1" applyFont="1" applyAlignment="1" applyProtection="1">
      <alignment horizontal="right"/>
    </xf>
    <xf numFmtId="165" fontId="18" fillId="0" borderId="0" xfId="2" applyNumberFormat="1" applyFont="1" applyBorder="1" applyProtection="1"/>
    <xf numFmtId="165" fontId="18" fillId="0" borderId="0" xfId="0" applyNumberFormat="1" applyFont="1" applyProtection="1"/>
    <xf numFmtId="165" fontId="18" fillId="4" borderId="0" xfId="2" applyNumberFormat="1" applyFont="1" applyFill="1" applyBorder="1" applyProtection="1"/>
    <xf numFmtId="165" fontId="18" fillId="9" borderId="0" xfId="0" applyNumberFormat="1" applyFont="1" applyFill="1" applyProtection="1"/>
    <xf numFmtId="165" fontId="18" fillId="9" borderId="0" xfId="2" applyNumberFormat="1" applyFont="1" applyFill="1" applyBorder="1" applyProtection="1"/>
    <xf numFmtId="2" fontId="18" fillId="0" borderId="0" xfId="0" applyNumberFormat="1" applyFont="1" applyProtection="1"/>
    <xf numFmtId="165" fontId="18" fillId="3" borderId="0" xfId="0" applyNumberFormat="1" applyFont="1" applyFill="1" applyAlignment="1" applyProtection="1">
      <alignment horizontal="right"/>
    </xf>
    <xf numFmtId="165" fontId="18" fillId="3" borderId="0" xfId="2" applyNumberFormat="1" applyFont="1" applyFill="1" applyBorder="1" applyProtection="1"/>
    <xf numFmtId="2" fontId="18" fillId="3" borderId="0" xfId="0" applyNumberFormat="1" applyFont="1" applyFill="1" applyProtection="1"/>
    <xf numFmtId="165" fontId="18" fillId="3" borderId="0" xfId="0" applyNumberFormat="1" applyFont="1" applyFill="1" applyProtection="1"/>
    <xf numFmtId="165" fontId="70" fillId="4" borderId="0" xfId="2" applyNumberFormat="1" applyFont="1" applyFill="1" applyBorder="1" applyProtection="1"/>
    <xf numFmtId="165" fontId="18" fillId="4" borderId="0" xfId="0" applyNumberFormat="1" applyFont="1" applyFill="1" applyAlignment="1" applyProtection="1">
      <alignment horizontal="right"/>
    </xf>
    <xf numFmtId="2" fontId="18" fillId="4" borderId="0" xfId="0" applyNumberFormat="1" applyFont="1" applyFill="1" applyProtection="1"/>
    <xf numFmtId="165" fontId="18" fillId="4" borderId="0" xfId="0" applyNumberFormat="1" applyFont="1" applyFill="1" applyProtection="1"/>
    <xf numFmtId="0" fontId="21" fillId="0" borderId="0" xfId="0" applyFont="1" applyFill="1" applyBorder="1" applyProtection="1"/>
    <xf numFmtId="0" fontId="64" fillId="3" borderId="27" xfId="0" applyFont="1" applyFill="1" applyBorder="1" applyAlignment="1" applyProtection="1">
      <alignment vertical="center"/>
    </xf>
    <xf numFmtId="0" fontId="21" fillId="3" borderId="26" xfId="0" applyFont="1" applyFill="1" applyBorder="1" applyProtection="1"/>
    <xf numFmtId="0" fontId="21" fillId="0" borderId="24" xfId="0" applyFont="1" applyFill="1" applyBorder="1" applyProtection="1"/>
    <xf numFmtId="0" fontId="21" fillId="3" borderId="24" xfId="0" applyFont="1" applyFill="1" applyBorder="1" applyProtection="1"/>
    <xf numFmtId="0" fontId="21" fillId="3" borderId="0" xfId="0" applyFont="1" applyFill="1" applyBorder="1" applyProtection="1"/>
    <xf numFmtId="0" fontId="21" fillId="3" borderId="15" xfId="0" applyFont="1" applyFill="1" applyBorder="1" applyProtection="1"/>
    <xf numFmtId="0" fontId="21" fillId="3" borderId="12" xfId="0" applyFont="1" applyFill="1" applyBorder="1" applyProtection="1"/>
    <xf numFmtId="0" fontId="21" fillId="3" borderId="32" xfId="0" applyFont="1" applyFill="1" applyBorder="1" applyProtection="1"/>
    <xf numFmtId="0" fontId="21" fillId="0" borderId="0" xfId="0" applyFont="1" applyBorder="1" applyProtection="1"/>
    <xf numFmtId="0" fontId="45" fillId="0" borderId="0" xfId="0" applyFont="1" applyBorder="1" applyProtection="1"/>
    <xf numFmtId="2" fontId="40" fillId="5" borderId="33" xfId="0" applyNumberFormat="1" applyFont="1" applyFill="1" applyBorder="1" applyProtection="1"/>
    <xf numFmtId="44" fontId="40" fillId="5" borderId="33" xfId="3" applyNumberFormat="1" applyFont="1" applyFill="1" applyBorder="1" applyProtection="1"/>
    <xf numFmtId="0" fontId="21" fillId="0" borderId="0" xfId="0" applyFont="1" applyBorder="1" applyAlignment="1" applyProtection="1">
      <alignment horizontal="center"/>
    </xf>
    <xf numFmtId="0" fontId="49" fillId="0" borderId="0" xfId="0" applyFont="1" applyBorder="1" applyProtection="1"/>
    <xf numFmtId="9" fontId="40" fillId="5" borderId="33" xfId="4" applyFont="1" applyFill="1" applyBorder="1" applyProtection="1"/>
    <xf numFmtId="10" fontId="40" fillId="5" borderId="33" xfId="4" applyNumberFormat="1" applyFont="1" applyFill="1" applyBorder="1" applyProtection="1"/>
    <xf numFmtId="0" fontId="20" fillId="0" borderId="0" xfId="0" applyFont="1" applyFill="1" applyBorder="1" applyAlignment="1" applyProtection="1">
      <alignment horizontal="center"/>
    </xf>
    <xf numFmtId="1" fontId="21" fillId="0" borderId="39" xfId="0" applyNumberFormat="1" applyFont="1" applyBorder="1" applyProtection="1"/>
    <xf numFmtId="44" fontId="21" fillId="0" borderId="36" xfId="2" applyNumberFormat="1" applyFont="1" applyBorder="1" applyProtection="1"/>
    <xf numFmtId="0" fontId="21" fillId="0" borderId="36" xfId="0" applyFont="1" applyBorder="1" applyProtection="1"/>
    <xf numFmtId="44" fontId="21" fillId="0" borderId="37" xfId="2" applyNumberFormat="1" applyFont="1" applyBorder="1" applyProtection="1"/>
    <xf numFmtId="0" fontId="21" fillId="0" borderId="38" xfId="0" applyFont="1" applyBorder="1" applyProtection="1"/>
    <xf numFmtId="1" fontId="21" fillId="0" borderId="40" xfId="0" applyNumberFormat="1" applyFont="1" applyBorder="1" applyProtection="1"/>
    <xf numFmtId="0" fontId="21" fillId="3" borderId="35" xfId="0" applyFont="1" applyFill="1" applyBorder="1" applyProtection="1"/>
    <xf numFmtId="1" fontId="21" fillId="0" borderId="42" xfId="0" applyNumberFormat="1" applyFont="1" applyBorder="1" applyProtection="1"/>
    <xf numFmtId="44" fontId="21" fillId="0" borderId="43" xfId="2" applyNumberFormat="1" applyFont="1" applyBorder="1" applyProtection="1"/>
    <xf numFmtId="0" fontId="21" fillId="0" borderId="43" xfId="0" applyFont="1" applyBorder="1" applyProtection="1"/>
    <xf numFmtId="44" fontId="21" fillId="0" borderId="44" xfId="2" applyNumberFormat="1" applyFont="1" applyBorder="1" applyProtection="1"/>
    <xf numFmtId="43" fontId="21" fillId="3" borderId="41" xfId="2" applyNumberFormat="1" applyFont="1" applyFill="1" applyBorder="1" applyProtection="1"/>
    <xf numFmtId="0" fontId="21" fillId="3" borderId="2" xfId="0" applyFont="1" applyFill="1" applyBorder="1" applyProtection="1"/>
    <xf numFmtId="43" fontId="21" fillId="3" borderId="2" xfId="2" applyNumberFormat="1" applyFont="1" applyFill="1" applyBorder="1" applyProtection="1"/>
    <xf numFmtId="0" fontId="21" fillId="3" borderId="16" xfId="0" applyFont="1" applyFill="1" applyBorder="1" applyProtection="1"/>
    <xf numFmtId="43" fontId="21" fillId="0" borderId="0" xfId="2" applyNumberFormat="1" applyFont="1" applyBorder="1" applyProtection="1"/>
    <xf numFmtId="44" fontId="44" fillId="3" borderId="33" xfId="2" applyNumberFormat="1" applyFont="1" applyFill="1" applyBorder="1" applyProtection="1">
      <protection locked="0"/>
    </xf>
    <xf numFmtId="10" fontId="44" fillId="3" borderId="33" xfId="0" applyNumberFormat="1" applyFont="1" applyFill="1" applyBorder="1" applyProtection="1">
      <protection locked="0"/>
    </xf>
    <xf numFmtId="1" fontId="44" fillId="3" borderId="33" xfId="2" applyNumberFormat="1" applyFont="1" applyFill="1" applyBorder="1" applyProtection="1">
      <protection locked="0"/>
    </xf>
    <xf numFmtId="44" fontId="44" fillId="3" borderId="33" xfId="0" applyNumberFormat="1" applyFont="1" applyFill="1" applyBorder="1" applyProtection="1">
      <protection locked="0"/>
    </xf>
    <xf numFmtId="0" fontId="0" fillId="3" borderId="2" xfId="0" applyFill="1" applyBorder="1" applyProtection="1"/>
    <xf numFmtId="0" fontId="0" fillId="0" borderId="0" xfId="0" applyFill="1" applyBorder="1" applyProtection="1"/>
    <xf numFmtId="0" fontId="0" fillId="0" borderId="0" xfId="0" applyFill="1" applyProtection="1"/>
    <xf numFmtId="0" fontId="0" fillId="0" borderId="0" xfId="0" applyProtection="1"/>
    <xf numFmtId="0" fontId="21" fillId="5" borderId="0" xfId="0" applyFont="1" applyFill="1" applyBorder="1" applyProtection="1"/>
    <xf numFmtId="0" fontId="57" fillId="0" borderId="0" xfId="0" applyFont="1" applyFill="1" applyBorder="1" applyAlignment="1" applyProtection="1">
      <alignment horizontal="right"/>
    </xf>
    <xf numFmtId="0" fontId="0" fillId="0" borderId="0" xfId="0" applyAlignment="1" applyProtection="1">
      <alignment horizontal="left" indent="1"/>
    </xf>
    <xf numFmtId="0" fontId="20" fillId="0" borderId="0" xfId="0" applyFont="1" applyAlignment="1" applyProtection="1">
      <alignment horizontal="left"/>
    </xf>
    <xf numFmtId="0" fontId="0" fillId="0" borderId="0" xfId="0" applyAlignment="1" applyProtection="1"/>
    <xf numFmtId="0" fontId="0" fillId="0" borderId="0" xfId="0" applyFill="1" applyBorder="1" applyAlignment="1" applyProtection="1"/>
    <xf numFmtId="0" fontId="0" fillId="0" borderId="0" xfId="0" applyAlignment="1" applyProtection="1">
      <alignment horizontal="left" wrapText="1" indent="1"/>
    </xf>
    <xf numFmtId="0" fontId="0" fillId="9" borderId="0" xfId="0" applyFill="1" applyBorder="1" applyAlignment="1" applyProtection="1">
      <alignment horizontal="center"/>
    </xf>
    <xf numFmtId="0" fontId="0" fillId="0" borderId="0" xfId="0" applyFill="1" applyBorder="1" applyAlignment="1" applyProtection="1">
      <alignment horizontal="left"/>
    </xf>
    <xf numFmtId="0" fontId="52" fillId="0" borderId="0" xfId="0" applyFont="1" applyFill="1" applyBorder="1" applyAlignment="1" applyProtection="1">
      <alignment horizontal="left"/>
    </xf>
    <xf numFmtId="0" fontId="58" fillId="0" borderId="0" xfId="0" applyFont="1" applyAlignment="1" applyProtection="1">
      <alignment horizontal="center"/>
    </xf>
    <xf numFmtId="0" fontId="59" fillId="0" borderId="0" xfId="0" applyFont="1" applyProtection="1"/>
    <xf numFmtId="0" fontId="60" fillId="0" borderId="0" xfId="0" applyFont="1" applyProtection="1"/>
    <xf numFmtId="0" fontId="62" fillId="0" borderId="0" xfId="0" applyFont="1" applyProtection="1"/>
    <xf numFmtId="0" fontId="20" fillId="2" borderId="0" xfId="0" applyFont="1" applyFill="1" applyAlignment="1" applyProtection="1">
      <alignment horizontal="center"/>
    </xf>
    <xf numFmtId="0" fontId="63" fillId="0" borderId="0" xfId="0" applyFont="1" applyAlignment="1" applyProtection="1"/>
    <xf numFmtId="0" fontId="61" fillId="0" borderId="0" xfId="0" applyFont="1" applyProtection="1"/>
    <xf numFmtId="0" fontId="20" fillId="0" borderId="0" xfId="0" applyFont="1" applyAlignment="1" applyProtection="1"/>
    <xf numFmtId="0" fontId="21" fillId="9" borderId="0" xfId="0" applyFont="1" applyFill="1" applyAlignment="1" applyProtection="1"/>
    <xf numFmtId="0" fontId="53" fillId="17" borderId="0" xfId="0" applyFont="1" applyFill="1" applyAlignment="1" applyProtection="1"/>
    <xf numFmtId="0" fontId="53" fillId="18" borderId="0" xfId="0" applyFont="1" applyFill="1" applyAlignment="1" applyProtection="1"/>
    <xf numFmtId="0" fontId="0" fillId="0" borderId="45" xfId="0" applyBorder="1" applyProtection="1">
      <protection locked="0"/>
    </xf>
    <xf numFmtId="49" fontId="50" fillId="3" borderId="0" xfId="0" applyNumberFormat="1" applyFont="1" applyFill="1" applyProtection="1"/>
    <xf numFmtId="49" fontId="54" fillId="2" borderId="0" xfId="0" applyNumberFormat="1" applyFont="1" applyFill="1" applyProtection="1"/>
    <xf numFmtId="49" fontId="26" fillId="0" borderId="45" xfId="0" applyNumberFormat="1" applyFont="1" applyBorder="1" applyProtection="1"/>
    <xf numFmtId="0" fontId="69" fillId="0" borderId="0" xfId="0" applyFont="1" applyProtection="1"/>
    <xf numFmtId="49" fontId="21" fillId="0" borderId="0" xfId="0" applyNumberFormat="1" applyFont="1" applyProtection="1"/>
    <xf numFmtId="49" fontId="26" fillId="0" borderId="45" xfId="0" applyNumberFormat="1" applyFont="1" applyBorder="1" applyProtection="1">
      <protection locked="0"/>
    </xf>
    <xf numFmtId="49" fontId="21" fillId="0" borderId="45" xfId="0" applyNumberFormat="1" applyFont="1" applyBorder="1" applyProtection="1">
      <protection locked="0"/>
    </xf>
    <xf numFmtId="0" fontId="64" fillId="3" borderId="12" xfId="5" applyFont="1" applyFill="1" applyBorder="1" applyAlignment="1" applyProtection="1">
      <alignment vertical="center"/>
    </xf>
    <xf numFmtId="0" fontId="37" fillId="3" borderId="12" xfId="5" applyFont="1" applyFill="1" applyBorder="1" applyAlignment="1" applyProtection="1">
      <alignment vertical="center"/>
    </xf>
    <xf numFmtId="0" fontId="19" fillId="3" borderId="12" xfId="5" applyFont="1" applyFill="1" applyBorder="1" applyAlignment="1" applyProtection="1">
      <alignment horizontal="right" vertical="center"/>
    </xf>
    <xf numFmtId="0" fontId="19" fillId="3" borderId="12" xfId="5" applyFont="1" applyFill="1" applyBorder="1" applyAlignment="1" applyProtection="1">
      <alignment horizontal="left" vertical="center"/>
    </xf>
    <xf numFmtId="0" fontId="37" fillId="3" borderId="12" xfId="5" applyFont="1" applyFill="1" applyBorder="1" applyAlignment="1" applyProtection="1">
      <alignment horizontal="left" vertical="center"/>
    </xf>
    <xf numFmtId="0" fontId="21" fillId="0" borderId="13" xfId="0" applyFont="1" applyBorder="1" applyProtection="1"/>
    <xf numFmtId="0" fontId="3" fillId="0" borderId="0" xfId="0" applyFont="1" applyProtection="1"/>
    <xf numFmtId="0" fontId="21" fillId="0" borderId="15" xfId="0" applyFont="1" applyBorder="1" applyProtection="1"/>
    <xf numFmtId="0" fontId="20" fillId="0" borderId="15" xfId="5" applyFont="1" applyFill="1" applyBorder="1" applyAlignment="1" applyProtection="1">
      <alignment horizontal="right" vertical="center" indent="1"/>
    </xf>
    <xf numFmtId="0" fontId="20" fillId="0" borderId="0" xfId="5" applyFont="1" applyBorder="1" applyAlignment="1" applyProtection="1">
      <alignment horizontal="right"/>
    </xf>
    <xf numFmtId="164" fontId="56" fillId="8" borderId="15" xfId="5" applyNumberFormat="1" applyFont="1" applyFill="1" applyBorder="1" applyAlignment="1" applyProtection="1">
      <alignment horizontal="right" vertical="center"/>
    </xf>
    <xf numFmtId="164" fontId="7" fillId="8" borderId="0" xfId="0" applyNumberFormat="1" applyFont="1" applyFill="1" applyProtection="1"/>
    <xf numFmtId="164" fontId="41" fillId="0" borderId="0" xfId="5" applyNumberFormat="1" applyFont="1" applyProtection="1"/>
    <xf numFmtId="164" fontId="56" fillId="8" borderId="16" xfId="5" applyNumberFormat="1" applyFont="1" applyFill="1" applyBorder="1" applyAlignment="1" applyProtection="1">
      <alignment horizontal="right" vertical="center"/>
    </xf>
    <xf numFmtId="164" fontId="56" fillId="8" borderId="17" xfId="5" applyNumberFormat="1" applyFont="1" applyFill="1" applyBorder="1" applyAlignment="1" applyProtection="1">
      <alignment horizontal="right" vertical="center"/>
    </xf>
    <xf numFmtId="164" fontId="7" fillId="8" borderId="46" xfId="0" applyNumberFormat="1" applyFont="1" applyFill="1" applyBorder="1" applyProtection="1"/>
    <xf numFmtId="164" fontId="7" fillId="8" borderId="47" xfId="0" applyNumberFormat="1" applyFont="1" applyFill="1" applyBorder="1" applyProtection="1"/>
    <xf numFmtId="164" fontId="7" fillId="0" borderId="0" xfId="0" applyNumberFormat="1" applyFont="1" applyProtection="1"/>
    <xf numFmtId="0" fontId="26" fillId="0" borderId="0" xfId="5" applyFont="1" applyProtection="1"/>
    <xf numFmtId="0" fontId="20" fillId="0" borderId="0" xfId="5" applyFont="1" applyAlignment="1" applyProtection="1">
      <alignment horizontal="right"/>
    </xf>
    <xf numFmtId="0" fontId="21" fillId="0" borderId="19" xfId="0" applyFont="1" applyBorder="1" applyProtection="1"/>
    <xf numFmtId="166" fontId="27" fillId="0" borderId="0" xfId="5" applyNumberFormat="1" applyFont="1" applyBorder="1" applyAlignment="1" applyProtection="1">
      <alignment horizontal="center"/>
    </xf>
    <xf numFmtId="166" fontId="27" fillId="0" borderId="7" xfId="5" applyNumberFormat="1" applyFont="1" applyBorder="1" applyAlignment="1" applyProtection="1">
      <alignment horizontal="center"/>
    </xf>
    <xf numFmtId="0" fontId="20" fillId="0" borderId="0" xfId="5" applyFont="1" applyFill="1" applyBorder="1" applyAlignment="1" applyProtection="1">
      <alignment horizontal="right"/>
    </xf>
    <xf numFmtId="0" fontId="21" fillId="0" borderId="18" xfId="0" applyFont="1" applyBorder="1" applyProtection="1"/>
    <xf numFmtId="0" fontId="21" fillId="0" borderId="28" xfId="0" applyFont="1" applyBorder="1" applyProtection="1"/>
    <xf numFmtId="0" fontId="21" fillId="0" borderId="29" xfId="0" applyFont="1" applyBorder="1" applyProtection="1"/>
    <xf numFmtId="0" fontId="25" fillId="14" borderId="20" xfId="5" applyFont="1" applyFill="1" applyBorder="1" applyProtection="1"/>
    <xf numFmtId="43" fontId="29" fillId="14" borderId="20" xfId="5" applyNumberFormat="1" applyFont="1" applyFill="1" applyBorder="1" applyAlignment="1" applyProtection="1">
      <alignment horizontal="center"/>
    </xf>
    <xf numFmtId="0" fontId="18" fillId="0" borderId="0" xfId="5" applyFont="1" applyProtection="1"/>
    <xf numFmtId="3" fontId="18" fillId="0" borderId="0" xfId="5" applyNumberFormat="1" applyFont="1" applyProtection="1"/>
    <xf numFmtId="0" fontId="17" fillId="15" borderId="22" xfId="5" applyFont="1" applyFill="1" applyBorder="1" applyAlignment="1" applyProtection="1">
      <alignment horizontal="right" indent="1"/>
    </xf>
    <xf numFmtId="3" fontId="18" fillId="15" borderId="22" xfId="5" applyNumberFormat="1" applyFont="1" applyFill="1" applyBorder="1" applyProtection="1"/>
    <xf numFmtId="0" fontId="25" fillId="3" borderId="20" xfId="5" applyFont="1" applyFill="1" applyBorder="1" applyProtection="1"/>
    <xf numFmtId="43" fontId="29" fillId="3" borderId="20" xfId="5" applyNumberFormat="1" applyFont="1" applyFill="1" applyBorder="1" applyAlignment="1" applyProtection="1">
      <alignment horizontal="center"/>
    </xf>
    <xf numFmtId="0" fontId="17" fillId="9" borderId="22" xfId="5" applyFont="1" applyFill="1" applyBorder="1" applyAlignment="1" applyProtection="1">
      <alignment horizontal="right" indent="1"/>
    </xf>
    <xf numFmtId="3" fontId="18" fillId="9" borderId="22" xfId="5" applyNumberFormat="1" applyFont="1" applyFill="1" applyBorder="1" applyProtection="1"/>
    <xf numFmtId="0" fontId="18" fillId="0" borderId="0" xfId="5" applyFont="1" applyAlignment="1" applyProtection="1">
      <alignment horizontal="right" indent="1"/>
    </xf>
    <xf numFmtId="167" fontId="18" fillId="0" borderId="0" xfId="4" applyNumberFormat="1" applyFont="1" applyAlignment="1" applyProtection="1">
      <alignment horizontal="right"/>
    </xf>
    <xf numFmtId="0" fontId="64" fillId="3" borderId="2" xfId="0" applyFont="1" applyFill="1" applyBorder="1" applyAlignment="1" applyProtection="1">
      <alignment vertical="center"/>
    </xf>
    <xf numFmtId="0" fontId="37" fillId="3" borderId="2" xfId="0" applyFont="1" applyFill="1" applyBorder="1" applyAlignment="1" applyProtection="1">
      <alignment vertical="center"/>
    </xf>
    <xf numFmtId="0" fontId="37" fillId="3" borderId="2" xfId="0" applyFont="1" applyFill="1" applyBorder="1" applyAlignment="1" applyProtection="1">
      <alignment horizontal="center" vertical="center"/>
    </xf>
    <xf numFmtId="0" fontId="26" fillId="3" borderId="11" xfId="6" applyFont="1" applyFill="1" applyBorder="1" applyProtection="1"/>
    <xf numFmtId="0" fontId="26" fillId="0" borderId="0" xfId="6" applyFont="1" applyProtection="1"/>
    <xf numFmtId="0" fontId="18" fillId="0" borderId="0" xfId="0" applyFont="1" applyAlignment="1" applyProtection="1">
      <alignment horizontal="center"/>
    </xf>
    <xf numFmtId="0" fontId="18" fillId="0" borderId="0" xfId="0" applyFont="1" applyAlignment="1" applyProtection="1">
      <alignment horizontal="right"/>
    </xf>
    <xf numFmtId="0" fontId="18" fillId="0" borderId="0" xfId="0" applyFont="1" applyBorder="1" applyAlignment="1" applyProtection="1">
      <alignment horizontal="right"/>
    </xf>
    <xf numFmtId="0" fontId="55" fillId="3" borderId="0" xfId="6" applyFont="1" applyFill="1" applyBorder="1" applyAlignment="1" applyProtection="1">
      <alignment horizontal="center" vertical="center" wrapText="1"/>
    </xf>
    <xf numFmtId="43" fontId="18" fillId="0" borderId="0" xfId="6" applyNumberFormat="1" applyFont="1" applyProtection="1"/>
    <xf numFmtId="43" fontId="41" fillId="9" borderId="0" xfId="2" applyFont="1" applyFill="1" applyBorder="1" applyProtection="1"/>
    <xf numFmtId="43" fontId="41" fillId="19" borderId="0" xfId="2" applyFont="1" applyFill="1" applyBorder="1" applyProtection="1"/>
    <xf numFmtId="0" fontId="23" fillId="0" borderId="0" xfId="6" applyFont="1" applyProtection="1"/>
    <xf numFmtId="0" fontId="26" fillId="0" borderId="0" xfId="6" applyFont="1" applyAlignment="1" applyProtection="1">
      <alignment horizontal="center"/>
    </xf>
    <xf numFmtId="0" fontId="26" fillId="0" borderId="45" xfId="6" applyFont="1" applyFill="1" applyBorder="1" applyProtection="1">
      <protection locked="0"/>
    </xf>
    <xf numFmtId="169" fontId="41" fillId="0" borderId="45" xfId="6" applyNumberFormat="1" applyFont="1" applyFill="1" applyBorder="1" applyAlignment="1" applyProtection="1">
      <alignment horizontal="right"/>
      <protection locked="0"/>
    </xf>
    <xf numFmtId="0" fontId="41" fillId="0" borderId="45" xfId="6" applyFont="1" applyFill="1" applyBorder="1" applyAlignment="1" applyProtection="1">
      <alignment horizontal="center"/>
      <protection locked="0"/>
    </xf>
    <xf numFmtId="0" fontId="41" fillId="0" borderId="45" xfId="6" applyFont="1" applyFill="1" applyBorder="1" applyProtection="1">
      <protection locked="0"/>
    </xf>
    <xf numFmtId="43" fontId="41" fillId="0" borderId="45" xfId="2" applyFont="1" applyFill="1" applyBorder="1" applyProtection="1">
      <protection locked="0"/>
    </xf>
    <xf numFmtId="0" fontId="26" fillId="0" borderId="45" xfId="6" applyFont="1" applyBorder="1" applyProtection="1">
      <protection locked="0"/>
    </xf>
    <xf numFmtId="0" fontId="26" fillId="0" borderId="45" xfId="6" applyFont="1" applyBorder="1" applyAlignment="1" applyProtection="1">
      <alignment horizontal="center"/>
      <protection locked="0"/>
    </xf>
    <xf numFmtId="0" fontId="72" fillId="3" borderId="0" xfId="0" applyFont="1" applyFill="1" applyProtection="1"/>
    <xf numFmtId="0" fontId="26" fillId="0" borderId="0" xfId="0" applyFont="1" applyProtection="1"/>
    <xf numFmtId="0" fontId="39" fillId="0" borderId="0" xfId="0" applyFont="1" applyProtection="1"/>
    <xf numFmtId="0" fontId="8" fillId="0" borderId="0" xfId="0" applyFont="1" applyAlignment="1" applyProtection="1">
      <alignment horizontal="right"/>
    </xf>
    <xf numFmtId="168" fontId="66" fillId="3" borderId="0" xfId="0" applyNumberFormat="1" applyFont="1" applyFill="1" applyProtection="1"/>
    <xf numFmtId="0" fontId="25" fillId="3" borderId="60" xfId="0" applyFont="1" applyFill="1" applyBorder="1" applyProtection="1"/>
    <xf numFmtId="0" fontId="20" fillId="0" borderId="25" xfId="0" applyFont="1" applyFill="1" applyBorder="1" applyProtection="1"/>
    <xf numFmtId="43" fontId="41" fillId="0" borderId="25" xfId="0" applyNumberFormat="1" applyFont="1" applyFill="1" applyBorder="1" applyAlignment="1" applyProtection="1">
      <alignment horizontal="center"/>
    </xf>
    <xf numFmtId="0" fontId="41" fillId="0" borderId="25" xfId="0" applyFont="1" applyFill="1" applyBorder="1" applyAlignment="1" applyProtection="1">
      <alignment horizontal="center"/>
    </xf>
    <xf numFmtId="0" fontId="54" fillId="3" borderId="12" xfId="0" applyFont="1" applyFill="1" applyBorder="1" applyProtection="1"/>
    <xf numFmtId="0" fontId="68" fillId="3" borderId="12" xfId="0" applyFont="1" applyFill="1" applyBorder="1" applyAlignment="1" applyProtection="1">
      <alignment horizontal="center"/>
    </xf>
    <xf numFmtId="0" fontId="26" fillId="0" borderId="0" xfId="0" applyFont="1" applyFill="1" applyProtection="1"/>
    <xf numFmtId="43" fontId="26" fillId="0" borderId="0" xfId="2" applyNumberFormat="1" applyFont="1" applyFill="1" applyBorder="1" applyProtection="1"/>
    <xf numFmtId="0" fontId="66" fillId="3" borderId="0" xfId="0" applyFont="1" applyFill="1" applyBorder="1" applyAlignment="1" applyProtection="1">
      <alignment horizontal="right" vertical="center"/>
    </xf>
    <xf numFmtId="40" fontId="73" fillId="3" borderId="0" xfId="3" applyNumberFormat="1" applyFont="1" applyFill="1" applyBorder="1" applyAlignment="1" applyProtection="1">
      <alignment horizontal="right" vertical="center"/>
    </xf>
    <xf numFmtId="0" fontId="66" fillId="3" borderId="30" xfId="0" applyFont="1" applyFill="1" applyBorder="1" applyAlignment="1" applyProtection="1">
      <alignment horizontal="right" vertical="center"/>
    </xf>
    <xf numFmtId="40" fontId="73" fillId="3" borderId="30" xfId="3" applyNumberFormat="1" applyFont="1" applyFill="1" applyBorder="1" applyAlignment="1" applyProtection="1">
      <alignment horizontal="right" vertical="center"/>
    </xf>
    <xf numFmtId="0" fontId="25" fillId="14" borderId="25" xfId="0" applyFont="1" applyFill="1" applyBorder="1" applyProtection="1"/>
    <xf numFmtId="43" fontId="42" fillId="14" borderId="25" xfId="0" applyNumberFormat="1" applyFont="1" applyFill="1" applyBorder="1" applyAlignment="1" applyProtection="1">
      <alignment horizontal="center"/>
    </xf>
    <xf numFmtId="0" fontId="42" fillId="14" borderId="25" xfId="0" applyFont="1" applyFill="1" applyBorder="1" applyAlignment="1" applyProtection="1">
      <alignment horizontal="center"/>
    </xf>
    <xf numFmtId="44" fontId="26" fillId="9" borderId="0" xfId="2" applyNumberFormat="1" applyFont="1" applyFill="1" applyBorder="1" applyProtection="1"/>
    <xf numFmtId="0" fontId="20" fillId="15" borderId="26" xfId="0" applyFont="1" applyFill="1" applyBorder="1" applyAlignment="1" applyProtection="1">
      <alignment horizontal="right" indent="1"/>
    </xf>
    <xf numFmtId="44" fontId="26" fillId="15" borderId="26" xfId="0" applyNumberFormat="1" applyFont="1" applyFill="1" applyBorder="1" applyProtection="1"/>
    <xf numFmtId="164" fontId="26" fillId="15" borderId="26" xfId="0" applyNumberFormat="1" applyFont="1" applyFill="1" applyBorder="1" applyProtection="1"/>
    <xf numFmtId="0" fontId="25" fillId="3" borderId="25" xfId="0" applyFont="1" applyFill="1" applyBorder="1" applyProtection="1"/>
    <xf numFmtId="43" fontId="42" fillId="3" borderId="25" xfId="0" applyNumberFormat="1" applyFont="1" applyFill="1" applyBorder="1" applyAlignment="1" applyProtection="1">
      <alignment horizontal="center"/>
    </xf>
    <xf numFmtId="0" fontId="42" fillId="3" borderId="25" xfId="0" applyFont="1" applyFill="1" applyBorder="1" applyAlignment="1" applyProtection="1">
      <alignment horizontal="center"/>
    </xf>
    <xf numFmtId="0" fontId="26" fillId="0" borderId="0" xfId="0" applyFont="1" applyAlignment="1" applyProtection="1">
      <alignment horizontal="left"/>
    </xf>
    <xf numFmtId="43" fontId="26" fillId="9" borderId="0" xfId="2" applyNumberFormat="1" applyFont="1" applyFill="1" applyBorder="1" applyProtection="1"/>
    <xf numFmtId="0" fontId="20" fillId="9" borderId="26" xfId="0" applyFont="1" applyFill="1" applyBorder="1" applyAlignment="1" applyProtection="1">
      <alignment horizontal="right" indent="1"/>
    </xf>
    <xf numFmtId="43" fontId="26" fillId="9" borderId="26" xfId="0" applyNumberFormat="1" applyFont="1" applyFill="1" applyBorder="1" applyProtection="1"/>
    <xf numFmtId="0" fontId="26" fillId="0" borderId="0" xfId="0" applyFont="1" applyAlignment="1" applyProtection="1">
      <alignment horizontal="right" indent="1"/>
    </xf>
    <xf numFmtId="167" fontId="43" fillId="0" borderId="0" xfId="4" applyNumberFormat="1" applyFont="1" applyAlignment="1" applyProtection="1">
      <alignment horizontal="right"/>
    </xf>
    <xf numFmtId="0" fontId="43" fillId="0" borderId="0" xfId="0" applyFont="1" applyAlignment="1" applyProtection="1">
      <alignment horizontal="right"/>
    </xf>
    <xf numFmtId="0" fontId="26" fillId="0" borderId="0" xfId="0" applyFont="1" applyAlignment="1" applyProtection="1"/>
    <xf numFmtId="0" fontId="29" fillId="0" borderId="48" xfId="0" applyFont="1" applyBorder="1" applyProtection="1">
      <protection locked="0"/>
    </xf>
    <xf numFmtId="0" fontId="78" fillId="6" borderId="0" xfId="0" applyFont="1" applyFill="1" applyProtection="1"/>
    <xf numFmtId="0" fontId="79" fillId="6" borderId="0" xfId="0" applyFont="1" applyFill="1" applyProtection="1"/>
    <xf numFmtId="2" fontId="21" fillId="0" borderId="0" xfId="0" applyNumberFormat="1" applyFont="1" applyAlignment="1" applyProtection="1"/>
    <xf numFmtId="1" fontId="21" fillId="0" borderId="0" xfId="0" applyNumberFormat="1" applyFont="1" applyAlignment="1" applyProtection="1"/>
    <xf numFmtId="1" fontId="21" fillId="0" borderId="0" xfId="0" applyNumberFormat="1" applyFont="1" applyProtection="1"/>
    <xf numFmtId="10" fontId="40" fillId="0" borderId="0" xfId="4" applyNumberFormat="1" applyFont="1" applyFill="1" applyBorder="1" applyProtection="1"/>
    <xf numFmtId="0" fontId="24" fillId="0" borderId="0" xfId="0" applyFont="1" applyProtection="1"/>
    <xf numFmtId="0" fontId="45" fillId="0" borderId="0" xfId="0" applyFont="1" applyProtection="1"/>
    <xf numFmtId="44" fontId="44" fillId="0" borderId="0" xfId="0" applyNumberFormat="1" applyFont="1" applyFill="1" applyBorder="1" applyProtection="1"/>
    <xf numFmtId="0" fontId="66" fillId="0" borderId="0" xfId="0" applyFont="1" applyProtection="1"/>
    <xf numFmtId="10" fontId="66" fillId="3" borderId="33" xfId="0" applyNumberFormat="1" applyFont="1" applyFill="1" applyBorder="1" applyProtection="1">
      <protection locked="0"/>
    </xf>
    <xf numFmtId="0" fontId="66" fillId="0" borderId="0" xfId="0" applyFont="1" applyBorder="1" applyProtection="1"/>
    <xf numFmtId="1" fontId="66" fillId="3" borderId="33" xfId="2" applyNumberFormat="1" applyFont="1" applyFill="1" applyBorder="1" applyProtection="1">
      <protection locked="0"/>
    </xf>
    <xf numFmtId="44" fontId="27" fillId="5" borderId="33" xfId="0" applyNumberFormat="1" applyFont="1" applyFill="1" applyBorder="1" applyProtection="1"/>
    <xf numFmtId="0" fontId="24" fillId="0" borderId="0" xfId="0" applyFont="1" applyBorder="1" applyProtection="1"/>
    <xf numFmtId="44" fontId="27" fillId="5" borderId="33" xfId="3" applyNumberFormat="1" applyFont="1" applyFill="1" applyBorder="1" applyProtection="1"/>
    <xf numFmtId="44" fontId="24" fillId="5" borderId="33" xfId="0" applyNumberFormat="1" applyFont="1" applyFill="1" applyBorder="1" applyProtection="1"/>
    <xf numFmtId="0" fontId="21" fillId="3" borderId="64" xfId="0" applyFont="1" applyFill="1" applyBorder="1" applyProtection="1"/>
    <xf numFmtId="0" fontId="21" fillId="3" borderId="65" xfId="0" applyFont="1" applyFill="1" applyBorder="1" applyProtection="1"/>
    <xf numFmtId="0" fontId="24" fillId="0" borderId="15" xfId="0" applyFont="1" applyBorder="1" applyAlignment="1" applyProtection="1">
      <alignment horizontal="center" vertical="center" wrapText="1"/>
    </xf>
    <xf numFmtId="0" fontId="24" fillId="0" borderId="32" xfId="0" applyFont="1" applyBorder="1" applyAlignment="1" applyProtection="1">
      <alignment horizontal="center" vertical="center" wrapText="1"/>
    </xf>
    <xf numFmtId="0" fontId="66" fillId="0" borderId="32" xfId="0" applyFont="1" applyBorder="1" applyAlignment="1" applyProtection="1">
      <alignment horizontal="center" vertical="center" wrapText="1"/>
    </xf>
    <xf numFmtId="0" fontId="66" fillId="0" borderId="24" xfId="0" applyFont="1" applyFill="1" applyBorder="1" applyAlignment="1" applyProtection="1">
      <alignment horizontal="center" vertical="center" wrapText="1"/>
    </xf>
    <xf numFmtId="44" fontId="21" fillId="0" borderId="0" xfId="2" applyNumberFormat="1" applyFont="1" applyFill="1" applyBorder="1" applyProtection="1"/>
    <xf numFmtId="43" fontId="21" fillId="0" borderId="0" xfId="2" applyNumberFormat="1" applyFont="1" applyFill="1" applyBorder="1" applyProtection="1"/>
    <xf numFmtId="44" fontId="21" fillId="3" borderId="0" xfId="2" applyNumberFormat="1" applyFont="1" applyFill="1" applyBorder="1" applyProtection="1"/>
    <xf numFmtId="44" fontId="21" fillId="3" borderId="2" xfId="2" applyNumberFormat="1" applyFont="1" applyFill="1" applyBorder="1" applyProtection="1"/>
    <xf numFmtId="0" fontId="27" fillId="5" borderId="33" xfId="0" applyFont="1" applyFill="1" applyBorder="1" applyProtection="1"/>
    <xf numFmtId="42" fontId="66" fillId="3" borderId="33" xfId="2" applyNumberFormat="1" applyFont="1" applyFill="1" applyBorder="1" applyProtection="1">
      <protection locked="0"/>
    </xf>
    <xf numFmtId="14" fontId="27" fillId="0" borderId="0" xfId="0" applyNumberFormat="1" applyFont="1" applyBorder="1" applyAlignment="1" applyProtection="1">
      <alignment horizontal="center" vertical="center"/>
    </xf>
    <xf numFmtId="44" fontId="27" fillId="0" borderId="0" xfId="0" applyNumberFormat="1" applyFont="1" applyBorder="1" applyAlignment="1" applyProtection="1">
      <alignment horizontal="center" vertical="center" wrapText="1"/>
    </xf>
    <xf numFmtId="0" fontId="24" fillId="0" borderId="0" xfId="0" applyNumberFormat="1" applyFont="1" applyBorder="1" applyAlignment="1" applyProtection="1">
      <alignment horizontal="center" vertical="center" wrapText="1"/>
    </xf>
    <xf numFmtId="44" fontId="27" fillId="0" borderId="0" xfId="0" applyNumberFormat="1" applyFont="1" applyBorder="1" applyAlignment="1" applyProtection="1">
      <alignment horizontal="center" vertical="center"/>
    </xf>
    <xf numFmtId="44" fontId="27" fillId="0" borderId="0" xfId="0" applyNumberFormat="1" applyFont="1" applyFill="1" applyBorder="1" applyAlignment="1" applyProtection="1">
      <alignment horizontal="center" vertical="center"/>
    </xf>
    <xf numFmtId="44" fontId="24" fillId="0" borderId="0" xfId="0" applyNumberFormat="1" applyFont="1" applyBorder="1" applyAlignment="1" applyProtection="1">
      <alignment horizontal="center" vertical="center" wrapText="1"/>
    </xf>
    <xf numFmtId="0" fontId="21" fillId="0" borderId="0" xfId="0" applyFont="1" applyBorder="1" applyAlignment="1" applyProtection="1">
      <alignment horizontal="center"/>
    </xf>
    <xf numFmtId="0" fontId="24" fillId="5" borderId="0" xfId="0" applyFont="1" applyFill="1" applyAlignment="1" applyProtection="1">
      <alignment horizontal="center" vertical="center"/>
    </xf>
    <xf numFmtId="0" fontId="24" fillId="3" borderId="41" xfId="0" applyFont="1" applyFill="1" applyBorder="1" applyAlignment="1" applyProtection="1">
      <alignment horizontal="center" vertical="center"/>
    </xf>
    <xf numFmtId="0" fontId="24" fillId="3" borderId="0" xfId="0" applyFont="1" applyFill="1" applyBorder="1" applyAlignment="1" applyProtection="1">
      <alignment horizontal="center" vertical="center"/>
    </xf>
    <xf numFmtId="0" fontId="24" fillId="0" borderId="0" xfId="0" applyFont="1" applyBorder="1" applyAlignment="1" applyProtection="1">
      <alignment horizontal="center" vertical="center"/>
    </xf>
    <xf numFmtId="0" fontId="24" fillId="0" borderId="0" xfId="0" applyFont="1" applyAlignment="1" applyProtection="1">
      <alignment horizontal="center" vertical="center"/>
    </xf>
    <xf numFmtId="0" fontId="24" fillId="0" borderId="0" xfId="0" applyNumberFormat="1" applyFont="1" applyBorder="1" applyAlignment="1" applyProtection="1">
      <alignment horizontal="center" vertical="center"/>
    </xf>
    <xf numFmtId="0" fontId="24" fillId="3" borderId="2" xfId="0" applyFont="1" applyFill="1" applyBorder="1" applyAlignment="1" applyProtection="1">
      <alignment horizontal="center" vertical="center"/>
    </xf>
    <xf numFmtId="0" fontId="24" fillId="0" borderId="0" xfId="0" applyFont="1" applyFill="1" applyBorder="1" applyAlignment="1" applyProtection="1">
      <alignment horizontal="center" vertical="center"/>
    </xf>
    <xf numFmtId="44" fontId="66" fillId="3" borderId="33" xfId="0" applyNumberFormat="1" applyFont="1" applyFill="1" applyBorder="1" applyProtection="1">
      <protection locked="0"/>
    </xf>
    <xf numFmtId="44" fontId="66" fillId="0" borderId="0" xfId="0" applyNumberFormat="1" applyFont="1" applyFill="1" applyBorder="1" applyProtection="1"/>
    <xf numFmtId="44" fontId="27" fillId="0" borderId="66" xfId="0" applyNumberFormat="1" applyFont="1" applyFill="1" applyBorder="1" applyAlignment="1" applyProtection="1">
      <alignment horizontal="center" vertical="center" wrapText="1"/>
    </xf>
    <xf numFmtId="44" fontId="80" fillId="0" borderId="0" xfId="0" applyNumberFormat="1" applyFont="1" applyFill="1" applyBorder="1" applyAlignment="1" applyProtection="1">
      <alignment horizontal="center" vertical="center"/>
    </xf>
    <xf numFmtId="164" fontId="81" fillId="0" borderId="0" xfId="0" applyNumberFormat="1" applyFont="1" applyFill="1" applyBorder="1" applyAlignment="1" applyProtection="1">
      <alignment vertical="center"/>
    </xf>
    <xf numFmtId="0" fontId="82" fillId="0" borderId="0" xfId="0" applyFont="1" applyBorder="1" applyAlignment="1" applyProtection="1">
      <alignment horizontal="center" vertical="center"/>
    </xf>
    <xf numFmtId="0" fontId="21" fillId="5" borderId="0" xfId="0" applyFont="1" applyFill="1" applyBorder="1" applyAlignment="1" applyProtection="1"/>
    <xf numFmtId="0" fontId="21" fillId="5" borderId="2" xfId="0" applyFont="1" applyFill="1" applyBorder="1" applyProtection="1"/>
    <xf numFmtId="0" fontId="21" fillId="5" borderId="65" xfId="0" applyFont="1" applyFill="1" applyBorder="1" applyProtection="1"/>
    <xf numFmtId="0" fontId="21" fillId="5" borderId="15" xfId="0" applyFont="1" applyFill="1" applyBorder="1" applyAlignment="1" applyProtection="1"/>
    <xf numFmtId="14" fontId="66" fillId="3" borderId="33" xfId="0" applyNumberFormat="1" applyFont="1" applyFill="1" applyBorder="1" applyProtection="1">
      <protection locked="0"/>
    </xf>
    <xf numFmtId="0" fontId="24" fillId="0" borderId="0" xfId="0" applyFont="1" applyBorder="1" applyAlignment="1" applyProtection="1">
      <alignment horizontal="center" vertical="center" wrapText="1"/>
    </xf>
    <xf numFmtId="0" fontId="24" fillId="5" borderId="0" xfId="0" applyFont="1" applyFill="1" applyProtection="1"/>
    <xf numFmtId="0" fontId="24" fillId="3" borderId="26" xfId="0" applyFont="1" applyFill="1" applyBorder="1" applyProtection="1"/>
    <xf numFmtId="0" fontId="24" fillId="3" borderId="0" xfId="0" applyFont="1" applyFill="1" applyBorder="1" applyProtection="1"/>
    <xf numFmtId="0" fontId="24" fillId="3" borderId="12" xfId="0" applyFont="1" applyFill="1" applyBorder="1" applyProtection="1"/>
    <xf numFmtId="0" fontId="24" fillId="3" borderId="0" xfId="0" applyFont="1" applyFill="1" applyBorder="1" applyAlignment="1" applyProtection="1">
      <alignment horizontal="center" vertical="center" wrapText="1"/>
    </xf>
    <xf numFmtId="0" fontId="24" fillId="3" borderId="2" xfId="0" applyFont="1" applyFill="1" applyBorder="1" applyAlignment="1" applyProtection="1">
      <alignment horizontal="center" vertical="center" wrapText="1"/>
    </xf>
    <xf numFmtId="0" fontId="24" fillId="0" borderId="0" xfId="0" applyFont="1" applyFill="1" applyBorder="1" applyAlignment="1" applyProtection="1">
      <alignment horizontal="center" vertical="center" wrapText="1"/>
    </xf>
    <xf numFmtId="1" fontId="24" fillId="0" borderId="0" xfId="0" applyNumberFormat="1" applyFont="1" applyFill="1" applyBorder="1" applyProtection="1"/>
    <xf numFmtId="0" fontId="24" fillId="0" borderId="0" xfId="0" applyFont="1" applyFill="1" applyBorder="1" applyProtection="1"/>
    <xf numFmtId="164" fontId="21" fillId="5" borderId="62" xfId="0" applyNumberFormat="1" applyFont="1" applyFill="1" applyBorder="1" applyProtection="1">
      <protection locked="0"/>
    </xf>
    <xf numFmtId="0" fontId="0" fillId="3" borderId="0" xfId="0" applyFill="1" applyProtection="1"/>
    <xf numFmtId="0" fontId="64" fillId="3" borderId="2" xfId="0" applyFont="1" applyFill="1" applyBorder="1" applyAlignment="1" applyProtection="1">
      <alignment horizontal="left" vertical="center"/>
    </xf>
    <xf numFmtId="0" fontId="0" fillId="5" borderId="0" xfId="0" applyFill="1"/>
    <xf numFmtId="0" fontId="21" fillId="5" borderId="2" xfId="0" applyFont="1" applyFill="1" applyBorder="1" applyAlignment="1" applyProtection="1"/>
    <xf numFmtId="0" fontId="26" fillId="3" borderId="0" xfId="0" applyFont="1" applyFill="1" applyBorder="1" applyProtection="1"/>
    <xf numFmtId="0" fontId="21" fillId="3" borderId="63" xfId="0" applyFont="1" applyFill="1" applyBorder="1" applyProtection="1"/>
    <xf numFmtId="0" fontId="64" fillId="3" borderId="0" xfId="0" applyFont="1" applyFill="1" applyBorder="1" applyAlignment="1" applyProtection="1">
      <alignment vertical="center"/>
    </xf>
    <xf numFmtId="0" fontId="21" fillId="3" borderId="0" xfId="0" applyFont="1" applyFill="1" applyBorder="1" applyAlignment="1" applyProtection="1">
      <alignment horizontal="center"/>
    </xf>
    <xf numFmtId="0" fontId="83" fillId="3" borderId="0" xfId="0" applyFont="1" applyFill="1" applyBorder="1" applyProtection="1"/>
    <xf numFmtId="0" fontId="21" fillId="5" borderId="63" xfId="0" applyFont="1" applyFill="1" applyBorder="1" applyProtection="1"/>
    <xf numFmtId="0" fontId="21" fillId="5" borderId="63" xfId="0" applyFont="1" applyFill="1" applyBorder="1" applyAlignment="1" applyProtection="1"/>
    <xf numFmtId="0" fontId="21" fillId="0" borderId="64" xfId="0" applyFont="1" applyFill="1" applyBorder="1" applyAlignment="1" applyProtection="1"/>
    <xf numFmtId="0" fontId="21" fillId="0" borderId="2" xfId="0" applyFont="1" applyFill="1" applyBorder="1" applyAlignment="1" applyProtection="1"/>
    <xf numFmtId="0" fontId="21" fillId="0" borderId="2" xfId="0" applyFont="1" applyFill="1" applyBorder="1" applyProtection="1"/>
    <xf numFmtId="0" fontId="21" fillId="0" borderId="2" xfId="0" applyFont="1" applyBorder="1" applyProtection="1"/>
    <xf numFmtId="0" fontId="84" fillId="3" borderId="45" xfId="0" applyFont="1" applyFill="1" applyBorder="1" applyAlignment="1" applyProtection="1">
      <alignment horizontal="center"/>
    </xf>
    <xf numFmtId="0" fontId="1" fillId="2" borderId="0" xfId="0" applyFont="1" applyFill="1" applyAlignment="1">
      <alignment vertical="center"/>
    </xf>
    <xf numFmtId="0" fontId="22" fillId="5" borderId="0" xfId="1" applyFont="1" applyFill="1" applyAlignment="1" applyProtection="1">
      <alignment horizontal="center"/>
      <protection locked="0"/>
    </xf>
    <xf numFmtId="0" fontId="22" fillId="5" borderId="2" xfId="1" applyFont="1" applyFill="1" applyBorder="1" applyAlignment="1" applyProtection="1">
      <alignment horizontal="center"/>
      <protection locked="0"/>
    </xf>
    <xf numFmtId="44" fontId="4" fillId="3" borderId="0" xfId="0" applyNumberFormat="1" applyFont="1" applyFill="1" applyAlignment="1" applyProtection="1">
      <alignment horizontal="center" vertical="center"/>
    </xf>
    <xf numFmtId="0" fontId="74" fillId="5" borderId="41" xfId="0" applyFont="1" applyFill="1" applyBorder="1" applyAlignment="1" applyProtection="1">
      <alignment horizontal="center" vertical="center"/>
    </xf>
    <xf numFmtId="0" fontId="30" fillId="0" borderId="24" xfId="0" applyFont="1" applyBorder="1" applyAlignment="1" applyProtection="1">
      <alignment horizontal="center"/>
    </xf>
    <xf numFmtId="0" fontId="30" fillId="0" borderId="0" xfId="0" applyFont="1" applyBorder="1" applyAlignment="1" applyProtection="1">
      <alignment horizontal="center"/>
    </xf>
    <xf numFmtId="0" fontId="24" fillId="0" borderId="31" xfId="0" applyFont="1" applyBorder="1" applyAlignment="1" applyProtection="1">
      <alignment horizontal="center" vertical="center" wrapText="1"/>
    </xf>
    <xf numFmtId="0" fontId="21" fillId="0" borderId="16" xfId="0" applyFont="1" applyBorder="1" applyAlignment="1" applyProtection="1">
      <alignment horizontal="center" vertical="center" wrapText="1"/>
    </xf>
    <xf numFmtId="0" fontId="27" fillId="0" borderId="34" xfId="0" applyFont="1" applyBorder="1" applyAlignment="1" applyProtection="1">
      <alignment horizontal="center" vertical="center"/>
    </xf>
    <xf numFmtId="0" fontId="27" fillId="0" borderId="35" xfId="0" applyFont="1" applyBorder="1" applyAlignment="1" applyProtection="1">
      <alignment horizontal="center" vertical="center"/>
    </xf>
    <xf numFmtId="0" fontId="27" fillId="0" borderId="34" xfId="0" applyFont="1" applyBorder="1" applyAlignment="1" applyProtection="1">
      <alignment horizontal="center" vertical="center" wrapText="1"/>
    </xf>
    <xf numFmtId="0" fontId="27" fillId="0" borderId="35" xfId="0" applyFont="1" applyBorder="1" applyAlignment="1" applyProtection="1">
      <alignment horizontal="center" vertical="center" wrapText="1"/>
    </xf>
    <xf numFmtId="0" fontId="46" fillId="16" borderId="49" xfId="0" applyFont="1" applyFill="1" applyBorder="1" applyAlignment="1" applyProtection="1">
      <alignment horizontal="center" vertical="center"/>
    </xf>
    <xf numFmtId="0" fontId="46" fillId="16" borderId="50" xfId="0" applyFont="1" applyFill="1" applyBorder="1" applyAlignment="1" applyProtection="1">
      <alignment horizontal="center" vertical="center"/>
    </xf>
    <xf numFmtId="0" fontId="46" fillId="16" borderId="51" xfId="0" applyFont="1" applyFill="1" applyBorder="1" applyAlignment="1" applyProtection="1">
      <alignment horizontal="center" vertical="center"/>
    </xf>
    <xf numFmtId="0" fontId="21" fillId="0" borderId="0" xfId="0" applyFont="1" applyBorder="1" applyAlignment="1" applyProtection="1">
      <alignment horizontal="center"/>
    </xf>
    <xf numFmtId="0" fontId="2" fillId="5" borderId="0" xfId="1" applyFill="1" applyAlignment="1" applyProtection="1">
      <alignment horizontal="left"/>
    </xf>
    <xf numFmtId="0" fontId="74" fillId="20" borderId="68" xfId="0" applyFont="1" applyFill="1" applyBorder="1" applyAlignment="1" applyProtection="1">
      <alignment horizontal="center" vertical="center" wrapText="1"/>
    </xf>
    <xf numFmtId="0" fontId="74" fillId="20" borderId="69" xfId="0" applyFont="1" applyFill="1" applyBorder="1" applyAlignment="1" applyProtection="1">
      <alignment horizontal="center" vertical="center" wrapText="1"/>
    </xf>
    <xf numFmtId="0" fontId="74" fillId="20" borderId="67" xfId="0" applyFont="1" applyFill="1" applyBorder="1" applyAlignment="1" applyProtection="1">
      <alignment horizontal="center" vertical="center" wrapText="1"/>
    </xf>
    <xf numFmtId="0" fontId="74" fillId="20" borderId="72" xfId="0" applyFont="1" applyFill="1" applyBorder="1" applyAlignment="1" applyProtection="1">
      <alignment horizontal="center" vertical="center" wrapText="1"/>
    </xf>
    <xf numFmtId="0" fontId="74" fillId="20" borderId="70" xfId="0" applyFont="1" applyFill="1" applyBorder="1" applyAlignment="1" applyProtection="1">
      <alignment horizontal="center" vertical="center" wrapText="1"/>
    </xf>
    <xf numFmtId="0" fontId="74" fillId="20" borderId="71" xfId="0" applyFont="1" applyFill="1" applyBorder="1" applyAlignment="1" applyProtection="1">
      <alignment horizontal="center" vertical="center" wrapText="1"/>
    </xf>
    <xf numFmtId="164" fontId="31" fillId="20" borderId="56" xfId="0" applyNumberFormat="1" applyFont="1" applyFill="1" applyBorder="1" applyAlignment="1" applyProtection="1">
      <alignment horizontal="center" vertical="center" wrapText="1"/>
    </xf>
    <xf numFmtId="164" fontId="31" fillId="20" borderId="58" xfId="0" applyNumberFormat="1" applyFont="1" applyFill="1" applyBorder="1" applyAlignment="1" applyProtection="1">
      <alignment horizontal="center" vertical="center" wrapText="1"/>
    </xf>
    <xf numFmtId="0" fontId="22" fillId="5" borderId="63" xfId="1" applyFont="1" applyFill="1" applyBorder="1" applyAlignment="1" applyProtection="1">
      <alignment horizontal="center"/>
      <protection locked="0"/>
    </xf>
    <xf numFmtId="0" fontId="64" fillId="3" borderId="12" xfId="0" applyFont="1" applyFill="1" applyBorder="1" applyAlignment="1" applyProtection="1">
      <alignment horizontal="left" vertical="center"/>
    </xf>
  </cellXfs>
  <cellStyles count="7">
    <cellStyle name="Comma" xfId="2" builtinId="3"/>
    <cellStyle name="Currency" xfId="3" builtinId="4"/>
    <cellStyle name="Hyperlink" xfId="1" builtinId="8"/>
    <cellStyle name="Normal" xfId="0" builtinId="0"/>
    <cellStyle name="Normal_checkbook-register" xfId="6"/>
    <cellStyle name="Normal_family-budget-planner" xfId="5"/>
    <cellStyle name="Percent" xfId="4" builtinId="5"/>
  </cellStyles>
  <dxfs count="39">
    <dxf>
      <font>
        <condense val="0"/>
        <extend val="0"/>
        <color indexed="9"/>
      </font>
      <fill>
        <patternFill>
          <bgColor indexed="10"/>
        </patternFill>
      </fill>
    </dxf>
    <dxf>
      <font>
        <condense val="0"/>
        <extend val="0"/>
        <color indexed="10"/>
      </font>
    </dxf>
    <dxf>
      <font>
        <condense val="0"/>
        <extend val="0"/>
        <color indexed="9"/>
      </font>
      <fill>
        <patternFill>
          <bgColor indexed="10"/>
        </patternFill>
      </fill>
    </dxf>
    <dxf>
      <font>
        <condense val="0"/>
        <extend val="0"/>
        <color indexed="9"/>
      </font>
      <fill>
        <patternFill>
          <bgColor indexed="54"/>
        </patternFill>
      </fill>
    </dxf>
    <dxf>
      <font>
        <condense val="0"/>
        <extend val="0"/>
      </font>
      <fill>
        <patternFill>
          <bgColor indexed="22"/>
        </patternFill>
      </fill>
    </dxf>
    <dxf>
      <font>
        <condense val="0"/>
        <extend val="0"/>
        <color indexed="9"/>
      </font>
      <fill>
        <patternFill>
          <bgColor indexed="14"/>
        </patternFill>
      </fill>
    </dxf>
    <dxf>
      <font>
        <condense val="0"/>
        <extend val="0"/>
        <color indexed="10"/>
      </font>
    </dxf>
    <dxf>
      <font>
        <condense val="0"/>
        <extend val="0"/>
        <color indexed="9"/>
      </font>
      <fill>
        <patternFill>
          <bgColor indexed="10"/>
        </patternFill>
      </fill>
    </dxf>
    <dxf>
      <font>
        <condense val="0"/>
        <extend val="0"/>
        <color indexed="9"/>
      </font>
      <fill>
        <patternFill>
          <bgColor indexed="54"/>
        </patternFill>
      </fill>
    </dxf>
    <dxf>
      <font>
        <condense val="0"/>
        <extend val="0"/>
      </font>
      <fill>
        <patternFill>
          <bgColor indexed="22"/>
        </patternFill>
      </fill>
    </dxf>
    <dxf>
      <font>
        <condense val="0"/>
        <extend val="0"/>
        <color indexed="9"/>
      </font>
      <fill>
        <patternFill>
          <bgColor indexed="14"/>
        </patternFill>
      </fill>
    </dxf>
    <dxf>
      <font>
        <condense val="0"/>
        <extend val="0"/>
        <color indexed="10"/>
      </font>
    </dxf>
    <dxf>
      <font>
        <condense val="0"/>
        <extend val="0"/>
        <color indexed="9"/>
      </font>
      <fill>
        <patternFill>
          <bgColor indexed="10"/>
        </patternFill>
      </fill>
    </dxf>
    <dxf>
      <font>
        <condense val="0"/>
        <extend val="0"/>
        <color indexed="9"/>
      </font>
      <fill>
        <patternFill>
          <bgColor indexed="54"/>
        </patternFill>
      </fill>
    </dxf>
    <dxf>
      <font>
        <condense val="0"/>
        <extend val="0"/>
      </font>
      <fill>
        <patternFill>
          <bgColor indexed="22"/>
        </patternFill>
      </fill>
    </dxf>
    <dxf>
      <font>
        <condense val="0"/>
        <extend val="0"/>
        <color indexed="9"/>
      </font>
      <fill>
        <patternFill>
          <bgColor indexed="14"/>
        </patternFill>
      </fill>
    </dxf>
    <dxf>
      <font>
        <condense val="0"/>
        <extend val="0"/>
        <color indexed="10"/>
      </font>
    </dxf>
    <dxf>
      <font>
        <condense val="0"/>
        <extend val="0"/>
        <color indexed="9"/>
      </font>
      <fill>
        <patternFill>
          <bgColor indexed="10"/>
        </patternFill>
      </fill>
    </dxf>
    <dxf>
      <font>
        <condense val="0"/>
        <extend val="0"/>
        <color indexed="58"/>
      </font>
    </dxf>
    <dxf>
      <font>
        <condense val="0"/>
        <extend val="0"/>
        <color indexed="16"/>
      </font>
    </dxf>
    <dxf>
      <font>
        <condense val="0"/>
        <extend val="0"/>
        <color indexed="9"/>
      </font>
      <fill>
        <patternFill>
          <bgColor indexed="54"/>
        </patternFill>
      </fill>
    </dxf>
    <dxf>
      <font>
        <condense val="0"/>
        <extend val="0"/>
        <color indexed="9"/>
      </font>
      <fill>
        <patternFill>
          <bgColor indexed="14"/>
        </patternFill>
      </fill>
    </dxf>
    <dxf>
      <font>
        <condense val="0"/>
        <extend val="0"/>
      </font>
      <fill>
        <patternFill>
          <bgColor indexed="55"/>
        </patternFill>
      </fill>
    </dxf>
    <dxf>
      <font>
        <b/>
        <i val="0"/>
        <strike val="0"/>
        <condense val="0"/>
        <extend val="0"/>
        <outline val="0"/>
        <shadow val="0"/>
        <u val="none"/>
        <vertAlign val="baseline"/>
        <sz val="11"/>
        <color theme="1"/>
        <name val="Trebuchet MS"/>
        <scheme val="none"/>
      </font>
      <numFmt numFmtId="0" formatCode="General"/>
      <alignment horizontal="center" vertical="center" textRotation="0" wrapText="0" indent="0" relativeIndent="255" justifyLastLine="0" shrinkToFit="0" mergeCell="0" readingOrder="0"/>
      <protection locked="1" hidden="0"/>
    </dxf>
    <dxf>
      <font>
        <b val="0"/>
        <i val="0"/>
        <strike val="0"/>
        <condense val="0"/>
        <extend val="0"/>
        <outline val="0"/>
        <shadow val="0"/>
        <u val="none"/>
        <vertAlign val="baseline"/>
        <sz val="11"/>
        <color theme="1"/>
        <name val="Trebuchet MS"/>
        <scheme val="none"/>
      </font>
      <numFmt numFmtId="0" formatCode="General"/>
      <protection locked="1" hidden="0"/>
    </dxf>
    <dxf>
      <font>
        <b val="0"/>
        <i val="0"/>
        <strike val="0"/>
        <condense val="0"/>
        <extend val="0"/>
        <outline val="0"/>
        <shadow val="0"/>
        <u val="none"/>
        <vertAlign val="baseline"/>
        <sz val="11"/>
        <color theme="1"/>
        <name val="Trebuchet MS"/>
        <scheme val="none"/>
      </font>
      <numFmt numFmtId="0" formatCode="General"/>
      <border diagonalUp="0" diagonalDown="0">
        <left style="hair">
          <color auto="1"/>
        </left>
        <right/>
        <top/>
        <bottom/>
      </border>
      <protection locked="1" hidden="0"/>
    </dxf>
    <dxf>
      <font>
        <b val="0"/>
        <i val="0"/>
        <strike val="0"/>
        <condense val="0"/>
        <extend val="0"/>
        <outline val="0"/>
        <shadow val="0"/>
        <u val="none"/>
        <vertAlign val="baseline"/>
        <sz val="11"/>
        <color theme="1"/>
        <name val="Trebuchet MS"/>
        <scheme val="none"/>
      </font>
      <numFmt numFmtId="34" formatCode="_(&quot;$&quot;* #,##0.00_);_(&quot;$&quot;* \(#,##0.00\);_(&quot;$&quot;* &quot;-&quot;??_);_(@_)"/>
      <border diagonalUp="0" diagonalDown="0">
        <left style="hair">
          <color indexed="64"/>
        </left>
        <right/>
        <top style="hair">
          <color indexed="64"/>
        </top>
        <bottom style="hair">
          <color indexed="64"/>
        </bottom>
        <vertical/>
        <horizontal/>
      </border>
      <protection locked="1" hidden="0"/>
    </dxf>
    <dxf>
      <font>
        <b val="0"/>
        <i val="0"/>
        <strike val="0"/>
        <condense val="0"/>
        <extend val="0"/>
        <outline val="0"/>
        <shadow val="0"/>
        <u val="none"/>
        <vertAlign val="baseline"/>
        <sz val="11"/>
        <color theme="1"/>
        <name val="Trebuchet MS"/>
        <scheme val="none"/>
      </font>
      <numFmt numFmtId="34" formatCode="_(&quot;$&quot;* #,##0.00_);_(&quot;$&quot;* \(#,##0.00\);_(&quot;$&quot;* &quot;-&quot;??_);_(@_)"/>
      <border diagonalUp="0" diagonalDown="0">
        <left style="hair">
          <color indexed="64"/>
        </left>
        <right style="hair">
          <color indexed="64"/>
        </right>
        <top style="hair">
          <color indexed="64"/>
        </top>
        <bottom style="hair">
          <color indexed="64"/>
        </bottom>
        <vertical/>
        <horizontal/>
      </border>
      <protection locked="1" hidden="0"/>
    </dxf>
    <dxf>
      <font>
        <b val="0"/>
        <i val="0"/>
        <strike val="0"/>
        <condense val="0"/>
        <extend val="0"/>
        <outline val="0"/>
        <shadow val="0"/>
        <u val="none"/>
        <vertAlign val="baseline"/>
        <sz val="11"/>
        <color theme="1"/>
        <name val="Trebuchet MS"/>
        <scheme val="none"/>
      </font>
      <numFmt numFmtId="34" formatCode="_(&quot;$&quot;* #,##0.00_);_(&quot;$&quot;* \(#,##0.00\);_(&quot;$&quot;* &quot;-&quot;??_);_(@_)"/>
      <border diagonalUp="0" diagonalDown="0">
        <left style="hair">
          <color indexed="64"/>
        </left>
        <right style="hair">
          <color indexed="64"/>
        </right>
        <top style="hair">
          <color indexed="64"/>
        </top>
        <bottom style="hair">
          <color indexed="64"/>
        </bottom>
      </border>
      <protection locked="1" hidden="0"/>
    </dxf>
    <dxf>
      <font>
        <b val="0"/>
        <i val="0"/>
        <strike val="0"/>
        <condense val="0"/>
        <extend val="0"/>
        <outline val="0"/>
        <shadow val="0"/>
        <u val="none"/>
        <vertAlign val="baseline"/>
        <sz val="11"/>
        <color theme="1"/>
        <name val="Trebuchet MS"/>
        <scheme val="none"/>
      </font>
      <numFmt numFmtId="34" formatCode="_(&quot;$&quot;* #,##0.00_);_(&quot;$&quot;* \(#,##0.00\);_(&quot;$&quot;* &quot;-&quot;??_);_(@_)"/>
      <border diagonalUp="0" diagonalDown="0">
        <left style="hair">
          <color indexed="64"/>
        </left>
        <right style="hair">
          <color indexed="64"/>
        </right>
        <top style="hair">
          <color indexed="64"/>
        </top>
        <bottom style="hair">
          <color indexed="64"/>
        </bottom>
        <vertical/>
        <horizontal/>
      </border>
      <protection locked="1" hidden="0"/>
    </dxf>
    <dxf>
      <font>
        <b val="0"/>
        <i val="0"/>
        <strike val="0"/>
        <condense val="0"/>
        <extend val="0"/>
        <outline val="0"/>
        <shadow val="0"/>
        <u val="none"/>
        <vertAlign val="baseline"/>
        <sz val="11"/>
        <color theme="1"/>
        <name val="Trebuchet MS"/>
        <scheme val="none"/>
      </font>
      <numFmt numFmtId="34" formatCode="_(&quot;$&quot;* #,##0.00_);_(&quot;$&quot;* \(#,##0.00\);_(&quot;$&quot;* &quot;-&quot;??_);_(@_)"/>
      <border diagonalUp="0" diagonalDown="0" outline="0">
        <left/>
        <right style="hair">
          <color indexed="64"/>
        </right>
        <top style="hair">
          <color indexed="64"/>
        </top>
        <bottom style="hair">
          <color indexed="64"/>
        </bottom>
      </border>
      <protection locked="1" hidden="0"/>
    </dxf>
    <dxf>
      <font>
        <b/>
        <i val="0"/>
        <strike val="0"/>
        <condense val="0"/>
        <extend val="0"/>
        <outline val="0"/>
        <shadow val="0"/>
        <u val="none"/>
        <vertAlign val="baseline"/>
        <sz val="11"/>
        <color theme="1"/>
        <name val="Trebuchet MS"/>
        <scheme val="none"/>
      </font>
      <numFmt numFmtId="1" formatCode="0"/>
      <border diagonalUp="0" diagonalDown="0" outline="0">
        <left/>
        <right style="hair">
          <color indexed="64"/>
        </right>
        <top style="hair">
          <color indexed="64"/>
        </top>
        <bottom style="hair">
          <color indexed="64"/>
        </bottom>
      </border>
      <protection locked="1" hidden="0"/>
    </dxf>
    <dxf>
      <border outline="0">
        <left style="thin">
          <color indexed="64"/>
        </left>
        <right style="thin">
          <color indexed="64"/>
        </right>
        <top style="thin">
          <color auto="1"/>
        </top>
        <bottom style="thin">
          <color auto="1"/>
        </bottom>
      </border>
    </dxf>
    <dxf>
      <alignment textRotation="0" indent="0" relativeIndent="0" justifyLastLine="0" shrinkToFit="0" readingOrder="0"/>
      <border diagonalUp="0" diagonalDown="0">
        <right style="thin">
          <color indexed="64"/>
        </right>
        <top/>
        <bottom/>
      </border>
      <protection locked="1" hidden="0"/>
    </dxf>
    <dxf>
      <font>
        <b/>
        <i val="0"/>
        <strike val="0"/>
        <condense val="0"/>
        <extend val="0"/>
        <outline val="0"/>
        <shadow val="0"/>
        <u val="none"/>
        <vertAlign val="baseline"/>
        <sz val="11"/>
        <color auto="1"/>
        <name val="Trebuchet MS"/>
        <scheme val="none"/>
      </font>
      <alignment horizontal="center" vertical="center" textRotation="0" wrapText="0" indent="0" relativeIndent="0" justifyLastLine="0" shrinkToFit="0" mergeCell="0" readingOrder="0"/>
      <border diagonalUp="0" diagonalDown="0">
        <left style="thin">
          <color indexed="64"/>
        </left>
        <right style="thin">
          <color indexed="64"/>
        </right>
        <top/>
        <bottom/>
      </border>
      <protection locked="1" hidden="0"/>
    </dxf>
    <dxf>
      <font>
        <color theme="0"/>
      </font>
    </dxf>
    <dxf>
      <font>
        <b/>
        <i val="0"/>
        <condense val="0"/>
        <extend val="0"/>
        <color indexed="9"/>
      </font>
      <fill>
        <patternFill>
          <bgColor indexed="10"/>
        </patternFill>
      </fill>
    </dxf>
    <dxf>
      <font>
        <b/>
        <i val="0"/>
        <condense val="0"/>
        <extend val="0"/>
        <color indexed="10"/>
      </font>
    </dxf>
    <dxf>
      <font>
        <b/>
        <i val="0"/>
        <condense val="0"/>
        <extend val="0"/>
        <color indexed="10"/>
      </font>
    </dxf>
  </dxfs>
  <tableStyles count="0" defaultTableStyle="TableStyleMedium9" defaultPivotStyle="PivotStyleLight16"/>
  <colors>
    <mruColors>
      <color rgb="FF0070C0"/>
      <color rgb="FF328BC3"/>
      <color rgb="FFD9B310"/>
      <color rgb="FF88F89D"/>
      <color rgb="FFA3FBC0"/>
      <color rgb="FF000000"/>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latin typeface="Trebuchet MS" pitchFamily="34" charset="0"/>
              </a:rPr>
              <a:t>Payment</a:t>
            </a:r>
          </a:p>
        </c:rich>
      </c:tx>
      <c:layout>
        <c:manualLayout>
          <c:xMode val="edge"/>
          <c:yMode val="edge"/>
          <c:x val="0.41821510914230231"/>
          <c:y val="1.2728719172633254E-2"/>
        </c:manualLayout>
      </c:layout>
    </c:title>
    <c:plotArea>
      <c:layout>
        <c:manualLayout>
          <c:layoutTarget val="inner"/>
          <c:xMode val="edge"/>
          <c:yMode val="edge"/>
          <c:x val="0.18023216170143813"/>
          <c:y val="0.11308092965063304"/>
          <c:w val="0.78264469518629765"/>
          <c:h val="0.72621226642612391"/>
        </c:manualLayout>
      </c:layout>
      <c:lineChart>
        <c:grouping val="stacked"/>
        <c:ser>
          <c:idx val="0"/>
          <c:order val="0"/>
          <c:tx>
            <c:strRef>
              <c:f>'Payoff Calc.'!$G$5</c:f>
              <c:strCache>
                <c:ptCount val="1"/>
                <c:pt idx="0">
                  <c:v>Payment</c:v>
                </c:pt>
              </c:strCache>
            </c:strRef>
          </c:tx>
          <c:cat>
            <c:numRef>
              <c:f>'Payoff Calc.'!$F$6:$F$13</c:f>
              <c:numCache>
                <c:formatCode>General</c:formatCode>
                <c:ptCount val="8"/>
                <c:pt idx="0">
                  <c:v>12</c:v>
                </c:pt>
                <c:pt idx="1">
                  <c:v>18</c:v>
                </c:pt>
                <c:pt idx="2">
                  <c:v>24</c:v>
                </c:pt>
                <c:pt idx="3">
                  <c:v>30</c:v>
                </c:pt>
                <c:pt idx="4">
                  <c:v>36</c:v>
                </c:pt>
                <c:pt idx="5">
                  <c:v>42</c:v>
                </c:pt>
                <c:pt idx="6">
                  <c:v>54</c:v>
                </c:pt>
                <c:pt idx="7">
                  <c:v>60</c:v>
                </c:pt>
              </c:numCache>
            </c:numRef>
          </c:cat>
          <c:val>
            <c:numRef>
              <c:f>'Payoff Calc.'!$G$6:$G$13</c:f>
              <c:numCache>
                <c:formatCode>0.00</c:formatCode>
                <c:ptCount val="8"/>
                <c:pt idx="0">
                  <c:v>253.05370207239656</c:v>
                </c:pt>
                <c:pt idx="1">
                  <c:v>175.00702145584074</c:v>
                </c:pt>
                <c:pt idx="2">
                  <c:v>136.09543082909497</c:v>
                </c:pt>
                <c:pt idx="3">
                  <c:v>112.83751822256906</c:v>
                </c:pt>
                <c:pt idx="4">
                  <c:v>97.406063167037814</c:v>
                </c:pt>
                <c:pt idx="5">
                  <c:v>86.446472657794473</c:v>
                </c:pt>
                <c:pt idx="6">
                  <c:v>71.978900006366246</c:v>
                </c:pt>
                <c:pt idx="7">
                  <c:v>66.979806641744602</c:v>
                </c:pt>
              </c:numCache>
            </c:numRef>
          </c:val>
        </c:ser>
        <c:marker val="1"/>
        <c:axId val="67980288"/>
        <c:axId val="68158592"/>
      </c:lineChart>
      <c:catAx>
        <c:axId val="67980288"/>
        <c:scaling>
          <c:orientation val="minMax"/>
        </c:scaling>
        <c:axPos val="b"/>
        <c:majorGridlines/>
        <c:title>
          <c:tx>
            <c:rich>
              <a:bodyPr/>
              <a:lstStyle/>
              <a:p>
                <a:pPr>
                  <a:defRPr/>
                </a:pPr>
                <a:r>
                  <a:rPr lang="en-US">
                    <a:latin typeface="Trebuchet MS" pitchFamily="34" charset="0"/>
                  </a:rPr>
                  <a:t>Months to Payoff</a:t>
                </a:r>
              </a:p>
            </c:rich>
          </c:tx>
          <c:layout>
            <c:manualLayout>
              <c:xMode val="edge"/>
              <c:yMode val="edge"/>
              <c:x val="0.38606906279572589"/>
              <c:y val="0.91782851691366063"/>
            </c:manualLayout>
          </c:layout>
        </c:title>
        <c:numFmt formatCode="General" sourceLinked="1"/>
        <c:tickLblPos val="nextTo"/>
        <c:crossAx val="68158592"/>
        <c:crosses val="autoZero"/>
        <c:auto val="1"/>
        <c:lblAlgn val="ctr"/>
        <c:lblOffset val="100"/>
      </c:catAx>
      <c:valAx>
        <c:axId val="68158592"/>
        <c:scaling>
          <c:orientation val="minMax"/>
        </c:scaling>
        <c:axPos val="l"/>
        <c:majorGridlines/>
        <c:numFmt formatCode="0.00" sourceLinked="1"/>
        <c:tickLblPos val="nextTo"/>
        <c:crossAx val="67980288"/>
        <c:crosses val="autoZero"/>
        <c:crossBetween val="between"/>
      </c:valAx>
    </c:plotArea>
    <c:plotVisOnly val="1"/>
  </c:chart>
  <c:spPr>
    <a:solidFill>
      <a:schemeClr val="accent1"/>
    </a:solidFill>
    <a:ln w="25400" cap="flat" cmpd="sng" algn="ctr">
      <a:solidFill>
        <a:schemeClr val="accent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5000000000000711" l="0.70000000000000062" r="0.70000000000000062" t="0.75000000000000711" header="0.30000000000000032" footer="0.30000000000000032"/>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Debt</a:t>
            </a:r>
            <a:r>
              <a:rPr lang="en-US" baseline="0"/>
              <a:t> Eliminator</a:t>
            </a:r>
            <a:r>
              <a:rPr lang="en-US"/>
              <a:t> Growth Chart</a:t>
            </a:r>
          </a:p>
        </c:rich>
      </c:tx>
      <c:layout>
        <c:manualLayout>
          <c:xMode val="edge"/>
          <c:yMode val="edge"/>
          <c:x val="0.41556596174377275"/>
          <c:y val="1.5822784810126583E-2"/>
        </c:manualLayout>
      </c:layout>
    </c:title>
    <c:plotArea>
      <c:layout>
        <c:manualLayout>
          <c:layoutTarget val="inner"/>
          <c:xMode val="edge"/>
          <c:yMode val="edge"/>
          <c:x val="8.9904735359407767E-2"/>
          <c:y val="0.17721557778250691"/>
          <c:w val="0.78173074160122458"/>
          <c:h val="0.62658324667359078"/>
        </c:manualLayout>
      </c:layout>
      <c:barChart>
        <c:barDir val="col"/>
        <c:grouping val="clustered"/>
        <c:ser>
          <c:idx val="0"/>
          <c:order val="0"/>
          <c:tx>
            <c:strRef>
              <c:f>PaymentSchedule!$C$23</c:f>
              <c:strCache>
                <c:ptCount val="1"/>
                <c:pt idx="0">
                  <c:v>Eliminator</c:v>
                </c:pt>
              </c:strCache>
            </c:strRef>
          </c:tx>
          <c:cat>
            <c:numRef>
              <c:f>[1]PaymentSchedule!$B$23:$B$382</c:f>
              <c:numCache>
                <c:formatCode>General</c:formatCode>
                <c:ptCount val="360"/>
                <c:pt idx="0">
                  <c:v>42767</c:v>
                </c:pt>
                <c:pt idx="1">
                  <c:v>42795</c:v>
                </c:pt>
                <c:pt idx="2">
                  <c:v>42826</c:v>
                </c:pt>
                <c:pt idx="3">
                  <c:v>42856</c:v>
                </c:pt>
                <c:pt idx="4">
                  <c:v>42887</c:v>
                </c:pt>
                <c:pt idx="5">
                  <c:v>42917</c:v>
                </c:pt>
                <c:pt idx="6">
                  <c:v>42948</c:v>
                </c:pt>
                <c:pt idx="7">
                  <c:v>42979</c:v>
                </c:pt>
                <c:pt idx="8">
                  <c:v>43009</c:v>
                </c:pt>
                <c:pt idx="9">
                  <c:v>43040</c:v>
                </c:pt>
                <c:pt idx="10">
                  <c:v>43070</c:v>
                </c:pt>
                <c:pt idx="11">
                  <c:v>43101</c:v>
                </c:pt>
                <c:pt idx="12">
                  <c:v>43132</c:v>
                </c:pt>
                <c:pt idx="13">
                  <c:v>43160</c:v>
                </c:pt>
                <c:pt idx="14">
                  <c:v>43191</c:v>
                </c:pt>
                <c:pt idx="15">
                  <c:v>43221</c:v>
                </c:pt>
                <c:pt idx="16">
                  <c:v>43252</c:v>
                </c:pt>
                <c:pt idx="17">
                  <c:v>43282</c:v>
                </c:pt>
                <c:pt idx="18">
                  <c:v>43313</c:v>
                </c:pt>
                <c:pt idx="19">
                  <c:v>43344</c:v>
                </c:pt>
                <c:pt idx="20">
                  <c:v>43374</c:v>
                </c:pt>
                <c:pt idx="21">
                  <c:v>43405</c:v>
                </c:pt>
                <c:pt idx="22">
                  <c:v>43435</c:v>
                </c:pt>
                <c:pt idx="23">
                  <c:v>43466</c:v>
                </c:pt>
                <c:pt idx="24">
                  <c:v>43497</c:v>
                </c:pt>
                <c:pt idx="25">
                  <c:v>43525</c:v>
                </c:pt>
                <c:pt idx="26">
                  <c:v>43556</c:v>
                </c:pt>
                <c:pt idx="27">
                  <c:v>43586</c:v>
                </c:pt>
                <c:pt idx="28">
                  <c:v>43617</c:v>
                </c:pt>
                <c:pt idx="29">
                  <c:v>43647</c:v>
                </c:pt>
                <c:pt idx="30">
                  <c:v>43678</c:v>
                </c:pt>
                <c:pt idx="31">
                  <c:v>43709</c:v>
                </c:pt>
                <c:pt idx="32">
                  <c:v>43739</c:v>
                </c:pt>
                <c:pt idx="33">
                  <c:v>43770</c:v>
                </c:pt>
                <c:pt idx="34">
                  <c:v>43800</c:v>
                </c:pt>
                <c:pt idx="35">
                  <c:v>43831</c:v>
                </c:pt>
                <c:pt idx="36">
                  <c:v>43862</c:v>
                </c:pt>
                <c:pt idx="37">
                  <c:v>43891</c:v>
                </c:pt>
                <c:pt idx="38">
                  <c:v>43922</c:v>
                </c:pt>
                <c:pt idx="39">
                  <c:v>43952</c:v>
                </c:pt>
                <c:pt idx="40">
                  <c:v>43983</c:v>
                </c:pt>
                <c:pt idx="41">
                  <c:v>44013</c:v>
                </c:pt>
                <c:pt idx="42">
                  <c:v>44044</c:v>
                </c:pt>
                <c:pt idx="43">
                  <c:v>44075</c:v>
                </c:pt>
                <c:pt idx="44">
                  <c:v>44105</c:v>
                </c:pt>
                <c:pt idx="45">
                  <c:v>44136</c:v>
                </c:pt>
                <c:pt idx="46">
                  <c:v>44166</c:v>
                </c:pt>
                <c:pt idx="47">
                  <c:v>44197</c:v>
                </c:pt>
                <c:pt idx="48">
                  <c:v>44228</c:v>
                </c:pt>
                <c:pt idx="49">
                  <c:v>44256</c:v>
                </c:pt>
                <c:pt idx="50">
                  <c:v>44287</c:v>
                </c:pt>
                <c:pt idx="51">
                  <c:v>44317</c:v>
                </c:pt>
                <c:pt idx="52">
                  <c:v>44348</c:v>
                </c:pt>
                <c:pt idx="53">
                  <c:v>44378</c:v>
                </c:pt>
                <c:pt idx="54">
                  <c:v>44409</c:v>
                </c:pt>
                <c:pt idx="55">
                  <c:v>44440</c:v>
                </c:pt>
                <c:pt idx="56">
                  <c:v>44470</c:v>
                </c:pt>
                <c:pt idx="57">
                  <c:v>44501</c:v>
                </c:pt>
                <c:pt idx="58">
                  <c:v>44531</c:v>
                </c:pt>
                <c:pt idx="59">
                  <c:v>44562</c:v>
                </c:pt>
                <c:pt idx="60">
                  <c:v>44593</c:v>
                </c:pt>
                <c:pt idx="61">
                  <c:v>44621</c:v>
                </c:pt>
                <c:pt idx="62">
                  <c:v>44652</c:v>
                </c:pt>
                <c:pt idx="63">
                  <c:v>44682</c:v>
                </c:pt>
                <c:pt idx="64">
                  <c:v>44713</c:v>
                </c:pt>
                <c:pt idx="65">
                  <c:v>44743</c:v>
                </c:pt>
                <c:pt idx="66">
                  <c:v>44774</c:v>
                </c:pt>
                <c:pt idx="67">
                  <c:v>44805</c:v>
                </c:pt>
                <c:pt idx="68">
                  <c:v>44835</c:v>
                </c:pt>
                <c:pt idx="69">
                  <c:v>44866</c:v>
                </c:pt>
                <c:pt idx="70">
                  <c:v>44896</c:v>
                </c:pt>
                <c:pt idx="71">
                  <c:v>44927</c:v>
                </c:pt>
                <c:pt idx="72">
                  <c:v>44958</c:v>
                </c:pt>
                <c:pt idx="73">
                  <c:v>44986</c:v>
                </c:pt>
                <c:pt idx="74">
                  <c:v>45017</c:v>
                </c:pt>
                <c:pt idx="75">
                  <c:v>45047</c:v>
                </c:pt>
                <c:pt idx="76">
                  <c:v>45078</c:v>
                </c:pt>
                <c:pt idx="77">
                  <c:v>45108</c:v>
                </c:pt>
                <c:pt idx="78">
                  <c:v>45139</c:v>
                </c:pt>
                <c:pt idx="79">
                  <c:v>45170</c:v>
                </c:pt>
                <c:pt idx="80">
                  <c:v>45200</c:v>
                </c:pt>
                <c:pt idx="81">
                  <c:v>45231</c:v>
                </c:pt>
                <c:pt idx="82">
                  <c:v>45261</c:v>
                </c:pt>
                <c:pt idx="83">
                  <c:v>45292</c:v>
                </c:pt>
                <c:pt idx="84">
                  <c:v>45323</c:v>
                </c:pt>
                <c:pt idx="85">
                  <c:v>45352</c:v>
                </c:pt>
                <c:pt idx="86">
                  <c:v>45383</c:v>
                </c:pt>
                <c:pt idx="87">
                  <c:v>45413</c:v>
                </c:pt>
                <c:pt idx="88">
                  <c:v>45444</c:v>
                </c:pt>
                <c:pt idx="89">
                  <c:v>45474</c:v>
                </c:pt>
                <c:pt idx="90">
                  <c:v>45505</c:v>
                </c:pt>
                <c:pt idx="91">
                  <c:v>45536</c:v>
                </c:pt>
                <c:pt idx="92">
                  <c:v>45566</c:v>
                </c:pt>
                <c:pt idx="93">
                  <c:v>45597</c:v>
                </c:pt>
                <c:pt idx="94">
                  <c:v>45627</c:v>
                </c:pt>
                <c:pt idx="95">
                  <c:v>45658</c:v>
                </c:pt>
                <c:pt idx="96">
                  <c:v>45689</c:v>
                </c:pt>
                <c:pt idx="97">
                  <c:v>45717</c:v>
                </c:pt>
                <c:pt idx="98">
                  <c:v>45748</c:v>
                </c:pt>
                <c:pt idx="99">
                  <c:v>45778</c:v>
                </c:pt>
                <c:pt idx="100">
                  <c:v>45809</c:v>
                </c:pt>
                <c:pt idx="101">
                  <c:v>45839</c:v>
                </c:pt>
                <c:pt idx="102">
                  <c:v>45870</c:v>
                </c:pt>
                <c:pt idx="103">
                  <c:v>45901</c:v>
                </c:pt>
                <c:pt idx="104">
                  <c:v>45931</c:v>
                </c:pt>
                <c:pt idx="105">
                  <c:v>45962</c:v>
                </c:pt>
                <c:pt idx="106">
                  <c:v>45992</c:v>
                </c:pt>
                <c:pt idx="107">
                  <c:v>46023</c:v>
                </c:pt>
                <c:pt idx="108">
                  <c:v>46054</c:v>
                </c:pt>
                <c:pt idx="109">
                  <c:v>46082</c:v>
                </c:pt>
                <c:pt idx="110">
                  <c:v>46113</c:v>
                </c:pt>
                <c:pt idx="111">
                  <c:v>46143</c:v>
                </c:pt>
                <c:pt idx="112">
                  <c:v>46174</c:v>
                </c:pt>
                <c:pt idx="113">
                  <c:v>46204</c:v>
                </c:pt>
                <c:pt idx="114">
                  <c:v>46235</c:v>
                </c:pt>
                <c:pt idx="115">
                  <c:v>46266</c:v>
                </c:pt>
                <c:pt idx="116">
                  <c:v>46296</c:v>
                </c:pt>
                <c:pt idx="117">
                  <c:v>46327</c:v>
                </c:pt>
                <c:pt idx="118">
                  <c:v>46357</c:v>
                </c:pt>
                <c:pt idx="119">
                  <c:v>46388</c:v>
                </c:pt>
                <c:pt idx="120">
                  <c:v>46419</c:v>
                </c:pt>
                <c:pt idx="121">
                  <c:v>46447</c:v>
                </c:pt>
                <c:pt idx="122">
                  <c:v>46478</c:v>
                </c:pt>
                <c:pt idx="123">
                  <c:v>46508</c:v>
                </c:pt>
                <c:pt idx="124">
                  <c:v>46539</c:v>
                </c:pt>
                <c:pt idx="125">
                  <c:v>46569</c:v>
                </c:pt>
                <c:pt idx="126">
                  <c:v>46600</c:v>
                </c:pt>
                <c:pt idx="127">
                  <c:v>46631</c:v>
                </c:pt>
                <c:pt idx="128">
                  <c:v>46661</c:v>
                </c:pt>
                <c:pt idx="129">
                  <c:v>46692</c:v>
                </c:pt>
                <c:pt idx="130">
                  <c:v>46722</c:v>
                </c:pt>
                <c:pt idx="131">
                  <c:v>46753</c:v>
                </c:pt>
                <c:pt idx="132">
                  <c:v>46784</c:v>
                </c:pt>
                <c:pt idx="133">
                  <c:v>46813</c:v>
                </c:pt>
                <c:pt idx="134">
                  <c:v>46844</c:v>
                </c:pt>
                <c:pt idx="135">
                  <c:v>46874</c:v>
                </c:pt>
                <c:pt idx="136">
                  <c:v>46905</c:v>
                </c:pt>
                <c:pt idx="137">
                  <c:v>46935</c:v>
                </c:pt>
                <c:pt idx="138">
                  <c:v>46966</c:v>
                </c:pt>
                <c:pt idx="139">
                  <c:v>46997</c:v>
                </c:pt>
                <c:pt idx="140">
                  <c:v>47027</c:v>
                </c:pt>
                <c:pt idx="141">
                  <c:v>47058</c:v>
                </c:pt>
                <c:pt idx="142">
                  <c:v>47088</c:v>
                </c:pt>
                <c:pt idx="143">
                  <c:v>47119</c:v>
                </c:pt>
                <c:pt idx="144">
                  <c:v>47150</c:v>
                </c:pt>
                <c:pt idx="145">
                  <c:v>47178</c:v>
                </c:pt>
                <c:pt idx="146">
                  <c:v>47209</c:v>
                </c:pt>
                <c:pt idx="147">
                  <c:v>47239</c:v>
                </c:pt>
                <c:pt idx="148">
                  <c:v>47270</c:v>
                </c:pt>
                <c:pt idx="149">
                  <c:v>47300</c:v>
                </c:pt>
                <c:pt idx="150">
                  <c:v>47331</c:v>
                </c:pt>
                <c:pt idx="151">
                  <c:v>47362</c:v>
                </c:pt>
                <c:pt idx="152">
                  <c:v>47392</c:v>
                </c:pt>
                <c:pt idx="153">
                  <c:v>47423</c:v>
                </c:pt>
                <c:pt idx="154">
                  <c:v>47453</c:v>
                </c:pt>
                <c:pt idx="155">
                  <c:v>47484</c:v>
                </c:pt>
                <c:pt idx="156">
                  <c:v>47515</c:v>
                </c:pt>
                <c:pt idx="157">
                  <c:v>47543</c:v>
                </c:pt>
                <c:pt idx="158">
                  <c:v>47574</c:v>
                </c:pt>
                <c:pt idx="159">
                  <c:v>47604</c:v>
                </c:pt>
                <c:pt idx="160">
                  <c:v>47635</c:v>
                </c:pt>
                <c:pt idx="161">
                  <c:v>47665</c:v>
                </c:pt>
                <c:pt idx="162">
                  <c:v>47696</c:v>
                </c:pt>
                <c:pt idx="163">
                  <c:v>47727</c:v>
                </c:pt>
                <c:pt idx="164">
                  <c:v>47757</c:v>
                </c:pt>
                <c:pt idx="165">
                  <c:v>47788</c:v>
                </c:pt>
                <c:pt idx="166">
                  <c:v>47818</c:v>
                </c:pt>
                <c:pt idx="167">
                  <c:v>47849</c:v>
                </c:pt>
                <c:pt idx="168">
                  <c:v>47880</c:v>
                </c:pt>
                <c:pt idx="169">
                  <c:v>47908</c:v>
                </c:pt>
                <c:pt idx="170">
                  <c:v>47939</c:v>
                </c:pt>
                <c:pt idx="171">
                  <c:v>47969</c:v>
                </c:pt>
                <c:pt idx="172">
                  <c:v>48000</c:v>
                </c:pt>
                <c:pt idx="173">
                  <c:v>48030</c:v>
                </c:pt>
                <c:pt idx="174">
                  <c:v>48061</c:v>
                </c:pt>
                <c:pt idx="175">
                  <c:v>48092</c:v>
                </c:pt>
                <c:pt idx="176">
                  <c:v>48122</c:v>
                </c:pt>
                <c:pt idx="177">
                  <c:v>48153</c:v>
                </c:pt>
                <c:pt idx="178">
                  <c:v>48183</c:v>
                </c:pt>
                <c:pt idx="179">
                  <c:v>48214</c:v>
                </c:pt>
                <c:pt idx="180">
                  <c:v>48245</c:v>
                </c:pt>
                <c:pt idx="181">
                  <c:v>48274</c:v>
                </c:pt>
                <c:pt idx="182">
                  <c:v>48305</c:v>
                </c:pt>
                <c:pt idx="183">
                  <c:v>48335</c:v>
                </c:pt>
                <c:pt idx="184">
                  <c:v>48366</c:v>
                </c:pt>
                <c:pt idx="185">
                  <c:v>48396</c:v>
                </c:pt>
                <c:pt idx="186">
                  <c:v>48427</c:v>
                </c:pt>
                <c:pt idx="187">
                  <c:v>48458</c:v>
                </c:pt>
                <c:pt idx="188">
                  <c:v>48488</c:v>
                </c:pt>
                <c:pt idx="189">
                  <c:v>48519</c:v>
                </c:pt>
                <c:pt idx="190">
                  <c:v>48549</c:v>
                </c:pt>
                <c:pt idx="191">
                  <c:v>48580</c:v>
                </c:pt>
                <c:pt idx="192">
                  <c:v>48611</c:v>
                </c:pt>
                <c:pt idx="193">
                  <c:v>48639</c:v>
                </c:pt>
                <c:pt idx="194">
                  <c:v>48670</c:v>
                </c:pt>
                <c:pt idx="195">
                  <c:v>48700</c:v>
                </c:pt>
                <c:pt idx="196">
                  <c:v>48731</c:v>
                </c:pt>
                <c:pt idx="197">
                  <c:v>48761</c:v>
                </c:pt>
                <c:pt idx="198">
                  <c:v>48792</c:v>
                </c:pt>
                <c:pt idx="199">
                  <c:v>48823</c:v>
                </c:pt>
                <c:pt idx="200">
                  <c:v>48853</c:v>
                </c:pt>
                <c:pt idx="201">
                  <c:v>48884</c:v>
                </c:pt>
                <c:pt idx="202">
                  <c:v>48914</c:v>
                </c:pt>
                <c:pt idx="203">
                  <c:v>48945</c:v>
                </c:pt>
                <c:pt idx="204">
                  <c:v>48976</c:v>
                </c:pt>
                <c:pt idx="205">
                  <c:v>49004</c:v>
                </c:pt>
                <c:pt idx="206">
                  <c:v>49035</c:v>
                </c:pt>
                <c:pt idx="207">
                  <c:v>49065</c:v>
                </c:pt>
                <c:pt idx="208">
                  <c:v>49096</c:v>
                </c:pt>
                <c:pt idx="209">
                  <c:v>49126</c:v>
                </c:pt>
                <c:pt idx="210">
                  <c:v>49157</c:v>
                </c:pt>
                <c:pt idx="211">
                  <c:v>49188</c:v>
                </c:pt>
                <c:pt idx="212">
                  <c:v>49218</c:v>
                </c:pt>
                <c:pt idx="213">
                  <c:v>49249</c:v>
                </c:pt>
                <c:pt idx="214">
                  <c:v>49279</c:v>
                </c:pt>
                <c:pt idx="215">
                  <c:v>49310</c:v>
                </c:pt>
                <c:pt idx="216">
                  <c:v>49341</c:v>
                </c:pt>
                <c:pt idx="217">
                  <c:v>49369</c:v>
                </c:pt>
                <c:pt idx="218">
                  <c:v>49400</c:v>
                </c:pt>
                <c:pt idx="219">
                  <c:v>49430</c:v>
                </c:pt>
                <c:pt idx="220">
                  <c:v>49461</c:v>
                </c:pt>
                <c:pt idx="221">
                  <c:v>49491</c:v>
                </c:pt>
                <c:pt idx="222">
                  <c:v>49522</c:v>
                </c:pt>
                <c:pt idx="223">
                  <c:v>49553</c:v>
                </c:pt>
                <c:pt idx="224">
                  <c:v>49583</c:v>
                </c:pt>
                <c:pt idx="225">
                  <c:v>49614</c:v>
                </c:pt>
                <c:pt idx="226">
                  <c:v>49644</c:v>
                </c:pt>
                <c:pt idx="227">
                  <c:v>49675</c:v>
                </c:pt>
                <c:pt idx="228">
                  <c:v>49706</c:v>
                </c:pt>
                <c:pt idx="229">
                  <c:v>49735</c:v>
                </c:pt>
                <c:pt idx="230">
                  <c:v>49766</c:v>
                </c:pt>
                <c:pt idx="231">
                  <c:v>49796</c:v>
                </c:pt>
                <c:pt idx="232">
                  <c:v>49827</c:v>
                </c:pt>
                <c:pt idx="233">
                  <c:v>49857</c:v>
                </c:pt>
                <c:pt idx="234">
                  <c:v>49888</c:v>
                </c:pt>
                <c:pt idx="235">
                  <c:v>49919</c:v>
                </c:pt>
                <c:pt idx="236">
                  <c:v>49949</c:v>
                </c:pt>
                <c:pt idx="237">
                  <c:v>49980</c:v>
                </c:pt>
                <c:pt idx="238">
                  <c:v>50010</c:v>
                </c:pt>
                <c:pt idx="239">
                  <c:v>50041</c:v>
                </c:pt>
                <c:pt idx="240">
                  <c:v>50072</c:v>
                </c:pt>
                <c:pt idx="241">
                  <c:v>50100</c:v>
                </c:pt>
                <c:pt idx="242">
                  <c:v>50131</c:v>
                </c:pt>
                <c:pt idx="243">
                  <c:v>50161</c:v>
                </c:pt>
                <c:pt idx="244">
                  <c:v>50192</c:v>
                </c:pt>
                <c:pt idx="245">
                  <c:v>50222</c:v>
                </c:pt>
                <c:pt idx="246">
                  <c:v>50253</c:v>
                </c:pt>
                <c:pt idx="247">
                  <c:v>50284</c:v>
                </c:pt>
                <c:pt idx="248">
                  <c:v>50314</c:v>
                </c:pt>
                <c:pt idx="249">
                  <c:v>50345</c:v>
                </c:pt>
                <c:pt idx="250">
                  <c:v>50375</c:v>
                </c:pt>
                <c:pt idx="251">
                  <c:v>50406</c:v>
                </c:pt>
                <c:pt idx="252">
                  <c:v>50437</c:v>
                </c:pt>
                <c:pt idx="253">
                  <c:v>50465</c:v>
                </c:pt>
                <c:pt idx="254">
                  <c:v>50496</c:v>
                </c:pt>
                <c:pt idx="255">
                  <c:v>50526</c:v>
                </c:pt>
                <c:pt idx="256">
                  <c:v>50557</c:v>
                </c:pt>
                <c:pt idx="257">
                  <c:v>50587</c:v>
                </c:pt>
                <c:pt idx="258">
                  <c:v>50618</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numCache>
            </c:numRef>
          </c:cat>
          <c:val>
            <c:numRef>
              <c:f>PaymentSchedule!$C$25:$C$381</c:f>
              <c:numCache>
                <c:formatCode>_("$"* #,##0.00_);_("$"* \(#,##0.00\);_("$"* "-"??_);_(@_)</c:formatCode>
                <c:ptCount val="3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199.26</c:v>
                </c:pt>
                <c:pt idx="27">
                  <c:v>255</c:v>
                </c:pt>
                <c:pt idx="28">
                  <c:v>455</c:v>
                </c:pt>
                <c:pt idx="29">
                  <c:v>455</c:v>
                </c:pt>
                <c:pt idx="30">
                  <c:v>455</c:v>
                </c:pt>
                <c:pt idx="31">
                  <c:v>455</c:v>
                </c:pt>
                <c:pt idx="32">
                  <c:v>455</c:v>
                </c:pt>
                <c:pt idx="33">
                  <c:v>455</c:v>
                </c:pt>
                <c:pt idx="34">
                  <c:v>455</c:v>
                </c:pt>
                <c:pt idx="35">
                  <c:v>455</c:v>
                </c:pt>
                <c:pt idx="36">
                  <c:v>455</c:v>
                </c:pt>
                <c:pt idx="37">
                  <c:v>455</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numCache>
            </c:numRef>
          </c:val>
        </c:ser>
        <c:gapWidth val="0"/>
        <c:axId val="69498368"/>
        <c:axId val="69499904"/>
      </c:barChart>
      <c:lineChart>
        <c:grouping val="standard"/>
        <c:ser>
          <c:idx val="1"/>
          <c:order val="1"/>
          <c:tx>
            <c:strRef>
              <c:f>[1]PaymentSchedule!$AM$21</c:f>
              <c:strCache>
                <c:ptCount val="1"/>
                <c:pt idx="0">
                  <c:v>Interest Due</c:v>
                </c:pt>
              </c:strCache>
            </c:strRef>
          </c:tx>
          <c:marker>
            <c:symbol val="none"/>
          </c:marker>
          <c:val>
            <c:numRef>
              <c:f>[1]PaymentSchedule!$AM$23:$AM$382</c:f>
              <c:numCache>
                <c:formatCode>General</c:formatCode>
                <c:ptCount val="360"/>
                <c:pt idx="0">
                  <c:v>241.41</c:v>
                </c:pt>
                <c:pt idx="1">
                  <c:v>241.17000000000002</c:v>
                </c:pt>
                <c:pt idx="2">
                  <c:v>240.95</c:v>
                </c:pt>
                <c:pt idx="3">
                  <c:v>240.71</c:v>
                </c:pt>
                <c:pt idx="4">
                  <c:v>240.46</c:v>
                </c:pt>
                <c:pt idx="5">
                  <c:v>240.23</c:v>
                </c:pt>
                <c:pt idx="6">
                  <c:v>239.97</c:v>
                </c:pt>
                <c:pt idx="7">
                  <c:v>239.72</c:v>
                </c:pt>
                <c:pt idx="8">
                  <c:v>239.48000000000002</c:v>
                </c:pt>
                <c:pt idx="9">
                  <c:v>239.22</c:v>
                </c:pt>
                <c:pt idx="10">
                  <c:v>238.95999999999998</c:v>
                </c:pt>
                <c:pt idx="11">
                  <c:v>238.70000000000002</c:v>
                </c:pt>
                <c:pt idx="12">
                  <c:v>238.45000000000002</c:v>
                </c:pt>
                <c:pt idx="13">
                  <c:v>238.18999999999997</c:v>
                </c:pt>
                <c:pt idx="14">
                  <c:v>237.92999999999998</c:v>
                </c:pt>
                <c:pt idx="15">
                  <c:v>237.66</c:v>
                </c:pt>
                <c:pt idx="16">
                  <c:v>237.39</c:v>
                </c:pt>
                <c:pt idx="17">
                  <c:v>237.11999999999998</c:v>
                </c:pt>
                <c:pt idx="18">
                  <c:v>236.84000000000003</c:v>
                </c:pt>
                <c:pt idx="19">
                  <c:v>236.57000000000002</c:v>
                </c:pt>
                <c:pt idx="20">
                  <c:v>236.29</c:v>
                </c:pt>
                <c:pt idx="21">
                  <c:v>235.99</c:v>
                </c:pt>
                <c:pt idx="22">
                  <c:v>235.72</c:v>
                </c:pt>
                <c:pt idx="23">
                  <c:v>235.41</c:v>
                </c:pt>
                <c:pt idx="24">
                  <c:v>235.12</c:v>
                </c:pt>
                <c:pt idx="25">
                  <c:v>234.84</c:v>
                </c:pt>
                <c:pt idx="26">
                  <c:v>234.53</c:v>
                </c:pt>
                <c:pt idx="27">
                  <c:v>234.23999999999998</c:v>
                </c:pt>
                <c:pt idx="28">
                  <c:v>233.94</c:v>
                </c:pt>
                <c:pt idx="29">
                  <c:v>233.64</c:v>
                </c:pt>
                <c:pt idx="30">
                  <c:v>233.32</c:v>
                </c:pt>
                <c:pt idx="31">
                  <c:v>233</c:v>
                </c:pt>
                <c:pt idx="32">
                  <c:v>232.70000000000002</c:v>
                </c:pt>
                <c:pt idx="33">
                  <c:v>232.38000000000002</c:v>
                </c:pt>
                <c:pt idx="34">
                  <c:v>232.06</c:v>
                </c:pt>
                <c:pt idx="35">
                  <c:v>231.73000000000002</c:v>
                </c:pt>
                <c:pt idx="36">
                  <c:v>231.4</c:v>
                </c:pt>
                <c:pt idx="37">
                  <c:v>231.07000000000002</c:v>
                </c:pt>
                <c:pt idx="38">
                  <c:v>230.74000000000004</c:v>
                </c:pt>
                <c:pt idx="39">
                  <c:v>230.4</c:v>
                </c:pt>
                <c:pt idx="40">
                  <c:v>230.06</c:v>
                </c:pt>
                <c:pt idx="41">
                  <c:v>229.71999999999997</c:v>
                </c:pt>
                <c:pt idx="42">
                  <c:v>229.35999999999999</c:v>
                </c:pt>
                <c:pt idx="43">
                  <c:v>229.01000000000002</c:v>
                </c:pt>
                <c:pt idx="44">
                  <c:v>228.66</c:v>
                </c:pt>
                <c:pt idx="45">
                  <c:v>228.3</c:v>
                </c:pt>
                <c:pt idx="46">
                  <c:v>227.95000000000005</c:v>
                </c:pt>
                <c:pt idx="47">
                  <c:v>227.59</c:v>
                </c:pt>
                <c:pt idx="48">
                  <c:v>227.21</c:v>
                </c:pt>
                <c:pt idx="49">
                  <c:v>226.83999999999997</c:v>
                </c:pt>
                <c:pt idx="50">
                  <c:v>226.46</c:v>
                </c:pt>
                <c:pt idx="51">
                  <c:v>226.09</c:v>
                </c:pt>
                <c:pt idx="52">
                  <c:v>225.7</c:v>
                </c:pt>
                <c:pt idx="53">
                  <c:v>225.32000000000002</c:v>
                </c:pt>
                <c:pt idx="54">
                  <c:v>224.92999999999998</c:v>
                </c:pt>
                <c:pt idx="55">
                  <c:v>224.53</c:v>
                </c:pt>
                <c:pt idx="56">
                  <c:v>224.13</c:v>
                </c:pt>
                <c:pt idx="57">
                  <c:v>223.71999999999997</c:v>
                </c:pt>
                <c:pt idx="58">
                  <c:v>223.33</c:v>
                </c:pt>
                <c:pt idx="59">
                  <c:v>222.91</c:v>
                </c:pt>
                <c:pt idx="60">
                  <c:v>222.51</c:v>
                </c:pt>
                <c:pt idx="61">
                  <c:v>222.08999999999997</c:v>
                </c:pt>
                <c:pt idx="62">
                  <c:v>221.65999999999997</c:v>
                </c:pt>
                <c:pt idx="63">
                  <c:v>221.23000000000002</c:v>
                </c:pt>
                <c:pt idx="64">
                  <c:v>220.81</c:v>
                </c:pt>
                <c:pt idx="65">
                  <c:v>220.35999999999999</c:v>
                </c:pt>
                <c:pt idx="66">
                  <c:v>219.93</c:v>
                </c:pt>
                <c:pt idx="67">
                  <c:v>219.48000000000002</c:v>
                </c:pt>
                <c:pt idx="68">
                  <c:v>219.04</c:v>
                </c:pt>
                <c:pt idx="69">
                  <c:v>218.6</c:v>
                </c:pt>
                <c:pt idx="70">
                  <c:v>218.13</c:v>
                </c:pt>
                <c:pt idx="71">
                  <c:v>217.68</c:v>
                </c:pt>
                <c:pt idx="72">
                  <c:v>217.21</c:v>
                </c:pt>
                <c:pt idx="73">
                  <c:v>216.73</c:v>
                </c:pt>
                <c:pt idx="74">
                  <c:v>216.26</c:v>
                </c:pt>
                <c:pt idx="75">
                  <c:v>215.79000000000002</c:v>
                </c:pt>
                <c:pt idx="76">
                  <c:v>215.29000000000002</c:v>
                </c:pt>
                <c:pt idx="77">
                  <c:v>214.79000000000002</c:v>
                </c:pt>
                <c:pt idx="78">
                  <c:v>214.3</c:v>
                </c:pt>
                <c:pt idx="79">
                  <c:v>213.79999999999998</c:v>
                </c:pt>
                <c:pt idx="80">
                  <c:v>213.30999999999997</c:v>
                </c:pt>
                <c:pt idx="81">
                  <c:v>212.79000000000002</c:v>
                </c:pt>
                <c:pt idx="82">
                  <c:v>212.26999999999998</c:v>
                </c:pt>
                <c:pt idx="83">
                  <c:v>211.74999999999997</c:v>
                </c:pt>
                <c:pt idx="84">
                  <c:v>211.24</c:v>
                </c:pt>
                <c:pt idx="85">
                  <c:v>210.7</c:v>
                </c:pt>
                <c:pt idx="86">
                  <c:v>210.18000000000004</c:v>
                </c:pt>
                <c:pt idx="87">
                  <c:v>209.61999999999998</c:v>
                </c:pt>
                <c:pt idx="88">
                  <c:v>209.07999999999998</c:v>
                </c:pt>
                <c:pt idx="89">
                  <c:v>208.52999999999997</c:v>
                </c:pt>
                <c:pt idx="90">
                  <c:v>207.98</c:v>
                </c:pt>
                <c:pt idx="91">
                  <c:v>207.41</c:v>
                </c:pt>
                <c:pt idx="92">
                  <c:v>206.84</c:v>
                </c:pt>
                <c:pt idx="93">
                  <c:v>206.26</c:v>
                </c:pt>
                <c:pt idx="94">
                  <c:v>205.69</c:v>
                </c:pt>
                <c:pt idx="95">
                  <c:v>205.1</c:v>
                </c:pt>
                <c:pt idx="96">
                  <c:v>204.51</c:v>
                </c:pt>
                <c:pt idx="97">
                  <c:v>203.9</c:v>
                </c:pt>
                <c:pt idx="98">
                  <c:v>203.29999999999998</c:v>
                </c:pt>
                <c:pt idx="99">
                  <c:v>202.69</c:v>
                </c:pt>
                <c:pt idx="100">
                  <c:v>202.08999999999997</c:v>
                </c:pt>
                <c:pt idx="101">
                  <c:v>201.45</c:v>
                </c:pt>
                <c:pt idx="102">
                  <c:v>200.84</c:v>
                </c:pt>
                <c:pt idx="103">
                  <c:v>200.2</c:v>
                </c:pt>
                <c:pt idx="104">
                  <c:v>199.55999999999997</c:v>
                </c:pt>
                <c:pt idx="105">
                  <c:v>198.91</c:v>
                </c:pt>
                <c:pt idx="106">
                  <c:v>198.27</c:v>
                </c:pt>
                <c:pt idx="107">
                  <c:v>197.58999999999997</c:v>
                </c:pt>
                <c:pt idx="108">
                  <c:v>196.94</c:v>
                </c:pt>
                <c:pt idx="109">
                  <c:v>196.25</c:v>
                </c:pt>
                <c:pt idx="110">
                  <c:v>195.58</c:v>
                </c:pt>
                <c:pt idx="111">
                  <c:v>194.88</c:v>
                </c:pt>
                <c:pt idx="112">
                  <c:v>194.19</c:v>
                </c:pt>
                <c:pt idx="113">
                  <c:v>193.49</c:v>
                </c:pt>
                <c:pt idx="114">
                  <c:v>192.78</c:v>
                </c:pt>
                <c:pt idx="115">
                  <c:v>192.05999999999997</c:v>
                </c:pt>
                <c:pt idx="116">
                  <c:v>191.35000000000002</c:v>
                </c:pt>
                <c:pt idx="117">
                  <c:v>190.62</c:v>
                </c:pt>
                <c:pt idx="118">
                  <c:v>189.87</c:v>
                </c:pt>
                <c:pt idx="119">
                  <c:v>189.12</c:v>
                </c:pt>
                <c:pt idx="120">
                  <c:v>188.38</c:v>
                </c:pt>
                <c:pt idx="121">
                  <c:v>187.61999999999998</c:v>
                </c:pt>
                <c:pt idx="122">
                  <c:v>186.83999999999997</c:v>
                </c:pt>
                <c:pt idx="123">
                  <c:v>186.08</c:v>
                </c:pt>
                <c:pt idx="124">
                  <c:v>185.29</c:v>
                </c:pt>
                <c:pt idx="125">
                  <c:v>184.5</c:v>
                </c:pt>
                <c:pt idx="126">
                  <c:v>183.69</c:v>
                </c:pt>
                <c:pt idx="127">
                  <c:v>182.89</c:v>
                </c:pt>
                <c:pt idx="128">
                  <c:v>182.06</c:v>
                </c:pt>
                <c:pt idx="129">
                  <c:v>181.24</c:v>
                </c:pt>
                <c:pt idx="130">
                  <c:v>180.4</c:v>
                </c:pt>
                <c:pt idx="131">
                  <c:v>179.57</c:v>
                </c:pt>
                <c:pt idx="132">
                  <c:v>178.73</c:v>
                </c:pt>
                <c:pt idx="133">
                  <c:v>177.87</c:v>
                </c:pt>
                <c:pt idx="134">
                  <c:v>176.99</c:v>
                </c:pt>
                <c:pt idx="135">
                  <c:v>176.12</c:v>
                </c:pt>
                <c:pt idx="136">
                  <c:v>175.23000000000002</c:v>
                </c:pt>
                <c:pt idx="137">
                  <c:v>174.34</c:v>
                </c:pt>
                <c:pt idx="138">
                  <c:v>173.44</c:v>
                </c:pt>
                <c:pt idx="139">
                  <c:v>172.54</c:v>
                </c:pt>
                <c:pt idx="140">
                  <c:v>171.60000000000002</c:v>
                </c:pt>
                <c:pt idx="141">
                  <c:v>170.67</c:v>
                </c:pt>
                <c:pt idx="142">
                  <c:v>169.73000000000002</c:v>
                </c:pt>
                <c:pt idx="143">
                  <c:v>168.78999999999996</c:v>
                </c:pt>
                <c:pt idx="144">
                  <c:v>167.83</c:v>
                </c:pt>
                <c:pt idx="145">
                  <c:v>166.86</c:v>
                </c:pt>
                <c:pt idx="146">
                  <c:v>165.87</c:v>
                </c:pt>
                <c:pt idx="147">
                  <c:v>164.88</c:v>
                </c:pt>
                <c:pt idx="148">
                  <c:v>163.9</c:v>
                </c:pt>
                <c:pt idx="149">
                  <c:v>162.87</c:v>
                </c:pt>
                <c:pt idx="150">
                  <c:v>161.85</c:v>
                </c:pt>
                <c:pt idx="151">
                  <c:v>160.82999999999998</c:v>
                </c:pt>
                <c:pt idx="152">
                  <c:v>159.77999999999997</c:v>
                </c:pt>
                <c:pt idx="153">
                  <c:v>158.73000000000002</c:v>
                </c:pt>
                <c:pt idx="154">
                  <c:v>157.68</c:v>
                </c:pt>
                <c:pt idx="155">
                  <c:v>156.59</c:v>
                </c:pt>
                <c:pt idx="156">
                  <c:v>155.51</c:v>
                </c:pt>
                <c:pt idx="157">
                  <c:v>154.41</c:v>
                </c:pt>
                <c:pt idx="158">
                  <c:v>153.31</c:v>
                </c:pt>
                <c:pt idx="159">
                  <c:v>152.20000000000002</c:v>
                </c:pt>
                <c:pt idx="160">
                  <c:v>151.05000000000001</c:v>
                </c:pt>
                <c:pt idx="161">
                  <c:v>149.91999999999999</c:v>
                </c:pt>
                <c:pt idx="162">
                  <c:v>148.76</c:v>
                </c:pt>
                <c:pt idx="163">
                  <c:v>147.59</c:v>
                </c:pt>
                <c:pt idx="164">
                  <c:v>146.41</c:v>
                </c:pt>
                <c:pt idx="165">
                  <c:v>145.22</c:v>
                </c:pt>
                <c:pt idx="166">
                  <c:v>144.01</c:v>
                </c:pt>
                <c:pt idx="167">
                  <c:v>142.80000000000001</c:v>
                </c:pt>
                <c:pt idx="168">
                  <c:v>141.59</c:v>
                </c:pt>
                <c:pt idx="169">
                  <c:v>140.35</c:v>
                </c:pt>
                <c:pt idx="170">
                  <c:v>139.09</c:v>
                </c:pt>
                <c:pt idx="171">
                  <c:v>137.83000000000001</c:v>
                </c:pt>
                <c:pt idx="172">
                  <c:v>136.55000000000001</c:v>
                </c:pt>
                <c:pt idx="173">
                  <c:v>135.26000000000002</c:v>
                </c:pt>
                <c:pt idx="174">
                  <c:v>133.97</c:v>
                </c:pt>
                <c:pt idx="175">
                  <c:v>132.63999999999999</c:v>
                </c:pt>
                <c:pt idx="176">
                  <c:v>131.31</c:v>
                </c:pt>
                <c:pt idx="177">
                  <c:v>129.97</c:v>
                </c:pt>
                <c:pt idx="178">
                  <c:v>128.60000000000002</c:v>
                </c:pt>
                <c:pt idx="179">
                  <c:v>127.24000000000001</c:v>
                </c:pt>
                <c:pt idx="180">
                  <c:v>125.83000000000001</c:v>
                </c:pt>
                <c:pt idx="181">
                  <c:v>124.43999999999998</c:v>
                </c:pt>
                <c:pt idx="182">
                  <c:v>123.02999999999999</c:v>
                </c:pt>
                <c:pt idx="183">
                  <c:v>121.60000000000002</c:v>
                </c:pt>
                <c:pt idx="184">
                  <c:v>120.15</c:v>
                </c:pt>
                <c:pt idx="185">
                  <c:v>118.68</c:v>
                </c:pt>
                <c:pt idx="186">
                  <c:v>117.22</c:v>
                </c:pt>
                <c:pt idx="187">
                  <c:v>115.72</c:v>
                </c:pt>
                <c:pt idx="188">
                  <c:v>114.21000000000001</c:v>
                </c:pt>
                <c:pt idx="189">
                  <c:v>112.7</c:v>
                </c:pt>
                <c:pt idx="190">
                  <c:v>111.16</c:v>
                </c:pt>
                <c:pt idx="191">
                  <c:v>109.62</c:v>
                </c:pt>
                <c:pt idx="192">
                  <c:v>108.03</c:v>
                </c:pt>
                <c:pt idx="193">
                  <c:v>106.44999999999999</c:v>
                </c:pt>
                <c:pt idx="194">
                  <c:v>104.85000000000001</c:v>
                </c:pt>
                <c:pt idx="195">
                  <c:v>103.24000000000001</c:v>
                </c:pt>
                <c:pt idx="196">
                  <c:v>101.59</c:v>
                </c:pt>
                <c:pt idx="197">
                  <c:v>99.95</c:v>
                </c:pt>
                <c:pt idx="198">
                  <c:v>98.27</c:v>
                </c:pt>
                <c:pt idx="199">
                  <c:v>96.59</c:v>
                </c:pt>
                <c:pt idx="200">
                  <c:v>94.88</c:v>
                </c:pt>
                <c:pt idx="201">
                  <c:v>93.149999999999991</c:v>
                </c:pt>
                <c:pt idx="202">
                  <c:v>91.42</c:v>
                </c:pt>
                <c:pt idx="203">
                  <c:v>89.660000000000011</c:v>
                </c:pt>
                <c:pt idx="204">
                  <c:v>87.88</c:v>
                </c:pt>
                <c:pt idx="205">
                  <c:v>86.100000000000009</c:v>
                </c:pt>
                <c:pt idx="206">
                  <c:v>84.27000000000001</c:v>
                </c:pt>
                <c:pt idx="207">
                  <c:v>82.44</c:v>
                </c:pt>
                <c:pt idx="208">
                  <c:v>80.59</c:v>
                </c:pt>
                <c:pt idx="209">
                  <c:v>78.73</c:v>
                </c:pt>
                <c:pt idx="210">
                  <c:v>76.83</c:v>
                </c:pt>
                <c:pt idx="211">
                  <c:v>74.919999999999987</c:v>
                </c:pt>
                <c:pt idx="212">
                  <c:v>72.98</c:v>
                </c:pt>
                <c:pt idx="213">
                  <c:v>71.03</c:v>
                </c:pt>
                <c:pt idx="214">
                  <c:v>69.06</c:v>
                </c:pt>
                <c:pt idx="215">
                  <c:v>67.09</c:v>
                </c:pt>
                <c:pt idx="216">
                  <c:v>65.069999999999993</c:v>
                </c:pt>
                <c:pt idx="217">
                  <c:v>63.03</c:v>
                </c:pt>
                <c:pt idx="218">
                  <c:v>60.980000000000004</c:v>
                </c:pt>
                <c:pt idx="219">
                  <c:v>58.91</c:v>
                </c:pt>
                <c:pt idx="220">
                  <c:v>56.81</c:v>
                </c:pt>
                <c:pt idx="221">
                  <c:v>54.680000000000007</c:v>
                </c:pt>
                <c:pt idx="222">
                  <c:v>52.55</c:v>
                </c:pt>
                <c:pt idx="223">
                  <c:v>50.39</c:v>
                </c:pt>
                <c:pt idx="224">
                  <c:v>48.2</c:v>
                </c:pt>
                <c:pt idx="225">
                  <c:v>46</c:v>
                </c:pt>
                <c:pt idx="226">
                  <c:v>43.75</c:v>
                </c:pt>
                <c:pt idx="227">
                  <c:v>42.36</c:v>
                </c:pt>
                <c:pt idx="228">
                  <c:v>41.2</c:v>
                </c:pt>
                <c:pt idx="229">
                  <c:v>40.03</c:v>
                </c:pt>
                <c:pt idx="230">
                  <c:v>38.840000000000003</c:v>
                </c:pt>
                <c:pt idx="231">
                  <c:v>37.660000000000004</c:v>
                </c:pt>
                <c:pt idx="232">
                  <c:v>36.44</c:v>
                </c:pt>
                <c:pt idx="233">
                  <c:v>35.22</c:v>
                </c:pt>
                <c:pt idx="234">
                  <c:v>33.99</c:v>
                </c:pt>
                <c:pt idx="235">
                  <c:v>32.76</c:v>
                </c:pt>
                <c:pt idx="236">
                  <c:v>31.509999999999998</c:v>
                </c:pt>
                <c:pt idx="237">
                  <c:v>30.240000000000002</c:v>
                </c:pt>
                <c:pt idx="238">
                  <c:v>28.98</c:v>
                </c:pt>
                <c:pt idx="239">
                  <c:v>27.7</c:v>
                </c:pt>
                <c:pt idx="240">
                  <c:v>26.4</c:v>
                </c:pt>
                <c:pt idx="241">
                  <c:v>25.1</c:v>
                </c:pt>
                <c:pt idx="242">
                  <c:v>24.150000000000002</c:v>
                </c:pt>
                <c:pt idx="243">
                  <c:v>23.200000000000003</c:v>
                </c:pt>
                <c:pt idx="244">
                  <c:v>22.23</c:v>
                </c:pt>
                <c:pt idx="245">
                  <c:v>21.249999999999996</c:v>
                </c:pt>
                <c:pt idx="246">
                  <c:v>20.28</c:v>
                </c:pt>
                <c:pt idx="247">
                  <c:v>19.3</c:v>
                </c:pt>
                <c:pt idx="248">
                  <c:v>18.309999999999995</c:v>
                </c:pt>
                <c:pt idx="249">
                  <c:v>17.3</c:v>
                </c:pt>
                <c:pt idx="250">
                  <c:v>16.3</c:v>
                </c:pt>
                <c:pt idx="251">
                  <c:v>14.83</c:v>
                </c:pt>
                <c:pt idx="252">
                  <c:v>12.899999999999999</c:v>
                </c:pt>
                <c:pt idx="253">
                  <c:v>10.91</c:v>
                </c:pt>
                <c:pt idx="254">
                  <c:v>8.8699999999999992</c:v>
                </c:pt>
                <c:pt idx="255">
                  <c:v>6.79</c:v>
                </c:pt>
                <c:pt idx="256">
                  <c:v>4.7</c:v>
                </c:pt>
                <c:pt idx="257">
                  <c:v>2.59</c:v>
                </c:pt>
                <c:pt idx="258">
                  <c:v>0.45</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mooth val="1"/>
        </c:ser>
        <c:marker val="1"/>
        <c:axId val="69498368"/>
        <c:axId val="69499904"/>
      </c:lineChart>
      <c:dateAx>
        <c:axId val="69498368"/>
        <c:scaling>
          <c:orientation val="minMax"/>
        </c:scaling>
        <c:axPos val="b"/>
        <c:numFmt formatCode="m/d/yyyy" sourceLinked="0"/>
        <c:tickLblPos val="nextTo"/>
        <c:txPr>
          <a:bodyPr rot="-2700000" vert="horz"/>
          <a:lstStyle/>
          <a:p>
            <a:pPr>
              <a:defRPr/>
            </a:pPr>
            <a:endParaRPr lang="en-US"/>
          </a:p>
        </c:txPr>
        <c:crossAx val="69499904"/>
        <c:crosses val="autoZero"/>
        <c:lblOffset val="100"/>
        <c:baseTimeUnit val="months"/>
        <c:majorUnit val="12"/>
        <c:majorTimeUnit val="months"/>
        <c:minorUnit val="1"/>
      </c:dateAx>
      <c:valAx>
        <c:axId val="69499904"/>
        <c:scaling>
          <c:orientation val="minMax"/>
        </c:scaling>
        <c:axPos val="l"/>
        <c:majorGridlines/>
        <c:numFmt formatCode="_(\$* #,##0.00_);_(\$* \(#,##0.00\);_(\$* &quot;-&quot;??_);_(@_)" sourceLinked="0"/>
        <c:tickLblPos val="nextTo"/>
        <c:txPr>
          <a:bodyPr rot="0" vert="horz"/>
          <a:lstStyle/>
          <a:p>
            <a:pPr>
              <a:defRPr/>
            </a:pPr>
            <a:endParaRPr lang="en-US"/>
          </a:p>
        </c:txPr>
        <c:crossAx val="69498368"/>
        <c:crosses val="autoZero"/>
        <c:crossBetween val="between"/>
      </c:valAx>
    </c:plotArea>
    <c:legend>
      <c:legendPos val="r"/>
      <c:layout>
        <c:manualLayout>
          <c:xMode val="edge"/>
          <c:yMode val="edge"/>
          <c:x val="0.87518740157480723"/>
          <c:y val="0.40228881837531538"/>
          <c:w val="0.11674173228346472"/>
          <c:h val="0.20467687807680757"/>
        </c:manualLayout>
      </c:layout>
    </c:legend>
    <c:dispBlanksAs val="gap"/>
  </c:chart>
  <c:printSettings>
    <c:headerFooter alignWithMargins="0"/>
    <c:pageMargins b="1" l="0.75000000000000544" r="0.75000000000000544" t="1" header="0.5" footer="0.5"/>
    <c:pageSetup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style val="3"/>
  <c:chart>
    <c:title>
      <c:tx>
        <c:rich>
          <a:bodyPr/>
          <a:lstStyle/>
          <a:p>
            <a:pPr>
              <a:defRPr>
                <a:latin typeface="Trebuchet MS" pitchFamily="34" charset="0"/>
              </a:defRPr>
            </a:pPr>
            <a:r>
              <a:rPr lang="en-US">
                <a:latin typeface="Trebuchet MS" pitchFamily="34" charset="0"/>
              </a:rPr>
              <a:t>Expense Summary</a:t>
            </a:r>
          </a:p>
        </c:rich>
      </c:tx>
      <c:layout>
        <c:manualLayout>
          <c:xMode val="edge"/>
          <c:yMode val="edge"/>
          <c:x val="1.2376237623762377E-2"/>
          <c:y val="7.8988941548183422E-3"/>
        </c:manualLayout>
      </c:layout>
    </c:title>
    <c:plotArea>
      <c:layout>
        <c:manualLayout>
          <c:layoutTarget val="inner"/>
          <c:xMode val="edge"/>
          <c:yMode val="edge"/>
          <c:x val="0.26732673267327045"/>
          <c:y val="5.8451906922496834E-2"/>
          <c:w val="0.68316831683168322"/>
          <c:h val="0.93523051075994557"/>
        </c:manualLayout>
      </c:layout>
      <c:barChart>
        <c:barDir val="bar"/>
        <c:grouping val="clustered"/>
        <c:ser>
          <c:idx val="0"/>
          <c:order val="0"/>
          <c:tx>
            <c:strRef>
              <c:f>[2]Report!$G$7</c:f>
              <c:strCache>
                <c:ptCount val="1"/>
                <c:pt idx="0">
                  <c:v>Budget</c:v>
                </c:pt>
              </c:strCache>
            </c:strRef>
          </c:tx>
          <c:cat>
            <c:strRef>
              <c:f>[2]Report!$F$8:$F$21</c:f>
              <c:strCache>
                <c:ptCount val="14"/>
                <c:pt idx="0">
                  <c:v>TO SAVINGS</c:v>
                </c:pt>
                <c:pt idx="1">
                  <c:v>CHARITY/GIFTS</c:v>
                </c:pt>
                <c:pt idx="2">
                  <c:v>HOUSING</c:v>
                </c:pt>
                <c:pt idx="3">
                  <c:v>UTILITIES</c:v>
                </c:pt>
                <c:pt idx="4">
                  <c:v>FOOD</c:v>
                </c:pt>
                <c:pt idx="5">
                  <c:v>TRANSPORTATION</c:v>
                </c:pt>
                <c:pt idx="6">
                  <c:v>HEALTH</c:v>
                </c:pt>
                <c:pt idx="7">
                  <c:v>DAILY LIVING</c:v>
                </c:pt>
                <c:pt idx="8">
                  <c:v>CHILDREN</c:v>
                </c:pt>
                <c:pt idx="9">
                  <c:v>OBLIGATIONS</c:v>
                </c:pt>
                <c:pt idx="10">
                  <c:v>BUSINESS EXPENSE</c:v>
                </c:pt>
                <c:pt idx="11">
                  <c:v>ENTERTAINMENT</c:v>
                </c:pt>
                <c:pt idx="12">
                  <c:v>SUBSCRIPTIONS</c:v>
                </c:pt>
                <c:pt idx="13">
                  <c:v>MISCELLANEOUS</c:v>
                </c:pt>
              </c:strCache>
            </c:strRef>
          </c:cat>
          <c:val>
            <c:numRef>
              <c:f>[2]Report!$G$8:$G$21</c:f>
              <c:numCache>
                <c:formatCode>General</c:formatCode>
                <c:ptCount val="14"/>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ser>
        <c:ser>
          <c:idx val="1"/>
          <c:order val="1"/>
          <c:tx>
            <c:strRef>
              <c:f>[2]Report!$H$7</c:f>
              <c:strCache>
                <c:ptCount val="1"/>
                <c:pt idx="0">
                  <c:v>Actual</c:v>
                </c:pt>
              </c:strCache>
            </c:strRef>
          </c:tx>
          <c:cat>
            <c:strRef>
              <c:f>[2]Report!$F$8:$F$21</c:f>
              <c:strCache>
                <c:ptCount val="14"/>
                <c:pt idx="0">
                  <c:v>TO SAVINGS</c:v>
                </c:pt>
                <c:pt idx="1">
                  <c:v>CHARITY/GIFTS</c:v>
                </c:pt>
                <c:pt idx="2">
                  <c:v>HOUSING</c:v>
                </c:pt>
                <c:pt idx="3">
                  <c:v>UTILITIES</c:v>
                </c:pt>
                <c:pt idx="4">
                  <c:v>FOOD</c:v>
                </c:pt>
                <c:pt idx="5">
                  <c:v>TRANSPORTATION</c:v>
                </c:pt>
                <c:pt idx="6">
                  <c:v>HEALTH</c:v>
                </c:pt>
                <c:pt idx="7">
                  <c:v>DAILY LIVING</c:v>
                </c:pt>
                <c:pt idx="8">
                  <c:v>CHILDREN</c:v>
                </c:pt>
                <c:pt idx="9">
                  <c:v>OBLIGATIONS</c:v>
                </c:pt>
                <c:pt idx="10">
                  <c:v>BUSINESS EXPENSE</c:v>
                </c:pt>
                <c:pt idx="11">
                  <c:v>ENTERTAINMENT</c:v>
                </c:pt>
                <c:pt idx="12">
                  <c:v>SUBSCRIPTIONS</c:v>
                </c:pt>
                <c:pt idx="13">
                  <c:v>MISCELLANEOUS</c:v>
                </c:pt>
              </c:strCache>
            </c:strRef>
          </c:cat>
          <c:val>
            <c:numRef>
              <c:f>[2]Report!$H$8:$H$21</c:f>
              <c:numCache>
                <c:formatCode>General</c:formatCode>
                <c:ptCount val="14"/>
                <c:pt idx="0">
                  <c:v>200</c:v>
                </c:pt>
                <c:pt idx="1">
                  <c:v>0</c:v>
                </c:pt>
                <c:pt idx="2">
                  <c:v>0</c:v>
                </c:pt>
                <c:pt idx="3">
                  <c:v>0</c:v>
                </c:pt>
                <c:pt idx="4">
                  <c:v>45.15</c:v>
                </c:pt>
                <c:pt idx="5">
                  <c:v>0</c:v>
                </c:pt>
                <c:pt idx="6">
                  <c:v>0</c:v>
                </c:pt>
                <c:pt idx="7">
                  <c:v>48.14</c:v>
                </c:pt>
                <c:pt idx="8">
                  <c:v>0</c:v>
                </c:pt>
                <c:pt idx="9">
                  <c:v>0</c:v>
                </c:pt>
                <c:pt idx="10">
                  <c:v>0</c:v>
                </c:pt>
                <c:pt idx="11">
                  <c:v>0</c:v>
                </c:pt>
                <c:pt idx="12">
                  <c:v>0</c:v>
                </c:pt>
                <c:pt idx="13">
                  <c:v>0</c:v>
                </c:pt>
              </c:numCache>
            </c:numRef>
          </c:val>
        </c:ser>
        <c:gapWidth val="100"/>
        <c:overlap val="30"/>
        <c:axId val="80455552"/>
        <c:axId val="80457088"/>
      </c:barChart>
      <c:catAx>
        <c:axId val="80455552"/>
        <c:scaling>
          <c:orientation val="maxMin"/>
        </c:scaling>
        <c:axPos val="l"/>
        <c:numFmt formatCode="General" sourceLinked="1"/>
        <c:tickLblPos val="nextTo"/>
        <c:txPr>
          <a:bodyPr rot="0" vert="horz"/>
          <a:lstStyle/>
          <a:p>
            <a:pPr>
              <a:defRPr>
                <a:latin typeface="Trebuchet MS" pitchFamily="34" charset="0"/>
              </a:defRPr>
            </a:pPr>
            <a:endParaRPr lang="en-US"/>
          </a:p>
        </c:txPr>
        <c:crossAx val="80457088"/>
        <c:crosses val="autoZero"/>
        <c:auto val="1"/>
        <c:lblAlgn val="ctr"/>
        <c:lblOffset val="100"/>
        <c:tickLblSkip val="1"/>
        <c:tickMarkSkip val="1"/>
      </c:catAx>
      <c:valAx>
        <c:axId val="80457088"/>
        <c:scaling>
          <c:orientation val="minMax"/>
        </c:scaling>
        <c:delete val="1"/>
        <c:axPos val="t"/>
        <c:numFmt formatCode="General" sourceLinked="1"/>
        <c:tickLblPos val="nextTo"/>
        <c:crossAx val="80455552"/>
        <c:crosses val="autoZero"/>
        <c:crossBetween val="between"/>
      </c:valAx>
    </c:plotArea>
    <c:legend>
      <c:legendPos val="t"/>
      <c:layout>
        <c:manualLayout>
          <c:xMode val="edge"/>
          <c:yMode val="edge"/>
          <c:x val="0.50175072018436717"/>
          <c:y val="1.4369124699477388E-3"/>
          <c:w val="0.4556427885538698"/>
          <c:h val="7.2235889738338471E-2"/>
        </c:manualLayout>
      </c:layout>
      <c:txPr>
        <a:bodyPr/>
        <a:lstStyle/>
        <a:p>
          <a:pPr>
            <a:defRPr sz="1100">
              <a:latin typeface="Trebuchet MS" pitchFamily="34" charset="0"/>
            </a:defRPr>
          </a:pPr>
          <a:endParaRPr lang="en-US"/>
        </a:p>
      </c:txPr>
    </c:legend>
    <c:plotVisOnly val="1"/>
    <c:dispBlanksAs val="gap"/>
  </c:chart>
  <c:printSettings>
    <c:headerFooter alignWithMargins="0"/>
    <c:pageMargins b="1" l="0.75000000000000566" r="0.75000000000000566" t="1" header="0.5" footer="0.5"/>
    <c:pageSetup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style val="3"/>
  <c:chart>
    <c:plotArea>
      <c:layout>
        <c:manualLayout>
          <c:layoutTarget val="inner"/>
          <c:xMode val="edge"/>
          <c:yMode val="edge"/>
          <c:x val="0.26732673267327045"/>
          <c:y val="0.33333517244423388"/>
          <c:w val="0.68316831683168322"/>
          <c:h val="0.58757386329153038"/>
        </c:manualLayout>
      </c:layout>
      <c:barChart>
        <c:barDir val="bar"/>
        <c:grouping val="clustered"/>
        <c:ser>
          <c:idx val="0"/>
          <c:order val="0"/>
          <c:tx>
            <c:strRef>
              <c:f>[2]Report!$B$8</c:f>
              <c:strCache>
                <c:ptCount val="1"/>
                <c:pt idx="0">
                  <c:v>Budget</c:v>
                </c:pt>
              </c:strCache>
            </c:strRef>
          </c:tx>
          <c:cat>
            <c:strRef>
              <c:f>[2]Report!$A$9:$A$11</c:f>
              <c:strCache>
                <c:ptCount val="3"/>
                <c:pt idx="0">
                  <c:v>Total Income</c:v>
                </c:pt>
                <c:pt idx="1">
                  <c:v>Total Expenses</c:v>
                </c:pt>
                <c:pt idx="2">
                  <c:v>NET</c:v>
                </c:pt>
              </c:strCache>
            </c:strRef>
          </c:cat>
          <c:val>
            <c:numRef>
              <c:f>[2]Report!$B$9:$B$11</c:f>
              <c:numCache>
                <c:formatCode>General</c:formatCode>
                <c:ptCount val="3"/>
                <c:pt idx="0">
                  <c:v>2000</c:v>
                </c:pt>
                <c:pt idx="1">
                  <c:v>0</c:v>
                </c:pt>
                <c:pt idx="2">
                  <c:v>2000</c:v>
                </c:pt>
              </c:numCache>
            </c:numRef>
          </c:val>
        </c:ser>
        <c:ser>
          <c:idx val="1"/>
          <c:order val="1"/>
          <c:tx>
            <c:strRef>
              <c:f>[2]Report!$C$8</c:f>
              <c:strCache>
                <c:ptCount val="1"/>
                <c:pt idx="0">
                  <c:v>Actual</c:v>
                </c:pt>
              </c:strCache>
            </c:strRef>
          </c:tx>
          <c:cat>
            <c:strRef>
              <c:f>[2]Report!$A$9:$A$11</c:f>
              <c:strCache>
                <c:ptCount val="3"/>
                <c:pt idx="0">
                  <c:v>Total Income</c:v>
                </c:pt>
                <c:pt idx="1">
                  <c:v>Total Expenses</c:v>
                </c:pt>
                <c:pt idx="2">
                  <c:v>NET</c:v>
                </c:pt>
              </c:strCache>
            </c:strRef>
          </c:cat>
          <c:val>
            <c:numRef>
              <c:f>[2]Report!$C$9:$C$11</c:f>
              <c:numCache>
                <c:formatCode>General</c:formatCode>
                <c:ptCount val="3"/>
                <c:pt idx="0">
                  <c:v>1000</c:v>
                </c:pt>
                <c:pt idx="1">
                  <c:v>293.29000000000002</c:v>
                </c:pt>
                <c:pt idx="2">
                  <c:v>706.71</c:v>
                </c:pt>
              </c:numCache>
            </c:numRef>
          </c:val>
        </c:ser>
        <c:gapWidth val="100"/>
        <c:overlap val="30"/>
        <c:axId val="80474112"/>
        <c:axId val="80475648"/>
      </c:barChart>
      <c:catAx>
        <c:axId val="80474112"/>
        <c:scaling>
          <c:orientation val="maxMin"/>
        </c:scaling>
        <c:axPos val="l"/>
        <c:numFmt formatCode="General" sourceLinked="1"/>
        <c:tickLblPos val="nextTo"/>
        <c:txPr>
          <a:bodyPr rot="0" vert="horz"/>
          <a:lstStyle/>
          <a:p>
            <a:pPr>
              <a:defRPr>
                <a:latin typeface="Trebuchet MS" pitchFamily="34" charset="0"/>
              </a:defRPr>
            </a:pPr>
            <a:endParaRPr lang="en-US"/>
          </a:p>
        </c:txPr>
        <c:crossAx val="80475648"/>
        <c:crosses val="autoZero"/>
        <c:auto val="1"/>
        <c:lblAlgn val="ctr"/>
        <c:lblOffset val="100"/>
        <c:tickLblSkip val="1"/>
        <c:tickMarkSkip val="1"/>
      </c:catAx>
      <c:valAx>
        <c:axId val="80475648"/>
        <c:scaling>
          <c:orientation val="minMax"/>
        </c:scaling>
        <c:axPos val="t"/>
        <c:majorGridlines/>
        <c:numFmt formatCode="0" sourceLinked="0"/>
        <c:tickLblPos val="nextTo"/>
        <c:txPr>
          <a:bodyPr rot="0" vert="horz"/>
          <a:lstStyle/>
          <a:p>
            <a:pPr>
              <a:defRPr>
                <a:latin typeface="Trebuchet MS" pitchFamily="34" charset="0"/>
              </a:defRPr>
            </a:pPr>
            <a:endParaRPr lang="en-US"/>
          </a:p>
        </c:txPr>
        <c:crossAx val="80474112"/>
        <c:crosses val="autoZero"/>
        <c:crossBetween val="between"/>
      </c:valAx>
    </c:plotArea>
    <c:legend>
      <c:legendPos val="r"/>
      <c:layout>
        <c:manualLayout>
          <c:xMode val="edge"/>
          <c:yMode val="edge"/>
          <c:x val="0.30940594059406257"/>
          <c:y val="2.8248587570621472E-2"/>
          <c:w val="0.41336633663366645"/>
          <c:h val="0.15819268354167776"/>
        </c:manualLayout>
      </c:layout>
      <c:txPr>
        <a:bodyPr/>
        <a:lstStyle/>
        <a:p>
          <a:pPr>
            <a:defRPr>
              <a:latin typeface="Trebuchet MS" pitchFamily="34" charset="0"/>
            </a:defRPr>
          </a:pPr>
          <a:endParaRPr lang="en-US"/>
        </a:p>
      </c:txPr>
    </c:legend>
    <c:plotVisOnly val="1"/>
    <c:dispBlanksAs val="gap"/>
  </c:chart>
  <c:printSettings>
    <c:headerFooter alignWithMargins="0"/>
    <c:pageMargins b="1" l="0.75000000000000566" r="0.75000000000000566" t="1" header="0.5" footer="0.5"/>
    <c:pageSetup/>
  </c:printSettings>
</c:chartSpac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F2B3F04B-BB46-4712-8708-8009C8B00C17}" type="doc">
      <dgm:prSet loTypeId="urn:microsoft.com/office/officeart/2005/8/layout/vList5" loCatId="list" qsTypeId="urn:microsoft.com/office/officeart/2005/8/quickstyle/3d2" qsCatId="3D" csTypeId="urn:microsoft.com/office/officeart/2005/8/colors/accent1_2" csCatId="accent1" phldr="1"/>
      <dgm:spPr/>
      <dgm:t>
        <a:bodyPr/>
        <a:lstStyle/>
        <a:p>
          <a:endParaRPr lang="en-US"/>
        </a:p>
      </dgm:t>
    </dgm:pt>
    <dgm:pt modelId="{7579EF5F-794C-4131-A73D-6CE86544C008}">
      <dgm:prSet phldrT="[Text]" custT="1"/>
      <dgm:spPr/>
      <dgm:t>
        <a:bodyPr/>
        <a:lstStyle/>
        <a:p>
          <a:r>
            <a:rPr lang="en-US" sz="1600" b="0" u="none">
              <a:effectLst>
                <a:outerShdw blurRad="50800" dist="38100" dir="2700000" algn="tl" rotWithShape="0">
                  <a:prstClr val="black">
                    <a:alpha val="40000"/>
                  </a:prstClr>
                </a:outerShdw>
              </a:effectLst>
              <a:latin typeface="Trebuchet MS" pitchFamily="34" charset="0"/>
            </a:rPr>
            <a:t>Lowest Balance First</a:t>
          </a:r>
        </a:p>
      </dgm:t>
    </dgm:pt>
    <dgm:pt modelId="{D214F688-1644-4CC5-A949-D7EA7FC8B0A5}" type="parTrans" cxnId="{59209031-D16E-4E16-85B0-A622B62E7E5E}">
      <dgm:prSet/>
      <dgm:spPr/>
      <dgm:t>
        <a:bodyPr/>
        <a:lstStyle/>
        <a:p>
          <a:endParaRPr lang="en-US"/>
        </a:p>
      </dgm:t>
    </dgm:pt>
    <dgm:pt modelId="{930D607F-DFD2-460B-9708-5F09DDD8FD78}" type="sibTrans" cxnId="{59209031-D16E-4E16-85B0-A622B62E7E5E}">
      <dgm:prSet/>
      <dgm:spPr/>
      <dgm:t>
        <a:bodyPr/>
        <a:lstStyle/>
        <a:p>
          <a:endParaRPr lang="en-US"/>
        </a:p>
      </dgm:t>
    </dgm:pt>
    <dgm:pt modelId="{23726EC3-6148-4241-9AF1-79E980FF98D4}">
      <dgm:prSet phldrT="[Text]" custT="1"/>
      <dgm:spPr/>
      <dgm:t>
        <a:bodyPr/>
        <a:lstStyle/>
        <a:p>
          <a:pPr algn="l"/>
          <a:r>
            <a:rPr lang="en-US" sz="900">
              <a:latin typeface="Trebuchet MS" pitchFamily="34" charset="0"/>
            </a:rPr>
            <a:t>Gives you the benefit of the Debt Eliminator effect, but you may pay more interest in the end than Highest Interest First. The main benefit of this approach is the psychological effect of seeing the number of debts disappear more quickly.</a:t>
          </a:r>
        </a:p>
      </dgm:t>
    </dgm:pt>
    <dgm:pt modelId="{5C45E016-BB9A-484A-A241-D2393E979B43}" type="parTrans" cxnId="{B12133A8-B6D0-4C2C-A8BA-BCBAF958D85C}">
      <dgm:prSet/>
      <dgm:spPr/>
      <dgm:t>
        <a:bodyPr/>
        <a:lstStyle/>
        <a:p>
          <a:endParaRPr lang="en-US"/>
        </a:p>
      </dgm:t>
    </dgm:pt>
    <dgm:pt modelId="{3C269024-FDD5-40FE-A3C7-E777339E602A}" type="sibTrans" cxnId="{B12133A8-B6D0-4C2C-A8BA-BCBAF958D85C}">
      <dgm:prSet/>
      <dgm:spPr/>
      <dgm:t>
        <a:bodyPr/>
        <a:lstStyle/>
        <a:p>
          <a:endParaRPr lang="en-US"/>
        </a:p>
      </dgm:t>
    </dgm:pt>
    <dgm:pt modelId="{80367D5E-FA3A-4727-8CDA-CCB656C2D1C5}">
      <dgm:prSet phldrT="[Text]" custT="1"/>
      <dgm:spPr/>
      <dgm:t>
        <a:bodyPr/>
        <a:lstStyle/>
        <a:p>
          <a:r>
            <a:rPr lang="en-US" sz="1600">
              <a:effectLst>
                <a:outerShdw blurRad="50800" dist="38100" dir="2700000" algn="tl" rotWithShape="0">
                  <a:prstClr val="black">
                    <a:alpha val="40000"/>
                  </a:prstClr>
                </a:outerShdw>
              </a:effectLst>
              <a:latin typeface="Trebuchet MS" pitchFamily="34" charset="0"/>
            </a:rPr>
            <a:t>Highest Interest First</a:t>
          </a:r>
        </a:p>
      </dgm:t>
    </dgm:pt>
    <dgm:pt modelId="{D1B7312D-C9E1-4497-B0A0-94B8E96A56E9}" type="parTrans" cxnId="{849C69BF-3866-4B8C-B63E-A1104812AD32}">
      <dgm:prSet/>
      <dgm:spPr/>
      <dgm:t>
        <a:bodyPr/>
        <a:lstStyle/>
        <a:p>
          <a:endParaRPr lang="en-US"/>
        </a:p>
      </dgm:t>
    </dgm:pt>
    <dgm:pt modelId="{9814A470-596B-4479-ACB8-EE0CA4BD1E62}" type="sibTrans" cxnId="{849C69BF-3866-4B8C-B63E-A1104812AD32}">
      <dgm:prSet/>
      <dgm:spPr/>
      <dgm:t>
        <a:bodyPr/>
        <a:lstStyle/>
        <a:p>
          <a:endParaRPr lang="en-US"/>
        </a:p>
      </dgm:t>
    </dgm:pt>
    <dgm:pt modelId="{E5AA4C3C-E653-48EB-9959-4FC429F0191C}">
      <dgm:prSet phldrT="[Text]" custT="1"/>
      <dgm:spPr/>
      <dgm:t>
        <a:bodyPr/>
        <a:lstStyle/>
        <a:p>
          <a:r>
            <a:rPr lang="en-US" sz="900">
              <a:latin typeface="Trebuchet MS" pitchFamily="34" charset="0"/>
            </a:rPr>
            <a:t>Hurricane: This strategy results in the lowest total interest, but depending on the balance of your higher interest loans, it may take you longer to see your first loan/debt completely paid off. If the difference in the total interest is not significant, than you may get more satisfaction from the Lowest Balance First method.</a:t>
          </a:r>
        </a:p>
      </dgm:t>
    </dgm:pt>
    <dgm:pt modelId="{45CFCACB-7000-452D-A06F-508221228BAC}" type="parTrans" cxnId="{D62030CA-2AD9-419D-B68E-F3AF24DBA04F}">
      <dgm:prSet/>
      <dgm:spPr/>
      <dgm:t>
        <a:bodyPr/>
        <a:lstStyle/>
        <a:p>
          <a:endParaRPr lang="en-US"/>
        </a:p>
      </dgm:t>
    </dgm:pt>
    <dgm:pt modelId="{931FBE7F-077F-4876-8AFA-81A7A8F72218}" type="sibTrans" cxnId="{D62030CA-2AD9-419D-B68E-F3AF24DBA04F}">
      <dgm:prSet/>
      <dgm:spPr/>
      <dgm:t>
        <a:bodyPr/>
        <a:lstStyle/>
        <a:p>
          <a:endParaRPr lang="en-US"/>
        </a:p>
      </dgm:t>
    </dgm:pt>
    <dgm:pt modelId="{2D9DB3D8-11DB-4717-8AD3-BD31EB3F493C}">
      <dgm:prSet phldrT="[Text]" custT="1"/>
      <dgm:spPr/>
      <dgm:t>
        <a:bodyPr/>
        <a:lstStyle/>
        <a:p>
          <a:r>
            <a:rPr lang="en-US" sz="1600">
              <a:effectLst>
                <a:outerShdw blurRad="50800" dist="38100" dir="2700000" algn="tl" rotWithShape="0">
                  <a:prstClr val="black">
                    <a:alpha val="40000"/>
                  </a:prstClr>
                </a:outerShdw>
              </a:effectLst>
              <a:latin typeface="Trebuchet MS" pitchFamily="34" charset="0"/>
            </a:rPr>
            <a:t>Order Entered in Table</a:t>
          </a:r>
        </a:p>
      </dgm:t>
    </dgm:pt>
    <dgm:pt modelId="{E6BCAD9E-3B50-436E-BE96-D6295654885F}" type="parTrans" cxnId="{70F5CDDC-807F-40BB-B8F9-0A02A69B214D}">
      <dgm:prSet/>
      <dgm:spPr/>
      <dgm:t>
        <a:bodyPr/>
        <a:lstStyle/>
        <a:p>
          <a:endParaRPr lang="en-US"/>
        </a:p>
      </dgm:t>
    </dgm:pt>
    <dgm:pt modelId="{BDF98DCE-DBB4-4043-BBAD-0C61980C78AE}" type="sibTrans" cxnId="{70F5CDDC-807F-40BB-B8F9-0A02A69B214D}">
      <dgm:prSet/>
      <dgm:spPr/>
      <dgm:t>
        <a:bodyPr/>
        <a:lstStyle/>
        <a:p>
          <a:endParaRPr lang="en-US"/>
        </a:p>
      </dgm:t>
    </dgm:pt>
    <dgm:pt modelId="{FD19FB2F-EF67-4846-9D9C-6DC234CDBF6B}">
      <dgm:prSet phldrT="[Text]" custT="1"/>
      <dgm:spPr/>
      <dgm:t>
        <a:bodyPr/>
        <a:lstStyle/>
        <a:p>
          <a:r>
            <a:rPr lang="en-US" sz="900">
              <a:latin typeface="Trebuchet MS" pitchFamily="34" charset="0"/>
            </a:rPr>
            <a:t>No Debt Eliminator: Select this option if you want to see how long it will take to pay off the debts without maintaining a constant monthly payment. In some cases, you may find it will take more than 30 years (resulting in errors in the spreadsheet).</a:t>
          </a:r>
        </a:p>
      </dgm:t>
    </dgm:pt>
    <dgm:pt modelId="{0F1F4F61-F748-4CB2-B3FE-D47B8CEEB83D}" type="parTrans" cxnId="{9047F360-4F9F-4283-A260-9AC77637AEBD}">
      <dgm:prSet/>
      <dgm:spPr/>
      <dgm:t>
        <a:bodyPr/>
        <a:lstStyle/>
        <a:p>
          <a:endParaRPr lang="en-US"/>
        </a:p>
      </dgm:t>
    </dgm:pt>
    <dgm:pt modelId="{C46C9E35-2B3D-4087-9767-636BCE1D5E95}" type="sibTrans" cxnId="{9047F360-4F9F-4283-A260-9AC77637AEBD}">
      <dgm:prSet/>
      <dgm:spPr/>
      <dgm:t>
        <a:bodyPr/>
        <a:lstStyle/>
        <a:p>
          <a:endParaRPr lang="en-US"/>
        </a:p>
      </dgm:t>
    </dgm:pt>
    <dgm:pt modelId="{2146871F-B29B-4230-BA67-6230808D5DED}">
      <dgm:prSet custT="1"/>
      <dgm:spPr/>
      <dgm:t>
        <a:bodyPr/>
        <a:lstStyle/>
        <a:p>
          <a:r>
            <a:rPr lang="en-US" sz="1600" b="1" i="1" u="none">
              <a:effectLst>
                <a:outerShdw blurRad="50800" dist="38100" dir="2700000" algn="tl" rotWithShape="0">
                  <a:prstClr val="black">
                    <a:alpha val="40000"/>
                  </a:prstClr>
                </a:outerShdw>
              </a:effectLst>
              <a:latin typeface="Trebuchet MS" pitchFamily="34" charset="0"/>
            </a:rPr>
            <a:t>Custom-Highest/ Custom-Lowest</a:t>
          </a:r>
          <a:endParaRPr lang="en-US" sz="1600">
            <a:effectLst>
              <a:outerShdw blurRad="50800" dist="38100" dir="2700000" algn="tl" rotWithShape="0">
                <a:prstClr val="black">
                  <a:alpha val="40000"/>
                </a:prstClr>
              </a:outerShdw>
            </a:effectLst>
            <a:latin typeface="Trebuchet MS" pitchFamily="34" charset="0"/>
          </a:endParaRPr>
        </a:p>
      </dgm:t>
    </dgm:pt>
    <dgm:pt modelId="{2C3BF84F-76B4-4787-8B4A-28386BF8CCF6}" type="parTrans" cxnId="{9AAB607B-B050-41E1-B6F9-EDAC03578CB5}">
      <dgm:prSet/>
      <dgm:spPr/>
      <dgm:t>
        <a:bodyPr/>
        <a:lstStyle/>
        <a:p>
          <a:endParaRPr lang="en-US"/>
        </a:p>
      </dgm:t>
    </dgm:pt>
    <dgm:pt modelId="{8AC7FCDA-8B95-4918-80EB-97968CDD47FF}" type="sibTrans" cxnId="{9AAB607B-B050-41E1-B6F9-EDAC03578CB5}">
      <dgm:prSet/>
      <dgm:spPr/>
      <dgm:t>
        <a:bodyPr/>
        <a:lstStyle/>
        <a:p>
          <a:endParaRPr lang="en-US"/>
        </a:p>
      </dgm:t>
    </dgm:pt>
    <dgm:pt modelId="{25D9B78B-37D4-4A72-A31B-CBEB1ACC4F05}">
      <dgm:prSet custT="1"/>
      <dgm:spPr/>
      <dgm:t>
        <a:bodyPr/>
        <a:lstStyle/>
        <a:p>
          <a:r>
            <a:rPr lang="en-US" sz="900">
              <a:latin typeface="Trebuchet MS" pitchFamily="34" charset="0"/>
            </a:rPr>
            <a:t>Custom-Highest or Custom-Lowest: You can manually control the order the debts are paid by entering numbers or formulas in the Custom column. For example, if you enter the values 1,2,3,5,4 then rows 4 and 5 will be swapped. You can enter your own formulas as well, whatever they might be.</a:t>
          </a:r>
        </a:p>
      </dgm:t>
    </dgm:pt>
    <dgm:pt modelId="{F5A20005-7095-4B1C-A8CB-EF2AF247FE2A}" type="parTrans" cxnId="{C3AE5E21-000C-4F91-B9F0-A37AF8887509}">
      <dgm:prSet/>
      <dgm:spPr/>
      <dgm:t>
        <a:bodyPr/>
        <a:lstStyle/>
        <a:p>
          <a:endParaRPr lang="en-US"/>
        </a:p>
      </dgm:t>
    </dgm:pt>
    <dgm:pt modelId="{5EB26003-4293-4D88-BE29-836EC09AC2E9}" type="sibTrans" cxnId="{C3AE5E21-000C-4F91-B9F0-A37AF8887509}">
      <dgm:prSet/>
      <dgm:spPr/>
      <dgm:t>
        <a:bodyPr/>
        <a:lstStyle/>
        <a:p>
          <a:endParaRPr lang="en-US"/>
        </a:p>
      </dgm:t>
    </dgm:pt>
    <dgm:pt modelId="{217EEB77-13E1-4A41-839E-ED568D86B033}">
      <dgm:prSet custT="1"/>
      <dgm:spPr/>
      <dgm:t>
        <a:bodyPr/>
        <a:lstStyle/>
        <a:p>
          <a:r>
            <a:rPr lang="en-US" sz="1400" b="1" i="1" u="none">
              <a:latin typeface="Trebuchet MS" pitchFamily="34" charset="0"/>
            </a:rPr>
            <a:t>No Debt Eliminator</a:t>
          </a:r>
          <a:endParaRPr lang="en-US" sz="1400">
            <a:latin typeface="Trebuchet MS" pitchFamily="34" charset="0"/>
          </a:endParaRPr>
        </a:p>
      </dgm:t>
    </dgm:pt>
    <dgm:pt modelId="{57D5948A-B333-498A-9C6B-BEFC043CDCB8}" type="parTrans" cxnId="{E5C95827-780D-41AD-8BCB-B75824FFFA1A}">
      <dgm:prSet/>
      <dgm:spPr/>
      <dgm:t>
        <a:bodyPr/>
        <a:lstStyle/>
        <a:p>
          <a:endParaRPr lang="en-US"/>
        </a:p>
      </dgm:t>
    </dgm:pt>
    <dgm:pt modelId="{E7B64E20-343E-4697-A061-A9516FBF3F0B}" type="sibTrans" cxnId="{E5C95827-780D-41AD-8BCB-B75824FFFA1A}">
      <dgm:prSet/>
      <dgm:spPr/>
      <dgm:t>
        <a:bodyPr/>
        <a:lstStyle/>
        <a:p>
          <a:endParaRPr lang="en-US"/>
        </a:p>
      </dgm:t>
    </dgm:pt>
    <dgm:pt modelId="{E0CABCC5-9EE0-4B4C-B5E8-96BE31A02615}">
      <dgm:prSet custT="1"/>
      <dgm:spPr/>
      <dgm:t>
        <a:bodyPr/>
        <a:lstStyle/>
        <a:p>
          <a:r>
            <a:rPr lang="en-US" sz="900">
              <a:latin typeface="Trebuchet MS" pitchFamily="34" charset="0"/>
            </a:rPr>
            <a:t>Select this option if you want to see how long it will take to pay off the debts without maintaining a constant monthly payment. In some cases, you may find it will take more than 30 years (resulting in errors in the spreadsheet).</a:t>
          </a:r>
        </a:p>
      </dgm:t>
    </dgm:pt>
    <dgm:pt modelId="{14C3F0F7-FA6C-48C1-9F38-855AC8E7C9C0}" type="parTrans" cxnId="{BD4CA96A-3343-426E-963E-55C1E5DDE382}">
      <dgm:prSet/>
      <dgm:spPr/>
      <dgm:t>
        <a:bodyPr/>
        <a:lstStyle/>
        <a:p>
          <a:endParaRPr lang="en-US"/>
        </a:p>
      </dgm:t>
    </dgm:pt>
    <dgm:pt modelId="{5319B168-2C42-4360-A90C-F4B300D7F318}" type="sibTrans" cxnId="{BD4CA96A-3343-426E-963E-55C1E5DDE382}">
      <dgm:prSet/>
      <dgm:spPr/>
      <dgm:t>
        <a:bodyPr/>
        <a:lstStyle/>
        <a:p>
          <a:endParaRPr lang="en-US"/>
        </a:p>
      </dgm:t>
    </dgm:pt>
    <dgm:pt modelId="{2765AC81-F0B2-4DA2-81B5-6E612B4AE8C6}" type="pres">
      <dgm:prSet presAssocID="{F2B3F04B-BB46-4712-8708-8009C8B00C17}" presName="Name0" presStyleCnt="0">
        <dgm:presLayoutVars>
          <dgm:dir/>
          <dgm:animLvl val="lvl"/>
          <dgm:resizeHandles val="exact"/>
        </dgm:presLayoutVars>
      </dgm:prSet>
      <dgm:spPr/>
      <dgm:t>
        <a:bodyPr/>
        <a:lstStyle/>
        <a:p>
          <a:endParaRPr lang="en-US"/>
        </a:p>
      </dgm:t>
    </dgm:pt>
    <dgm:pt modelId="{65374161-E555-4B99-AAA6-99700DF6F940}" type="pres">
      <dgm:prSet presAssocID="{7579EF5F-794C-4131-A73D-6CE86544C008}" presName="linNode" presStyleCnt="0"/>
      <dgm:spPr/>
    </dgm:pt>
    <dgm:pt modelId="{F27BBFBF-F2C6-4F0A-9853-4FAADF362A76}" type="pres">
      <dgm:prSet presAssocID="{7579EF5F-794C-4131-A73D-6CE86544C008}" presName="parentText" presStyleLbl="node1" presStyleIdx="0" presStyleCnt="5">
        <dgm:presLayoutVars>
          <dgm:chMax val="1"/>
          <dgm:bulletEnabled val="1"/>
        </dgm:presLayoutVars>
      </dgm:prSet>
      <dgm:spPr/>
      <dgm:t>
        <a:bodyPr/>
        <a:lstStyle/>
        <a:p>
          <a:endParaRPr lang="en-US"/>
        </a:p>
      </dgm:t>
    </dgm:pt>
    <dgm:pt modelId="{DCBCC0F4-CB54-4425-9B3E-2C64B897424A}" type="pres">
      <dgm:prSet presAssocID="{7579EF5F-794C-4131-A73D-6CE86544C008}" presName="descendantText" presStyleLbl="alignAccFollowNode1" presStyleIdx="0" presStyleCnt="5" custScaleY="114144">
        <dgm:presLayoutVars>
          <dgm:bulletEnabled val="1"/>
        </dgm:presLayoutVars>
      </dgm:prSet>
      <dgm:spPr/>
      <dgm:t>
        <a:bodyPr/>
        <a:lstStyle/>
        <a:p>
          <a:endParaRPr lang="en-US"/>
        </a:p>
      </dgm:t>
    </dgm:pt>
    <dgm:pt modelId="{2094B34B-9FA5-46E5-A6BB-A92870329ED8}" type="pres">
      <dgm:prSet presAssocID="{930D607F-DFD2-460B-9708-5F09DDD8FD78}" presName="sp" presStyleCnt="0"/>
      <dgm:spPr/>
    </dgm:pt>
    <dgm:pt modelId="{E730B2C6-C27D-4279-81D1-3EB139237731}" type="pres">
      <dgm:prSet presAssocID="{80367D5E-FA3A-4727-8CDA-CCB656C2D1C5}" presName="linNode" presStyleCnt="0"/>
      <dgm:spPr/>
    </dgm:pt>
    <dgm:pt modelId="{5CF430C7-892B-415E-A447-673756BBC398}" type="pres">
      <dgm:prSet presAssocID="{80367D5E-FA3A-4727-8CDA-CCB656C2D1C5}" presName="parentText" presStyleLbl="node1" presStyleIdx="1" presStyleCnt="5">
        <dgm:presLayoutVars>
          <dgm:chMax val="1"/>
          <dgm:bulletEnabled val="1"/>
        </dgm:presLayoutVars>
      </dgm:prSet>
      <dgm:spPr/>
      <dgm:t>
        <a:bodyPr/>
        <a:lstStyle/>
        <a:p>
          <a:endParaRPr lang="en-US"/>
        </a:p>
      </dgm:t>
    </dgm:pt>
    <dgm:pt modelId="{8D9A4B1F-1BF8-4F66-8996-701C50EAFA31}" type="pres">
      <dgm:prSet presAssocID="{80367D5E-FA3A-4727-8CDA-CCB656C2D1C5}" presName="descendantText" presStyleLbl="alignAccFollowNode1" presStyleIdx="1" presStyleCnt="5" custScaleY="122393">
        <dgm:presLayoutVars>
          <dgm:bulletEnabled val="1"/>
        </dgm:presLayoutVars>
      </dgm:prSet>
      <dgm:spPr/>
      <dgm:t>
        <a:bodyPr/>
        <a:lstStyle/>
        <a:p>
          <a:endParaRPr lang="en-US"/>
        </a:p>
      </dgm:t>
    </dgm:pt>
    <dgm:pt modelId="{5621C39B-7244-4871-BFE9-BBE1C8570640}" type="pres">
      <dgm:prSet presAssocID="{9814A470-596B-4479-ACB8-EE0CA4BD1E62}" presName="sp" presStyleCnt="0"/>
      <dgm:spPr/>
    </dgm:pt>
    <dgm:pt modelId="{2D9D9394-FD58-4BC4-8A17-F250B2636346}" type="pres">
      <dgm:prSet presAssocID="{2D9DB3D8-11DB-4717-8AD3-BD31EB3F493C}" presName="linNode" presStyleCnt="0"/>
      <dgm:spPr/>
    </dgm:pt>
    <dgm:pt modelId="{CD3D4243-E2D5-417D-AB08-39BD42260647}" type="pres">
      <dgm:prSet presAssocID="{2D9DB3D8-11DB-4717-8AD3-BD31EB3F493C}" presName="parentText" presStyleLbl="node1" presStyleIdx="2" presStyleCnt="5">
        <dgm:presLayoutVars>
          <dgm:chMax val="1"/>
          <dgm:bulletEnabled val="1"/>
        </dgm:presLayoutVars>
      </dgm:prSet>
      <dgm:spPr/>
      <dgm:t>
        <a:bodyPr/>
        <a:lstStyle/>
        <a:p>
          <a:endParaRPr lang="en-US"/>
        </a:p>
      </dgm:t>
    </dgm:pt>
    <dgm:pt modelId="{F424A1C1-2ABB-49C7-B17C-5E44DDFDA048}" type="pres">
      <dgm:prSet presAssocID="{2D9DB3D8-11DB-4717-8AD3-BD31EB3F493C}" presName="descendantText" presStyleLbl="alignAccFollowNode1" presStyleIdx="2" presStyleCnt="5" custScaleY="117269">
        <dgm:presLayoutVars>
          <dgm:bulletEnabled val="1"/>
        </dgm:presLayoutVars>
      </dgm:prSet>
      <dgm:spPr/>
      <dgm:t>
        <a:bodyPr/>
        <a:lstStyle/>
        <a:p>
          <a:endParaRPr lang="en-US"/>
        </a:p>
      </dgm:t>
    </dgm:pt>
    <dgm:pt modelId="{CA28C44D-92A5-44AB-913F-4FD9C8ECD20B}" type="pres">
      <dgm:prSet presAssocID="{BDF98DCE-DBB4-4043-BBAD-0C61980C78AE}" presName="sp" presStyleCnt="0"/>
      <dgm:spPr/>
    </dgm:pt>
    <dgm:pt modelId="{84024A3B-D817-45A2-9B08-D76BE01DCCC5}" type="pres">
      <dgm:prSet presAssocID="{217EEB77-13E1-4A41-839E-ED568D86B033}" presName="linNode" presStyleCnt="0"/>
      <dgm:spPr/>
    </dgm:pt>
    <dgm:pt modelId="{BC4A7F44-889E-4BDF-AF78-3C47678283E9}" type="pres">
      <dgm:prSet presAssocID="{217EEB77-13E1-4A41-839E-ED568D86B033}" presName="parentText" presStyleLbl="node1" presStyleIdx="3" presStyleCnt="5">
        <dgm:presLayoutVars>
          <dgm:chMax val="1"/>
          <dgm:bulletEnabled val="1"/>
        </dgm:presLayoutVars>
      </dgm:prSet>
      <dgm:spPr/>
      <dgm:t>
        <a:bodyPr/>
        <a:lstStyle/>
        <a:p>
          <a:endParaRPr lang="en-US"/>
        </a:p>
      </dgm:t>
    </dgm:pt>
    <dgm:pt modelId="{B138C824-EA21-4897-ABAC-ACA715F31B6A}" type="pres">
      <dgm:prSet presAssocID="{217EEB77-13E1-4A41-839E-ED568D86B033}" presName="descendantText" presStyleLbl="alignAccFollowNode1" presStyleIdx="3" presStyleCnt="5">
        <dgm:presLayoutVars>
          <dgm:bulletEnabled val="1"/>
        </dgm:presLayoutVars>
      </dgm:prSet>
      <dgm:spPr/>
      <dgm:t>
        <a:bodyPr/>
        <a:lstStyle/>
        <a:p>
          <a:endParaRPr lang="en-US"/>
        </a:p>
      </dgm:t>
    </dgm:pt>
    <dgm:pt modelId="{6F718189-031D-4A84-BBA4-6B70B7A6B7A6}" type="pres">
      <dgm:prSet presAssocID="{E7B64E20-343E-4697-A061-A9516FBF3F0B}" presName="sp" presStyleCnt="0"/>
      <dgm:spPr/>
    </dgm:pt>
    <dgm:pt modelId="{C1AABD99-87D6-4077-85D6-65E1BA0A1B87}" type="pres">
      <dgm:prSet presAssocID="{2146871F-B29B-4230-BA67-6230808D5DED}" presName="linNode" presStyleCnt="0"/>
      <dgm:spPr/>
    </dgm:pt>
    <dgm:pt modelId="{E64431A1-6CA4-4757-8AB2-CFF6E87A0E74}" type="pres">
      <dgm:prSet presAssocID="{2146871F-B29B-4230-BA67-6230808D5DED}" presName="parentText" presStyleLbl="node1" presStyleIdx="4" presStyleCnt="5">
        <dgm:presLayoutVars>
          <dgm:chMax val="1"/>
          <dgm:bulletEnabled val="1"/>
        </dgm:presLayoutVars>
      </dgm:prSet>
      <dgm:spPr/>
      <dgm:t>
        <a:bodyPr/>
        <a:lstStyle/>
        <a:p>
          <a:endParaRPr lang="en-US"/>
        </a:p>
      </dgm:t>
    </dgm:pt>
    <dgm:pt modelId="{98EF4741-D883-49F0-82DB-E855E0D2E503}" type="pres">
      <dgm:prSet presAssocID="{2146871F-B29B-4230-BA67-6230808D5DED}" presName="descendantText" presStyleLbl="alignAccFollowNode1" presStyleIdx="4" presStyleCnt="5" custScaleY="122131">
        <dgm:presLayoutVars>
          <dgm:bulletEnabled val="1"/>
        </dgm:presLayoutVars>
      </dgm:prSet>
      <dgm:spPr/>
      <dgm:t>
        <a:bodyPr/>
        <a:lstStyle/>
        <a:p>
          <a:endParaRPr lang="en-US"/>
        </a:p>
      </dgm:t>
    </dgm:pt>
  </dgm:ptLst>
  <dgm:cxnLst>
    <dgm:cxn modelId="{E5C95827-780D-41AD-8BCB-B75824FFFA1A}" srcId="{F2B3F04B-BB46-4712-8708-8009C8B00C17}" destId="{217EEB77-13E1-4A41-839E-ED568D86B033}" srcOrd="3" destOrd="0" parTransId="{57D5948A-B333-498A-9C6B-BEFC043CDCB8}" sibTransId="{E7B64E20-343E-4697-A061-A9516FBF3F0B}"/>
    <dgm:cxn modelId="{10F7647F-B121-4CF5-9499-9E1802BCD599}" type="presOf" srcId="{2D9DB3D8-11DB-4717-8AD3-BD31EB3F493C}" destId="{CD3D4243-E2D5-417D-AB08-39BD42260647}" srcOrd="0" destOrd="0" presId="urn:microsoft.com/office/officeart/2005/8/layout/vList5"/>
    <dgm:cxn modelId="{3E3CE09F-937B-4C16-A65A-DD971A487CB8}" type="presOf" srcId="{23726EC3-6148-4241-9AF1-79E980FF98D4}" destId="{DCBCC0F4-CB54-4425-9B3E-2C64B897424A}" srcOrd="0" destOrd="0" presId="urn:microsoft.com/office/officeart/2005/8/layout/vList5"/>
    <dgm:cxn modelId="{9F125156-B74F-43E0-9801-99CC54FEE0A3}" type="presOf" srcId="{FD19FB2F-EF67-4846-9D9C-6DC234CDBF6B}" destId="{F424A1C1-2ABB-49C7-B17C-5E44DDFDA048}" srcOrd="0" destOrd="0" presId="urn:microsoft.com/office/officeart/2005/8/layout/vList5"/>
    <dgm:cxn modelId="{9AAB607B-B050-41E1-B6F9-EDAC03578CB5}" srcId="{F2B3F04B-BB46-4712-8708-8009C8B00C17}" destId="{2146871F-B29B-4230-BA67-6230808D5DED}" srcOrd="4" destOrd="0" parTransId="{2C3BF84F-76B4-4787-8B4A-28386BF8CCF6}" sibTransId="{8AC7FCDA-8B95-4918-80EB-97968CDD47FF}"/>
    <dgm:cxn modelId="{59209031-D16E-4E16-85B0-A622B62E7E5E}" srcId="{F2B3F04B-BB46-4712-8708-8009C8B00C17}" destId="{7579EF5F-794C-4131-A73D-6CE86544C008}" srcOrd="0" destOrd="0" parTransId="{D214F688-1644-4CC5-A949-D7EA7FC8B0A5}" sibTransId="{930D607F-DFD2-460B-9708-5F09DDD8FD78}"/>
    <dgm:cxn modelId="{83EA6C26-5672-4BE5-934B-DE67677F4551}" type="presOf" srcId="{2146871F-B29B-4230-BA67-6230808D5DED}" destId="{E64431A1-6CA4-4757-8AB2-CFF6E87A0E74}" srcOrd="0" destOrd="0" presId="urn:microsoft.com/office/officeart/2005/8/layout/vList5"/>
    <dgm:cxn modelId="{BD4CA96A-3343-426E-963E-55C1E5DDE382}" srcId="{217EEB77-13E1-4A41-839E-ED568D86B033}" destId="{E0CABCC5-9EE0-4B4C-B5E8-96BE31A02615}" srcOrd="0" destOrd="0" parTransId="{14C3F0F7-FA6C-48C1-9F38-855AC8E7C9C0}" sibTransId="{5319B168-2C42-4360-A90C-F4B300D7F318}"/>
    <dgm:cxn modelId="{05B67E36-646A-4D2D-B571-6FB6F7A3500B}" type="presOf" srcId="{E0CABCC5-9EE0-4B4C-B5E8-96BE31A02615}" destId="{B138C824-EA21-4897-ABAC-ACA715F31B6A}" srcOrd="0" destOrd="0" presId="urn:microsoft.com/office/officeart/2005/8/layout/vList5"/>
    <dgm:cxn modelId="{30C093D4-E529-42B8-8AEB-F157C0A9EBA1}" type="presOf" srcId="{7579EF5F-794C-4131-A73D-6CE86544C008}" destId="{F27BBFBF-F2C6-4F0A-9853-4FAADF362A76}" srcOrd="0" destOrd="0" presId="urn:microsoft.com/office/officeart/2005/8/layout/vList5"/>
    <dgm:cxn modelId="{D62030CA-2AD9-419D-B68E-F3AF24DBA04F}" srcId="{80367D5E-FA3A-4727-8CDA-CCB656C2D1C5}" destId="{E5AA4C3C-E653-48EB-9959-4FC429F0191C}" srcOrd="0" destOrd="0" parTransId="{45CFCACB-7000-452D-A06F-508221228BAC}" sibTransId="{931FBE7F-077F-4876-8AFA-81A7A8F72218}"/>
    <dgm:cxn modelId="{8310EF54-8AE6-420C-A294-343E731C69B7}" type="presOf" srcId="{80367D5E-FA3A-4727-8CDA-CCB656C2D1C5}" destId="{5CF430C7-892B-415E-A447-673756BBC398}" srcOrd="0" destOrd="0" presId="urn:microsoft.com/office/officeart/2005/8/layout/vList5"/>
    <dgm:cxn modelId="{70F5CDDC-807F-40BB-B8F9-0A02A69B214D}" srcId="{F2B3F04B-BB46-4712-8708-8009C8B00C17}" destId="{2D9DB3D8-11DB-4717-8AD3-BD31EB3F493C}" srcOrd="2" destOrd="0" parTransId="{E6BCAD9E-3B50-436E-BE96-D6295654885F}" sibTransId="{BDF98DCE-DBB4-4043-BBAD-0C61980C78AE}"/>
    <dgm:cxn modelId="{6C892D98-CB0B-4CEC-B452-4653A26C0D31}" type="presOf" srcId="{217EEB77-13E1-4A41-839E-ED568D86B033}" destId="{BC4A7F44-889E-4BDF-AF78-3C47678283E9}" srcOrd="0" destOrd="0" presId="urn:microsoft.com/office/officeart/2005/8/layout/vList5"/>
    <dgm:cxn modelId="{3DCC0144-C259-4F80-9B56-B7183D509698}" type="presOf" srcId="{F2B3F04B-BB46-4712-8708-8009C8B00C17}" destId="{2765AC81-F0B2-4DA2-81B5-6E612B4AE8C6}" srcOrd="0" destOrd="0" presId="urn:microsoft.com/office/officeart/2005/8/layout/vList5"/>
    <dgm:cxn modelId="{C3AE5E21-000C-4F91-B9F0-A37AF8887509}" srcId="{2146871F-B29B-4230-BA67-6230808D5DED}" destId="{25D9B78B-37D4-4A72-A31B-CBEB1ACC4F05}" srcOrd="0" destOrd="0" parTransId="{F5A20005-7095-4B1C-A8CB-EF2AF247FE2A}" sibTransId="{5EB26003-4293-4D88-BE29-836EC09AC2E9}"/>
    <dgm:cxn modelId="{849C69BF-3866-4B8C-B63E-A1104812AD32}" srcId="{F2B3F04B-BB46-4712-8708-8009C8B00C17}" destId="{80367D5E-FA3A-4727-8CDA-CCB656C2D1C5}" srcOrd="1" destOrd="0" parTransId="{D1B7312D-C9E1-4497-B0A0-94B8E96A56E9}" sibTransId="{9814A470-596B-4479-ACB8-EE0CA4BD1E62}"/>
    <dgm:cxn modelId="{9047F360-4F9F-4283-A260-9AC77637AEBD}" srcId="{2D9DB3D8-11DB-4717-8AD3-BD31EB3F493C}" destId="{FD19FB2F-EF67-4846-9D9C-6DC234CDBF6B}" srcOrd="0" destOrd="0" parTransId="{0F1F4F61-F748-4CB2-B3FE-D47B8CEEB83D}" sibTransId="{C46C9E35-2B3D-4087-9767-636BCE1D5E95}"/>
    <dgm:cxn modelId="{B12133A8-B6D0-4C2C-A8BA-BCBAF958D85C}" srcId="{7579EF5F-794C-4131-A73D-6CE86544C008}" destId="{23726EC3-6148-4241-9AF1-79E980FF98D4}" srcOrd="0" destOrd="0" parTransId="{5C45E016-BB9A-484A-A241-D2393E979B43}" sibTransId="{3C269024-FDD5-40FE-A3C7-E777339E602A}"/>
    <dgm:cxn modelId="{9E573D25-1CF3-4159-8BF5-070D14DC540C}" type="presOf" srcId="{E5AA4C3C-E653-48EB-9959-4FC429F0191C}" destId="{8D9A4B1F-1BF8-4F66-8996-701C50EAFA31}" srcOrd="0" destOrd="0" presId="urn:microsoft.com/office/officeart/2005/8/layout/vList5"/>
    <dgm:cxn modelId="{86E10A21-8F9A-46E5-BB9E-B393178B5BEB}" type="presOf" srcId="{25D9B78B-37D4-4A72-A31B-CBEB1ACC4F05}" destId="{98EF4741-D883-49F0-82DB-E855E0D2E503}" srcOrd="0" destOrd="0" presId="urn:microsoft.com/office/officeart/2005/8/layout/vList5"/>
    <dgm:cxn modelId="{8FF381A3-0308-407A-B404-53704E0C338B}" type="presParOf" srcId="{2765AC81-F0B2-4DA2-81B5-6E612B4AE8C6}" destId="{65374161-E555-4B99-AAA6-99700DF6F940}" srcOrd="0" destOrd="0" presId="urn:microsoft.com/office/officeart/2005/8/layout/vList5"/>
    <dgm:cxn modelId="{93ABE5B2-2193-4670-8040-1AB71EC94DCB}" type="presParOf" srcId="{65374161-E555-4B99-AAA6-99700DF6F940}" destId="{F27BBFBF-F2C6-4F0A-9853-4FAADF362A76}" srcOrd="0" destOrd="0" presId="urn:microsoft.com/office/officeart/2005/8/layout/vList5"/>
    <dgm:cxn modelId="{F525CBF4-77B3-4BC6-A90A-98B37205F71B}" type="presParOf" srcId="{65374161-E555-4B99-AAA6-99700DF6F940}" destId="{DCBCC0F4-CB54-4425-9B3E-2C64B897424A}" srcOrd="1" destOrd="0" presId="urn:microsoft.com/office/officeart/2005/8/layout/vList5"/>
    <dgm:cxn modelId="{010DEBEA-27F9-456C-9C4A-CEFAE58C8700}" type="presParOf" srcId="{2765AC81-F0B2-4DA2-81B5-6E612B4AE8C6}" destId="{2094B34B-9FA5-46E5-A6BB-A92870329ED8}" srcOrd="1" destOrd="0" presId="urn:microsoft.com/office/officeart/2005/8/layout/vList5"/>
    <dgm:cxn modelId="{827BF792-FBF0-4C51-A7DD-E45E384638CD}" type="presParOf" srcId="{2765AC81-F0B2-4DA2-81B5-6E612B4AE8C6}" destId="{E730B2C6-C27D-4279-81D1-3EB139237731}" srcOrd="2" destOrd="0" presId="urn:microsoft.com/office/officeart/2005/8/layout/vList5"/>
    <dgm:cxn modelId="{BD40FA1F-9A6A-4209-B729-468A4745E83B}" type="presParOf" srcId="{E730B2C6-C27D-4279-81D1-3EB139237731}" destId="{5CF430C7-892B-415E-A447-673756BBC398}" srcOrd="0" destOrd="0" presId="urn:microsoft.com/office/officeart/2005/8/layout/vList5"/>
    <dgm:cxn modelId="{1E7635B0-70BA-49E6-B1D4-B5ED269AA530}" type="presParOf" srcId="{E730B2C6-C27D-4279-81D1-3EB139237731}" destId="{8D9A4B1F-1BF8-4F66-8996-701C50EAFA31}" srcOrd="1" destOrd="0" presId="urn:microsoft.com/office/officeart/2005/8/layout/vList5"/>
    <dgm:cxn modelId="{928D2959-C139-4FE6-9310-0D16A6D57BB6}" type="presParOf" srcId="{2765AC81-F0B2-4DA2-81B5-6E612B4AE8C6}" destId="{5621C39B-7244-4871-BFE9-BBE1C8570640}" srcOrd="3" destOrd="0" presId="urn:microsoft.com/office/officeart/2005/8/layout/vList5"/>
    <dgm:cxn modelId="{05A4225E-7879-4878-AB9C-A275FC5D4DE9}" type="presParOf" srcId="{2765AC81-F0B2-4DA2-81B5-6E612B4AE8C6}" destId="{2D9D9394-FD58-4BC4-8A17-F250B2636346}" srcOrd="4" destOrd="0" presId="urn:microsoft.com/office/officeart/2005/8/layout/vList5"/>
    <dgm:cxn modelId="{FD760DAD-B19B-4633-9FEF-0B321A3CF3B0}" type="presParOf" srcId="{2D9D9394-FD58-4BC4-8A17-F250B2636346}" destId="{CD3D4243-E2D5-417D-AB08-39BD42260647}" srcOrd="0" destOrd="0" presId="urn:microsoft.com/office/officeart/2005/8/layout/vList5"/>
    <dgm:cxn modelId="{32810E96-8121-4E12-B2AF-407493289F71}" type="presParOf" srcId="{2D9D9394-FD58-4BC4-8A17-F250B2636346}" destId="{F424A1C1-2ABB-49C7-B17C-5E44DDFDA048}" srcOrd="1" destOrd="0" presId="urn:microsoft.com/office/officeart/2005/8/layout/vList5"/>
    <dgm:cxn modelId="{DA73105D-C3FE-48C6-9762-66C7B8DD28AA}" type="presParOf" srcId="{2765AC81-F0B2-4DA2-81B5-6E612B4AE8C6}" destId="{CA28C44D-92A5-44AB-913F-4FD9C8ECD20B}" srcOrd="5" destOrd="0" presId="urn:microsoft.com/office/officeart/2005/8/layout/vList5"/>
    <dgm:cxn modelId="{D37F2E8F-B710-4EC0-B432-DCEA3EC2E96A}" type="presParOf" srcId="{2765AC81-F0B2-4DA2-81B5-6E612B4AE8C6}" destId="{84024A3B-D817-45A2-9B08-D76BE01DCCC5}" srcOrd="6" destOrd="0" presId="urn:microsoft.com/office/officeart/2005/8/layout/vList5"/>
    <dgm:cxn modelId="{67D2E62B-28A8-46D0-B982-71A2BD696856}" type="presParOf" srcId="{84024A3B-D817-45A2-9B08-D76BE01DCCC5}" destId="{BC4A7F44-889E-4BDF-AF78-3C47678283E9}" srcOrd="0" destOrd="0" presId="urn:microsoft.com/office/officeart/2005/8/layout/vList5"/>
    <dgm:cxn modelId="{5BE2172F-A3E6-4C2C-AB26-6C6EE75F0AE9}" type="presParOf" srcId="{84024A3B-D817-45A2-9B08-D76BE01DCCC5}" destId="{B138C824-EA21-4897-ABAC-ACA715F31B6A}" srcOrd="1" destOrd="0" presId="urn:microsoft.com/office/officeart/2005/8/layout/vList5"/>
    <dgm:cxn modelId="{CC095645-D4EC-411F-8BD7-C4FE3FAAC3A6}" type="presParOf" srcId="{2765AC81-F0B2-4DA2-81B5-6E612B4AE8C6}" destId="{6F718189-031D-4A84-BBA4-6B70B7A6B7A6}" srcOrd="7" destOrd="0" presId="urn:microsoft.com/office/officeart/2005/8/layout/vList5"/>
    <dgm:cxn modelId="{EE0C10ED-271D-4D41-B61B-BD192C9F6662}" type="presParOf" srcId="{2765AC81-F0B2-4DA2-81B5-6E612B4AE8C6}" destId="{C1AABD99-87D6-4077-85D6-65E1BA0A1B87}" srcOrd="8" destOrd="0" presId="urn:microsoft.com/office/officeart/2005/8/layout/vList5"/>
    <dgm:cxn modelId="{A4FC388C-581D-404D-B624-62FA5FACA904}" type="presParOf" srcId="{C1AABD99-87D6-4077-85D6-65E1BA0A1B87}" destId="{E64431A1-6CA4-4757-8AB2-CFF6E87A0E74}" srcOrd="0" destOrd="0" presId="urn:microsoft.com/office/officeart/2005/8/layout/vList5"/>
    <dgm:cxn modelId="{78F5E7B3-9075-4D9D-9218-96D962452B7C}" type="presParOf" srcId="{C1AABD99-87D6-4077-85D6-65E1BA0A1B87}" destId="{98EF4741-D883-49F0-82DB-E855E0D2E503}" srcOrd="1" destOrd="0" presId="urn:microsoft.com/office/officeart/2005/8/layout/vList5"/>
  </dgm:cxnLst>
  <dgm:bg/>
  <dgm:whole/>
</dgm:dataModel>
</file>

<file path=xl/diagrams/data2.xml><?xml version="1.0" encoding="utf-8"?>
<dgm:dataModel xmlns:dgm="http://schemas.openxmlformats.org/drawingml/2006/diagram" xmlns:a="http://schemas.openxmlformats.org/drawingml/2006/main">
  <dgm:ptLst>
    <dgm:pt modelId="{69326A18-A6F7-459A-AEEF-40D613BADBDF}" type="doc">
      <dgm:prSet loTypeId="urn:microsoft.com/office/officeart/2005/8/layout/process4" loCatId="list" qsTypeId="urn:microsoft.com/office/officeart/2005/8/quickstyle/3d2" qsCatId="3D" csTypeId="urn:microsoft.com/office/officeart/2005/8/colors/accent1_2" csCatId="accent1" phldr="1"/>
      <dgm:spPr/>
      <dgm:t>
        <a:bodyPr/>
        <a:lstStyle/>
        <a:p>
          <a:endParaRPr lang="en-US"/>
        </a:p>
      </dgm:t>
    </dgm:pt>
    <dgm:pt modelId="{D73967AC-3B59-452A-8AD6-7BB77F20CF2D}">
      <dgm:prSet phldrT="[Text]" custT="1"/>
      <dgm:spPr/>
      <dgm:t>
        <a:bodyPr/>
        <a:lstStyle/>
        <a:p>
          <a:r>
            <a:rPr lang="en-US" sz="1100" b="1" u="none">
              <a:latin typeface="Trebuchet MS" pitchFamily="34" charset="0"/>
            </a:rPr>
            <a:t>Balance Owed</a:t>
          </a:r>
        </a:p>
      </dgm:t>
    </dgm:pt>
    <dgm:pt modelId="{E9CE83DA-6D6A-4355-AF65-9CB112152D6C}" type="parTrans" cxnId="{EADF4906-E649-4AD2-918B-123FBA5C3D04}">
      <dgm:prSet/>
      <dgm:spPr/>
      <dgm:t>
        <a:bodyPr/>
        <a:lstStyle/>
        <a:p>
          <a:endParaRPr lang="en-US"/>
        </a:p>
      </dgm:t>
    </dgm:pt>
    <dgm:pt modelId="{9973FCC2-5916-4136-8AC3-02AB4ED30E43}" type="sibTrans" cxnId="{EADF4906-E649-4AD2-918B-123FBA5C3D04}">
      <dgm:prSet/>
      <dgm:spPr/>
      <dgm:t>
        <a:bodyPr/>
        <a:lstStyle/>
        <a:p>
          <a:endParaRPr lang="en-US"/>
        </a:p>
      </dgm:t>
    </dgm:pt>
    <dgm:pt modelId="{36A6920B-73A2-4C78-8463-6A8F31D3F1ED}">
      <dgm:prSet phldrT="[Text]" custT="1"/>
      <dgm:spPr/>
      <dgm:t>
        <a:bodyPr/>
        <a:lstStyle/>
        <a:p>
          <a:r>
            <a:rPr lang="en-US" sz="1100" b="1">
              <a:latin typeface="Trebuchet MS" pitchFamily="34" charset="0"/>
            </a:rPr>
            <a:t>Compounding Periods</a:t>
          </a:r>
        </a:p>
      </dgm:t>
    </dgm:pt>
    <dgm:pt modelId="{827E5276-C983-4103-AF4C-D1F0B6E76698}" type="parTrans" cxnId="{F3A6D1FE-4272-4717-A7C1-DEE9450D7500}">
      <dgm:prSet/>
      <dgm:spPr/>
      <dgm:t>
        <a:bodyPr/>
        <a:lstStyle/>
        <a:p>
          <a:endParaRPr lang="en-US"/>
        </a:p>
      </dgm:t>
    </dgm:pt>
    <dgm:pt modelId="{D050DD36-C67B-4208-9A0A-914539D8ED00}" type="sibTrans" cxnId="{F3A6D1FE-4272-4717-A7C1-DEE9450D7500}">
      <dgm:prSet/>
      <dgm:spPr/>
      <dgm:t>
        <a:bodyPr/>
        <a:lstStyle/>
        <a:p>
          <a:endParaRPr lang="en-US"/>
        </a:p>
      </dgm:t>
    </dgm:pt>
    <dgm:pt modelId="{377D3259-5633-46B7-8F49-E906EAA1B78D}">
      <dgm:prSet phldrT="[Text]" custT="1"/>
      <dgm:spPr/>
      <dgm:t>
        <a:bodyPr/>
        <a:lstStyle/>
        <a:p>
          <a:r>
            <a:rPr lang="en-US" sz="1100" b="1">
              <a:latin typeface="Trebuchet MS" pitchFamily="34" charset="0"/>
            </a:rPr>
            <a:t>Payment Per Month</a:t>
          </a:r>
        </a:p>
      </dgm:t>
    </dgm:pt>
    <dgm:pt modelId="{2072D936-9FCF-4772-8855-3B4295F4A7C0}" type="parTrans" cxnId="{69CA9D8C-9A5D-405D-820B-02492D4499FA}">
      <dgm:prSet/>
      <dgm:spPr/>
      <dgm:t>
        <a:bodyPr/>
        <a:lstStyle/>
        <a:p>
          <a:endParaRPr lang="en-US"/>
        </a:p>
      </dgm:t>
    </dgm:pt>
    <dgm:pt modelId="{2234A604-4136-4EF9-9CC2-ADA9C2294D44}" type="sibTrans" cxnId="{69CA9D8C-9A5D-405D-820B-02492D4499FA}">
      <dgm:prSet/>
      <dgm:spPr/>
      <dgm:t>
        <a:bodyPr/>
        <a:lstStyle/>
        <a:p>
          <a:endParaRPr lang="en-US"/>
        </a:p>
      </dgm:t>
    </dgm:pt>
    <dgm:pt modelId="{4AF2A57D-075E-4843-9F2F-B6CC40151F2B}">
      <dgm:prSet custT="1"/>
      <dgm:spPr/>
      <dgm:t>
        <a:bodyPr/>
        <a:lstStyle/>
        <a:p>
          <a:r>
            <a:rPr lang="en-US" sz="1100" b="1">
              <a:latin typeface="Trebuchet MS" pitchFamily="34" charset="0"/>
            </a:rPr>
            <a:t>Annual Percentage Rate (APR)</a:t>
          </a:r>
        </a:p>
      </dgm:t>
    </dgm:pt>
    <dgm:pt modelId="{D84CA2D6-4241-4F2A-88EA-CF6FBCD4EF4D}" type="parTrans" cxnId="{B10FB8D1-C50A-4A71-B63F-E716E1025F2C}">
      <dgm:prSet/>
      <dgm:spPr/>
      <dgm:t>
        <a:bodyPr/>
        <a:lstStyle/>
        <a:p>
          <a:endParaRPr lang="en-US"/>
        </a:p>
      </dgm:t>
    </dgm:pt>
    <dgm:pt modelId="{11120717-2AF3-4F50-96D6-66E0E0B9C015}" type="sibTrans" cxnId="{B10FB8D1-C50A-4A71-B63F-E716E1025F2C}">
      <dgm:prSet/>
      <dgm:spPr/>
      <dgm:t>
        <a:bodyPr/>
        <a:lstStyle/>
        <a:p>
          <a:endParaRPr lang="en-US"/>
        </a:p>
      </dgm:t>
    </dgm:pt>
    <dgm:pt modelId="{B2AF6642-8854-48C9-8F84-0E87C1BD7EB4}" type="pres">
      <dgm:prSet presAssocID="{69326A18-A6F7-459A-AEEF-40D613BADBDF}" presName="Name0" presStyleCnt="0">
        <dgm:presLayoutVars>
          <dgm:dir/>
          <dgm:animLvl val="lvl"/>
          <dgm:resizeHandles val="exact"/>
        </dgm:presLayoutVars>
      </dgm:prSet>
      <dgm:spPr/>
      <dgm:t>
        <a:bodyPr/>
        <a:lstStyle/>
        <a:p>
          <a:endParaRPr lang="en-US"/>
        </a:p>
      </dgm:t>
    </dgm:pt>
    <dgm:pt modelId="{0E4527A3-F0BA-4F3B-A943-6F976EDBD6D2}" type="pres">
      <dgm:prSet presAssocID="{377D3259-5633-46B7-8F49-E906EAA1B78D}" presName="boxAndChildren" presStyleCnt="0"/>
      <dgm:spPr/>
    </dgm:pt>
    <dgm:pt modelId="{427AC1F2-22D9-4827-A267-FC51F2B49C2D}" type="pres">
      <dgm:prSet presAssocID="{377D3259-5633-46B7-8F49-E906EAA1B78D}" presName="parentTextBox" presStyleLbl="node1" presStyleIdx="0" presStyleCnt="4"/>
      <dgm:spPr/>
      <dgm:t>
        <a:bodyPr/>
        <a:lstStyle/>
        <a:p>
          <a:endParaRPr lang="en-US"/>
        </a:p>
      </dgm:t>
    </dgm:pt>
    <dgm:pt modelId="{62969DE8-9185-485D-9D7E-5F1583DAF202}" type="pres">
      <dgm:prSet presAssocID="{D050DD36-C67B-4208-9A0A-914539D8ED00}" presName="sp" presStyleCnt="0"/>
      <dgm:spPr/>
    </dgm:pt>
    <dgm:pt modelId="{78B3F0D1-14EF-4F9B-BC34-32685F9B5CB3}" type="pres">
      <dgm:prSet presAssocID="{36A6920B-73A2-4C78-8463-6A8F31D3F1ED}" presName="arrowAndChildren" presStyleCnt="0"/>
      <dgm:spPr/>
    </dgm:pt>
    <dgm:pt modelId="{95FC60E1-E033-4EC5-81B3-1DD7D1FE19DF}" type="pres">
      <dgm:prSet presAssocID="{36A6920B-73A2-4C78-8463-6A8F31D3F1ED}" presName="parentTextArrow" presStyleLbl="node1" presStyleIdx="1" presStyleCnt="4"/>
      <dgm:spPr/>
      <dgm:t>
        <a:bodyPr/>
        <a:lstStyle/>
        <a:p>
          <a:endParaRPr lang="en-US"/>
        </a:p>
      </dgm:t>
    </dgm:pt>
    <dgm:pt modelId="{D161AC43-D609-4763-854F-92AF2BDA939C}" type="pres">
      <dgm:prSet presAssocID="{11120717-2AF3-4F50-96D6-66E0E0B9C015}" presName="sp" presStyleCnt="0"/>
      <dgm:spPr/>
    </dgm:pt>
    <dgm:pt modelId="{7FF78BF1-0E57-448D-A947-BF1FF6E0FD77}" type="pres">
      <dgm:prSet presAssocID="{4AF2A57D-075E-4843-9F2F-B6CC40151F2B}" presName="arrowAndChildren" presStyleCnt="0"/>
      <dgm:spPr/>
    </dgm:pt>
    <dgm:pt modelId="{0853AF27-C61C-479C-A1A8-4A6A6646AF64}" type="pres">
      <dgm:prSet presAssocID="{4AF2A57D-075E-4843-9F2F-B6CC40151F2B}" presName="parentTextArrow" presStyleLbl="node1" presStyleIdx="2" presStyleCnt="4"/>
      <dgm:spPr/>
      <dgm:t>
        <a:bodyPr/>
        <a:lstStyle/>
        <a:p>
          <a:endParaRPr lang="en-US"/>
        </a:p>
      </dgm:t>
    </dgm:pt>
    <dgm:pt modelId="{DF97978B-E01F-4D5B-BC1D-8D3F55C23E39}" type="pres">
      <dgm:prSet presAssocID="{9973FCC2-5916-4136-8AC3-02AB4ED30E43}" presName="sp" presStyleCnt="0"/>
      <dgm:spPr/>
    </dgm:pt>
    <dgm:pt modelId="{EE1A502E-3994-45B5-9372-ED5C90694E58}" type="pres">
      <dgm:prSet presAssocID="{D73967AC-3B59-452A-8AD6-7BB77F20CF2D}" presName="arrowAndChildren" presStyleCnt="0"/>
      <dgm:spPr/>
    </dgm:pt>
    <dgm:pt modelId="{041135A7-84E3-474D-AE8C-5D475D714D18}" type="pres">
      <dgm:prSet presAssocID="{D73967AC-3B59-452A-8AD6-7BB77F20CF2D}" presName="parentTextArrow" presStyleLbl="node1" presStyleIdx="3" presStyleCnt="4" custLinFactNeighborX="621" custLinFactNeighborY="-3978"/>
      <dgm:spPr/>
      <dgm:t>
        <a:bodyPr/>
        <a:lstStyle/>
        <a:p>
          <a:endParaRPr lang="en-US"/>
        </a:p>
      </dgm:t>
    </dgm:pt>
  </dgm:ptLst>
  <dgm:cxnLst>
    <dgm:cxn modelId="{FEB04C5F-4224-4ECC-9AF9-B4922237BAD1}" type="presOf" srcId="{4AF2A57D-075E-4843-9F2F-B6CC40151F2B}" destId="{0853AF27-C61C-479C-A1A8-4A6A6646AF64}" srcOrd="0" destOrd="0" presId="urn:microsoft.com/office/officeart/2005/8/layout/process4"/>
    <dgm:cxn modelId="{27026D38-F32E-49B9-8498-A387768D43FB}" type="presOf" srcId="{69326A18-A6F7-459A-AEEF-40D613BADBDF}" destId="{B2AF6642-8854-48C9-8F84-0E87C1BD7EB4}" srcOrd="0" destOrd="0" presId="urn:microsoft.com/office/officeart/2005/8/layout/process4"/>
    <dgm:cxn modelId="{F0648306-6D2E-4F0D-838C-400BFF648EDC}" type="presOf" srcId="{377D3259-5633-46B7-8F49-E906EAA1B78D}" destId="{427AC1F2-22D9-4827-A267-FC51F2B49C2D}" srcOrd="0" destOrd="0" presId="urn:microsoft.com/office/officeart/2005/8/layout/process4"/>
    <dgm:cxn modelId="{6B03FF7D-89EA-4E64-963B-ACABBF4B4F91}" type="presOf" srcId="{D73967AC-3B59-452A-8AD6-7BB77F20CF2D}" destId="{041135A7-84E3-474D-AE8C-5D475D714D18}" srcOrd="0" destOrd="0" presId="urn:microsoft.com/office/officeart/2005/8/layout/process4"/>
    <dgm:cxn modelId="{F3A6D1FE-4272-4717-A7C1-DEE9450D7500}" srcId="{69326A18-A6F7-459A-AEEF-40D613BADBDF}" destId="{36A6920B-73A2-4C78-8463-6A8F31D3F1ED}" srcOrd="2" destOrd="0" parTransId="{827E5276-C983-4103-AF4C-D1F0B6E76698}" sibTransId="{D050DD36-C67B-4208-9A0A-914539D8ED00}"/>
    <dgm:cxn modelId="{6B61DD08-8AF4-4F7A-8642-4EFC9B98CE7E}" type="presOf" srcId="{36A6920B-73A2-4C78-8463-6A8F31D3F1ED}" destId="{95FC60E1-E033-4EC5-81B3-1DD7D1FE19DF}" srcOrd="0" destOrd="0" presId="urn:microsoft.com/office/officeart/2005/8/layout/process4"/>
    <dgm:cxn modelId="{B10FB8D1-C50A-4A71-B63F-E716E1025F2C}" srcId="{69326A18-A6F7-459A-AEEF-40D613BADBDF}" destId="{4AF2A57D-075E-4843-9F2F-B6CC40151F2B}" srcOrd="1" destOrd="0" parTransId="{D84CA2D6-4241-4F2A-88EA-CF6FBCD4EF4D}" sibTransId="{11120717-2AF3-4F50-96D6-66E0E0B9C015}"/>
    <dgm:cxn modelId="{EADF4906-E649-4AD2-918B-123FBA5C3D04}" srcId="{69326A18-A6F7-459A-AEEF-40D613BADBDF}" destId="{D73967AC-3B59-452A-8AD6-7BB77F20CF2D}" srcOrd="0" destOrd="0" parTransId="{E9CE83DA-6D6A-4355-AF65-9CB112152D6C}" sibTransId="{9973FCC2-5916-4136-8AC3-02AB4ED30E43}"/>
    <dgm:cxn modelId="{69CA9D8C-9A5D-405D-820B-02492D4499FA}" srcId="{69326A18-A6F7-459A-AEEF-40D613BADBDF}" destId="{377D3259-5633-46B7-8F49-E906EAA1B78D}" srcOrd="3" destOrd="0" parTransId="{2072D936-9FCF-4772-8855-3B4295F4A7C0}" sibTransId="{2234A604-4136-4EF9-9CC2-ADA9C2294D44}"/>
    <dgm:cxn modelId="{6E8F6791-BB92-41ED-BB56-B1BEC85321A2}" type="presParOf" srcId="{B2AF6642-8854-48C9-8F84-0E87C1BD7EB4}" destId="{0E4527A3-F0BA-4F3B-A943-6F976EDBD6D2}" srcOrd="0" destOrd="0" presId="urn:microsoft.com/office/officeart/2005/8/layout/process4"/>
    <dgm:cxn modelId="{042EFE93-2E16-488F-8F83-F4273F29F063}" type="presParOf" srcId="{0E4527A3-F0BA-4F3B-A943-6F976EDBD6D2}" destId="{427AC1F2-22D9-4827-A267-FC51F2B49C2D}" srcOrd="0" destOrd="0" presId="urn:microsoft.com/office/officeart/2005/8/layout/process4"/>
    <dgm:cxn modelId="{FE1CDB65-415B-40E9-A825-7944EB0D32B5}" type="presParOf" srcId="{B2AF6642-8854-48C9-8F84-0E87C1BD7EB4}" destId="{62969DE8-9185-485D-9D7E-5F1583DAF202}" srcOrd="1" destOrd="0" presId="urn:microsoft.com/office/officeart/2005/8/layout/process4"/>
    <dgm:cxn modelId="{F9103B63-CF2A-4CA3-958B-24BF30052C94}" type="presParOf" srcId="{B2AF6642-8854-48C9-8F84-0E87C1BD7EB4}" destId="{78B3F0D1-14EF-4F9B-BC34-32685F9B5CB3}" srcOrd="2" destOrd="0" presId="urn:microsoft.com/office/officeart/2005/8/layout/process4"/>
    <dgm:cxn modelId="{66476A29-3B9E-4B94-84FF-1A42407CE7D7}" type="presParOf" srcId="{78B3F0D1-14EF-4F9B-BC34-32685F9B5CB3}" destId="{95FC60E1-E033-4EC5-81B3-1DD7D1FE19DF}" srcOrd="0" destOrd="0" presId="urn:microsoft.com/office/officeart/2005/8/layout/process4"/>
    <dgm:cxn modelId="{06675149-2AB1-4558-AC35-F77582C42130}" type="presParOf" srcId="{B2AF6642-8854-48C9-8F84-0E87C1BD7EB4}" destId="{D161AC43-D609-4763-854F-92AF2BDA939C}" srcOrd="3" destOrd="0" presId="urn:microsoft.com/office/officeart/2005/8/layout/process4"/>
    <dgm:cxn modelId="{118EFD06-BA60-4611-A196-4BAEA4B77271}" type="presParOf" srcId="{B2AF6642-8854-48C9-8F84-0E87C1BD7EB4}" destId="{7FF78BF1-0E57-448D-A947-BF1FF6E0FD77}" srcOrd="4" destOrd="0" presId="urn:microsoft.com/office/officeart/2005/8/layout/process4"/>
    <dgm:cxn modelId="{52A38225-0AD2-4969-8D4D-1BDE71869947}" type="presParOf" srcId="{7FF78BF1-0E57-448D-A947-BF1FF6E0FD77}" destId="{0853AF27-C61C-479C-A1A8-4A6A6646AF64}" srcOrd="0" destOrd="0" presId="urn:microsoft.com/office/officeart/2005/8/layout/process4"/>
    <dgm:cxn modelId="{446D1924-C955-47BF-BB82-3507E9B3BE66}" type="presParOf" srcId="{B2AF6642-8854-48C9-8F84-0E87C1BD7EB4}" destId="{DF97978B-E01F-4D5B-BC1D-8D3F55C23E39}" srcOrd="5" destOrd="0" presId="urn:microsoft.com/office/officeart/2005/8/layout/process4"/>
    <dgm:cxn modelId="{CAB48AC1-A25B-43CA-80AB-C82106AB3FD9}" type="presParOf" srcId="{B2AF6642-8854-48C9-8F84-0E87C1BD7EB4}" destId="{EE1A502E-3994-45B5-9372-ED5C90694E58}" srcOrd="6" destOrd="0" presId="urn:microsoft.com/office/officeart/2005/8/layout/process4"/>
    <dgm:cxn modelId="{3A75ADA5-F712-43D8-8595-7F71F4D6E68B}" type="presParOf" srcId="{EE1A502E-3994-45B5-9372-ED5C90694E58}" destId="{041135A7-84E3-474D-AE8C-5D475D714D18}" srcOrd="0" destOrd="0" presId="urn:microsoft.com/office/officeart/2005/8/layout/process4"/>
  </dgm:cxnLst>
  <dgm:bg/>
  <dgm:whole/>
</dgm:dataModel>
</file>

<file path=xl/diagrams/data3.xml><?xml version="1.0" encoding="utf-8"?>
<dgm:dataModel xmlns:dgm="http://schemas.openxmlformats.org/drawingml/2006/diagram" xmlns:a="http://schemas.openxmlformats.org/drawingml/2006/main">
  <dgm:ptLst>
    <dgm:pt modelId="{CEDAA8F0-5AEE-4A37-97F9-006AE8B5D189}" type="doc">
      <dgm:prSet loTypeId="urn:microsoft.com/office/officeart/2005/8/layout/process2" loCatId="process" qsTypeId="urn:microsoft.com/office/officeart/2005/8/quickstyle/3d2" qsCatId="3D" csTypeId="urn:microsoft.com/office/officeart/2005/8/colors/accent1_2" csCatId="accent1" phldr="1"/>
      <dgm:spPr/>
    </dgm:pt>
    <dgm:pt modelId="{A3541A22-B985-417B-8DB5-3F1498CE90E2}">
      <dgm:prSet phldrT="[Text]"/>
      <dgm:spPr/>
      <dgm:t>
        <a:bodyPr/>
        <a:lstStyle/>
        <a:p>
          <a:r>
            <a:rPr lang="en-US">
              <a:latin typeface="Trebuchet MS" pitchFamily="34" charset="0"/>
            </a:rPr>
            <a:t>Input amount owed to Credit Card Company</a:t>
          </a:r>
        </a:p>
      </dgm:t>
    </dgm:pt>
    <dgm:pt modelId="{8D4DA069-1363-48F4-8E51-C343FED3B78A}" type="parTrans" cxnId="{0860DFDD-F110-4F05-87A2-12C3E75719AA}">
      <dgm:prSet/>
      <dgm:spPr/>
      <dgm:t>
        <a:bodyPr/>
        <a:lstStyle/>
        <a:p>
          <a:endParaRPr lang="en-US"/>
        </a:p>
      </dgm:t>
    </dgm:pt>
    <dgm:pt modelId="{6006CDDB-7A47-4E62-8EEE-6C3812424857}" type="sibTrans" cxnId="{0860DFDD-F110-4F05-87A2-12C3E75719AA}">
      <dgm:prSet/>
      <dgm:spPr/>
      <dgm:t>
        <a:bodyPr/>
        <a:lstStyle/>
        <a:p>
          <a:endParaRPr lang="en-US"/>
        </a:p>
      </dgm:t>
    </dgm:pt>
    <dgm:pt modelId="{B38632C8-D7F5-4A22-8C23-B86FFFE7BBD4}">
      <dgm:prSet phldrT="[Text]"/>
      <dgm:spPr/>
      <dgm:t>
        <a:bodyPr/>
        <a:lstStyle/>
        <a:p>
          <a:r>
            <a:rPr lang="en-US">
              <a:latin typeface="Trebuchet MS" pitchFamily="34" charset="0"/>
            </a:rPr>
            <a:t>Indicate Annual Percentage Rate (APR) from statement</a:t>
          </a:r>
        </a:p>
      </dgm:t>
    </dgm:pt>
    <dgm:pt modelId="{D71CDD1B-4DF7-4DB8-AA2C-E1524DBDCAD9}" type="parTrans" cxnId="{E81DB0E1-3E47-44F9-863F-6A7DF90E69A6}">
      <dgm:prSet/>
      <dgm:spPr/>
      <dgm:t>
        <a:bodyPr/>
        <a:lstStyle/>
        <a:p>
          <a:endParaRPr lang="en-US"/>
        </a:p>
      </dgm:t>
    </dgm:pt>
    <dgm:pt modelId="{C025796D-4614-4CB0-A320-1431A6B1C2CC}" type="sibTrans" cxnId="{E81DB0E1-3E47-44F9-863F-6A7DF90E69A6}">
      <dgm:prSet/>
      <dgm:spPr/>
      <dgm:t>
        <a:bodyPr/>
        <a:lstStyle/>
        <a:p>
          <a:endParaRPr lang="en-US"/>
        </a:p>
      </dgm:t>
    </dgm:pt>
    <dgm:pt modelId="{890366E7-8BF1-42AD-B993-C55797C45FA2}">
      <dgm:prSet phldrT="[Text]"/>
      <dgm:spPr/>
      <dgm:t>
        <a:bodyPr/>
        <a:lstStyle/>
        <a:p>
          <a:r>
            <a:rPr lang="en-US">
              <a:latin typeface="Trebuchet MS" pitchFamily="34" charset="0"/>
            </a:rPr>
            <a:t>Indicate Compounding Periods (usually monthly, sometimes annually)</a:t>
          </a:r>
        </a:p>
      </dgm:t>
    </dgm:pt>
    <dgm:pt modelId="{E264F78B-D4AE-4CD2-BC74-600F57CDD545}" type="parTrans" cxnId="{3F126DFF-DD1B-407A-966A-60FD00D67831}">
      <dgm:prSet/>
      <dgm:spPr/>
      <dgm:t>
        <a:bodyPr/>
        <a:lstStyle/>
        <a:p>
          <a:endParaRPr lang="en-US"/>
        </a:p>
      </dgm:t>
    </dgm:pt>
    <dgm:pt modelId="{CEE3A19E-FF2E-42F1-800B-742F82A7735A}" type="sibTrans" cxnId="{3F126DFF-DD1B-407A-966A-60FD00D67831}">
      <dgm:prSet/>
      <dgm:spPr/>
      <dgm:t>
        <a:bodyPr/>
        <a:lstStyle/>
        <a:p>
          <a:endParaRPr lang="en-US"/>
        </a:p>
      </dgm:t>
    </dgm:pt>
    <dgm:pt modelId="{1CFFEF03-875C-40DB-8CDF-E90BA4FA538C}">
      <dgm:prSet/>
      <dgm:spPr/>
      <dgm:t>
        <a:bodyPr/>
        <a:lstStyle/>
        <a:p>
          <a:r>
            <a:rPr lang="en-US">
              <a:latin typeface="Trebuchet MS" pitchFamily="34" charset="0"/>
            </a:rPr>
            <a:t>Indicate monthly payment in dollars</a:t>
          </a:r>
        </a:p>
      </dgm:t>
    </dgm:pt>
    <dgm:pt modelId="{28EBF3F8-5959-4B97-9CED-DA6B9B5210EA}" type="parTrans" cxnId="{B6E28225-84DC-495B-A5ED-EA238137AC5C}">
      <dgm:prSet/>
      <dgm:spPr/>
      <dgm:t>
        <a:bodyPr/>
        <a:lstStyle/>
        <a:p>
          <a:endParaRPr lang="en-US"/>
        </a:p>
      </dgm:t>
    </dgm:pt>
    <dgm:pt modelId="{EA5A4258-25FC-40AA-90FE-628B74F37E7E}" type="sibTrans" cxnId="{B6E28225-84DC-495B-A5ED-EA238137AC5C}">
      <dgm:prSet/>
      <dgm:spPr/>
      <dgm:t>
        <a:bodyPr/>
        <a:lstStyle/>
        <a:p>
          <a:endParaRPr lang="en-US"/>
        </a:p>
      </dgm:t>
    </dgm:pt>
    <dgm:pt modelId="{11C8F652-1645-4328-8130-81ADD9C3667B}" type="pres">
      <dgm:prSet presAssocID="{CEDAA8F0-5AEE-4A37-97F9-006AE8B5D189}" presName="linearFlow" presStyleCnt="0">
        <dgm:presLayoutVars>
          <dgm:resizeHandles val="exact"/>
        </dgm:presLayoutVars>
      </dgm:prSet>
      <dgm:spPr/>
    </dgm:pt>
    <dgm:pt modelId="{F2754326-4798-4F35-80EF-1630A67F2F03}" type="pres">
      <dgm:prSet presAssocID="{A3541A22-B985-417B-8DB5-3F1498CE90E2}" presName="node" presStyleLbl="node1" presStyleIdx="0" presStyleCnt="4">
        <dgm:presLayoutVars>
          <dgm:bulletEnabled val="1"/>
        </dgm:presLayoutVars>
      </dgm:prSet>
      <dgm:spPr/>
      <dgm:t>
        <a:bodyPr/>
        <a:lstStyle/>
        <a:p>
          <a:endParaRPr lang="en-US"/>
        </a:p>
      </dgm:t>
    </dgm:pt>
    <dgm:pt modelId="{A53A934A-C662-4714-99C4-0C7DED603135}" type="pres">
      <dgm:prSet presAssocID="{6006CDDB-7A47-4E62-8EEE-6C3812424857}" presName="sibTrans" presStyleLbl="sibTrans2D1" presStyleIdx="0" presStyleCnt="3"/>
      <dgm:spPr/>
      <dgm:t>
        <a:bodyPr/>
        <a:lstStyle/>
        <a:p>
          <a:endParaRPr lang="en-US"/>
        </a:p>
      </dgm:t>
    </dgm:pt>
    <dgm:pt modelId="{42AC92B2-282E-4099-B6E8-D85712F7238C}" type="pres">
      <dgm:prSet presAssocID="{6006CDDB-7A47-4E62-8EEE-6C3812424857}" presName="connectorText" presStyleLbl="sibTrans2D1" presStyleIdx="0" presStyleCnt="3"/>
      <dgm:spPr/>
      <dgm:t>
        <a:bodyPr/>
        <a:lstStyle/>
        <a:p>
          <a:endParaRPr lang="en-US"/>
        </a:p>
      </dgm:t>
    </dgm:pt>
    <dgm:pt modelId="{4B5A7AFF-24C3-4853-98E6-514BD3A4E407}" type="pres">
      <dgm:prSet presAssocID="{B38632C8-D7F5-4A22-8C23-B86FFFE7BBD4}" presName="node" presStyleLbl="node1" presStyleIdx="1" presStyleCnt="4">
        <dgm:presLayoutVars>
          <dgm:bulletEnabled val="1"/>
        </dgm:presLayoutVars>
      </dgm:prSet>
      <dgm:spPr/>
      <dgm:t>
        <a:bodyPr/>
        <a:lstStyle/>
        <a:p>
          <a:endParaRPr lang="en-US"/>
        </a:p>
      </dgm:t>
    </dgm:pt>
    <dgm:pt modelId="{DF84BBFD-A9C4-41F0-BE67-30E8042C4395}" type="pres">
      <dgm:prSet presAssocID="{C025796D-4614-4CB0-A320-1431A6B1C2CC}" presName="sibTrans" presStyleLbl="sibTrans2D1" presStyleIdx="1" presStyleCnt="3"/>
      <dgm:spPr/>
      <dgm:t>
        <a:bodyPr/>
        <a:lstStyle/>
        <a:p>
          <a:endParaRPr lang="en-US"/>
        </a:p>
      </dgm:t>
    </dgm:pt>
    <dgm:pt modelId="{31FB4360-0BA9-4197-88FD-E1D01DB56091}" type="pres">
      <dgm:prSet presAssocID="{C025796D-4614-4CB0-A320-1431A6B1C2CC}" presName="connectorText" presStyleLbl="sibTrans2D1" presStyleIdx="1" presStyleCnt="3"/>
      <dgm:spPr/>
      <dgm:t>
        <a:bodyPr/>
        <a:lstStyle/>
        <a:p>
          <a:endParaRPr lang="en-US"/>
        </a:p>
      </dgm:t>
    </dgm:pt>
    <dgm:pt modelId="{75B42235-7F97-497F-A221-8F6DED24EDE3}" type="pres">
      <dgm:prSet presAssocID="{890366E7-8BF1-42AD-B993-C55797C45FA2}" presName="node" presStyleLbl="node1" presStyleIdx="2" presStyleCnt="4">
        <dgm:presLayoutVars>
          <dgm:bulletEnabled val="1"/>
        </dgm:presLayoutVars>
      </dgm:prSet>
      <dgm:spPr/>
      <dgm:t>
        <a:bodyPr/>
        <a:lstStyle/>
        <a:p>
          <a:endParaRPr lang="en-US"/>
        </a:p>
      </dgm:t>
    </dgm:pt>
    <dgm:pt modelId="{075F5B42-6FFF-4175-BBDE-00F5D243655F}" type="pres">
      <dgm:prSet presAssocID="{CEE3A19E-FF2E-42F1-800B-742F82A7735A}" presName="sibTrans" presStyleLbl="sibTrans2D1" presStyleIdx="2" presStyleCnt="3"/>
      <dgm:spPr/>
      <dgm:t>
        <a:bodyPr/>
        <a:lstStyle/>
        <a:p>
          <a:endParaRPr lang="en-US"/>
        </a:p>
      </dgm:t>
    </dgm:pt>
    <dgm:pt modelId="{CCAC1826-D6BC-4980-8B81-F4F14FA574D1}" type="pres">
      <dgm:prSet presAssocID="{CEE3A19E-FF2E-42F1-800B-742F82A7735A}" presName="connectorText" presStyleLbl="sibTrans2D1" presStyleIdx="2" presStyleCnt="3"/>
      <dgm:spPr/>
      <dgm:t>
        <a:bodyPr/>
        <a:lstStyle/>
        <a:p>
          <a:endParaRPr lang="en-US"/>
        </a:p>
      </dgm:t>
    </dgm:pt>
    <dgm:pt modelId="{34E54A88-96A4-4424-A7AF-768BE0F65729}" type="pres">
      <dgm:prSet presAssocID="{1CFFEF03-875C-40DB-8CDF-E90BA4FA538C}" presName="node" presStyleLbl="node1" presStyleIdx="3" presStyleCnt="4">
        <dgm:presLayoutVars>
          <dgm:bulletEnabled val="1"/>
        </dgm:presLayoutVars>
      </dgm:prSet>
      <dgm:spPr/>
      <dgm:t>
        <a:bodyPr/>
        <a:lstStyle/>
        <a:p>
          <a:endParaRPr lang="en-US"/>
        </a:p>
      </dgm:t>
    </dgm:pt>
  </dgm:ptLst>
  <dgm:cxnLst>
    <dgm:cxn modelId="{10DEC3EB-281A-40F3-AE8D-CF87C9FB087D}" type="presOf" srcId="{C025796D-4614-4CB0-A320-1431A6B1C2CC}" destId="{DF84BBFD-A9C4-41F0-BE67-30E8042C4395}" srcOrd="0" destOrd="0" presId="urn:microsoft.com/office/officeart/2005/8/layout/process2"/>
    <dgm:cxn modelId="{0860DFDD-F110-4F05-87A2-12C3E75719AA}" srcId="{CEDAA8F0-5AEE-4A37-97F9-006AE8B5D189}" destId="{A3541A22-B985-417B-8DB5-3F1498CE90E2}" srcOrd="0" destOrd="0" parTransId="{8D4DA069-1363-48F4-8E51-C343FED3B78A}" sibTransId="{6006CDDB-7A47-4E62-8EEE-6C3812424857}"/>
    <dgm:cxn modelId="{49EC0A17-6F2D-420F-83DF-7DC05002926D}" type="presOf" srcId="{CEE3A19E-FF2E-42F1-800B-742F82A7735A}" destId="{CCAC1826-D6BC-4980-8B81-F4F14FA574D1}" srcOrd="1" destOrd="0" presId="urn:microsoft.com/office/officeart/2005/8/layout/process2"/>
    <dgm:cxn modelId="{1A1752CE-8CE1-4771-BE1E-44AB0B3435C1}" type="presOf" srcId="{C025796D-4614-4CB0-A320-1431A6B1C2CC}" destId="{31FB4360-0BA9-4197-88FD-E1D01DB56091}" srcOrd="1" destOrd="0" presId="urn:microsoft.com/office/officeart/2005/8/layout/process2"/>
    <dgm:cxn modelId="{3F126DFF-DD1B-407A-966A-60FD00D67831}" srcId="{CEDAA8F0-5AEE-4A37-97F9-006AE8B5D189}" destId="{890366E7-8BF1-42AD-B993-C55797C45FA2}" srcOrd="2" destOrd="0" parTransId="{E264F78B-D4AE-4CD2-BC74-600F57CDD545}" sibTransId="{CEE3A19E-FF2E-42F1-800B-742F82A7735A}"/>
    <dgm:cxn modelId="{5E46D26E-4BBB-485C-8FEC-2DC9A54F62A4}" type="presOf" srcId="{890366E7-8BF1-42AD-B993-C55797C45FA2}" destId="{75B42235-7F97-497F-A221-8F6DED24EDE3}" srcOrd="0" destOrd="0" presId="urn:microsoft.com/office/officeart/2005/8/layout/process2"/>
    <dgm:cxn modelId="{CFF6FAE7-0AAB-41D4-8D15-81371A838392}" type="presOf" srcId="{1CFFEF03-875C-40DB-8CDF-E90BA4FA538C}" destId="{34E54A88-96A4-4424-A7AF-768BE0F65729}" srcOrd="0" destOrd="0" presId="urn:microsoft.com/office/officeart/2005/8/layout/process2"/>
    <dgm:cxn modelId="{C6961C67-4C97-49E0-9AB0-2AD2F12F376D}" type="presOf" srcId="{B38632C8-D7F5-4A22-8C23-B86FFFE7BBD4}" destId="{4B5A7AFF-24C3-4853-98E6-514BD3A4E407}" srcOrd="0" destOrd="0" presId="urn:microsoft.com/office/officeart/2005/8/layout/process2"/>
    <dgm:cxn modelId="{E81DB0E1-3E47-44F9-863F-6A7DF90E69A6}" srcId="{CEDAA8F0-5AEE-4A37-97F9-006AE8B5D189}" destId="{B38632C8-D7F5-4A22-8C23-B86FFFE7BBD4}" srcOrd="1" destOrd="0" parTransId="{D71CDD1B-4DF7-4DB8-AA2C-E1524DBDCAD9}" sibTransId="{C025796D-4614-4CB0-A320-1431A6B1C2CC}"/>
    <dgm:cxn modelId="{2635939A-9AB3-4050-8D90-B7C6AD275ACB}" type="presOf" srcId="{A3541A22-B985-417B-8DB5-3F1498CE90E2}" destId="{F2754326-4798-4F35-80EF-1630A67F2F03}" srcOrd="0" destOrd="0" presId="urn:microsoft.com/office/officeart/2005/8/layout/process2"/>
    <dgm:cxn modelId="{0D2DA380-6F34-4F5F-896D-0B021A31B76A}" type="presOf" srcId="{6006CDDB-7A47-4E62-8EEE-6C3812424857}" destId="{A53A934A-C662-4714-99C4-0C7DED603135}" srcOrd="0" destOrd="0" presId="urn:microsoft.com/office/officeart/2005/8/layout/process2"/>
    <dgm:cxn modelId="{4B24740F-8369-41B2-B21B-6F4D3A1C1C2E}" type="presOf" srcId="{6006CDDB-7A47-4E62-8EEE-6C3812424857}" destId="{42AC92B2-282E-4099-B6E8-D85712F7238C}" srcOrd="1" destOrd="0" presId="urn:microsoft.com/office/officeart/2005/8/layout/process2"/>
    <dgm:cxn modelId="{B6E28225-84DC-495B-A5ED-EA238137AC5C}" srcId="{CEDAA8F0-5AEE-4A37-97F9-006AE8B5D189}" destId="{1CFFEF03-875C-40DB-8CDF-E90BA4FA538C}" srcOrd="3" destOrd="0" parTransId="{28EBF3F8-5959-4B97-9CED-DA6B9B5210EA}" sibTransId="{EA5A4258-25FC-40AA-90FE-628B74F37E7E}"/>
    <dgm:cxn modelId="{3016F0F8-D649-41A4-A29F-763DFEEFCD4E}" type="presOf" srcId="{CEE3A19E-FF2E-42F1-800B-742F82A7735A}" destId="{075F5B42-6FFF-4175-BBDE-00F5D243655F}" srcOrd="0" destOrd="0" presId="urn:microsoft.com/office/officeart/2005/8/layout/process2"/>
    <dgm:cxn modelId="{B0865852-B682-4D5F-A6E1-B8BD7AEA1A0C}" type="presOf" srcId="{CEDAA8F0-5AEE-4A37-97F9-006AE8B5D189}" destId="{11C8F652-1645-4328-8130-81ADD9C3667B}" srcOrd="0" destOrd="0" presId="urn:microsoft.com/office/officeart/2005/8/layout/process2"/>
    <dgm:cxn modelId="{AB8C6C86-3F5D-47B1-901F-D13A396D7D9F}" type="presParOf" srcId="{11C8F652-1645-4328-8130-81ADD9C3667B}" destId="{F2754326-4798-4F35-80EF-1630A67F2F03}" srcOrd="0" destOrd="0" presId="urn:microsoft.com/office/officeart/2005/8/layout/process2"/>
    <dgm:cxn modelId="{7464BCD0-F79F-4A28-867A-D21F919F4BBE}" type="presParOf" srcId="{11C8F652-1645-4328-8130-81ADD9C3667B}" destId="{A53A934A-C662-4714-99C4-0C7DED603135}" srcOrd="1" destOrd="0" presId="urn:microsoft.com/office/officeart/2005/8/layout/process2"/>
    <dgm:cxn modelId="{3DCB74EC-A89F-4123-A595-6CB28B9B2724}" type="presParOf" srcId="{A53A934A-C662-4714-99C4-0C7DED603135}" destId="{42AC92B2-282E-4099-B6E8-D85712F7238C}" srcOrd="0" destOrd="0" presId="urn:microsoft.com/office/officeart/2005/8/layout/process2"/>
    <dgm:cxn modelId="{D75E1B69-9AB3-4AA7-AECB-6E77DE765DF9}" type="presParOf" srcId="{11C8F652-1645-4328-8130-81ADD9C3667B}" destId="{4B5A7AFF-24C3-4853-98E6-514BD3A4E407}" srcOrd="2" destOrd="0" presId="urn:microsoft.com/office/officeart/2005/8/layout/process2"/>
    <dgm:cxn modelId="{F5FDA098-4FBC-45C9-AB9D-61C774559972}" type="presParOf" srcId="{11C8F652-1645-4328-8130-81ADD9C3667B}" destId="{DF84BBFD-A9C4-41F0-BE67-30E8042C4395}" srcOrd="3" destOrd="0" presId="urn:microsoft.com/office/officeart/2005/8/layout/process2"/>
    <dgm:cxn modelId="{F5B064A5-B45A-4588-9EEA-70D19CD20DF5}" type="presParOf" srcId="{DF84BBFD-A9C4-41F0-BE67-30E8042C4395}" destId="{31FB4360-0BA9-4197-88FD-E1D01DB56091}" srcOrd="0" destOrd="0" presId="urn:microsoft.com/office/officeart/2005/8/layout/process2"/>
    <dgm:cxn modelId="{711C3778-99A2-4C04-A205-DD93DA570352}" type="presParOf" srcId="{11C8F652-1645-4328-8130-81ADD9C3667B}" destId="{75B42235-7F97-497F-A221-8F6DED24EDE3}" srcOrd="4" destOrd="0" presId="urn:microsoft.com/office/officeart/2005/8/layout/process2"/>
    <dgm:cxn modelId="{99C05A92-5160-4C53-BCE7-84028FC51EFA}" type="presParOf" srcId="{11C8F652-1645-4328-8130-81ADD9C3667B}" destId="{075F5B42-6FFF-4175-BBDE-00F5D243655F}" srcOrd="5" destOrd="0" presId="urn:microsoft.com/office/officeart/2005/8/layout/process2"/>
    <dgm:cxn modelId="{CC65823F-56DB-49D5-81E4-530BCC4DBE41}" type="presParOf" srcId="{075F5B42-6FFF-4175-BBDE-00F5D243655F}" destId="{CCAC1826-D6BC-4980-8B81-F4F14FA574D1}" srcOrd="0" destOrd="0" presId="urn:microsoft.com/office/officeart/2005/8/layout/process2"/>
    <dgm:cxn modelId="{DE81EB05-3C42-4AB6-9CBC-18ABA031FA2F}" type="presParOf" srcId="{11C8F652-1645-4328-8130-81ADD9C3667B}" destId="{34E54A88-96A4-4424-A7AF-768BE0F65729}" srcOrd="6" destOrd="0" presId="urn:microsoft.com/office/officeart/2005/8/layout/process2"/>
  </dgm:cxnLst>
  <dgm:bg/>
  <dgm:whole/>
</dgm:dataModel>
</file>

<file path=xl/diagrams/data4.xml><?xml version="1.0" encoding="utf-8"?>
<dgm:dataModel xmlns:dgm="http://schemas.openxmlformats.org/drawingml/2006/diagram" xmlns:a="http://schemas.openxmlformats.org/drawingml/2006/main">
  <dgm:ptLst>
    <dgm:pt modelId="{69326A18-A6F7-459A-AEEF-40D613BADBDF}" type="doc">
      <dgm:prSet loTypeId="urn:microsoft.com/office/officeart/2005/8/layout/process4" loCatId="list" qsTypeId="urn:microsoft.com/office/officeart/2005/8/quickstyle/3d2" qsCatId="3D" csTypeId="urn:microsoft.com/office/officeart/2005/8/colors/accent1_2" csCatId="accent1" phldr="1"/>
      <dgm:spPr/>
      <dgm:t>
        <a:bodyPr/>
        <a:lstStyle/>
        <a:p>
          <a:endParaRPr lang="en-US"/>
        </a:p>
      </dgm:t>
    </dgm:pt>
    <dgm:pt modelId="{D73967AC-3B59-452A-8AD6-7BB77F20CF2D}">
      <dgm:prSet phldrT="[Text]" custT="1"/>
      <dgm:spPr/>
      <dgm:t>
        <a:bodyPr/>
        <a:lstStyle/>
        <a:p>
          <a:r>
            <a:rPr lang="en-US" sz="1100" b="1" u="none">
              <a:latin typeface="Trebuchet MS" pitchFamily="34" charset="0"/>
            </a:rPr>
            <a:t>Purchase Price</a:t>
          </a:r>
        </a:p>
      </dgm:t>
    </dgm:pt>
    <dgm:pt modelId="{E9CE83DA-6D6A-4355-AF65-9CB112152D6C}" type="parTrans" cxnId="{EADF4906-E649-4AD2-918B-123FBA5C3D04}">
      <dgm:prSet/>
      <dgm:spPr/>
      <dgm:t>
        <a:bodyPr/>
        <a:lstStyle/>
        <a:p>
          <a:endParaRPr lang="en-US"/>
        </a:p>
      </dgm:t>
    </dgm:pt>
    <dgm:pt modelId="{9973FCC2-5916-4136-8AC3-02AB4ED30E43}" type="sibTrans" cxnId="{EADF4906-E649-4AD2-918B-123FBA5C3D04}">
      <dgm:prSet/>
      <dgm:spPr/>
      <dgm:t>
        <a:bodyPr/>
        <a:lstStyle/>
        <a:p>
          <a:endParaRPr lang="en-US"/>
        </a:p>
      </dgm:t>
    </dgm:pt>
    <dgm:pt modelId="{36A6920B-73A2-4C78-8463-6A8F31D3F1ED}">
      <dgm:prSet phldrT="[Text]" custT="1"/>
      <dgm:spPr/>
      <dgm:t>
        <a:bodyPr/>
        <a:lstStyle/>
        <a:p>
          <a:r>
            <a:rPr lang="en-US" sz="1100" b="1">
              <a:latin typeface="Trebuchet MS" pitchFamily="34" charset="0"/>
            </a:rPr>
            <a:t>Duration of Loan (in years)</a:t>
          </a:r>
        </a:p>
      </dgm:t>
    </dgm:pt>
    <dgm:pt modelId="{827E5276-C983-4103-AF4C-D1F0B6E76698}" type="parTrans" cxnId="{F3A6D1FE-4272-4717-A7C1-DEE9450D7500}">
      <dgm:prSet/>
      <dgm:spPr/>
      <dgm:t>
        <a:bodyPr/>
        <a:lstStyle/>
        <a:p>
          <a:endParaRPr lang="en-US"/>
        </a:p>
      </dgm:t>
    </dgm:pt>
    <dgm:pt modelId="{D050DD36-C67B-4208-9A0A-914539D8ED00}" type="sibTrans" cxnId="{F3A6D1FE-4272-4717-A7C1-DEE9450D7500}">
      <dgm:prSet/>
      <dgm:spPr/>
      <dgm:t>
        <a:bodyPr/>
        <a:lstStyle/>
        <a:p>
          <a:endParaRPr lang="en-US"/>
        </a:p>
      </dgm:t>
    </dgm:pt>
    <dgm:pt modelId="{377D3259-5633-46B7-8F49-E906EAA1B78D}">
      <dgm:prSet phldrT="[Text]" custT="1"/>
      <dgm:spPr/>
      <dgm:t>
        <a:bodyPr/>
        <a:lstStyle/>
        <a:p>
          <a:r>
            <a:rPr lang="en-US" sz="1100" b="1">
              <a:latin typeface="Trebuchet MS" pitchFamily="34" charset="0"/>
            </a:rPr>
            <a:t>Duration of Loan (in months)</a:t>
          </a:r>
        </a:p>
      </dgm:t>
    </dgm:pt>
    <dgm:pt modelId="{2072D936-9FCF-4772-8855-3B4295F4A7C0}" type="parTrans" cxnId="{69CA9D8C-9A5D-405D-820B-02492D4499FA}">
      <dgm:prSet/>
      <dgm:spPr/>
      <dgm:t>
        <a:bodyPr/>
        <a:lstStyle/>
        <a:p>
          <a:endParaRPr lang="en-US"/>
        </a:p>
      </dgm:t>
    </dgm:pt>
    <dgm:pt modelId="{2234A604-4136-4EF9-9CC2-ADA9C2294D44}" type="sibTrans" cxnId="{69CA9D8C-9A5D-405D-820B-02492D4499FA}">
      <dgm:prSet/>
      <dgm:spPr/>
      <dgm:t>
        <a:bodyPr/>
        <a:lstStyle/>
        <a:p>
          <a:endParaRPr lang="en-US"/>
        </a:p>
      </dgm:t>
    </dgm:pt>
    <dgm:pt modelId="{4AF2A57D-075E-4843-9F2F-B6CC40151F2B}">
      <dgm:prSet custT="1"/>
      <dgm:spPr/>
      <dgm:t>
        <a:bodyPr/>
        <a:lstStyle/>
        <a:p>
          <a:r>
            <a:rPr lang="en-US" sz="1100" b="1">
              <a:latin typeface="Trebuchet MS" pitchFamily="34" charset="0"/>
            </a:rPr>
            <a:t>Annual Percentage Rate (APR)</a:t>
          </a:r>
        </a:p>
      </dgm:t>
    </dgm:pt>
    <dgm:pt modelId="{D84CA2D6-4241-4F2A-88EA-CF6FBCD4EF4D}" type="parTrans" cxnId="{B10FB8D1-C50A-4A71-B63F-E716E1025F2C}">
      <dgm:prSet/>
      <dgm:spPr/>
      <dgm:t>
        <a:bodyPr/>
        <a:lstStyle/>
        <a:p>
          <a:endParaRPr lang="en-US"/>
        </a:p>
      </dgm:t>
    </dgm:pt>
    <dgm:pt modelId="{11120717-2AF3-4F50-96D6-66E0E0B9C015}" type="sibTrans" cxnId="{B10FB8D1-C50A-4A71-B63F-E716E1025F2C}">
      <dgm:prSet/>
      <dgm:spPr/>
      <dgm:t>
        <a:bodyPr/>
        <a:lstStyle/>
        <a:p>
          <a:endParaRPr lang="en-US"/>
        </a:p>
      </dgm:t>
    </dgm:pt>
    <dgm:pt modelId="{A15D7D1B-904F-496A-80AC-2C4C7FDD71D0}">
      <dgm:prSet custT="1"/>
      <dgm:spPr/>
      <dgm:t>
        <a:bodyPr/>
        <a:lstStyle/>
        <a:p>
          <a:r>
            <a:rPr lang="en-US" sz="1100" b="1">
              <a:latin typeface="Trebuchet MS" pitchFamily="34" charset="0"/>
            </a:rPr>
            <a:t>Loan Amount</a:t>
          </a:r>
        </a:p>
      </dgm:t>
    </dgm:pt>
    <dgm:pt modelId="{06597607-B7EE-48D6-BDE5-B9BDD38B991D}" type="parTrans" cxnId="{E9EDB8DB-C21F-4CDF-87EA-BC518F5BDFAC}">
      <dgm:prSet/>
      <dgm:spPr/>
      <dgm:t>
        <a:bodyPr/>
        <a:lstStyle/>
        <a:p>
          <a:endParaRPr lang="en-US"/>
        </a:p>
      </dgm:t>
    </dgm:pt>
    <dgm:pt modelId="{1BD46BC3-29E0-43CB-9D27-964EF9B19EEF}" type="sibTrans" cxnId="{E9EDB8DB-C21F-4CDF-87EA-BC518F5BDFAC}">
      <dgm:prSet/>
      <dgm:spPr/>
      <dgm:t>
        <a:bodyPr/>
        <a:lstStyle/>
        <a:p>
          <a:endParaRPr lang="en-US"/>
        </a:p>
      </dgm:t>
    </dgm:pt>
    <dgm:pt modelId="{32005E7C-8B6C-4C82-BD4D-FFCD03945915}">
      <dgm:prSet custT="1"/>
      <dgm:spPr/>
      <dgm:t>
        <a:bodyPr/>
        <a:lstStyle/>
        <a:p>
          <a:r>
            <a:rPr lang="en-US" sz="1100" b="1">
              <a:latin typeface="Trebuchet MS" pitchFamily="34" charset="0"/>
            </a:rPr>
            <a:t>Loan Start Date</a:t>
          </a:r>
        </a:p>
      </dgm:t>
    </dgm:pt>
    <dgm:pt modelId="{A05A6292-DE12-407E-8E7B-4D76E5C86ECF}" type="parTrans" cxnId="{790936B4-47BE-40AA-B227-4F9AAF5A9286}">
      <dgm:prSet/>
      <dgm:spPr/>
      <dgm:t>
        <a:bodyPr/>
        <a:lstStyle/>
        <a:p>
          <a:endParaRPr lang="en-US"/>
        </a:p>
      </dgm:t>
    </dgm:pt>
    <dgm:pt modelId="{D05FB8CC-3296-4814-B134-B340001A7F1E}" type="sibTrans" cxnId="{790936B4-47BE-40AA-B227-4F9AAF5A9286}">
      <dgm:prSet/>
      <dgm:spPr/>
      <dgm:t>
        <a:bodyPr/>
        <a:lstStyle/>
        <a:p>
          <a:endParaRPr lang="en-US"/>
        </a:p>
      </dgm:t>
    </dgm:pt>
    <dgm:pt modelId="{670F080D-5128-4F7A-9867-130431821D33}">
      <dgm:prSet custT="1"/>
      <dgm:spPr/>
      <dgm:t>
        <a:bodyPr/>
        <a:lstStyle/>
        <a:p>
          <a:r>
            <a:rPr lang="en-US" sz="1100" b="1">
              <a:latin typeface="Trebuchet MS" pitchFamily="34" charset="0"/>
            </a:rPr>
            <a:t>Yearly Property Tax Amount</a:t>
          </a:r>
        </a:p>
      </dgm:t>
    </dgm:pt>
    <dgm:pt modelId="{B9FEF41E-F991-4F39-B1DF-37884CA0D701}" type="parTrans" cxnId="{3B0E1E3D-7944-4E0F-B890-7838B5D6AF11}">
      <dgm:prSet/>
      <dgm:spPr/>
      <dgm:t>
        <a:bodyPr/>
        <a:lstStyle/>
        <a:p>
          <a:endParaRPr lang="en-US"/>
        </a:p>
      </dgm:t>
    </dgm:pt>
    <dgm:pt modelId="{8EBB2D01-2B3E-4090-94A6-FBA48CD43687}" type="sibTrans" cxnId="{3B0E1E3D-7944-4E0F-B890-7838B5D6AF11}">
      <dgm:prSet/>
      <dgm:spPr/>
      <dgm:t>
        <a:bodyPr/>
        <a:lstStyle/>
        <a:p>
          <a:endParaRPr lang="en-US"/>
        </a:p>
      </dgm:t>
    </dgm:pt>
    <dgm:pt modelId="{4A3B0829-CC6D-4457-B52D-44150C1D6747}">
      <dgm:prSet custT="1"/>
      <dgm:spPr/>
      <dgm:t>
        <a:bodyPr/>
        <a:lstStyle/>
        <a:p>
          <a:r>
            <a:rPr lang="en-US" sz="1100" b="1">
              <a:latin typeface="Trebuchet MS" pitchFamily="34" charset="0"/>
            </a:rPr>
            <a:t>Monthly Tax Amount</a:t>
          </a:r>
        </a:p>
      </dgm:t>
    </dgm:pt>
    <dgm:pt modelId="{7F7D8283-0D1F-40AE-AAF9-7FB302922B2C}" type="parTrans" cxnId="{DE6DF0F7-E32B-40C3-9FCB-C69C1BC12F4C}">
      <dgm:prSet/>
      <dgm:spPr/>
      <dgm:t>
        <a:bodyPr/>
        <a:lstStyle/>
        <a:p>
          <a:endParaRPr lang="en-US"/>
        </a:p>
      </dgm:t>
    </dgm:pt>
    <dgm:pt modelId="{FC5393FA-E8A9-4662-96ED-51ECBC015502}" type="sibTrans" cxnId="{DE6DF0F7-E32B-40C3-9FCB-C69C1BC12F4C}">
      <dgm:prSet/>
      <dgm:spPr/>
      <dgm:t>
        <a:bodyPr/>
        <a:lstStyle/>
        <a:p>
          <a:endParaRPr lang="en-US"/>
        </a:p>
      </dgm:t>
    </dgm:pt>
    <dgm:pt modelId="{B2AF6642-8854-48C9-8F84-0E87C1BD7EB4}" type="pres">
      <dgm:prSet presAssocID="{69326A18-A6F7-459A-AEEF-40D613BADBDF}" presName="Name0" presStyleCnt="0">
        <dgm:presLayoutVars>
          <dgm:dir/>
          <dgm:animLvl val="lvl"/>
          <dgm:resizeHandles val="exact"/>
        </dgm:presLayoutVars>
      </dgm:prSet>
      <dgm:spPr/>
      <dgm:t>
        <a:bodyPr/>
        <a:lstStyle/>
        <a:p>
          <a:endParaRPr lang="en-US"/>
        </a:p>
      </dgm:t>
    </dgm:pt>
    <dgm:pt modelId="{C4576FEA-2373-47CE-8D10-FA5806EC7358}" type="pres">
      <dgm:prSet presAssocID="{4A3B0829-CC6D-4457-B52D-44150C1D6747}" presName="boxAndChildren" presStyleCnt="0"/>
      <dgm:spPr/>
    </dgm:pt>
    <dgm:pt modelId="{B0938788-6481-432E-AE31-072769012BC4}" type="pres">
      <dgm:prSet presAssocID="{4A3B0829-CC6D-4457-B52D-44150C1D6747}" presName="parentTextBox" presStyleLbl="node1" presStyleIdx="0" presStyleCnt="8"/>
      <dgm:spPr/>
      <dgm:t>
        <a:bodyPr/>
        <a:lstStyle/>
        <a:p>
          <a:endParaRPr lang="en-US"/>
        </a:p>
      </dgm:t>
    </dgm:pt>
    <dgm:pt modelId="{5E47C610-357D-4CD4-94FE-15E8A1607D67}" type="pres">
      <dgm:prSet presAssocID="{8EBB2D01-2B3E-4090-94A6-FBA48CD43687}" presName="sp" presStyleCnt="0"/>
      <dgm:spPr/>
    </dgm:pt>
    <dgm:pt modelId="{87EB2860-C056-4645-9EA8-FEB6793171E7}" type="pres">
      <dgm:prSet presAssocID="{670F080D-5128-4F7A-9867-130431821D33}" presName="arrowAndChildren" presStyleCnt="0"/>
      <dgm:spPr/>
    </dgm:pt>
    <dgm:pt modelId="{46B47E31-5D20-437A-9EB1-65D6AC2DEFE2}" type="pres">
      <dgm:prSet presAssocID="{670F080D-5128-4F7A-9867-130431821D33}" presName="parentTextArrow" presStyleLbl="node1" presStyleIdx="1" presStyleCnt="8"/>
      <dgm:spPr/>
      <dgm:t>
        <a:bodyPr/>
        <a:lstStyle/>
        <a:p>
          <a:endParaRPr lang="en-US"/>
        </a:p>
      </dgm:t>
    </dgm:pt>
    <dgm:pt modelId="{51E8375B-0F18-404C-80CC-3C41711CF025}" type="pres">
      <dgm:prSet presAssocID="{D05FB8CC-3296-4814-B134-B340001A7F1E}" presName="sp" presStyleCnt="0"/>
      <dgm:spPr/>
    </dgm:pt>
    <dgm:pt modelId="{714FCC5A-9015-4BB0-B084-3B5A5A6F421A}" type="pres">
      <dgm:prSet presAssocID="{32005E7C-8B6C-4C82-BD4D-FFCD03945915}" presName="arrowAndChildren" presStyleCnt="0"/>
      <dgm:spPr/>
    </dgm:pt>
    <dgm:pt modelId="{4E287FF8-C058-4B2C-95A2-024555FA8662}" type="pres">
      <dgm:prSet presAssocID="{32005E7C-8B6C-4C82-BD4D-FFCD03945915}" presName="parentTextArrow" presStyleLbl="node1" presStyleIdx="2" presStyleCnt="8"/>
      <dgm:spPr/>
      <dgm:t>
        <a:bodyPr/>
        <a:lstStyle/>
        <a:p>
          <a:endParaRPr lang="en-US"/>
        </a:p>
      </dgm:t>
    </dgm:pt>
    <dgm:pt modelId="{7A99CE27-BF42-447A-ABF8-2C550B526EF8}" type="pres">
      <dgm:prSet presAssocID="{1BD46BC3-29E0-43CB-9D27-964EF9B19EEF}" presName="sp" presStyleCnt="0"/>
      <dgm:spPr/>
    </dgm:pt>
    <dgm:pt modelId="{601F2228-5E9B-4170-8D1D-274C4DF3AC6B}" type="pres">
      <dgm:prSet presAssocID="{A15D7D1B-904F-496A-80AC-2C4C7FDD71D0}" presName="arrowAndChildren" presStyleCnt="0"/>
      <dgm:spPr/>
    </dgm:pt>
    <dgm:pt modelId="{85E867E3-539A-4F9C-92CB-0F14F47E8BD6}" type="pres">
      <dgm:prSet presAssocID="{A15D7D1B-904F-496A-80AC-2C4C7FDD71D0}" presName="parentTextArrow" presStyleLbl="node1" presStyleIdx="3" presStyleCnt="8"/>
      <dgm:spPr/>
      <dgm:t>
        <a:bodyPr/>
        <a:lstStyle/>
        <a:p>
          <a:endParaRPr lang="en-US"/>
        </a:p>
      </dgm:t>
    </dgm:pt>
    <dgm:pt modelId="{C9F8A5A9-7308-45F3-957E-E31719B44155}" type="pres">
      <dgm:prSet presAssocID="{2234A604-4136-4EF9-9CC2-ADA9C2294D44}" presName="sp" presStyleCnt="0"/>
      <dgm:spPr/>
    </dgm:pt>
    <dgm:pt modelId="{41F2296D-EE03-453A-A299-0476238BA814}" type="pres">
      <dgm:prSet presAssocID="{377D3259-5633-46B7-8F49-E906EAA1B78D}" presName="arrowAndChildren" presStyleCnt="0"/>
      <dgm:spPr/>
    </dgm:pt>
    <dgm:pt modelId="{C1BBB882-15EB-412B-B4C6-16765742E050}" type="pres">
      <dgm:prSet presAssocID="{377D3259-5633-46B7-8F49-E906EAA1B78D}" presName="parentTextArrow" presStyleLbl="node1" presStyleIdx="4" presStyleCnt="8"/>
      <dgm:spPr/>
      <dgm:t>
        <a:bodyPr/>
        <a:lstStyle/>
        <a:p>
          <a:endParaRPr lang="en-US"/>
        </a:p>
      </dgm:t>
    </dgm:pt>
    <dgm:pt modelId="{62969DE8-9185-485D-9D7E-5F1583DAF202}" type="pres">
      <dgm:prSet presAssocID="{D050DD36-C67B-4208-9A0A-914539D8ED00}" presName="sp" presStyleCnt="0"/>
      <dgm:spPr/>
    </dgm:pt>
    <dgm:pt modelId="{78B3F0D1-14EF-4F9B-BC34-32685F9B5CB3}" type="pres">
      <dgm:prSet presAssocID="{36A6920B-73A2-4C78-8463-6A8F31D3F1ED}" presName="arrowAndChildren" presStyleCnt="0"/>
      <dgm:spPr/>
    </dgm:pt>
    <dgm:pt modelId="{95FC60E1-E033-4EC5-81B3-1DD7D1FE19DF}" type="pres">
      <dgm:prSet presAssocID="{36A6920B-73A2-4C78-8463-6A8F31D3F1ED}" presName="parentTextArrow" presStyleLbl="node1" presStyleIdx="5" presStyleCnt="8"/>
      <dgm:spPr/>
      <dgm:t>
        <a:bodyPr/>
        <a:lstStyle/>
        <a:p>
          <a:endParaRPr lang="en-US"/>
        </a:p>
      </dgm:t>
    </dgm:pt>
    <dgm:pt modelId="{D161AC43-D609-4763-854F-92AF2BDA939C}" type="pres">
      <dgm:prSet presAssocID="{11120717-2AF3-4F50-96D6-66E0E0B9C015}" presName="sp" presStyleCnt="0"/>
      <dgm:spPr/>
    </dgm:pt>
    <dgm:pt modelId="{7FF78BF1-0E57-448D-A947-BF1FF6E0FD77}" type="pres">
      <dgm:prSet presAssocID="{4AF2A57D-075E-4843-9F2F-B6CC40151F2B}" presName="arrowAndChildren" presStyleCnt="0"/>
      <dgm:spPr/>
    </dgm:pt>
    <dgm:pt modelId="{0853AF27-C61C-479C-A1A8-4A6A6646AF64}" type="pres">
      <dgm:prSet presAssocID="{4AF2A57D-075E-4843-9F2F-B6CC40151F2B}" presName="parentTextArrow" presStyleLbl="node1" presStyleIdx="6" presStyleCnt="8"/>
      <dgm:spPr/>
      <dgm:t>
        <a:bodyPr/>
        <a:lstStyle/>
        <a:p>
          <a:endParaRPr lang="en-US"/>
        </a:p>
      </dgm:t>
    </dgm:pt>
    <dgm:pt modelId="{DF97978B-E01F-4D5B-BC1D-8D3F55C23E39}" type="pres">
      <dgm:prSet presAssocID="{9973FCC2-5916-4136-8AC3-02AB4ED30E43}" presName="sp" presStyleCnt="0"/>
      <dgm:spPr/>
    </dgm:pt>
    <dgm:pt modelId="{EE1A502E-3994-45B5-9372-ED5C90694E58}" type="pres">
      <dgm:prSet presAssocID="{D73967AC-3B59-452A-8AD6-7BB77F20CF2D}" presName="arrowAndChildren" presStyleCnt="0"/>
      <dgm:spPr/>
    </dgm:pt>
    <dgm:pt modelId="{041135A7-84E3-474D-AE8C-5D475D714D18}" type="pres">
      <dgm:prSet presAssocID="{D73967AC-3B59-452A-8AD6-7BB77F20CF2D}" presName="parentTextArrow" presStyleLbl="node1" presStyleIdx="7" presStyleCnt="8" custLinFactNeighborX="341" custLinFactNeighborY="-277"/>
      <dgm:spPr/>
      <dgm:t>
        <a:bodyPr/>
        <a:lstStyle/>
        <a:p>
          <a:endParaRPr lang="en-US"/>
        </a:p>
      </dgm:t>
    </dgm:pt>
  </dgm:ptLst>
  <dgm:cxnLst>
    <dgm:cxn modelId="{DE6DF0F7-E32B-40C3-9FCB-C69C1BC12F4C}" srcId="{69326A18-A6F7-459A-AEEF-40D613BADBDF}" destId="{4A3B0829-CC6D-4457-B52D-44150C1D6747}" srcOrd="7" destOrd="0" parTransId="{7F7D8283-0D1F-40AE-AAF9-7FB302922B2C}" sibTransId="{FC5393FA-E8A9-4662-96ED-51ECBC015502}"/>
    <dgm:cxn modelId="{EADF4906-E649-4AD2-918B-123FBA5C3D04}" srcId="{69326A18-A6F7-459A-AEEF-40D613BADBDF}" destId="{D73967AC-3B59-452A-8AD6-7BB77F20CF2D}" srcOrd="0" destOrd="0" parTransId="{E9CE83DA-6D6A-4355-AF65-9CB112152D6C}" sibTransId="{9973FCC2-5916-4136-8AC3-02AB4ED30E43}"/>
    <dgm:cxn modelId="{967CD95D-E3C8-48E4-833E-09E8C0D03BEA}" type="presOf" srcId="{32005E7C-8B6C-4C82-BD4D-FFCD03945915}" destId="{4E287FF8-C058-4B2C-95A2-024555FA8662}" srcOrd="0" destOrd="0" presId="urn:microsoft.com/office/officeart/2005/8/layout/process4"/>
    <dgm:cxn modelId="{E9EDB8DB-C21F-4CDF-87EA-BC518F5BDFAC}" srcId="{69326A18-A6F7-459A-AEEF-40D613BADBDF}" destId="{A15D7D1B-904F-496A-80AC-2C4C7FDD71D0}" srcOrd="4" destOrd="0" parTransId="{06597607-B7EE-48D6-BDE5-B9BDD38B991D}" sibTransId="{1BD46BC3-29E0-43CB-9D27-964EF9B19EEF}"/>
    <dgm:cxn modelId="{B0AE3D34-62E1-4390-9ED7-3848F25B2AB5}" type="presOf" srcId="{D73967AC-3B59-452A-8AD6-7BB77F20CF2D}" destId="{041135A7-84E3-474D-AE8C-5D475D714D18}" srcOrd="0" destOrd="0" presId="urn:microsoft.com/office/officeart/2005/8/layout/process4"/>
    <dgm:cxn modelId="{724E12D2-AB60-4DFF-8B89-6C3D3CF87C85}" type="presOf" srcId="{4AF2A57D-075E-4843-9F2F-B6CC40151F2B}" destId="{0853AF27-C61C-479C-A1A8-4A6A6646AF64}" srcOrd="0" destOrd="0" presId="urn:microsoft.com/office/officeart/2005/8/layout/process4"/>
    <dgm:cxn modelId="{833D91F9-DFC7-4E4D-9668-A3E2FF27A918}" type="presOf" srcId="{377D3259-5633-46B7-8F49-E906EAA1B78D}" destId="{C1BBB882-15EB-412B-B4C6-16765742E050}" srcOrd="0" destOrd="0" presId="urn:microsoft.com/office/officeart/2005/8/layout/process4"/>
    <dgm:cxn modelId="{69CA9D8C-9A5D-405D-820B-02492D4499FA}" srcId="{69326A18-A6F7-459A-AEEF-40D613BADBDF}" destId="{377D3259-5633-46B7-8F49-E906EAA1B78D}" srcOrd="3" destOrd="0" parTransId="{2072D936-9FCF-4772-8855-3B4295F4A7C0}" sibTransId="{2234A604-4136-4EF9-9CC2-ADA9C2294D44}"/>
    <dgm:cxn modelId="{0C0BB3B3-5E9D-4434-B165-409FCDA2DD33}" type="presOf" srcId="{69326A18-A6F7-459A-AEEF-40D613BADBDF}" destId="{B2AF6642-8854-48C9-8F84-0E87C1BD7EB4}" srcOrd="0" destOrd="0" presId="urn:microsoft.com/office/officeart/2005/8/layout/process4"/>
    <dgm:cxn modelId="{B10FB8D1-C50A-4A71-B63F-E716E1025F2C}" srcId="{69326A18-A6F7-459A-AEEF-40D613BADBDF}" destId="{4AF2A57D-075E-4843-9F2F-B6CC40151F2B}" srcOrd="1" destOrd="0" parTransId="{D84CA2D6-4241-4F2A-88EA-CF6FBCD4EF4D}" sibTransId="{11120717-2AF3-4F50-96D6-66E0E0B9C015}"/>
    <dgm:cxn modelId="{94588F12-27DE-4C41-B749-F54053D50817}" type="presOf" srcId="{36A6920B-73A2-4C78-8463-6A8F31D3F1ED}" destId="{95FC60E1-E033-4EC5-81B3-1DD7D1FE19DF}" srcOrd="0" destOrd="0" presId="urn:microsoft.com/office/officeart/2005/8/layout/process4"/>
    <dgm:cxn modelId="{790936B4-47BE-40AA-B227-4F9AAF5A9286}" srcId="{69326A18-A6F7-459A-AEEF-40D613BADBDF}" destId="{32005E7C-8B6C-4C82-BD4D-FFCD03945915}" srcOrd="5" destOrd="0" parTransId="{A05A6292-DE12-407E-8E7B-4D76E5C86ECF}" sibTransId="{D05FB8CC-3296-4814-B134-B340001A7F1E}"/>
    <dgm:cxn modelId="{28EF0B91-904F-42A7-90F8-73CFA4F3D55D}" type="presOf" srcId="{4A3B0829-CC6D-4457-B52D-44150C1D6747}" destId="{B0938788-6481-432E-AE31-072769012BC4}" srcOrd="0" destOrd="0" presId="urn:microsoft.com/office/officeart/2005/8/layout/process4"/>
    <dgm:cxn modelId="{D81AA857-4E96-4F09-B025-5DAE20950983}" type="presOf" srcId="{A15D7D1B-904F-496A-80AC-2C4C7FDD71D0}" destId="{85E867E3-539A-4F9C-92CB-0F14F47E8BD6}" srcOrd="0" destOrd="0" presId="urn:microsoft.com/office/officeart/2005/8/layout/process4"/>
    <dgm:cxn modelId="{F3A6D1FE-4272-4717-A7C1-DEE9450D7500}" srcId="{69326A18-A6F7-459A-AEEF-40D613BADBDF}" destId="{36A6920B-73A2-4C78-8463-6A8F31D3F1ED}" srcOrd="2" destOrd="0" parTransId="{827E5276-C983-4103-AF4C-D1F0B6E76698}" sibTransId="{D050DD36-C67B-4208-9A0A-914539D8ED00}"/>
    <dgm:cxn modelId="{1BED386E-55F9-4FDC-933E-99169BA68F36}" type="presOf" srcId="{670F080D-5128-4F7A-9867-130431821D33}" destId="{46B47E31-5D20-437A-9EB1-65D6AC2DEFE2}" srcOrd="0" destOrd="0" presId="urn:microsoft.com/office/officeart/2005/8/layout/process4"/>
    <dgm:cxn modelId="{3B0E1E3D-7944-4E0F-B890-7838B5D6AF11}" srcId="{69326A18-A6F7-459A-AEEF-40D613BADBDF}" destId="{670F080D-5128-4F7A-9867-130431821D33}" srcOrd="6" destOrd="0" parTransId="{B9FEF41E-F991-4F39-B1DF-37884CA0D701}" sibTransId="{8EBB2D01-2B3E-4090-94A6-FBA48CD43687}"/>
    <dgm:cxn modelId="{A1E790D8-9E48-40F8-93CB-E6D0036F0C1B}" type="presParOf" srcId="{B2AF6642-8854-48C9-8F84-0E87C1BD7EB4}" destId="{C4576FEA-2373-47CE-8D10-FA5806EC7358}" srcOrd="0" destOrd="0" presId="urn:microsoft.com/office/officeart/2005/8/layout/process4"/>
    <dgm:cxn modelId="{D3F6DB12-5C3D-4561-9C5D-8950D19E8E6E}" type="presParOf" srcId="{C4576FEA-2373-47CE-8D10-FA5806EC7358}" destId="{B0938788-6481-432E-AE31-072769012BC4}" srcOrd="0" destOrd="0" presId="urn:microsoft.com/office/officeart/2005/8/layout/process4"/>
    <dgm:cxn modelId="{4DA46363-4137-4A56-B5C9-A5E334600B2D}" type="presParOf" srcId="{B2AF6642-8854-48C9-8F84-0E87C1BD7EB4}" destId="{5E47C610-357D-4CD4-94FE-15E8A1607D67}" srcOrd="1" destOrd="0" presId="urn:microsoft.com/office/officeart/2005/8/layout/process4"/>
    <dgm:cxn modelId="{2FA5F6D4-E0C4-40BB-9AFE-77A88A28B68D}" type="presParOf" srcId="{B2AF6642-8854-48C9-8F84-0E87C1BD7EB4}" destId="{87EB2860-C056-4645-9EA8-FEB6793171E7}" srcOrd="2" destOrd="0" presId="urn:microsoft.com/office/officeart/2005/8/layout/process4"/>
    <dgm:cxn modelId="{227AE73F-852C-40D2-8145-A4328593E1C9}" type="presParOf" srcId="{87EB2860-C056-4645-9EA8-FEB6793171E7}" destId="{46B47E31-5D20-437A-9EB1-65D6AC2DEFE2}" srcOrd="0" destOrd="0" presId="urn:microsoft.com/office/officeart/2005/8/layout/process4"/>
    <dgm:cxn modelId="{5E66BBF9-5DB7-482D-A0A7-978FB67EC0AA}" type="presParOf" srcId="{B2AF6642-8854-48C9-8F84-0E87C1BD7EB4}" destId="{51E8375B-0F18-404C-80CC-3C41711CF025}" srcOrd="3" destOrd="0" presId="urn:microsoft.com/office/officeart/2005/8/layout/process4"/>
    <dgm:cxn modelId="{C62B4B6A-186E-4D99-B9CE-96B2392790A2}" type="presParOf" srcId="{B2AF6642-8854-48C9-8F84-0E87C1BD7EB4}" destId="{714FCC5A-9015-4BB0-B084-3B5A5A6F421A}" srcOrd="4" destOrd="0" presId="urn:microsoft.com/office/officeart/2005/8/layout/process4"/>
    <dgm:cxn modelId="{F1747962-CC13-4603-B16B-969A3ACDA879}" type="presParOf" srcId="{714FCC5A-9015-4BB0-B084-3B5A5A6F421A}" destId="{4E287FF8-C058-4B2C-95A2-024555FA8662}" srcOrd="0" destOrd="0" presId="urn:microsoft.com/office/officeart/2005/8/layout/process4"/>
    <dgm:cxn modelId="{BE2A89FB-F9FD-4C5F-9EB7-DBBB72F5AD30}" type="presParOf" srcId="{B2AF6642-8854-48C9-8F84-0E87C1BD7EB4}" destId="{7A99CE27-BF42-447A-ABF8-2C550B526EF8}" srcOrd="5" destOrd="0" presId="urn:microsoft.com/office/officeart/2005/8/layout/process4"/>
    <dgm:cxn modelId="{9A64B0FD-34F5-4E9E-8D40-1C6BE4F045B1}" type="presParOf" srcId="{B2AF6642-8854-48C9-8F84-0E87C1BD7EB4}" destId="{601F2228-5E9B-4170-8D1D-274C4DF3AC6B}" srcOrd="6" destOrd="0" presId="urn:microsoft.com/office/officeart/2005/8/layout/process4"/>
    <dgm:cxn modelId="{0BAA192F-791B-4545-8F77-A68882F9EA27}" type="presParOf" srcId="{601F2228-5E9B-4170-8D1D-274C4DF3AC6B}" destId="{85E867E3-539A-4F9C-92CB-0F14F47E8BD6}" srcOrd="0" destOrd="0" presId="urn:microsoft.com/office/officeart/2005/8/layout/process4"/>
    <dgm:cxn modelId="{0B9551FF-0115-4892-ADEC-B9B300A02809}" type="presParOf" srcId="{B2AF6642-8854-48C9-8F84-0E87C1BD7EB4}" destId="{C9F8A5A9-7308-45F3-957E-E31719B44155}" srcOrd="7" destOrd="0" presId="urn:microsoft.com/office/officeart/2005/8/layout/process4"/>
    <dgm:cxn modelId="{1EEE801C-5256-4E3C-9BCB-A40C31897CB5}" type="presParOf" srcId="{B2AF6642-8854-48C9-8F84-0E87C1BD7EB4}" destId="{41F2296D-EE03-453A-A299-0476238BA814}" srcOrd="8" destOrd="0" presId="urn:microsoft.com/office/officeart/2005/8/layout/process4"/>
    <dgm:cxn modelId="{5FB49EE3-DDD0-4B59-8524-F3A8961463A9}" type="presParOf" srcId="{41F2296D-EE03-453A-A299-0476238BA814}" destId="{C1BBB882-15EB-412B-B4C6-16765742E050}" srcOrd="0" destOrd="0" presId="urn:microsoft.com/office/officeart/2005/8/layout/process4"/>
    <dgm:cxn modelId="{4EECDE4E-0AE4-4CA3-BD4F-DEDA2CC38366}" type="presParOf" srcId="{B2AF6642-8854-48C9-8F84-0E87C1BD7EB4}" destId="{62969DE8-9185-485D-9D7E-5F1583DAF202}" srcOrd="9" destOrd="0" presId="urn:microsoft.com/office/officeart/2005/8/layout/process4"/>
    <dgm:cxn modelId="{3614EFD2-9945-48A1-A79C-55A4881E145D}" type="presParOf" srcId="{B2AF6642-8854-48C9-8F84-0E87C1BD7EB4}" destId="{78B3F0D1-14EF-4F9B-BC34-32685F9B5CB3}" srcOrd="10" destOrd="0" presId="urn:microsoft.com/office/officeart/2005/8/layout/process4"/>
    <dgm:cxn modelId="{56BCBBD4-6129-47D2-BF05-DC8D9A23BE6F}" type="presParOf" srcId="{78B3F0D1-14EF-4F9B-BC34-32685F9B5CB3}" destId="{95FC60E1-E033-4EC5-81B3-1DD7D1FE19DF}" srcOrd="0" destOrd="0" presId="urn:microsoft.com/office/officeart/2005/8/layout/process4"/>
    <dgm:cxn modelId="{6916EEA8-080E-4B74-8CA9-F4490DA4BF1A}" type="presParOf" srcId="{B2AF6642-8854-48C9-8F84-0E87C1BD7EB4}" destId="{D161AC43-D609-4763-854F-92AF2BDA939C}" srcOrd="11" destOrd="0" presId="urn:microsoft.com/office/officeart/2005/8/layout/process4"/>
    <dgm:cxn modelId="{663F997F-6E81-423A-A061-4A8582E46449}" type="presParOf" srcId="{B2AF6642-8854-48C9-8F84-0E87C1BD7EB4}" destId="{7FF78BF1-0E57-448D-A947-BF1FF6E0FD77}" srcOrd="12" destOrd="0" presId="urn:microsoft.com/office/officeart/2005/8/layout/process4"/>
    <dgm:cxn modelId="{AE7039B4-BFC2-4E34-AE03-4DE23D961F1F}" type="presParOf" srcId="{7FF78BF1-0E57-448D-A947-BF1FF6E0FD77}" destId="{0853AF27-C61C-479C-A1A8-4A6A6646AF64}" srcOrd="0" destOrd="0" presId="urn:microsoft.com/office/officeart/2005/8/layout/process4"/>
    <dgm:cxn modelId="{F37FA28B-27E6-498B-A47D-4C4FF67E47D8}" type="presParOf" srcId="{B2AF6642-8854-48C9-8F84-0E87C1BD7EB4}" destId="{DF97978B-E01F-4D5B-BC1D-8D3F55C23E39}" srcOrd="13" destOrd="0" presId="urn:microsoft.com/office/officeart/2005/8/layout/process4"/>
    <dgm:cxn modelId="{884075D0-4D3E-4E4A-A043-B0A4FC24BA0F}" type="presParOf" srcId="{B2AF6642-8854-48C9-8F84-0E87C1BD7EB4}" destId="{EE1A502E-3994-45B5-9372-ED5C90694E58}" srcOrd="14" destOrd="0" presId="urn:microsoft.com/office/officeart/2005/8/layout/process4"/>
    <dgm:cxn modelId="{AB5D2F68-7BD8-45AB-BBD8-1D8A66AF2257}" type="presParOf" srcId="{EE1A502E-3994-45B5-9372-ED5C90694E58}" destId="{041135A7-84E3-474D-AE8C-5D475D714D18}" srcOrd="0" destOrd="0" presId="urn:microsoft.com/office/officeart/2005/8/layout/process4"/>
  </dgm:cxnLst>
  <dgm:bg/>
  <dgm:whole/>
</dgm:dataModel>
</file>

<file path=xl/diagrams/layout1.xml><?xml version="1.0" encoding="utf-8"?>
<dgm:layoutDef xmlns:dgm="http://schemas.openxmlformats.org/drawingml/2006/diagram" xmlns:a="http://schemas.openxmlformats.org/drawingml/2006/main" uniqueId="urn:microsoft.com/office/officeart/2005/8/layout/vList5">
  <dgm:title val=""/>
  <dgm:desc val=""/>
  <dgm:catLst>
    <dgm:cat type="list" pri="15000"/>
    <dgm:cat type="convert" pri="2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Name0">
    <dgm:varLst>
      <dgm:dir/>
      <dgm:animLvl val="lvl"/>
      <dgm:resizeHandles val="exact"/>
    </dgm:varLst>
    <dgm:choose name="Name1">
      <dgm:if name="Name2" func="var" arg="dir" op="equ" val="norm">
        <dgm:alg type="lin">
          <dgm:param type="linDir" val="fromT"/>
          <dgm:param type="nodeHorzAlign" val="l"/>
        </dgm:alg>
      </dgm:if>
      <dgm:else name="Name3">
        <dgm:alg type="lin">
          <dgm:param type="linDir" val="fromT"/>
          <dgm:param type="nodeHorzAlign" val="r"/>
        </dgm:alg>
      </dgm:else>
    </dgm:choose>
    <dgm:shape xmlns:r="http://schemas.openxmlformats.org/officeDocument/2006/relationships" r:blip="">
      <dgm:adjLst/>
    </dgm:shape>
    <dgm:presOf/>
    <dgm:constrLst>
      <dgm:constr type="h" for="ch" forName="linNode" refType="h"/>
      <dgm:constr type="w" for="ch" forName="linNode" refType="w"/>
      <dgm:constr type="h" for="ch" forName="sp" refType="h" fact="0.05"/>
      <dgm:constr type="primFontSz" for="des" forName="parentText" op="equ" val="65"/>
      <dgm:constr type="secFontSz" for="des" forName="descendantText" op="equ"/>
    </dgm:constrLst>
    <dgm:ruleLst/>
    <dgm:forEach name="Name4" axis="ch" ptType="node">
      <dgm:layoutNode name="linNode">
        <dgm:choose name="Name5">
          <dgm:if name="Name6" func="var" arg="dir" op="equ" val="norm">
            <dgm:alg type="lin">
              <dgm:param type="linDir" val="fromL"/>
            </dgm:alg>
          </dgm:if>
          <dgm:else name="Name7">
            <dgm:alg type="lin">
              <dgm:param type="linDir" val="fromR"/>
            </dgm:alg>
          </dgm:else>
        </dgm:choose>
        <dgm:shape xmlns:r="http://schemas.openxmlformats.org/officeDocument/2006/relationships" r:blip="">
          <dgm:adjLst/>
        </dgm:shape>
        <dgm:presOf/>
        <dgm:constrLst>
          <dgm:constr type="w" for="ch" forName="parentText" refType="w" fact="0.36"/>
          <dgm:constr type="w" for="ch" forName="descendantText" refType="w" fact="0.64"/>
          <dgm:constr type="h" for="ch" forName="parentText" refType="h"/>
          <dgm:constr type="h" for="ch" forName="descendantText" refType="h" refFor="ch" refForName="parentText" fact="0.8"/>
        </dgm:constrLst>
        <dgm:ruleLst/>
        <dgm:layoutNode name="parentText">
          <dgm:varLst>
            <dgm:chMax val="1"/>
            <dgm:bulletEnabled val="1"/>
          </dgm:varLst>
          <dgm:alg type="tx"/>
          <dgm:shape xmlns:r="http://schemas.openxmlformats.org/officeDocument/2006/relationships" type="roundRect" r:blip="" zOrderOff="3">
            <dgm:adjLst/>
          </dgm:shape>
          <dgm:presOf axis="self" ptType="node"/>
          <dgm:constrLst>
            <dgm:constr type="tMarg" refType="primFontSz" fact="0.15"/>
            <dgm:constr type="bMarg" refType="primFontSz" fact="0.15"/>
            <dgm:constr type="lMarg" refType="primFontSz" fact="0.3"/>
            <dgm:constr type="rMarg" refType="primFontSz" fact="0.3"/>
          </dgm:constrLst>
          <dgm:ruleLst>
            <dgm:rule type="primFontSz" val="5" fact="NaN" max="NaN"/>
          </dgm:ruleLst>
        </dgm:layoutNode>
        <dgm:choose name="Name8">
          <dgm:if name="Name9" axis="ch" ptType="node" func="cnt" op="gte" val="1">
            <dgm:layoutNode name="descendantText" styleLbl="alignAccFollowNode1">
              <dgm:varLst>
                <dgm:bulletEnabled val="1"/>
              </dgm:varLst>
              <dgm:alg type="tx">
                <dgm:param type="stBulletLvl" val="1"/>
                <dgm:param type="txAnchorVertCh" val="mid"/>
              </dgm:alg>
              <dgm:choose name="Name10">
                <dgm:if name="Name11" func="var" arg="dir" op="equ" val="norm">
                  <dgm:shape xmlns:r="http://schemas.openxmlformats.org/officeDocument/2006/relationships" rot="90" type="round2SameRect" r:blip="">
                    <dgm:adjLst/>
                  </dgm:shape>
                </dgm:if>
                <dgm:else name="Name12">
                  <dgm:shape xmlns:r="http://schemas.openxmlformats.org/officeDocument/2006/relationships" rot="-90" type="round2SameRect" r:blip="">
                    <dgm:adjLst/>
                  </dgm:shape>
                </dgm:else>
              </dgm:choose>
              <dgm:presOf axis="des" ptType="node"/>
              <dgm:constrLst>
                <dgm:constr type="secFontSz" val="65"/>
                <dgm:constr type="primFontSz" refType="secFontSz"/>
                <dgm:constr type="lMarg" refType="secFontSz" fact="0.3"/>
                <dgm:constr type="rMarg" refType="secFontSz" fact="0.3"/>
                <dgm:constr type="tMarg" refType="secFontSz" fact="0.15"/>
                <dgm:constr type="bMarg" refType="secFontSz" fact="0.15"/>
              </dgm:constrLst>
              <dgm:ruleLst>
                <dgm:rule type="secFontSz" val="5" fact="NaN" max="NaN"/>
              </dgm:ruleLst>
            </dgm:layoutNode>
          </dgm:if>
          <dgm:else name="Name13"/>
        </dgm:choose>
      </dgm:layoutNode>
      <dgm:forEach name="Name14" axis="followSib" ptType="sibTrans" cnt="1">
        <dgm:layoutNode name="sp">
          <dgm:alg type="sp"/>
          <dgm:shape xmlns:r="http://schemas.openxmlformats.org/officeDocument/2006/relationships" r:blip="">
            <dgm:adjLst/>
          </dgm:shape>
          <dgm:presOf/>
          <dgm:constrLst/>
          <dgm:ruleLst/>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process4">
  <dgm:title val=""/>
  <dgm:desc val=""/>
  <dgm:catLst>
    <dgm:cat type="process" pri="16000"/>
    <dgm:cat type="list" pri="20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Name0">
    <dgm:varLst>
      <dgm:dir/>
      <dgm:animLvl val="lvl"/>
      <dgm:resizeHandles val="exact"/>
    </dgm:varLst>
    <dgm:alg type="lin">
      <dgm:param type="linDir" val="fromB"/>
    </dgm:alg>
    <dgm:shape xmlns:r="http://schemas.openxmlformats.org/officeDocument/2006/relationships" r:blip="">
      <dgm:adjLst/>
    </dgm:shape>
    <dgm:presOf/>
    <dgm:constrLst>
      <dgm:constr type="h" for="ch" forName="boxAndChildren" refType="h"/>
      <dgm:constr type="h" for="ch" forName="arrowAndChildren" refType="h" refFor="ch" refForName="boxAndChildren" op="equ" fact="1.538"/>
      <dgm:constr type="w" for="ch" forName="arrowAndChildren" refType="w"/>
      <dgm:constr type="w" for="ch" forName="boxAndChildren" refType="w"/>
      <dgm:constr type="h" for="ch" forName="sp" refType="h" fact="-0.015"/>
      <dgm:constr type="primFontSz" for="des" forName="parentTextBox" val="65"/>
      <dgm:constr type="primFontSz" for="des" forName="parentTextArrow" refType="primFontSz" refFor="des" refForName="parentTextBox" op="equ"/>
      <dgm:constr type="primFontSz" for="des" forName="childTextArrow" val="65"/>
      <dgm:constr type="primFontSz" for="des" forName="childTextBox" refType="primFontSz" refFor="des" refForName="childTextArrow" op="equ"/>
    </dgm:constrLst>
    <dgm:ruleLst/>
    <dgm:forEach name="Name1" axis="ch" ptType="node" st="-1" step="-1">
      <dgm:choose name="Name2">
        <dgm:if name="Name3" axis="self" ptType="node" func="revPos" op="equ" val="1">
          <dgm:layoutNode name="boxAndChildren">
            <dgm:alg type="composite"/>
            <dgm:shape xmlns:r="http://schemas.openxmlformats.org/officeDocument/2006/relationships" r:blip="">
              <dgm:adjLst/>
            </dgm:shape>
            <dgm:presOf/>
            <dgm:choose name="Name4">
              <dgm:if name="Name5" axis="ch" ptType="node" func="cnt" op="gte" val="1">
                <dgm:constrLst>
                  <dgm:constr type="w" for="ch" forName="parentTextBox" refType="w"/>
                  <dgm:constr type="h" for="ch" forName="parentTextBox" refType="h" fact="0.54"/>
                  <dgm:constr type="t" for="ch" forName="parentTextBox"/>
                  <dgm:constr type="w" for="ch" forName="entireBox" refType="w"/>
                  <dgm:constr type="h" for="ch" forName="entireBox" refType="h"/>
                  <dgm:constr type="w" for="ch" forName="descendantBox" refType="w"/>
                  <dgm:constr type="b" for="ch" forName="descendantBox" refType="h" fact="0.98"/>
                  <dgm:constr type="h" for="ch" forName="descendantBox" refType="h" fact="0.46"/>
                </dgm:constrLst>
              </dgm:if>
              <dgm:else name="Name6">
                <dgm:constrLst>
                  <dgm:constr type="w" for="ch" forName="parentTextBox" refType="w"/>
                  <dgm:constr type="h" for="ch" forName="parentTextBox" refType="h"/>
                </dgm:constrLst>
              </dgm:else>
            </dgm:choose>
            <dgm:ruleLst/>
            <dgm:layoutNode name="parentTextBox">
              <dgm:alg type="tx"/>
              <dgm:choose name="Name7">
                <dgm:if name="Name8" axis="ch" ptType="node" func="cnt" op="gte" val="1">
                  <dgm:shape xmlns:r="http://schemas.openxmlformats.org/officeDocument/2006/relationships" type="rect" r:blip="" zOrderOff="1" hideGeom="1">
                    <dgm:adjLst/>
                  </dgm:shape>
                </dgm:if>
                <dgm:else name="Name9">
                  <dgm:shape xmlns:r="http://schemas.openxmlformats.org/officeDocument/2006/relationships" type="rect" r:blip="">
                    <dgm:adjLst/>
                  </dgm:shape>
                </dgm:else>
              </dgm:choose>
              <dgm:presOf axis="self"/>
              <dgm:constrLst/>
              <dgm:ruleLst>
                <dgm:rule type="primFontSz" val="5" fact="NaN" max="NaN"/>
              </dgm:ruleLst>
            </dgm:layoutNode>
            <dgm:choose name="Name10">
              <dgm:if name="Name11" axis="ch" ptType="node" func="cnt" op="gte" val="1">
                <dgm:layoutNode name="entireBox">
                  <dgm:alg type="sp"/>
                  <dgm:shape xmlns:r="http://schemas.openxmlformats.org/officeDocument/2006/relationships" type="rect" r:blip="">
                    <dgm:adjLst/>
                  </dgm:shape>
                  <dgm:presOf axis="self"/>
                  <dgm:constrLst/>
                  <dgm:ruleLst/>
                </dgm:layoutNode>
                <dgm:layoutNode name="descendantBox" styleLbl="fgAccFollowNode1">
                  <dgm:choose name="Name12">
                    <dgm:if name="Name13" func="var" arg="dir" op="equ" val="norm">
                      <dgm:alg type="lin"/>
                    </dgm:if>
                    <dgm:else name="Name14">
                      <dgm:alg type="lin">
                        <dgm:param type="linDir" val="fromR"/>
                      </dgm:alg>
                    </dgm:else>
                  </dgm:choose>
                  <dgm:shape xmlns:r="http://schemas.openxmlformats.org/officeDocument/2006/relationships" r:blip="">
                    <dgm:adjLst/>
                  </dgm:shape>
                  <dgm:presOf/>
                  <dgm:constrLst>
                    <dgm:constr type="w" for="ch" forName="childTextBox" refType="w"/>
                    <dgm:constr type="h" for="ch" forName="childTextBox" refType="h"/>
                  </dgm:constrLst>
                  <dgm:ruleLst/>
                  <dgm:forEach name="Name15" axis="ch" ptType="node">
                    <dgm:layoutNode name="childTextBox"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16"/>
            </dgm:choose>
          </dgm:layoutNode>
        </dgm:if>
        <dgm:else name="Name17">
          <dgm:layoutNode name="arrowAndChildren">
            <dgm:alg type="composite"/>
            <dgm:shape xmlns:r="http://schemas.openxmlformats.org/officeDocument/2006/relationships" r:blip="">
              <dgm:adjLst/>
            </dgm:shape>
            <dgm:presOf/>
            <dgm:choose name="Name18">
              <dgm:if name="Name19" axis="ch" ptType="node" func="cnt" op="gte" val="1">
                <dgm:constrLst>
                  <dgm:constr type="w" for="ch" forName="parentTextArrow" refType="w"/>
                  <dgm:constr type="t" for="ch" forName="parentTextArrow"/>
                  <dgm:constr type="h" for="ch" forName="parentTextArrow" refType="h" fact="0.351"/>
                  <dgm:constr type="w" for="ch" forName="arrow" refType="w"/>
                  <dgm:constr type="h" for="ch" forName="arrow" refType="h"/>
                  <dgm:constr type="w" for="ch" forName="descendantArrow" refType="w"/>
                  <dgm:constr type="b" for="ch" forName="descendantArrow" refType="h" fact="0.65"/>
                  <dgm:constr type="h" for="ch" forName="descendantArrow" refType="h" fact="0.299"/>
                </dgm:constrLst>
              </dgm:if>
              <dgm:else name="Name20">
                <dgm:constrLst>
                  <dgm:constr type="w" for="ch" forName="parentTextArrow" refType="w"/>
                  <dgm:constr type="h" for="ch" forName="parentTextArrow" refType="h"/>
                </dgm:constrLst>
              </dgm:else>
            </dgm:choose>
            <dgm:ruleLst/>
            <dgm:layoutNode name="parentTextArrow">
              <dgm:alg type="tx"/>
              <dgm:choose name="Name21">
                <dgm:if name="Name22" axis="ch" ptType="node" func="cnt" op="gte" val="1">
                  <dgm:shape xmlns:r="http://schemas.openxmlformats.org/officeDocument/2006/relationships" type="rect" r:blip="" zOrderOff="1" hideGeom="1">
                    <dgm:adjLst/>
                  </dgm:shape>
                </dgm:if>
                <dgm:else name="Name23">
                  <dgm:shape xmlns:r="http://schemas.openxmlformats.org/officeDocument/2006/relationships" rot="180" type="upArrowCallout" r:blip="">
                    <dgm:adjLst/>
                  </dgm:shape>
                </dgm:else>
              </dgm:choose>
              <dgm:presOf axis="self"/>
              <dgm:constrLst/>
              <dgm:ruleLst>
                <dgm:rule type="primFontSz" val="5" fact="NaN" max="NaN"/>
              </dgm:ruleLst>
            </dgm:layoutNode>
            <dgm:choose name="Name24">
              <dgm:if name="Name25" axis="ch" ptType="node" func="cnt" op="gte" val="1">
                <dgm:layoutNode name="arrow">
                  <dgm:alg type="sp"/>
                  <dgm:shape xmlns:r="http://schemas.openxmlformats.org/officeDocument/2006/relationships" rot="180" type="upArrowCallout" r:blip="">
                    <dgm:adjLst/>
                  </dgm:shape>
                  <dgm:presOf axis="self"/>
                  <dgm:constrLst/>
                  <dgm:ruleLst/>
                </dgm:layoutNode>
                <dgm:layoutNode name="descendantArrow">
                  <dgm:choose name="Name26">
                    <dgm:if name="Name27" func="var" arg="dir" op="equ" val="norm">
                      <dgm:alg type="lin"/>
                    </dgm:if>
                    <dgm:else name="Name28">
                      <dgm:alg type="lin">
                        <dgm:param type="linDir" val="fromR"/>
                      </dgm:alg>
                    </dgm:else>
                  </dgm:choose>
                  <dgm:shape xmlns:r="http://schemas.openxmlformats.org/officeDocument/2006/relationships" r:blip="">
                    <dgm:adjLst/>
                  </dgm:shape>
                  <dgm:presOf/>
                  <dgm:constrLst>
                    <dgm:constr type="w" for="ch" forName="childTextArrow" refType="w"/>
                    <dgm:constr type="h" for="ch" forName="childTextArrow" refType="h"/>
                  </dgm:constrLst>
                  <dgm:ruleLst/>
                  <dgm:forEach name="Name29" axis="ch" ptType="node">
                    <dgm:layoutNode name="childTextArrow"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30"/>
            </dgm:choose>
          </dgm:layoutNode>
        </dgm:else>
      </dgm:choose>
      <dgm:forEach name="Name31" axis="precedSib" ptType="sibTrans" st="-1" cnt="1">
        <dgm:layoutNode name="sp">
          <dgm:alg type="sp"/>
          <dgm:shape xmlns:r="http://schemas.openxmlformats.org/officeDocument/2006/relationships" r:blip="">
            <dgm:adjLst/>
          </dgm:shape>
          <dgm:presOf axis="sel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process2">
  <dgm:title val=""/>
  <dgm:desc val=""/>
  <dgm:catLst>
    <dgm:cat type="process" pri="13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Flow">
    <dgm:varLst>
      <dgm:resizeHandles val="exact"/>
    </dgm:varLst>
    <dgm:alg type="lin">
      <dgm:param type="linDir" val="fromT"/>
    </dgm:alg>
    <dgm:shape xmlns:r="http://schemas.openxmlformats.org/officeDocument/2006/relationships" r:blip="">
      <dgm:adjLst/>
    </dgm:shape>
    <dgm:presOf/>
    <dgm:constrLst>
      <dgm:constr type="h" for="ch" ptType="node" refType="h"/>
      <dgm:constr type="h" for="ch" ptType="sibTrans" refType="h" refFor="ch" refPtType="node" fact="0.5"/>
      <dgm:constr type="w" for="ch" ptType="node" op="equ"/>
      <dgm:constr type="primFontSz" for="ch" ptType="node" op="equ" val="65"/>
      <dgm:constr type="primFontSz" for="des" forName="connectorText" op="equ" val="55"/>
      <dgm:constr type="primFontSz" for="des" forName="connectorText" refType="primFontSz" refFor="ch" refPtType="node" op="lte" fact="0.8"/>
    </dgm:constrLst>
    <dgm:ruleLst/>
    <dgm:forEach name="nodesForEach" axis="ch" ptType="node">
      <dgm:layoutNode name="node">
        <dgm:varLst>
          <dgm:bulletEnabled val="1"/>
        </dgm:varLst>
        <dgm:choose name="Name0">
          <dgm:if name="Name1" axis="root des" ptType="all node" func="maxDepth" op="gt" val="1">
            <dgm:alg type="tx">
              <dgm:param type="parTxLTRAlign" val="l"/>
              <dgm:param type="parTxRTLAlign" val="r"/>
              <dgm:param type="txAnchorVertCh" val="mid"/>
            </dgm:alg>
          </dgm:if>
          <dgm:else name="Name2">
            <dgm:alg type="tx"/>
          </dgm:else>
        </dgm:choose>
        <dgm:shape xmlns:r="http://schemas.openxmlformats.org/officeDocument/2006/relationships" type="roundRect" r:blip="">
          <dgm:adjLst>
            <dgm:adj idx="1" val="0.1"/>
          </dgm:adjLst>
        </dgm:shape>
        <dgm:presOf axis="desOrSelf" ptType="node"/>
        <dgm:constrLst>
          <dgm:constr type="w" refType="h" fact="1.8"/>
          <dgm:constr type="tMarg" refType="primFontSz" fact="0.3"/>
          <dgm:constr type="bMarg" refType="primFontSz" fact="0.3"/>
          <dgm:constr type="lMarg" refType="primFontSz" fact="0.3"/>
          <dgm:constr type="rMarg" refType="primFontSz" fact="0.3"/>
        </dgm:constrLst>
        <dgm:ruleLst>
          <dgm:rule type="primFontSz" val="18" fact="NaN" max="NaN"/>
          <dgm:rule type="w" val="NaN" fact="4" max="NaN"/>
          <dgm:rule type="primFontSz" val="5" fact="NaN" max="NaN"/>
        </dgm:ruleLst>
      </dgm:layoutNode>
      <dgm:forEach name="sibTransForEach" axis="followSib" ptType="sibTrans" cnt="1">
        <dgm:layoutNode name="sibTrans">
          <dgm:alg type="conn">
            <dgm:param type="begPts" val="auto"/>
            <dgm:param type="endPts" val="auto"/>
          </dgm:alg>
          <dgm:shape xmlns:r="http://schemas.openxmlformats.org/officeDocument/2006/relationships" type="conn" r:blip="">
            <dgm:adjLst/>
          </dgm:shape>
          <dgm:presOf axis="self"/>
          <dgm:constrLst>
            <dgm:constr type="w" refType="h" fact="0.9"/>
            <dgm:constr type="connDist"/>
            <dgm:constr type="wArH" refType="w" fact="0.5"/>
            <dgm:constr type="hArH" refType="w"/>
            <dgm:constr type="stemThick" refType="w" fact="0.6"/>
            <dgm:constr type="begPad" refType="connDist" fact="0.125"/>
            <dgm:constr type="endPad" refType="connDist" fact="0.125"/>
          </dgm:constrLst>
          <dgm:ruleLst/>
          <dgm:layoutNode name="connectorText">
            <dgm:alg type="tx">
              <dgm:param type="autoTxRot" val="upr"/>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process4">
  <dgm:title val=""/>
  <dgm:desc val=""/>
  <dgm:catLst>
    <dgm:cat type="process" pri="16000"/>
    <dgm:cat type="list" pri="20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Name0">
    <dgm:varLst>
      <dgm:dir/>
      <dgm:animLvl val="lvl"/>
      <dgm:resizeHandles val="exact"/>
    </dgm:varLst>
    <dgm:alg type="lin">
      <dgm:param type="linDir" val="fromB"/>
    </dgm:alg>
    <dgm:shape xmlns:r="http://schemas.openxmlformats.org/officeDocument/2006/relationships" r:blip="">
      <dgm:adjLst/>
    </dgm:shape>
    <dgm:presOf/>
    <dgm:constrLst>
      <dgm:constr type="h" for="ch" forName="boxAndChildren" refType="h"/>
      <dgm:constr type="h" for="ch" forName="arrowAndChildren" refType="h" refFor="ch" refForName="boxAndChildren" op="equ" fact="1.538"/>
      <dgm:constr type="w" for="ch" forName="arrowAndChildren" refType="w"/>
      <dgm:constr type="w" for="ch" forName="boxAndChildren" refType="w"/>
      <dgm:constr type="h" for="ch" forName="sp" refType="h" fact="-0.015"/>
      <dgm:constr type="primFontSz" for="des" forName="parentTextBox" val="65"/>
      <dgm:constr type="primFontSz" for="des" forName="parentTextArrow" refType="primFontSz" refFor="des" refForName="parentTextBox" op="equ"/>
      <dgm:constr type="primFontSz" for="des" forName="childTextArrow" val="65"/>
      <dgm:constr type="primFontSz" for="des" forName="childTextBox" refType="primFontSz" refFor="des" refForName="childTextArrow" op="equ"/>
    </dgm:constrLst>
    <dgm:ruleLst/>
    <dgm:forEach name="Name1" axis="ch" ptType="node" st="-1" step="-1">
      <dgm:choose name="Name2">
        <dgm:if name="Name3" axis="self" ptType="node" func="revPos" op="equ" val="1">
          <dgm:layoutNode name="boxAndChildren">
            <dgm:alg type="composite"/>
            <dgm:shape xmlns:r="http://schemas.openxmlformats.org/officeDocument/2006/relationships" r:blip="">
              <dgm:adjLst/>
            </dgm:shape>
            <dgm:presOf/>
            <dgm:choose name="Name4">
              <dgm:if name="Name5" axis="ch" ptType="node" func="cnt" op="gte" val="1">
                <dgm:constrLst>
                  <dgm:constr type="w" for="ch" forName="parentTextBox" refType="w"/>
                  <dgm:constr type="h" for="ch" forName="parentTextBox" refType="h" fact="0.54"/>
                  <dgm:constr type="t" for="ch" forName="parentTextBox"/>
                  <dgm:constr type="w" for="ch" forName="entireBox" refType="w"/>
                  <dgm:constr type="h" for="ch" forName="entireBox" refType="h"/>
                  <dgm:constr type="w" for="ch" forName="descendantBox" refType="w"/>
                  <dgm:constr type="b" for="ch" forName="descendantBox" refType="h" fact="0.98"/>
                  <dgm:constr type="h" for="ch" forName="descendantBox" refType="h" fact="0.46"/>
                </dgm:constrLst>
              </dgm:if>
              <dgm:else name="Name6">
                <dgm:constrLst>
                  <dgm:constr type="w" for="ch" forName="parentTextBox" refType="w"/>
                  <dgm:constr type="h" for="ch" forName="parentTextBox" refType="h"/>
                </dgm:constrLst>
              </dgm:else>
            </dgm:choose>
            <dgm:ruleLst/>
            <dgm:layoutNode name="parentTextBox">
              <dgm:alg type="tx"/>
              <dgm:choose name="Name7">
                <dgm:if name="Name8" axis="ch" ptType="node" func="cnt" op="gte" val="1">
                  <dgm:shape xmlns:r="http://schemas.openxmlformats.org/officeDocument/2006/relationships" type="rect" r:blip="" zOrderOff="1" hideGeom="1">
                    <dgm:adjLst/>
                  </dgm:shape>
                </dgm:if>
                <dgm:else name="Name9">
                  <dgm:shape xmlns:r="http://schemas.openxmlformats.org/officeDocument/2006/relationships" type="rect" r:blip="">
                    <dgm:adjLst/>
                  </dgm:shape>
                </dgm:else>
              </dgm:choose>
              <dgm:presOf axis="self"/>
              <dgm:constrLst/>
              <dgm:ruleLst>
                <dgm:rule type="primFontSz" val="5" fact="NaN" max="NaN"/>
              </dgm:ruleLst>
            </dgm:layoutNode>
            <dgm:choose name="Name10">
              <dgm:if name="Name11" axis="ch" ptType="node" func="cnt" op="gte" val="1">
                <dgm:layoutNode name="entireBox">
                  <dgm:alg type="sp"/>
                  <dgm:shape xmlns:r="http://schemas.openxmlformats.org/officeDocument/2006/relationships" type="rect" r:blip="">
                    <dgm:adjLst/>
                  </dgm:shape>
                  <dgm:presOf axis="self"/>
                  <dgm:constrLst/>
                  <dgm:ruleLst/>
                </dgm:layoutNode>
                <dgm:layoutNode name="descendantBox" styleLbl="fgAccFollowNode1">
                  <dgm:choose name="Name12">
                    <dgm:if name="Name13" func="var" arg="dir" op="equ" val="norm">
                      <dgm:alg type="lin"/>
                    </dgm:if>
                    <dgm:else name="Name14">
                      <dgm:alg type="lin">
                        <dgm:param type="linDir" val="fromR"/>
                      </dgm:alg>
                    </dgm:else>
                  </dgm:choose>
                  <dgm:shape xmlns:r="http://schemas.openxmlformats.org/officeDocument/2006/relationships" r:blip="">
                    <dgm:adjLst/>
                  </dgm:shape>
                  <dgm:presOf/>
                  <dgm:constrLst>
                    <dgm:constr type="w" for="ch" forName="childTextBox" refType="w"/>
                    <dgm:constr type="h" for="ch" forName="childTextBox" refType="h"/>
                  </dgm:constrLst>
                  <dgm:ruleLst/>
                  <dgm:forEach name="Name15" axis="ch" ptType="node">
                    <dgm:layoutNode name="childTextBox"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16"/>
            </dgm:choose>
          </dgm:layoutNode>
        </dgm:if>
        <dgm:else name="Name17">
          <dgm:layoutNode name="arrowAndChildren">
            <dgm:alg type="composite"/>
            <dgm:shape xmlns:r="http://schemas.openxmlformats.org/officeDocument/2006/relationships" r:blip="">
              <dgm:adjLst/>
            </dgm:shape>
            <dgm:presOf/>
            <dgm:choose name="Name18">
              <dgm:if name="Name19" axis="ch" ptType="node" func="cnt" op="gte" val="1">
                <dgm:constrLst>
                  <dgm:constr type="w" for="ch" forName="parentTextArrow" refType="w"/>
                  <dgm:constr type="t" for="ch" forName="parentTextArrow"/>
                  <dgm:constr type="h" for="ch" forName="parentTextArrow" refType="h" fact="0.351"/>
                  <dgm:constr type="w" for="ch" forName="arrow" refType="w"/>
                  <dgm:constr type="h" for="ch" forName="arrow" refType="h"/>
                  <dgm:constr type="w" for="ch" forName="descendantArrow" refType="w"/>
                  <dgm:constr type="b" for="ch" forName="descendantArrow" refType="h" fact="0.65"/>
                  <dgm:constr type="h" for="ch" forName="descendantArrow" refType="h" fact="0.299"/>
                </dgm:constrLst>
              </dgm:if>
              <dgm:else name="Name20">
                <dgm:constrLst>
                  <dgm:constr type="w" for="ch" forName="parentTextArrow" refType="w"/>
                  <dgm:constr type="h" for="ch" forName="parentTextArrow" refType="h"/>
                </dgm:constrLst>
              </dgm:else>
            </dgm:choose>
            <dgm:ruleLst/>
            <dgm:layoutNode name="parentTextArrow">
              <dgm:alg type="tx"/>
              <dgm:choose name="Name21">
                <dgm:if name="Name22" axis="ch" ptType="node" func="cnt" op="gte" val="1">
                  <dgm:shape xmlns:r="http://schemas.openxmlformats.org/officeDocument/2006/relationships" type="rect" r:blip="" zOrderOff="1" hideGeom="1">
                    <dgm:adjLst/>
                  </dgm:shape>
                </dgm:if>
                <dgm:else name="Name23">
                  <dgm:shape xmlns:r="http://schemas.openxmlformats.org/officeDocument/2006/relationships" rot="180" type="upArrowCallout" r:blip="">
                    <dgm:adjLst/>
                  </dgm:shape>
                </dgm:else>
              </dgm:choose>
              <dgm:presOf axis="self"/>
              <dgm:constrLst/>
              <dgm:ruleLst>
                <dgm:rule type="primFontSz" val="5" fact="NaN" max="NaN"/>
              </dgm:ruleLst>
            </dgm:layoutNode>
            <dgm:choose name="Name24">
              <dgm:if name="Name25" axis="ch" ptType="node" func="cnt" op="gte" val="1">
                <dgm:layoutNode name="arrow">
                  <dgm:alg type="sp"/>
                  <dgm:shape xmlns:r="http://schemas.openxmlformats.org/officeDocument/2006/relationships" rot="180" type="upArrowCallout" r:blip="">
                    <dgm:adjLst/>
                  </dgm:shape>
                  <dgm:presOf axis="self"/>
                  <dgm:constrLst/>
                  <dgm:ruleLst/>
                </dgm:layoutNode>
                <dgm:layoutNode name="descendantArrow">
                  <dgm:choose name="Name26">
                    <dgm:if name="Name27" func="var" arg="dir" op="equ" val="norm">
                      <dgm:alg type="lin"/>
                    </dgm:if>
                    <dgm:else name="Name28">
                      <dgm:alg type="lin">
                        <dgm:param type="linDir" val="fromR"/>
                      </dgm:alg>
                    </dgm:else>
                  </dgm:choose>
                  <dgm:shape xmlns:r="http://schemas.openxmlformats.org/officeDocument/2006/relationships" r:blip="">
                    <dgm:adjLst/>
                  </dgm:shape>
                  <dgm:presOf/>
                  <dgm:constrLst>
                    <dgm:constr type="w" for="ch" forName="childTextArrow" refType="w"/>
                    <dgm:constr type="h" for="ch" forName="childTextArrow" refType="h"/>
                  </dgm:constrLst>
                  <dgm:ruleLst/>
                  <dgm:forEach name="Name29" axis="ch" ptType="node">
                    <dgm:layoutNode name="childTextArrow"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30"/>
            </dgm:choose>
          </dgm:layoutNode>
        </dgm:else>
      </dgm:choose>
      <dgm:forEach name="Name31" axis="precedSib" ptType="sibTrans" st="-1" cnt="1">
        <dgm:layoutNode name="sp">
          <dgm:alg type="sp"/>
          <dgm:shape xmlns:r="http://schemas.openxmlformats.org/officeDocument/2006/relationships" r:blip="">
            <dgm:adjLst/>
          </dgm:shape>
          <dgm:presOf axis="self"/>
          <dgm:constrLst/>
          <dgm:ruleLst/>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3d2">
  <dgm:title val=""/>
  <dgm:desc val=""/>
  <dgm:catLst>
    <dgm:cat type="3D" pri="11200"/>
  </dgm:catLst>
  <dgm:scene3d>
    <a:camera prst="orthographicFront"/>
    <a:lightRig rig="threePt" dir="t"/>
  </dgm:scene3d>
  <dgm:styleLbl name="node0">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a:rot lat="0" lon="0" rev="7500000"/>
      </a:lightRig>
    </dgm:scene3d>
    <dgm:sp3d prstMaterial="plastic">
      <a:bevelT w="127000" h="25400" prst="relaxedInset"/>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tx1"/>
      </a:fontRef>
    </dgm:style>
  </dgm:styleLbl>
  <dgm:styleLbl name="alingNode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a:rot lat="0" lon="0" rev="7500000"/>
      </a:lightRig>
    </dgm:scene3d>
    <dgm:sp3d z="152400"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dgm:style>
  </dgm:styleLbl>
  <dgm:styleLbl name="alignImgPlace1">
    <dgm:scene3d>
      <a:camera prst="orthographicFront"/>
      <a:lightRig rig="threePt" dir="t">
        <a:rot lat="0" lon="0" rev="7500000"/>
      </a:lightRig>
    </dgm:scene3d>
    <dgm:sp3d z="254000" extrusionH="63500" contourW="12700" prstMaterial="matte">
      <a:contourClr>
        <a:schemeClr val="lt1"/>
      </a:contourClr>
    </dgm:sp3d>
    <dgm:txPr/>
    <dgm:style>
      <a:lnRef idx="0">
        <a:scrgbClr r="0" g="0" b="0"/>
      </a:lnRef>
      <a:fillRef idx="1">
        <a:scrgbClr r="0" g="0" b="0"/>
      </a:fillRef>
      <a:effectRef idx="0">
        <a:scrgbClr r="0" g="0" b="0"/>
      </a:effectRef>
      <a:fontRef idx="minor"/>
    </dgm:style>
  </dgm:styleLbl>
  <dgm:styleLbl name="bgImgPlace1">
    <dgm:scene3d>
      <a:camera prst="orthographicFront"/>
      <a:lightRig rig="threePt" dir="t">
        <a:rot lat="0" lon="0" rev="7500000"/>
      </a:lightRig>
    </dgm:scene3d>
    <dgm:sp3d z="-152400" extrusionH="63500" contourW="127000" prstMaterial="matte">
      <a:contourClr>
        <a:schemeClr val="lt1"/>
      </a:contourClr>
    </dgm:sp3d>
    <dgm:txPr/>
    <dgm:style>
      <a:lnRef idx="0">
        <a:scrgbClr r="0" g="0" b="0"/>
      </a:lnRef>
      <a:fillRef idx="1">
        <a:scrgbClr r="0" g="0" b="0"/>
      </a:fillRef>
      <a:effectRef idx="0">
        <a:scrgbClr r="0" g="0" b="0"/>
      </a:effectRef>
      <a:fontRef idx="minor"/>
    </dgm:style>
  </dgm:styleLbl>
  <dgm:styleLbl name="sibTrans2D1">
    <dgm:scene3d>
      <a:camera prst="orthographicFront"/>
      <a:lightRig rig="threePt" dir="t">
        <a:rot lat="0" lon="0" rev="7500000"/>
      </a:lightRig>
    </dgm:scene3d>
    <dgm:sp3d z="-70000" extrusionH="63500" prstMaterial="matte">
      <a:bevelT w="25400" h="63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fgSibTrans2D1">
    <dgm:scene3d>
      <a:camera prst="orthographicFront"/>
      <a:lightRig rig="threePt" dir="t">
        <a:rot lat="0" lon="0" rev="7500000"/>
      </a:lightRig>
    </dgm:scene3d>
    <dgm:sp3d z="152400" extrusionH="63500" prstMaterial="matte">
      <a:bevelT w="25400" h="63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bgSibTrans2D1">
    <dgm:scene3d>
      <a:camera prst="orthographicFront"/>
      <a:lightRig rig="threePt" dir="t">
        <a:rot lat="0" lon="0" rev="7500000"/>
      </a:lightRig>
    </dgm:scene3d>
    <dgm:sp3d z="-152400" extrusionH="63500" prstMaterial="matte">
      <a:bevelT w="25400" h="63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sibTrans1D1">
    <dgm:scene3d>
      <a:camera prst="orthographicFront"/>
      <a:lightRig rig="threePt" dir="t">
        <a:rot lat="0" lon="0" rev="7500000"/>
      </a:lightRig>
    </dgm:scene3d>
    <dgm:sp3d z="-40000" prstMaterial="matte"/>
    <dgm:txPr/>
    <dgm:style>
      <a:lnRef idx="1">
        <a:scrgbClr r="0" g="0" b="0"/>
      </a:lnRef>
      <a:fillRef idx="0">
        <a:scrgbClr r="0" g="0" b="0"/>
      </a:fillRef>
      <a:effectRef idx="0">
        <a:scrgbClr r="0" g="0" b="0"/>
      </a:effectRef>
      <a:fontRef idx="minor"/>
    </dgm:style>
  </dgm:styleLbl>
  <dgm:styleLbl name="callout">
    <dgm:scene3d>
      <a:camera prst="orthographicFront"/>
      <a:lightRig rig="threePt" dir="t">
        <a:rot lat="0" lon="0" rev="7500000"/>
      </a:lightRig>
    </dgm:scene3d>
    <dgm:sp3d z="127000" prstMaterial="matte"/>
    <dgm:txPr/>
    <dgm:style>
      <a:lnRef idx="2">
        <a:scrgbClr r="0" g="0" b="0"/>
      </a:lnRef>
      <a:fillRef idx="1">
        <a:scrgbClr r="0" g="0" b="0"/>
      </a:fillRef>
      <a:effectRef idx="0">
        <a:scrgbClr r="0" g="0" b="0"/>
      </a:effectRef>
      <a:fontRef idx="minor"/>
    </dgm:style>
  </dgm:styleLbl>
  <dgm:styleLbl name="asst0">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a:rot lat="0" lon="0" rev="7500000"/>
      </a:lightRig>
    </dgm:scene3d>
    <dgm:sp3d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parChTrans2D2">
    <dgm:scene3d>
      <a:camera prst="orthographicFront"/>
      <a:lightRig rig="threePt" dir="t">
        <a:rot lat="0" lon="0" rev="7500000"/>
      </a:lightRig>
    </dgm:scene3d>
    <dgm:sp3d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a:schemeClr val="lt1"/>
      </a:fontRef>
    </dgm:style>
  </dgm:styleLbl>
  <dgm:styleLbl name="parChTrans2D3">
    <dgm:scene3d>
      <a:camera prst="orthographicFront"/>
      <a:lightRig rig="threePt" dir="t">
        <a:rot lat="0" lon="0" rev="7500000"/>
      </a:lightRig>
    </dgm:scene3d>
    <dgm:sp3d z="60000" prstMaterial="flat">
      <a:bevelT w="120900" h="88900"/>
    </dgm:sp3d>
    <dgm:txPr/>
    <dgm:style>
      <a:lnRef idx="0">
        <a:scrgbClr r="0" g="0" b="0"/>
      </a:lnRef>
      <a:fillRef idx="3">
        <a:scrgbClr r="0" g="0" b="0"/>
      </a:fillRef>
      <a:effectRef idx="1">
        <a:scrgbClr r="0" g="0" b="0"/>
      </a:effectRef>
      <a:fontRef idx="minor">
        <a:schemeClr val="lt1"/>
      </a:fontRef>
    </dgm:style>
  </dgm:styleLbl>
  <dgm:styleLbl name="parChTrans2D4">
    <dgm:scene3d>
      <a:camera prst="orthographicFront"/>
      <a:lightRig rig="threePt" dir="t">
        <a:rot lat="0" lon="0" rev="7500000"/>
      </a:lightRig>
    </dgm:scene3d>
    <dgm:sp3d z="60000" prstMaterial="flat">
      <a:bevelT w="120900" h="88900"/>
    </dgm:sp3d>
    <dgm:txPr/>
    <dgm:style>
      <a:lnRef idx="0">
        <a:scrgbClr r="0" g="0" b="0"/>
      </a:lnRef>
      <a:fillRef idx="3">
        <a:scrgbClr r="0" g="0" b="0"/>
      </a:fillRef>
      <a:effectRef idx="1">
        <a:scrgbClr r="0" g="0" b="0"/>
      </a:effectRef>
      <a:fontRef idx="minor">
        <a:schemeClr val="lt1"/>
      </a:fontRef>
    </dgm:style>
  </dgm:styleLbl>
  <dgm:styleLbl name="parChTrans1D1">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fgAcc1">
    <dgm:scene3d>
      <a:camera prst="orthographicFront"/>
      <a:lightRig rig="threePt" dir="t">
        <a:rot lat="0" lon="0" rev="7500000"/>
      </a:lightRig>
    </dgm:scene3d>
    <dgm:sp3d z="152400" extrusionH="63500" prstMaterial="dkEdge">
      <a:bevelT w="135400" h="16350" prst="relaxedInset"/>
      <a:contourClr>
        <a:schemeClr val="bg1"/>
      </a:contourClr>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a:rot lat="0" lon="0" rev="7500000"/>
      </a:lightRig>
    </dgm:scene3d>
    <dgm:sp3d z="152400" extrusionH="63500" prstMaterial="dkEdge">
      <a:bevelT w="135400" h="16350" prst="relaxedInset"/>
      <a:contourClr>
        <a:schemeClr val="bg1"/>
      </a:contourClr>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a:rot lat="0" lon="0" rev="7500000"/>
      </a:lightRig>
    </dgm:scene3d>
    <dgm:sp3d extrusionH="190500" prstMaterial="dkEdge">
      <a:bevelT w="135400" h="16350" prst="relaxedInset"/>
      <a:contourClr>
        <a:schemeClr val="bg1"/>
      </a:contourClr>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a:rot lat="0" lon="0" rev="7500000"/>
      </a:lightRig>
    </dgm:scene3d>
    <dgm:sp3d prstMaterial="plastic">
      <a:bevelT w="127000" h="35400"/>
    </dgm:sp3d>
    <dgm:txPr/>
    <dgm:style>
      <a:lnRef idx="1">
        <a:scrgbClr r="0" g="0" b="0"/>
      </a:lnRef>
      <a:fillRef idx="1">
        <a:scrgbClr r="0" g="0" b="0"/>
      </a:fillRef>
      <a:effectRef idx="2">
        <a:scrgbClr r="0" g="0" b="0"/>
      </a:effectRef>
      <a:fontRef idx="minor">
        <a:schemeClr val="lt1"/>
      </a:fontRef>
    </dgm:style>
  </dgm:styleLbl>
  <dgm:styleLbl name="bgAcc1">
    <dgm:scene3d>
      <a:camera prst="orthographicFront"/>
      <a:lightRig rig="threePt" dir="t">
        <a:rot lat="0" lon="0" rev="7500000"/>
      </a:lightRig>
    </dgm:scene3d>
    <dgm:sp3d z="-152400" extrusionH="63500" prstMaterial="dkEdge">
      <a:bevelT w="124450" h="16350" prst="relaxedInset"/>
      <a:contourClr>
        <a:schemeClr val="bg1"/>
      </a:contourClr>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a:rot lat="0" lon="0" rev="7500000"/>
      </a:lightRig>
    </dgm:scene3d>
    <dgm:sp3d z="152400" extrusionH="63500" prstMaterial="dkEdge">
      <a:bevelT w="120800" h="19050" prst="relaxedInset"/>
      <a:contourClr>
        <a:schemeClr val="bg1"/>
      </a:contourClr>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a:rot lat="0" lon="0" rev="7500000"/>
      </a:lightRig>
    </dgm:scene3d>
    <dgm:sp3d extrusionH="190500" prstMaterial="dkEdge">
      <a:bevelT w="120650" h="38100" prst="relaxedInset"/>
      <a:contourClr>
        <a:schemeClr val="bg1"/>
      </a:contourClr>
    </dgm:sp3d>
    <dgm:txPr/>
    <dgm:style>
      <a:lnRef idx="1">
        <a:scrgbClr r="0" g="0" b="0"/>
      </a:lnRef>
      <a:fillRef idx="1">
        <a:scrgbClr r="0" g="0" b="0"/>
      </a:fillRef>
      <a:effectRef idx="2">
        <a:scrgbClr r="0" g="0" b="0"/>
      </a:effectRef>
      <a:fontRef idx="minor"/>
    </dgm:style>
  </dgm:styleLbl>
  <dgm:styleLbl name="solidBgAcc1">
    <dgm:scene3d>
      <a:camera prst="orthographicFront"/>
      <a:lightRig rig="threePt" dir="t">
        <a:rot lat="0" lon="0" rev="7500000"/>
      </a:lightRig>
    </dgm:scene3d>
    <dgm:sp3d z="-152400" extrusionH="63500" prstMaterial="dkEdge">
      <a:bevelT w="144450" h="36350" prst="relaxedInset"/>
      <a:contourClr>
        <a:schemeClr val="bg1"/>
      </a:contourClr>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a:rot lat="0" lon="0" rev="7500000"/>
      </a:lightRig>
    </dgm:scene3d>
    <dgm:sp3d extrusionH="190500" prstMaterial="dkEdge">
      <a:bevelT w="120650" h="38100" prst="relaxedInset"/>
      <a:bevelB w="120650" h="57150" prst="relaxedInset"/>
      <a:contourClr>
        <a:schemeClr val="bg1"/>
      </a:contourClr>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a:rot lat="0" lon="0" rev="7500000"/>
      </a:lightRig>
    </dgm:scene3d>
    <dgm:sp3d z="-152400" extrusionH="63500" prstMaterial="dkEdge">
      <a:bevelT w="144450" h="36350" prst="relaxedInset"/>
      <a:contourClr>
        <a:schemeClr val="bg1"/>
      </a:contourClr>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a:rot lat="0" lon="0" rev="7500000"/>
      </a:lightRig>
    </dgm:scene3d>
    <dgm:sp3d z="-152400" extrusionH="63500" prstMaterial="matte">
      <a:bevelT w="144450" h="6350" prst="relaxedInset"/>
      <a:contourClr>
        <a:schemeClr val="bg1"/>
      </a:contourClr>
    </dgm:sp3d>
    <dgm:txPr/>
    <dgm:style>
      <a:lnRef idx="0">
        <a:scrgbClr r="0" g="0" b="0"/>
      </a:lnRef>
      <a:fillRef idx="3">
        <a:scrgbClr r="0" g="0" b="0"/>
      </a:fillRef>
      <a:effectRef idx="0">
        <a:scrgbClr r="0" g="0" b="0"/>
      </a:effectRef>
      <a:fontRef idx="minor"/>
    </dgm:style>
  </dgm:styleLbl>
  <dgm:styleLbl name="dkBgShp">
    <dgm:scene3d>
      <a:camera prst="orthographicFront"/>
      <a:lightRig rig="threePt" dir="t">
        <a:rot lat="0" lon="0" rev="7500000"/>
      </a:lightRig>
    </dgm:scene3d>
    <dgm:sp3d prstMaterial="plastic">
      <a:bevelT w="127000" h="25400" prst="relaxedInset"/>
      <a:bevelB w="88900" h="121750" prst="angle"/>
    </dgm:sp3d>
    <dgm:txPr/>
    <dgm:style>
      <a:lnRef idx="0">
        <a:scrgbClr r="0" g="0" b="0"/>
      </a:lnRef>
      <a:fillRef idx="1">
        <a:scrgbClr r="0" g="0" b="0"/>
      </a:fillRef>
      <a:effectRef idx="2">
        <a:scrgbClr r="0" g="0" b="0"/>
      </a:effectRef>
      <a:fontRef idx="minor">
        <a:schemeClr val="lt1"/>
      </a:fontRef>
    </dgm:style>
  </dgm:styleLbl>
  <dgm:styleLbl name="trBgShp">
    <dgm:scene3d>
      <a:camera prst="orthographicFront"/>
      <a:lightRig rig="threePt" dir="t"/>
    </dgm:scene3d>
    <dgm:sp3d z="-15240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a:rot lat="0" lon="0" rev="7500000"/>
      </a:lightRig>
    </dgm:scene3d>
    <dgm:sp3d z="152400"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3d2">
  <dgm:title val=""/>
  <dgm:desc val=""/>
  <dgm:catLst>
    <dgm:cat type="3D" pri="11200"/>
  </dgm:catLst>
  <dgm:scene3d>
    <a:camera prst="orthographicFront"/>
    <a:lightRig rig="threePt" dir="t"/>
  </dgm:scene3d>
  <dgm:styleLbl name="node0">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a:rot lat="0" lon="0" rev="7500000"/>
      </a:lightRig>
    </dgm:scene3d>
    <dgm:sp3d prstMaterial="plastic">
      <a:bevelT w="127000" h="25400" prst="relaxedInset"/>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tx1"/>
      </a:fontRef>
    </dgm:style>
  </dgm:styleLbl>
  <dgm:styleLbl name="alingNode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a:rot lat="0" lon="0" rev="7500000"/>
      </a:lightRig>
    </dgm:scene3d>
    <dgm:sp3d z="152400"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dgm:style>
  </dgm:styleLbl>
  <dgm:styleLbl name="alignImgPlace1">
    <dgm:scene3d>
      <a:camera prst="orthographicFront"/>
      <a:lightRig rig="threePt" dir="t">
        <a:rot lat="0" lon="0" rev="7500000"/>
      </a:lightRig>
    </dgm:scene3d>
    <dgm:sp3d z="254000" extrusionH="63500" contourW="12700" prstMaterial="matte">
      <a:contourClr>
        <a:schemeClr val="lt1"/>
      </a:contourClr>
    </dgm:sp3d>
    <dgm:txPr/>
    <dgm:style>
      <a:lnRef idx="0">
        <a:scrgbClr r="0" g="0" b="0"/>
      </a:lnRef>
      <a:fillRef idx="1">
        <a:scrgbClr r="0" g="0" b="0"/>
      </a:fillRef>
      <a:effectRef idx="0">
        <a:scrgbClr r="0" g="0" b="0"/>
      </a:effectRef>
      <a:fontRef idx="minor"/>
    </dgm:style>
  </dgm:styleLbl>
  <dgm:styleLbl name="bgImgPlace1">
    <dgm:scene3d>
      <a:camera prst="orthographicFront"/>
      <a:lightRig rig="threePt" dir="t">
        <a:rot lat="0" lon="0" rev="7500000"/>
      </a:lightRig>
    </dgm:scene3d>
    <dgm:sp3d z="-152400" extrusionH="63500" contourW="127000" prstMaterial="matte">
      <a:contourClr>
        <a:schemeClr val="lt1"/>
      </a:contourClr>
    </dgm:sp3d>
    <dgm:txPr/>
    <dgm:style>
      <a:lnRef idx="0">
        <a:scrgbClr r="0" g="0" b="0"/>
      </a:lnRef>
      <a:fillRef idx="1">
        <a:scrgbClr r="0" g="0" b="0"/>
      </a:fillRef>
      <a:effectRef idx="0">
        <a:scrgbClr r="0" g="0" b="0"/>
      </a:effectRef>
      <a:fontRef idx="minor"/>
    </dgm:style>
  </dgm:styleLbl>
  <dgm:styleLbl name="sibTrans2D1">
    <dgm:scene3d>
      <a:camera prst="orthographicFront"/>
      <a:lightRig rig="threePt" dir="t">
        <a:rot lat="0" lon="0" rev="7500000"/>
      </a:lightRig>
    </dgm:scene3d>
    <dgm:sp3d z="-70000" extrusionH="63500" prstMaterial="matte">
      <a:bevelT w="25400" h="63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fgSibTrans2D1">
    <dgm:scene3d>
      <a:camera prst="orthographicFront"/>
      <a:lightRig rig="threePt" dir="t">
        <a:rot lat="0" lon="0" rev="7500000"/>
      </a:lightRig>
    </dgm:scene3d>
    <dgm:sp3d z="152400" extrusionH="63500" prstMaterial="matte">
      <a:bevelT w="25400" h="63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bgSibTrans2D1">
    <dgm:scene3d>
      <a:camera prst="orthographicFront"/>
      <a:lightRig rig="threePt" dir="t">
        <a:rot lat="0" lon="0" rev="7500000"/>
      </a:lightRig>
    </dgm:scene3d>
    <dgm:sp3d z="-152400" extrusionH="63500" prstMaterial="matte">
      <a:bevelT w="25400" h="63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sibTrans1D1">
    <dgm:scene3d>
      <a:camera prst="orthographicFront"/>
      <a:lightRig rig="threePt" dir="t">
        <a:rot lat="0" lon="0" rev="7500000"/>
      </a:lightRig>
    </dgm:scene3d>
    <dgm:sp3d z="-40000" prstMaterial="matte"/>
    <dgm:txPr/>
    <dgm:style>
      <a:lnRef idx="1">
        <a:scrgbClr r="0" g="0" b="0"/>
      </a:lnRef>
      <a:fillRef idx="0">
        <a:scrgbClr r="0" g="0" b="0"/>
      </a:fillRef>
      <a:effectRef idx="0">
        <a:scrgbClr r="0" g="0" b="0"/>
      </a:effectRef>
      <a:fontRef idx="minor"/>
    </dgm:style>
  </dgm:styleLbl>
  <dgm:styleLbl name="callout">
    <dgm:scene3d>
      <a:camera prst="orthographicFront"/>
      <a:lightRig rig="threePt" dir="t">
        <a:rot lat="0" lon="0" rev="7500000"/>
      </a:lightRig>
    </dgm:scene3d>
    <dgm:sp3d z="127000" prstMaterial="matte"/>
    <dgm:txPr/>
    <dgm:style>
      <a:lnRef idx="2">
        <a:scrgbClr r="0" g="0" b="0"/>
      </a:lnRef>
      <a:fillRef idx="1">
        <a:scrgbClr r="0" g="0" b="0"/>
      </a:fillRef>
      <a:effectRef idx="0">
        <a:scrgbClr r="0" g="0" b="0"/>
      </a:effectRef>
      <a:fontRef idx="minor"/>
    </dgm:style>
  </dgm:styleLbl>
  <dgm:styleLbl name="asst0">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a:rot lat="0" lon="0" rev="7500000"/>
      </a:lightRig>
    </dgm:scene3d>
    <dgm:sp3d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parChTrans2D2">
    <dgm:scene3d>
      <a:camera prst="orthographicFront"/>
      <a:lightRig rig="threePt" dir="t">
        <a:rot lat="0" lon="0" rev="7500000"/>
      </a:lightRig>
    </dgm:scene3d>
    <dgm:sp3d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a:schemeClr val="lt1"/>
      </a:fontRef>
    </dgm:style>
  </dgm:styleLbl>
  <dgm:styleLbl name="parChTrans2D3">
    <dgm:scene3d>
      <a:camera prst="orthographicFront"/>
      <a:lightRig rig="threePt" dir="t">
        <a:rot lat="0" lon="0" rev="7500000"/>
      </a:lightRig>
    </dgm:scene3d>
    <dgm:sp3d z="60000" prstMaterial="flat">
      <a:bevelT w="120900" h="88900"/>
    </dgm:sp3d>
    <dgm:txPr/>
    <dgm:style>
      <a:lnRef idx="0">
        <a:scrgbClr r="0" g="0" b="0"/>
      </a:lnRef>
      <a:fillRef idx="3">
        <a:scrgbClr r="0" g="0" b="0"/>
      </a:fillRef>
      <a:effectRef idx="1">
        <a:scrgbClr r="0" g="0" b="0"/>
      </a:effectRef>
      <a:fontRef idx="minor">
        <a:schemeClr val="lt1"/>
      </a:fontRef>
    </dgm:style>
  </dgm:styleLbl>
  <dgm:styleLbl name="parChTrans2D4">
    <dgm:scene3d>
      <a:camera prst="orthographicFront"/>
      <a:lightRig rig="threePt" dir="t">
        <a:rot lat="0" lon="0" rev="7500000"/>
      </a:lightRig>
    </dgm:scene3d>
    <dgm:sp3d z="60000" prstMaterial="flat">
      <a:bevelT w="120900" h="88900"/>
    </dgm:sp3d>
    <dgm:txPr/>
    <dgm:style>
      <a:lnRef idx="0">
        <a:scrgbClr r="0" g="0" b="0"/>
      </a:lnRef>
      <a:fillRef idx="3">
        <a:scrgbClr r="0" g="0" b="0"/>
      </a:fillRef>
      <a:effectRef idx="1">
        <a:scrgbClr r="0" g="0" b="0"/>
      </a:effectRef>
      <a:fontRef idx="minor">
        <a:schemeClr val="lt1"/>
      </a:fontRef>
    </dgm:style>
  </dgm:styleLbl>
  <dgm:styleLbl name="parChTrans1D1">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fgAcc1">
    <dgm:scene3d>
      <a:camera prst="orthographicFront"/>
      <a:lightRig rig="threePt" dir="t">
        <a:rot lat="0" lon="0" rev="7500000"/>
      </a:lightRig>
    </dgm:scene3d>
    <dgm:sp3d z="152400" extrusionH="63500" prstMaterial="dkEdge">
      <a:bevelT w="135400" h="16350" prst="relaxedInset"/>
      <a:contourClr>
        <a:schemeClr val="bg1"/>
      </a:contourClr>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a:rot lat="0" lon="0" rev="7500000"/>
      </a:lightRig>
    </dgm:scene3d>
    <dgm:sp3d z="152400" extrusionH="63500" prstMaterial="dkEdge">
      <a:bevelT w="135400" h="16350" prst="relaxedInset"/>
      <a:contourClr>
        <a:schemeClr val="bg1"/>
      </a:contourClr>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a:rot lat="0" lon="0" rev="7500000"/>
      </a:lightRig>
    </dgm:scene3d>
    <dgm:sp3d extrusionH="190500" prstMaterial="dkEdge">
      <a:bevelT w="135400" h="16350" prst="relaxedInset"/>
      <a:contourClr>
        <a:schemeClr val="bg1"/>
      </a:contourClr>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a:rot lat="0" lon="0" rev="7500000"/>
      </a:lightRig>
    </dgm:scene3d>
    <dgm:sp3d prstMaterial="plastic">
      <a:bevelT w="127000" h="35400"/>
    </dgm:sp3d>
    <dgm:txPr/>
    <dgm:style>
      <a:lnRef idx="1">
        <a:scrgbClr r="0" g="0" b="0"/>
      </a:lnRef>
      <a:fillRef idx="1">
        <a:scrgbClr r="0" g="0" b="0"/>
      </a:fillRef>
      <a:effectRef idx="2">
        <a:scrgbClr r="0" g="0" b="0"/>
      </a:effectRef>
      <a:fontRef idx="minor">
        <a:schemeClr val="lt1"/>
      </a:fontRef>
    </dgm:style>
  </dgm:styleLbl>
  <dgm:styleLbl name="bgAcc1">
    <dgm:scene3d>
      <a:camera prst="orthographicFront"/>
      <a:lightRig rig="threePt" dir="t">
        <a:rot lat="0" lon="0" rev="7500000"/>
      </a:lightRig>
    </dgm:scene3d>
    <dgm:sp3d z="-152400" extrusionH="63500" prstMaterial="dkEdge">
      <a:bevelT w="124450" h="16350" prst="relaxedInset"/>
      <a:contourClr>
        <a:schemeClr val="bg1"/>
      </a:contourClr>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a:rot lat="0" lon="0" rev="7500000"/>
      </a:lightRig>
    </dgm:scene3d>
    <dgm:sp3d z="152400" extrusionH="63500" prstMaterial="dkEdge">
      <a:bevelT w="120800" h="19050" prst="relaxedInset"/>
      <a:contourClr>
        <a:schemeClr val="bg1"/>
      </a:contourClr>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a:rot lat="0" lon="0" rev="7500000"/>
      </a:lightRig>
    </dgm:scene3d>
    <dgm:sp3d extrusionH="190500" prstMaterial="dkEdge">
      <a:bevelT w="120650" h="38100" prst="relaxedInset"/>
      <a:contourClr>
        <a:schemeClr val="bg1"/>
      </a:contourClr>
    </dgm:sp3d>
    <dgm:txPr/>
    <dgm:style>
      <a:lnRef idx="1">
        <a:scrgbClr r="0" g="0" b="0"/>
      </a:lnRef>
      <a:fillRef idx="1">
        <a:scrgbClr r="0" g="0" b="0"/>
      </a:fillRef>
      <a:effectRef idx="2">
        <a:scrgbClr r="0" g="0" b="0"/>
      </a:effectRef>
      <a:fontRef idx="minor"/>
    </dgm:style>
  </dgm:styleLbl>
  <dgm:styleLbl name="solidBgAcc1">
    <dgm:scene3d>
      <a:camera prst="orthographicFront"/>
      <a:lightRig rig="threePt" dir="t">
        <a:rot lat="0" lon="0" rev="7500000"/>
      </a:lightRig>
    </dgm:scene3d>
    <dgm:sp3d z="-152400" extrusionH="63500" prstMaterial="dkEdge">
      <a:bevelT w="144450" h="36350" prst="relaxedInset"/>
      <a:contourClr>
        <a:schemeClr val="bg1"/>
      </a:contourClr>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a:rot lat="0" lon="0" rev="7500000"/>
      </a:lightRig>
    </dgm:scene3d>
    <dgm:sp3d extrusionH="190500" prstMaterial="dkEdge">
      <a:bevelT w="120650" h="38100" prst="relaxedInset"/>
      <a:bevelB w="120650" h="57150" prst="relaxedInset"/>
      <a:contourClr>
        <a:schemeClr val="bg1"/>
      </a:contourClr>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a:rot lat="0" lon="0" rev="7500000"/>
      </a:lightRig>
    </dgm:scene3d>
    <dgm:sp3d z="-152400" extrusionH="63500" prstMaterial="dkEdge">
      <a:bevelT w="144450" h="36350" prst="relaxedInset"/>
      <a:contourClr>
        <a:schemeClr val="bg1"/>
      </a:contourClr>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a:rot lat="0" lon="0" rev="7500000"/>
      </a:lightRig>
    </dgm:scene3d>
    <dgm:sp3d z="-152400" extrusionH="63500" prstMaterial="matte">
      <a:bevelT w="144450" h="6350" prst="relaxedInset"/>
      <a:contourClr>
        <a:schemeClr val="bg1"/>
      </a:contourClr>
    </dgm:sp3d>
    <dgm:txPr/>
    <dgm:style>
      <a:lnRef idx="0">
        <a:scrgbClr r="0" g="0" b="0"/>
      </a:lnRef>
      <a:fillRef idx="3">
        <a:scrgbClr r="0" g="0" b="0"/>
      </a:fillRef>
      <a:effectRef idx="0">
        <a:scrgbClr r="0" g="0" b="0"/>
      </a:effectRef>
      <a:fontRef idx="minor"/>
    </dgm:style>
  </dgm:styleLbl>
  <dgm:styleLbl name="dkBgShp">
    <dgm:scene3d>
      <a:camera prst="orthographicFront"/>
      <a:lightRig rig="threePt" dir="t">
        <a:rot lat="0" lon="0" rev="7500000"/>
      </a:lightRig>
    </dgm:scene3d>
    <dgm:sp3d prstMaterial="plastic">
      <a:bevelT w="127000" h="25400" prst="relaxedInset"/>
      <a:bevelB w="88900" h="121750" prst="angle"/>
    </dgm:sp3d>
    <dgm:txPr/>
    <dgm:style>
      <a:lnRef idx="0">
        <a:scrgbClr r="0" g="0" b="0"/>
      </a:lnRef>
      <a:fillRef idx="1">
        <a:scrgbClr r="0" g="0" b="0"/>
      </a:fillRef>
      <a:effectRef idx="2">
        <a:scrgbClr r="0" g="0" b="0"/>
      </a:effectRef>
      <a:fontRef idx="minor">
        <a:schemeClr val="lt1"/>
      </a:fontRef>
    </dgm:style>
  </dgm:styleLbl>
  <dgm:styleLbl name="trBgShp">
    <dgm:scene3d>
      <a:camera prst="orthographicFront"/>
      <a:lightRig rig="threePt" dir="t"/>
    </dgm:scene3d>
    <dgm:sp3d z="-15240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a:rot lat="0" lon="0" rev="7500000"/>
      </a:lightRig>
    </dgm:scene3d>
    <dgm:sp3d z="152400"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3d2">
  <dgm:title val=""/>
  <dgm:desc val=""/>
  <dgm:catLst>
    <dgm:cat type="3D" pri="11200"/>
  </dgm:catLst>
  <dgm:scene3d>
    <a:camera prst="orthographicFront"/>
    <a:lightRig rig="threePt" dir="t"/>
  </dgm:scene3d>
  <dgm:styleLbl name="node0">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a:rot lat="0" lon="0" rev="7500000"/>
      </a:lightRig>
    </dgm:scene3d>
    <dgm:sp3d prstMaterial="plastic">
      <a:bevelT w="127000" h="25400" prst="relaxedInset"/>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tx1"/>
      </a:fontRef>
    </dgm:style>
  </dgm:styleLbl>
  <dgm:styleLbl name="alingNode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a:rot lat="0" lon="0" rev="7500000"/>
      </a:lightRig>
    </dgm:scene3d>
    <dgm:sp3d z="152400"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dgm:style>
  </dgm:styleLbl>
  <dgm:styleLbl name="alignImgPlace1">
    <dgm:scene3d>
      <a:camera prst="orthographicFront"/>
      <a:lightRig rig="threePt" dir="t">
        <a:rot lat="0" lon="0" rev="7500000"/>
      </a:lightRig>
    </dgm:scene3d>
    <dgm:sp3d z="254000" extrusionH="63500" contourW="12700" prstMaterial="matte">
      <a:contourClr>
        <a:schemeClr val="lt1"/>
      </a:contourClr>
    </dgm:sp3d>
    <dgm:txPr/>
    <dgm:style>
      <a:lnRef idx="0">
        <a:scrgbClr r="0" g="0" b="0"/>
      </a:lnRef>
      <a:fillRef idx="1">
        <a:scrgbClr r="0" g="0" b="0"/>
      </a:fillRef>
      <a:effectRef idx="0">
        <a:scrgbClr r="0" g="0" b="0"/>
      </a:effectRef>
      <a:fontRef idx="minor"/>
    </dgm:style>
  </dgm:styleLbl>
  <dgm:styleLbl name="bgImgPlace1">
    <dgm:scene3d>
      <a:camera prst="orthographicFront"/>
      <a:lightRig rig="threePt" dir="t">
        <a:rot lat="0" lon="0" rev="7500000"/>
      </a:lightRig>
    </dgm:scene3d>
    <dgm:sp3d z="-152400" extrusionH="63500" contourW="127000" prstMaterial="matte">
      <a:contourClr>
        <a:schemeClr val="lt1"/>
      </a:contourClr>
    </dgm:sp3d>
    <dgm:txPr/>
    <dgm:style>
      <a:lnRef idx="0">
        <a:scrgbClr r="0" g="0" b="0"/>
      </a:lnRef>
      <a:fillRef idx="1">
        <a:scrgbClr r="0" g="0" b="0"/>
      </a:fillRef>
      <a:effectRef idx="0">
        <a:scrgbClr r="0" g="0" b="0"/>
      </a:effectRef>
      <a:fontRef idx="minor"/>
    </dgm:style>
  </dgm:styleLbl>
  <dgm:styleLbl name="sibTrans2D1">
    <dgm:scene3d>
      <a:camera prst="orthographicFront"/>
      <a:lightRig rig="threePt" dir="t">
        <a:rot lat="0" lon="0" rev="7500000"/>
      </a:lightRig>
    </dgm:scene3d>
    <dgm:sp3d z="-70000" extrusionH="63500" prstMaterial="matte">
      <a:bevelT w="25400" h="63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fgSibTrans2D1">
    <dgm:scene3d>
      <a:camera prst="orthographicFront"/>
      <a:lightRig rig="threePt" dir="t">
        <a:rot lat="0" lon="0" rev="7500000"/>
      </a:lightRig>
    </dgm:scene3d>
    <dgm:sp3d z="152400" extrusionH="63500" prstMaterial="matte">
      <a:bevelT w="25400" h="63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bgSibTrans2D1">
    <dgm:scene3d>
      <a:camera prst="orthographicFront"/>
      <a:lightRig rig="threePt" dir="t">
        <a:rot lat="0" lon="0" rev="7500000"/>
      </a:lightRig>
    </dgm:scene3d>
    <dgm:sp3d z="-152400" extrusionH="63500" prstMaterial="matte">
      <a:bevelT w="25400" h="63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sibTrans1D1">
    <dgm:scene3d>
      <a:camera prst="orthographicFront"/>
      <a:lightRig rig="threePt" dir="t">
        <a:rot lat="0" lon="0" rev="7500000"/>
      </a:lightRig>
    </dgm:scene3d>
    <dgm:sp3d z="-40000" prstMaterial="matte"/>
    <dgm:txPr/>
    <dgm:style>
      <a:lnRef idx="1">
        <a:scrgbClr r="0" g="0" b="0"/>
      </a:lnRef>
      <a:fillRef idx="0">
        <a:scrgbClr r="0" g="0" b="0"/>
      </a:fillRef>
      <a:effectRef idx="0">
        <a:scrgbClr r="0" g="0" b="0"/>
      </a:effectRef>
      <a:fontRef idx="minor"/>
    </dgm:style>
  </dgm:styleLbl>
  <dgm:styleLbl name="callout">
    <dgm:scene3d>
      <a:camera prst="orthographicFront"/>
      <a:lightRig rig="threePt" dir="t">
        <a:rot lat="0" lon="0" rev="7500000"/>
      </a:lightRig>
    </dgm:scene3d>
    <dgm:sp3d z="127000" prstMaterial="matte"/>
    <dgm:txPr/>
    <dgm:style>
      <a:lnRef idx="2">
        <a:scrgbClr r="0" g="0" b="0"/>
      </a:lnRef>
      <a:fillRef idx="1">
        <a:scrgbClr r="0" g="0" b="0"/>
      </a:fillRef>
      <a:effectRef idx="0">
        <a:scrgbClr r="0" g="0" b="0"/>
      </a:effectRef>
      <a:fontRef idx="minor"/>
    </dgm:style>
  </dgm:styleLbl>
  <dgm:styleLbl name="asst0">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a:rot lat="0" lon="0" rev="7500000"/>
      </a:lightRig>
    </dgm:scene3d>
    <dgm:sp3d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parChTrans2D2">
    <dgm:scene3d>
      <a:camera prst="orthographicFront"/>
      <a:lightRig rig="threePt" dir="t">
        <a:rot lat="0" lon="0" rev="7500000"/>
      </a:lightRig>
    </dgm:scene3d>
    <dgm:sp3d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a:schemeClr val="lt1"/>
      </a:fontRef>
    </dgm:style>
  </dgm:styleLbl>
  <dgm:styleLbl name="parChTrans2D3">
    <dgm:scene3d>
      <a:camera prst="orthographicFront"/>
      <a:lightRig rig="threePt" dir="t">
        <a:rot lat="0" lon="0" rev="7500000"/>
      </a:lightRig>
    </dgm:scene3d>
    <dgm:sp3d z="60000" prstMaterial="flat">
      <a:bevelT w="120900" h="88900"/>
    </dgm:sp3d>
    <dgm:txPr/>
    <dgm:style>
      <a:lnRef idx="0">
        <a:scrgbClr r="0" g="0" b="0"/>
      </a:lnRef>
      <a:fillRef idx="3">
        <a:scrgbClr r="0" g="0" b="0"/>
      </a:fillRef>
      <a:effectRef idx="1">
        <a:scrgbClr r="0" g="0" b="0"/>
      </a:effectRef>
      <a:fontRef idx="minor">
        <a:schemeClr val="lt1"/>
      </a:fontRef>
    </dgm:style>
  </dgm:styleLbl>
  <dgm:styleLbl name="parChTrans2D4">
    <dgm:scene3d>
      <a:camera prst="orthographicFront"/>
      <a:lightRig rig="threePt" dir="t">
        <a:rot lat="0" lon="0" rev="7500000"/>
      </a:lightRig>
    </dgm:scene3d>
    <dgm:sp3d z="60000" prstMaterial="flat">
      <a:bevelT w="120900" h="88900"/>
    </dgm:sp3d>
    <dgm:txPr/>
    <dgm:style>
      <a:lnRef idx="0">
        <a:scrgbClr r="0" g="0" b="0"/>
      </a:lnRef>
      <a:fillRef idx="3">
        <a:scrgbClr r="0" g="0" b="0"/>
      </a:fillRef>
      <a:effectRef idx="1">
        <a:scrgbClr r="0" g="0" b="0"/>
      </a:effectRef>
      <a:fontRef idx="minor">
        <a:schemeClr val="lt1"/>
      </a:fontRef>
    </dgm:style>
  </dgm:styleLbl>
  <dgm:styleLbl name="parChTrans1D1">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fgAcc1">
    <dgm:scene3d>
      <a:camera prst="orthographicFront"/>
      <a:lightRig rig="threePt" dir="t">
        <a:rot lat="0" lon="0" rev="7500000"/>
      </a:lightRig>
    </dgm:scene3d>
    <dgm:sp3d z="152400" extrusionH="63500" prstMaterial="dkEdge">
      <a:bevelT w="135400" h="16350" prst="relaxedInset"/>
      <a:contourClr>
        <a:schemeClr val="bg1"/>
      </a:contourClr>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a:rot lat="0" lon="0" rev="7500000"/>
      </a:lightRig>
    </dgm:scene3d>
    <dgm:sp3d z="152400" extrusionH="63500" prstMaterial="dkEdge">
      <a:bevelT w="135400" h="16350" prst="relaxedInset"/>
      <a:contourClr>
        <a:schemeClr val="bg1"/>
      </a:contourClr>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a:rot lat="0" lon="0" rev="7500000"/>
      </a:lightRig>
    </dgm:scene3d>
    <dgm:sp3d extrusionH="190500" prstMaterial="dkEdge">
      <a:bevelT w="135400" h="16350" prst="relaxedInset"/>
      <a:contourClr>
        <a:schemeClr val="bg1"/>
      </a:contourClr>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a:rot lat="0" lon="0" rev="7500000"/>
      </a:lightRig>
    </dgm:scene3d>
    <dgm:sp3d prstMaterial="plastic">
      <a:bevelT w="127000" h="35400"/>
    </dgm:sp3d>
    <dgm:txPr/>
    <dgm:style>
      <a:lnRef idx="1">
        <a:scrgbClr r="0" g="0" b="0"/>
      </a:lnRef>
      <a:fillRef idx="1">
        <a:scrgbClr r="0" g="0" b="0"/>
      </a:fillRef>
      <a:effectRef idx="2">
        <a:scrgbClr r="0" g="0" b="0"/>
      </a:effectRef>
      <a:fontRef idx="minor">
        <a:schemeClr val="lt1"/>
      </a:fontRef>
    </dgm:style>
  </dgm:styleLbl>
  <dgm:styleLbl name="bgAcc1">
    <dgm:scene3d>
      <a:camera prst="orthographicFront"/>
      <a:lightRig rig="threePt" dir="t">
        <a:rot lat="0" lon="0" rev="7500000"/>
      </a:lightRig>
    </dgm:scene3d>
    <dgm:sp3d z="-152400" extrusionH="63500" prstMaterial="dkEdge">
      <a:bevelT w="124450" h="16350" prst="relaxedInset"/>
      <a:contourClr>
        <a:schemeClr val="bg1"/>
      </a:contourClr>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a:rot lat="0" lon="0" rev="7500000"/>
      </a:lightRig>
    </dgm:scene3d>
    <dgm:sp3d z="152400" extrusionH="63500" prstMaterial="dkEdge">
      <a:bevelT w="120800" h="19050" prst="relaxedInset"/>
      <a:contourClr>
        <a:schemeClr val="bg1"/>
      </a:contourClr>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a:rot lat="0" lon="0" rev="7500000"/>
      </a:lightRig>
    </dgm:scene3d>
    <dgm:sp3d extrusionH="190500" prstMaterial="dkEdge">
      <a:bevelT w="120650" h="38100" prst="relaxedInset"/>
      <a:contourClr>
        <a:schemeClr val="bg1"/>
      </a:contourClr>
    </dgm:sp3d>
    <dgm:txPr/>
    <dgm:style>
      <a:lnRef idx="1">
        <a:scrgbClr r="0" g="0" b="0"/>
      </a:lnRef>
      <a:fillRef idx="1">
        <a:scrgbClr r="0" g="0" b="0"/>
      </a:fillRef>
      <a:effectRef idx="2">
        <a:scrgbClr r="0" g="0" b="0"/>
      </a:effectRef>
      <a:fontRef idx="minor"/>
    </dgm:style>
  </dgm:styleLbl>
  <dgm:styleLbl name="solidBgAcc1">
    <dgm:scene3d>
      <a:camera prst="orthographicFront"/>
      <a:lightRig rig="threePt" dir="t">
        <a:rot lat="0" lon="0" rev="7500000"/>
      </a:lightRig>
    </dgm:scene3d>
    <dgm:sp3d z="-152400" extrusionH="63500" prstMaterial="dkEdge">
      <a:bevelT w="144450" h="36350" prst="relaxedInset"/>
      <a:contourClr>
        <a:schemeClr val="bg1"/>
      </a:contourClr>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a:rot lat="0" lon="0" rev="7500000"/>
      </a:lightRig>
    </dgm:scene3d>
    <dgm:sp3d extrusionH="190500" prstMaterial="dkEdge">
      <a:bevelT w="120650" h="38100" prst="relaxedInset"/>
      <a:bevelB w="120650" h="57150" prst="relaxedInset"/>
      <a:contourClr>
        <a:schemeClr val="bg1"/>
      </a:contourClr>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a:rot lat="0" lon="0" rev="7500000"/>
      </a:lightRig>
    </dgm:scene3d>
    <dgm:sp3d z="-152400" extrusionH="63500" prstMaterial="dkEdge">
      <a:bevelT w="144450" h="36350" prst="relaxedInset"/>
      <a:contourClr>
        <a:schemeClr val="bg1"/>
      </a:contourClr>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a:rot lat="0" lon="0" rev="7500000"/>
      </a:lightRig>
    </dgm:scene3d>
    <dgm:sp3d z="-152400" extrusionH="63500" prstMaterial="matte">
      <a:bevelT w="144450" h="6350" prst="relaxedInset"/>
      <a:contourClr>
        <a:schemeClr val="bg1"/>
      </a:contourClr>
    </dgm:sp3d>
    <dgm:txPr/>
    <dgm:style>
      <a:lnRef idx="0">
        <a:scrgbClr r="0" g="0" b="0"/>
      </a:lnRef>
      <a:fillRef idx="3">
        <a:scrgbClr r="0" g="0" b="0"/>
      </a:fillRef>
      <a:effectRef idx="0">
        <a:scrgbClr r="0" g="0" b="0"/>
      </a:effectRef>
      <a:fontRef idx="minor"/>
    </dgm:style>
  </dgm:styleLbl>
  <dgm:styleLbl name="dkBgShp">
    <dgm:scene3d>
      <a:camera prst="orthographicFront"/>
      <a:lightRig rig="threePt" dir="t">
        <a:rot lat="0" lon="0" rev="7500000"/>
      </a:lightRig>
    </dgm:scene3d>
    <dgm:sp3d prstMaterial="plastic">
      <a:bevelT w="127000" h="25400" prst="relaxedInset"/>
      <a:bevelB w="88900" h="121750" prst="angle"/>
    </dgm:sp3d>
    <dgm:txPr/>
    <dgm:style>
      <a:lnRef idx="0">
        <a:scrgbClr r="0" g="0" b="0"/>
      </a:lnRef>
      <a:fillRef idx="1">
        <a:scrgbClr r="0" g="0" b="0"/>
      </a:fillRef>
      <a:effectRef idx="2">
        <a:scrgbClr r="0" g="0" b="0"/>
      </a:effectRef>
      <a:fontRef idx="minor">
        <a:schemeClr val="lt1"/>
      </a:fontRef>
    </dgm:style>
  </dgm:styleLbl>
  <dgm:styleLbl name="trBgShp">
    <dgm:scene3d>
      <a:camera prst="orthographicFront"/>
      <a:lightRig rig="threePt" dir="t"/>
    </dgm:scene3d>
    <dgm:sp3d z="-15240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a:rot lat="0" lon="0" rev="7500000"/>
      </a:lightRig>
    </dgm:scene3d>
    <dgm:sp3d z="152400"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3d2">
  <dgm:title val=""/>
  <dgm:desc val=""/>
  <dgm:catLst>
    <dgm:cat type="3D" pri="11200"/>
  </dgm:catLst>
  <dgm:scene3d>
    <a:camera prst="orthographicFront"/>
    <a:lightRig rig="threePt" dir="t"/>
  </dgm:scene3d>
  <dgm:styleLbl name="node0">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a:rot lat="0" lon="0" rev="7500000"/>
      </a:lightRig>
    </dgm:scene3d>
    <dgm:sp3d prstMaterial="plastic">
      <a:bevelT w="127000" h="25400" prst="relaxedInset"/>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tx1"/>
      </a:fontRef>
    </dgm:style>
  </dgm:styleLbl>
  <dgm:styleLbl name="alingNode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a:rot lat="0" lon="0" rev="7500000"/>
      </a:lightRig>
    </dgm:scene3d>
    <dgm:sp3d z="152400"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dgm:style>
  </dgm:styleLbl>
  <dgm:styleLbl name="alignImgPlace1">
    <dgm:scene3d>
      <a:camera prst="orthographicFront"/>
      <a:lightRig rig="threePt" dir="t">
        <a:rot lat="0" lon="0" rev="7500000"/>
      </a:lightRig>
    </dgm:scene3d>
    <dgm:sp3d z="254000" extrusionH="63500" contourW="12700" prstMaterial="matte">
      <a:contourClr>
        <a:schemeClr val="lt1"/>
      </a:contourClr>
    </dgm:sp3d>
    <dgm:txPr/>
    <dgm:style>
      <a:lnRef idx="0">
        <a:scrgbClr r="0" g="0" b="0"/>
      </a:lnRef>
      <a:fillRef idx="1">
        <a:scrgbClr r="0" g="0" b="0"/>
      </a:fillRef>
      <a:effectRef idx="0">
        <a:scrgbClr r="0" g="0" b="0"/>
      </a:effectRef>
      <a:fontRef idx="minor"/>
    </dgm:style>
  </dgm:styleLbl>
  <dgm:styleLbl name="bgImgPlace1">
    <dgm:scene3d>
      <a:camera prst="orthographicFront"/>
      <a:lightRig rig="threePt" dir="t">
        <a:rot lat="0" lon="0" rev="7500000"/>
      </a:lightRig>
    </dgm:scene3d>
    <dgm:sp3d z="-152400" extrusionH="63500" contourW="127000" prstMaterial="matte">
      <a:contourClr>
        <a:schemeClr val="lt1"/>
      </a:contourClr>
    </dgm:sp3d>
    <dgm:txPr/>
    <dgm:style>
      <a:lnRef idx="0">
        <a:scrgbClr r="0" g="0" b="0"/>
      </a:lnRef>
      <a:fillRef idx="1">
        <a:scrgbClr r="0" g="0" b="0"/>
      </a:fillRef>
      <a:effectRef idx="0">
        <a:scrgbClr r="0" g="0" b="0"/>
      </a:effectRef>
      <a:fontRef idx="minor"/>
    </dgm:style>
  </dgm:styleLbl>
  <dgm:styleLbl name="sibTrans2D1">
    <dgm:scene3d>
      <a:camera prst="orthographicFront"/>
      <a:lightRig rig="threePt" dir="t">
        <a:rot lat="0" lon="0" rev="7500000"/>
      </a:lightRig>
    </dgm:scene3d>
    <dgm:sp3d z="-70000" extrusionH="63500" prstMaterial="matte">
      <a:bevelT w="25400" h="63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fgSibTrans2D1">
    <dgm:scene3d>
      <a:camera prst="orthographicFront"/>
      <a:lightRig rig="threePt" dir="t">
        <a:rot lat="0" lon="0" rev="7500000"/>
      </a:lightRig>
    </dgm:scene3d>
    <dgm:sp3d z="152400" extrusionH="63500" prstMaterial="matte">
      <a:bevelT w="25400" h="63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bgSibTrans2D1">
    <dgm:scene3d>
      <a:camera prst="orthographicFront"/>
      <a:lightRig rig="threePt" dir="t">
        <a:rot lat="0" lon="0" rev="7500000"/>
      </a:lightRig>
    </dgm:scene3d>
    <dgm:sp3d z="-152400" extrusionH="63500" prstMaterial="matte">
      <a:bevelT w="25400" h="63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sibTrans1D1">
    <dgm:scene3d>
      <a:camera prst="orthographicFront"/>
      <a:lightRig rig="threePt" dir="t">
        <a:rot lat="0" lon="0" rev="7500000"/>
      </a:lightRig>
    </dgm:scene3d>
    <dgm:sp3d z="-40000" prstMaterial="matte"/>
    <dgm:txPr/>
    <dgm:style>
      <a:lnRef idx="1">
        <a:scrgbClr r="0" g="0" b="0"/>
      </a:lnRef>
      <a:fillRef idx="0">
        <a:scrgbClr r="0" g="0" b="0"/>
      </a:fillRef>
      <a:effectRef idx="0">
        <a:scrgbClr r="0" g="0" b="0"/>
      </a:effectRef>
      <a:fontRef idx="minor"/>
    </dgm:style>
  </dgm:styleLbl>
  <dgm:styleLbl name="callout">
    <dgm:scene3d>
      <a:camera prst="orthographicFront"/>
      <a:lightRig rig="threePt" dir="t">
        <a:rot lat="0" lon="0" rev="7500000"/>
      </a:lightRig>
    </dgm:scene3d>
    <dgm:sp3d z="127000" prstMaterial="matte"/>
    <dgm:txPr/>
    <dgm:style>
      <a:lnRef idx="2">
        <a:scrgbClr r="0" g="0" b="0"/>
      </a:lnRef>
      <a:fillRef idx="1">
        <a:scrgbClr r="0" g="0" b="0"/>
      </a:fillRef>
      <a:effectRef idx="0">
        <a:scrgbClr r="0" g="0" b="0"/>
      </a:effectRef>
      <a:fontRef idx="minor"/>
    </dgm:style>
  </dgm:styleLbl>
  <dgm:styleLbl name="asst0">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a:rot lat="0" lon="0" rev="7500000"/>
      </a:lightRig>
    </dgm:scene3d>
    <dgm:sp3d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parChTrans2D2">
    <dgm:scene3d>
      <a:camera prst="orthographicFront"/>
      <a:lightRig rig="threePt" dir="t">
        <a:rot lat="0" lon="0" rev="7500000"/>
      </a:lightRig>
    </dgm:scene3d>
    <dgm:sp3d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a:schemeClr val="lt1"/>
      </a:fontRef>
    </dgm:style>
  </dgm:styleLbl>
  <dgm:styleLbl name="parChTrans2D3">
    <dgm:scene3d>
      <a:camera prst="orthographicFront"/>
      <a:lightRig rig="threePt" dir="t">
        <a:rot lat="0" lon="0" rev="7500000"/>
      </a:lightRig>
    </dgm:scene3d>
    <dgm:sp3d z="60000" prstMaterial="flat">
      <a:bevelT w="120900" h="88900"/>
    </dgm:sp3d>
    <dgm:txPr/>
    <dgm:style>
      <a:lnRef idx="0">
        <a:scrgbClr r="0" g="0" b="0"/>
      </a:lnRef>
      <a:fillRef idx="3">
        <a:scrgbClr r="0" g="0" b="0"/>
      </a:fillRef>
      <a:effectRef idx="1">
        <a:scrgbClr r="0" g="0" b="0"/>
      </a:effectRef>
      <a:fontRef idx="minor">
        <a:schemeClr val="lt1"/>
      </a:fontRef>
    </dgm:style>
  </dgm:styleLbl>
  <dgm:styleLbl name="parChTrans2D4">
    <dgm:scene3d>
      <a:camera prst="orthographicFront"/>
      <a:lightRig rig="threePt" dir="t">
        <a:rot lat="0" lon="0" rev="7500000"/>
      </a:lightRig>
    </dgm:scene3d>
    <dgm:sp3d z="60000" prstMaterial="flat">
      <a:bevelT w="120900" h="88900"/>
    </dgm:sp3d>
    <dgm:txPr/>
    <dgm:style>
      <a:lnRef idx="0">
        <a:scrgbClr r="0" g="0" b="0"/>
      </a:lnRef>
      <a:fillRef idx="3">
        <a:scrgbClr r="0" g="0" b="0"/>
      </a:fillRef>
      <a:effectRef idx="1">
        <a:scrgbClr r="0" g="0" b="0"/>
      </a:effectRef>
      <a:fontRef idx="minor">
        <a:schemeClr val="lt1"/>
      </a:fontRef>
    </dgm:style>
  </dgm:styleLbl>
  <dgm:styleLbl name="parChTrans1D1">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fgAcc1">
    <dgm:scene3d>
      <a:camera prst="orthographicFront"/>
      <a:lightRig rig="threePt" dir="t">
        <a:rot lat="0" lon="0" rev="7500000"/>
      </a:lightRig>
    </dgm:scene3d>
    <dgm:sp3d z="152400" extrusionH="63500" prstMaterial="dkEdge">
      <a:bevelT w="135400" h="16350" prst="relaxedInset"/>
      <a:contourClr>
        <a:schemeClr val="bg1"/>
      </a:contourClr>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a:rot lat="0" lon="0" rev="7500000"/>
      </a:lightRig>
    </dgm:scene3d>
    <dgm:sp3d z="152400" extrusionH="63500" prstMaterial="dkEdge">
      <a:bevelT w="135400" h="16350" prst="relaxedInset"/>
      <a:contourClr>
        <a:schemeClr val="bg1"/>
      </a:contourClr>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a:rot lat="0" lon="0" rev="7500000"/>
      </a:lightRig>
    </dgm:scene3d>
    <dgm:sp3d extrusionH="190500" prstMaterial="dkEdge">
      <a:bevelT w="135400" h="16350" prst="relaxedInset"/>
      <a:contourClr>
        <a:schemeClr val="bg1"/>
      </a:contourClr>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a:rot lat="0" lon="0" rev="7500000"/>
      </a:lightRig>
    </dgm:scene3d>
    <dgm:sp3d prstMaterial="plastic">
      <a:bevelT w="127000" h="35400"/>
    </dgm:sp3d>
    <dgm:txPr/>
    <dgm:style>
      <a:lnRef idx="1">
        <a:scrgbClr r="0" g="0" b="0"/>
      </a:lnRef>
      <a:fillRef idx="1">
        <a:scrgbClr r="0" g="0" b="0"/>
      </a:fillRef>
      <a:effectRef idx="2">
        <a:scrgbClr r="0" g="0" b="0"/>
      </a:effectRef>
      <a:fontRef idx="minor">
        <a:schemeClr val="lt1"/>
      </a:fontRef>
    </dgm:style>
  </dgm:styleLbl>
  <dgm:styleLbl name="bgAcc1">
    <dgm:scene3d>
      <a:camera prst="orthographicFront"/>
      <a:lightRig rig="threePt" dir="t">
        <a:rot lat="0" lon="0" rev="7500000"/>
      </a:lightRig>
    </dgm:scene3d>
    <dgm:sp3d z="-152400" extrusionH="63500" prstMaterial="dkEdge">
      <a:bevelT w="124450" h="16350" prst="relaxedInset"/>
      <a:contourClr>
        <a:schemeClr val="bg1"/>
      </a:contourClr>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a:rot lat="0" lon="0" rev="7500000"/>
      </a:lightRig>
    </dgm:scene3d>
    <dgm:sp3d z="152400" extrusionH="63500" prstMaterial="dkEdge">
      <a:bevelT w="120800" h="19050" prst="relaxedInset"/>
      <a:contourClr>
        <a:schemeClr val="bg1"/>
      </a:contourClr>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a:rot lat="0" lon="0" rev="7500000"/>
      </a:lightRig>
    </dgm:scene3d>
    <dgm:sp3d extrusionH="190500" prstMaterial="dkEdge">
      <a:bevelT w="120650" h="38100" prst="relaxedInset"/>
      <a:contourClr>
        <a:schemeClr val="bg1"/>
      </a:contourClr>
    </dgm:sp3d>
    <dgm:txPr/>
    <dgm:style>
      <a:lnRef idx="1">
        <a:scrgbClr r="0" g="0" b="0"/>
      </a:lnRef>
      <a:fillRef idx="1">
        <a:scrgbClr r="0" g="0" b="0"/>
      </a:fillRef>
      <a:effectRef idx="2">
        <a:scrgbClr r="0" g="0" b="0"/>
      </a:effectRef>
      <a:fontRef idx="minor"/>
    </dgm:style>
  </dgm:styleLbl>
  <dgm:styleLbl name="solidBgAcc1">
    <dgm:scene3d>
      <a:camera prst="orthographicFront"/>
      <a:lightRig rig="threePt" dir="t">
        <a:rot lat="0" lon="0" rev="7500000"/>
      </a:lightRig>
    </dgm:scene3d>
    <dgm:sp3d z="-152400" extrusionH="63500" prstMaterial="dkEdge">
      <a:bevelT w="144450" h="36350" prst="relaxedInset"/>
      <a:contourClr>
        <a:schemeClr val="bg1"/>
      </a:contourClr>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a:rot lat="0" lon="0" rev="7500000"/>
      </a:lightRig>
    </dgm:scene3d>
    <dgm:sp3d extrusionH="190500" prstMaterial="dkEdge">
      <a:bevelT w="120650" h="38100" prst="relaxedInset"/>
      <a:bevelB w="120650" h="57150" prst="relaxedInset"/>
      <a:contourClr>
        <a:schemeClr val="bg1"/>
      </a:contourClr>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a:rot lat="0" lon="0" rev="7500000"/>
      </a:lightRig>
    </dgm:scene3d>
    <dgm:sp3d z="-152400" extrusionH="63500" prstMaterial="dkEdge">
      <a:bevelT w="144450" h="36350" prst="relaxedInset"/>
      <a:contourClr>
        <a:schemeClr val="bg1"/>
      </a:contourClr>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a:rot lat="0" lon="0" rev="7500000"/>
      </a:lightRig>
    </dgm:scene3d>
    <dgm:sp3d z="-152400" extrusionH="63500" prstMaterial="matte">
      <a:bevelT w="144450" h="6350" prst="relaxedInset"/>
      <a:contourClr>
        <a:schemeClr val="bg1"/>
      </a:contourClr>
    </dgm:sp3d>
    <dgm:txPr/>
    <dgm:style>
      <a:lnRef idx="0">
        <a:scrgbClr r="0" g="0" b="0"/>
      </a:lnRef>
      <a:fillRef idx="3">
        <a:scrgbClr r="0" g="0" b="0"/>
      </a:fillRef>
      <a:effectRef idx="0">
        <a:scrgbClr r="0" g="0" b="0"/>
      </a:effectRef>
      <a:fontRef idx="minor"/>
    </dgm:style>
  </dgm:styleLbl>
  <dgm:styleLbl name="dkBgShp">
    <dgm:scene3d>
      <a:camera prst="orthographicFront"/>
      <a:lightRig rig="threePt" dir="t">
        <a:rot lat="0" lon="0" rev="7500000"/>
      </a:lightRig>
    </dgm:scene3d>
    <dgm:sp3d prstMaterial="plastic">
      <a:bevelT w="127000" h="25400" prst="relaxedInset"/>
      <a:bevelB w="88900" h="121750" prst="angle"/>
    </dgm:sp3d>
    <dgm:txPr/>
    <dgm:style>
      <a:lnRef idx="0">
        <a:scrgbClr r="0" g="0" b="0"/>
      </a:lnRef>
      <a:fillRef idx="1">
        <a:scrgbClr r="0" g="0" b="0"/>
      </a:fillRef>
      <a:effectRef idx="2">
        <a:scrgbClr r="0" g="0" b="0"/>
      </a:effectRef>
      <a:fontRef idx="minor">
        <a:schemeClr val="lt1"/>
      </a:fontRef>
    </dgm:style>
  </dgm:styleLbl>
  <dgm:styleLbl name="trBgShp">
    <dgm:scene3d>
      <a:camera prst="orthographicFront"/>
      <a:lightRig rig="threePt" dir="t"/>
    </dgm:scene3d>
    <dgm:sp3d z="-15240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a:rot lat="0" lon="0" rev="7500000"/>
      </a:lightRig>
    </dgm:scene3d>
    <dgm:sp3d z="152400"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Debt Reduction Calc.'!A1"/><Relationship Id="rId2" Type="http://schemas.openxmlformats.org/officeDocument/2006/relationships/hyperlink" Target="#'Payoff Calc.'!A1"/><Relationship Id="rId1" Type="http://schemas.openxmlformats.org/officeDocument/2006/relationships/hyperlink" Target="#Help!A1"/><Relationship Id="rId6" Type="http://schemas.openxmlformats.org/officeDocument/2006/relationships/hyperlink" Target="#'Mortgage Amortization'!A1"/><Relationship Id="rId5" Type="http://schemas.openxmlformats.org/officeDocument/2006/relationships/image" Target="../media/image1.png"/><Relationship Id="rId4" Type="http://schemas.openxmlformats.org/officeDocument/2006/relationships/hyperlink" Target="#'Credit Card Repayment Calc.'!A1"/></Relationships>
</file>

<file path=xl/drawings/_rels/drawing2.xml.rels><?xml version="1.0" encoding="UTF-8" standalone="yes"?>
<Relationships xmlns="http://schemas.openxmlformats.org/package/2006/relationships"><Relationship Id="rId8" Type="http://schemas.openxmlformats.org/officeDocument/2006/relationships/hyperlink" Target="http://www.facebook.com/creditscoremaestro" TargetMode="External"/><Relationship Id="rId3" Type="http://schemas.openxmlformats.org/officeDocument/2006/relationships/hyperlink" Target="#Home!A1"/><Relationship Id="rId7" Type="http://schemas.openxmlformats.org/officeDocument/2006/relationships/image" Target="../media/image3.png"/><Relationship Id="rId2" Type="http://schemas.openxmlformats.org/officeDocument/2006/relationships/chart" Target="../charts/chart1.xml"/><Relationship Id="rId1" Type="http://schemas.openxmlformats.org/officeDocument/2006/relationships/image" Target="../media/image2.emf"/><Relationship Id="rId6" Type="http://schemas.openxmlformats.org/officeDocument/2006/relationships/hyperlink" Target="#Help!A1"/><Relationship Id="rId5" Type="http://schemas.openxmlformats.org/officeDocument/2006/relationships/hyperlink" Target="#'Credit Card Repayment Calc.'!A1"/><Relationship Id="rId4" Type="http://schemas.openxmlformats.org/officeDocument/2006/relationships/hyperlink" Target="#'Debt Reduction Calc.'!A1"/><Relationship Id="rId9" Type="http://schemas.openxmlformats.org/officeDocument/2006/relationships/hyperlink" Target="#'Mortgage Amortization'!A1"/></Relationships>
</file>

<file path=xl/drawings/_rels/drawing4.xml.rels><?xml version="1.0" encoding="UTF-8" standalone="yes"?>
<Relationships xmlns="http://schemas.openxmlformats.org/package/2006/relationships"><Relationship Id="rId8" Type="http://schemas.openxmlformats.org/officeDocument/2006/relationships/hyperlink" Target="#'Credit Card Repayment Calc.'!A1"/><Relationship Id="rId13" Type="http://schemas.openxmlformats.org/officeDocument/2006/relationships/image" Target="../media/image3.png"/><Relationship Id="rId3" Type="http://schemas.openxmlformats.org/officeDocument/2006/relationships/diagramQuickStyle" Target="../diagrams/quickStyle1.xml"/><Relationship Id="rId7" Type="http://schemas.openxmlformats.org/officeDocument/2006/relationships/hyperlink" Target="#'Payoff Calc.'!A1"/><Relationship Id="rId12" Type="http://schemas.openxmlformats.org/officeDocument/2006/relationships/image" Target="../media/image4.png"/><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hyperlink" Target="#Home!A1"/><Relationship Id="rId11" Type="http://schemas.openxmlformats.org/officeDocument/2006/relationships/hyperlink" Target="#PaymentSchedule!A1"/><Relationship Id="rId5" Type="http://schemas.openxmlformats.org/officeDocument/2006/relationships/image" Target="../media/image2.emf"/><Relationship Id="rId15" Type="http://schemas.openxmlformats.org/officeDocument/2006/relationships/hyperlink" Target="#'Mortgage Amortization'!A1"/><Relationship Id="rId10" Type="http://schemas.openxmlformats.org/officeDocument/2006/relationships/chart" Target="../charts/chart2.xml"/><Relationship Id="rId4" Type="http://schemas.openxmlformats.org/officeDocument/2006/relationships/diagramColors" Target="../diagrams/colors1.xml"/><Relationship Id="rId9" Type="http://schemas.openxmlformats.org/officeDocument/2006/relationships/hyperlink" Target="#Help!A1"/><Relationship Id="rId14" Type="http://schemas.openxmlformats.org/officeDocument/2006/relationships/hyperlink" Target="http://www.facebook.com/creditscoremaestro" TargetMode="External"/></Relationships>
</file>

<file path=xl/drawings/_rels/drawing5.xml.rels><?xml version="1.0" encoding="UTF-8" standalone="yes"?>
<Relationships xmlns="http://schemas.openxmlformats.org/package/2006/relationships"><Relationship Id="rId8" Type="http://schemas.openxmlformats.org/officeDocument/2006/relationships/hyperlink" Target="http://www.facebook.com/creditscoremaestro" TargetMode="External"/><Relationship Id="rId3" Type="http://schemas.openxmlformats.org/officeDocument/2006/relationships/hyperlink" Target="#'Payoff Calc.'!A1"/><Relationship Id="rId7" Type="http://schemas.openxmlformats.org/officeDocument/2006/relationships/image" Target="../media/image3.png"/><Relationship Id="rId2" Type="http://schemas.openxmlformats.org/officeDocument/2006/relationships/hyperlink" Target="#Home!A1"/><Relationship Id="rId1" Type="http://schemas.openxmlformats.org/officeDocument/2006/relationships/image" Target="../media/image2.emf"/><Relationship Id="rId6" Type="http://schemas.openxmlformats.org/officeDocument/2006/relationships/hyperlink" Target="#'Debt Reduction Calc.'!A1"/><Relationship Id="rId5" Type="http://schemas.openxmlformats.org/officeDocument/2006/relationships/hyperlink" Target="#Help!A1"/><Relationship Id="rId4" Type="http://schemas.openxmlformats.org/officeDocument/2006/relationships/hyperlink" Target="#'Credit Card Repayment Calc.'!A1"/><Relationship Id="rId9" Type="http://schemas.openxmlformats.org/officeDocument/2006/relationships/hyperlink" Target="#'Mortgage Amortization'!A1"/></Relationships>
</file>

<file path=xl/drawings/_rels/drawing6.xml.rels><?xml version="1.0" encoding="UTF-8" standalone="yes"?>
<Relationships xmlns="http://schemas.openxmlformats.org/package/2006/relationships"><Relationship Id="rId8" Type="http://schemas.openxmlformats.org/officeDocument/2006/relationships/diagramColors" Target="../diagrams/colors3.xml"/><Relationship Id="rId13" Type="http://schemas.openxmlformats.org/officeDocument/2006/relationships/image" Target="../media/image2.emf"/><Relationship Id="rId3" Type="http://schemas.openxmlformats.org/officeDocument/2006/relationships/diagramQuickStyle" Target="../diagrams/quickStyle2.xml"/><Relationship Id="rId7" Type="http://schemas.openxmlformats.org/officeDocument/2006/relationships/diagramQuickStyle" Target="../diagrams/quickStyle3.xml"/><Relationship Id="rId12" Type="http://schemas.openxmlformats.org/officeDocument/2006/relationships/hyperlink" Target="#'Debt Reduction Calc.'!A1"/><Relationship Id="rId2" Type="http://schemas.openxmlformats.org/officeDocument/2006/relationships/diagramLayout" Target="../diagrams/layout2.xml"/><Relationship Id="rId16" Type="http://schemas.openxmlformats.org/officeDocument/2006/relationships/hyperlink" Target="#'Mortgage Amortization'!A1"/><Relationship Id="rId1" Type="http://schemas.openxmlformats.org/officeDocument/2006/relationships/diagramData" Target="../diagrams/data2.xml"/><Relationship Id="rId6" Type="http://schemas.openxmlformats.org/officeDocument/2006/relationships/diagramLayout" Target="../diagrams/layout3.xml"/><Relationship Id="rId11" Type="http://schemas.openxmlformats.org/officeDocument/2006/relationships/hyperlink" Target="#Help!A1"/><Relationship Id="rId5" Type="http://schemas.openxmlformats.org/officeDocument/2006/relationships/diagramData" Target="../diagrams/data3.xml"/><Relationship Id="rId15" Type="http://schemas.openxmlformats.org/officeDocument/2006/relationships/hyperlink" Target="http://www.facebook.com/creditscoremaestro" TargetMode="External"/><Relationship Id="rId10" Type="http://schemas.openxmlformats.org/officeDocument/2006/relationships/hyperlink" Target="#'Payoff Calc.'!A1"/><Relationship Id="rId4" Type="http://schemas.openxmlformats.org/officeDocument/2006/relationships/diagramColors" Target="../diagrams/colors2.xml"/><Relationship Id="rId9" Type="http://schemas.openxmlformats.org/officeDocument/2006/relationships/hyperlink" Target="#Home!A1"/><Relationship Id="rId14"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hyperlink" Target="#'Debt Reduction Calc.'!A1"/><Relationship Id="rId3" Type="http://schemas.openxmlformats.org/officeDocument/2006/relationships/diagramQuickStyle" Target="../diagrams/quickStyle4.xml"/><Relationship Id="rId7" Type="http://schemas.openxmlformats.org/officeDocument/2006/relationships/hyperlink" Target="#Help!A1"/><Relationship Id="rId12" Type="http://schemas.openxmlformats.org/officeDocument/2006/relationships/hyperlink" Target="#'Credit Card Repayment Calc.'!A1"/><Relationship Id="rId2" Type="http://schemas.openxmlformats.org/officeDocument/2006/relationships/diagramLayout" Target="../diagrams/layout4.xml"/><Relationship Id="rId1" Type="http://schemas.openxmlformats.org/officeDocument/2006/relationships/diagramData" Target="../diagrams/data4.xml"/><Relationship Id="rId6" Type="http://schemas.openxmlformats.org/officeDocument/2006/relationships/hyperlink" Target="#'Payoff Calc.'!A1"/><Relationship Id="rId11" Type="http://schemas.openxmlformats.org/officeDocument/2006/relationships/hyperlink" Target="http://www.facebook.com/creditscoremaestro" TargetMode="External"/><Relationship Id="rId5" Type="http://schemas.openxmlformats.org/officeDocument/2006/relationships/hyperlink" Target="#Home!A1"/><Relationship Id="rId10" Type="http://schemas.openxmlformats.org/officeDocument/2006/relationships/image" Target="../media/image3.png"/><Relationship Id="rId4" Type="http://schemas.openxmlformats.org/officeDocument/2006/relationships/diagramColors" Target="../diagrams/colors4.xml"/><Relationship Id="rId9" Type="http://schemas.openxmlformats.org/officeDocument/2006/relationships/image" Target="../media/image2.emf"/></Relationships>
</file>

<file path=xl/drawings/_rels/drawing8.xml.rels><?xml version="1.0" encoding="UTF-8" standalone="yes"?>
<Relationships xmlns="http://schemas.openxmlformats.org/package/2006/relationships"><Relationship Id="rId8" Type="http://schemas.openxmlformats.org/officeDocument/2006/relationships/image" Target="../media/image2.emf"/><Relationship Id="rId13" Type="http://schemas.openxmlformats.org/officeDocument/2006/relationships/image" Target="../media/image3.png"/><Relationship Id="rId3" Type="http://schemas.openxmlformats.org/officeDocument/2006/relationships/image" Target="../media/image4.png"/><Relationship Id="rId7" Type="http://schemas.openxmlformats.org/officeDocument/2006/relationships/hyperlink" Target="#'Debt Reduction Calc.'!A1"/><Relationship Id="rId12" Type="http://schemas.openxmlformats.org/officeDocument/2006/relationships/hyperlink" Target="#Report!A1"/><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hyperlink" Target="#'Credit Card Repayment Calc.'!A1"/><Relationship Id="rId11" Type="http://schemas.openxmlformats.org/officeDocument/2006/relationships/hyperlink" Target="#Transactions!A1"/><Relationship Id="rId5" Type="http://schemas.openxmlformats.org/officeDocument/2006/relationships/hyperlink" Target="#'Payoff Calc.'!A1"/><Relationship Id="rId15" Type="http://schemas.openxmlformats.org/officeDocument/2006/relationships/hyperlink" Target="#'Mortgage Amortization'!A1"/><Relationship Id="rId10" Type="http://schemas.openxmlformats.org/officeDocument/2006/relationships/hyperlink" Target="#Budget!A1"/><Relationship Id="rId4" Type="http://schemas.openxmlformats.org/officeDocument/2006/relationships/hyperlink" Target="#Home!A1"/><Relationship Id="rId9" Type="http://schemas.openxmlformats.org/officeDocument/2006/relationships/hyperlink" Target="#Categories!A1"/><Relationship Id="rId14" Type="http://schemas.openxmlformats.org/officeDocument/2006/relationships/hyperlink" Target="http://www.facebook.com/creditscoremaestro" TargetMode="External"/></Relationships>
</file>

<file path=xl/drawings/_rels/drawing9.xml.rels><?xml version="1.0" encoding="UTF-8" standalone="yes"?>
<Relationships xmlns="http://schemas.openxmlformats.org/package/2006/relationships"><Relationship Id="rId3" Type="http://schemas.openxmlformats.org/officeDocument/2006/relationships/hyperlink" Target="#Transactions!A1"/><Relationship Id="rId2" Type="http://schemas.openxmlformats.org/officeDocument/2006/relationships/hyperlink" Target="#Budget!A1"/><Relationship Id="rId1" Type="http://schemas.openxmlformats.org/officeDocument/2006/relationships/hyperlink" Target="#Help!A1"/><Relationship Id="rId4" Type="http://schemas.openxmlformats.org/officeDocument/2006/relationships/hyperlink" Target="#Report!A1"/></Relationships>
</file>

<file path=xl/drawings/_rels/drawing10.xml.rels><?xml version="1.0" encoding="UTF-8" standalone="yes"?>
<Relationships xmlns="http://schemas.openxmlformats.org/package/2006/relationships"><Relationship Id="rId3" Type="http://schemas.openxmlformats.org/officeDocument/2006/relationships/hyperlink" Target="#Transactions!A1"/><Relationship Id="rId2" Type="http://schemas.openxmlformats.org/officeDocument/2006/relationships/hyperlink" Target="#Help!A1"/><Relationship Id="rId1" Type="http://schemas.openxmlformats.org/officeDocument/2006/relationships/hyperlink" Target="#Categories!A1"/><Relationship Id="rId4" Type="http://schemas.openxmlformats.org/officeDocument/2006/relationships/hyperlink" Target="#Report!A1"/></Relationships>
</file>

<file path=xl/drawings/_rels/drawing11.xml.rels><?xml version="1.0" encoding="UTF-8" standalone="yes"?>
<Relationships xmlns="http://schemas.openxmlformats.org/package/2006/relationships"><Relationship Id="rId3" Type="http://schemas.openxmlformats.org/officeDocument/2006/relationships/hyperlink" Target="#Help!A1"/><Relationship Id="rId2" Type="http://schemas.openxmlformats.org/officeDocument/2006/relationships/hyperlink" Target="#Budget!A1"/><Relationship Id="rId1" Type="http://schemas.openxmlformats.org/officeDocument/2006/relationships/hyperlink" Target="#Categories!A1"/><Relationship Id="rId4" Type="http://schemas.openxmlformats.org/officeDocument/2006/relationships/hyperlink" Target="#Report!A1"/></Relationships>
</file>

<file path=xl/drawings/_rels/drawing12.xml.rels><?xml version="1.0" encoding="UTF-8" standalone="yes"?>
<Relationships xmlns="http://schemas.openxmlformats.org/package/2006/relationships"><Relationship Id="rId3" Type="http://schemas.openxmlformats.org/officeDocument/2006/relationships/hyperlink" Target="#Categories!A1"/><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hyperlink" Target="#Help!A1"/><Relationship Id="rId5" Type="http://schemas.openxmlformats.org/officeDocument/2006/relationships/hyperlink" Target="#Transactions!A1"/><Relationship Id="rId4" Type="http://schemas.openxmlformats.org/officeDocument/2006/relationships/hyperlink" Target="#Budget!A1"/></Relationships>
</file>

<file path=xl/drawings/drawing1.xml><?xml version="1.0" encoding="utf-8"?>
<xdr:wsDr xmlns:xdr="http://schemas.openxmlformats.org/drawingml/2006/spreadsheetDrawing" xmlns:a="http://schemas.openxmlformats.org/drawingml/2006/main">
  <xdr:twoCellAnchor>
    <xdr:from>
      <xdr:col>4</xdr:col>
      <xdr:colOff>114300</xdr:colOff>
      <xdr:row>0</xdr:row>
      <xdr:rowOff>152400</xdr:rowOff>
    </xdr:from>
    <xdr:to>
      <xdr:col>16</xdr:col>
      <xdr:colOff>285749</xdr:colOff>
      <xdr:row>7</xdr:row>
      <xdr:rowOff>123825</xdr:rowOff>
    </xdr:to>
    <xdr:sp macro="" textlink="">
      <xdr:nvSpPr>
        <xdr:cNvPr id="3" name="TextBox 2"/>
        <xdr:cNvSpPr txBox="1"/>
      </xdr:nvSpPr>
      <xdr:spPr>
        <a:xfrm>
          <a:off x="2552700" y="152400"/>
          <a:ext cx="7486649" cy="1304925"/>
        </a:xfrm>
        <a:prstGeom prst="rect">
          <a:avLst/>
        </a:prstGeom>
        <a:solidFill>
          <a:srgbClr val="0070C0"/>
        </a:solidFill>
        <a:ln w="9525" cmpd="sng">
          <a:solidFill>
            <a:schemeClr val="lt1">
              <a:shade val="50000"/>
            </a:schemeClr>
          </a:solidFill>
        </a:ln>
        <a:effectLst>
          <a:glow rad="101600">
            <a:srgbClr val="D9B310">
              <a:alpha val="60000"/>
            </a:srgbClr>
          </a:glow>
        </a:effectLst>
        <a:scene3d>
          <a:camera prst="orthographicFront"/>
          <a:lightRig rig="threePt" dir="t"/>
        </a:scene3d>
        <a:sp3d>
          <a:bevelT prst="angle"/>
        </a:sp3d>
      </xdr:spPr>
      <xdr:style>
        <a:lnRef idx="0">
          <a:scrgbClr r="0" g="0" b="0"/>
        </a:lnRef>
        <a:fillRef idx="0">
          <a:scrgbClr r="0" g="0" b="0"/>
        </a:fillRef>
        <a:effectRef idx="0">
          <a:scrgbClr r="0" g="0" b="0"/>
        </a:effectRef>
        <a:fontRef idx="minor">
          <a:schemeClr val="dk1"/>
        </a:fontRef>
      </xdr:style>
      <xdr:txBody>
        <a:bodyPr wrap="square"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2400" b="1" cap="none" spc="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Credit Score Maestro Financial</a:t>
          </a:r>
          <a:r>
            <a:rPr lang="en-US" sz="24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 Health Calculator</a:t>
          </a:r>
          <a:endParaRPr lang="en-US" sz="2400" b="1" cap="none" spc="0">
            <a:ln w="11430"/>
            <a:solidFill>
              <a:srgbClr val="D9B310"/>
            </a:solidFill>
            <a:effectLst>
              <a:outerShdw blurRad="50800" dist="39000" dir="5460000" algn="tl">
                <a:srgbClr val="000000">
                  <a:alpha val="38000"/>
                </a:srgbClr>
              </a:outerShdw>
            </a:effectLst>
            <a:latin typeface="Trebuchet MS" pitchFamily="34" charset="0"/>
            <a:cs typeface="Arial" pitchFamily="34" charset="0"/>
          </a:endParaRPr>
        </a:p>
      </xdr:txBody>
    </xdr:sp>
    <xdr:clientData/>
  </xdr:twoCellAnchor>
  <xdr:twoCellAnchor>
    <xdr:from>
      <xdr:col>12</xdr:col>
      <xdr:colOff>495300</xdr:colOff>
      <xdr:row>27</xdr:row>
      <xdr:rowOff>85725</xdr:rowOff>
    </xdr:from>
    <xdr:to>
      <xdr:col>16</xdr:col>
      <xdr:colOff>85725</xdr:colOff>
      <xdr:row>32</xdr:row>
      <xdr:rowOff>85725</xdr:rowOff>
    </xdr:to>
    <xdr:sp macro="" textlink="">
      <xdr:nvSpPr>
        <xdr:cNvPr id="5" name="Rounded Rectangle 4">
          <a:hlinkClick xmlns:r="http://schemas.openxmlformats.org/officeDocument/2006/relationships" r:id="rId1"/>
        </xdr:cNvPr>
        <xdr:cNvSpPr/>
      </xdr:nvSpPr>
      <xdr:spPr>
        <a:xfrm>
          <a:off x="7810500" y="5229225"/>
          <a:ext cx="2028825" cy="952500"/>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Money Manager</a:t>
          </a:r>
        </a:p>
      </xdr:txBody>
    </xdr:sp>
    <xdr:clientData/>
  </xdr:twoCellAnchor>
  <xdr:twoCellAnchor>
    <xdr:from>
      <xdr:col>2</xdr:col>
      <xdr:colOff>438150</xdr:colOff>
      <xdr:row>20</xdr:row>
      <xdr:rowOff>57150</xdr:rowOff>
    </xdr:from>
    <xdr:to>
      <xdr:col>6</xdr:col>
      <xdr:colOff>28575</xdr:colOff>
      <xdr:row>25</xdr:row>
      <xdr:rowOff>57150</xdr:rowOff>
    </xdr:to>
    <xdr:sp macro="" textlink="">
      <xdr:nvSpPr>
        <xdr:cNvPr id="7" name="Rounded Rectangle 6">
          <a:hlinkClick xmlns:r="http://schemas.openxmlformats.org/officeDocument/2006/relationships" r:id="rId2"/>
        </xdr:cNvPr>
        <xdr:cNvSpPr/>
      </xdr:nvSpPr>
      <xdr:spPr>
        <a:xfrm>
          <a:off x="1657350" y="3867150"/>
          <a:ext cx="2028825" cy="952500"/>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Credit</a:t>
          </a:r>
          <a:r>
            <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 Card</a:t>
          </a:r>
        </a:p>
        <a:p>
          <a:pPr algn="ctr"/>
          <a:r>
            <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Payoff Calculator</a:t>
          </a:r>
        </a:p>
      </xdr:txBody>
    </xdr:sp>
    <xdr:clientData/>
  </xdr:twoCellAnchor>
  <xdr:twoCellAnchor>
    <xdr:from>
      <xdr:col>4</xdr:col>
      <xdr:colOff>142875</xdr:colOff>
      <xdr:row>26</xdr:row>
      <xdr:rowOff>180975</xdr:rowOff>
    </xdr:from>
    <xdr:to>
      <xdr:col>7</xdr:col>
      <xdr:colOff>342900</xdr:colOff>
      <xdr:row>31</xdr:row>
      <xdr:rowOff>180975</xdr:rowOff>
    </xdr:to>
    <xdr:sp macro="" textlink="">
      <xdr:nvSpPr>
        <xdr:cNvPr id="8" name="Rounded Rectangle 7">
          <a:hlinkClick xmlns:r="http://schemas.openxmlformats.org/officeDocument/2006/relationships" r:id="rId3"/>
        </xdr:cNvPr>
        <xdr:cNvSpPr/>
      </xdr:nvSpPr>
      <xdr:spPr>
        <a:xfrm>
          <a:off x="2581275" y="5133975"/>
          <a:ext cx="2028825" cy="952500"/>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Debt Reduction</a:t>
          </a:r>
        </a:p>
        <a:p>
          <a:pPr algn="ctr"/>
          <a:r>
            <a:rPr lang="en-US" sz="1800" b="1" cap="none" spc="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Calculator</a:t>
          </a:r>
        </a:p>
      </xdr:txBody>
    </xdr:sp>
    <xdr:clientData/>
  </xdr:twoCellAnchor>
  <xdr:twoCellAnchor>
    <xdr:from>
      <xdr:col>14</xdr:col>
      <xdr:colOff>333375</xdr:colOff>
      <xdr:row>20</xdr:row>
      <xdr:rowOff>152400</xdr:rowOff>
    </xdr:from>
    <xdr:to>
      <xdr:col>17</xdr:col>
      <xdr:colOff>533400</xdr:colOff>
      <xdr:row>25</xdr:row>
      <xdr:rowOff>152400</xdr:rowOff>
    </xdr:to>
    <xdr:sp macro="" textlink="">
      <xdr:nvSpPr>
        <xdr:cNvPr id="9" name="Rounded Rectangle 8">
          <a:hlinkClick xmlns:r="http://schemas.openxmlformats.org/officeDocument/2006/relationships" r:id="rId4"/>
        </xdr:cNvPr>
        <xdr:cNvSpPr/>
      </xdr:nvSpPr>
      <xdr:spPr>
        <a:xfrm>
          <a:off x="8867775" y="3962400"/>
          <a:ext cx="2028825" cy="952500"/>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Credit Card</a:t>
          </a:r>
        </a:p>
        <a:p>
          <a:pPr algn="ctr"/>
          <a:r>
            <a:rPr lang="en-US" sz="1800" b="1" cap="none" spc="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Repayment Calculator</a:t>
          </a:r>
        </a:p>
      </xdr:txBody>
    </xdr:sp>
    <xdr:clientData/>
  </xdr:twoCellAnchor>
  <xdr:twoCellAnchor>
    <xdr:from>
      <xdr:col>7</xdr:col>
      <xdr:colOff>552450</xdr:colOff>
      <xdr:row>9</xdr:row>
      <xdr:rowOff>0</xdr:rowOff>
    </xdr:from>
    <xdr:to>
      <xdr:col>12</xdr:col>
      <xdr:colOff>314325</xdr:colOff>
      <xdr:row>26</xdr:row>
      <xdr:rowOff>104775</xdr:rowOff>
    </xdr:to>
    <xdr:grpSp>
      <xdr:nvGrpSpPr>
        <xdr:cNvPr id="3075" name="Group 3"/>
        <xdr:cNvGrpSpPr>
          <a:grpSpLocks noChangeAspect="1"/>
        </xdr:cNvGrpSpPr>
      </xdr:nvGrpSpPr>
      <xdr:grpSpPr bwMode="auto">
        <a:xfrm>
          <a:off x="4819650" y="1714500"/>
          <a:ext cx="2809875" cy="3343275"/>
          <a:chOff x="506" y="180"/>
          <a:chExt cx="295" cy="351"/>
        </a:xfrm>
      </xdr:grpSpPr>
      <xdr:sp macro="" textlink="">
        <xdr:nvSpPr>
          <xdr:cNvPr id="3074" name="AutoShape 2"/>
          <xdr:cNvSpPr>
            <a:spLocks noChangeAspect="1" noChangeArrowheads="1" noTextEdit="1"/>
          </xdr:cNvSpPr>
        </xdr:nvSpPr>
        <xdr:spPr bwMode="auto">
          <a:xfrm>
            <a:off x="506" y="180"/>
            <a:ext cx="295" cy="351"/>
          </a:xfrm>
          <a:prstGeom prst="rect">
            <a:avLst/>
          </a:prstGeom>
          <a:noFill/>
          <a:ln w="9525">
            <a:noFill/>
            <a:miter lim="800000"/>
            <a:headEnd/>
            <a:tailEnd/>
          </a:ln>
          <a:scene3d>
            <a:camera prst="orthographicFront"/>
            <a:lightRig rig="threePt" dir="t"/>
          </a:scene3d>
          <a:sp3d>
            <a:bevelT w="101600" prst="riblet"/>
          </a:sp3d>
        </xdr:spPr>
      </xdr:sp>
      <xdr:pic>
        <xdr:nvPicPr>
          <xdr:cNvPr id="3076" name="Picture 4"/>
          <xdr:cNvPicPr>
            <a:picLocks noChangeAspect="1" noChangeArrowheads="1"/>
          </xdr:cNvPicPr>
        </xdr:nvPicPr>
        <xdr:blipFill>
          <a:blip xmlns:r="http://schemas.openxmlformats.org/officeDocument/2006/relationships" r:embed="rId5"/>
          <a:srcRect/>
          <a:stretch>
            <a:fillRect/>
          </a:stretch>
        </xdr:blipFill>
        <xdr:spPr bwMode="auto">
          <a:xfrm>
            <a:off x="506" y="180"/>
            <a:ext cx="296" cy="352"/>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grpSp>
    <xdr:clientData/>
  </xdr:twoCellAnchor>
  <xdr:twoCellAnchor>
    <xdr:from>
      <xdr:col>8</xdr:col>
      <xdr:colOff>295275</xdr:colOff>
      <xdr:row>33</xdr:row>
      <xdr:rowOff>9525</xdr:rowOff>
    </xdr:from>
    <xdr:to>
      <xdr:col>11</xdr:col>
      <xdr:colOff>495300</xdr:colOff>
      <xdr:row>38</xdr:row>
      <xdr:rowOff>9525</xdr:rowOff>
    </xdr:to>
    <xdr:sp macro="" textlink="">
      <xdr:nvSpPr>
        <xdr:cNvPr id="10" name="Rounded Rectangle 9">
          <a:hlinkClick xmlns:r="http://schemas.openxmlformats.org/officeDocument/2006/relationships" r:id="rId6"/>
        </xdr:cNvPr>
        <xdr:cNvSpPr/>
      </xdr:nvSpPr>
      <xdr:spPr>
        <a:xfrm>
          <a:off x="5172075" y="6296025"/>
          <a:ext cx="2028825" cy="952500"/>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Mortgage Loan Calculator</a:t>
          </a:r>
          <a:endPar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38100</xdr:colOff>
      <xdr:row>0</xdr:row>
      <xdr:rowOff>142875</xdr:rowOff>
    </xdr:from>
    <xdr:to>
      <xdr:col>16</xdr:col>
      <xdr:colOff>457200</xdr:colOff>
      <xdr:row>0</xdr:row>
      <xdr:rowOff>640937</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11439525" y="142875"/>
          <a:ext cx="419100" cy="498062"/>
        </a:xfrm>
        <a:prstGeom prst="rect">
          <a:avLst/>
        </a:prstGeom>
        <a:noFill/>
      </xdr:spPr>
    </xdr:pic>
    <xdr:clientData/>
  </xdr:twoCellAnchor>
  <xdr:twoCellAnchor editAs="absolute">
    <xdr:from>
      <xdr:col>3</xdr:col>
      <xdr:colOff>400050</xdr:colOff>
      <xdr:row>3</xdr:row>
      <xdr:rowOff>190500</xdr:rowOff>
    </xdr:from>
    <xdr:to>
      <xdr:col>10</xdr:col>
      <xdr:colOff>504825</xdr:colOff>
      <xdr:row>19</xdr:row>
      <xdr:rowOff>180975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104775</xdr:colOff>
      <xdr:row>0</xdr:row>
      <xdr:rowOff>47625</xdr:rowOff>
    </xdr:from>
    <xdr:to>
      <xdr:col>1</xdr:col>
      <xdr:colOff>1228725</xdr:colOff>
      <xdr:row>0</xdr:row>
      <xdr:rowOff>676275</xdr:rowOff>
    </xdr:to>
    <xdr:sp macro="" textlink="">
      <xdr:nvSpPr>
        <xdr:cNvPr id="4" name="Rounded Rectangle 3">
          <a:hlinkClick xmlns:r="http://schemas.openxmlformats.org/officeDocument/2006/relationships" r:id="rId3"/>
        </xdr:cNvPr>
        <xdr:cNvSpPr/>
      </xdr:nvSpPr>
      <xdr:spPr>
        <a:xfrm>
          <a:off x="104775" y="47625"/>
          <a:ext cx="1419225" cy="628650"/>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Home</a:t>
          </a:r>
          <a:endPar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endParaRPr>
        </a:p>
      </xdr:txBody>
    </xdr:sp>
    <xdr:clientData/>
  </xdr:twoCellAnchor>
  <xdr:twoCellAnchor>
    <xdr:from>
      <xdr:col>1</xdr:col>
      <xdr:colOff>1371600</xdr:colOff>
      <xdr:row>0</xdr:row>
      <xdr:rowOff>47625</xdr:rowOff>
    </xdr:from>
    <xdr:to>
      <xdr:col>3</xdr:col>
      <xdr:colOff>390526</xdr:colOff>
      <xdr:row>0</xdr:row>
      <xdr:rowOff>704850</xdr:rowOff>
    </xdr:to>
    <xdr:sp macro="" textlink="">
      <xdr:nvSpPr>
        <xdr:cNvPr id="5" name="Rounded Rectangle 4">
          <a:hlinkClick xmlns:r="http://schemas.openxmlformats.org/officeDocument/2006/relationships" r:id="rId4"/>
        </xdr:cNvPr>
        <xdr:cNvSpPr/>
      </xdr:nvSpPr>
      <xdr:spPr>
        <a:xfrm>
          <a:off x="1666875" y="47625"/>
          <a:ext cx="1952626" cy="657225"/>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Debt Reduction Calc.</a:t>
          </a:r>
        </a:p>
      </xdr:txBody>
    </xdr:sp>
    <xdr:clientData/>
  </xdr:twoCellAnchor>
  <xdr:twoCellAnchor>
    <xdr:from>
      <xdr:col>3</xdr:col>
      <xdr:colOff>485775</xdr:colOff>
      <xdr:row>0</xdr:row>
      <xdr:rowOff>47625</xdr:rowOff>
    </xdr:from>
    <xdr:to>
      <xdr:col>7</xdr:col>
      <xdr:colOff>561975</xdr:colOff>
      <xdr:row>0</xdr:row>
      <xdr:rowOff>685800</xdr:rowOff>
    </xdr:to>
    <xdr:sp macro="" textlink="">
      <xdr:nvSpPr>
        <xdr:cNvPr id="6" name="Rounded Rectangle 5">
          <a:hlinkClick xmlns:r="http://schemas.openxmlformats.org/officeDocument/2006/relationships" r:id="rId5"/>
        </xdr:cNvPr>
        <xdr:cNvSpPr/>
      </xdr:nvSpPr>
      <xdr:spPr>
        <a:xfrm>
          <a:off x="3714750" y="47625"/>
          <a:ext cx="2771775" cy="638175"/>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Credit Card Repayment Calc.</a:t>
          </a:r>
        </a:p>
      </xdr:txBody>
    </xdr:sp>
    <xdr:clientData/>
  </xdr:twoCellAnchor>
  <xdr:twoCellAnchor>
    <xdr:from>
      <xdr:col>8</xdr:col>
      <xdr:colOff>38098</xdr:colOff>
      <xdr:row>0</xdr:row>
      <xdr:rowOff>38100</xdr:rowOff>
    </xdr:from>
    <xdr:to>
      <xdr:col>11</xdr:col>
      <xdr:colOff>504824</xdr:colOff>
      <xdr:row>0</xdr:row>
      <xdr:rowOff>704850</xdr:rowOff>
    </xdr:to>
    <xdr:sp macro="" textlink="">
      <xdr:nvSpPr>
        <xdr:cNvPr id="8" name="Rounded Rectangle 7">
          <a:hlinkClick xmlns:r="http://schemas.openxmlformats.org/officeDocument/2006/relationships" r:id="rId6"/>
        </xdr:cNvPr>
        <xdr:cNvSpPr/>
      </xdr:nvSpPr>
      <xdr:spPr>
        <a:xfrm>
          <a:off x="6572248" y="38100"/>
          <a:ext cx="2286001" cy="666750"/>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Money Manager</a:t>
          </a:r>
        </a:p>
      </xdr:txBody>
    </xdr:sp>
    <xdr:clientData/>
  </xdr:twoCellAnchor>
  <xdr:twoCellAnchor editAs="oneCell">
    <xdr:from>
      <xdr:col>3</xdr:col>
      <xdr:colOff>219075</xdr:colOff>
      <xdr:row>1</xdr:row>
      <xdr:rowOff>42826</xdr:rowOff>
    </xdr:from>
    <xdr:to>
      <xdr:col>3</xdr:col>
      <xdr:colOff>519075</xdr:colOff>
      <xdr:row>1</xdr:row>
      <xdr:rowOff>342826</xdr:rowOff>
    </xdr:to>
    <xdr:pic>
      <xdr:nvPicPr>
        <xdr:cNvPr id="11" name="Picture 10" descr="FB-Insignia1.png"/>
        <xdr:cNvPicPr>
          <a:picLocks noChangeAspect="1"/>
        </xdr:cNvPicPr>
      </xdr:nvPicPr>
      <xdr:blipFill>
        <a:blip xmlns:r="http://schemas.openxmlformats.org/officeDocument/2006/relationships" r:embed="rId7"/>
        <a:stretch>
          <a:fillRect/>
        </a:stretch>
      </xdr:blipFill>
      <xdr:spPr>
        <a:xfrm>
          <a:off x="3448050" y="547651"/>
          <a:ext cx="300000" cy="300000"/>
        </a:xfrm>
        <a:prstGeom prst="rect">
          <a:avLst/>
        </a:prstGeom>
      </xdr:spPr>
    </xdr:pic>
    <xdr:clientData/>
  </xdr:twoCellAnchor>
  <xdr:twoCellAnchor>
    <xdr:from>
      <xdr:col>3</xdr:col>
      <xdr:colOff>409576</xdr:colOff>
      <xdr:row>1</xdr:row>
      <xdr:rowOff>76200</xdr:rowOff>
    </xdr:from>
    <xdr:to>
      <xdr:col>6</xdr:col>
      <xdr:colOff>161925</xdr:colOff>
      <xdr:row>1</xdr:row>
      <xdr:rowOff>323850</xdr:rowOff>
    </xdr:to>
    <xdr:sp macro="" textlink="">
      <xdr:nvSpPr>
        <xdr:cNvPr id="12" name="TextBox 11">
          <a:hlinkClick xmlns:r="http://schemas.openxmlformats.org/officeDocument/2006/relationships" r:id="rId8"/>
        </xdr:cNvPr>
        <xdr:cNvSpPr txBox="1"/>
      </xdr:nvSpPr>
      <xdr:spPr>
        <a:xfrm>
          <a:off x="3638551" y="581025"/>
          <a:ext cx="169544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en-US" sz="1200" b="1" i="0" u="none">
              <a:ln>
                <a:noFill/>
              </a:ln>
              <a:solidFill>
                <a:schemeClr val="bg1"/>
              </a:solidFill>
              <a:latin typeface="Trebuchet MS" pitchFamily="34" charset="0"/>
            </a:rPr>
            <a:t>CreditScoreMaestro</a:t>
          </a:r>
        </a:p>
      </xdr:txBody>
    </xdr:sp>
    <xdr:clientData/>
  </xdr:twoCellAnchor>
  <xdr:twoCellAnchor>
    <xdr:from>
      <xdr:col>11</xdr:col>
      <xdr:colOff>581026</xdr:colOff>
      <xdr:row>0</xdr:row>
      <xdr:rowOff>38101</xdr:rowOff>
    </xdr:from>
    <xdr:to>
      <xdr:col>15</xdr:col>
      <xdr:colOff>590552</xdr:colOff>
      <xdr:row>0</xdr:row>
      <xdr:rowOff>704851</xdr:rowOff>
    </xdr:to>
    <xdr:sp macro="" textlink="">
      <xdr:nvSpPr>
        <xdr:cNvPr id="13" name="Rounded Rectangle 12">
          <a:hlinkClick xmlns:r="http://schemas.openxmlformats.org/officeDocument/2006/relationships" r:id="rId9"/>
        </xdr:cNvPr>
        <xdr:cNvSpPr/>
      </xdr:nvSpPr>
      <xdr:spPr>
        <a:xfrm>
          <a:off x="8934451" y="38101"/>
          <a:ext cx="2447926" cy="666750"/>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Mortgage Loan Calc.</a:t>
          </a:r>
        </a:p>
      </xdr:txBody>
    </xdr:sp>
    <xdr:clientData/>
  </xdr:twoCellAnchor>
</xdr:wsDr>
</file>

<file path=xl/drawings/drawing3.xml><?xml version="1.0" encoding="utf-8"?>
<c:userShapes xmlns:c="http://schemas.openxmlformats.org/drawingml/2006/chart">
  <cdr:relSizeAnchor xmlns:cdr="http://schemas.openxmlformats.org/drawingml/2006/chartDrawing">
    <cdr:from>
      <cdr:x>0.03093</cdr:x>
      <cdr:y>0.3306</cdr:y>
    </cdr:from>
    <cdr:to>
      <cdr:x>0.07961</cdr:x>
      <cdr:y>0.58132</cdr:y>
    </cdr:to>
    <cdr:sp macro="" textlink="">
      <cdr:nvSpPr>
        <cdr:cNvPr id="2" name="TextBox 1"/>
        <cdr:cNvSpPr txBox="1"/>
      </cdr:nvSpPr>
      <cdr:spPr>
        <a:xfrm xmlns:a="http://schemas.openxmlformats.org/drawingml/2006/main" rot="5400000">
          <a:off x="-205561" y="1563948"/>
          <a:ext cx="921781" cy="224909"/>
        </a:xfrm>
        <a:prstGeom xmlns:a="http://schemas.openxmlformats.org/drawingml/2006/main" prst="rect">
          <a:avLst/>
        </a:prstGeom>
      </cdr:spPr>
      <cdr:txBody>
        <a:bodyPr xmlns:a="http://schemas.openxmlformats.org/drawingml/2006/main" wrap="square" rtlCol="0"/>
        <a:lstStyle xmlns:a="http://schemas.openxmlformats.org/drawingml/2006/main"/>
        <a:p xmlns:a="http://schemas.openxmlformats.org/drawingml/2006/main">
          <a:r>
            <a:rPr lang="en-US" sz="1000" b="1">
              <a:solidFill>
                <a:schemeClr val="bg1"/>
              </a:solidFill>
              <a:latin typeface="Trebuchet MS" pitchFamily="34" charset="0"/>
            </a:rPr>
            <a:t>Payment</a:t>
          </a:r>
        </a:p>
      </cdr:txBody>
    </cdr:sp>
  </cdr:relSizeAnchor>
</c:userShapes>
</file>

<file path=xl/drawings/drawing4.xml><?xml version="1.0" encoding="utf-8"?>
<xdr:wsDr xmlns:xdr="http://schemas.openxmlformats.org/drawingml/2006/spreadsheetDrawing" xmlns:a="http://schemas.openxmlformats.org/drawingml/2006/main">
  <xdr:twoCellAnchor>
    <xdr:from>
      <xdr:col>8</xdr:col>
      <xdr:colOff>104775</xdr:colOff>
      <xdr:row>12</xdr:row>
      <xdr:rowOff>161923</xdr:rowOff>
    </xdr:from>
    <xdr:to>
      <xdr:col>15</xdr:col>
      <xdr:colOff>142875</xdr:colOff>
      <xdr:row>59</xdr:row>
      <xdr:rowOff>57150</xdr:rowOff>
    </xdr:to>
    <xdr:graphicFrame macro="">
      <xdr:nvGraphicFramePr>
        <xdr:cNvPr id="4" name="Diagram 3"/>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oneCell">
    <xdr:from>
      <xdr:col>14</xdr:col>
      <xdr:colOff>228600</xdr:colOff>
      <xdr:row>0</xdr:row>
      <xdr:rowOff>161925</xdr:rowOff>
    </xdr:from>
    <xdr:to>
      <xdr:col>14</xdr:col>
      <xdr:colOff>647700</xdr:colOff>
      <xdr:row>0</xdr:row>
      <xdr:rowOff>659987</xdr:rowOff>
    </xdr:to>
    <xdr:pic>
      <xdr:nvPicPr>
        <xdr:cNvPr id="8" name="Picture 7"/>
        <xdr:cNvPicPr>
          <a:picLocks noChangeAspect="1" noChangeArrowheads="1"/>
        </xdr:cNvPicPr>
      </xdr:nvPicPr>
      <xdr:blipFill>
        <a:blip xmlns:r="http://schemas.openxmlformats.org/officeDocument/2006/relationships" r:embed="rId5"/>
        <a:srcRect/>
        <a:stretch>
          <a:fillRect/>
        </a:stretch>
      </xdr:blipFill>
      <xdr:spPr bwMode="auto">
        <a:xfrm>
          <a:off x="11268075" y="161925"/>
          <a:ext cx="419100" cy="498062"/>
        </a:xfrm>
        <a:prstGeom prst="rect">
          <a:avLst/>
        </a:prstGeom>
        <a:noFill/>
      </xdr:spPr>
    </xdr:pic>
    <xdr:clientData/>
  </xdr:twoCellAnchor>
  <xdr:twoCellAnchor>
    <xdr:from>
      <xdr:col>0</xdr:col>
      <xdr:colOff>104775</xdr:colOff>
      <xdr:row>0</xdr:row>
      <xdr:rowOff>47625</xdr:rowOff>
    </xdr:from>
    <xdr:to>
      <xdr:col>1</xdr:col>
      <xdr:colOff>990600</xdr:colOff>
      <xdr:row>0</xdr:row>
      <xdr:rowOff>714375</xdr:rowOff>
    </xdr:to>
    <xdr:sp macro="" textlink="">
      <xdr:nvSpPr>
        <xdr:cNvPr id="10" name="Rounded Rectangle 9">
          <a:hlinkClick xmlns:r="http://schemas.openxmlformats.org/officeDocument/2006/relationships" r:id="rId6"/>
        </xdr:cNvPr>
        <xdr:cNvSpPr/>
      </xdr:nvSpPr>
      <xdr:spPr>
        <a:xfrm>
          <a:off x="104775" y="47625"/>
          <a:ext cx="1438275" cy="666750"/>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Home</a:t>
          </a:r>
          <a:endPar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endParaRPr>
        </a:p>
      </xdr:txBody>
    </xdr:sp>
    <xdr:clientData/>
  </xdr:twoCellAnchor>
  <xdr:twoCellAnchor>
    <xdr:from>
      <xdr:col>1</xdr:col>
      <xdr:colOff>1066800</xdr:colOff>
      <xdr:row>0</xdr:row>
      <xdr:rowOff>47625</xdr:rowOff>
    </xdr:from>
    <xdr:to>
      <xdr:col>3</xdr:col>
      <xdr:colOff>428625</xdr:colOff>
      <xdr:row>0</xdr:row>
      <xdr:rowOff>714375</xdr:rowOff>
    </xdr:to>
    <xdr:sp macro="" textlink="">
      <xdr:nvSpPr>
        <xdr:cNvPr id="11" name="Rounded Rectangle 10">
          <a:hlinkClick xmlns:r="http://schemas.openxmlformats.org/officeDocument/2006/relationships" r:id="rId7"/>
        </xdr:cNvPr>
        <xdr:cNvSpPr/>
      </xdr:nvSpPr>
      <xdr:spPr>
        <a:xfrm>
          <a:off x="1619250" y="47625"/>
          <a:ext cx="1695450" cy="666750"/>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Payoff Calc.</a:t>
          </a:r>
        </a:p>
      </xdr:txBody>
    </xdr:sp>
    <xdr:clientData/>
  </xdr:twoCellAnchor>
  <xdr:twoCellAnchor>
    <xdr:from>
      <xdr:col>3</xdr:col>
      <xdr:colOff>504826</xdr:colOff>
      <xdr:row>0</xdr:row>
      <xdr:rowOff>38100</xdr:rowOff>
    </xdr:from>
    <xdr:to>
      <xdr:col>6</xdr:col>
      <xdr:colOff>19050</xdr:colOff>
      <xdr:row>0</xdr:row>
      <xdr:rowOff>714375</xdr:rowOff>
    </xdr:to>
    <xdr:sp macro="" textlink="">
      <xdr:nvSpPr>
        <xdr:cNvPr id="12" name="Rounded Rectangle 11">
          <a:hlinkClick xmlns:r="http://schemas.openxmlformats.org/officeDocument/2006/relationships" r:id="rId8"/>
        </xdr:cNvPr>
        <xdr:cNvSpPr/>
      </xdr:nvSpPr>
      <xdr:spPr>
        <a:xfrm>
          <a:off x="3390901" y="38100"/>
          <a:ext cx="2257424" cy="676275"/>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Credit Card Repayment Calc.</a:t>
          </a:r>
        </a:p>
      </xdr:txBody>
    </xdr:sp>
    <xdr:clientData/>
  </xdr:twoCellAnchor>
  <xdr:twoCellAnchor>
    <xdr:from>
      <xdr:col>6</xdr:col>
      <xdr:colOff>104773</xdr:colOff>
      <xdr:row>0</xdr:row>
      <xdr:rowOff>38100</xdr:rowOff>
    </xdr:from>
    <xdr:to>
      <xdr:col>8</xdr:col>
      <xdr:colOff>123825</xdr:colOff>
      <xdr:row>0</xdr:row>
      <xdr:rowOff>695325</xdr:rowOff>
    </xdr:to>
    <xdr:sp macro="" textlink="">
      <xdr:nvSpPr>
        <xdr:cNvPr id="13" name="Rounded Rectangle 12">
          <a:hlinkClick xmlns:r="http://schemas.openxmlformats.org/officeDocument/2006/relationships" r:id="rId9"/>
        </xdr:cNvPr>
        <xdr:cNvSpPr/>
      </xdr:nvSpPr>
      <xdr:spPr>
        <a:xfrm>
          <a:off x="5734048" y="38100"/>
          <a:ext cx="2124077" cy="657225"/>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Money Manager</a:t>
          </a:r>
        </a:p>
      </xdr:txBody>
    </xdr:sp>
    <xdr:clientData/>
  </xdr:twoCellAnchor>
  <xdr:twoCellAnchor>
    <xdr:from>
      <xdr:col>0</xdr:col>
      <xdr:colOff>19051</xdr:colOff>
      <xdr:row>59</xdr:row>
      <xdr:rowOff>57150</xdr:rowOff>
    </xdr:from>
    <xdr:to>
      <xdr:col>8</xdr:col>
      <xdr:colOff>1</xdr:colOff>
      <xdr:row>83</xdr:row>
      <xdr:rowOff>0</xdr:rowOff>
    </xdr:to>
    <xdr:graphicFrame macro="">
      <xdr:nvGraphicFramePr>
        <xdr:cNvPr id="15" name="Chart 10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76200</xdr:colOff>
      <xdr:row>3</xdr:row>
      <xdr:rowOff>85725</xdr:rowOff>
    </xdr:from>
    <xdr:to>
      <xdr:col>3</xdr:col>
      <xdr:colOff>9525</xdr:colOff>
      <xdr:row>3</xdr:row>
      <xdr:rowOff>447674</xdr:rowOff>
    </xdr:to>
    <xdr:sp macro="" textlink="">
      <xdr:nvSpPr>
        <xdr:cNvPr id="16" name="Rounded Rectangle 15">
          <a:hlinkClick xmlns:r="http://schemas.openxmlformats.org/officeDocument/2006/relationships" r:id="rId11"/>
        </xdr:cNvPr>
        <xdr:cNvSpPr/>
      </xdr:nvSpPr>
      <xdr:spPr>
        <a:xfrm>
          <a:off x="628650" y="1162050"/>
          <a:ext cx="2266950" cy="361949"/>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400" b="1">
              <a:latin typeface="Trebuchet MS" pitchFamily="34" charset="0"/>
            </a:rPr>
            <a:t>Payment Schedule</a:t>
          </a:r>
        </a:p>
      </xdr:txBody>
    </xdr:sp>
    <xdr:clientData/>
  </xdr:twoCellAnchor>
  <xdr:twoCellAnchor>
    <xdr:from>
      <xdr:col>13</xdr:col>
      <xdr:colOff>0</xdr:colOff>
      <xdr:row>3</xdr:row>
      <xdr:rowOff>142875</xdr:rowOff>
    </xdr:from>
    <xdr:to>
      <xdr:col>14</xdr:col>
      <xdr:colOff>759313</xdr:colOff>
      <xdr:row>11</xdr:row>
      <xdr:rowOff>66675</xdr:rowOff>
    </xdr:to>
    <xdr:grpSp>
      <xdr:nvGrpSpPr>
        <xdr:cNvPr id="22" name="Group 3"/>
        <xdr:cNvGrpSpPr>
          <a:grpSpLocks noChangeAspect="1"/>
        </xdr:cNvGrpSpPr>
      </xdr:nvGrpSpPr>
      <xdr:grpSpPr bwMode="auto">
        <a:xfrm>
          <a:off x="10429875" y="1485900"/>
          <a:ext cx="1368913" cy="1628775"/>
          <a:chOff x="506" y="180"/>
          <a:chExt cx="295" cy="351"/>
        </a:xfrm>
      </xdr:grpSpPr>
      <xdr:sp macro="" textlink="">
        <xdr:nvSpPr>
          <xdr:cNvPr id="23" name="AutoShape 2"/>
          <xdr:cNvSpPr>
            <a:spLocks noChangeAspect="1" noChangeArrowheads="1" noTextEdit="1"/>
          </xdr:cNvSpPr>
        </xdr:nvSpPr>
        <xdr:spPr bwMode="auto">
          <a:xfrm>
            <a:off x="506" y="180"/>
            <a:ext cx="295" cy="351"/>
          </a:xfrm>
          <a:prstGeom prst="rect">
            <a:avLst/>
          </a:prstGeom>
          <a:noFill/>
          <a:ln w="9525">
            <a:noFill/>
            <a:miter lim="800000"/>
            <a:headEnd/>
            <a:tailEnd/>
          </a:ln>
          <a:scene3d>
            <a:camera prst="orthographicFront"/>
            <a:lightRig rig="threePt" dir="t"/>
          </a:scene3d>
          <a:sp3d>
            <a:bevelT w="101600" prst="riblet"/>
          </a:sp3d>
        </xdr:spPr>
      </xdr:sp>
      <xdr:pic>
        <xdr:nvPicPr>
          <xdr:cNvPr id="24" name="Picture 4"/>
          <xdr:cNvPicPr>
            <a:picLocks noChangeAspect="1" noChangeArrowheads="1"/>
          </xdr:cNvPicPr>
        </xdr:nvPicPr>
        <xdr:blipFill>
          <a:blip xmlns:r="http://schemas.openxmlformats.org/officeDocument/2006/relationships" r:embed="rId12" cstate="print"/>
          <a:srcRect/>
          <a:stretch>
            <a:fillRect/>
          </a:stretch>
        </xdr:blipFill>
        <xdr:spPr bwMode="auto">
          <a:xfrm>
            <a:off x="506" y="180"/>
            <a:ext cx="296" cy="35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grpSp>
    <xdr:clientData/>
  </xdr:twoCellAnchor>
  <xdr:twoCellAnchor editAs="oneCell">
    <xdr:from>
      <xdr:col>5</xdr:col>
      <xdr:colOff>723900</xdr:colOff>
      <xdr:row>1</xdr:row>
      <xdr:rowOff>38100</xdr:rowOff>
    </xdr:from>
    <xdr:to>
      <xdr:col>6</xdr:col>
      <xdr:colOff>99975</xdr:colOff>
      <xdr:row>1</xdr:row>
      <xdr:rowOff>338100</xdr:rowOff>
    </xdr:to>
    <xdr:pic>
      <xdr:nvPicPr>
        <xdr:cNvPr id="14" name="Picture 13" descr="FB-Insignia1.png"/>
        <xdr:cNvPicPr>
          <a:picLocks noChangeAspect="1"/>
        </xdr:cNvPicPr>
      </xdr:nvPicPr>
      <xdr:blipFill>
        <a:blip xmlns:r="http://schemas.openxmlformats.org/officeDocument/2006/relationships" r:embed="rId13"/>
        <a:stretch>
          <a:fillRect/>
        </a:stretch>
      </xdr:blipFill>
      <xdr:spPr>
        <a:xfrm>
          <a:off x="5429250" y="809625"/>
          <a:ext cx="300000" cy="300000"/>
        </a:xfrm>
        <a:prstGeom prst="rect">
          <a:avLst/>
        </a:prstGeom>
      </xdr:spPr>
    </xdr:pic>
    <xdr:clientData/>
  </xdr:twoCellAnchor>
  <xdr:twoCellAnchor>
    <xdr:from>
      <xdr:col>5</xdr:col>
      <xdr:colOff>914401</xdr:colOff>
      <xdr:row>1</xdr:row>
      <xdr:rowOff>71474</xdr:rowOff>
    </xdr:from>
    <xdr:to>
      <xdr:col>7</xdr:col>
      <xdr:colOff>857250</xdr:colOff>
      <xdr:row>1</xdr:row>
      <xdr:rowOff>319124</xdr:rowOff>
    </xdr:to>
    <xdr:sp macro="" textlink="">
      <xdr:nvSpPr>
        <xdr:cNvPr id="17" name="TextBox 16">
          <a:hlinkClick xmlns:r="http://schemas.openxmlformats.org/officeDocument/2006/relationships" r:id="rId14"/>
        </xdr:cNvPr>
        <xdr:cNvSpPr txBox="1"/>
      </xdr:nvSpPr>
      <xdr:spPr>
        <a:xfrm>
          <a:off x="5619751" y="842999"/>
          <a:ext cx="169544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en-US" sz="1200" b="1" i="0" u="none">
              <a:ln>
                <a:noFill/>
              </a:ln>
              <a:solidFill>
                <a:schemeClr val="bg1"/>
              </a:solidFill>
              <a:latin typeface="Trebuchet MS" pitchFamily="34" charset="0"/>
            </a:rPr>
            <a:t>CreditScoreMaestro</a:t>
          </a:r>
        </a:p>
      </xdr:txBody>
    </xdr:sp>
    <xdr:clientData/>
  </xdr:twoCellAnchor>
  <xdr:twoCellAnchor>
    <xdr:from>
      <xdr:col>8</xdr:col>
      <xdr:colOff>209550</xdr:colOff>
      <xdr:row>0</xdr:row>
      <xdr:rowOff>57150</xdr:rowOff>
    </xdr:from>
    <xdr:to>
      <xdr:col>12</xdr:col>
      <xdr:colOff>571501</xdr:colOff>
      <xdr:row>0</xdr:row>
      <xdr:rowOff>723900</xdr:rowOff>
    </xdr:to>
    <xdr:sp macro="" textlink="">
      <xdr:nvSpPr>
        <xdr:cNvPr id="27" name="Rounded Rectangle 26">
          <a:hlinkClick xmlns:r="http://schemas.openxmlformats.org/officeDocument/2006/relationships" r:id="rId15"/>
        </xdr:cNvPr>
        <xdr:cNvSpPr/>
      </xdr:nvSpPr>
      <xdr:spPr>
        <a:xfrm>
          <a:off x="7943850" y="57150"/>
          <a:ext cx="2447926" cy="666750"/>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Mortgage Loan Calc.</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14</xdr:col>
      <xdr:colOff>457200</xdr:colOff>
      <xdr:row>0</xdr:row>
      <xdr:rowOff>161925</xdr:rowOff>
    </xdr:from>
    <xdr:to>
      <xdr:col>15</xdr:col>
      <xdr:colOff>114300</xdr:colOff>
      <xdr:row>0</xdr:row>
      <xdr:rowOff>659987</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11372850" y="161925"/>
          <a:ext cx="419100" cy="498062"/>
        </a:xfrm>
        <a:prstGeom prst="rect">
          <a:avLst/>
        </a:prstGeom>
        <a:noFill/>
      </xdr:spPr>
    </xdr:pic>
    <xdr:clientData/>
  </xdr:twoCellAnchor>
  <xdr:twoCellAnchor>
    <xdr:from>
      <xdr:col>0</xdr:col>
      <xdr:colOff>114300</xdr:colOff>
      <xdr:row>0</xdr:row>
      <xdr:rowOff>47625</xdr:rowOff>
    </xdr:from>
    <xdr:to>
      <xdr:col>2</xdr:col>
      <xdr:colOff>276225</xdr:colOff>
      <xdr:row>0</xdr:row>
      <xdr:rowOff>714375</xdr:rowOff>
    </xdr:to>
    <xdr:sp macro="" textlink="">
      <xdr:nvSpPr>
        <xdr:cNvPr id="3" name="Rounded Rectangle 2">
          <a:hlinkClick xmlns:r="http://schemas.openxmlformats.org/officeDocument/2006/relationships" r:id="rId2"/>
        </xdr:cNvPr>
        <xdr:cNvSpPr/>
      </xdr:nvSpPr>
      <xdr:spPr>
        <a:xfrm>
          <a:off x="114300" y="47625"/>
          <a:ext cx="1524000" cy="666750"/>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Home</a:t>
          </a:r>
          <a:endPar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endParaRPr>
        </a:p>
      </xdr:txBody>
    </xdr:sp>
    <xdr:clientData/>
  </xdr:twoCellAnchor>
  <xdr:twoCellAnchor>
    <xdr:from>
      <xdr:col>2</xdr:col>
      <xdr:colOff>419098</xdr:colOff>
      <xdr:row>0</xdr:row>
      <xdr:rowOff>47625</xdr:rowOff>
    </xdr:from>
    <xdr:to>
      <xdr:col>4</xdr:col>
      <xdr:colOff>752475</xdr:colOff>
      <xdr:row>0</xdr:row>
      <xdr:rowOff>714375</xdr:rowOff>
    </xdr:to>
    <xdr:sp macro="" textlink="">
      <xdr:nvSpPr>
        <xdr:cNvPr id="4" name="Rounded Rectangle 3">
          <a:hlinkClick xmlns:r="http://schemas.openxmlformats.org/officeDocument/2006/relationships" r:id="rId3"/>
        </xdr:cNvPr>
        <xdr:cNvSpPr/>
      </xdr:nvSpPr>
      <xdr:spPr>
        <a:xfrm>
          <a:off x="1781173" y="47625"/>
          <a:ext cx="2066927" cy="666750"/>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Payoff Calc.</a:t>
          </a:r>
        </a:p>
      </xdr:txBody>
    </xdr:sp>
    <xdr:clientData/>
  </xdr:twoCellAnchor>
  <xdr:twoCellAnchor>
    <xdr:from>
      <xdr:col>5</xdr:col>
      <xdr:colOff>104778</xdr:colOff>
      <xdr:row>0</xdr:row>
      <xdr:rowOff>38100</xdr:rowOff>
    </xdr:from>
    <xdr:to>
      <xdr:col>8</xdr:col>
      <xdr:colOff>38100</xdr:colOff>
      <xdr:row>0</xdr:row>
      <xdr:rowOff>714375</xdr:rowOff>
    </xdr:to>
    <xdr:sp macro="" textlink="">
      <xdr:nvSpPr>
        <xdr:cNvPr id="5" name="Rounded Rectangle 4">
          <a:hlinkClick xmlns:r="http://schemas.openxmlformats.org/officeDocument/2006/relationships" r:id="rId4"/>
        </xdr:cNvPr>
        <xdr:cNvSpPr/>
      </xdr:nvSpPr>
      <xdr:spPr>
        <a:xfrm>
          <a:off x="3962403" y="38100"/>
          <a:ext cx="2419347" cy="676275"/>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Credit Card Repayment Calc.</a:t>
          </a:r>
        </a:p>
      </xdr:txBody>
    </xdr:sp>
    <xdr:clientData/>
  </xdr:twoCellAnchor>
  <xdr:twoCellAnchor>
    <xdr:from>
      <xdr:col>8</xdr:col>
      <xdr:colOff>152398</xdr:colOff>
      <xdr:row>0</xdr:row>
      <xdr:rowOff>66675</xdr:rowOff>
    </xdr:from>
    <xdr:to>
      <xdr:col>11</xdr:col>
      <xdr:colOff>57150</xdr:colOff>
      <xdr:row>0</xdr:row>
      <xdr:rowOff>704850</xdr:rowOff>
    </xdr:to>
    <xdr:sp macro="" textlink="">
      <xdr:nvSpPr>
        <xdr:cNvPr id="6" name="Rounded Rectangle 5">
          <a:hlinkClick xmlns:r="http://schemas.openxmlformats.org/officeDocument/2006/relationships" r:id="rId5"/>
        </xdr:cNvPr>
        <xdr:cNvSpPr/>
      </xdr:nvSpPr>
      <xdr:spPr>
        <a:xfrm>
          <a:off x="6496048" y="66675"/>
          <a:ext cx="2190752" cy="638175"/>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Money Manager</a:t>
          </a:r>
        </a:p>
      </xdr:txBody>
    </xdr:sp>
    <xdr:clientData/>
  </xdr:twoCellAnchor>
  <xdr:twoCellAnchor>
    <xdr:from>
      <xdr:col>1</xdr:col>
      <xdr:colOff>219075</xdr:colOff>
      <xdr:row>3</xdr:row>
      <xdr:rowOff>76200</xdr:rowOff>
    </xdr:from>
    <xdr:to>
      <xdr:col>3</xdr:col>
      <xdr:colOff>781050</xdr:colOff>
      <xdr:row>3</xdr:row>
      <xdr:rowOff>438149</xdr:rowOff>
    </xdr:to>
    <xdr:sp macro="" textlink="">
      <xdr:nvSpPr>
        <xdr:cNvPr id="8" name="Rounded Rectangle 7">
          <a:hlinkClick xmlns:r="http://schemas.openxmlformats.org/officeDocument/2006/relationships" r:id="rId6"/>
        </xdr:cNvPr>
        <xdr:cNvSpPr/>
      </xdr:nvSpPr>
      <xdr:spPr>
        <a:xfrm>
          <a:off x="590550" y="1152525"/>
          <a:ext cx="2438400" cy="361949"/>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400" b="1">
              <a:latin typeface="Trebuchet MS" pitchFamily="34" charset="0"/>
            </a:rPr>
            <a:t>Debt Reduction Calc.</a:t>
          </a:r>
        </a:p>
      </xdr:txBody>
    </xdr:sp>
    <xdr:clientData/>
  </xdr:twoCellAnchor>
  <xdr:twoCellAnchor editAs="oneCell">
    <xdr:from>
      <xdr:col>8</xdr:col>
      <xdr:colOff>552450</xdr:colOff>
      <xdr:row>1</xdr:row>
      <xdr:rowOff>28575</xdr:rowOff>
    </xdr:from>
    <xdr:to>
      <xdr:col>9</xdr:col>
      <xdr:colOff>90450</xdr:colOff>
      <xdr:row>1</xdr:row>
      <xdr:rowOff>328575</xdr:rowOff>
    </xdr:to>
    <xdr:pic>
      <xdr:nvPicPr>
        <xdr:cNvPr id="9" name="Picture 8" descr="FB-Insignia1.png"/>
        <xdr:cNvPicPr>
          <a:picLocks noChangeAspect="1"/>
        </xdr:cNvPicPr>
      </xdr:nvPicPr>
      <xdr:blipFill>
        <a:blip xmlns:r="http://schemas.openxmlformats.org/officeDocument/2006/relationships" r:embed="rId7"/>
        <a:stretch>
          <a:fillRect/>
        </a:stretch>
      </xdr:blipFill>
      <xdr:spPr>
        <a:xfrm>
          <a:off x="6896100" y="800100"/>
          <a:ext cx="300000" cy="300000"/>
        </a:xfrm>
        <a:prstGeom prst="rect">
          <a:avLst/>
        </a:prstGeom>
      </xdr:spPr>
    </xdr:pic>
    <xdr:clientData/>
  </xdr:twoCellAnchor>
  <xdr:twoCellAnchor>
    <xdr:from>
      <xdr:col>8</xdr:col>
      <xdr:colOff>742951</xdr:colOff>
      <xdr:row>1</xdr:row>
      <xdr:rowOff>61949</xdr:rowOff>
    </xdr:from>
    <xdr:to>
      <xdr:col>11</xdr:col>
      <xdr:colOff>152400</xdr:colOff>
      <xdr:row>1</xdr:row>
      <xdr:rowOff>309599</xdr:rowOff>
    </xdr:to>
    <xdr:sp macro="" textlink="">
      <xdr:nvSpPr>
        <xdr:cNvPr id="10" name="TextBox 9">
          <a:hlinkClick xmlns:r="http://schemas.openxmlformats.org/officeDocument/2006/relationships" r:id="rId8"/>
        </xdr:cNvPr>
        <xdr:cNvSpPr txBox="1"/>
      </xdr:nvSpPr>
      <xdr:spPr>
        <a:xfrm>
          <a:off x="7086601" y="833474"/>
          <a:ext cx="169544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en-US" sz="1200" b="1" i="0" u="none">
              <a:ln>
                <a:noFill/>
              </a:ln>
              <a:solidFill>
                <a:schemeClr val="bg1"/>
              </a:solidFill>
              <a:latin typeface="Trebuchet MS" pitchFamily="34" charset="0"/>
            </a:rPr>
            <a:t>CreditScoreMaestro</a:t>
          </a:r>
        </a:p>
      </xdr:txBody>
    </xdr:sp>
    <xdr:clientData/>
  </xdr:twoCellAnchor>
  <xdr:twoCellAnchor>
    <xdr:from>
      <xdr:col>11</xdr:col>
      <xdr:colOff>133350</xdr:colOff>
      <xdr:row>0</xdr:row>
      <xdr:rowOff>47625</xdr:rowOff>
    </xdr:from>
    <xdr:to>
      <xdr:col>14</xdr:col>
      <xdr:colOff>295276</xdr:colOff>
      <xdr:row>0</xdr:row>
      <xdr:rowOff>714375</xdr:rowOff>
    </xdr:to>
    <xdr:sp macro="" textlink="">
      <xdr:nvSpPr>
        <xdr:cNvPr id="11" name="Rounded Rectangle 10">
          <a:hlinkClick xmlns:r="http://schemas.openxmlformats.org/officeDocument/2006/relationships" r:id="rId9"/>
        </xdr:cNvPr>
        <xdr:cNvSpPr/>
      </xdr:nvSpPr>
      <xdr:spPr>
        <a:xfrm>
          <a:off x="8763000" y="47625"/>
          <a:ext cx="2447926" cy="666750"/>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Mortgage Loan Calc.</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1</xdr:col>
      <xdr:colOff>685800</xdr:colOff>
      <xdr:row>7</xdr:row>
      <xdr:rowOff>161926</xdr:rowOff>
    </xdr:from>
    <xdr:to>
      <xdr:col>3</xdr:col>
      <xdr:colOff>762000</xdr:colOff>
      <xdr:row>15</xdr:row>
      <xdr:rowOff>38100</xdr:rowOff>
    </xdr:to>
    <xdr:graphicFrame macro="">
      <xdr:nvGraphicFramePr>
        <xdr:cNvPr id="2" name="Diagram 1"/>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xdr:col>
      <xdr:colOff>9525</xdr:colOff>
      <xdr:row>17</xdr:row>
      <xdr:rowOff>76200</xdr:rowOff>
    </xdr:from>
    <xdr:to>
      <xdr:col>10</xdr:col>
      <xdr:colOff>0</xdr:colOff>
      <xdr:row>17</xdr:row>
      <xdr:rowOff>87314</xdr:rowOff>
    </xdr:to>
    <xdr:cxnSp macro="">
      <xdr:nvCxnSpPr>
        <xdr:cNvPr id="6" name="Straight Connector 5"/>
        <xdr:cNvCxnSpPr/>
      </xdr:nvCxnSpPr>
      <xdr:spPr>
        <a:xfrm>
          <a:off x="619125" y="3486150"/>
          <a:ext cx="7753350" cy="11114"/>
        </a:xfrm>
        <a:prstGeom prst="line">
          <a:avLst/>
        </a:prstGeom>
        <a:effectLst>
          <a:glow rad="63500">
            <a:schemeClr val="accent2">
              <a:satMod val="175000"/>
              <a:alpha val="40000"/>
            </a:schemeClr>
          </a:glow>
          <a:outerShdw blurRad="50800" dist="38100" dir="2700000" algn="tl" rotWithShape="0">
            <a:prstClr val="black">
              <a:alpha val="40000"/>
            </a:prstClr>
          </a:outerShdw>
        </a:effectLst>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28575</xdr:colOff>
      <xdr:row>3</xdr:row>
      <xdr:rowOff>76200</xdr:rowOff>
    </xdr:from>
    <xdr:to>
      <xdr:col>13</xdr:col>
      <xdr:colOff>581026</xdr:colOff>
      <xdr:row>25</xdr:row>
      <xdr:rowOff>38100</xdr:rowOff>
    </xdr:to>
    <xdr:graphicFrame macro="">
      <xdr:nvGraphicFramePr>
        <xdr:cNvPr id="15" name="Diagram 14"/>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5" r:lo="rId6" r:qs="rId7" r:cs="rId8"/>
        </a:graphicData>
      </a:graphic>
    </xdr:graphicFrame>
    <xdr:clientData/>
  </xdr:twoCellAnchor>
  <xdr:twoCellAnchor>
    <xdr:from>
      <xdr:col>0</xdr:col>
      <xdr:colOff>114301</xdr:colOff>
      <xdr:row>0</xdr:row>
      <xdr:rowOff>47625</xdr:rowOff>
    </xdr:from>
    <xdr:to>
      <xdr:col>2</xdr:col>
      <xdr:colOff>1</xdr:colOff>
      <xdr:row>0</xdr:row>
      <xdr:rowOff>714375</xdr:rowOff>
    </xdr:to>
    <xdr:sp macro="" textlink="">
      <xdr:nvSpPr>
        <xdr:cNvPr id="5" name="Rounded Rectangle 4">
          <a:hlinkClick xmlns:r="http://schemas.openxmlformats.org/officeDocument/2006/relationships" r:id="rId9"/>
        </xdr:cNvPr>
        <xdr:cNvSpPr/>
      </xdr:nvSpPr>
      <xdr:spPr>
        <a:xfrm>
          <a:off x="114301" y="47625"/>
          <a:ext cx="1219200" cy="666750"/>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Home</a:t>
          </a:r>
          <a:endPar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endParaRPr>
        </a:p>
      </xdr:txBody>
    </xdr:sp>
    <xdr:clientData/>
  </xdr:twoCellAnchor>
  <xdr:twoCellAnchor>
    <xdr:from>
      <xdr:col>2</xdr:col>
      <xdr:colOff>85722</xdr:colOff>
      <xdr:row>0</xdr:row>
      <xdr:rowOff>66675</xdr:rowOff>
    </xdr:from>
    <xdr:to>
      <xdr:col>3</xdr:col>
      <xdr:colOff>180975</xdr:colOff>
      <xdr:row>0</xdr:row>
      <xdr:rowOff>714375</xdr:rowOff>
    </xdr:to>
    <xdr:sp macro="" textlink="">
      <xdr:nvSpPr>
        <xdr:cNvPr id="7" name="Rounded Rectangle 6">
          <a:hlinkClick xmlns:r="http://schemas.openxmlformats.org/officeDocument/2006/relationships" r:id="rId10"/>
        </xdr:cNvPr>
        <xdr:cNvSpPr/>
      </xdr:nvSpPr>
      <xdr:spPr>
        <a:xfrm>
          <a:off x="1419222" y="66675"/>
          <a:ext cx="1752603" cy="647700"/>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Payoff Calc.</a:t>
          </a:r>
        </a:p>
      </xdr:txBody>
    </xdr:sp>
    <xdr:clientData/>
  </xdr:twoCellAnchor>
  <xdr:twoCellAnchor>
    <xdr:from>
      <xdr:col>6</xdr:col>
      <xdr:colOff>114302</xdr:colOff>
      <xdr:row>0</xdr:row>
      <xdr:rowOff>66675</xdr:rowOff>
    </xdr:from>
    <xdr:to>
      <xdr:col>8</xdr:col>
      <xdr:colOff>95250</xdr:colOff>
      <xdr:row>0</xdr:row>
      <xdr:rowOff>723900</xdr:rowOff>
    </xdr:to>
    <xdr:sp macro="" textlink="">
      <xdr:nvSpPr>
        <xdr:cNvPr id="8" name="Rounded Rectangle 7">
          <a:hlinkClick xmlns:r="http://schemas.openxmlformats.org/officeDocument/2006/relationships" r:id="rId11"/>
        </xdr:cNvPr>
        <xdr:cNvSpPr/>
      </xdr:nvSpPr>
      <xdr:spPr>
        <a:xfrm>
          <a:off x="5457827" y="66675"/>
          <a:ext cx="2085973" cy="657225"/>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Money Manager</a:t>
          </a:r>
        </a:p>
      </xdr:txBody>
    </xdr:sp>
    <xdr:clientData/>
  </xdr:twoCellAnchor>
  <xdr:twoCellAnchor>
    <xdr:from>
      <xdr:col>3</xdr:col>
      <xdr:colOff>285747</xdr:colOff>
      <xdr:row>0</xdr:row>
      <xdr:rowOff>66675</xdr:rowOff>
    </xdr:from>
    <xdr:to>
      <xdr:col>6</xdr:col>
      <xdr:colOff>28575</xdr:colOff>
      <xdr:row>0</xdr:row>
      <xdr:rowOff>723900</xdr:rowOff>
    </xdr:to>
    <xdr:sp macro="" textlink="">
      <xdr:nvSpPr>
        <xdr:cNvPr id="9" name="Rounded Rectangle 8">
          <a:hlinkClick xmlns:r="http://schemas.openxmlformats.org/officeDocument/2006/relationships" r:id="rId12"/>
        </xdr:cNvPr>
        <xdr:cNvSpPr/>
      </xdr:nvSpPr>
      <xdr:spPr>
        <a:xfrm>
          <a:off x="3276597" y="66675"/>
          <a:ext cx="2095503" cy="657225"/>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Debt Reduction Calc.</a:t>
          </a:r>
        </a:p>
      </xdr:txBody>
    </xdr:sp>
    <xdr:clientData/>
  </xdr:twoCellAnchor>
  <xdr:twoCellAnchor editAs="oneCell">
    <xdr:from>
      <xdr:col>13</xdr:col>
      <xdr:colOff>95250</xdr:colOff>
      <xdr:row>0</xdr:row>
      <xdr:rowOff>123825</xdr:rowOff>
    </xdr:from>
    <xdr:to>
      <xdr:col>13</xdr:col>
      <xdr:colOff>514350</xdr:colOff>
      <xdr:row>0</xdr:row>
      <xdr:rowOff>621887</xdr:rowOff>
    </xdr:to>
    <xdr:pic>
      <xdr:nvPicPr>
        <xdr:cNvPr id="10" name="Picture 9"/>
        <xdr:cNvPicPr>
          <a:picLocks noChangeAspect="1" noChangeArrowheads="1"/>
        </xdr:cNvPicPr>
      </xdr:nvPicPr>
      <xdr:blipFill>
        <a:blip xmlns:r="http://schemas.openxmlformats.org/officeDocument/2006/relationships" r:embed="rId13"/>
        <a:srcRect/>
        <a:stretch>
          <a:fillRect/>
        </a:stretch>
      </xdr:blipFill>
      <xdr:spPr bwMode="auto">
        <a:xfrm>
          <a:off x="11153775" y="123825"/>
          <a:ext cx="419100" cy="498062"/>
        </a:xfrm>
        <a:prstGeom prst="rect">
          <a:avLst/>
        </a:prstGeom>
        <a:noFill/>
      </xdr:spPr>
    </xdr:pic>
    <xdr:clientData/>
  </xdr:twoCellAnchor>
  <xdr:twoCellAnchor editAs="oneCell">
    <xdr:from>
      <xdr:col>7</xdr:col>
      <xdr:colOff>333375</xdr:colOff>
      <xdr:row>1</xdr:row>
      <xdr:rowOff>47625</xdr:rowOff>
    </xdr:from>
    <xdr:to>
      <xdr:col>7</xdr:col>
      <xdr:colOff>633375</xdr:colOff>
      <xdr:row>1</xdr:row>
      <xdr:rowOff>347625</xdr:rowOff>
    </xdr:to>
    <xdr:pic>
      <xdr:nvPicPr>
        <xdr:cNvPr id="11" name="Picture 10" descr="FB-Insignia1.png"/>
        <xdr:cNvPicPr>
          <a:picLocks noChangeAspect="1"/>
        </xdr:cNvPicPr>
      </xdr:nvPicPr>
      <xdr:blipFill>
        <a:blip xmlns:r="http://schemas.openxmlformats.org/officeDocument/2006/relationships" r:embed="rId14"/>
        <a:stretch>
          <a:fillRect/>
        </a:stretch>
      </xdr:blipFill>
      <xdr:spPr>
        <a:xfrm>
          <a:off x="6448425" y="819150"/>
          <a:ext cx="300000" cy="300000"/>
        </a:xfrm>
        <a:prstGeom prst="rect">
          <a:avLst/>
        </a:prstGeom>
      </xdr:spPr>
    </xdr:pic>
    <xdr:clientData/>
  </xdr:twoCellAnchor>
  <xdr:twoCellAnchor>
    <xdr:from>
      <xdr:col>7</xdr:col>
      <xdr:colOff>523876</xdr:colOff>
      <xdr:row>1</xdr:row>
      <xdr:rowOff>80999</xdr:rowOff>
    </xdr:from>
    <xdr:to>
      <xdr:col>8</xdr:col>
      <xdr:colOff>952500</xdr:colOff>
      <xdr:row>1</xdr:row>
      <xdr:rowOff>328649</xdr:rowOff>
    </xdr:to>
    <xdr:sp macro="" textlink="">
      <xdr:nvSpPr>
        <xdr:cNvPr id="12" name="TextBox 11">
          <a:hlinkClick xmlns:r="http://schemas.openxmlformats.org/officeDocument/2006/relationships" r:id="rId15"/>
        </xdr:cNvPr>
        <xdr:cNvSpPr txBox="1"/>
      </xdr:nvSpPr>
      <xdr:spPr>
        <a:xfrm>
          <a:off x="6638926" y="852524"/>
          <a:ext cx="169544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en-US" sz="1200" b="1" i="0" u="none">
              <a:ln>
                <a:noFill/>
              </a:ln>
              <a:solidFill>
                <a:schemeClr val="bg1"/>
              </a:solidFill>
              <a:latin typeface="Trebuchet MS" pitchFamily="34" charset="0"/>
            </a:rPr>
            <a:t>CreditScoreMaestro</a:t>
          </a:r>
        </a:p>
      </xdr:txBody>
    </xdr:sp>
    <xdr:clientData/>
  </xdr:twoCellAnchor>
  <xdr:twoCellAnchor>
    <xdr:from>
      <xdr:col>8</xdr:col>
      <xdr:colOff>180975</xdr:colOff>
      <xdr:row>0</xdr:row>
      <xdr:rowOff>47625</xdr:rowOff>
    </xdr:from>
    <xdr:to>
      <xdr:col>11</xdr:col>
      <xdr:colOff>590551</xdr:colOff>
      <xdr:row>0</xdr:row>
      <xdr:rowOff>714375</xdr:rowOff>
    </xdr:to>
    <xdr:sp macro="" textlink="">
      <xdr:nvSpPr>
        <xdr:cNvPr id="13" name="Rounded Rectangle 12">
          <a:hlinkClick xmlns:r="http://schemas.openxmlformats.org/officeDocument/2006/relationships" r:id="rId16"/>
        </xdr:cNvPr>
        <xdr:cNvSpPr/>
      </xdr:nvSpPr>
      <xdr:spPr>
        <a:xfrm>
          <a:off x="7629525" y="47625"/>
          <a:ext cx="2447926" cy="666750"/>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Mortgage Loan Calc.</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2</xdr:col>
      <xdr:colOff>9525</xdr:colOff>
      <xdr:row>7</xdr:row>
      <xdr:rowOff>161924</xdr:rowOff>
    </xdr:from>
    <xdr:to>
      <xdr:col>3</xdr:col>
      <xdr:colOff>1314450</xdr:colOff>
      <xdr:row>23</xdr:row>
      <xdr:rowOff>19049</xdr:rowOff>
    </xdr:to>
    <xdr:graphicFrame macro="">
      <xdr:nvGraphicFramePr>
        <xdr:cNvPr id="2" name="Diagram 1"/>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xdr:col>
      <xdr:colOff>66675</xdr:colOff>
      <xdr:row>23</xdr:row>
      <xdr:rowOff>257175</xdr:rowOff>
    </xdr:from>
    <xdr:to>
      <xdr:col>9</xdr:col>
      <xdr:colOff>1057275</xdr:colOff>
      <xdr:row>23</xdr:row>
      <xdr:rowOff>258763</xdr:rowOff>
    </xdr:to>
    <xdr:cxnSp macro="">
      <xdr:nvCxnSpPr>
        <xdr:cNvPr id="3" name="Straight Connector 2"/>
        <xdr:cNvCxnSpPr/>
      </xdr:nvCxnSpPr>
      <xdr:spPr>
        <a:xfrm>
          <a:off x="676275" y="6096000"/>
          <a:ext cx="10658475" cy="1588"/>
        </a:xfrm>
        <a:prstGeom prst="line">
          <a:avLst/>
        </a:prstGeom>
        <a:effectLst>
          <a:glow rad="63500">
            <a:schemeClr val="accent2">
              <a:satMod val="175000"/>
              <a:alpha val="40000"/>
            </a:schemeClr>
          </a:glow>
          <a:outerShdw blurRad="50800" dist="38100" dir="2700000" algn="tl" rotWithShape="0">
            <a:prstClr val="black">
              <a:alpha val="40000"/>
            </a:prstClr>
          </a:outerShdw>
        </a:effectLst>
      </xdr:spPr>
      <xdr:style>
        <a:lnRef idx="3">
          <a:schemeClr val="accent2"/>
        </a:lnRef>
        <a:fillRef idx="0">
          <a:schemeClr val="accent2"/>
        </a:fillRef>
        <a:effectRef idx="2">
          <a:schemeClr val="accent2"/>
        </a:effectRef>
        <a:fontRef idx="minor">
          <a:schemeClr val="tx1"/>
        </a:fontRef>
      </xdr:style>
    </xdr:cxnSp>
    <xdr:clientData/>
  </xdr:twoCellAnchor>
  <xdr:twoCellAnchor>
    <xdr:from>
      <xdr:col>0</xdr:col>
      <xdr:colOff>114300</xdr:colOff>
      <xdr:row>0</xdr:row>
      <xdr:rowOff>47625</xdr:rowOff>
    </xdr:from>
    <xdr:to>
      <xdr:col>1</xdr:col>
      <xdr:colOff>838200</xdr:colOff>
      <xdr:row>0</xdr:row>
      <xdr:rowOff>704850</xdr:rowOff>
    </xdr:to>
    <xdr:sp macro="" textlink="">
      <xdr:nvSpPr>
        <xdr:cNvPr id="5" name="Rounded Rectangle 4">
          <a:hlinkClick xmlns:r="http://schemas.openxmlformats.org/officeDocument/2006/relationships" r:id="rId5"/>
        </xdr:cNvPr>
        <xdr:cNvSpPr/>
      </xdr:nvSpPr>
      <xdr:spPr>
        <a:xfrm>
          <a:off x="114300" y="47625"/>
          <a:ext cx="1333500" cy="657225"/>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Home</a:t>
          </a:r>
          <a:endPar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endParaRPr>
        </a:p>
      </xdr:txBody>
    </xdr:sp>
    <xdr:clientData/>
  </xdr:twoCellAnchor>
  <xdr:twoCellAnchor>
    <xdr:from>
      <xdr:col>1</xdr:col>
      <xdr:colOff>933447</xdr:colOff>
      <xdr:row>0</xdr:row>
      <xdr:rowOff>47625</xdr:rowOff>
    </xdr:from>
    <xdr:to>
      <xdr:col>3</xdr:col>
      <xdr:colOff>904875</xdr:colOff>
      <xdr:row>0</xdr:row>
      <xdr:rowOff>695325</xdr:rowOff>
    </xdr:to>
    <xdr:sp macro="" textlink="">
      <xdr:nvSpPr>
        <xdr:cNvPr id="6" name="Rounded Rectangle 5">
          <a:hlinkClick xmlns:r="http://schemas.openxmlformats.org/officeDocument/2006/relationships" r:id="rId6"/>
        </xdr:cNvPr>
        <xdr:cNvSpPr/>
      </xdr:nvSpPr>
      <xdr:spPr>
        <a:xfrm>
          <a:off x="1543047" y="47625"/>
          <a:ext cx="2085978" cy="647700"/>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Payoff Calc.</a:t>
          </a:r>
        </a:p>
      </xdr:txBody>
    </xdr:sp>
    <xdr:clientData/>
  </xdr:twoCellAnchor>
  <xdr:twoCellAnchor>
    <xdr:from>
      <xdr:col>7</xdr:col>
      <xdr:colOff>1000125</xdr:colOff>
      <xdr:row>0</xdr:row>
      <xdr:rowOff>57150</xdr:rowOff>
    </xdr:from>
    <xdr:to>
      <xdr:col>9</xdr:col>
      <xdr:colOff>190501</xdr:colOff>
      <xdr:row>0</xdr:row>
      <xdr:rowOff>695325</xdr:rowOff>
    </xdr:to>
    <xdr:sp macro="" textlink="">
      <xdr:nvSpPr>
        <xdr:cNvPr id="7" name="Rounded Rectangle 6">
          <a:hlinkClick xmlns:r="http://schemas.openxmlformats.org/officeDocument/2006/relationships" r:id="rId7"/>
        </xdr:cNvPr>
        <xdr:cNvSpPr/>
      </xdr:nvSpPr>
      <xdr:spPr>
        <a:xfrm>
          <a:off x="8934450" y="57150"/>
          <a:ext cx="1895476" cy="638175"/>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Money Manager</a:t>
          </a:r>
        </a:p>
      </xdr:txBody>
    </xdr:sp>
    <xdr:clientData/>
  </xdr:twoCellAnchor>
  <xdr:twoCellAnchor>
    <xdr:from>
      <xdr:col>3</xdr:col>
      <xdr:colOff>990601</xdr:colOff>
      <xdr:row>0</xdr:row>
      <xdr:rowOff>47625</xdr:rowOff>
    </xdr:from>
    <xdr:to>
      <xdr:col>5</xdr:col>
      <xdr:colOff>323850</xdr:colOff>
      <xdr:row>0</xdr:row>
      <xdr:rowOff>714375</xdr:rowOff>
    </xdr:to>
    <xdr:sp macro="" textlink="">
      <xdr:nvSpPr>
        <xdr:cNvPr id="8" name="Rounded Rectangle 7">
          <a:hlinkClick xmlns:r="http://schemas.openxmlformats.org/officeDocument/2006/relationships" r:id="rId8"/>
        </xdr:cNvPr>
        <xdr:cNvSpPr/>
      </xdr:nvSpPr>
      <xdr:spPr>
        <a:xfrm>
          <a:off x="3714751" y="47625"/>
          <a:ext cx="2638424" cy="666750"/>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Debt Reduction Calc.</a:t>
          </a:r>
        </a:p>
      </xdr:txBody>
    </xdr:sp>
    <xdr:clientData/>
  </xdr:twoCellAnchor>
  <xdr:twoCellAnchor editAs="oneCell">
    <xdr:from>
      <xdr:col>9</xdr:col>
      <xdr:colOff>428625</xdr:colOff>
      <xdr:row>0</xdr:row>
      <xdr:rowOff>142875</xdr:rowOff>
    </xdr:from>
    <xdr:to>
      <xdr:col>9</xdr:col>
      <xdr:colOff>847725</xdr:colOff>
      <xdr:row>0</xdr:row>
      <xdr:rowOff>640937</xdr:rowOff>
    </xdr:to>
    <xdr:pic>
      <xdr:nvPicPr>
        <xdr:cNvPr id="9" name="Picture 8"/>
        <xdr:cNvPicPr>
          <a:picLocks noChangeAspect="1" noChangeArrowheads="1"/>
        </xdr:cNvPicPr>
      </xdr:nvPicPr>
      <xdr:blipFill>
        <a:blip xmlns:r="http://schemas.openxmlformats.org/officeDocument/2006/relationships" r:embed="rId9"/>
        <a:srcRect/>
        <a:stretch>
          <a:fillRect/>
        </a:stretch>
      </xdr:blipFill>
      <xdr:spPr bwMode="auto">
        <a:xfrm>
          <a:off x="11068050" y="142875"/>
          <a:ext cx="419100" cy="498062"/>
        </a:xfrm>
        <a:prstGeom prst="rect">
          <a:avLst/>
        </a:prstGeom>
        <a:noFill/>
      </xdr:spPr>
    </xdr:pic>
    <xdr:clientData/>
  </xdr:twoCellAnchor>
  <xdr:twoCellAnchor editAs="oneCell">
    <xdr:from>
      <xdr:col>4</xdr:col>
      <xdr:colOff>847725</xdr:colOff>
      <xdr:row>1</xdr:row>
      <xdr:rowOff>19050</xdr:rowOff>
    </xdr:from>
    <xdr:to>
      <xdr:col>4</xdr:col>
      <xdr:colOff>1147725</xdr:colOff>
      <xdr:row>1</xdr:row>
      <xdr:rowOff>319050</xdr:rowOff>
    </xdr:to>
    <xdr:pic>
      <xdr:nvPicPr>
        <xdr:cNvPr id="12" name="Picture 11" descr="FB-Insignia1.png"/>
        <xdr:cNvPicPr>
          <a:picLocks noChangeAspect="1"/>
        </xdr:cNvPicPr>
      </xdr:nvPicPr>
      <xdr:blipFill>
        <a:blip xmlns:r="http://schemas.openxmlformats.org/officeDocument/2006/relationships" r:embed="rId10"/>
        <a:stretch>
          <a:fillRect/>
        </a:stretch>
      </xdr:blipFill>
      <xdr:spPr>
        <a:xfrm>
          <a:off x="5438775" y="790575"/>
          <a:ext cx="300000" cy="300000"/>
        </a:xfrm>
        <a:prstGeom prst="rect">
          <a:avLst/>
        </a:prstGeom>
      </xdr:spPr>
    </xdr:pic>
    <xdr:clientData/>
  </xdr:twoCellAnchor>
  <xdr:twoCellAnchor>
    <xdr:from>
      <xdr:col>4</xdr:col>
      <xdr:colOff>1038226</xdr:colOff>
      <xdr:row>1</xdr:row>
      <xdr:rowOff>52424</xdr:rowOff>
    </xdr:from>
    <xdr:to>
      <xdr:col>6</xdr:col>
      <xdr:colOff>152400</xdr:colOff>
      <xdr:row>1</xdr:row>
      <xdr:rowOff>300074</xdr:rowOff>
    </xdr:to>
    <xdr:sp macro="" textlink="">
      <xdr:nvSpPr>
        <xdr:cNvPr id="13" name="TextBox 12">
          <a:hlinkClick xmlns:r="http://schemas.openxmlformats.org/officeDocument/2006/relationships" r:id="rId11"/>
        </xdr:cNvPr>
        <xdr:cNvSpPr txBox="1"/>
      </xdr:nvSpPr>
      <xdr:spPr>
        <a:xfrm>
          <a:off x="5629276" y="823949"/>
          <a:ext cx="17144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en-US" sz="1200" b="1" i="0" u="none">
              <a:ln>
                <a:noFill/>
              </a:ln>
              <a:solidFill>
                <a:schemeClr val="bg1"/>
              </a:solidFill>
              <a:latin typeface="Trebuchet MS" pitchFamily="34" charset="0"/>
            </a:rPr>
            <a:t>CreditScoreMaestro</a:t>
          </a:r>
        </a:p>
      </xdr:txBody>
    </xdr:sp>
    <xdr:clientData/>
  </xdr:twoCellAnchor>
  <xdr:twoCellAnchor>
    <xdr:from>
      <xdr:col>5</xdr:col>
      <xdr:colOff>400050</xdr:colOff>
      <xdr:row>0</xdr:row>
      <xdr:rowOff>38100</xdr:rowOff>
    </xdr:from>
    <xdr:to>
      <xdr:col>7</xdr:col>
      <xdr:colOff>914397</xdr:colOff>
      <xdr:row>0</xdr:row>
      <xdr:rowOff>714375</xdr:rowOff>
    </xdr:to>
    <xdr:sp macro="" textlink="">
      <xdr:nvSpPr>
        <xdr:cNvPr id="15" name="Rounded Rectangle 14">
          <a:hlinkClick xmlns:r="http://schemas.openxmlformats.org/officeDocument/2006/relationships" r:id="rId12"/>
        </xdr:cNvPr>
        <xdr:cNvSpPr/>
      </xdr:nvSpPr>
      <xdr:spPr>
        <a:xfrm>
          <a:off x="6429375" y="38100"/>
          <a:ext cx="2419347" cy="676275"/>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Credit Card Repayment Calc.</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0</xdr:col>
      <xdr:colOff>476247</xdr:colOff>
      <xdr:row>8</xdr:row>
      <xdr:rowOff>28573</xdr:rowOff>
    </xdr:from>
    <xdr:to>
      <xdr:col>10</xdr:col>
      <xdr:colOff>466725</xdr:colOff>
      <xdr:row>32</xdr:row>
      <xdr:rowOff>171449</xdr:rowOff>
    </xdr:to>
    <xdr:sp macro="" textlink="">
      <xdr:nvSpPr>
        <xdr:cNvPr id="5" name="TextBox 4"/>
        <xdr:cNvSpPr txBox="1"/>
      </xdr:nvSpPr>
      <xdr:spPr>
        <a:xfrm>
          <a:off x="476247" y="2676523"/>
          <a:ext cx="6124578" cy="4610101"/>
        </a:xfrm>
        <a:prstGeom prst="rect">
          <a:avLst/>
        </a:prstGeom>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p>
          <a:r>
            <a:rPr lang="en-US" sz="1100" b="0" i="0" u="none" strike="noStrike">
              <a:solidFill>
                <a:schemeClr val="bg1"/>
              </a:solidFill>
              <a:latin typeface="Trebuchet MS" pitchFamily="34" charset="0"/>
              <a:ea typeface="+mn-ea"/>
              <a:cs typeface="+mn-cs"/>
            </a:rPr>
            <a:t>The Credit Score Maestro® Money Manager can be a very simple money management tool. Like most</a:t>
          </a:r>
          <a:r>
            <a:rPr lang="en-US">
              <a:solidFill>
                <a:schemeClr val="bg1"/>
              </a:solidFill>
              <a:latin typeface="Trebuchet MS" pitchFamily="34" charset="0"/>
            </a:rPr>
            <a:t> </a:t>
          </a:r>
          <a:r>
            <a:rPr lang="en-US" sz="1100" b="0" i="0" u="none" strike="noStrike">
              <a:solidFill>
                <a:schemeClr val="bg1"/>
              </a:solidFill>
              <a:latin typeface="Trebuchet MS" pitchFamily="34" charset="0"/>
              <a:ea typeface="+mn-ea"/>
              <a:cs typeface="+mn-cs"/>
            </a:rPr>
            <a:t>spreadsheet applications, you should know that spreadsheets are error-prone. It is easy to</a:t>
          </a:r>
          <a:r>
            <a:rPr lang="en-US">
              <a:solidFill>
                <a:schemeClr val="bg1"/>
              </a:solidFill>
              <a:latin typeface="Trebuchet MS" pitchFamily="34" charset="0"/>
            </a:rPr>
            <a:t> </a:t>
          </a:r>
          <a:r>
            <a:rPr lang="en-US" sz="1100" b="0" i="0" u="none" strike="noStrike">
              <a:solidFill>
                <a:schemeClr val="bg1"/>
              </a:solidFill>
              <a:latin typeface="Trebuchet MS" pitchFamily="34" charset="0"/>
              <a:ea typeface="+mn-ea"/>
              <a:cs typeface="+mn-cs"/>
            </a:rPr>
            <a:t>make mistakes, accidentally delete things that should not be deleted, forget to copy formulas, </a:t>
          </a:r>
          <a:r>
            <a:rPr lang="en-US">
              <a:solidFill>
                <a:schemeClr val="bg1"/>
              </a:solidFill>
              <a:latin typeface="Trebuchet MS" pitchFamily="34" charset="0"/>
            </a:rPr>
            <a:t> </a:t>
          </a:r>
          <a:r>
            <a:rPr lang="en-US" sz="1100" b="0" i="0" u="none" strike="noStrike">
              <a:solidFill>
                <a:schemeClr val="bg1"/>
              </a:solidFill>
              <a:latin typeface="Trebuchet MS" pitchFamily="34" charset="0"/>
              <a:ea typeface="+mn-ea"/>
              <a:cs typeface="+mn-cs"/>
            </a:rPr>
            <a:t>etc. If you are comfortable using Excel, know how to identify and fix formulas when needed,</a:t>
          </a:r>
          <a:r>
            <a:rPr lang="en-US">
              <a:solidFill>
                <a:schemeClr val="bg1"/>
              </a:solidFill>
              <a:latin typeface="Trebuchet MS" pitchFamily="34" charset="0"/>
            </a:rPr>
            <a:t> </a:t>
          </a:r>
          <a:r>
            <a:rPr lang="en-US" sz="1100" b="0" i="0" u="none" strike="noStrike">
              <a:solidFill>
                <a:schemeClr val="bg1"/>
              </a:solidFill>
              <a:latin typeface="Trebuchet MS" pitchFamily="34" charset="0"/>
              <a:ea typeface="+mn-ea"/>
              <a:cs typeface="+mn-cs"/>
            </a:rPr>
            <a:t>understand how to use basic row operations (delete, copy, inserted copied rows, etc.), are</a:t>
          </a:r>
          <a:r>
            <a:rPr lang="en-US">
              <a:solidFill>
                <a:schemeClr val="bg1"/>
              </a:solidFill>
              <a:latin typeface="Trebuchet MS" pitchFamily="34" charset="0"/>
            </a:rPr>
            <a:t> </a:t>
          </a:r>
          <a:r>
            <a:rPr lang="en-US" sz="1100" b="0" i="0" u="none" strike="noStrike">
              <a:solidFill>
                <a:schemeClr val="bg1"/>
              </a:solidFill>
              <a:latin typeface="Trebuchet MS" pitchFamily="34" charset="0"/>
              <a:ea typeface="+mn-ea"/>
              <a:cs typeface="+mn-cs"/>
            </a:rPr>
            <a:t>okay with the level of risk you take on by using a spreadsheet, and follow the instructions</a:t>
          </a:r>
          <a:r>
            <a:rPr lang="en-US">
              <a:solidFill>
                <a:schemeClr val="bg1"/>
              </a:solidFill>
              <a:latin typeface="Trebuchet MS" pitchFamily="34" charset="0"/>
            </a:rPr>
            <a:t> </a:t>
          </a:r>
          <a:r>
            <a:rPr lang="en-US" sz="1100" b="0" i="0" u="none" strike="noStrike">
              <a:solidFill>
                <a:schemeClr val="bg1"/>
              </a:solidFill>
              <a:latin typeface="Trebuchet MS" pitchFamily="34" charset="0"/>
              <a:ea typeface="+mn-ea"/>
              <a:cs typeface="+mn-cs"/>
            </a:rPr>
            <a:t>and guidelines, you should find this spreadsheet very useful.</a:t>
          </a:r>
          <a:r>
            <a:rPr lang="en-US">
              <a:solidFill>
                <a:schemeClr val="bg1"/>
              </a:solidFill>
              <a:latin typeface="Trebuchet MS" pitchFamily="34" charset="0"/>
            </a:rPr>
            <a:t> </a:t>
          </a:r>
        </a:p>
        <a:p>
          <a:endParaRPr lang="en-US" sz="1100" b="1" i="0" u="none" strike="noStrike">
            <a:solidFill>
              <a:schemeClr val="bg1"/>
            </a:solidFill>
            <a:latin typeface="Trebuchet MS" pitchFamily="34" charset="0"/>
            <a:ea typeface="+mn-ea"/>
            <a:cs typeface="+mn-cs"/>
          </a:endParaRPr>
        </a:p>
        <a:p>
          <a:r>
            <a:rPr lang="en-US" sz="1100" b="1" i="0" u="none" strike="noStrike">
              <a:solidFill>
                <a:schemeClr val="bg1"/>
              </a:solidFill>
              <a:latin typeface="Trebuchet MS" pitchFamily="34" charset="0"/>
              <a:ea typeface="+mn-ea"/>
              <a:cs typeface="+mn-cs"/>
            </a:rPr>
            <a:t>General Tips</a:t>
          </a:r>
          <a:r>
            <a:rPr lang="en-US">
              <a:solidFill>
                <a:schemeClr val="bg1"/>
              </a:solidFill>
              <a:latin typeface="Trebuchet MS" pitchFamily="34" charset="0"/>
            </a:rPr>
            <a:t> </a:t>
          </a:r>
          <a:r>
            <a:rPr lang="en-US" sz="1100" b="0" i="0" u="none" strike="noStrike">
              <a:solidFill>
                <a:schemeClr val="bg1"/>
              </a:solidFill>
              <a:latin typeface="Trebuchet MS" pitchFamily="34" charset="0"/>
              <a:ea typeface="+mn-ea"/>
              <a:cs typeface="+mn-cs"/>
            </a:rPr>
            <a:t> </a:t>
          </a:r>
        </a:p>
        <a:p>
          <a:r>
            <a:rPr lang="en-US" sz="1100" b="0" i="0" u="none" strike="noStrike">
              <a:solidFill>
                <a:schemeClr val="bg1"/>
              </a:solidFill>
              <a:latin typeface="Trebuchet MS" pitchFamily="34" charset="0"/>
              <a:ea typeface="+mn-ea"/>
              <a:cs typeface="+mn-cs"/>
            </a:rPr>
            <a:t>- Except for customizing the categories, you normally only edit cells</a:t>
          </a:r>
          <a:r>
            <a:rPr lang="en-US" sz="1100" b="0" i="0" u="none" strike="noStrike" baseline="0">
              <a:solidFill>
                <a:schemeClr val="bg1"/>
              </a:solidFill>
              <a:latin typeface="Trebuchet MS" pitchFamily="34" charset="0"/>
              <a:ea typeface="+mn-ea"/>
              <a:cs typeface="+mn-cs"/>
            </a:rPr>
            <a:t> with a blue background 					             </a:t>
          </a:r>
          <a:r>
            <a:rPr lang="en-US" sz="1100" b="1" i="0" u="none" strike="noStrike" baseline="0">
              <a:solidFill>
                <a:schemeClr val="bg1"/>
              </a:solidFill>
              <a:latin typeface="Trebuchet MS" pitchFamily="34" charset="0"/>
              <a:ea typeface="+mn-ea"/>
              <a:cs typeface="+mn-cs"/>
            </a:rPr>
            <a:t>-------------&gt;</a:t>
          </a:r>
          <a:r>
            <a:rPr lang="en-US" b="1">
              <a:solidFill>
                <a:schemeClr val="bg1"/>
              </a:solidFill>
              <a:latin typeface="Trebuchet MS" pitchFamily="34" charset="0"/>
            </a:rPr>
            <a:t> </a:t>
          </a:r>
          <a:r>
            <a:rPr lang="en-US" sz="1100" b="0" i="0" u="none" strike="noStrike">
              <a:solidFill>
                <a:schemeClr val="bg1"/>
              </a:solidFill>
              <a:latin typeface="Trebuchet MS" pitchFamily="34" charset="0"/>
              <a:ea typeface="+mn-ea"/>
              <a:cs typeface="+mn-cs"/>
            </a:rPr>
            <a:t> </a:t>
          </a:r>
        </a:p>
        <a:p>
          <a:endParaRPr lang="en-US" sz="1100" b="0" i="0" u="none" strike="noStrike">
            <a:solidFill>
              <a:schemeClr val="bg1"/>
            </a:solidFill>
            <a:latin typeface="Trebuchet MS" pitchFamily="34" charset="0"/>
            <a:ea typeface="+mn-ea"/>
            <a:cs typeface="+mn-cs"/>
          </a:endParaRPr>
        </a:p>
        <a:p>
          <a:r>
            <a:rPr lang="en-US" sz="1100" b="0" i="0" u="none" strike="noStrike">
              <a:solidFill>
                <a:schemeClr val="bg1"/>
              </a:solidFill>
              <a:latin typeface="Trebuchet MS" pitchFamily="34" charset="0"/>
              <a:ea typeface="+mn-ea"/>
              <a:cs typeface="+mn-cs"/>
            </a:rPr>
            <a:t>- Some of the labels include cell comments (marked with little red triangles) to provide</a:t>
          </a:r>
          <a:r>
            <a:rPr lang="en-US">
              <a:solidFill>
                <a:schemeClr val="bg1"/>
              </a:solidFill>
              <a:latin typeface="Trebuchet MS" pitchFamily="34" charset="0"/>
            </a:rPr>
            <a:t> </a:t>
          </a:r>
          <a:r>
            <a:rPr lang="en-US" sz="1100" b="0" i="0" u="none" strike="noStrike">
              <a:solidFill>
                <a:schemeClr val="bg1"/>
              </a:solidFill>
              <a:latin typeface="Trebuchet MS" pitchFamily="34" charset="0"/>
              <a:ea typeface="+mn-ea"/>
              <a:cs typeface="+mn-cs"/>
            </a:rPr>
            <a:t>extra help information.</a:t>
          </a:r>
          <a:r>
            <a:rPr lang="en-US">
              <a:solidFill>
                <a:schemeClr val="bg1"/>
              </a:solidFill>
              <a:latin typeface="Trebuchet MS" pitchFamily="34" charset="0"/>
            </a:rPr>
            <a:t> </a:t>
          </a:r>
          <a:r>
            <a:rPr lang="en-US" sz="1100" b="0" i="0" u="none" strike="noStrike">
              <a:solidFill>
                <a:schemeClr val="bg1"/>
              </a:solidFill>
              <a:latin typeface="Trebuchet MS" pitchFamily="34" charset="0"/>
              <a:ea typeface="+mn-ea"/>
              <a:cs typeface="+mn-cs"/>
            </a:rPr>
            <a:t> 				</a:t>
          </a:r>
          <a:r>
            <a:rPr lang="en-US" sz="1100" b="0" i="0" u="none" strike="noStrike" baseline="0">
              <a:solidFill>
                <a:schemeClr val="bg1"/>
              </a:solidFill>
              <a:latin typeface="Trebuchet MS" pitchFamily="34" charset="0"/>
              <a:ea typeface="+mn-ea"/>
              <a:cs typeface="+mn-cs"/>
            </a:rPr>
            <a:t>             </a:t>
          </a:r>
          <a:r>
            <a:rPr lang="en-US" sz="1100" b="1" i="0" u="none" strike="noStrike" baseline="0">
              <a:solidFill>
                <a:schemeClr val="bg1"/>
              </a:solidFill>
              <a:latin typeface="Trebuchet MS" pitchFamily="34" charset="0"/>
              <a:ea typeface="+mn-ea"/>
              <a:cs typeface="+mn-cs"/>
            </a:rPr>
            <a:t>-------------&gt;</a:t>
          </a:r>
          <a:endParaRPr lang="en-US" sz="1100" b="1" i="0" u="none" strike="noStrike">
            <a:solidFill>
              <a:schemeClr val="bg1"/>
            </a:solidFill>
            <a:latin typeface="Trebuchet MS" pitchFamily="34" charset="0"/>
            <a:ea typeface="+mn-ea"/>
            <a:cs typeface="+mn-cs"/>
          </a:endParaRPr>
        </a:p>
        <a:p>
          <a:endParaRPr lang="en-US" sz="1100" b="0" i="0" u="none" strike="noStrike">
            <a:solidFill>
              <a:schemeClr val="bg1"/>
            </a:solidFill>
            <a:latin typeface="Trebuchet MS" pitchFamily="34" charset="0"/>
            <a:ea typeface="+mn-ea"/>
            <a:cs typeface="+mn-cs"/>
          </a:endParaRPr>
        </a:p>
        <a:p>
          <a:r>
            <a:rPr lang="en-US" sz="1100" b="0" i="0" u="none" strike="noStrike">
              <a:solidFill>
                <a:schemeClr val="bg1"/>
              </a:solidFill>
              <a:latin typeface="Trebuchet MS" pitchFamily="34" charset="0"/>
              <a:ea typeface="+mn-ea"/>
              <a:cs typeface="+mn-cs"/>
            </a:rPr>
            <a:t>- You can add your own cell comments! This is especially useful in the Budget worksheet,</a:t>
          </a:r>
          <a:r>
            <a:rPr lang="en-US">
              <a:solidFill>
                <a:schemeClr val="bg1"/>
              </a:solidFill>
              <a:latin typeface="Trebuchet MS" pitchFamily="34" charset="0"/>
            </a:rPr>
            <a:t> </a:t>
          </a:r>
          <a:r>
            <a:rPr lang="en-US" sz="1100" b="0" i="0" u="none" strike="noStrike">
              <a:solidFill>
                <a:schemeClr val="bg1"/>
              </a:solidFill>
              <a:latin typeface="Trebuchet MS" pitchFamily="34" charset="0"/>
              <a:ea typeface="+mn-ea"/>
              <a:cs typeface="+mn-cs"/>
            </a:rPr>
            <a:t>where you can create notes to explain irregular or variable expenses.</a:t>
          </a:r>
          <a:r>
            <a:rPr lang="en-US">
              <a:solidFill>
                <a:schemeClr val="bg1"/>
              </a:solidFill>
              <a:latin typeface="Trebuchet MS" pitchFamily="34" charset="0"/>
            </a:rPr>
            <a:t> </a:t>
          </a:r>
          <a:r>
            <a:rPr lang="en-US" sz="1100" b="0" i="0" u="none" strike="noStrike">
              <a:solidFill>
                <a:schemeClr val="bg1"/>
              </a:solidFill>
              <a:latin typeface="Trebuchet MS" pitchFamily="34" charset="0"/>
              <a:ea typeface="+mn-ea"/>
              <a:cs typeface="+mn-cs"/>
            </a:rPr>
            <a:t> </a:t>
          </a:r>
        </a:p>
        <a:p>
          <a:endParaRPr lang="en-US" sz="1100" b="0" i="0" u="none" strike="noStrike">
            <a:solidFill>
              <a:schemeClr val="bg1"/>
            </a:solidFill>
            <a:latin typeface="Trebuchet MS" pitchFamily="34" charset="0"/>
            <a:ea typeface="+mn-ea"/>
            <a:cs typeface="+mn-cs"/>
          </a:endParaRPr>
        </a:p>
        <a:p>
          <a:r>
            <a:rPr lang="en-US" sz="1100" b="0" i="0" u="none" strike="noStrike">
              <a:solidFill>
                <a:schemeClr val="bg1"/>
              </a:solidFill>
              <a:latin typeface="Trebuchet MS" pitchFamily="34" charset="0"/>
              <a:ea typeface="+mn-ea"/>
              <a:cs typeface="+mn-cs"/>
            </a:rPr>
            <a:t>- If you see "#####" in a cell, widen the COLUMN to display the cell contents.</a:t>
          </a:r>
          <a:r>
            <a:rPr lang="en-US">
              <a:solidFill>
                <a:schemeClr val="bg1"/>
              </a:solidFill>
              <a:latin typeface="Trebuchet MS" pitchFamily="34" charset="0"/>
            </a:rPr>
            <a:t> </a:t>
          </a:r>
          <a:r>
            <a:rPr lang="en-US" sz="1100" b="0" i="0" u="none" strike="noStrike">
              <a:solidFill>
                <a:schemeClr val="bg1"/>
              </a:solidFill>
              <a:latin typeface="Trebuchet MS" pitchFamily="34" charset="0"/>
              <a:ea typeface="+mn-ea"/>
              <a:cs typeface="+mn-cs"/>
            </a:rPr>
            <a:t> - This workbook uses a lot of conditional formatting. Look up "conditional formatting" in the</a:t>
          </a:r>
          <a:r>
            <a:rPr lang="en-US">
              <a:solidFill>
                <a:schemeClr val="bg1"/>
              </a:solidFill>
              <a:latin typeface="Trebuchet MS" pitchFamily="34" charset="0"/>
            </a:rPr>
            <a:t> </a:t>
          </a:r>
          <a:r>
            <a:rPr lang="en-US" sz="1100" b="0" i="0" u="none" strike="noStrike">
              <a:solidFill>
                <a:schemeClr val="bg1"/>
              </a:solidFill>
              <a:latin typeface="Trebuchet MS" pitchFamily="34" charset="0"/>
              <a:ea typeface="+mn-ea"/>
              <a:cs typeface="+mn-cs"/>
            </a:rPr>
            <a:t>Excel help system (F1) if you want to know how it works.</a:t>
          </a:r>
          <a:r>
            <a:rPr lang="en-US">
              <a:solidFill>
                <a:schemeClr val="bg1"/>
              </a:solidFill>
              <a:latin typeface="Trebuchet MS" pitchFamily="34" charset="0"/>
            </a:rPr>
            <a:t> </a:t>
          </a:r>
          <a:r>
            <a:rPr lang="en-US" sz="1100" b="0" i="0" u="none" strike="noStrike">
              <a:solidFill>
                <a:schemeClr val="bg1"/>
              </a:solidFill>
              <a:latin typeface="Trebuchet MS" pitchFamily="34" charset="0"/>
              <a:ea typeface="+mn-ea"/>
              <a:cs typeface="+mn-cs"/>
            </a:rPr>
            <a:t> </a:t>
          </a:r>
        </a:p>
        <a:p>
          <a:endParaRPr lang="en-US" sz="1100" b="0" i="0" u="none" strike="noStrike">
            <a:solidFill>
              <a:schemeClr val="bg1"/>
            </a:solidFill>
            <a:latin typeface="Trebuchet MS" pitchFamily="34" charset="0"/>
            <a:ea typeface="+mn-ea"/>
            <a:cs typeface="+mn-cs"/>
          </a:endParaRPr>
        </a:p>
        <a:p>
          <a:r>
            <a:rPr lang="en-US" sz="1100" b="0" i="0" u="none" strike="noStrike">
              <a:solidFill>
                <a:schemeClr val="bg1"/>
              </a:solidFill>
              <a:latin typeface="Trebuchet MS" pitchFamily="34" charset="0"/>
              <a:ea typeface="+mn-ea"/>
              <a:cs typeface="+mn-cs"/>
            </a:rPr>
            <a:t>- You can add a limited amount of security by password protecting your workbook, but that </a:t>
          </a:r>
          <a:r>
            <a:rPr lang="en-US">
              <a:solidFill>
                <a:schemeClr val="bg1"/>
              </a:solidFill>
              <a:latin typeface="Trebuchet MS" pitchFamily="34" charset="0"/>
            </a:rPr>
            <a:t> </a:t>
          </a:r>
          <a:r>
            <a:rPr lang="en-US" sz="1100" b="0" i="0" u="none" strike="noStrike">
              <a:solidFill>
                <a:schemeClr val="bg1"/>
              </a:solidFill>
              <a:latin typeface="Trebuchet MS" pitchFamily="34" charset="0"/>
              <a:ea typeface="+mn-ea"/>
              <a:cs typeface="+mn-cs"/>
            </a:rPr>
            <a:t>can be easily bypassed by anyone with malicious intent. The security of your data is your</a:t>
          </a:r>
          <a:r>
            <a:rPr lang="en-US">
              <a:solidFill>
                <a:schemeClr val="bg1"/>
              </a:solidFill>
              <a:latin typeface="Trebuchet MS" pitchFamily="34" charset="0"/>
            </a:rPr>
            <a:t> </a:t>
          </a:r>
          <a:r>
            <a:rPr lang="en-US" sz="1100" b="0" i="0" u="none" strike="noStrike">
              <a:solidFill>
                <a:schemeClr val="bg1"/>
              </a:solidFill>
              <a:latin typeface="Trebuchet MS" pitchFamily="34" charset="0"/>
              <a:ea typeface="+mn-ea"/>
              <a:cs typeface="+mn-cs"/>
            </a:rPr>
            <a:t>responsibility.</a:t>
          </a:r>
          <a:r>
            <a:rPr lang="en-US">
              <a:solidFill>
                <a:schemeClr val="bg1"/>
              </a:solidFill>
              <a:latin typeface="Trebuchet MS" pitchFamily="34" charset="0"/>
            </a:rPr>
            <a:t> </a:t>
          </a:r>
          <a:r>
            <a:rPr lang="en-US" sz="1100" b="0" i="0" u="none" strike="noStrike">
              <a:solidFill>
                <a:schemeClr val="bg1"/>
              </a:solidFill>
              <a:latin typeface="Trebuchet MS" pitchFamily="34" charset="0"/>
              <a:ea typeface="+mn-ea"/>
              <a:cs typeface="+mn-cs"/>
            </a:rPr>
            <a:t> </a:t>
          </a:r>
        </a:p>
        <a:p>
          <a:endParaRPr lang="en-US" sz="1100" b="0" i="0" u="none" strike="noStrike">
            <a:solidFill>
              <a:schemeClr val="bg1"/>
            </a:solidFill>
            <a:latin typeface="Trebuchet MS" pitchFamily="34" charset="0"/>
            <a:ea typeface="+mn-ea"/>
            <a:cs typeface="+mn-cs"/>
          </a:endParaRPr>
        </a:p>
        <a:p>
          <a:r>
            <a:rPr lang="en-US" sz="1100" b="1" i="0" u="none" strike="noStrike">
              <a:solidFill>
                <a:srgbClr val="FF0000"/>
              </a:solidFill>
              <a:latin typeface="Trebuchet MS" pitchFamily="34" charset="0"/>
              <a:ea typeface="+mn-ea"/>
              <a:cs typeface="+mn-cs"/>
            </a:rPr>
            <a:t>- </a:t>
          </a:r>
          <a:r>
            <a:rPr lang="en-US" sz="1100" b="1" i="0" u="sng" strike="noStrike">
              <a:solidFill>
                <a:srgbClr val="FF0000"/>
              </a:solidFill>
              <a:latin typeface="Trebuchet MS" pitchFamily="34" charset="0"/>
              <a:ea typeface="+mn-ea"/>
              <a:cs typeface="+mn-cs"/>
            </a:rPr>
            <a:t>Backup your file regularly to avoid losing data! Excel files DO get corrupted occasionally.</a:t>
          </a:r>
          <a:r>
            <a:rPr lang="en-US" b="1" u="none">
              <a:solidFill>
                <a:srgbClr val="FF0000"/>
              </a:solidFill>
              <a:latin typeface="Trebuchet MS" pitchFamily="34" charset="0"/>
            </a:rPr>
            <a:t> </a:t>
          </a:r>
          <a:endParaRPr lang="en-US" sz="1100" b="1" u="none">
            <a:solidFill>
              <a:srgbClr val="FF0000"/>
            </a:solidFill>
            <a:latin typeface="Trebuchet MS" pitchFamily="34" charset="0"/>
          </a:endParaRPr>
        </a:p>
      </xdr:txBody>
    </xdr:sp>
    <xdr:clientData/>
  </xdr:twoCellAnchor>
  <xdr:twoCellAnchor>
    <xdr:from>
      <xdr:col>0</xdr:col>
      <xdr:colOff>66676</xdr:colOff>
      <xdr:row>5</xdr:row>
      <xdr:rowOff>180976</xdr:rowOff>
    </xdr:from>
    <xdr:to>
      <xdr:col>2</xdr:col>
      <xdr:colOff>19050</xdr:colOff>
      <xdr:row>7</xdr:row>
      <xdr:rowOff>95250</xdr:rowOff>
    </xdr:to>
    <xdr:sp macro="" textlink="">
      <xdr:nvSpPr>
        <xdr:cNvPr id="6" name="TextBox 5"/>
        <xdr:cNvSpPr txBox="1"/>
      </xdr:nvSpPr>
      <xdr:spPr>
        <a:xfrm>
          <a:off x="66676" y="1952626"/>
          <a:ext cx="1152524" cy="333374"/>
        </a:xfrm>
        <a:prstGeom prst="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0">
          <a:schemeClr val="accent1"/>
        </a:lnRef>
        <a:fillRef idx="3">
          <a:schemeClr val="accent1"/>
        </a:fillRef>
        <a:effectRef idx="3">
          <a:schemeClr val="accent1"/>
        </a:effectRef>
        <a:fontRef idx="minor">
          <a:schemeClr val="lt1"/>
        </a:fontRef>
      </xdr:style>
      <xdr:txBody>
        <a:bodyPr wrap="square" rtlCol="0" anchor="ctr"/>
        <a:lstStyle/>
        <a:p>
          <a:pPr algn="ctr"/>
          <a:r>
            <a:rPr lang="en-US" sz="1800">
              <a:latin typeface="Trebuchet MS" pitchFamily="34" charset="0"/>
            </a:rPr>
            <a:t>Intro</a:t>
          </a:r>
        </a:p>
      </xdr:txBody>
    </xdr:sp>
    <xdr:clientData/>
  </xdr:twoCellAnchor>
  <xdr:twoCellAnchor>
    <xdr:from>
      <xdr:col>0</xdr:col>
      <xdr:colOff>76200</xdr:colOff>
      <xdr:row>33</xdr:row>
      <xdr:rowOff>104775</xdr:rowOff>
    </xdr:from>
    <xdr:to>
      <xdr:col>2</xdr:col>
      <xdr:colOff>38099</xdr:colOff>
      <xdr:row>35</xdr:row>
      <xdr:rowOff>57149</xdr:rowOff>
    </xdr:to>
    <xdr:sp macro="" textlink="">
      <xdr:nvSpPr>
        <xdr:cNvPr id="7" name="TextBox 6"/>
        <xdr:cNvSpPr txBox="1"/>
      </xdr:nvSpPr>
      <xdr:spPr>
        <a:xfrm>
          <a:off x="76200" y="6105525"/>
          <a:ext cx="1162049" cy="333374"/>
        </a:xfrm>
        <a:prstGeom prst="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0">
          <a:schemeClr val="accent1"/>
        </a:lnRef>
        <a:fillRef idx="3">
          <a:schemeClr val="accent1"/>
        </a:fillRef>
        <a:effectRef idx="3">
          <a:schemeClr val="accent1"/>
        </a:effectRef>
        <a:fontRef idx="minor">
          <a:schemeClr val="lt1"/>
        </a:fontRef>
      </xdr:style>
      <xdr:txBody>
        <a:bodyPr wrap="square" rtlCol="0" anchor="ctr"/>
        <a:lstStyle/>
        <a:p>
          <a:pPr algn="ctr"/>
          <a:r>
            <a:rPr lang="en-US" sz="1800">
              <a:latin typeface="Trebuchet MS" pitchFamily="34" charset="0"/>
            </a:rPr>
            <a:t>Step 1</a:t>
          </a:r>
        </a:p>
      </xdr:txBody>
    </xdr:sp>
    <xdr:clientData/>
  </xdr:twoCellAnchor>
  <xdr:twoCellAnchor editAs="absolute">
    <xdr:from>
      <xdr:col>0</xdr:col>
      <xdr:colOff>476250</xdr:colOff>
      <xdr:row>36</xdr:row>
      <xdr:rowOff>0</xdr:rowOff>
    </xdr:from>
    <xdr:to>
      <xdr:col>10</xdr:col>
      <xdr:colOff>466728</xdr:colOff>
      <xdr:row>57</xdr:row>
      <xdr:rowOff>9525</xdr:rowOff>
    </xdr:to>
    <xdr:sp macro="" textlink="">
      <xdr:nvSpPr>
        <xdr:cNvPr id="8" name="TextBox 7"/>
        <xdr:cNvSpPr txBox="1"/>
      </xdr:nvSpPr>
      <xdr:spPr>
        <a:xfrm>
          <a:off x="476250" y="7877175"/>
          <a:ext cx="6124578" cy="4143375"/>
        </a:xfrm>
        <a:prstGeom prst="rect">
          <a:avLst/>
        </a:prstGeom>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p>
          <a:r>
            <a:rPr lang="en-US" sz="1400" b="1" u="sng">
              <a:solidFill>
                <a:schemeClr val="bg1"/>
              </a:solidFill>
              <a:latin typeface="Trebuchet MS" pitchFamily="34" charset="0"/>
              <a:cs typeface="Tunga" pitchFamily="2"/>
            </a:rPr>
            <a:t>Customize Categories (or don't)</a:t>
          </a:r>
        </a:p>
        <a:p>
          <a:endParaRPr lang="en-US" sz="1100" b="1" u="sng">
            <a:solidFill>
              <a:schemeClr val="bg1"/>
            </a:solidFill>
            <a:latin typeface="Trebuchet MS" pitchFamily="34" charset="0"/>
            <a:cs typeface="Tunga" pitchFamily="2"/>
          </a:endParaRPr>
        </a:p>
        <a:p>
          <a:r>
            <a:rPr lang="en-US" sz="1100" b="0" i="0" u="none" strike="noStrike">
              <a:solidFill>
                <a:schemeClr val="lt1"/>
              </a:solidFill>
              <a:latin typeface="Trebuchet MS" pitchFamily="34" charset="0"/>
              <a:ea typeface="+mn-ea"/>
              <a:cs typeface="Tunga" pitchFamily="2"/>
            </a:rPr>
            <a:t>The easiest way to get started is to just </a:t>
          </a:r>
          <a:r>
            <a:rPr lang="en-US" sz="1100" b="1" i="0" u="none" strike="noStrike">
              <a:solidFill>
                <a:schemeClr val="lt1"/>
              </a:solidFill>
              <a:latin typeface="Trebuchet MS" pitchFamily="34" charset="0"/>
              <a:ea typeface="+mn-ea"/>
              <a:cs typeface="Tunga" pitchFamily="2"/>
            </a:rPr>
            <a:t>use the default set of budget categories</a:t>
          </a:r>
          <a:r>
            <a:rPr lang="en-US" sz="1100" b="0" i="0" u="none" strike="noStrike">
              <a:solidFill>
                <a:schemeClr val="lt1"/>
              </a:solidFill>
              <a:latin typeface="Trebuchet MS" pitchFamily="34" charset="0"/>
              <a:ea typeface="+mn-ea"/>
              <a:cs typeface="Tunga" pitchFamily="2"/>
            </a:rPr>
            <a:t>.</a:t>
          </a:r>
          <a:r>
            <a:rPr lang="en-US">
              <a:latin typeface="Trebuchet MS" pitchFamily="34" charset="0"/>
              <a:cs typeface="Tunga" pitchFamily="2"/>
            </a:rPr>
            <a:t> </a:t>
          </a:r>
          <a:r>
            <a:rPr lang="en-US" sz="1100" b="0" i="0" u="none" strike="noStrike">
              <a:solidFill>
                <a:schemeClr val="lt1"/>
              </a:solidFill>
              <a:latin typeface="Trebuchet MS" pitchFamily="34" charset="0"/>
              <a:ea typeface="+mn-ea"/>
              <a:cs typeface="Tunga" pitchFamily="2"/>
            </a:rPr>
            <a:t>If you need to make changes to the categories, make sure that you make corresponding</a:t>
          </a:r>
          <a:r>
            <a:rPr lang="en-US">
              <a:latin typeface="Trebuchet MS" pitchFamily="34" charset="0"/>
              <a:cs typeface="Tunga" pitchFamily="2"/>
            </a:rPr>
            <a:t> </a:t>
          </a:r>
          <a:r>
            <a:rPr lang="en-US" sz="1100" b="0" i="0" u="none" strike="noStrike">
              <a:solidFill>
                <a:schemeClr val="lt1"/>
              </a:solidFill>
              <a:latin typeface="Trebuchet MS" pitchFamily="34" charset="0"/>
              <a:ea typeface="+mn-ea"/>
              <a:cs typeface="Tunga" pitchFamily="2"/>
            </a:rPr>
            <a:t>changes in ALL the other worksheets.</a:t>
          </a:r>
          <a:r>
            <a:rPr lang="en-US">
              <a:latin typeface="Trebuchet MS" pitchFamily="34" charset="0"/>
              <a:cs typeface="Tunga" pitchFamily="2"/>
            </a:rPr>
            <a:t> </a:t>
          </a:r>
        </a:p>
        <a:p>
          <a:endParaRPr lang="en-US" sz="1100" b="1" i="0" u="none" strike="noStrike">
            <a:solidFill>
              <a:schemeClr val="lt1"/>
            </a:solidFill>
            <a:latin typeface="Trebuchet MS" pitchFamily="34" charset="0"/>
            <a:ea typeface="+mn-ea"/>
            <a:cs typeface="Tunga" pitchFamily="2"/>
          </a:endParaRPr>
        </a:p>
        <a:p>
          <a:r>
            <a:rPr lang="en-US" sz="1100" b="1" i="0" u="none" strike="noStrike">
              <a:solidFill>
                <a:schemeClr val="lt1"/>
              </a:solidFill>
              <a:latin typeface="Trebuchet MS" pitchFamily="34" charset="0"/>
              <a:ea typeface="+mn-ea"/>
              <a:cs typeface="Tunga" pitchFamily="2"/>
            </a:rPr>
            <a:t>TIP</a:t>
          </a:r>
          <a:r>
            <a:rPr lang="en-US" sz="1100" b="0" i="0" u="none" strike="noStrike">
              <a:solidFill>
                <a:schemeClr val="lt1"/>
              </a:solidFill>
              <a:latin typeface="Trebuchet MS" pitchFamily="34" charset="0"/>
              <a:ea typeface="+mn-ea"/>
              <a:cs typeface="Tunga" pitchFamily="2"/>
            </a:rPr>
            <a:t>: If you </a:t>
          </a:r>
          <a:r>
            <a:rPr lang="en-US" sz="1100" b="0" i="1" u="none" strike="noStrike">
              <a:solidFill>
                <a:schemeClr val="lt1"/>
              </a:solidFill>
              <a:latin typeface="Trebuchet MS" pitchFamily="34" charset="0"/>
              <a:ea typeface="+mn-ea"/>
              <a:cs typeface="Tunga" pitchFamily="2"/>
            </a:rPr>
            <a:t>are</a:t>
          </a:r>
          <a:r>
            <a:rPr lang="en-US" sz="1100" b="0" i="0" u="none" strike="noStrike">
              <a:solidFill>
                <a:schemeClr val="lt1"/>
              </a:solidFill>
              <a:latin typeface="Trebuchet MS" pitchFamily="34" charset="0"/>
              <a:ea typeface="+mn-ea"/>
              <a:cs typeface="Tunga" pitchFamily="2"/>
            </a:rPr>
            <a:t> going to customize the categories, it may be easier to start from the Budget</a:t>
          </a:r>
          <a:r>
            <a:rPr lang="en-US">
              <a:latin typeface="Trebuchet MS" pitchFamily="34" charset="0"/>
              <a:cs typeface="Tunga" pitchFamily="2"/>
            </a:rPr>
            <a:t> </a:t>
          </a:r>
          <a:r>
            <a:rPr lang="en-US" sz="1100" b="0" i="0" u="none" strike="noStrike">
              <a:solidFill>
                <a:schemeClr val="lt1"/>
              </a:solidFill>
              <a:latin typeface="Trebuchet MS" pitchFamily="34" charset="0"/>
              <a:ea typeface="+mn-ea"/>
              <a:cs typeface="Tunga" pitchFamily="2"/>
            </a:rPr>
            <a:t>worksheet and then make sure that the Report and Categories worksheets correspond.</a:t>
          </a:r>
          <a:r>
            <a:rPr lang="en-US">
              <a:latin typeface="Trebuchet MS" pitchFamily="34" charset="0"/>
              <a:cs typeface="Tunga" pitchFamily="2"/>
            </a:rPr>
            <a:t> </a:t>
          </a:r>
        </a:p>
        <a:p>
          <a:endParaRPr lang="en-US" sz="1100" b="0" i="0" u="none" strike="noStrike">
            <a:solidFill>
              <a:schemeClr val="lt1"/>
            </a:solidFill>
            <a:latin typeface="Trebuchet MS" pitchFamily="34" charset="0"/>
            <a:ea typeface="+mn-ea"/>
            <a:cs typeface="Tunga" pitchFamily="2"/>
          </a:endParaRPr>
        </a:p>
        <a:p>
          <a:r>
            <a:rPr lang="en-US" sz="1100" b="1" i="0" u="none" strike="noStrike">
              <a:solidFill>
                <a:schemeClr val="lt1"/>
              </a:solidFill>
              <a:latin typeface="Trebuchet MS" pitchFamily="34" charset="0"/>
              <a:ea typeface="+mn-ea"/>
              <a:cs typeface="Tunga" pitchFamily="2"/>
            </a:rPr>
            <a:t>A. If you ADD or DELETE Categories</a:t>
          </a:r>
          <a:r>
            <a:rPr lang="en-US" sz="1100" b="0" i="0" u="none" strike="noStrike">
              <a:solidFill>
                <a:schemeClr val="lt1"/>
              </a:solidFill>
              <a:latin typeface="Trebuchet MS" pitchFamily="34" charset="0"/>
              <a:ea typeface="+mn-ea"/>
              <a:cs typeface="Tunga" pitchFamily="2"/>
            </a:rPr>
            <a:t>, make sure that you use row operations (copying or</a:t>
          </a:r>
          <a:r>
            <a:rPr lang="en-US">
              <a:latin typeface="Trebuchet MS" pitchFamily="34" charset="0"/>
              <a:cs typeface="Tunga" pitchFamily="2"/>
            </a:rPr>
            <a:t> </a:t>
          </a:r>
          <a:r>
            <a:rPr lang="en-US" sz="1100" b="0" i="0" u="none" strike="noStrike">
              <a:solidFill>
                <a:schemeClr val="lt1"/>
              </a:solidFill>
              <a:latin typeface="Trebuchet MS" pitchFamily="34" charset="0"/>
              <a:ea typeface="+mn-ea"/>
              <a:cs typeface="Tunga" pitchFamily="2"/>
            </a:rPr>
            <a:t>deleting entire rows) to help ensure that all formulas are copied correctly. Always insert </a:t>
          </a:r>
          <a:r>
            <a:rPr lang="en-US">
              <a:latin typeface="Trebuchet MS" pitchFamily="34" charset="0"/>
              <a:cs typeface="Tunga" pitchFamily="2"/>
            </a:rPr>
            <a:t> </a:t>
          </a:r>
          <a:r>
            <a:rPr lang="en-US" sz="1100" b="0" i="0" u="none" strike="noStrike">
              <a:solidFill>
                <a:schemeClr val="lt1"/>
              </a:solidFill>
              <a:latin typeface="Trebuchet MS" pitchFamily="34" charset="0"/>
              <a:ea typeface="+mn-ea"/>
              <a:cs typeface="Tunga" pitchFamily="2"/>
            </a:rPr>
            <a:t>new rows between the first and last item in the category. If you insert a row immediately</a:t>
          </a:r>
          <a:r>
            <a:rPr lang="en-US">
              <a:latin typeface="Trebuchet MS" pitchFamily="34" charset="0"/>
              <a:cs typeface="Tunga" pitchFamily="2"/>
            </a:rPr>
            <a:t> </a:t>
          </a:r>
          <a:r>
            <a:rPr lang="en-US" sz="1100" b="0" i="0" u="none" strike="noStrike">
              <a:solidFill>
                <a:schemeClr val="lt1"/>
              </a:solidFill>
              <a:latin typeface="Trebuchet MS" pitchFamily="34" charset="0"/>
              <a:ea typeface="+mn-ea"/>
              <a:cs typeface="Tunga" pitchFamily="2"/>
            </a:rPr>
            <a:t>above the "Total" or "Subtotal" row, formulas will not stretch to include the row you inserted.</a:t>
          </a:r>
          <a:r>
            <a:rPr lang="en-US">
              <a:latin typeface="Trebuchet MS" pitchFamily="34" charset="0"/>
              <a:cs typeface="Tunga" pitchFamily="2"/>
            </a:rPr>
            <a:t> </a:t>
          </a:r>
        </a:p>
        <a:p>
          <a:endParaRPr lang="en-US" sz="1100" b="0" i="0" u="none" strike="noStrike">
            <a:solidFill>
              <a:schemeClr val="lt1"/>
            </a:solidFill>
            <a:latin typeface="Trebuchet MS" pitchFamily="34" charset="0"/>
            <a:ea typeface="+mn-ea"/>
            <a:cs typeface="Tunga" pitchFamily="2"/>
          </a:endParaRPr>
        </a:p>
        <a:p>
          <a:r>
            <a:rPr lang="en-US" sz="1100" b="1" i="0" u="none" strike="noStrike">
              <a:solidFill>
                <a:schemeClr val="lt1"/>
              </a:solidFill>
              <a:latin typeface="Trebuchet MS" pitchFamily="34" charset="0"/>
              <a:ea typeface="+mn-ea"/>
              <a:cs typeface="Tunga" pitchFamily="2"/>
            </a:rPr>
            <a:t>B. Category names in all the worksheets must match exactly</a:t>
          </a:r>
          <a:r>
            <a:rPr lang="en-US" sz="1100" b="0" i="0" u="none" strike="noStrike">
              <a:solidFill>
                <a:schemeClr val="lt1"/>
              </a:solidFill>
              <a:latin typeface="Trebuchet MS" pitchFamily="34" charset="0"/>
              <a:ea typeface="+mn-ea"/>
              <a:cs typeface="Tunga" pitchFamily="2"/>
            </a:rPr>
            <a:t>. Conditional formatting is used</a:t>
          </a:r>
          <a:r>
            <a:rPr lang="en-US">
              <a:latin typeface="Trebuchet MS" pitchFamily="34" charset="0"/>
              <a:cs typeface="Tunga" pitchFamily="2"/>
            </a:rPr>
            <a:t> </a:t>
          </a:r>
          <a:r>
            <a:rPr lang="en-US" sz="1100" b="0" i="0" u="none" strike="noStrike">
              <a:solidFill>
                <a:schemeClr val="lt1"/>
              </a:solidFill>
              <a:latin typeface="Trebuchet MS" pitchFamily="34" charset="0"/>
              <a:ea typeface="+mn-ea"/>
              <a:cs typeface="Tunga" pitchFamily="2"/>
            </a:rPr>
            <a:t>to highlight the category names if the categories are not found in the Categories worksheet.</a:t>
          </a:r>
          <a:r>
            <a:rPr lang="en-US">
              <a:latin typeface="Trebuchet MS" pitchFamily="34" charset="0"/>
              <a:cs typeface="Tunga" pitchFamily="2"/>
            </a:rPr>
            <a:t> </a:t>
          </a:r>
        </a:p>
        <a:p>
          <a:endParaRPr lang="en-US" sz="1100" b="0" i="0" u="none" strike="noStrike">
            <a:solidFill>
              <a:schemeClr val="lt1"/>
            </a:solidFill>
            <a:latin typeface="Trebuchet MS" pitchFamily="34" charset="0"/>
            <a:ea typeface="+mn-ea"/>
            <a:cs typeface="Tunga" pitchFamily="2"/>
          </a:endParaRPr>
        </a:p>
        <a:p>
          <a:r>
            <a:rPr lang="en-US" sz="1100" b="1" i="0" u="none" strike="noStrike">
              <a:solidFill>
                <a:schemeClr val="lt1"/>
              </a:solidFill>
              <a:latin typeface="Trebuchet MS" pitchFamily="34" charset="0"/>
              <a:ea typeface="+mn-ea"/>
              <a:cs typeface="Tunga" pitchFamily="2"/>
            </a:rPr>
            <a:t>C.</a:t>
          </a:r>
          <a:r>
            <a:rPr lang="en-US" sz="1100" b="0" i="0" u="none" strike="noStrike">
              <a:solidFill>
                <a:schemeClr val="lt1"/>
              </a:solidFill>
              <a:latin typeface="Trebuchet MS" pitchFamily="34" charset="0"/>
              <a:ea typeface="+mn-ea"/>
              <a:cs typeface="Tunga" pitchFamily="2"/>
            </a:rPr>
            <a:t> </a:t>
          </a:r>
          <a:r>
            <a:rPr lang="en-US" sz="1100" b="1" i="0" u="none" strike="noStrike">
              <a:solidFill>
                <a:schemeClr val="lt1"/>
              </a:solidFill>
              <a:latin typeface="Trebuchet MS" pitchFamily="34" charset="0"/>
              <a:ea typeface="+mn-ea"/>
              <a:cs typeface="Tunga" pitchFamily="2"/>
            </a:rPr>
            <a:t>No Duplicate Category Names.</a:t>
          </a:r>
          <a:r>
            <a:rPr lang="en-US">
              <a:latin typeface="Trebuchet MS" pitchFamily="34" charset="0"/>
              <a:cs typeface="Tunga" pitchFamily="2"/>
            </a:rPr>
            <a:t> </a:t>
          </a:r>
          <a:r>
            <a:rPr lang="en-US" sz="1100" b="0" i="0" u="none" strike="noStrike">
              <a:solidFill>
                <a:schemeClr val="lt1"/>
              </a:solidFill>
              <a:latin typeface="Trebuchet MS" pitchFamily="34" charset="0"/>
              <a:ea typeface="+mn-ea"/>
              <a:cs typeface="Tunga" pitchFamily="2"/>
            </a:rPr>
            <a:t>Using duplicate category names like "Other" will result in errors, but you may not easily</a:t>
          </a:r>
          <a:r>
            <a:rPr lang="en-US">
              <a:latin typeface="Trebuchet MS" pitchFamily="34" charset="0"/>
              <a:cs typeface="Tunga" pitchFamily="2"/>
            </a:rPr>
            <a:t> </a:t>
          </a:r>
          <a:r>
            <a:rPr lang="en-US" sz="1100" b="0" i="0" u="none" strike="noStrike">
              <a:solidFill>
                <a:schemeClr val="lt1"/>
              </a:solidFill>
              <a:latin typeface="Trebuchet MS" pitchFamily="34" charset="0"/>
              <a:ea typeface="+mn-ea"/>
              <a:cs typeface="Tunga" pitchFamily="2"/>
            </a:rPr>
            <a:t>notice the errors. Make sure that each category is UNIQUE.</a:t>
          </a:r>
          <a:r>
            <a:rPr lang="en-US">
              <a:latin typeface="Trebuchet MS" pitchFamily="34" charset="0"/>
              <a:cs typeface="Tunga" pitchFamily="2"/>
            </a:rPr>
            <a:t> </a:t>
          </a:r>
        </a:p>
        <a:p>
          <a:endParaRPr lang="en-US" sz="1100" b="0" i="0" u="none" strike="noStrike">
            <a:solidFill>
              <a:schemeClr val="lt1"/>
            </a:solidFill>
            <a:latin typeface="Trebuchet MS" pitchFamily="34" charset="0"/>
            <a:ea typeface="+mn-ea"/>
            <a:cs typeface="Tunga" pitchFamily="2"/>
          </a:endParaRPr>
        </a:p>
        <a:p>
          <a:r>
            <a:rPr lang="en-US" sz="1100" b="1" i="0" u="none" strike="noStrike">
              <a:solidFill>
                <a:schemeClr val="lt1"/>
              </a:solidFill>
              <a:latin typeface="Trebuchet MS" pitchFamily="34" charset="0"/>
              <a:ea typeface="+mn-ea"/>
              <a:cs typeface="Tunga" pitchFamily="2"/>
            </a:rPr>
            <a:t>D. Do Not Remove or Add Major Categories.</a:t>
          </a:r>
          <a:r>
            <a:rPr lang="en-US">
              <a:latin typeface="Trebuchet MS" pitchFamily="34" charset="0"/>
              <a:cs typeface="Tunga" pitchFamily="2"/>
            </a:rPr>
            <a:t> </a:t>
          </a:r>
          <a:r>
            <a:rPr lang="en-US" sz="1100" b="0" i="0" u="none" strike="noStrike">
              <a:solidFill>
                <a:schemeClr val="lt1"/>
              </a:solidFill>
              <a:latin typeface="Trebuchet MS" pitchFamily="34" charset="0"/>
              <a:ea typeface="+mn-ea"/>
              <a:cs typeface="Tunga" pitchFamily="2"/>
            </a:rPr>
            <a:t>If you add or remove major categories (like Housing, Food, Health, etc.), many formulas</a:t>
          </a:r>
          <a:r>
            <a:rPr lang="en-US">
              <a:latin typeface="Trebuchet MS" pitchFamily="34" charset="0"/>
              <a:cs typeface="Tunga" pitchFamily="2"/>
            </a:rPr>
            <a:t> </a:t>
          </a:r>
          <a:r>
            <a:rPr lang="en-US" sz="1100" b="0" i="0" u="none" strike="noStrike">
              <a:solidFill>
                <a:schemeClr val="lt1"/>
              </a:solidFill>
              <a:latin typeface="Trebuchet MS" pitchFamily="34" charset="0"/>
              <a:ea typeface="+mn-ea"/>
              <a:cs typeface="Tunga" pitchFamily="2"/>
            </a:rPr>
            <a:t>will need to be updated and it is very likely you'll miss something and end up introducing </a:t>
          </a:r>
          <a:r>
            <a:rPr lang="en-US">
              <a:latin typeface="Trebuchet MS" pitchFamily="34" charset="0"/>
              <a:cs typeface="Tunga" pitchFamily="2"/>
            </a:rPr>
            <a:t> </a:t>
          </a:r>
          <a:r>
            <a:rPr lang="en-US" sz="1100" b="0" i="0" u="none" strike="noStrike">
              <a:solidFill>
                <a:schemeClr val="lt1"/>
              </a:solidFill>
              <a:latin typeface="Trebuchet MS" pitchFamily="34" charset="0"/>
              <a:ea typeface="+mn-ea"/>
              <a:cs typeface="Tunga" pitchFamily="2"/>
            </a:rPr>
            <a:t>errors. Try to use the default set of categories or RENAME the categories, but avoid adding</a:t>
          </a:r>
          <a:r>
            <a:rPr lang="en-US">
              <a:latin typeface="Trebuchet MS" pitchFamily="34" charset="0"/>
              <a:cs typeface="Tunga" pitchFamily="2"/>
            </a:rPr>
            <a:t> </a:t>
          </a:r>
          <a:r>
            <a:rPr lang="en-US" sz="1100" b="0" i="0" u="none" strike="noStrike">
              <a:solidFill>
                <a:schemeClr val="lt1"/>
              </a:solidFill>
              <a:latin typeface="Trebuchet MS" pitchFamily="34" charset="0"/>
              <a:ea typeface="+mn-ea"/>
              <a:cs typeface="Tunga" pitchFamily="2"/>
            </a:rPr>
            <a:t>or removing the major categories.</a:t>
          </a:r>
          <a:r>
            <a:rPr lang="en-US">
              <a:latin typeface="Trebuchet MS" pitchFamily="34" charset="0"/>
              <a:cs typeface="Tunga" pitchFamily="2"/>
            </a:rPr>
            <a:t> </a:t>
          </a:r>
          <a:endParaRPr lang="en-US" sz="1100" b="1" u="sng">
            <a:solidFill>
              <a:schemeClr val="bg1"/>
            </a:solidFill>
            <a:latin typeface="Trebuchet MS" pitchFamily="34" charset="0"/>
            <a:cs typeface="Tunga" pitchFamily="2"/>
          </a:endParaRPr>
        </a:p>
      </xdr:txBody>
    </xdr:sp>
    <xdr:clientData/>
  </xdr:twoCellAnchor>
  <xdr:twoCellAnchor editAs="absolute">
    <xdr:from>
      <xdr:col>0</xdr:col>
      <xdr:colOff>466725</xdr:colOff>
      <xdr:row>62</xdr:row>
      <xdr:rowOff>28575</xdr:rowOff>
    </xdr:from>
    <xdr:to>
      <xdr:col>10</xdr:col>
      <xdr:colOff>457203</xdr:colOff>
      <xdr:row>71</xdr:row>
      <xdr:rowOff>180975</xdr:rowOff>
    </xdr:to>
    <xdr:sp macro="" textlink="">
      <xdr:nvSpPr>
        <xdr:cNvPr id="9" name="TextBox 8"/>
        <xdr:cNvSpPr txBox="1"/>
      </xdr:nvSpPr>
      <xdr:spPr>
        <a:xfrm>
          <a:off x="466725" y="12992100"/>
          <a:ext cx="6124578" cy="1876425"/>
        </a:xfrm>
        <a:prstGeom prst="rect">
          <a:avLst/>
        </a:prstGeom>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p>
          <a:r>
            <a:rPr lang="en-US" sz="1400" b="1" i="0" u="sng" strike="noStrike">
              <a:solidFill>
                <a:schemeClr val="lt1"/>
              </a:solidFill>
              <a:latin typeface="Trebuchet MS" pitchFamily="34" charset="0"/>
              <a:ea typeface="+mn-ea"/>
              <a:cs typeface="+mn-cs"/>
            </a:rPr>
            <a:t>Define Your List of Accounts</a:t>
          </a:r>
          <a:r>
            <a:rPr lang="en-US" sz="1400" u="sng">
              <a:latin typeface="Trebuchet MS" pitchFamily="34" charset="0"/>
            </a:rPr>
            <a:t> </a:t>
          </a:r>
        </a:p>
        <a:p>
          <a:endParaRPr lang="en-US" sz="1100" u="sng">
            <a:solidFill>
              <a:srgbClr val="FF0000"/>
            </a:solidFill>
            <a:latin typeface="Trebuchet MS" pitchFamily="34" charset="0"/>
          </a:endParaRPr>
        </a:p>
        <a:p>
          <a:r>
            <a:rPr lang="en-US" sz="1100" b="0" i="0" u="none" strike="noStrike">
              <a:solidFill>
                <a:schemeClr val="lt1"/>
              </a:solidFill>
              <a:latin typeface="Trebuchet MS" pitchFamily="34" charset="0"/>
              <a:ea typeface="+mn-ea"/>
              <a:cs typeface="+mn-cs"/>
            </a:rPr>
            <a:t>List the accounts that you want to include in the Transaction History worksheet in the </a:t>
          </a:r>
          <a:r>
            <a:rPr lang="en-US">
              <a:latin typeface="Trebuchet MS" pitchFamily="34" charset="0"/>
            </a:rPr>
            <a:t> </a:t>
          </a:r>
          <a:r>
            <a:rPr lang="en-US" sz="1100" b="0" i="0" u="none" strike="noStrike">
              <a:solidFill>
                <a:schemeClr val="lt1"/>
              </a:solidFill>
              <a:latin typeface="Trebuchet MS" pitchFamily="34" charset="0"/>
              <a:ea typeface="+mn-ea"/>
              <a:cs typeface="+mn-cs"/>
            </a:rPr>
            <a:t>list to the right. This list will be used to populate the dropdown box in the Accounts column</a:t>
          </a:r>
          <a:r>
            <a:rPr lang="en-US">
              <a:latin typeface="Trebuchet MS" pitchFamily="34" charset="0"/>
            </a:rPr>
            <a:t> </a:t>
          </a:r>
          <a:r>
            <a:rPr lang="en-US" sz="1100" b="0" i="0" u="none" strike="noStrike">
              <a:solidFill>
                <a:schemeClr val="lt1"/>
              </a:solidFill>
              <a:latin typeface="Trebuchet MS" pitchFamily="34" charset="0"/>
              <a:ea typeface="+mn-ea"/>
              <a:cs typeface="+mn-cs"/>
            </a:rPr>
            <a:t>of the Transactions worksheet.</a:t>
          </a:r>
          <a:r>
            <a:rPr lang="en-US">
              <a:latin typeface="Trebuchet MS" pitchFamily="34" charset="0"/>
            </a:rPr>
            <a:t> </a:t>
          </a:r>
        </a:p>
        <a:p>
          <a:endParaRPr lang="en-US" sz="1100" b="1" i="0" u="none" strike="noStrike">
            <a:solidFill>
              <a:schemeClr val="lt1"/>
            </a:solidFill>
            <a:latin typeface="Trebuchet MS" pitchFamily="34" charset="0"/>
            <a:ea typeface="+mn-ea"/>
            <a:cs typeface="+mn-cs"/>
          </a:endParaRPr>
        </a:p>
        <a:p>
          <a:r>
            <a:rPr lang="en-US" sz="1100" b="1" i="0" u="none" strike="noStrike">
              <a:solidFill>
                <a:schemeClr val="lt1"/>
              </a:solidFill>
              <a:latin typeface="Trebuchet MS" pitchFamily="34" charset="0"/>
              <a:ea typeface="+mn-ea"/>
              <a:cs typeface="+mn-cs"/>
            </a:rPr>
            <a:t>TIP</a:t>
          </a:r>
          <a:r>
            <a:rPr lang="en-US" sz="1100" b="0" i="0" u="none" strike="noStrike">
              <a:solidFill>
                <a:schemeClr val="lt1"/>
              </a:solidFill>
              <a:latin typeface="Trebuchet MS" pitchFamily="34" charset="0"/>
              <a:ea typeface="+mn-ea"/>
              <a:cs typeface="+mn-cs"/>
            </a:rPr>
            <a:t>: If you start each account name with a different letter, Excel's </a:t>
          </a:r>
          <a:r>
            <a:rPr lang="en-US" sz="1100" b="1" i="0" u="none" strike="noStrike">
              <a:solidFill>
                <a:schemeClr val="lt1"/>
              </a:solidFill>
              <a:latin typeface="Trebuchet MS" pitchFamily="34" charset="0"/>
              <a:ea typeface="+mn-ea"/>
              <a:cs typeface="+mn-cs"/>
            </a:rPr>
            <a:t>auto complete</a:t>
          </a:r>
          <a:r>
            <a:rPr lang="en-US" sz="1100" b="0" i="0" u="none" strike="noStrike">
              <a:solidFill>
                <a:schemeClr val="lt1"/>
              </a:solidFill>
              <a:latin typeface="Trebuchet MS" pitchFamily="34" charset="0"/>
              <a:ea typeface="+mn-ea"/>
              <a:cs typeface="+mn-cs"/>
            </a:rPr>
            <a:t> feature</a:t>
          </a:r>
          <a:r>
            <a:rPr lang="en-US">
              <a:latin typeface="Trebuchet MS" pitchFamily="34" charset="0"/>
            </a:rPr>
            <a:t> </a:t>
          </a:r>
          <a:r>
            <a:rPr lang="en-US" sz="1100" b="0" i="0" u="none" strike="noStrike">
              <a:solidFill>
                <a:schemeClr val="lt1"/>
              </a:solidFill>
              <a:latin typeface="Trebuchet MS" pitchFamily="34" charset="0"/>
              <a:ea typeface="+mn-ea"/>
              <a:cs typeface="+mn-cs"/>
            </a:rPr>
            <a:t>will make entering the account much faster for you.</a:t>
          </a:r>
          <a:r>
            <a:rPr lang="en-US">
              <a:latin typeface="Trebuchet MS" pitchFamily="34" charset="0"/>
            </a:rPr>
            <a:t> </a:t>
          </a:r>
        </a:p>
        <a:p>
          <a:endParaRPr lang="en-US" sz="1100" b="1" i="1" u="sng" strike="noStrike">
            <a:solidFill>
              <a:schemeClr val="lt1"/>
            </a:solidFill>
            <a:latin typeface="Trebuchet MS" pitchFamily="34" charset="0"/>
            <a:ea typeface="+mn-ea"/>
            <a:cs typeface="+mn-cs"/>
          </a:endParaRPr>
        </a:p>
        <a:p>
          <a:r>
            <a:rPr lang="en-US" sz="1100" b="1" i="1" u="none" strike="noStrike">
              <a:solidFill>
                <a:schemeClr val="lt1"/>
              </a:solidFill>
              <a:latin typeface="Trebuchet MS" pitchFamily="34" charset="0"/>
              <a:ea typeface="+mn-ea"/>
              <a:cs typeface="+mn-cs"/>
            </a:rPr>
            <a:t>&lt;&lt;&lt;-------------------</a:t>
          </a:r>
          <a:r>
            <a:rPr lang="en-US" sz="1100" b="1" i="1" u="sng" strike="noStrike">
              <a:solidFill>
                <a:schemeClr val="lt1"/>
              </a:solidFill>
              <a:latin typeface="Trebuchet MS" pitchFamily="34" charset="0"/>
              <a:ea typeface="+mn-ea"/>
              <a:cs typeface="+mn-cs"/>
            </a:rPr>
            <a:t>To add more accounts, insert rows above this line.</a:t>
          </a:r>
          <a:r>
            <a:rPr lang="en-US" sz="1100" b="1" u="none">
              <a:latin typeface="Trebuchet MS" pitchFamily="34" charset="0"/>
            </a:rPr>
            <a:t> --------------------&gt;&gt;&gt;</a:t>
          </a:r>
        </a:p>
      </xdr:txBody>
    </xdr:sp>
    <xdr:clientData/>
  </xdr:twoCellAnchor>
  <xdr:twoCellAnchor>
    <xdr:from>
      <xdr:col>0</xdr:col>
      <xdr:colOff>66675</xdr:colOff>
      <xdr:row>58</xdr:row>
      <xdr:rowOff>123825</xdr:rowOff>
    </xdr:from>
    <xdr:to>
      <xdr:col>2</xdr:col>
      <xdr:colOff>28574</xdr:colOff>
      <xdr:row>60</xdr:row>
      <xdr:rowOff>76199</xdr:rowOff>
    </xdr:to>
    <xdr:sp macro="" textlink="">
      <xdr:nvSpPr>
        <xdr:cNvPr id="10" name="TextBox 9"/>
        <xdr:cNvSpPr txBox="1"/>
      </xdr:nvSpPr>
      <xdr:spPr>
        <a:xfrm>
          <a:off x="66675" y="12325350"/>
          <a:ext cx="1162049" cy="333374"/>
        </a:xfrm>
        <a:prstGeom prst="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0">
          <a:schemeClr val="accent1"/>
        </a:lnRef>
        <a:fillRef idx="3">
          <a:schemeClr val="accent1"/>
        </a:fillRef>
        <a:effectRef idx="3">
          <a:schemeClr val="accent1"/>
        </a:effectRef>
        <a:fontRef idx="minor">
          <a:schemeClr val="lt1"/>
        </a:fontRef>
      </xdr:style>
      <xdr:txBody>
        <a:bodyPr wrap="square" rtlCol="0" anchor="ctr"/>
        <a:lstStyle/>
        <a:p>
          <a:pPr algn="ctr"/>
          <a:r>
            <a:rPr lang="en-US" sz="1800">
              <a:latin typeface="Trebuchet MS" pitchFamily="34" charset="0"/>
            </a:rPr>
            <a:t>Step 2</a:t>
          </a:r>
        </a:p>
      </xdr:txBody>
    </xdr:sp>
    <xdr:clientData/>
  </xdr:twoCellAnchor>
  <xdr:twoCellAnchor>
    <xdr:from>
      <xdr:col>11</xdr:col>
      <xdr:colOff>247650</xdr:colOff>
      <xdr:row>63</xdr:row>
      <xdr:rowOff>66675</xdr:rowOff>
    </xdr:from>
    <xdr:to>
      <xdr:col>11</xdr:col>
      <xdr:colOff>790575</xdr:colOff>
      <xdr:row>72</xdr:row>
      <xdr:rowOff>95250</xdr:rowOff>
    </xdr:to>
    <xdr:sp macro="" textlink="">
      <xdr:nvSpPr>
        <xdr:cNvPr id="15" name="Left Brace 14"/>
        <xdr:cNvSpPr/>
      </xdr:nvSpPr>
      <xdr:spPr>
        <a:xfrm>
          <a:off x="6991350" y="11915775"/>
          <a:ext cx="542925" cy="1752600"/>
        </a:xfrm>
        <a:prstGeom prst="leftBrace">
          <a:avLst/>
        </a:prstGeom>
      </xdr:spPr>
      <xdr:style>
        <a:lnRef idx="3">
          <a:schemeClr val="accent1"/>
        </a:lnRef>
        <a:fillRef idx="0">
          <a:schemeClr val="accent1"/>
        </a:fillRef>
        <a:effectRef idx="2">
          <a:schemeClr val="accent1"/>
        </a:effectRef>
        <a:fontRef idx="minor">
          <a:schemeClr val="tx1"/>
        </a:fontRef>
      </xdr:style>
      <xdr:txBody>
        <a:bodyPr rtlCol="0" anchor="ctr"/>
        <a:lstStyle/>
        <a:p>
          <a:pPr algn="ctr"/>
          <a:endParaRPr lang="en-US" sz="1100"/>
        </a:p>
      </xdr:txBody>
    </xdr:sp>
    <xdr:clientData/>
  </xdr:twoCellAnchor>
  <xdr:twoCellAnchor>
    <xdr:from>
      <xdr:col>13</xdr:col>
      <xdr:colOff>104775</xdr:colOff>
      <xdr:row>63</xdr:row>
      <xdr:rowOff>66675</xdr:rowOff>
    </xdr:from>
    <xdr:to>
      <xdr:col>14</xdr:col>
      <xdr:colOff>38100</xdr:colOff>
      <xdr:row>72</xdr:row>
      <xdr:rowOff>95250</xdr:rowOff>
    </xdr:to>
    <xdr:sp macro="" textlink="">
      <xdr:nvSpPr>
        <xdr:cNvPr id="16" name="Right Brace 15"/>
        <xdr:cNvSpPr/>
      </xdr:nvSpPr>
      <xdr:spPr>
        <a:xfrm>
          <a:off x="8458200" y="11915775"/>
          <a:ext cx="542925" cy="1752600"/>
        </a:xfrm>
        <a:prstGeom prst="rightBrace">
          <a:avLst/>
        </a:prstGeom>
      </xdr:spPr>
      <xdr:style>
        <a:lnRef idx="3">
          <a:schemeClr val="accent1"/>
        </a:lnRef>
        <a:fillRef idx="0">
          <a:schemeClr val="accent1"/>
        </a:fillRef>
        <a:effectRef idx="2">
          <a:schemeClr val="accent1"/>
        </a:effectRef>
        <a:fontRef idx="minor">
          <a:schemeClr val="tx1"/>
        </a:fontRef>
      </xdr:style>
      <xdr:txBody>
        <a:bodyPr rtlCol="0" anchor="ctr"/>
        <a:lstStyle/>
        <a:p>
          <a:pPr algn="ctr"/>
          <a:endParaRPr lang="en-US" sz="1100"/>
        </a:p>
      </xdr:txBody>
    </xdr:sp>
    <xdr:clientData/>
  </xdr:twoCellAnchor>
  <xdr:twoCellAnchor editAs="absolute">
    <xdr:from>
      <xdr:col>0</xdr:col>
      <xdr:colOff>428625</xdr:colOff>
      <xdr:row>76</xdr:row>
      <xdr:rowOff>95251</xdr:rowOff>
    </xdr:from>
    <xdr:to>
      <xdr:col>10</xdr:col>
      <xdr:colOff>419103</xdr:colOff>
      <xdr:row>90</xdr:row>
      <xdr:rowOff>104775</xdr:rowOff>
    </xdr:to>
    <xdr:sp macro="" textlink="">
      <xdr:nvSpPr>
        <xdr:cNvPr id="17" name="TextBox 16"/>
        <xdr:cNvSpPr txBox="1"/>
      </xdr:nvSpPr>
      <xdr:spPr>
        <a:xfrm>
          <a:off x="428625" y="15735301"/>
          <a:ext cx="6124578" cy="2676524"/>
        </a:xfrm>
        <a:prstGeom prst="rect">
          <a:avLst/>
        </a:prstGeom>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p>
          <a:r>
            <a:rPr lang="en-US" sz="1400" b="1" i="0" u="sng" strike="noStrike">
              <a:solidFill>
                <a:schemeClr val="lt1"/>
              </a:solidFill>
              <a:latin typeface="Trebuchet MS" pitchFamily="34" charset="0"/>
              <a:ea typeface="+mn-ea"/>
              <a:cs typeface="+mn-cs"/>
            </a:rPr>
            <a:t>Define your Yearly Budget</a:t>
          </a:r>
          <a:endParaRPr lang="en-US" sz="1400" u="sng">
            <a:latin typeface="Trebuchet MS" pitchFamily="34" charset="0"/>
          </a:endParaRPr>
        </a:p>
        <a:p>
          <a:endParaRPr lang="en-US" sz="1100" u="sng">
            <a:solidFill>
              <a:srgbClr val="FF0000"/>
            </a:solidFill>
            <a:latin typeface="Trebuchet MS" pitchFamily="34" charset="0"/>
          </a:endParaRPr>
        </a:p>
        <a:p>
          <a:r>
            <a:rPr lang="en-US" sz="1100" b="0" i="0" u="none" strike="noStrike">
              <a:solidFill>
                <a:schemeClr val="lt1"/>
              </a:solidFill>
              <a:latin typeface="Trebuchet MS" pitchFamily="34" charset="0"/>
              <a:ea typeface="+mn-ea"/>
              <a:cs typeface="+mn-cs"/>
            </a:rPr>
            <a:t>Define your budget using the Budget worksheet. Edit only the cells with the gray outline.</a:t>
          </a:r>
          <a:r>
            <a:rPr lang="en-US">
              <a:latin typeface="Trebuchet MS" pitchFamily="34" charset="0"/>
            </a:rPr>
            <a:t> </a:t>
          </a:r>
          <a:r>
            <a:rPr lang="en-US" sz="1100" b="0" i="1" u="none" strike="noStrike">
              <a:solidFill>
                <a:schemeClr val="lt1"/>
              </a:solidFill>
              <a:latin typeface="Trebuchet MS" pitchFamily="34" charset="0"/>
              <a:ea typeface="+mn-ea"/>
              <a:cs typeface="+mn-cs"/>
            </a:rPr>
            <a:t>See CreditScoreMaestro.com and the blog CreditScoreMaestroBlog.com for tips on budgeting.</a:t>
          </a:r>
          <a:r>
            <a:rPr lang="en-US">
              <a:latin typeface="Trebuchet MS" pitchFamily="34" charset="0"/>
            </a:rPr>
            <a:t> </a:t>
          </a:r>
          <a:r>
            <a:rPr lang="en-US" sz="1100" b="1" i="0" u="none" strike="noStrike">
              <a:solidFill>
                <a:schemeClr val="lt1"/>
              </a:solidFill>
              <a:latin typeface="Trebuchet MS" pitchFamily="34" charset="0"/>
              <a:ea typeface="+mn-ea"/>
              <a:cs typeface="+mn-cs"/>
            </a:rPr>
            <a:t> </a:t>
          </a:r>
        </a:p>
        <a:p>
          <a:endParaRPr lang="en-US" sz="1100" b="1" i="0" u="none" strike="noStrike">
            <a:solidFill>
              <a:schemeClr val="lt1"/>
            </a:solidFill>
            <a:latin typeface="Trebuchet MS" pitchFamily="34" charset="0"/>
            <a:ea typeface="+mn-ea"/>
            <a:cs typeface="+mn-cs"/>
          </a:endParaRPr>
        </a:p>
        <a:p>
          <a:r>
            <a:rPr lang="en-US" sz="1100" b="1" i="0" u="none" strike="noStrike">
              <a:solidFill>
                <a:schemeClr val="lt1"/>
              </a:solidFill>
              <a:latin typeface="Trebuchet MS" pitchFamily="34" charset="0"/>
              <a:ea typeface="+mn-ea"/>
              <a:cs typeface="+mn-cs"/>
            </a:rPr>
            <a:t>- For a Financial Year that does not start in January</a:t>
          </a:r>
          <a:r>
            <a:rPr lang="en-US" sz="1100" b="0" i="0" u="none" strike="noStrike">
              <a:solidFill>
                <a:schemeClr val="lt1"/>
              </a:solidFill>
              <a:latin typeface="Trebuchet MS" pitchFamily="34" charset="0"/>
              <a:ea typeface="+mn-ea"/>
              <a:cs typeface="+mn-cs"/>
            </a:rPr>
            <a:t>: Before entering your yearly budget, </a:t>
          </a:r>
          <a:r>
            <a:rPr lang="en-US">
              <a:latin typeface="Trebuchet MS" pitchFamily="34" charset="0"/>
            </a:rPr>
            <a:t> </a:t>
          </a:r>
          <a:r>
            <a:rPr lang="en-US" sz="1100" b="0" i="0" u="none" strike="noStrike">
              <a:solidFill>
                <a:schemeClr val="lt1"/>
              </a:solidFill>
              <a:latin typeface="Trebuchet MS" pitchFamily="34" charset="0"/>
              <a:ea typeface="+mn-ea"/>
              <a:cs typeface="+mn-cs"/>
            </a:rPr>
            <a:t>go to the Report worksheet and enter the "Year Begins" date. This will update the month</a:t>
          </a:r>
          <a:r>
            <a:rPr lang="en-US">
              <a:latin typeface="Trebuchet MS" pitchFamily="34" charset="0"/>
            </a:rPr>
            <a:t> </a:t>
          </a:r>
          <a:r>
            <a:rPr lang="en-US" sz="1100" b="0" i="0" u="none" strike="noStrike">
              <a:solidFill>
                <a:schemeClr val="lt1"/>
              </a:solidFill>
              <a:latin typeface="Trebuchet MS" pitchFamily="34" charset="0"/>
              <a:ea typeface="+mn-ea"/>
              <a:cs typeface="+mn-cs"/>
            </a:rPr>
            <a:t>labels in the Budget worksheet.</a:t>
          </a:r>
          <a:r>
            <a:rPr lang="en-US">
              <a:latin typeface="Trebuchet MS" pitchFamily="34" charset="0"/>
            </a:rPr>
            <a:t> </a:t>
          </a:r>
          <a:r>
            <a:rPr lang="en-US" sz="1100" b="0" i="0" u="none" strike="noStrike">
              <a:solidFill>
                <a:schemeClr val="lt1"/>
              </a:solidFill>
              <a:latin typeface="Trebuchet MS" pitchFamily="34" charset="0"/>
              <a:ea typeface="+mn-ea"/>
              <a:cs typeface="+mn-cs"/>
            </a:rPr>
            <a:t> </a:t>
          </a:r>
        </a:p>
        <a:p>
          <a:endParaRPr lang="en-US" sz="1100" b="0" i="0" u="none" strike="noStrike">
            <a:solidFill>
              <a:schemeClr val="lt1"/>
            </a:solidFill>
            <a:latin typeface="Trebuchet MS" pitchFamily="34" charset="0"/>
            <a:ea typeface="+mn-ea"/>
            <a:cs typeface="+mn-cs"/>
          </a:endParaRPr>
        </a:p>
        <a:p>
          <a:r>
            <a:rPr lang="en-US" sz="1100" b="0" i="0" u="none" strike="noStrike">
              <a:solidFill>
                <a:schemeClr val="lt1"/>
              </a:solidFill>
              <a:latin typeface="Trebuchet MS" pitchFamily="34" charset="0"/>
              <a:ea typeface="+mn-ea"/>
              <a:cs typeface="+mn-cs"/>
            </a:rPr>
            <a:t>- You can </a:t>
          </a:r>
          <a:r>
            <a:rPr lang="en-US" sz="1100" b="1" i="0" u="none" strike="noStrike">
              <a:solidFill>
                <a:schemeClr val="lt1"/>
              </a:solidFill>
              <a:latin typeface="Trebuchet MS" pitchFamily="34" charset="0"/>
              <a:ea typeface="+mn-ea"/>
              <a:cs typeface="+mn-cs"/>
            </a:rPr>
            <a:t>copy and paste the input cells</a:t>
          </a:r>
          <a:r>
            <a:rPr lang="en-US" sz="1100" b="0" i="0" u="none" strike="noStrike">
              <a:solidFill>
                <a:schemeClr val="lt1"/>
              </a:solidFill>
              <a:latin typeface="Trebuchet MS" pitchFamily="34" charset="0"/>
              <a:ea typeface="+mn-ea"/>
              <a:cs typeface="+mn-cs"/>
            </a:rPr>
            <a:t> within the Budget worksheet as needed. For example,</a:t>
          </a:r>
          <a:r>
            <a:rPr lang="en-US">
              <a:latin typeface="Trebuchet MS" pitchFamily="34" charset="0"/>
            </a:rPr>
            <a:t> </a:t>
          </a:r>
          <a:r>
            <a:rPr lang="en-US" sz="1100" b="0" i="0" u="none" strike="noStrike">
              <a:solidFill>
                <a:schemeClr val="lt1"/>
              </a:solidFill>
              <a:latin typeface="Trebuchet MS" pitchFamily="34" charset="0"/>
              <a:ea typeface="+mn-ea"/>
              <a:cs typeface="+mn-cs"/>
            </a:rPr>
            <a:t>enter an average fuel cost in January, then copy the value to other months.</a:t>
          </a:r>
          <a:r>
            <a:rPr lang="en-US">
              <a:latin typeface="Trebuchet MS" pitchFamily="34" charset="0"/>
            </a:rPr>
            <a:t> </a:t>
          </a:r>
          <a:r>
            <a:rPr lang="en-US" sz="1100" b="1" i="0" u="none" strike="noStrike">
              <a:solidFill>
                <a:schemeClr val="lt1"/>
              </a:solidFill>
              <a:latin typeface="Trebuchet MS" pitchFamily="34" charset="0"/>
              <a:ea typeface="+mn-ea"/>
              <a:cs typeface="+mn-cs"/>
            </a:rPr>
            <a:t> </a:t>
          </a:r>
        </a:p>
        <a:p>
          <a:endParaRPr lang="en-US" sz="1100" b="1" i="0" u="none" strike="noStrike">
            <a:solidFill>
              <a:schemeClr val="lt1"/>
            </a:solidFill>
            <a:latin typeface="Trebuchet MS" pitchFamily="34" charset="0"/>
            <a:ea typeface="+mn-ea"/>
            <a:cs typeface="+mn-cs"/>
          </a:endParaRPr>
        </a:p>
        <a:p>
          <a:r>
            <a:rPr lang="en-US" sz="1100" b="1" i="0" u="none" strike="noStrike">
              <a:solidFill>
                <a:schemeClr val="lt1"/>
              </a:solidFill>
              <a:latin typeface="Trebuchet MS" pitchFamily="34" charset="0"/>
              <a:ea typeface="+mn-ea"/>
              <a:cs typeface="+mn-cs"/>
            </a:rPr>
            <a:t>- Use formulas</a:t>
          </a:r>
          <a:r>
            <a:rPr lang="en-US" sz="1100" b="0" i="0" u="none" strike="noStrike">
              <a:solidFill>
                <a:schemeClr val="lt1"/>
              </a:solidFill>
              <a:latin typeface="Trebuchet MS" pitchFamily="34" charset="0"/>
              <a:ea typeface="+mn-ea"/>
              <a:cs typeface="+mn-cs"/>
            </a:rPr>
            <a:t> to do basic calculations like "=245/6" to divide 245 by 6 or "=34*2" to multiply</a:t>
          </a:r>
          <a:r>
            <a:rPr lang="en-US">
              <a:latin typeface="Trebuchet MS" pitchFamily="34" charset="0"/>
            </a:rPr>
            <a:t> </a:t>
          </a:r>
          <a:r>
            <a:rPr lang="en-US" sz="1100" b="0" i="0" u="none" strike="noStrike">
              <a:solidFill>
                <a:schemeClr val="lt1"/>
              </a:solidFill>
              <a:latin typeface="Trebuchet MS" pitchFamily="34" charset="0"/>
              <a:ea typeface="+mn-ea"/>
              <a:cs typeface="+mn-cs"/>
            </a:rPr>
            <a:t>34 by 2, or "=34+12+45" to add a bunch of numbers. Formulas are entered using the </a:t>
          </a:r>
          <a:r>
            <a:rPr lang="en-US">
              <a:latin typeface="Trebuchet MS" pitchFamily="34" charset="0"/>
            </a:rPr>
            <a:t> </a:t>
          </a:r>
          <a:r>
            <a:rPr lang="en-US" sz="1100" b="0" i="0" u="none" strike="noStrike">
              <a:solidFill>
                <a:schemeClr val="lt1"/>
              </a:solidFill>
              <a:latin typeface="Trebuchet MS" pitchFamily="34" charset="0"/>
              <a:ea typeface="+mn-ea"/>
              <a:cs typeface="+mn-cs"/>
            </a:rPr>
            <a:t>equals "=" sign.</a:t>
          </a:r>
          <a:r>
            <a:rPr lang="en-US">
              <a:latin typeface="Trebuchet MS" pitchFamily="34" charset="0"/>
            </a:rPr>
            <a:t> </a:t>
          </a:r>
          <a:endParaRPr lang="en-US" sz="1100" u="sng">
            <a:solidFill>
              <a:srgbClr val="FF0000"/>
            </a:solidFill>
            <a:latin typeface="Trebuchet MS" pitchFamily="34" charset="0"/>
          </a:endParaRPr>
        </a:p>
      </xdr:txBody>
    </xdr:sp>
    <xdr:clientData/>
  </xdr:twoCellAnchor>
  <xdr:twoCellAnchor>
    <xdr:from>
      <xdr:col>0</xdr:col>
      <xdr:colOff>66675</xdr:colOff>
      <xdr:row>73</xdr:row>
      <xdr:rowOff>57150</xdr:rowOff>
    </xdr:from>
    <xdr:to>
      <xdr:col>2</xdr:col>
      <xdr:colOff>28574</xdr:colOff>
      <xdr:row>75</xdr:row>
      <xdr:rowOff>9524</xdr:rowOff>
    </xdr:to>
    <xdr:sp macro="" textlink="">
      <xdr:nvSpPr>
        <xdr:cNvPr id="18" name="TextBox 17"/>
        <xdr:cNvSpPr txBox="1"/>
      </xdr:nvSpPr>
      <xdr:spPr>
        <a:xfrm>
          <a:off x="66675" y="15125700"/>
          <a:ext cx="1162049" cy="333374"/>
        </a:xfrm>
        <a:prstGeom prst="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0">
          <a:schemeClr val="accent1"/>
        </a:lnRef>
        <a:fillRef idx="3">
          <a:schemeClr val="accent1"/>
        </a:fillRef>
        <a:effectRef idx="3">
          <a:schemeClr val="accent1"/>
        </a:effectRef>
        <a:fontRef idx="minor">
          <a:schemeClr val="lt1"/>
        </a:fontRef>
      </xdr:style>
      <xdr:txBody>
        <a:bodyPr wrap="square" rtlCol="0" anchor="ctr"/>
        <a:lstStyle/>
        <a:p>
          <a:pPr algn="ctr"/>
          <a:r>
            <a:rPr lang="en-US" sz="1800">
              <a:latin typeface="Trebuchet MS" pitchFamily="34" charset="0"/>
            </a:rPr>
            <a:t>Step 3</a:t>
          </a:r>
        </a:p>
      </xdr:txBody>
    </xdr:sp>
    <xdr:clientData/>
  </xdr:twoCellAnchor>
  <xdr:twoCellAnchor editAs="absolute">
    <xdr:from>
      <xdr:col>0</xdr:col>
      <xdr:colOff>409575</xdr:colOff>
      <xdr:row>95</xdr:row>
      <xdr:rowOff>0</xdr:rowOff>
    </xdr:from>
    <xdr:to>
      <xdr:col>10</xdr:col>
      <xdr:colOff>400053</xdr:colOff>
      <xdr:row>116</xdr:row>
      <xdr:rowOff>114300</xdr:rowOff>
    </xdr:to>
    <xdr:sp macro="" textlink="">
      <xdr:nvSpPr>
        <xdr:cNvPr id="19" name="TextBox 18"/>
        <xdr:cNvSpPr txBox="1"/>
      </xdr:nvSpPr>
      <xdr:spPr>
        <a:xfrm>
          <a:off x="409575" y="19259550"/>
          <a:ext cx="6124578" cy="4943475"/>
        </a:xfrm>
        <a:prstGeom prst="rect">
          <a:avLst/>
        </a:prstGeom>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p>
          <a:r>
            <a:rPr lang="en-US" sz="1400" b="1" i="0" u="sng" strike="noStrike">
              <a:solidFill>
                <a:schemeClr val="lt1"/>
              </a:solidFill>
              <a:latin typeface="Trebuchet MS" pitchFamily="34" charset="0"/>
              <a:ea typeface="+mn-ea"/>
              <a:cs typeface="+mn-cs"/>
            </a:rPr>
            <a:t>Record Transactions</a:t>
          </a:r>
        </a:p>
        <a:p>
          <a:endParaRPr lang="en-US" sz="1100" b="1" i="0" u="none" strike="noStrike">
            <a:solidFill>
              <a:schemeClr val="lt1"/>
            </a:solidFill>
            <a:latin typeface="Trebuchet MS" pitchFamily="34" charset="0"/>
            <a:ea typeface="+mn-ea"/>
            <a:cs typeface="+mn-cs"/>
          </a:endParaRPr>
        </a:p>
        <a:p>
          <a:r>
            <a:rPr lang="en-US" sz="1100" b="0" i="0" u="none" strike="noStrike">
              <a:solidFill>
                <a:schemeClr val="lt1"/>
              </a:solidFill>
              <a:latin typeface="Trebuchet MS" pitchFamily="34" charset="0"/>
              <a:ea typeface="+mn-ea"/>
              <a:cs typeface="+mn-cs"/>
            </a:rPr>
            <a:t>The Transactions worksheet lets you record transactions for multiple accounts. Think of a</a:t>
          </a:r>
          <a:r>
            <a:rPr lang="en-US">
              <a:latin typeface="Trebuchet MS" pitchFamily="34" charset="0"/>
            </a:rPr>
            <a:t> </a:t>
          </a:r>
          <a:r>
            <a:rPr lang="en-US" sz="1100" b="1" i="0" u="none" strike="noStrike">
              <a:solidFill>
                <a:schemeClr val="lt1"/>
              </a:solidFill>
              <a:latin typeface="Trebuchet MS" pitchFamily="34" charset="0"/>
              <a:ea typeface="+mn-ea"/>
              <a:cs typeface="+mn-cs"/>
            </a:rPr>
            <a:t>PAYMENT</a:t>
          </a:r>
          <a:r>
            <a:rPr lang="en-US" sz="1100" b="0" i="0" u="none" strike="noStrike">
              <a:solidFill>
                <a:schemeClr val="lt1"/>
              </a:solidFill>
              <a:latin typeface="Trebuchet MS" pitchFamily="34" charset="0"/>
              <a:ea typeface="+mn-ea"/>
              <a:cs typeface="+mn-cs"/>
            </a:rPr>
            <a:t> as </a:t>
          </a:r>
          <a:r>
            <a:rPr lang="en-US" sz="1100" b="0" i="1" u="none" strike="noStrike">
              <a:solidFill>
                <a:schemeClr val="lt1"/>
              </a:solidFill>
              <a:latin typeface="Trebuchet MS" pitchFamily="34" charset="0"/>
              <a:ea typeface="+mn-ea"/>
              <a:cs typeface="+mn-cs"/>
            </a:rPr>
            <a:t>money leaving the account</a:t>
          </a:r>
          <a:r>
            <a:rPr lang="en-US" sz="1100" b="0" i="0" u="none" strike="noStrike">
              <a:solidFill>
                <a:schemeClr val="lt1"/>
              </a:solidFill>
              <a:latin typeface="Trebuchet MS" pitchFamily="34" charset="0"/>
              <a:ea typeface="+mn-ea"/>
              <a:cs typeface="+mn-cs"/>
            </a:rPr>
            <a:t> and a </a:t>
          </a:r>
          <a:r>
            <a:rPr lang="en-US" sz="1100" b="1" i="0" u="none" strike="noStrike">
              <a:solidFill>
                <a:schemeClr val="lt1"/>
              </a:solidFill>
              <a:latin typeface="Trebuchet MS" pitchFamily="34" charset="0"/>
              <a:ea typeface="+mn-ea"/>
              <a:cs typeface="+mn-cs"/>
            </a:rPr>
            <a:t>DEPOSIT</a:t>
          </a:r>
          <a:r>
            <a:rPr lang="en-US" sz="1100" b="0" i="0" u="none" strike="noStrike">
              <a:solidFill>
                <a:schemeClr val="lt1"/>
              </a:solidFill>
              <a:latin typeface="Trebuchet MS" pitchFamily="34" charset="0"/>
              <a:ea typeface="+mn-ea"/>
              <a:cs typeface="+mn-cs"/>
            </a:rPr>
            <a:t> as </a:t>
          </a:r>
          <a:r>
            <a:rPr lang="en-US" sz="1100" b="0" i="1" u="none" strike="noStrike">
              <a:solidFill>
                <a:schemeClr val="lt1"/>
              </a:solidFill>
              <a:latin typeface="Trebuchet MS" pitchFamily="34" charset="0"/>
              <a:ea typeface="+mn-ea"/>
              <a:cs typeface="+mn-cs"/>
            </a:rPr>
            <a:t>money entering the account</a:t>
          </a:r>
          <a:r>
            <a:rPr lang="en-US" sz="1100" b="0" i="0" u="none" strike="noStrike">
              <a:solidFill>
                <a:schemeClr val="lt1"/>
              </a:solidFill>
              <a:latin typeface="Trebuchet MS" pitchFamily="34" charset="0"/>
              <a:ea typeface="+mn-ea"/>
              <a:cs typeface="+mn-cs"/>
            </a:rPr>
            <a:t>.</a:t>
          </a:r>
          <a:r>
            <a:rPr lang="en-US">
              <a:latin typeface="Trebuchet MS" pitchFamily="34" charset="0"/>
            </a:rPr>
            <a:t> </a:t>
          </a:r>
          <a:r>
            <a:rPr lang="en-US" sz="1100" b="0" i="0" u="none" strike="noStrike">
              <a:solidFill>
                <a:schemeClr val="lt1"/>
              </a:solidFill>
              <a:latin typeface="Trebuchet MS" pitchFamily="34" charset="0"/>
              <a:ea typeface="+mn-ea"/>
              <a:cs typeface="+mn-cs"/>
            </a:rPr>
            <a:t>Examples of different types of transactions are given below.</a:t>
          </a:r>
          <a:r>
            <a:rPr lang="en-US">
              <a:latin typeface="Trebuchet MS" pitchFamily="34" charset="0"/>
            </a:rPr>
            <a:t> </a:t>
          </a:r>
        </a:p>
        <a:p>
          <a:endParaRPr lang="en-US" sz="1100" b="1" i="0" u="none" strike="noStrike">
            <a:solidFill>
              <a:schemeClr val="lt1"/>
            </a:solidFill>
            <a:latin typeface="Trebuchet MS" pitchFamily="34" charset="0"/>
            <a:ea typeface="+mn-ea"/>
            <a:cs typeface="+mn-cs"/>
          </a:endParaRPr>
        </a:p>
        <a:p>
          <a:r>
            <a:rPr lang="en-US" sz="1100" b="1" i="0" u="sng" strike="noStrike">
              <a:solidFill>
                <a:srgbClr val="FF0000"/>
              </a:solidFill>
              <a:latin typeface="Trebuchet MS" pitchFamily="34" charset="0"/>
              <a:ea typeface="+mn-ea"/>
              <a:cs typeface="+mn-cs"/>
            </a:rPr>
            <a:t>IMPORTANT</a:t>
          </a:r>
          <a:r>
            <a:rPr lang="en-US" sz="1100" b="0" i="0" u="none" strike="noStrike">
              <a:solidFill>
                <a:srgbClr val="FF0000"/>
              </a:solidFill>
              <a:latin typeface="Trebuchet MS" pitchFamily="34" charset="0"/>
              <a:ea typeface="+mn-ea"/>
              <a:cs typeface="+mn-cs"/>
            </a:rPr>
            <a:t>: </a:t>
          </a:r>
          <a:r>
            <a:rPr lang="en-US" sz="1100" b="0" i="0" u="none" strike="noStrike">
              <a:solidFill>
                <a:schemeClr val="lt1"/>
              </a:solidFill>
              <a:latin typeface="Trebuchet MS" pitchFamily="34" charset="0"/>
              <a:ea typeface="+mn-ea"/>
              <a:cs typeface="+mn-cs"/>
            </a:rPr>
            <a:t>You must </a:t>
          </a:r>
          <a:r>
            <a:rPr lang="en-US" sz="1100" b="1" i="0" u="none" strike="noStrike">
              <a:solidFill>
                <a:schemeClr val="lt1"/>
              </a:solidFill>
              <a:latin typeface="Trebuchet MS" pitchFamily="34" charset="0"/>
              <a:ea typeface="+mn-ea"/>
              <a:cs typeface="+mn-cs"/>
            </a:rPr>
            <a:t>copy and paste entire rows</a:t>
          </a:r>
          <a:r>
            <a:rPr lang="en-US" sz="1100" b="0" i="0" u="none" strike="noStrike">
              <a:solidFill>
                <a:schemeClr val="lt1"/>
              </a:solidFill>
              <a:latin typeface="Trebuchet MS" pitchFamily="34" charset="0"/>
              <a:ea typeface="+mn-ea"/>
              <a:cs typeface="+mn-cs"/>
            </a:rPr>
            <a:t> when adding new rows, to ensure that all </a:t>
          </a:r>
          <a:r>
            <a:rPr lang="en-US">
              <a:latin typeface="Trebuchet MS" pitchFamily="34" charset="0"/>
            </a:rPr>
            <a:t> </a:t>
          </a:r>
          <a:r>
            <a:rPr lang="en-US" sz="1100" b="0" i="0" u="none" strike="noStrike">
              <a:solidFill>
                <a:schemeClr val="lt1"/>
              </a:solidFill>
              <a:latin typeface="Trebuchet MS" pitchFamily="34" charset="0"/>
              <a:ea typeface="+mn-ea"/>
              <a:cs typeface="+mn-cs"/>
            </a:rPr>
            <a:t>the formatting, data validation, and formulas get copied correctly.</a:t>
          </a:r>
          <a:r>
            <a:rPr lang="en-US">
              <a:latin typeface="Trebuchet MS" pitchFamily="34" charset="0"/>
            </a:rPr>
            <a:t> </a:t>
          </a:r>
          <a:r>
            <a:rPr lang="en-US" sz="1100" b="1" i="0" u="none" strike="noStrike">
              <a:solidFill>
                <a:schemeClr val="lt1"/>
              </a:solidFill>
              <a:latin typeface="Trebuchet MS" pitchFamily="34" charset="0"/>
              <a:ea typeface="+mn-ea"/>
              <a:cs typeface="+mn-cs"/>
            </a:rPr>
            <a:t>THE MOST COMMON ERROR is inserting a new row and forgetting to copy formulas,</a:t>
          </a:r>
          <a:r>
            <a:rPr lang="en-US">
              <a:latin typeface="Trebuchet MS" pitchFamily="34" charset="0"/>
            </a:rPr>
            <a:t> </a:t>
          </a:r>
          <a:r>
            <a:rPr lang="en-US" sz="1100" b="1" i="0" u="none" strike="noStrike">
              <a:solidFill>
                <a:schemeClr val="lt1"/>
              </a:solidFill>
              <a:latin typeface="Trebuchet MS" pitchFamily="34" charset="0"/>
              <a:ea typeface="+mn-ea"/>
              <a:cs typeface="+mn-cs"/>
            </a:rPr>
            <a:t>especially the hidden formulas in columns J-L.</a:t>
          </a:r>
          <a:r>
            <a:rPr lang="en-US">
              <a:latin typeface="Trebuchet MS" pitchFamily="34" charset="0"/>
            </a:rPr>
            <a:t> </a:t>
          </a:r>
          <a:r>
            <a:rPr lang="en-US" sz="1100" b="0" i="0" u="none" strike="noStrike">
              <a:solidFill>
                <a:schemeClr val="lt1"/>
              </a:solidFill>
              <a:latin typeface="Trebuchet MS" pitchFamily="34" charset="0"/>
              <a:ea typeface="+mn-ea"/>
              <a:cs typeface="+mn-cs"/>
            </a:rPr>
            <a:t>When you insert a blank row, </a:t>
          </a:r>
          <a:r>
            <a:rPr lang="en-US" sz="1100" b="0" i="1" u="none" strike="noStrike">
              <a:solidFill>
                <a:schemeClr val="lt1"/>
              </a:solidFill>
              <a:latin typeface="Trebuchet MS" pitchFamily="34" charset="0"/>
              <a:ea typeface="+mn-ea"/>
              <a:cs typeface="+mn-cs"/>
            </a:rPr>
            <a:t>some</a:t>
          </a:r>
          <a:r>
            <a:rPr lang="en-US" sz="1100" b="0" i="0" u="none" strike="noStrike">
              <a:solidFill>
                <a:schemeClr val="lt1"/>
              </a:solidFill>
              <a:latin typeface="Trebuchet MS" pitchFamily="34" charset="0"/>
              <a:ea typeface="+mn-ea"/>
              <a:cs typeface="+mn-cs"/>
            </a:rPr>
            <a:t> formatting is copied from the row above it automatically,</a:t>
          </a:r>
          <a:r>
            <a:rPr lang="en-US">
              <a:latin typeface="Trebuchet MS" pitchFamily="34" charset="0"/>
            </a:rPr>
            <a:t> </a:t>
          </a:r>
          <a:r>
            <a:rPr lang="en-US" sz="1100" b="0" i="0" u="none" strike="noStrike">
              <a:solidFill>
                <a:schemeClr val="lt1"/>
              </a:solidFill>
              <a:latin typeface="Trebuchet MS" pitchFamily="34" charset="0"/>
              <a:ea typeface="+mn-ea"/>
              <a:cs typeface="+mn-cs"/>
            </a:rPr>
            <a:t>but formulas and data validation are not copied. Remember: </a:t>
          </a:r>
          <a:r>
            <a:rPr lang="en-US" sz="1100" b="1" i="0" u="none" strike="noStrike">
              <a:solidFill>
                <a:schemeClr val="lt1"/>
              </a:solidFill>
              <a:latin typeface="Trebuchet MS" pitchFamily="34" charset="0"/>
              <a:ea typeface="+mn-ea"/>
              <a:cs typeface="+mn-cs"/>
            </a:rPr>
            <a:t>COPY - PASTE - EDIT</a:t>
          </a:r>
        </a:p>
        <a:p>
          <a:endParaRPr lang="en-US" sz="1100" b="1" i="0" u="none" strike="noStrike">
            <a:solidFill>
              <a:schemeClr val="lt1"/>
            </a:solidFill>
            <a:latin typeface="Trebuchet MS" pitchFamily="34" charset="0"/>
            <a:ea typeface="+mn-ea"/>
            <a:cs typeface="+mn-cs"/>
          </a:endParaRPr>
        </a:p>
        <a:p>
          <a:r>
            <a:rPr lang="en-US" sz="1100" b="1" i="0" u="sng" strike="noStrike">
              <a:solidFill>
                <a:schemeClr val="lt1"/>
              </a:solidFill>
              <a:latin typeface="Trebuchet MS" pitchFamily="34" charset="0"/>
              <a:ea typeface="+mn-ea"/>
              <a:cs typeface="+mn-cs"/>
            </a:rPr>
            <a:t>Num</a:t>
          </a:r>
          <a:r>
            <a:rPr lang="en-US" sz="1100" b="0" i="0" u="none" strike="noStrike">
              <a:solidFill>
                <a:schemeClr val="lt1"/>
              </a:solidFill>
              <a:latin typeface="Trebuchet MS" pitchFamily="34" charset="0"/>
              <a:ea typeface="+mn-ea"/>
              <a:cs typeface="+mn-cs"/>
            </a:rPr>
            <a:t>: This column is usually used to list the check number, but you can also use it to enter</a:t>
          </a:r>
          <a:r>
            <a:rPr lang="en-US">
              <a:latin typeface="Trebuchet MS" pitchFamily="34" charset="0"/>
            </a:rPr>
            <a:t> </a:t>
          </a:r>
          <a:r>
            <a:rPr lang="en-US" sz="1100" b="0" i="0" u="none" strike="noStrike">
              <a:solidFill>
                <a:schemeClr val="lt1"/>
              </a:solidFill>
              <a:latin typeface="Trebuchet MS" pitchFamily="34" charset="0"/>
              <a:ea typeface="+mn-ea"/>
              <a:cs typeface="+mn-cs"/>
            </a:rPr>
            <a:t>"DEP" for deposit, "TXFR" for transfer, "EFT" for electronic funds transfer, "ACH" for </a:t>
          </a:r>
          <a:r>
            <a:rPr lang="en-US">
              <a:latin typeface="Trebuchet MS" pitchFamily="34" charset="0"/>
            </a:rPr>
            <a:t> </a:t>
          </a:r>
          <a:r>
            <a:rPr lang="en-US" sz="1100" b="0" i="0" u="none" strike="noStrike">
              <a:solidFill>
                <a:schemeClr val="lt1"/>
              </a:solidFill>
              <a:latin typeface="Trebuchet MS" pitchFamily="34" charset="0"/>
              <a:ea typeface="+mn-ea"/>
              <a:cs typeface="+mn-cs"/>
            </a:rPr>
            <a:t>Automated Clearing House transactions, etc.</a:t>
          </a:r>
          <a:r>
            <a:rPr lang="en-US">
              <a:latin typeface="Trebuchet MS" pitchFamily="34" charset="0"/>
            </a:rPr>
            <a:t> </a:t>
          </a:r>
        </a:p>
        <a:p>
          <a:r>
            <a:rPr lang="en-US" sz="1100" b="1" i="0" u="sng" strike="noStrike">
              <a:solidFill>
                <a:schemeClr val="lt1"/>
              </a:solidFill>
              <a:latin typeface="Trebuchet MS" pitchFamily="34" charset="0"/>
              <a:ea typeface="+mn-ea"/>
              <a:cs typeface="+mn-cs"/>
            </a:rPr>
            <a:t>Category</a:t>
          </a:r>
          <a:r>
            <a:rPr lang="en-US" sz="1100" b="0" i="0" u="none" strike="noStrike">
              <a:solidFill>
                <a:schemeClr val="lt1"/>
              </a:solidFill>
              <a:latin typeface="Trebuchet MS" pitchFamily="34" charset="0"/>
              <a:ea typeface="+mn-ea"/>
              <a:cs typeface="+mn-cs"/>
            </a:rPr>
            <a:t>: The Category field is essential to the functionality of this workbook. The Category</a:t>
          </a:r>
          <a:r>
            <a:rPr lang="en-US">
              <a:latin typeface="Trebuchet MS" pitchFamily="34" charset="0"/>
            </a:rPr>
            <a:t> </a:t>
          </a:r>
          <a:r>
            <a:rPr lang="en-US" sz="1100" b="0" i="0" u="none" strike="noStrike">
              <a:solidFill>
                <a:schemeClr val="lt1"/>
              </a:solidFill>
              <a:latin typeface="Trebuchet MS" pitchFamily="34" charset="0"/>
              <a:ea typeface="+mn-ea"/>
              <a:cs typeface="+mn-cs"/>
            </a:rPr>
            <a:t>is a dropdown list that gets its info from the Categories worksheet.</a:t>
          </a:r>
          <a:r>
            <a:rPr lang="en-US">
              <a:latin typeface="Trebuchet MS" pitchFamily="34" charset="0"/>
            </a:rPr>
            <a:t> </a:t>
          </a:r>
        </a:p>
        <a:p>
          <a:endParaRPr lang="en-US" sz="1100" b="0" i="0" u="none" strike="noStrike">
            <a:solidFill>
              <a:schemeClr val="lt1"/>
            </a:solidFill>
            <a:latin typeface="Trebuchet MS" pitchFamily="34" charset="0"/>
            <a:ea typeface="+mn-ea"/>
            <a:cs typeface="+mn-cs"/>
          </a:endParaRPr>
        </a:p>
        <a:p>
          <a:r>
            <a:rPr lang="en-US" sz="1100" b="0" i="0" u="none" strike="noStrike">
              <a:solidFill>
                <a:schemeClr val="lt1"/>
              </a:solidFill>
              <a:latin typeface="Trebuchet MS" pitchFamily="34" charset="0"/>
              <a:ea typeface="+mn-ea"/>
              <a:cs typeface="+mn-cs"/>
            </a:rPr>
            <a:t>The Category column uses conditional formatting to highlight the category PINK if the</a:t>
          </a:r>
          <a:r>
            <a:rPr lang="en-US">
              <a:latin typeface="Trebuchet MS" pitchFamily="34" charset="0"/>
            </a:rPr>
            <a:t> </a:t>
          </a:r>
          <a:r>
            <a:rPr lang="en-US" sz="1100" b="0" i="0" u="none" strike="noStrike">
              <a:solidFill>
                <a:schemeClr val="lt1"/>
              </a:solidFill>
              <a:latin typeface="Trebuchet MS" pitchFamily="34" charset="0"/>
              <a:ea typeface="+mn-ea"/>
              <a:cs typeface="+mn-cs"/>
            </a:rPr>
            <a:t>category is not found in the Categories worksheet, BROWN if the category is not found in </a:t>
          </a:r>
          <a:r>
            <a:rPr lang="en-US">
              <a:latin typeface="Trebuchet MS" pitchFamily="34" charset="0"/>
            </a:rPr>
            <a:t> </a:t>
          </a:r>
          <a:r>
            <a:rPr lang="en-US" sz="1100" b="0" i="0" u="none" strike="noStrike">
              <a:solidFill>
                <a:schemeClr val="lt1"/>
              </a:solidFill>
              <a:latin typeface="Trebuchet MS" pitchFamily="34" charset="0"/>
              <a:ea typeface="+mn-ea"/>
              <a:cs typeface="+mn-cs"/>
            </a:rPr>
            <a:t>the Yearly or Monthly worksheet, and GRAY if the category is blank, [Transfer], or [Balance].</a:t>
          </a:r>
          <a:r>
            <a:rPr lang="en-US">
              <a:latin typeface="Trebuchet MS" pitchFamily="34" charset="0"/>
            </a:rPr>
            <a:t> </a:t>
          </a:r>
          <a:r>
            <a:rPr lang="en-US" sz="1100" b="0" i="0" u="none" strike="noStrike">
              <a:solidFill>
                <a:schemeClr val="lt1"/>
              </a:solidFill>
              <a:latin typeface="Trebuchet MS" pitchFamily="34" charset="0"/>
              <a:ea typeface="+mn-ea"/>
              <a:cs typeface="+mn-cs"/>
            </a:rPr>
            <a:t>If the formatting isn't copied correctly, you'll lose this double-check feature. So again, this</a:t>
          </a:r>
          <a:r>
            <a:rPr lang="en-US">
              <a:latin typeface="Trebuchet MS" pitchFamily="34" charset="0"/>
            </a:rPr>
            <a:t> </a:t>
          </a:r>
          <a:r>
            <a:rPr lang="en-US" sz="1100" b="0" i="0" u="none" strike="noStrike">
              <a:solidFill>
                <a:schemeClr val="lt1"/>
              </a:solidFill>
              <a:latin typeface="Trebuchet MS" pitchFamily="34" charset="0"/>
              <a:ea typeface="+mn-ea"/>
              <a:cs typeface="+mn-cs"/>
            </a:rPr>
            <a:t>spreadsheet is not error-proof.</a:t>
          </a:r>
          <a:r>
            <a:rPr lang="en-US">
              <a:latin typeface="Trebuchet MS" pitchFamily="34" charset="0"/>
            </a:rPr>
            <a:t> </a:t>
          </a:r>
        </a:p>
        <a:p>
          <a:endParaRPr lang="en-US" sz="1100" b="1" u="sng">
            <a:solidFill>
              <a:schemeClr val="bg1"/>
            </a:solidFill>
            <a:latin typeface="Trebuchet MS" pitchFamily="34" charset="0"/>
            <a:cs typeface="Tunga" pitchFamily="2"/>
          </a:endParaRPr>
        </a:p>
        <a:p>
          <a:r>
            <a:rPr lang="en-US" sz="1100" b="1" i="0" u="sng" strike="noStrike">
              <a:solidFill>
                <a:srgbClr val="FF0000"/>
              </a:solidFill>
              <a:latin typeface="Trebuchet MS" pitchFamily="34" charset="0"/>
              <a:ea typeface="+mn-ea"/>
              <a:cs typeface="+mn-cs"/>
            </a:rPr>
            <a:t>IMPORTANT</a:t>
          </a:r>
          <a:r>
            <a:rPr lang="en-US" sz="1100" b="0" i="0" u="none" strike="noStrike">
              <a:solidFill>
                <a:srgbClr val="FF0000"/>
              </a:solidFill>
              <a:latin typeface="Trebuchet MS" pitchFamily="34" charset="0"/>
              <a:ea typeface="+mn-ea"/>
              <a:cs typeface="+mn-cs"/>
            </a:rPr>
            <a:t>: </a:t>
          </a:r>
          <a:r>
            <a:rPr lang="en-US" sz="1100" b="0" i="0" u="none" strike="noStrike">
              <a:solidFill>
                <a:schemeClr val="lt1"/>
              </a:solidFill>
              <a:latin typeface="Trebuchet MS" pitchFamily="34" charset="0"/>
              <a:ea typeface="+mn-ea"/>
              <a:cs typeface="+mn-cs"/>
            </a:rPr>
            <a:t>If you have chosen a category such as "Ben's Fund" and then later remove "Ben's Fund" from the list in the Categories worksheet, it will not be changed in the Transactions </a:t>
          </a:r>
          <a:r>
            <a:rPr lang="en-US">
              <a:latin typeface="Trebuchet MS" pitchFamily="34" charset="0"/>
            </a:rPr>
            <a:t> </a:t>
          </a:r>
          <a:r>
            <a:rPr lang="en-US" sz="1100" b="0" i="0" u="none" strike="noStrike">
              <a:solidFill>
                <a:schemeClr val="lt1"/>
              </a:solidFill>
              <a:latin typeface="Trebuchet MS" pitchFamily="34" charset="0"/>
              <a:ea typeface="+mn-ea"/>
              <a:cs typeface="+mn-cs"/>
            </a:rPr>
            <a:t>table automatically. You will need to make sure that you find all the records that have used</a:t>
          </a:r>
          <a:r>
            <a:rPr lang="en-US">
              <a:latin typeface="Trebuchet MS" pitchFamily="34" charset="0"/>
            </a:rPr>
            <a:t> </a:t>
          </a:r>
          <a:r>
            <a:rPr lang="en-US" sz="1100" b="0" i="0" u="none" strike="noStrike">
              <a:solidFill>
                <a:schemeClr val="lt1"/>
              </a:solidFill>
              <a:latin typeface="Trebuchet MS" pitchFamily="34" charset="0"/>
              <a:ea typeface="+mn-ea"/>
              <a:cs typeface="+mn-cs"/>
            </a:rPr>
            <a:t>"Ben's Fund" as the Category and change them to something else.</a:t>
          </a:r>
          <a:r>
            <a:rPr lang="en-US">
              <a:latin typeface="Trebuchet MS" pitchFamily="34" charset="0"/>
            </a:rPr>
            <a:t> </a:t>
          </a:r>
          <a:endParaRPr lang="en-US" sz="1100" b="1" u="sng">
            <a:solidFill>
              <a:schemeClr val="bg1"/>
            </a:solidFill>
            <a:latin typeface="Trebuchet MS" pitchFamily="34" charset="0"/>
            <a:cs typeface="Tunga" pitchFamily="2"/>
          </a:endParaRPr>
        </a:p>
      </xdr:txBody>
    </xdr:sp>
    <xdr:clientData/>
  </xdr:twoCellAnchor>
  <xdr:twoCellAnchor>
    <xdr:from>
      <xdr:col>0</xdr:col>
      <xdr:colOff>57150</xdr:colOff>
      <xdr:row>91</xdr:row>
      <xdr:rowOff>171450</xdr:rowOff>
    </xdr:from>
    <xdr:to>
      <xdr:col>2</xdr:col>
      <xdr:colOff>19049</xdr:colOff>
      <xdr:row>93</xdr:row>
      <xdr:rowOff>123824</xdr:rowOff>
    </xdr:to>
    <xdr:sp macro="" textlink="">
      <xdr:nvSpPr>
        <xdr:cNvPr id="20" name="TextBox 19"/>
        <xdr:cNvSpPr txBox="1"/>
      </xdr:nvSpPr>
      <xdr:spPr>
        <a:xfrm>
          <a:off x="57150" y="18669000"/>
          <a:ext cx="1162049" cy="333374"/>
        </a:xfrm>
        <a:prstGeom prst="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0">
          <a:schemeClr val="accent1"/>
        </a:lnRef>
        <a:fillRef idx="3">
          <a:schemeClr val="accent1"/>
        </a:fillRef>
        <a:effectRef idx="3">
          <a:schemeClr val="accent1"/>
        </a:effectRef>
        <a:fontRef idx="minor">
          <a:schemeClr val="lt1"/>
        </a:fontRef>
      </xdr:style>
      <xdr:txBody>
        <a:bodyPr wrap="square" rtlCol="0" anchor="ctr"/>
        <a:lstStyle/>
        <a:p>
          <a:pPr algn="ctr"/>
          <a:r>
            <a:rPr lang="en-US" sz="1800">
              <a:latin typeface="Trebuchet MS" pitchFamily="34" charset="0"/>
            </a:rPr>
            <a:t>Step 4</a:t>
          </a:r>
        </a:p>
      </xdr:txBody>
    </xdr:sp>
    <xdr:clientData/>
  </xdr:twoCellAnchor>
  <xdr:twoCellAnchor editAs="oneCell">
    <xdr:from>
      <xdr:col>11</xdr:col>
      <xdr:colOff>24371</xdr:colOff>
      <xdr:row>97</xdr:row>
      <xdr:rowOff>123824</xdr:rowOff>
    </xdr:from>
    <xdr:to>
      <xdr:col>24</xdr:col>
      <xdr:colOff>85724</xdr:colOff>
      <xdr:row>112</xdr:row>
      <xdr:rowOff>152400</xdr:rowOff>
    </xdr:to>
    <xdr:pic>
      <xdr:nvPicPr>
        <xdr:cNvPr id="21" name="Picture 20"/>
        <xdr:cNvPicPr>
          <a:picLocks noChangeAspect="1" noChangeArrowheads="1"/>
        </xdr:cNvPicPr>
      </xdr:nvPicPr>
      <xdr:blipFill>
        <a:blip xmlns:r="http://schemas.openxmlformats.org/officeDocument/2006/relationships" r:embed="rId1"/>
        <a:srcRect r="3958" b="54609"/>
        <a:stretch>
          <a:fillRect/>
        </a:stretch>
      </xdr:blipFill>
      <xdr:spPr bwMode="auto">
        <a:xfrm>
          <a:off x="6768071" y="19773899"/>
          <a:ext cx="8652903" cy="2895601"/>
        </a:xfrm>
        <a:prstGeom prst="rect">
          <a:avLst/>
        </a:prstGeom>
        <a:noFill/>
        <a:ln w="1">
          <a:noFill/>
          <a:miter lim="800000"/>
          <a:headEnd/>
          <a:tailEnd/>
        </a:ln>
      </xdr:spPr>
    </xdr:pic>
    <xdr:clientData/>
  </xdr:twoCellAnchor>
  <xdr:twoCellAnchor editAs="absolute">
    <xdr:from>
      <xdr:col>2</xdr:col>
      <xdr:colOff>47625</xdr:colOff>
      <xdr:row>119</xdr:row>
      <xdr:rowOff>47625</xdr:rowOff>
    </xdr:from>
    <xdr:to>
      <xdr:col>11</xdr:col>
      <xdr:colOff>628653</xdr:colOff>
      <xdr:row>262</xdr:row>
      <xdr:rowOff>19050</xdr:rowOff>
    </xdr:to>
    <xdr:sp macro="" textlink="">
      <xdr:nvSpPr>
        <xdr:cNvPr id="24" name="TextBox 23"/>
        <xdr:cNvSpPr txBox="1"/>
      </xdr:nvSpPr>
      <xdr:spPr>
        <a:xfrm>
          <a:off x="1247775" y="24745950"/>
          <a:ext cx="6124578" cy="27212925"/>
        </a:xfrm>
        <a:prstGeom prst="rect">
          <a:avLst/>
        </a:prstGeom>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p>
          <a:r>
            <a:rPr lang="en-US" sz="1400" b="1" u="sng">
              <a:solidFill>
                <a:schemeClr val="bg1"/>
              </a:solidFill>
              <a:latin typeface="Trebuchet MS" pitchFamily="34" charset="0"/>
              <a:cs typeface="Tunga" pitchFamily="2"/>
            </a:rPr>
            <a:t>Step 4-0</a:t>
          </a:r>
        </a:p>
        <a:p>
          <a:r>
            <a:rPr lang="en-US" sz="1100" b="1" i="0" u="none" strike="noStrike">
              <a:solidFill>
                <a:schemeClr val="lt1"/>
              </a:solidFill>
              <a:latin typeface="Trebuchet MS" pitchFamily="34" charset="0"/>
              <a:ea typeface="+mn-ea"/>
              <a:cs typeface="+mn-cs"/>
            </a:rPr>
            <a:t>-Delete the Sample Rows</a:t>
          </a:r>
          <a:r>
            <a:rPr lang="en-US" sz="1100" b="1">
              <a:latin typeface="Trebuchet MS" pitchFamily="34" charset="0"/>
            </a:rPr>
            <a:t> </a:t>
          </a:r>
        </a:p>
        <a:p>
          <a:endParaRPr lang="en-US" sz="1050" b="1" u="sng">
            <a:solidFill>
              <a:schemeClr val="bg1"/>
            </a:solidFill>
            <a:latin typeface="Trebuchet MS" pitchFamily="34" charset="0"/>
            <a:cs typeface="Tunga" pitchFamily="2"/>
          </a:endParaRPr>
        </a:p>
        <a:p>
          <a:r>
            <a:rPr lang="en-US" sz="1400" b="1" u="sng">
              <a:solidFill>
                <a:schemeClr val="bg1"/>
              </a:solidFill>
              <a:latin typeface="Trebuchet MS" pitchFamily="34" charset="0"/>
              <a:cs typeface="Tunga" pitchFamily="2"/>
            </a:rPr>
            <a:t>Step 4-1</a:t>
          </a:r>
        </a:p>
        <a:p>
          <a:r>
            <a:rPr lang="en-US" sz="1100" b="1" u="none">
              <a:solidFill>
                <a:schemeClr val="bg1"/>
              </a:solidFill>
              <a:latin typeface="Trebuchet MS" pitchFamily="34" charset="0"/>
              <a:cs typeface="Tunga" pitchFamily="2"/>
            </a:rPr>
            <a:t>-Enter the beginning balance(s)</a:t>
          </a:r>
        </a:p>
        <a:p>
          <a:endParaRPr lang="en-US" sz="1100" b="0" i="0" u="none" strike="noStrike">
            <a:solidFill>
              <a:schemeClr val="lt1"/>
            </a:solidFill>
            <a:latin typeface="+mn-lt"/>
            <a:ea typeface="+mn-ea"/>
            <a:cs typeface="+mn-cs"/>
          </a:endParaRPr>
        </a:p>
        <a:p>
          <a:r>
            <a:rPr lang="en-US" sz="1100" b="0" i="0" u="none" strike="noStrike">
              <a:solidFill>
                <a:schemeClr val="lt1"/>
              </a:solidFill>
              <a:latin typeface="Trebuchet MS" pitchFamily="34" charset="0"/>
              <a:ea typeface="+mn-ea"/>
              <a:cs typeface="+mn-cs"/>
            </a:rPr>
            <a:t>The Beginning Balance on JANUARY 1st for each account should be the first lines in the</a:t>
          </a:r>
          <a:r>
            <a:rPr lang="en-US" sz="1100">
              <a:latin typeface="Trebuchet MS" pitchFamily="34" charset="0"/>
            </a:rPr>
            <a:t> </a:t>
          </a:r>
          <a:r>
            <a:rPr lang="en-US" sz="1100" b="0" i="0" u="none" strike="noStrike">
              <a:solidFill>
                <a:schemeClr val="lt1"/>
              </a:solidFill>
              <a:latin typeface="Trebuchet MS" pitchFamily="34" charset="0"/>
              <a:ea typeface="+mn-ea"/>
              <a:cs typeface="+mn-cs"/>
            </a:rPr>
            <a:t>register. If an account has a Negative balance (like a Credit Card), enter the balance as a</a:t>
          </a:r>
          <a:r>
            <a:rPr lang="en-US" sz="1100">
              <a:latin typeface="Trebuchet MS" pitchFamily="34" charset="0"/>
            </a:rPr>
            <a:t> </a:t>
          </a:r>
          <a:r>
            <a:rPr lang="en-US" sz="1100" b="0" i="0" u="none" strike="noStrike">
              <a:solidFill>
                <a:schemeClr val="lt1"/>
              </a:solidFill>
              <a:latin typeface="Trebuchet MS" pitchFamily="34" charset="0"/>
              <a:ea typeface="+mn-ea"/>
              <a:cs typeface="+mn-cs"/>
            </a:rPr>
            <a:t>Positive value in the PAYMENT column. If an account has a Positive balance, enter the balance</a:t>
          </a:r>
          <a:r>
            <a:rPr lang="en-US" sz="1100">
              <a:latin typeface="Trebuchet MS" pitchFamily="34" charset="0"/>
            </a:rPr>
            <a:t> </a:t>
          </a:r>
          <a:r>
            <a:rPr lang="en-US" sz="1100" b="0" i="0" u="none" strike="noStrike">
              <a:solidFill>
                <a:schemeClr val="lt1"/>
              </a:solidFill>
              <a:latin typeface="Trebuchet MS" pitchFamily="34" charset="0"/>
              <a:ea typeface="+mn-ea"/>
              <a:cs typeface="+mn-cs"/>
            </a:rPr>
            <a:t>as a Positive value in the DEPOSIT column. Use the Account Balance column to compare to</a:t>
          </a:r>
          <a:r>
            <a:rPr lang="en-US" sz="1100">
              <a:latin typeface="Trebuchet MS" pitchFamily="34" charset="0"/>
            </a:rPr>
            <a:t> </a:t>
          </a:r>
          <a:r>
            <a:rPr lang="en-US" sz="1100" b="0" i="0" u="none" strike="noStrike">
              <a:solidFill>
                <a:schemeClr val="lt1"/>
              </a:solidFill>
              <a:latin typeface="Trebuchet MS" pitchFamily="34" charset="0"/>
              <a:ea typeface="+mn-ea"/>
              <a:cs typeface="+mn-cs"/>
            </a:rPr>
            <a:t>the balance shown on your bank or credit card statements.</a:t>
          </a:r>
          <a:r>
            <a:rPr lang="en-US" sz="1100">
              <a:latin typeface="Trebuchet MS" pitchFamily="34" charset="0"/>
            </a:rPr>
            <a:t> </a:t>
          </a:r>
        </a:p>
        <a:p>
          <a:endParaRPr lang="en-US" sz="1100" b="0" u="none">
            <a:solidFill>
              <a:schemeClr val="bg1"/>
            </a:solidFill>
            <a:latin typeface="Trebuchet MS" pitchFamily="34" charset="0"/>
            <a:cs typeface="Tunga" pitchFamily="2"/>
          </a:endParaRPr>
        </a:p>
        <a:p>
          <a:r>
            <a:rPr lang="en-US" sz="1400" b="1" u="sng">
              <a:solidFill>
                <a:schemeClr val="bg1"/>
              </a:solidFill>
              <a:latin typeface="Trebuchet MS" pitchFamily="34" charset="0"/>
              <a:cs typeface="Tunga" pitchFamily="2"/>
            </a:rPr>
            <a:t>Step</a:t>
          </a:r>
          <a:r>
            <a:rPr lang="en-US" sz="1400" b="1" u="sng" baseline="0">
              <a:solidFill>
                <a:schemeClr val="bg1"/>
              </a:solidFill>
              <a:latin typeface="Trebuchet MS" pitchFamily="34" charset="0"/>
              <a:cs typeface="Tunga" pitchFamily="2"/>
            </a:rPr>
            <a:t> 4-2</a:t>
          </a:r>
        </a:p>
        <a:p>
          <a:r>
            <a:rPr lang="en-US" sz="1100" b="1" u="none">
              <a:solidFill>
                <a:schemeClr val="bg1"/>
              </a:solidFill>
              <a:latin typeface="Trebuchet MS" pitchFamily="34" charset="0"/>
              <a:cs typeface="Tunga" pitchFamily="2"/>
            </a:rPr>
            <a:t>-Add new</a:t>
          </a:r>
          <a:r>
            <a:rPr lang="en-US" sz="1100" b="1" u="none" baseline="0">
              <a:solidFill>
                <a:schemeClr val="bg1"/>
              </a:solidFill>
              <a:latin typeface="Trebuchet MS" pitchFamily="34" charset="0"/>
              <a:cs typeface="Tunga" pitchFamily="2"/>
            </a:rPr>
            <a:t> transactions</a:t>
          </a:r>
        </a:p>
        <a:p>
          <a:endParaRPr lang="en-US" sz="1100" b="0" u="none" baseline="0">
            <a:solidFill>
              <a:schemeClr val="bg1"/>
            </a:solidFill>
            <a:latin typeface="Trebuchet MS" pitchFamily="34" charset="0"/>
            <a:cs typeface="Tunga" pitchFamily="2"/>
          </a:endParaRPr>
        </a:p>
        <a:p>
          <a:r>
            <a:rPr lang="en-US" sz="1100" b="0" i="0" u="none" strike="noStrike">
              <a:solidFill>
                <a:schemeClr val="lt1"/>
              </a:solidFill>
              <a:latin typeface="Trebuchet MS" pitchFamily="34" charset="0"/>
              <a:ea typeface="+mn-ea"/>
              <a:cs typeface="+mn-cs"/>
            </a:rPr>
            <a:t>You will probably find that the fastest way to add new transactions is copy and paste similar</a:t>
          </a:r>
          <a:r>
            <a:rPr lang="en-US">
              <a:latin typeface="Trebuchet MS" pitchFamily="34" charset="0"/>
            </a:rPr>
            <a:t> </a:t>
          </a:r>
          <a:r>
            <a:rPr lang="en-US" sz="1100" b="0" i="0" u="none" strike="noStrike">
              <a:solidFill>
                <a:schemeClr val="lt1"/>
              </a:solidFill>
              <a:latin typeface="Trebuchet MS" pitchFamily="34" charset="0"/>
              <a:ea typeface="+mn-ea"/>
              <a:cs typeface="+mn-cs"/>
            </a:rPr>
            <a:t>previous transactions. You can select one or more </a:t>
          </a:r>
          <a:r>
            <a:rPr lang="en-US" sz="1100" b="1" i="0" u="none" strike="noStrike">
              <a:solidFill>
                <a:schemeClr val="lt1"/>
              </a:solidFill>
              <a:latin typeface="Trebuchet MS" pitchFamily="34" charset="0"/>
              <a:ea typeface="+mn-ea"/>
              <a:cs typeface="+mn-cs"/>
            </a:rPr>
            <a:t>rows</a:t>
          </a:r>
          <a:r>
            <a:rPr lang="en-US" sz="1100" b="0" i="0" u="none" strike="noStrike">
              <a:solidFill>
                <a:schemeClr val="lt1"/>
              </a:solidFill>
              <a:latin typeface="Trebuchet MS" pitchFamily="34" charset="0"/>
              <a:ea typeface="+mn-ea"/>
              <a:cs typeface="+mn-cs"/>
            </a:rPr>
            <a:t>, copy them, and then paste them</a:t>
          </a:r>
          <a:r>
            <a:rPr lang="en-US">
              <a:latin typeface="Trebuchet MS" pitchFamily="34" charset="0"/>
            </a:rPr>
            <a:t> </a:t>
          </a:r>
          <a:r>
            <a:rPr lang="en-US" sz="1100" b="0" i="0" u="none" strike="noStrike">
              <a:solidFill>
                <a:schemeClr val="lt1"/>
              </a:solidFill>
              <a:latin typeface="Trebuchet MS" pitchFamily="34" charset="0"/>
              <a:ea typeface="+mn-ea"/>
              <a:cs typeface="+mn-cs"/>
            </a:rPr>
            <a:t>below the last transaction. Then, you just need to edit the cells that need to be changed.</a:t>
          </a:r>
          <a:r>
            <a:rPr lang="en-US">
              <a:latin typeface="Trebuchet MS" pitchFamily="34" charset="0"/>
            </a:rPr>
            <a:t> </a:t>
          </a:r>
        </a:p>
        <a:p>
          <a:endParaRPr lang="en-US" sz="1100" b="1" i="0" u="none" strike="noStrike">
            <a:solidFill>
              <a:schemeClr val="lt1"/>
            </a:solidFill>
            <a:latin typeface="Trebuchet MS" pitchFamily="34" charset="0"/>
            <a:ea typeface="+mn-ea"/>
            <a:cs typeface="+mn-cs"/>
          </a:endParaRPr>
        </a:p>
        <a:p>
          <a:r>
            <a:rPr lang="en-US" sz="1100" b="1" i="0" u="none" strike="noStrike">
              <a:solidFill>
                <a:schemeClr val="lt1"/>
              </a:solidFill>
              <a:latin typeface="Trebuchet MS" pitchFamily="34" charset="0"/>
              <a:ea typeface="+mn-ea"/>
              <a:cs typeface="+mn-cs"/>
            </a:rPr>
            <a:t>TIP</a:t>
          </a:r>
          <a:r>
            <a:rPr lang="en-US" sz="1100" b="0" i="0" u="none" strike="noStrike">
              <a:solidFill>
                <a:schemeClr val="lt1"/>
              </a:solidFill>
              <a:latin typeface="Trebuchet MS" pitchFamily="34" charset="0"/>
              <a:ea typeface="+mn-ea"/>
              <a:cs typeface="+mn-cs"/>
            </a:rPr>
            <a:t>: Always leave the last row in the table BLANK so that you can easily add new rows. To </a:t>
          </a:r>
          <a:r>
            <a:rPr lang="en-US">
              <a:latin typeface="Trebuchet MS" pitchFamily="34" charset="0"/>
            </a:rPr>
            <a:t> </a:t>
          </a:r>
          <a:r>
            <a:rPr lang="en-US" sz="1100" b="0" i="0" u="none" strike="noStrike">
              <a:solidFill>
                <a:schemeClr val="lt1"/>
              </a:solidFill>
              <a:latin typeface="Trebuchet MS" pitchFamily="34" charset="0"/>
              <a:ea typeface="+mn-ea"/>
              <a:cs typeface="+mn-cs"/>
            </a:rPr>
            <a:t>add new rows, select the last row of the table (row 57 in the image to</a:t>
          </a:r>
          <a:r>
            <a:rPr lang="en-US" sz="1100" b="0" i="0" u="none" strike="noStrike" baseline="0">
              <a:solidFill>
                <a:schemeClr val="lt1"/>
              </a:solidFill>
              <a:latin typeface="Trebuchet MS" pitchFamily="34" charset="0"/>
              <a:ea typeface="+mn-ea"/>
              <a:cs typeface="+mn-cs"/>
            </a:rPr>
            <a:t> the right</a:t>
          </a:r>
          <a:r>
            <a:rPr lang="en-US" sz="1100" b="0" i="0" u="none" strike="noStrike">
              <a:solidFill>
                <a:schemeClr val="lt1"/>
              </a:solidFill>
              <a:latin typeface="Trebuchet MS" pitchFamily="34" charset="0"/>
              <a:ea typeface="+mn-ea"/>
              <a:cs typeface="+mn-cs"/>
            </a:rPr>
            <a:t>) and drag the fill</a:t>
          </a:r>
          <a:r>
            <a:rPr lang="en-US">
              <a:latin typeface="Trebuchet MS" pitchFamily="34" charset="0"/>
            </a:rPr>
            <a:t> </a:t>
          </a:r>
          <a:r>
            <a:rPr lang="en-US" sz="1100" b="0" i="0" u="none" strike="noStrike">
              <a:solidFill>
                <a:schemeClr val="lt1"/>
              </a:solidFill>
              <a:latin typeface="Trebuchet MS" pitchFamily="34" charset="0"/>
              <a:ea typeface="+mn-ea"/>
              <a:cs typeface="+mn-cs"/>
            </a:rPr>
            <a:t>handle down to copy the row down to create as many new rows as you need.</a:t>
          </a:r>
        </a:p>
        <a:p>
          <a:endParaRPr lang="en-US" sz="1100" b="0" i="0" u="none" strike="noStrike">
            <a:solidFill>
              <a:schemeClr val="lt1"/>
            </a:solidFill>
            <a:latin typeface="Trebuchet MS" pitchFamily="34" charset="0"/>
            <a:ea typeface="+mn-ea"/>
            <a:cs typeface="+mn-cs"/>
          </a:endParaRPr>
        </a:p>
        <a:p>
          <a:r>
            <a:rPr lang="en-US" sz="1100" b="1" i="0" u="sng" strike="noStrike">
              <a:solidFill>
                <a:schemeClr val="lt1"/>
              </a:solidFill>
              <a:latin typeface="Trebuchet MS" pitchFamily="34" charset="0"/>
              <a:ea typeface="+mn-ea"/>
              <a:cs typeface="+mn-cs"/>
            </a:rPr>
            <a:t>Recording a SPLIT Transaction</a:t>
          </a:r>
          <a:r>
            <a:rPr lang="en-US">
              <a:latin typeface="Trebuchet MS" pitchFamily="34" charset="0"/>
            </a:rPr>
            <a:t> </a:t>
          </a:r>
        </a:p>
        <a:p>
          <a:r>
            <a:rPr lang="en-US" sz="1100" b="0" i="0" u="none" strike="noStrike">
              <a:solidFill>
                <a:schemeClr val="lt1"/>
              </a:solidFill>
              <a:latin typeface="Trebuchet MS" pitchFamily="34" charset="0"/>
              <a:ea typeface="+mn-ea"/>
              <a:cs typeface="+mn-cs"/>
            </a:rPr>
            <a:t>If a single transaction needs to be allocated to multiple budget categories, you need to create</a:t>
          </a:r>
          <a:r>
            <a:rPr lang="en-US">
              <a:latin typeface="Trebuchet MS" pitchFamily="34" charset="0"/>
            </a:rPr>
            <a:t> </a:t>
          </a:r>
          <a:r>
            <a:rPr lang="en-US" sz="1100" b="0" i="0" u="none" strike="noStrike">
              <a:solidFill>
                <a:schemeClr val="lt1"/>
              </a:solidFill>
              <a:latin typeface="Trebuchet MS" pitchFamily="34" charset="0"/>
              <a:ea typeface="+mn-ea"/>
              <a:cs typeface="+mn-cs"/>
            </a:rPr>
            <a:t>a </a:t>
          </a:r>
          <a:r>
            <a:rPr lang="en-US" sz="1100" b="1" i="0" u="none" strike="noStrike">
              <a:solidFill>
                <a:schemeClr val="lt1"/>
              </a:solidFill>
              <a:latin typeface="Trebuchet MS" pitchFamily="34" charset="0"/>
              <a:ea typeface="+mn-ea"/>
              <a:cs typeface="+mn-cs"/>
            </a:rPr>
            <a:t>SPLIT</a:t>
          </a:r>
          <a:r>
            <a:rPr lang="en-US" sz="1100" b="0" i="0" u="none" strike="noStrike">
              <a:solidFill>
                <a:schemeClr val="lt1"/>
              </a:solidFill>
              <a:latin typeface="Trebuchet MS" pitchFamily="34" charset="0"/>
              <a:ea typeface="+mn-ea"/>
              <a:cs typeface="+mn-cs"/>
            </a:rPr>
            <a:t> transaction. You can do this by splitting the transaction into multiple transactions - </a:t>
          </a:r>
          <a:r>
            <a:rPr lang="en-US">
              <a:latin typeface="Trebuchet MS" pitchFamily="34" charset="0"/>
            </a:rPr>
            <a:t> </a:t>
          </a:r>
          <a:r>
            <a:rPr lang="en-US" sz="1100" b="0" i="0" u="none" strike="noStrike">
              <a:solidFill>
                <a:schemeClr val="lt1"/>
              </a:solidFill>
              <a:latin typeface="Trebuchet MS" pitchFamily="34" charset="0"/>
              <a:ea typeface="+mn-ea"/>
              <a:cs typeface="+mn-cs"/>
            </a:rPr>
            <a:t>one for each category. You can use the MEMO field to indicate that the transaction is a "Split".</a:t>
          </a:r>
          <a:r>
            <a:rPr lang="en-US">
              <a:latin typeface="Trebuchet MS" pitchFamily="34" charset="0"/>
            </a:rPr>
            <a:t> </a:t>
          </a:r>
        </a:p>
        <a:p>
          <a:endParaRPr lang="en-US" sz="1100" b="0" i="0" u="none" strike="noStrike">
            <a:solidFill>
              <a:schemeClr val="lt1"/>
            </a:solidFill>
            <a:latin typeface="Trebuchet MS" pitchFamily="34" charset="0"/>
            <a:ea typeface="+mn-ea"/>
            <a:cs typeface="+mn-cs"/>
          </a:endParaRPr>
        </a:p>
        <a:p>
          <a:r>
            <a:rPr lang="en-US" sz="1100" b="0" i="0" u="none" strike="noStrike">
              <a:solidFill>
                <a:schemeClr val="lt1"/>
              </a:solidFill>
              <a:latin typeface="Trebuchet MS" pitchFamily="34" charset="0"/>
              <a:ea typeface="+mn-ea"/>
              <a:cs typeface="+mn-cs"/>
            </a:rPr>
            <a:t>ACCOUNT   DATE    NUM   PAYEE    MEMO    CATEGORY    PAYMENT</a:t>
          </a:r>
          <a:r>
            <a:rPr lang="en-US">
              <a:latin typeface="Trebuchet MS" pitchFamily="34" charset="0"/>
            </a:rPr>
            <a:t> </a:t>
          </a:r>
        </a:p>
        <a:p>
          <a:r>
            <a:rPr lang="en-US" sz="1100" b="0" i="0" u="none" strike="noStrike">
              <a:solidFill>
                <a:schemeClr val="lt1"/>
              </a:solidFill>
              <a:latin typeface="Trebuchet MS" pitchFamily="34" charset="0"/>
              <a:ea typeface="+mn-ea"/>
              <a:cs typeface="+mn-cs"/>
            </a:rPr>
            <a:t>Checking  1/1/10   2032  Target     Split      </a:t>
          </a:r>
          <a:r>
            <a:rPr lang="en-US" sz="1100" b="0" i="0" u="none" strike="noStrike" baseline="0">
              <a:solidFill>
                <a:schemeClr val="lt1"/>
              </a:solidFill>
              <a:latin typeface="Trebuchet MS" pitchFamily="34" charset="0"/>
              <a:ea typeface="+mn-ea"/>
              <a:cs typeface="+mn-cs"/>
            </a:rPr>
            <a:t> </a:t>
          </a:r>
          <a:r>
            <a:rPr lang="en-US" sz="1100" b="0" i="0" u="none" strike="noStrike">
              <a:solidFill>
                <a:schemeClr val="lt1"/>
              </a:solidFill>
              <a:latin typeface="Trebuchet MS" pitchFamily="34" charset="0"/>
              <a:ea typeface="+mn-ea"/>
              <a:cs typeface="+mn-cs"/>
            </a:rPr>
            <a:t>Clothing        </a:t>
          </a:r>
          <a:r>
            <a:rPr lang="en-US" sz="1100" b="0" i="0" u="none" strike="noStrike" baseline="0">
              <a:solidFill>
                <a:schemeClr val="lt1"/>
              </a:solidFill>
              <a:latin typeface="Trebuchet MS" pitchFamily="34" charset="0"/>
              <a:ea typeface="+mn-ea"/>
              <a:cs typeface="+mn-cs"/>
            </a:rPr>
            <a:t> </a:t>
          </a:r>
          <a:r>
            <a:rPr lang="en-US" sz="1100" b="0" i="0" u="none" strike="noStrike">
              <a:solidFill>
                <a:schemeClr val="lt1"/>
              </a:solidFill>
              <a:latin typeface="Trebuchet MS" pitchFamily="34" charset="0"/>
              <a:ea typeface="+mn-ea"/>
              <a:cs typeface="+mn-cs"/>
            </a:rPr>
            <a:t>23.10</a:t>
          </a:r>
          <a:r>
            <a:rPr lang="en-US">
              <a:latin typeface="Trebuchet MS" pitchFamily="34" charset="0"/>
            </a:rPr>
            <a:t> </a:t>
          </a:r>
        </a:p>
        <a:p>
          <a:r>
            <a:rPr lang="en-US" sz="1100" b="0" i="0" u="none" strike="noStrike">
              <a:solidFill>
                <a:schemeClr val="lt1"/>
              </a:solidFill>
              <a:latin typeface="Trebuchet MS" pitchFamily="34" charset="0"/>
              <a:ea typeface="+mn-ea"/>
              <a:cs typeface="+mn-cs"/>
            </a:rPr>
            <a:t>Checking  1/1/10   2032  Target     Split       Groceries </a:t>
          </a:r>
          <a:r>
            <a:rPr lang="en-US" sz="1100" b="0" i="0" u="none" strike="noStrike" baseline="0">
              <a:solidFill>
                <a:schemeClr val="lt1"/>
              </a:solidFill>
              <a:latin typeface="Trebuchet MS" pitchFamily="34" charset="0"/>
              <a:ea typeface="+mn-ea"/>
              <a:cs typeface="+mn-cs"/>
            </a:rPr>
            <a:t> </a:t>
          </a:r>
          <a:r>
            <a:rPr lang="en-US" sz="1100" b="0" i="0" u="none" strike="noStrike">
              <a:solidFill>
                <a:schemeClr val="lt1"/>
              </a:solidFill>
              <a:latin typeface="Trebuchet MS" pitchFamily="34" charset="0"/>
              <a:ea typeface="+mn-ea"/>
              <a:cs typeface="+mn-cs"/>
            </a:rPr>
            <a:t>     45.15</a:t>
          </a:r>
          <a:r>
            <a:rPr lang="en-US">
              <a:latin typeface="Trebuchet MS" pitchFamily="34" charset="0"/>
            </a:rPr>
            <a:t> </a:t>
          </a:r>
        </a:p>
        <a:p>
          <a:r>
            <a:rPr lang="en-US" sz="1100" b="0" i="0" u="none" strike="noStrike">
              <a:solidFill>
                <a:schemeClr val="lt1"/>
              </a:solidFill>
              <a:latin typeface="Trebuchet MS" pitchFamily="34" charset="0"/>
              <a:ea typeface="+mn-ea"/>
              <a:cs typeface="+mn-cs"/>
            </a:rPr>
            <a:t>Checking  1/1/10   2032  Target     Split       Supplies         25.04</a:t>
          </a:r>
          <a:r>
            <a:rPr lang="en-US">
              <a:latin typeface="Trebuchet MS" pitchFamily="34" charset="0"/>
            </a:rPr>
            <a:t> </a:t>
          </a:r>
        </a:p>
        <a:p>
          <a:endParaRPr lang="en-US" sz="1100" b="1" i="0" u="none" strike="noStrike">
            <a:solidFill>
              <a:schemeClr val="lt1"/>
            </a:solidFill>
            <a:latin typeface="Trebuchet MS" pitchFamily="34" charset="0"/>
            <a:ea typeface="+mn-ea"/>
            <a:cs typeface="+mn-cs"/>
          </a:endParaRPr>
        </a:p>
        <a:p>
          <a:r>
            <a:rPr lang="en-US" sz="1100" b="1" i="0" u="none" strike="noStrike">
              <a:solidFill>
                <a:schemeClr val="lt1"/>
              </a:solidFill>
              <a:latin typeface="Trebuchet MS" pitchFamily="34" charset="0"/>
              <a:ea typeface="+mn-ea"/>
              <a:cs typeface="+mn-cs"/>
            </a:rPr>
            <a:t>Tip:</a:t>
          </a:r>
          <a:r>
            <a:rPr lang="en-US" sz="1100" b="0" i="0" u="none" strike="noStrike">
              <a:solidFill>
                <a:schemeClr val="lt1"/>
              </a:solidFill>
              <a:latin typeface="Trebuchet MS" pitchFamily="34" charset="0"/>
              <a:ea typeface="+mn-ea"/>
              <a:cs typeface="+mn-cs"/>
            </a:rPr>
            <a:t> If you want to verify the total amount of the split transaction, you can do a quick</a:t>
          </a:r>
          <a:r>
            <a:rPr lang="en-US">
              <a:latin typeface="Trebuchet MS" pitchFamily="34" charset="0"/>
            </a:rPr>
            <a:t> </a:t>
          </a:r>
          <a:r>
            <a:rPr lang="en-US" sz="1100" b="0" i="0" u="none" strike="noStrike">
              <a:solidFill>
                <a:schemeClr val="lt1"/>
              </a:solidFill>
              <a:latin typeface="Trebuchet MS" pitchFamily="34" charset="0"/>
              <a:ea typeface="+mn-ea"/>
              <a:cs typeface="+mn-cs"/>
            </a:rPr>
            <a:t>calculation off to the side of the table using an Excel formula, like "=SUM (H13:H15)"</a:t>
          </a:r>
          <a:r>
            <a:rPr lang="en-US">
              <a:latin typeface="Trebuchet MS" pitchFamily="34" charset="0"/>
            </a:rPr>
            <a:t> </a:t>
          </a:r>
        </a:p>
        <a:p>
          <a:endParaRPr lang="en-US" sz="1100" b="1" i="0" u="none" strike="noStrike">
            <a:solidFill>
              <a:schemeClr val="lt1"/>
            </a:solidFill>
            <a:latin typeface="Trebuchet MS" pitchFamily="34" charset="0"/>
            <a:ea typeface="+mn-ea"/>
            <a:cs typeface="+mn-cs"/>
          </a:endParaRPr>
        </a:p>
        <a:p>
          <a:r>
            <a:rPr lang="en-US" sz="1100" b="1" i="0" u="sng" strike="noStrike">
              <a:solidFill>
                <a:schemeClr val="lt1"/>
              </a:solidFill>
              <a:latin typeface="Trebuchet MS" pitchFamily="34" charset="0"/>
              <a:ea typeface="+mn-ea"/>
              <a:cs typeface="+mn-cs"/>
            </a:rPr>
            <a:t>Recording a [Transfer] Between Spending Accounts</a:t>
          </a:r>
          <a:r>
            <a:rPr lang="en-US" u="sng">
              <a:latin typeface="Trebuchet MS" pitchFamily="34" charset="0"/>
            </a:rPr>
            <a:t> </a:t>
          </a:r>
        </a:p>
        <a:p>
          <a:r>
            <a:rPr lang="en-US" sz="1100" b="0" i="0" u="none" strike="noStrike">
              <a:solidFill>
                <a:schemeClr val="lt1"/>
              </a:solidFill>
              <a:latin typeface="Trebuchet MS" pitchFamily="34" charset="0"/>
              <a:ea typeface="+mn-ea"/>
              <a:cs typeface="+mn-cs"/>
            </a:rPr>
            <a:t>Record a transfer by listing two transactions (one PAYMENT, one DEPOSIT) to offset each other.</a:t>
          </a:r>
          <a:r>
            <a:rPr lang="en-US">
              <a:latin typeface="Trebuchet MS" pitchFamily="34" charset="0"/>
            </a:rPr>
            <a:t> </a:t>
          </a:r>
          <a:r>
            <a:rPr lang="en-US" sz="1100" b="0" i="0" u="none" strike="noStrike">
              <a:solidFill>
                <a:schemeClr val="lt1"/>
              </a:solidFill>
              <a:latin typeface="Trebuchet MS" pitchFamily="34" charset="0"/>
              <a:ea typeface="+mn-ea"/>
              <a:cs typeface="+mn-cs"/>
            </a:rPr>
            <a:t>Choose "[Transfer]" as the Category for both transactions. For example, a $250 credit card</a:t>
          </a:r>
          <a:r>
            <a:rPr lang="en-US">
              <a:latin typeface="Trebuchet MS" pitchFamily="34" charset="0"/>
            </a:rPr>
            <a:t> </a:t>
          </a:r>
          <a:r>
            <a:rPr lang="en-US" sz="1100" b="0" i="0" u="none" strike="noStrike">
              <a:solidFill>
                <a:schemeClr val="lt1"/>
              </a:solidFill>
              <a:latin typeface="Trebuchet MS" pitchFamily="34" charset="0"/>
              <a:ea typeface="+mn-ea"/>
              <a:cs typeface="+mn-cs"/>
            </a:rPr>
            <a:t>payment would be recorded as a transfer FROM your checking TO your credit card account:</a:t>
          </a:r>
          <a:r>
            <a:rPr lang="en-US">
              <a:latin typeface="Trebuchet MS" pitchFamily="34" charset="0"/>
            </a:rPr>
            <a:t> </a:t>
          </a:r>
        </a:p>
        <a:p>
          <a:endParaRPr lang="en-US" sz="1100" b="0" i="0" u="none" strike="noStrike">
            <a:solidFill>
              <a:schemeClr val="lt1"/>
            </a:solidFill>
            <a:latin typeface="Trebuchet MS" pitchFamily="34" charset="0"/>
            <a:ea typeface="+mn-ea"/>
            <a:cs typeface="+mn-cs"/>
          </a:endParaRPr>
        </a:p>
        <a:p>
          <a:r>
            <a:rPr lang="en-US" sz="1100" b="0" i="0" u="none" strike="noStrike">
              <a:solidFill>
                <a:schemeClr val="lt1"/>
              </a:solidFill>
              <a:latin typeface="Trebuchet MS" pitchFamily="34" charset="0"/>
              <a:ea typeface="+mn-ea"/>
              <a:cs typeface="+mn-cs"/>
            </a:rPr>
            <a:t>ACCOUNT     DATE    NUM   PAYEE                 CATEGORY    PAYMENT  DEPOSIT</a:t>
          </a:r>
          <a:r>
            <a:rPr lang="en-US">
              <a:latin typeface="Trebuchet MS" pitchFamily="34" charset="0"/>
            </a:rPr>
            <a:t> </a:t>
          </a:r>
        </a:p>
        <a:p>
          <a:r>
            <a:rPr lang="en-US" sz="1100" b="0" i="0" u="none" strike="noStrike">
              <a:solidFill>
                <a:schemeClr val="lt1"/>
              </a:solidFill>
              <a:latin typeface="Trebuchet MS" pitchFamily="34" charset="0"/>
              <a:ea typeface="+mn-ea"/>
              <a:cs typeface="+mn-cs"/>
            </a:rPr>
            <a:t>Credit Card  1/1/10  TXFR </a:t>
          </a:r>
          <a:r>
            <a:rPr lang="en-US" sz="1100" b="0" i="0" u="none" strike="noStrike" baseline="0">
              <a:solidFill>
                <a:schemeClr val="lt1"/>
              </a:solidFill>
              <a:latin typeface="Trebuchet MS" pitchFamily="34" charset="0"/>
              <a:ea typeface="+mn-ea"/>
              <a:cs typeface="+mn-cs"/>
            </a:rPr>
            <a:t> </a:t>
          </a:r>
          <a:r>
            <a:rPr lang="en-US" sz="1100" b="0" i="0" u="none" strike="noStrike">
              <a:solidFill>
                <a:schemeClr val="lt1"/>
              </a:solidFill>
              <a:latin typeface="Trebuchet MS" pitchFamily="34" charset="0"/>
              <a:ea typeface="+mn-ea"/>
              <a:cs typeface="+mn-cs"/>
            </a:rPr>
            <a:t>[From Checking]   [Transfer]                     150.00</a:t>
          </a:r>
          <a:r>
            <a:rPr lang="en-US">
              <a:latin typeface="Trebuchet MS" pitchFamily="34" charset="0"/>
            </a:rPr>
            <a:t> </a:t>
          </a:r>
        </a:p>
        <a:p>
          <a:r>
            <a:rPr lang="en-US" sz="1100" b="0" i="0" u="none" strike="noStrike">
              <a:solidFill>
                <a:schemeClr val="lt1"/>
              </a:solidFill>
              <a:latin typeface="Trebuchet MS" pitchFamily="34" charset="0"/>
              <a:ea typeface="+mn-ea"/>
              <a:cs typeface="+mn-cs"/>
            </a:rPr>
            <a:t>Checking      1/1/10  TXFR  [To Credit Card]   [Transfer]     150.00</a:t>
          </a:r>
          <a:r>
            <a:rPr lang="en-US">
              <a:latin typeface="Trebuchet MS" pitchFamily="34" charset="0"/>
            </a:rPr>
            <a:t> </a:t>
          </a:r>
        </a:p>
        <a:p>
          <a:endParaRPr lang="en-US" sz="1100" b="1" i="0" u="none" strike="noStrike">
            <a:solidFill>
              <a:schemeClr val="lt1"/>
            </a:solidFill>
            <a:latin typeface="Trebuchet MS" pitchFamily="34" charset="0"/>
            <a:ea typeface="+mn-ea"/>
            <a:cs typeface="+mn-cs"/>
          </a:endParaRPr>
        </a:p>
        <a:p>
          <a:r>
            <a:rPr lang="en-US" sz="1100" b="1" i="0" u="none" strike="noStrike">
              <a:solidFill>
                <a:schemeClr val="lt1"/>
              </a:solidFill>
              <a:latin typeface="Trebuchet MS" pitchFamily="34" charset="0"/>
              <a:ea typeface="+mn-ea"/>
              <a:cs typeface="+mn-cs"/>
            </a:rPr>
            <a:t>NOTE</a:t>
          </a:r>
          <a:r>
            <a:rPr lang="en-US" sz="1100" b="0" i="0" u="none" strike="noStrike">
              <a:solidFill>
                <a:schemeClr val="lt1"/>
              </a:solidFill>
              <a:latin typeface="Trebuchet MS" pitchFamily="34" charset="0"/>
              <a:ea typeface="+mn-ea"/>
              <a:cs typeface="+mn-cs"/>
            </a:rPr>
            <a:t>: The above example assumes that the "payment" to your Credit Card is to pay off the</a:t>
          </a:r>
          <a:r>
            <a:rPr lang="en-US">
              <a:latin typeface="Trebuchet MS" pitchFamily="34" charset="0"/>
            </a:rPr>
            <a:t> </a:t>
          </a:r>
          <a:r>
            <a:rPr lang="en-US" sz="1100" b="0" i="0" u="none" strike="noStrike">
              <a:solidFill>
                <a:schemeClr val="lt1"/>
              </a:solidFill>
              <a:latin typeface="Trebuchet MS" pitchFamily="34" charset="0"/>
              <a:ea typeface="+mn-ea"/>
              <a:cs typeface="+mn-cs"/>
            </a:rPr>
            <a:t>charges that you have already recorded earlier in the Transaction History table for the</a:t>
          </a:r>
          <a:r>
            <a:rPr lang="en-US">
              <a:latin typeface="Trebuchet MS" pitchFamily="34" charset="0"/>
            </a:rPr>
            <a:t> </a:t>
          </a:r>
          <a:r>
            <a:rPr lang="en-US" sz="1100" b="0" i="0" u="none" strike="noStrike">
              <a:solidFill>
                <a:schemeClr val="lt1"/>
              </a:solidFill>
              <a:latin typeface="Trebuchet MS" pitchFamily="34" charset="0"/>
              <a:ea typeface="+mn-ea"/>
              <a:cs typeface="+mn-cs"/>
            </a:rPr>
            <a:t>Credit Card account. If you are NOT recording individual Credit Card transactions using the</a:t>
          </a:r>
          <a:r>
            <a:rPr lang="en-US">
              <a:latin typeface="Trebuchet MS" pitchFamily="34" charset="0"/>
            </a:rPr>
            <a:t> </a:t>
          </a:r>
          <a:r>
            <a:rPr lang="en-US" sz="1100" b="0" i="0" u="none" strike="noStrike">
              <a:solidFill>
                <a:schemeClr val="lt1"/>
              </a:solidFill>
              <a:latin typeface="Trebuchet MS" pitchFamily="34" charset="0"/>
              <a:ea typeface="+mn-ea"/>
              <a:cs typeface="+mn-cs"/>
            </a:rPr>
            <a:t>Transactions worksheet, or part of the $150.00 was to pay down an outstanding debt, then a </a:t>
          </a:r>
          <a:r>
            <a:rPr lang="en-US">
              <a:latin typeface="Trebuchet MS" pitchFamily="34" charset="0"/>
            </a:rPr>
            <a:t> </a:t>
          </a:r>
          <a:r>
            <a:rPr lang="en-US" sz="1100" b="0" i="0" u="none" strike="noStrike">
              <a:solidFill>
                <a:schemeClr val="lt1"/>
              </a:solidFill>
              <a:latin typeface="Trebuchet MS" pitchFamily="34" charset="0"/>
              <a:ea typeface="+mn-ea"/>
              <a:cs typeface="+mn-cs"/>
            </a:rPr>
            <a:t>credit card payment would look like one of the following, where "Credit Card #1" is a category</a:t>
          </a:r>
          <a:r>
            <a:rPr lang="en-US">
              <a:latin typeface="Trebuchet MS" pitchFamily="34" charset="0"/>
            </a:rPr>
            <a:t> </a:t>
          </a:r>
          <a:r>
            <a:rPr lang="en-US" sz="1100" b="0" i="0" u="none" strike="noStrike">
              <a:solidFill>
                <a:schemeClr val="lt1"/>
              </a:solidFill>
              <a:latin typeface="Trebuchet MS" pitchFamily="34" charset="0"/>
              <a:ea typeface="+mn-ea"/>
              <a:cs typeface="+mn-cs"/>
            </a:rPr>
            <a:t>under Obligations.</a:t>
          </a:r>
          <a:r>
            <a:rPr lang="en-US">
              <a:latin typeface="Trebuchet MS" pitchFamily="34" charset="0"/>
            </a:rPr>
            <a:t> </a:t>
          </a:r>
        </a:p>
        <a:p>
          <a:endParaRPr lang="en-US" sz="1100" b="0" i="1" u="none" strike="noStrike">
            <a:solidFill>
              <a:schemeClr val="lt1"/>
            </a:solidFill>
            <a:latin typeface="Trebuchet MS" pitchFamily="34" charset="0"/>
            <a:ea typeface="+mn-ea"/>
            <a:cs typeface="+mn-cs"/>
          </a:endParaRPr>
        </a:p>
        <a:p>
          <a:r>
            <a:rPr lang="en-US" sz="1100" b="0" i="1" u="none" strike="noStrike">
              <a:solidFill>
                <a:schemeClr val="lt1"/>
              </a:solidFill>
              <a:latin typeface="Trebuchet MS" pitchFamily="34" charset="0"/>
              <a:ea typeface="+mn-ea"/>
              <a:cs typeface="+mn-cs"/>
            </a:rPr>
            <a:t>Example 1: Not using Credit Card #1 any more, but still owe money on it.</a:t>
          </a:r>
          <a:r>
            <a:rPr lang="en-US">
              <a:latin typeface="Trebuchet MS" pitchFamily="34" charset="0"/>
            </a:rPr>
            <a:t> </a:t>
          </a:r>
        </a:p>
        <a:p>
          <a:endParaRPr lang="en-US" sz="1100" b="0" i="0" u="none" strike="noStrike">
            <a:solidFill>
              <a:schemeClr val="lt1"/>
            </a:solidFill>
            <a:latin typeface="Trebuchet MS" pitchFamily="34" charset="0"/>
            <a:ea typeface="+mn-ea"/>
            <a:cs typeface="+mn-cs"/>
          </a:endParaRPr>
        </a:p>
        <a:p>
          <a:r>
            <a:rPr lang="en-US" sz="1100" b="0" i="0" u="none" strike="noStrike">
              <a:solidFill>
                <a:schemeClr val="lt1"/>
              </a:solidFill>
              <a:latin typeface="Trebuchet MS" pitchFamily="34" charset="0"/>
              <a:ea typeface="+mn-ea"/>
              <a:cs typeface="+mn-cs"/>
            </a:rPr>
            <a:t>ACCOUNT     DATE    NUM   PAYEE           CATEGORY        PAYMENT</a:t>
          </a:r>
          <a:r>
            <a:rPr lang="en-US">
              <a:latin typeface="Trebuchet MS" pitchFamily="34" charset="0"/>
            </a:rPr>
            <a:t> </a:t>
          </a:r>
        </a:p>
        <a:p>
          <a:r>
            <a:rPr lang="en-US" sz="1100" b="0" i="0" u="none" strike="noStrike">
              <a:solidFill>
                <a:schemeClr val="lt1"/>
              </a:solidFill>
              <a:latin typeface="Trebuchet MS" pitchFamily="34" charset="0"/>
              <a:ea typeface="+mn-ea"/>
              <a:cs typeface="+mn-cs"/>
            </a:rPr>
            <a:t>Checking    1/1/10          Credit Card     Credit Card #1   150.00</a:t>
          </a:r>
          <a:r>
            <a:rPr lang="en-US">
              <a:latin typeface="Trebuchet MS" pitchFamily="34" charset="0"/>
            </a:rPr>
            <a:t> </a:t>
          </a:r>
        </a:p>
        <a:p>
          <a:endParaRPr lang="en-US" sz="1100" b="0" i="1" u="none" strike="noStrike">
            <a:solidFill>
              <a:schemeClr val="lt1"/>
            </a:solidFill>
            <a:latin typeface="Trebuchet MS" pitchFamily="34" charset="0"/>
            <a:ea typeface="+mn-ea"/>
            <a:cs typeface="+mn-cs"/>
          </a:endParaRPr>
        </a:p>
        <a:p>
          <a:r>
            <a:rPr lang="en-US" sz="1100" b="0" i="1" u="none" strike="noStrike">
              <a:solidFill>
                <a:schemeClr val="lt1"/>
              </a:solidFill>
              <a:latin typeface="Trebuchet MS" pitchFamily="34" charset="0"/>
              <a:ea typeface="+mn-ea"/>
              <a:cs typeface="+mn-cs"/>
            </a:rPr>
            <a:t>Example 2: A portion of a credit card payment used to pay down $25.00 of outstanding debt.</a:t>
          </a:r>
          <a:r>
            <a:rPr lang="en-US">
              <a:latin typeface="Trebuchet MS" pitchFamily="34" charset="0"/>
            </a:rPr>
            <a:t> </a:t>
          </a:r>
        </a:p>
        <a:p>
          <a:endParaRPr lang="en-US" sz="1100" b="0" i="0" u="none" strike="noStrike">
            <a:solidFill>
              <a:schemeClr val="lt1"/>
            </a:solidFill>
            <a:latin typeface="Trebuchet MS" pitchFamily="34" charset="0"/>
            <a:ea typeface="+mn-ea"/>
            <a:cs typeface="+mn-cs"/>
          </a:endParaRPr>
        </a:p>
        <a:p>
          <a:r>
            <a:rPr lang="en-US" sz="1100" b="0" i="0" u="none" strike="noStrike">
              <a:solidFill>
                <a:schemeClr val="lt1"/>
              </a:solidFill>
              <a:latin typeface="Trebuchet MS" pitchFamily="34" charset="0"/>
              <a:ea typeface="+mn-ea"/>
              <a:cs typeface="+mn-cs"/>
            </a:rPr>
            <a:t>ACCOUNT     DATE    NUM   PAYEE               MEMO      CATEGORY      PAYMENT  DEPOSIT</a:t>
          </a:r>
          <a:r>
            <a:rPr lang="en-US">
              <a:latin typeface="Trebuchet MS" pitchFamily="34" charset="0"/>
            </a:rPr>
            <a:t> </a:t>
          </a:r>
        </a:p>
        <a:p>
          <a:r>
            <a:rPr lang="en-US" sz="1100" b="0" i="0" u="none" strike="noStrike">
              <a:solidFill>
                <a:schemeClr val="lt1"/>
              </a:solidFill>
              <a:latin typeface="Trebuchet MS" pitchFamily="34" charset="0"/>
              <a:ea typeface="+mn-ea"/>
              <a:cs typeface="+mn-cs"/>
            </a:rPr>
            <a:t>Credit Card 1/1/10  TXFR  [From Checking]                [Transfer]                        150.00</a:t>
          </a:r>
          <a:r>
            <a:rPr lang="en-US">
              <a:latin typeface="Trebuchet MS" pitchFamily="34" charset="0"/>
            </a:rPr>
            <a:t> </a:t>
          </a:r>
        </a:p>
        <a:p>
          <a:r>
            <a:rPr lang="en-US" sz="1100" b="0" i="0" u="none" strike="noStrike">
              <a:solidFill>
                <a:schemeClr val="lt1"/>
              </a:solidFill>
              <a:latin typeface="Trebuchet MS" pitchFamily="34" charset="0"/>
              <a:ea typeface="+mn-ea"/>
              <a:cs typeface="+mn-cs"/>
            </a:rPr>
            <a:t>Checking     1/1/10  TXFR  [To Credit Card]   Split      [Transfer]        125.00</a:t>
          </a:r>
          <a:r>
            <a:rPr lang="en-US">
              <a:latin typeface="Trebuchet MS" pitchFamily="34" charset="0"/>
            </a:rPr>
            <a:t> </a:t>
          </a:r>
        </a:p>
        <a:p>
          <a:r>
            <a:rPr lang="en-US" sz="1100" b="0" i="0" u="none" strike="noStrike">
              <a:solidFill>
                <a:schemeClr val="lt1"/>
              </a:solidFill>
              <a:latin typeface="Trebuchet MS" pitchFamily="34" charset="0"/>
              <a:ea typeface="+mn-ea"/>
              <a:cs typeface="+mn-cs"/>
            </a:rPr>
            <a:t>Checking     1/1/10  TXFR  [To Credit Card]   Split    Credit Card #1     25.00</a:t>
          </a:r>
          <a:r>
            <a:rPr lang="en-US">
              <a:latin typeface="Trebuchet MS" pitchFamily="34" charset="0"/>
            </a:rPr>
            <a:t> </a:t>
          </a:r>
        </a:p>
        <a:p>
          <a:endParaRPr lang="en-US" sz="1100" b="1" i="0" u="none" strike="noStrike">
            <a:solidFill>
              <a:schemeClr val="lt1"/>
            </a:solidFill>
            <a:latin typeface="Trebuchet MS" pitchFamily="34" charset="0"/>
            <a:ea typeface="+mn-ea"/>
            <a:cs typeface="+mn-cs"/>
          </a:endParaRPr>
        </a:p>
        <a:p>
          <a:r>
            <a:rPr lang="en-US" sz="1100" b="1" i="0" u="sng" strike="noStrike">
              <a:solidFill>
                <a:schemeClr val="lt1"/>
              </a:solidFill>
              <a:latin typeface="Trebuchet MS" pitchFamily="34" charset="0"/>
              <a:ea typeface="+mn-ea"/>
              <a:cs typeface="+mn-cs"/>
            </a:rPr>
            <a:t>Recording a [Transfer] To SAVINGS</a:t>
          </a:r>
          <a:r>
            <a:rPr lang="en-US" u="sng">
              <a:latin typeface="Trebuchet MS" pitchFamily="34" charset="0"/>
            </a:rPr>
            <a:t> </a:t>
          </a:r>
        </a:p>
        <a:p>
          <a:r>
            <a:rPr lang="en-US" sz="1100" b="0" i="0" u="none" strike="noStrike">
              <a:solidFill>
                <a:schemeClr val="lt1"/>
              </a:solidFill>
              <a:latin typeface="Trebuchet MS" pitchFamily="34" charset="0"/>
              <a:ea typeface="+mn-ea"/>
              <a:cs typeface="+mn-cs"/>
            </a:rPr>
            <a:t>When budgeting, you </a:t>
          </a:r>
          <a:r>
            <a:rPr lang="en-US" sz="1100" b="1" i="0" u="none" strike="noStrike">
              <a:solidFill>
                <a:schemeClr val="lt1"/>
              </a:solidFill>
              <a:latin typeface="Trebuchet MS" pitchFamily="34" charset="0"/>
              <a:ea typeface="+mn-ea"/>
              <a:cs typeface="+mn-cs"/>
            </a:rPr>
            <a:t>treat a transfer to Savings as an expense</a:t>
          </a:r>
          <a:r>
            <a:rPr lang="en-US" sz="1100" b="0" i="0" u="none" strike="noStrike">
              <a:solidFill>
                <a:schemeClr val="lt1"/>
              </a:solidFill>
              <a:latin typeface="Trebuchet MS" pitchFamily="34" charset="0"/>
              <a:ea typeface="+mn-ea"/>
              <a:cs typeface="+mn-cs"/>
            </a:rPr>
            <a:t>. You</a:t>
          </a:r>
          <a:r>
            <a:rPr lang="en-US" sz="1100" b="0" i="0" u="none" strike="noStrike" baseline="0">
              <a:solidFill>
                <a:schemeClr val="lt1"/>
              </a:solidFill>
              <a:latin typeface="Trebuchet MS" pitchFamily="34" charset="0"/>
              <a:ea typeface="+mn-ea"/>
              <a:cs typeface="+mn-cs"/>
            </a:rPr>
            <a:t> will </a:t>
          </a:r>
          <a:r>
            <a:rPr lang="en-US" sz="1100" b="0" i="0" u="none" strike="noStrike">
              <a:solidFill>
                <a:schemeClr val="lt1"/>
              </a:solidFill>
              <a:latin typeface="Trebuchet MS" pitchFamily="34" charset="0"/>
              <a:ea typeface="+mn-ea"/>
              <a:cs typeface="+mn-cs"/>
            </a:rPr>
            <a:t>notice in the Budget</a:t>
          </a:r>
          <a:r>
            <a:rPr lang="en-US">
              <a:latin typeface="Trebuchet MS" pitchFamily="34" charset="0"/>
            </a:rPr>
            <a:t> </a:t>
          </a:r>
          <a:r>
            <a:rPr lang="en-US" sz="1100" b="0" i="0" u="none" strike="noStrike">
              <a:solidFill>
                <a:schemeClr val="lt1"/>
              </a:solidFill>
              <a:latin typeface="Trebuchet MS" pitchFamily="34" charset="0"/>
              <a:ea typeface="+mn-ea"/>
              <a:cs typeface="+mn-cs"/>
            </a:rPr>
            <a:t>worksheet that there are multiple savings goals listed as sub-categories under the main</a:t>
          </a:r>
          <a:r>
            <a:rPr lang="en-US">
              <a:latin typeface="Trebuchet MS" pitchFamily="34" charset="0"/>
            </a:rPr>
            <a:t> </a:t>
          </a:r>
          <a:r>
            <a:rPr lang="en-US" sz="1100" b="0" i="0" u="none" strike="noStrike">
              <a:solidFill>
                <a:schemeClr val="lt1"/>
              </a:solidFill>
              <a:latin typeface="Trebuchet MS" pitchFamily="34" charset="0"/>
              <a:ea typeface="+mn-ea"/>
              <a:cs typeface="+mn-cs"/>
            </a:rPr>
            <a:t>"To Savings" category. Instead of just throwing money into Savings, you should allocate the </a:t>
          </a:r>
          <a:r>
            <a:rPr lang="en-US">
              <a:latin typeface="Trebuchet MS" pitchFamily="34" charset="0"/>
            </a:rPr>
            <a:t> </a:t>
          </a:r>
          <a:r>
            <a:rPr lang="en-US" sz="1100" b="0" i="0" u="none" strike="noStrike">
              <a:solidFill>
                <a:schemeClr val="lt1"/>
              </a:solidFill>
              <a:latin typeface="Trebuchet MS" pitchFamily="34" charset="0"/>
              <a:ea typeface="+mn-ea"/>
              <a:cs typeface="+mn-cs"/>
            </a:rPr>
            <a:t>money to specific savings goals based on percentages. For example, 50% to your Emergency</a:t>
          </a:r>
          <a:r>
            <a:rPr lang="en-US">
              <a:latin typeface="Trebuchet MS" pitchFamily="34" charset="0"/>
            </a:rPr>
            <a:t> </a:t>
          </a:r>
          <a:r>
            <a:rPr lang="en-US" sz="1100" b="0" i="0" u="none" strike="noStrike">
              <a:solidFill>
                <a:schemeClr val="lt1"/>
              </a:solidFill>
              <a:latin typeface="Trebuchet MS" pitchFamily="34" charset="0"/>
              <a:ea typeface="+mn-ea"/>
              <a:cs typeface="+mn-cs"/>
            </a:rPr>
            <a:t>Fund, 25% to Retirement, etc. You do this by recording the transfer as a SPLIT transaction:</a:t>
          </a:r>
          <a:r>
            <a:rPr lang="en-US">
              <a:latin typeface="Trebuchet MS" pitchFamily="34" charset="0"/>
            </a:rPr>
            <a:t> </a:t>
          </a:r>
          <a:r>
            <a:rPr lang="en-US" sz="1100" b="0" i="0" u="none" strike="noStrike">
              <a:solidFill>
                <a:schemeClr val="lt1"/>
              </a:solidFill>
              <a:latin typeface="Trebuchet MS" pitchFamily="34" charset="0"/>
              <a:ea typeface="+mn-ea"/>
              <a:cs typeface="+mn-cs"/>
            </a:rPr>
            <a:t>In the example below, the CATEGORY for the Savings account transaction is "[Transfer]"</a:t>
          </a:r>
          <a:r>
            <a:rPr lang="en-US">
              <a:latin typeface="Trebuchet MS" pitchFamily="34" charset="0"/>
            </a:rPr>
            <a:t> </a:t>
          </a:r>
          <a:r>
            <a:rPr lang="en-US" sz="1100" b="0" i="0" u="none" strike="noStrike">
              <a:solidFill>
                <a:schemeClr val="lt1"/>
              </a:solidFill>
              <a:latin typeface="Trebuchet MS" pitchFamily="34" charset="0"/>
              <a:ea typeface="+mn-ea"/>
              <a:cs typeface="+mn-cs"/>
            </a:rPr>
            <a:t>while the CATEGORY for the Checking account transaction(s) are budget sub-categories.</a:t>
          </a:r>
          <a:r>
            <a:rPr lang="en-US">
              <a:latin typeface="Trebuchet MS" pitchFamily="34" charset="0"/>
            </a:rPr>
            <a:t> </a:t>
          </a:r>
        </a:p>
        <a:p>
          <a:endParaRPr lang="en-US" sz="1100" b="0" i="0" u="none" strike="noStrike">
            <a:solidFill>
              <a:schemeClr val="lt1"/>
            </a:solidFill>
            <a:latin typeface="Trebuchet MS" pitchFamily="34" charset="0"/>
            <a:ea typeface="+mn-ea"/>
            <a:cs typeface="+mn-cs"/>
          </a:endParaRPr>
        </a:p>
        <a:p>
          <a:r>
            <a:rPr lang="en-US" sz="1100" b="0" i="0" u="none" strike="noStrike">
              <a:solidFill>
                <a:schemeClr val="lt1"/>
              </a:solidFill>
              <a:latin typeface="Trebuchet MS" pitchFamily="34" charset="0"/>
              <a:ea typeface="+mn-ea"/>
              <a:cs typeface="+mn-cs"/>
            </a:rPr>
            <a:t>ACCOUNT   DATE    NUM   PAYEE                    CATEGORY       PAYMENT   DEPOSIT</a:t>
          </a:r>
          <a:r>
            <a:rPr lang="en-US">
              <a:latin typeface="Trebuchet MS" pitchFamily="34" charset="0"/>
            </a:rPr>
            <a:t> </a:t>
          </a:r>
        </a:p>
        <a:p>
          <a:r>
            <a:rPr lang="en-US" sz="1100" b="0" i="0" u="none" strike="noStrike">
              <a:solidFill>
                <a:schemeClr val="lt1"/>
              </a:solidFill>
              <a:latin typeface="Trebuchet MS" pitchFamily="34" charset="0"/>
              <a:ea typeface="+mn-ea"/>
              <a:cs typeface="+mn-cs"/>
            </a:rPr>
            <a:t>Savings     1/1/10  TXFR  [From Checking]       [Transfer]                         200.00</a:t>
          </a:r>
          <a:r>
            <a:rPr lang="en-US">
              <a:latin typeface="Trebuchet MS" pitchFamily="34" charset="0"/>
            </a:rPr>
            <a:t> </a:t>
          </a:r>
        </a:p>
        <a:p>
          <a:r>
            <a:rPr lang="en-US" sz="1100" b="0" i="0" u="none" strike="noStrike">
              <a:solidFill>
                <a:schemeClr val="lt1"/>
              </a:solidFill>
              <a:latin typeface="Trebuchet MS" pitchFamily="34" charset="0"/>
              <a:ea typeface="+mn-ea"/>
              <a:cs typeface="+mn-cs"/>
            </a:rPr>
            <a:t>Checking  1/1/10  TXFR  [To Savings]          Emergency Fund   100.00</a:t>
          </a:r>
          <a:r>
            <a:rPr lang="en-US">
              <a:latin typeface="Trebuchet MS" pitchFamily="34" charset="0"/>
            </a:rPr>
            <a:t> </a:t>
          </a:r>
        </a:p>
        <a:p>
          <a:r>
            <a:rPr lang="en-US" sz="1100" b="0" i="0" u="none" strike="noStrike">
              <a:solidFill>
                <a:schemeClr val="lt1"/>
              </a:solidFill>
              <a:latin typeface="Trebuchet MS" pitchFamily="34" charset="0"/>
              <a:ea typeface="+mn-ea"/>
              <a:cs typeface="+mn-cs"/>
            </a:rPr>
            <a:t>Checking  1/1/10  TXFR  [To Savings]             Retirement         50.00</a:t>
          </a:r>
          <a:r>
            <a:rPr lang="en-US">
              <a:latin typeface="Trebuchet MS" pitchFamily="34" charset="0"/>
            </a:rPr>
            <a:t> </a:t>
          </a:r>
        </a:p>
        <a:p>
          <a:r>
            <a:rPr lang="en-US" sz="1100" b="0" i="0" u="none" strike="noStrike">
              <a:solidFill>
                <a:schemeClr val="lt1"/>
              </a:solidFill>
              <a:latin typeface="Trebuchet MS" pitchFamily="34" charset="0"/>
              <a:ea typeface="+mn-ea"/>
              <a:cs typeface="+mn-cs"/>
            </a:rPr>
            <a:t>Checking  1/1/10  TXFR  [To Savings]            College Fund       50.00</a:t>
          </a:r>
          <a:r>
            <a:rPr lang="en-US">
              <a:latin typeface="Trebuchet MS" pitchFamily="34" charset="0"/>
            </a:rPr>
            <a:t> </a:t>
          </a:r>
        </a:p>
        <a:p>
          <a:endParaRPr lang="en-US" sz="1100" b="1" i="0" u="none" strike="noStrike">
            <a:solidFill>
              <a:schemeClr val="lt1"/>
            </a:solidFill>
            <a:latin typeface="Trebuchet MS" pitchFamily="34" charset="0"/>
            <a:ea typeface="+mn-ea"/>
            <a:cs typeface="+mn-cs"/>
          </a:endParaRPr>
        </a:p>
        <a:p>
          <a:r>
            <a:rPr lang="en-US" sz="1100" b="1" i="0" u="sng" strike="noStrike">
              <a:solidFill>
                <a:schemeClr val="lt1"/>
              </a:solidFill>
              <a:latin typeface="Trebuchet MS" pitchFamily="34" charset="0"/>
              <a:ea typeface="+mn-ea"/>
              <a:cs typeface="+mn-cs"/>
            </a:rPr>
            <a:t>Recording a Return or Refund</a:t>
          </a:r>
          <a:r>
            <a:rPr lang="en-US" u="sng">
              <a:latin typeface="Trebuchet MS" pitchFamily="34" charset="0"/>
            </a:rPr>
            <a:t> </a:t>
          </a:r>
        </a:p>
        <a:p>
          <a:r>
            <a:rPr lang="en-US" sz="1100" b="0" i="0" u="none" strike="noStrike">
              <a:solidFill>
                <a:schemeClr val="lt1"/>
              </a:solidFill>
              <a:latin typeface="Trebuchet MS" pitchFamily="34" charset="0"/>
              <a:ea typeface="+mn-ea"/>
              <a:cs typeface="+mn-cs"/>
            </a:rPr>
            <a:t>A very common approach for recording returns or refunds is to record them as a negative</a:t>
          </a:r>
          <a:r>
            <a:rPr lang="en-US">
              <a:latin typeface="Trebuchet MS" pitchFamily="34" charset="0"/>
            </a:rPr>
            <a:t> </a:t>
          </a:r>
          <a:r>
            <a:rPr lang="en-US" sz="1100" b="0" i="0" u="none" strike="noStrike">
              <a:solidFill>
                <a:schemeClr val="lt1"/>
              </a:solidFill>
              <a:latin typeface="Trebuchet MS" pitchFamily="34" charset="0"/>
              <a:ea typeface="+mn-ea"/>
              <a:cs typeface="+mn-cs"/>
            </a:rPr>
            <a:t>expense. As an example, let's say you purchased a blender from a department store and</a:t>
          </a:r>
          <a:r>
            <a:rPr lang="en-US">
              <a:latin typeface="Trebuchet MS" pitchFamily="34" charset="0"/>
            </a:rPr>
            <a:t> </a:t>
          </a:r>
          <a:r>
            <a:rPr lang="en-US" sz="1100" b="0" i="0" u="none" strike="noStrike">
              <a:solidFill>
                <a:schemeClr val="lt1"/>
              </a:solidFill>
              <a:latin typeface="Trebuchet MS" pitchFamily="34" charset="0"/>
              <a:ea typeface="+mn-ea"/>
              <a:cs typeface="+mn-cs"/>
            </a:rPr>
            <a:t>allocated the payment to your "Appliances" category. After returning the blender, the store</a:t>
          </a:r>
          <a:r>
            <a:rPr lang="en-US">
              <a:latin typeface="Trebuchet MS" pitchFamily="34" charset="0"/>
            </a:rPr>
            <a:t> </a:t>
          </a:r>
          <a:r>
            <a:rPr lang="en-US" sz="1100" b="0" i="0" u="none" strike="noStrike">
              <a:solidFill>
                <a:schemeClr val="lt1"/>
              </a:solidFill>
              <a:latin typeface="Trebuchet MS" pitchFamily="34" charset="0"/>
              <a:ea typeface="+mn-ea"/>
              <a:cs typeface="+mn-cs"/>
            </a:rPr>
            <a:t>credits your card. Instead of entering the credit as a deposit, enter the amount as a negative</a:t>
          </a:r>
          <a:r>
            <a:rPr lang="en-US">
              <a:latin typeface="Trebuchet MS" pitchFamily="34" charset="0"/>
            </a:rPr>
            <a:t> </a:t>
          </a:r>
          <a:r>
            <a:rPr lang="en-US" sz="1100" b="0" i="0" u="none" strike="noStrike">
              <a:solidFill>
                <a:schemeClr val="lt1"/>
              </a:solidFill>
              <a:latin typeface="Trebuchet MS" pitchFamily="34" charset="0"/>
              <a:ea typeface="+mn-ea"/>
              <a:cs typeface="+mn-cs"/>
            </a:rPr>
            <a:t>payment as shown below. Doing this will credit the correct budget category instead of </a:t>
          </a:r>
          <a:r>
            <a:rPr lang="en-US">
              <a:latin typeface="Trebuchet MS" pitchFamily="34" charset="0"/>
            </a:rPr>
            <a:t> </a:t>
          </a:r>
          <a:r>
            <a:rPr lang="en-US" sz="1100" b="0" i="0" u="none" strike="noStrike">
              <a:solidFill>
                <a:schemeClr val="lt1"/>
              </a:solidFill>
              <a:latin typeface="Trebuchet MS" pitchFamily="34" charset="0"/>
              <a:ea typeface="+mn-ea"/>
              <a:cs typeface="+mn-cs"/>
            </a:rPr>
            <a:t>treating the return as income.</a:t>
          </a:r>
          <a:r>
            <a:rPr lang="en-US">
              <a:latin typeface="Trebuchet MS" pitchFamily="34" charset="0"/>
            </a:rPr>
            <a:t> </a:t>
          </a:r>
        </a:p>
        <a:p>
          <a:endParaRPr lang="en-US" sz="1100" b="0" i="1" u="none" strike="noStrike">
            <a:solidFill>
              <a:schemeClr val="lt1"/>
            </a:solidFill>
            <a:latin typeface="Trebuchet MS" pitchFamily="34" charset="0"/>
            <a:ea typeface="+mn-ea"/>
            <a:cs typeface="+mn-cs"/>
          </a:endParaRPr>
        </a:p>
        <a:p>
          <a:r>
            <a:rPr lang="en-US" sz="1100" b="0" i="1" u="none" strike="noStrike">
              <a:solidFill>
                <a:schemeClr val="lt1"/>
              </a:solidFill>
              <a:latin typeface="Trebuchet MS" pitchFamily="34" charset="0"/>
              <a:ea typeface="+mn-ea"/>
              <a:cs typeface="+mn-cs"/>
            </a:rPr>
            <a:t>Original Transaction:</a:t>
          </a:r>
          <a:r>
            <a:rPr lang="en-US">
              <a:latin typeface="Trebuchet MS" pitchFamily="34" charset="0"/>
            </a:rPr>
            <a:t> </a:t>
          </a:r>
        </a:p>
        <a:p>
          <a:endParaRPr lang="en-US" sz="1100" b="0" i="0" u="none" strike="noStrike">
            <a:solidFill>
              <a:schemeClr val="lt1"/>
            </a:solidFill>
            <a:latin typeface="Trebuchet MS" pitchFamily="34" charset="0"/>
            <a:ea typeface="+mn-ea"/>
            <a:cs typeface="+mn-cs"/>
          </a:endParaRPr>
        </a:p>
        <a:p>
          <a:r>
            <a:rPr lang="en-US" sz="1100" b="0" i="0" u="none" strike="noStrike">
              <a:solidFill>
                <a:schemeClr val="lt1"/>
              </a:solidFill>
              <a:latin typeface="Trebuchet MS" pitchFamily="34" charset="0"/>
              <a:ea typeface="+mn-ea"/>
              <a:cs typeface="+mn-cs"/>
            </a:rPr>
            <a:t>ACCOUNT     DATE    NUM   PAYEE            CATEGORY    PAYMENT  DEPOSIT</a:t>
          </a:r>
          <a:r>
            <a:rPr lang="en-US">
              <a:latin typeface="Trebuchet MS" pitchFamily="34" charset="0"/>
            </a:rPr>
            <a:t> </a:t>
          </a:r>
        </a:p>
        <a:p>
          <a:r>
            <a:rPr lang="en-US" sz="1100" b="0" i="0" u="none" strike="noStrike">
              <a:solidFill>
                <a:schemeClr val="lt1"/>
              </a:solidFill>
              <a:latin typeface="Trebuchet MS" pitchFamily="34" charset="0"/>
              <a:ea typeface="+mn-ea"/>
              <a:cs typeface="+mn-cs"/>
            </a:rPr>
            <a:t>Credit Card 1/1/10        T he Big Store     Appliances    </a:t>
          </a:r>
          <a:r>
            <a:rPr lang="en-US" sz="1100" b="0" i="0" u="none" strike="noStrike" baseline="0">
              <a:solidFill>
                <a:schemeClr val="lt1"/>
              </a:solidFill>
              <a:latin typeface="Trebuchet MS" pitchFamily="34" charset="0"/>
              <a:ea typeface="+mn-ea"/>
              <a:cs typeface="+mn-cs"/>
            </a:rPr>
            <a:t>  </a:t>
          </a:r>
          <a:r>
            <a:rPr lang="en-US" sz="1100" b="0" i="0" u="none" strike="noStrike">
              <a:solidFill>
                <a:schemeClr val="lt1"/>
              </a:solidFill>
              <a:latin typeface="Trebuchet MS" pitchFamily="34" charset="0"/>
              <a:ea typeface="+mn-ea"/>
              <a:cs typeface="+mn-cs"/>
            </a:rPr>
            <a:t>50.00</a:t>
          </a:r>
          <a:r>
            <a:rPr lang="en-US">
              <a:latin typeface="Trebuchet MS" pitchFamily="34" charset="0"/>
            </a:rPr>
            <a:t> </a:t>
          </a:r>
        </a:p>
        <a:p>
          <a:endParaRPr lang="en-US" sz="1100" b="0" i="1" u="none" strike="noStrike">
            <a:solidFill>
              <a:schemeClr val="lt1"/>
            </a:solidFill>
            <a:latin typeface="Trebuchet MS" pitchFamily="34" charset="0"/>
            <a:ea typeface="+mn-ea"/>
            <a:cs typeface="+mn-cs"/>
          </a:endParaRPr>
        </a:p>
        <a:p>
          <a:r>
            <a:rPr lang="en-US" sz="1100" b="0" i="1" u="none" strike="noStrike">
              <a:solidFill>
                <a:schemeClr val="lt1"/>
              </a:solidFill>
              <a:latin typeface="Trebuchet MS" pitchFamily="34" charset="0"/>
              <a:ea typeface="+mn-ea"/>
              <a:cs typeface="+mn-cs"/>
            </a:rPr>
            <a:t>Recording the Return:</a:t>
          </a:r>
          <a:r>
            <a:rPr lang="en-US">
              <a:latin typeface="Trebuchet MS" pitchFamily="34" charset="0"/>
            </a:rPr>
            <a:t> </a:t>
          </a:r>
        </a:p>
        <a:p>
          <a:endParaRPr lang="en-US" sz="1100" b="0" i="0" u="none" strike="noStrike">
            <a:solidFill>
              <a:schemeClr val="lt1"/>
            </a:solidFill>
            <a:latin typeface="Trebuchet MS" pitchFamily="34" charset="0"/>
            <a:ea typeface="+mn-ea"/>
            <a:cs typeface="+mn-cs"/>
          </a:endParaRPr>
        </a:p>
        <a:p>
          <a:r>
            <a:rPr lang="en-US" sz="1100" b="0" i="0" u="none" strike="noStrike">
              <a:solidFill>
                <a:schemeClr val="lt1"/>
              </a:solidFill>
              <a:latin typeface="Trebuchet MS" pitchFamily="34" charset="0"/>
              <a:ea typeface="+mn-ea"/>
              <a:cs typeface="+mn-cs"/>
            </a:rPr>
            <a:t>ACCOUNT     DATE    NUM   PAYEE            CATEGORY    PAYMENT  DEPOSIT</a:t>
          </a:r>
          <a:r>
            <a:rPr lang="en-US">
              <a:latin typeface="Trebuchet MS" pitchFamily="34" charset="0"/>
            </a:rPr>
            <a:t> </a:t>
          </a:r>
        </a:p>
        <a:p>
          <a:r>
            <a:rPr lang="en-US" sz="1100" b="0" i="0" u="none" strike="noStrike">
              <a:solidFill>
                <a:schemeClr val="lt1"/>
              </a:solidFill>
              <a:latin typeface="Trebuchet MS" pitchFamily="34" charset="0"/>
              <a:ea typeface="+mn-ea"/>
              <a:cs typeface="+mn-cs"/>
            </a:rPr>
            <a:t>Credit Card 1/5/10        The Big Store      Appliances    -50.00</a:t>
          </a:r>
          <a:r>
            <a:rPr lang="en-US">
              <a:latin typeface="Trebuchet MS" pitchFamily="34" charset="0"/>
            </a:rPr>
            <a:t> </a:t>
          </a:r>
        </a:p>
        <a:p>
          <a:endParaRPr lang="en-US" sz="1100" b="1" i="0" u="none" strike="noStrike">
            <a:solidFill>
              <a:schemeClr val="lt1"/>
            </a:solidFill>
            <a:latin typeface="Trebuchet MS" pitchFamily="34" charset="0"/>
            <a:ea typeface="+mn-ea"/>
            <a:cs typeface="+mn-cs"/>
          </a:endParaRPr>
        </a:p>
        <a:p>
          <a:r>
            <a:rPr lang="en-US" sz="1100" b="1" i="0" u="sng" strike="noStrike">
              <a:solidFill>
                <a:schemeClr val="lt1"/>
              </a:solidFill>
              <a:latin typeface="Trebuchet MS" pitchFamily="34" charset="0"/>
              <a:ea typeface="+mn-ea"/>
              <a:cs typeface="+mn-cs"/>
            </a:rPr>
            <a:t>Budgeting for Large Variable Expenses</a:t>
          </a:r>
          <a:r>
            <a:rPr lang="en-US" u="sng">
              <a:latin typeface="Trebuchet MS" pitchFamily="34" charset="0"/>
            </a:rPr>
            <a:t> </a:t>
          </a:r>
        </a:p>
        <a:p>
          <a:r>
            <a:rPr lang="en-US" sz="1100" b="0" i="0" u="none" strike="noStrike">
              <a:solidFill>
                <a:schemeClr val="lt1"/>
              </a:solidFill>
              <a:latin typeface="Trebuchet MS" pitchFamily="34" charset="0"/>
              <a:ea typeface="+mn-ea"/>
              <a:cs typeface="+mn-cs"/>
            </a:rPr>
            <a:t>For large payments that are made once every few months or once a year, it is common to</a:t>
          </a:r>
          <a:r>
            <a:rPr lang="en-US">
              <a:latin typeface="Trebuchet MS" pitchFamily="34" charset="0"/>
            </a:rPr>
            <a:t> </a:t>
          </a:r>
          <a:r>
            <a:rPr lang="en-US" sz="1100" b="0" i="0" u="none" strike="noStrike">
              <a:solidFill>
                <a:schemeClr val="lt1"/>
              </a:solidFill>
              <a:latin typeface="Trebuchet MS" pitchFamily="34" charset="0"/>
              <a:ea typeface="+mn-ea"/>
              <a:cs typeface="+mn-cs"/>
            </a:rPr>
            <a:t>estimate a monthly budget amount and transfer the monthly amount into a temporary</a:t>
          </a:r>
          <a:r>
            <a:rPr lang="en-US">
              <a:latin typeface="Trebuchet MS" pitchFamily="34" charset="0"/>
            </a:rPr>
            <a:t> </a:t>
          </a:r>
          <a:r>
            <a:rPr lang="en-US" sz="1100" b="0" i="0" u="none" strike="noStrike">
              <a:solidFill>
                <a:schemeClr val="lt1"/>
              </a:solidFill>
              <a:latin typeface="Trebuchet MS" pitchFamily="34" charset="0"/>
              <a:ea typeface="+mn-ea"/>
              <a:cs typeface="+mn-cs"/>
            </a:rPr>
            <a:t>savings account, so that you have enough money available when you need to pay the bill.</a:t>
          </a:r>
          <a:r>
            <a:rPr lang="en-US">
              <a:latin typeface="Trebuchet MS" pitchFamily="34" charset="0"/>
            </a:rPr>
            <a:t> </a:t>
          </a:r>
          <a:r>
            <a:rPr lang="en-US" sz="1100" b="0" i="0" u="none" strike="noStrike">
              <a:solidFill>
                <a:schemeClr val="lt1"/>
              </a:solidFill>
              <a:latin typeface="Trebuchet MS" pitchFamily="34" charset="0"/>
              <a:ea typeface="+mn-ea"/>
              <a:cs typeface="+mn-cs"/>
            </a:rPr>
            <a:t>If you are recording those transfers to savings each month as an expense, then what do</a:t>
          </a:r>
          <a:r>
            <a:rPr lang="en-US">
              <a:latin typeface="Trebuchet MS" pitchFamily="34" charset="0"/>
            </a:rPr>
            <a:t> </a:t>
          </a:r>
          <a:r>
            <a:rPr lang="en-US" sz="1100" b="0" i="0" u="none" strike="noStrike">
              <a:solidFill>
                <a:schemeClr val="lt1"/>
              </a:solidFill>
              <a:latin typeface="Trebuchet MS" pitchFamily="34" charset="0"/>
              <a:ea typeface="+mn-ea"/>
              <a:cs typeface="+mn-cs"/>
            </a:rPr>
            <a:t>you do when it comes time to pay the bill?</a:t>
          </a:r>
          <a:r>
            <a:rPr lang="en-US">
              <a:latin typeface="Trebuchet MS" pitchFamily="34" charset="0"/>
            </a:rPr>
            <a:t> </a:t>
          </a:r>
          <a:br>
            <a:rPr lang="en-US">
              <a:latin typeface="Trebuchet MS" pitchFamily="34" charset="0"/>
            </a:rPr>
          </a:br>
          <a:endParaRPr lang="en-US">
            <a:latin typeface="Trebuchet MS" pitchFamily="34" charset="0"/>
          </a:endParaRPr>
        </a:p>
        <a:p>
          <a:r>
            <a:rPr lang="en-US" sz="1100" b="0" i="0" u="none" strike="noStrike">
              <a:solidFill>
                <a:schemeClr val="lt1"/>
              </a:solidFill>
              <a:latin typeface="Trebuchet MS" pitchFamily="34" charset="0"/>
              <a:ea typeface="+mn-ea"/>
              <a:cs typeface="+mn-cs"/>
            </a:rPr>
            <a:t>One approach is to first transfer the amount saved from Savings to Checking, recording the</a:t>
          </a:r>
          <a:r>
            <a:rPr lang="en-US">
              <a:latin typeface="Trebuchet MS" pitchFamily="34" charset="0"/>
            </a:rPr>
            <a:t> </a:t>
          </a:r>
          <a:r>
            <a:rPr lang="en-US" sz="1100" b="0" i="0" u="none" strike="noStrike">
              <a:solidFill>
                <a:schemeClr val="lt1"/>
              </a:solidFill>
              <a:latin typeface="Trebuchet MS" pitchFamily="34" charset="0"/>
              <a:ea typeface="+mn-ea"/>
              <a:cs typeface="+mn-cs"/>
            </a:rPr>
            <a:t>transfer as a credit to the expense category. Then, record the actual payment like normal.</a:t>
          </a:r>
          <a:r>
            <a:rPr lang="en-US">
              <a:latin typeface="Trebuchet MS" pitchFamily="34" charset="0"/>
            </a:rPr>
            <a:t> </a:t>
          </a:r>
        </a:p>
        <a:p>
          <a:endParaRPr lang="en-US" sz="1100" b="0" i="1" u="none" strike="noStrike">
            <a:solidFill>
              <a:schemeClr val="lt1"/>
            </a:solidFill>
            <a:latin typeface="Trebuchet MS" pitchFamily="34" charset="0"/>
            <a:ea typeface="+mn-ea"/>
            <a:cs typeface="+mn-cs"/>
          </a:endParaRPr>
        </a:p>
        <a:p>
          <a:r>
            <a:rPr lang="en-US" sz="1100" b="0" i="1" u="none" strike="noStrike">
              <a:solidFill>
                <a:schemeClr val="lt1"/>
              </a:solidFill>
              <a:latin typeface="Trebuchet MS" pitchFamily="34" charset="0"/>
              <a:ea typeface="+mn-ea"/>
              <a:cs typeface="+mn-cs"/>
            </a:rPr>
            <a:t>1. Record the Transfer from Savings to Checking as a Credit to the Expense Category</a:t>
          </a:r>
          <a:r>
            <a:rPr lang="en-US">
              <a:latin typeface="Trebuchet MS" pitchFamily="34" charset="0"/>
            </a:rPr>
            <a:t> </a:t>
          </a:r>
        </a:p>
        <a:p>
          <a:endParaRPr lang="en-US" sz="1100" b="0" i="0" u="none" strike="noStrike">
            <a:solidFill>
              <a:schemeClr val="lt1"/>
            </a:solidFill>
            <a:latin typeface="Trebuchet MS" pitchFamily="34" charset="0"/>
            <a:ea typeface="+mn-ea"/>
            <a:cs typeface="+mn-cs"/>
          </a:endParaRPr>
        </a:p>
        <a:p>
          <a:r>
            <a:rPr lang="en-US" sz="1100" b="0" i="0" u="none" strike="noStrike">
              <a:solidFill>
                <a:schemeClr val="lt1"/>
              </a:solidFill>
              <a:latin typeface="Trebuchet MS" pitchFamily="34" charset="0"/>
              <a:ea typeface="+mn-ea"/>
              <a:cs typeface="+mn-cs"/>
            </a:rPr>
            <a:t>ACCOUNT   DATE    NUM   PAYEE            CATEGORY       PAYMENT   DEPOSIT</a:t>
          </a:r>
          <a:r>
            <a:rPr lang="en-US">
              <a:latin typeface="Trebuchet MS" pitchFamily="34" charset="0"/>
            </a:rPr>
            <a:t> </a:t>
          </a:r>
        </a:p>
        <a:p>
          <a:r>
            <a:rPr lang="en-US" sz="1100" b="0" i="0" u="none" strike="noStrike">
              <a:solidFill>
                <a:schemeClr val="lt1"/>
              </a:solidFill>
              <a:latin typeface="Trebuchet MS" pitchFamily="34" charset="0"/>
              <a:ea typeface="+mn-ea"/>
              <a:cs typeface="+mn-cs"/>
            </a:rPr>
            <a:t>Savings     6/1/14  TXFR  [To Checking]   [Transfer]        200.00</a:t>
          </a:r>
          <a:r>
            <a:rPr lang="en-US">
              <a:latin typeface="Trebuchet MS" pitchFamily="34" charset="0"/>
            </a:rPr>
            <a:t> </a:t>
          </a:r>
        </a:p>
        <a:p>
          <a:r>
            <a:rPr lang="en-US" sz="1100" b="0" i="0" u="none" strike="noStrike">
              <a:solidFill>
                <a:schemeClr val="lt1"/>
              </a:solidFill>
              <a:latin typeface="Trebuchet MS" pitchFamily="34" charset="0"/>
              <a:ea typeface="+mn-ea"/>
              <a:cs typeface="+mn-cs"/>
            </a:rPr>
            <a:t>Checking  6/1/14  TXFR  [From Savings]  Insurance                         200.00</a:t>
          </a:r>
          <a:r>
            <a:rPr lang="en-US">
              <a:latin typeface="Trebuchet MS" pitchFamily="34" charset="0"/>
            </a:rPr>
            <a:t> </a:t>
          </a:r>
        </a:p>
        <a:p>
          <a:endParaRPr lang="en-US" sz="1100" b="0" i="1" u="none" strike="noStrike">
            <a:solidFill>
              <a:schemeClr val="lt1"/>
            </a:solidFill>
            <a:latin typeface="Trebuchet MS" pitchFamily="34" charset="0"/>
            <a:ea typeface="+mn-ea"/>
            <a:cs typeface="+mn-cs"/>
          </a:endParaRPr>
        </a:p>
        <a:p>
          <a:r>
            <a:rPr lang="en-US" sz="1100" b="0" i="1" u="none" strike="noStrike">
              <a:solidFill>
                <a:schemeClr val="lt1"/>
              </a:solidFill>
              <a:latin typeface="Trebuchet MS" pitchFamily="34" charset="0"/>
              <a:ea typeface="+mn-ea"/>
              <a:cs typeface="+mn-cs"/>
            </a:rPr>
            <a:t>2. Recording the Actual Insurance Payment:</a:t>
          </a:r>
          <a:r>
            <a:rPr lang="en-US">
              <a:latin typeface="Trebuchet MS" pitchFamily="34" charset="0"/>
            </a:rPr>
            <a:t> </a:t>
          </a:r>
        </a:p>
        <a:p>
          <a:endParaRPr lang="en-US" sz="1100" b="0" i="0" u="none" strike="noStrike">
            <a:solidFill>
              <a:schemeClr val="lt1"/>
            </a:solidFill>
            <a:latin typeface="Trebuchet MS" pitchFamily="34" charset="0"/>
            <a:ea typeface="+mn-ea"/>
            <a:cs typeface="+mn-cs"/>
          </a:endParaRPr>
        </a:p>
        <a:p>
          <a:r>
            <a:rPr lang="en-US" sz="1100" b="0" i="0" u="none" strike="noStrike">
              <a:solidFill>
                <a:schemeClr val="lt1"/>
              </a:solidFill>
              <a:latin typeface="Trebuchet MS" pitchFamily="34" charset="0"/>
              <a:ea typeface="+mn-ea"/>
              <a:cs typeface="+mn-cs"/>
            </a:rPr>
            <a:t>ACCOUNT   DATE    NUM   PAYEE            CATEGORY       PAYMENT   DEPOSIT</a:t>
          </a:r>
          <a:r>
            <a:rPr lang="en-US">
              <a:latin typeface="Trebuchet MS" pitchFamily="34" charset="0"/>
            </a:rPr>
            <a:t> </a:t>
          </a:r>
        </a:p>
        <a:p>
          <a:r>
            <a:rPr lang="en-US" sz="1100" b="0" i="0" u="none" strike="noStrike">
              <a:solidFill>
                <a:schemeClr val="lt1"/>
              </a:solidFill>
              <a:latin typeface="Trebuchet MS" pitchFamily="34" charset="0"/>
              <a:ea typeface="+mn-ea"/>
              <a:cs typeface="+mn-cs"/>
            </a:rPr>
            <a:t>Checking  6/1/14  1023  ABC Insurance    Insurance        198.00</a:t>
          </a:r>
          <a:r>
            <a:rPr lang="en-US">
              <a:latin typeface="Trebuchet MS" pitchFamily="34" charset="0"/>
            </a:rPr>
            <a:t> </a:t>
          </a:r>
        </a:p>
        <a:p>
          <a:endParaRPr lang="en-US" sz="1100" b="0" i="0" u="none" strike="noStrike">
            <a:solidFill>
              <a:schemeClr val="lt1"/>
            </a:solidFill>
            <a:latin typeface="Trebuchet MS" pitchFamily="34" charset="0"/>
            <a:ea typeface="+mn-ea"/>
            <a:cs typeface="+mn-cs"/>
          </a:endParaRPr>
        </a:p>
        <a:p>
          <a:r>
            <a:rPr lang="en-US" sz="1100" b="0" i="0" u="none" strike="noStrike">
              <a:solidFill>
                <a:schemeClr val="lt1"/>
              </a:solidFill>
              <a:latin typeface="Trebuchet MS" pitchFamily="34" charset="0"/>
              <a:ea typeface="+mn-ea"/>
              <a:cs typeface="+mn-cs"/>
            </a:rPr>
            <a:t>In the above example, the actual payment of 198.00 was lower than what was previously</a:t>
          </a:r>
          <a:r>
            <a:rPr lang="en-US">
              <a:latin typeface="Trebuchet MS" pitchFamily="34" charset="0"/>
            </a:rPr>
            <a:t> </a:t>
          </a:r>
          <a:r>
            <a:rPr lang="en-US" sz="1100" b="0" i="0" u="none" strike="noStrike">
              <a:solidFill>
                <a:schemeClr val="lt1"/>
              </a:solidFill>
              <a:latin typeface="Trebuchet MS" pitchFamily="34" charset="0"/>
              <a:ea typeface="+mn-ea"/>
              <a:cs typeface="+mn-cs"/>
            </a:rPr>
            <a:t>total expense of 200.00, so you could end up seeing a value of -2.00 in the Actual column</a:t>
          </a:r>
          <a:r>
            <a:rPr lang="en-US">
              <a:latin typeface="Trebuchet MS" pitchFamily="34" charset="0"/>
            </a:rPr>
            <a:t> </a:t>
          </a:r>
          <a:r>
            <a:rPr lang="en-US" sz="1100" b="0" i="0" u="none" strike="noStrike">
              <a:solidFill>
                <a:schemeClr val="lt1"/>
              </a:solidFill>
              <a:latin typeface="Trebuchet MS" pitchFamily="34" charset="0"/>
              <a:ea typeface="+mn-ea"/>
              <a:cs typeface="+mn-cs"/>
            </a:rPr>
            <a:t>of the report worksheet. This is similar to what you might see if you received a refund or</a:t>
          </a:r>
          <a:r>
            <a:rPr lang="en-US">
              <a:latin typeface="Trebuchet MS" pitchFamily="34" charset="0"/>
            </a:rPr>
            <a:t> </a:t>
          </a:r>
          <a:r>
            <a:rPr lang="en-US" sz="1100" b="0" i="0" u="none" strike="noStrike">
              <a:solidFill>
                <a:schemeClr val="lt1"/>
              </a:solidFill>
              <a:latin typeface="Trebuchet MS" pitchFamily="34" charset="0"/>
              <a:ea typeface="+mn-ea"/>
              <a:cs typeface="+mn-cs"/>
            </a:rPr>
            <a:t>return for something you paid in a previous month.</a:t>
          </a:r>
          <a:r>
            <a:rPr lang="en-US">
              <a:latin typeface="Trebuchet MS" pitchFamily="34" charset="0"/>
            </a:rPr>
            <a:t> </a:t>
          </a:r>
        </a:p>
        <a:p>
          <a:endParaRPr lang="en-US" sz="1100" b="0" u="none">
            <a:solidFill>
              <a:schemeClr val="bg1"/>
            </a:solidFill>
            <a:latin typeface="Trebuchet MS" pitchFamily="34" charset="0"/>
            <a:cs typeface="Tunga" pitchFamily="2"/>
          </a:endParaRPr>
        </a:p>
        <a:p>
          <a:r>
            <a:rPr lang="en-US" sz="1400" b="1" u="sng">
              <a:solidFill>
                <a:schemeClr val="bg1"/>
              </a:solidFill>
              <a:latin typeface="Trebuchet MS" pitchFamily="34" charset="0"/>
              <a:cs typeface="Tunga" pitchFamily="2"/>
            </a:rPr>
            <a:t>Step 4-3</a:t>
          </a:r>
          <a:endParaRPr lang="en-US" sz="1050" b="1" u="sng">
            <a:solidFill>
              <a:schemeClr val="bg1"/>
            </a:solidFill>
            <a:latin typeface="Trebuchet MS" pitchFamily="34" charset="0"/>
            <a:cs typeface="Tunga" pitchFamily="2"/>
          </a:endParaRPr>
        </a:p>
        <a:p>
          <a:r>
            <a:rPr lang="en-US" sz="1100" b="1" u="none">
              <a:solidFill>
                <a:schemeClr val="bg1"/>
              </a:solidFill>
              <a:latin typeface="Trebuchet MS" pitchFamily="34" charset="0"/>
              <a:cs typeface="Tunga" pitchFamily="2"/>
            </a:rPr>
            <a:t>-Record cleared</a:t>
          </a:r>
          <a:r>
            <a:rPr lang="en-US" sz="1100" b="1" u="none" baseline="0">
              <a:solidFill>
                <a:schemeClr val="bg1"/>
              </a:solidFill>
              <a:latin typeface="Trebuchet MS" pitchFamily="34" charset="0"/>
              <a:cs typeface="Tunga" pitchFamily="2"/>
            </a:rPr>
            <a:t> transactions</a:t>
          </a:r>
          <a:endParaRPr lang="en-US" sz="1100" b="1" u="none">
            <a:solidFill>
              <a:schemeClr val="bg1"/>
            </a:solidFill>
            <a:latin typeface="Trebuchet MS" pitchFamily="34" charset="0"/>
            <a:cs typeface="Tunga" pitchFamily="2"/>
          </a:endParaRPr>
        </a:p>
        <a:p>
          <a:endParaRPr lang="en-US" sz="1100" b="1" u="sng">
            <a:solidFill>
              <a:schemeClr val="bg1"/>
            </a:solidFill>
            <a:latin typeface="Trebuchet MS" pitchFamily="34" charset="0"/>
            <a:cs typeface="Tunga" pitchFamily="2"/>
          </a:endParaRPr>
        </a:p>
        <a:p>
          <a:r>
            <a:rPr lang="en-US" sz="1100" b="0" i="0" u="none" strike="noStrike">
              <a:solidFill>
                <a:schemeClr val="lt1"/>
              </a:solidFill>
              <a:latin typeface="Trebuchet MS" pitchFamily="34" charset="0"/>
              <a:ea typeface="+mn-ea"/>
              <a:cs typeface="+mn-cs"/>
            </a:rPr>
            <a:t>When you see that charges have been processed or "cleared" by your bank, you should </a:t>
          </a:r>
          <a:r>
            <a:rPr lang="en-US" sz="1100">
              <a:latin typeface="Trebuchet MS" pitchFamily="34" charset="0"/>
            </a:rPr>
            <a:t> </a:t>
          </a:r>
          <a:r>
            <a:rPr lang="en-US" sz="1100" b="0" i="0" u="none" strike="noStrike">
              <a:solidFill>
                <a:schemeClr val="lt1"/>
              </a:solidFill>
              <a:latin typeface="Trebuchet MS" pitchFamily="34" charset="0"/>
              <a:ea typeface="+mn-ea"/>
              <a:cs typeface="+mn-cs"/>
            </a:rPr>
            <a:t>enter a "c" in the </a:t>
          </a:r>
          <a:r>
            <a:rPr lang="en-US" sz="1100" b="1" i="0" u="none" strike="noStrike">
              <a:solidFill>
                <a:schemeClr val="lt1"/>
              </a:solidFill>
              <a:latin typeface="Trebuchet MS" pitchFamily="34" charset="0"/>
              <a:ea typeface="+mn-ea"/>
              <a:cs typeface="+mn-cs"/>
            </a:rPr>
            <a:t>reconcile (R)</a:t>
          </a:r>
          <a:r>
            <a:rPr lang="en-US" sz="1100" b="0" i="0" u="none" strike="noStrike">
              <a:solidFill>
                <a:schemeClr val="lt1"/>
              </a:solidFill>
              <a:latin typeface="Trebuchet MS" pitchFamily="34" charset="0"/>
              <a:ea typeface="+mn-ea"/>
              <a:cs typeface="+mn-cs"/>
            </a:rPr>
            <a:t> column for that transaction.</a:t>
          </a:r>
          <a:r>
            <a:rPr lang="en-US" sz="1100">
              <a:latin typeface="Trebuchet MS" pitchFamily="34" charset="0"/>
            </a:rPr>
            <a:t> </a:t>
          </a:r>
        </a:p>
        <a:p>
          <a:endParaRPr lang="en-US" sz="1100" b="0" i="0" u="none" strike="noStrike">
            <a:solidFill>
              <a:schemeClr val="lt1"/>
            </a:solidFill>
            <a:latin typeface="Trebuchet MS" pitchFamily="34" charset="0"/>
            <a:ea typeface="+mn-ea"/>
            <a:cs typeface="+mn-cs"/>
          </a:endParaRPr>
        </a:p>
        <a:p>
          <a:r>
            <a:rPr lang="en-US" sz="1100" b="0" i="0" u="none" strike="noStrike">
              <a:solidFill>
                <a:schemeClr val="lt1"/>
              </a:solidFill>
              <a:latin typeface="Trebuchet MS" pitchFamily="34" charset="0"/>
              <a:ea typeface="+mn-ea"/>
              <a:cs typeface="+mn-cs"/>
            </a:rPr>
            <a:t>The </a:t>
          </a:r>
          <a:r>
            <a:rPr lang="en-US" sz="1100" b="1" i="0" u="none" strike="noStrike">
              <a:solidFill>
                <a:schemeClr val="lt1"/>
              </a:solidFill>
              <a:latin typeface="Trebuchet MS" pitchFamily="34" charset="0"/>
              <a:ea typeface="+mn-ea"/>
              <a:cs typeface="+mn-cs"/>
            </a:rPr>
            <a:t>Cleared Balance</a:t>
          </a:r>
          <a:r>
            <a:rPr lang="en-US" sz="1100" b="0" i="0" u="none" strike="noStrike">
              <a:solidFill>
                <a:schemeClr val="lt1"/>
              </a:solidFill>
              <a:latin typeface="Trebuchet MS" pitchFamily="34" charset="0"/>
              <a:ea typeface="+mn-ea"/>
              <a:cs typeface="+mn-cs"/>
            </a:rPr>
            <a:t> in the transaction history table shows the Account balance for the</a:t>
          </a:r>
          <a:r>
            <a:rPr lang="en-US" sz="1100">
              <a:latin typeface="Trebuchet MS" pitchFamily="34" charset="0"/>
            </a:rPr>
            <a:t> </a:t>
          </a:r>
          <a:r>
            <a:rPr lang="en-US" sz="1100" b="0" i="0" u="none" strike="noStrike">
              <a:solidFill>
                <a:schemeClr val="lt1"/>
              </a:solidFill>
              <a:latin typeface="Trebuchet MS" pitchFamily="34" charset="0"/>
              <a:ea typeface="+mn-ea"/>
              <a:cs typeface="+mn-cs"/>
            </a:rPr>
            <a:t>transactions marked "R" for reconciled or "c" for cleared. This allows you to compare the </a:t>
          </a:r>
          <a:r>
            <a:rPr lang="en-US" sz="1100">
              <a:latin typeface="Trebuchet MS" pitchFamily="34" charset="0"/>
            </a:rPr>
            <a:t> </a:t>
          </a:r>
          <a:r>
            <a:rPr lang="en-US" sz="1100" b="0" i="0" u="none" strike="noStrike">
              <a:solidFill>
                <a:schemeClr val="lt1"/>
              </a:solidFill>
              <a:latin typeface="Trebuchet MS" pitchFamily="34" charset="0"/>
              <a:ea typeface="+mn-ea"/>
              <a:cs typeface="+mn-cs"/>
            </a:rPr>
            <a:t>Cleared Balance with the current balance shown on your bank statements.</a:t>
          </a:r>
          <a:r>
            <a:rPr lang="en-US" sz="1100">
              <a:latin typeface="Trebuchet MS" pitchFamily="34" charset="0"/>
            </a:rPr>
            <a:t> </a:t>
          </a:r>
        </a:p>
        <a:p>
          <a:endParaRPr lang="en-US" sz="1100" b="0" i="0" u="none" strike="noStrike">
            <a:solidFill>
              <a:schemeClr val="lt1"/>
            </a:solidFill>
            <a:latin typeface="Trebuchet MS" pitchFamily="34" charset="0"/>
            <a:ea typeface="+mn-ea"/>
            <a:cs typeface="+mn-cs"/>
          </a:endParaRPr>
        </a:p>
        <a:p>
          <a:r>
            <a:rPr lang="en-US" sz="1100" b="0" i="0" u="none" strike="noStrike">
              <a:solidFill>
                <a:schemeClr val="lt1"/>
              </a:solidFill>
              <a:latin typeface="Trebuchet MS" pitchFamily="34" charset="0"/>
              <a:ea typeface="+mn-ea"/>
              <a:cs typeface="+mn-cs"/>
            </a:rPr>
            <a:t>The </a:t>
          </a:r>
          <a:r>
            <a:rPr lang="en-US" sz="1100" b="1" i="0" u="none" strike="noStrike">
              <a:solidFill>
                <a:schemeClr val="lt1"/>
              </a:solidFill>
              <a:latin typeface="Trebuchet MS" pitchFamily="34" charset="0"/>
              <a:ea typeface="+mn-ea"/>
              <a:cs typeface="+mn-cs"/>
            </a:rPr>
            <a:t>Account Balance</a:t>
          </a:r>
          <a:r>
            <a:rPr lang="en-US" sz="1100" b="0" i="0" u="none" strike="noStrike">
              <a:solidFill>
                <a:schemeClr val="lt1"/>
              </a:solidFill>
              <a:latin typeface="Trebuchet MS" pitchFamily="34" charset="0"/>
              <a:ea typeface="+mn-ea"/>
              <a:cs typeface="+mn-cs"/>
            </a:rPr>
            <a:t> reflects your </a:t>
          </a:r>
          <a:r>
            <a:rPr lang="en-US" sz="1100" b="1" i="0" u="none" strike="noStrike">
              <a:solidFill>
                <a:schemeClr val="lt1"/>
              </a:solidFill>
              <a:latin typeface="Trebuchet MS" pitchFamily="34" charset="0"/>
              <a:ea typeface="+mn-ea"/>
              <a:cs typeface="+mn-cs"/>
            </a:rPr>
            <a:t>actual or effective balance</a:t>
          </a:r>
          <a:r>
            <a:rPr lang="en-US" sz="1100" b="0" i="0" u="none" strike="noStrike">
              <a:solidFill>
                <a:schemeClr val="lt1"/>
              </a:solidFill>
              <a:latin typeface="Trebuchet MS" pitchFamily="34" charset="0"/>
              <a:ea typeface="+mn-ea"/>
              <a:cs typeface="+mn-cs"/>
            </a:rPr>
            <a:t> and is the one you should be </a:t>
          </a:r>
          <a:r>
            <a:rPr lang="en-US" sz="1100">
              <a:latin typeface="Trebuchet MS" pitchFamily="34" charset="0"/>
            </a:rPr>
            <a:t> </a:t>
          </a:r>
          <a:r>
            <a:rPr lang="en-US" sz="1100" b="0" i="0" u="none" strike="noStrike">
              <a:solidFill>
                <a:schemeClr val="lt1"/>
              </a:solidFill>
              <a:latin typeface="Trebuchet MS" pitchFamily="34" charset="0"/>
              <a:ea typeface="+mn-ea"/>
              <a:cs typeface="+mn-cs"/>
            </a:rPr>
            <a:t>looking at to stay on budget. The Cleared Balance is for comparing to your bank and credit </a:t>
          </a:r>
          <a:r>
            <a:rPr lang="en-US" sz="1100">
              <a:latin typeface="Trebuchet MS" pitchFamily="34" charset="0"/>
            </a:rPr>
            <a:t> </a:t>
          </a:r>
          <a:r>
            <a:rPr lang="en-US" sz="1100" b="0" i="0" u="none" strike="noStrike">
              <a:solidFill>
                <a:schemeClr val="lt1"/>
              </a:solidFill>
              <a:latin typeface="Trebuchet MS" pitchFamily="34" charset="0"/>
              <a:ea typeface="+mn-ea"/>
              <a:cs typeface="+mn-cs"/>
            </a:rPr>
            <a:t>card statements. For example, when you write a check to a friend, it won't show up in your </a:t>
          </a:r>
          <a:r>
            <a:rPr lang="en-US" sz="1100">
              <a:latin typeface="Trebuchet MS" pitchFamily="34" charset="0"/>
            </a:rPr>
            <a:t> </a:t>
          </a:r>
          <a:r>
            <a:rPr lang="en-US" sz="1100" b="0" i="0" u="none" strike="noStrike">
              <a:solidFill>
                <a:schemeClr val="lt1"/>
              </a:solidFill>
              <a:latin typeface="Trebuchet MS" pitchFamily="34" charset="0"/>
              <a:ea typeface="+mn-ea"/>
              <a:cs typeface="+mn-cs"/>
            </a:rPr>
            <a:t>bank account until they cash it. You should record the transaction immediately, to help you </a:t>
          </a:r>
          <a:r>
            <a:rPr lang="en-US" sz="1100">
              <a:latin typeface="Trebuchet MS" pitchFamily="34" charset="0"/>
            </a:rPr>
            <a:t> </a:t>
          </a:r>
          <a:r>
            <a:rPr lang="en-US" sz="1100" b="0" i="0" u="none" strike="noStrike">
              <a:solidFill>
                <a:schemeClr val="lt1"/>
              </a:solidFill>
              <a:latin typeface="Trebuchet MS" pitchFamily="34" charset="0"/>
              <a:ea typeface="+mn-ea"/>
              <a:cs typeface="+mn-cs"/>
            </a:rPr>
            <a:t>stay on budget, but until the check shows up on your bank statement, your Cleared Balance </a:t>
          </a:r>
          <a:r>
            <a:rPr lang="en-US" sz="1100">
              <a:latin typeface="Trebuchet MS" pitchFamily="34" charset="0"/>
            </a:rPr>
            <a:t> </a:t>
          </a:r>
          <a:r>
            <a:rPr lang="en-US" sz="1100" b="0" i="0" u="none" strike="noStrike">
              <a:solidFill>
                <a:schemeClr val="lt1"/>
              </a:solidFill>
              <a:latin typeface="Trebuchet MS" pitchFamily="34" charset="0"/>
              <a:ea typeface="+mn-ea"/>
              <a:cs typeface="+mn-cs"/>
            </a:rPr>
            <a:t>will be different from the Account Balance (until you enter a "c" or "R" in the reconcile column).</a:t>
          </a:r>
        </a:p>
        <a:p>
          <a:endParaRPr lang="en-US" sz="1100" b="0" i="0" u="none" strike="noStrike">
            <a:solidFill>
              <a:schemeClr val="lt1"/>
            </a:solidFill>
            <a:latin typeface="Trebuchet MS" pitchFamily="34" charset="0"/>
            <a:ea typeface="+mn-ea"/>
            <a:cs typeface="+mn-cs"/>
          </a:endParaRPr>
        </a:p>
        <a:p>
          <a:r>
            <a:rPr lang="en-US" sz="1400" b="1" i="0" u="sng" strike="noStrike">
              <a:solidFill>
                <a:schemeClr val="lt1"/>
              </a:solidFill>
              <a:latin typeface="Trebuchet MS" pitchFamily="34" charset="0"/>
              <a:ea typeface="+mn-ea"/>
              <a:cs typeface="+mn-cs"/>
            </a:rPr>
            <a:t>Step 4-4</a:t>
          </a:r>
        </a:p>
        <a:p>
          <a:r>
            <a:rPr lang="en-US" sz="1100" b="1" u="none">
              <a:solidFill>
                <a:schemeClr val="bg1"/>
              </a:solidFill>
              <a:latin typeface="Trebuchet MS" pitchFamily="34" charset="0"/>
              <a:cs typeface="Tunga" pitchFamily="2"/>
            </a:rPr>
            <a:t>-Reconcile</a:t>
          </a:r>
          <a:r>
            <a:rPr lang="en-US" sz="1100" b="1" u="none" baseline="0">
              <a:solidFill>
                <a:schemeClr val="bg1"/>
              </a:solidFill>
              <a:latin typeface="Trebuchet MS" pitchFamily="34" charset="0"/>
              <a:cs typeface="Tunga" pitchFamily="2"/>
            </a:rPr>
            <a:t> your accounts</a:t>
          </a:r>
        </a:p>
        <a:p>
          <a:endParaRPr lang="en-US" sz="1100" b="1" u="none" baseline="0">
            <a:solidFill>
              <a:schemeClr val="bg1"/>
            </a:solidFill>
            <a:latin typeface="Trebuchet MS" pitchFamily="34" charset="0"/>
            <a:cs typeface="Tunga" pitchFamily="2"/>
          </a:endParaRPr>
        </a:p>
        <a:p>
          <a:r>
            <a:rPr lang="en-US" sz="1100" b="0" i="0" u="none" strike="noStrike">
              <a:solidFill>
                <a:schemeClr val="lt1"/>
              </a:solidFill>
              <a:latin typeface="Trebuchet MS" pitchFamily="34" charset="0"/>
              <a:ea typeface="+mn-ea"/>
              <a:cs typeface="+mn-cs"/>
            </a:rPr>
            <a:t>You should reconcile your accounts at least once a month. Reconciling is also commonly known </a:t>
          </a:r>
          <a:r>
            <a:rPr lang="en-US">
              <a:latin typeface="Trebuchet MS" pitchFamily="34" charset="0"/>
            </a:rPr>
            <a:t> </a:t>
          </a:r>
          <a:r>
            <a:rPr lang="en-US" sz="1100" b="0" i="0" u="none" strike="noStrike">
              <a:solidFill>
                <a:schemeClr val="lt1"/>
              </a:solidFill>
              <a:latin typeface="Trebuchet MS" pitchFamily="34" charset="0"/>
              <a:ea typeface="+mn-ea"/>
              <a:cs typeface="+mn-cs"/>
            </a:rPr>
            <a:t>as "</a:t>
          </a:r>
          <a:r>
            <a:rPr lang="en-US" sz="1100" b="1" i="0" u="none" strike="noStrike">
              <a:solidFill>
                <a:schemeClr val="lt1"/>
              </a:solidFill>
              <a:latin typeface="Trebuchet MS" pitchFamily="34" charset="0"/>
              <a:ea typeface="+mn-ea"/>
              <a:cs typeface="+mn-cs"/>
            </a:rPr>
            <a:t>balancing your checkbook</a:t>
          </a:r>
          <a:r>
            <a:rPr lang="en-US" sz="1100" b="0" i="0" u="none" strike="noStrike">
              <a:solidFill>
                <a:schemeClr val="lt1"/>
              </a:solidFill>
              <a:latin typeface="Trebuchet MS" pitchFamily="34" charset="0"/>
              <a:ea typeface="+mn-ea"/>
              <a:cs typeface="+mn-cs"/>
            </a:rPr>
            <a:t>".</a:t>
          </a:r>
          <a:r>
            <a:rPr lang="en-US">
              <a:latin typeface="Trebuchet MS" pitchFamily="34" charset="0"/>
            </a:rPr>
            <a:t> </a:t>
          </a:r>
        </a:p>
        <a:p>
          <a:endParaRPr lang="en-US" sz="1100" b="0" i="0" u="none" strike="noStrike">
            <a:solidFill>
              <a:schemeClr val="lt1"/>
            </a:solidFill>
            <a:latin typeface="Trebuchet MS" pitchFamily="34" charset="0"/>
            <a:ea typeface="+mn-ea"/>
            <a:cs typeface="+mn-cs"/>
          </a:endParaRPr>
        </a:p>
        <a:p>
          <a:r>
            <a:rPr lang="en-US" sz="1100" b="0" i="0" u="none" strike="noStrike">
              <a:solidFill>
                <a:schemeClr val="lt1"/>
              </a:solidFill>
              <a:latin typeface="Trebuchet MS" pitchFamily="34" charset="0"/>
              <a:ea typeface="+mn-ea"/>
              <a:cs typeface="+mn-cs"/>
            </a:rPr>
            <a:t>A. Get your bank and credit card statements</a:t>
          </a:r>
          <a:r>
            <a:rPr lang="en-US">
              <a:latin typeface="Trebuchet MS" pitchFamily="34" charset="0"/>
            </a:rPr>
            <a:t> </a:t>
          </a:r>
        </a:p>
        <a:p>
          <a:r>
            <a:rPr lang="en-US" sz="1100" b="0" i="0" u="none" strike="noStrike">
              <a:solidFill>
                <a:schemeClr val="lt1"/>
              </a:solidFill>
              <a:latin typeface="Trebuchet MS" pitchFamily="34" charset="0"/>
              <a:ea typeface="+mn-ea"/>
              <a:cs typeface="+mn-cs"/>
            </a:rPr>
            <a:t>B. Review your statements for errors and fraudulent charges</a:t>
          </a:r>
          <a:r>
            <a:rPr lang="en-US">
              <a:latin typeface="Trebuchet MS" pitchFamily="34" charset="0"/>
            </a:rPr>
            <a:t> </a:t>
          </a:r>
        </a:p>
        <a:p>
          <a:r>
            <a:rPr lang="en-US" sz="1100" b="0" i="0" u="none" strike="noStrike">
              <a:solidFill>
                <a:schemeClr val="lt1"/>
              </a:solidFill>
              <a:latin typeface="Trebuchet MS" pitchFamily="34" charset="0"/>
              <a:ea typeface="+mn-ea"/>
              <a:cs typeface="+mn-cs"/>
            </a:rPr>
            <a:t>C. Your statements may include ATM fees, bank fees, or other transactions that you forget</a:t>
          </a:r>
          <a:r>
            <a:rPr lang="en-US">
              <a:latin typeface="Trebuchet MS" pitchFamily="34" charset="0"/>
            </a:rPr>
            <a:t> </a:t>
          </a:r>
          <a:r>
            <a:rPr lang="en-US" sz="1100" b="0" i="0" u="none" strike="noStrike">
              <a:solidFill>
                <a:schemeClr val="lt1"/>
              </a:solidFill>
              <a:latin typeface="Trebuchet MS" pitchFamily="34" charset="0"/>
              <a:ea typeface="+mn-ea"/>
              <a:cs typeface="+mn-cs"/>
            </a:rPr>
            <a:t>to include in the Transactions worksheet. Add them.</a:t>
          </a:r>
          <a:r>
            <a:rPr lang="en-US">
              <a:latin typeface="Trebuchet MS" pitchFamily="34" charset="0"/>
            </a:rPr>
            <a:t> </a:t>
          </a:r>
        </a:p>
        <a:p>
          <a:r>
            <a:rPr lang="en-US" sz="1100" b="0" i="0" u="none" strike="noStrike">
              <a:solidFill>
                <a:schemeClr val="lt1"/>
              </a:solidFill>
              <a:latin typeface="Trebuchet MS" pitchFamily="34" charset="0"/>
              <a:ea typeface="+mn-ea"/>
              <a:cs typeface="+mn-cs"/>
            </a:rPr>
            <a:t>D. Verify that the Cleared Balance (as of the Ending Statement Date) in the Transactions</a:t>
          </a:r>
          <a:r>
            <a:rPr lang="en-US">
              <a:latin typeface="Trebuchet MS" pitchFamily="34" charset="0"/>
            </a:rPr>
            <a:t> </a:t>
          </a:r>
          <a:r>
            <a:rPr lang="en-US" sz="1100" b="0" i="0" u="none" strike="noStrike">
              <a:solidFill>
                <a:schemeClr val="lt1"/>
              </a:solidFill>
              <a:latin typeface="Trebuchet MS" pitchFamily="34" charset="0"/>
              <a:ea typeface="+mn-ea"/>
              <a:cs typeface="+mn-cs"/>
            </a:rPr>
            <a:t>worksheet matches the Statement Balance.</a:t>
          </a:r>
          <a:r>
            <a:rPr lang="en-US">
              <a:latin typeface="Trebuchet MS" pitchFamily="34" charset="0"/>
            </a:rPr>
            <a:t> </a:t>
          </a:r>
        </a:p>
        <a:p>
          <a:r>
            <a:rPr lang="en-US" sz="1100" b="0" i="0" u="none" strike="noStrike">
              <a:solidFill>
                <a:schemeClr val="lt1"/>
              </a:solidFill>
              <a:latin typeface="Trebuchet MS" pitchFamily="34" charset="0"/>
              <a:ea typeface="+mn-ea"/>
              <a:cs typeface="+mn-cs"/>
            </a:rPr>
            <a:t>E. Enter an "R" in the reconcile (R) column for every transaction that shows up on your</a:t>
          </a:r>
          <a:r>
            <a:rPr lang="en-US">
              <a:latin typeface="Trebuchet MS" pitchFamily="34" charset="0"/>
            </a:rPr>
            <a:t> </a:t>
          </a:r>
          <a:r>
            <a:rPr lang="en-US" sz="1100" b="0" i="0" u="none" strike="noStrike">
              <a:solidFill>
                <a:schemeClr val="lt1"/>
              </a:solidFill>
              <a:latin typeface="Trebuchet MS" pitchFamily="34" charset="0"/>
              <a:ea typeface="+mn-ea"/>
              <a:cs typeface="+mn-cs"/>
            </a:rPr>
            <a:t>bank statement.</a:t>
          </a:r>
          <a:r>
            <a:rPr lang="en-US">
              <a:latin typeface="Trebuchet MS" pitchFamily="34" charset="0"/>
            </a:rPr>
            <a:t> </a:t>
          </a:r>
        </a:p>
        <a:p>
          <a:endParaRPr lang="en-US" sz="1100" b="1" i="0" u="none" strike="noStrike">
            <a:solidFill>
              <a:schemeClr val="lt1"/>
            </a:solidFill>
            <a:latin typeface="Trebuchet MS" pitchFamily="34" charset="0"/>
            <a:ea typeface="+mn-ea"/>
            <a:cs typeface="+mn-cs"/>
          </a:endParaRPr>
        </a:p>
        <a:p>
          <a:r>
            <a:rPr lang="en-US" sz="1100" b="1" i="0" u="none" strike="noStrike">
              <a:solidFill>
                <a:schemeClr val="lt1"/>
              </a:solidFill>
              <a:latin typeface="Trebuchet MS" pitchFamily="34" charset="0"/>
              <a:ea typeface="+mn-ea"/>
              <a:cs typeface="+mn-cs"/>
            </a:rPr>
            <a:t>TIP</a:t>
          </a:r>
          <a:r>
            <a:rPr lang="en-US" sz="1100" b="0" i="0" u="none" strike="noStrike">
              <a:solidFill>
                <a:schemeClr val="lt1"/>
              </a:solidFill>
              <a:latin typeface="Trebuchet MS" pitchFamily="34" charset="0"/>
              <a:ea typeface="+mn-ea"/>
              <a:cs typeface="+mn-cs"/>
            </a:rPr>
            <a:t>: If you are familiar with using Excel lists or tables, you can use auto filtering to filter the</a:t>
          </a:r>
          <a:r>
            <a:rPr lang="en-US">
              <a:latin typeface="Trebuchet MS" pitchFamily="34" charset="0"/>
            </a:rPr>
            <a:t> </a:t>
          </a:r>
          <a:r>
            <a:rPr lang="en-US" sz="1100" b="0" i="0" u="none" strike="noStrike">
              <a:solidFill>
                <a:schemeClr val="lt1"/>
              </a:solidFill>
              <a:latin typeface="Trebuchet MS" pitchFamily="34" charset="0"/>
              <a:ea typeface="+mn-ea"/>
              <a:cs typeface="+mn-cs"/>
            </a:rPr>
            <a:t>transaction history table to show a single account at a time.</a:t>
          </a:r>
          <a:r>
            <a:rPr lang="en-US">
              <a:latin typeface="Trebuchet MS" pitchFamily="34" charset="0"/>
            </a:rPr>
            <a:t> </a:t>
          </a:r>
        </a:p>
        <a:p>
          <a:endParaRPr lang="en-US" sz="1100" b="1" u="none">
            <a:solidFill>
              <a:schemeClr val="bg1"/>
            </a:solidFill>
            <a:latin typeface="Trebuchet MS" pitchFamily="34" charset="0"/>
            <a:cs typeface="Tunga" pitchFamily="2"/>
          </a:endParaRPr>
        </a:p>
        <a:p>
          <a:r>
            <a:rPr lang="en-US" sz="1400" b="1" u="sng">
              <a:solidFill>
                <a:schemeClr val="bg1"/>
              </a:solidFill>
              <a:latin typeface="Trebuchet MS" pitchFamily="34" charset="0"/>
              <a:cs typeface="Tunga" pitchFamily="2"/>
            </a:rPr>
            <a:t>Step 4-5</a:t>
          </a:r>
        </a:p>
        <a:p>
          <a:r>
            <a:rPr lang="en-US" sz="1100" b="1" u="none">
              <a:solidFill>
                <a:schemeClr val="bg1"/>
              </a:solidFill>
              <a:latin typeface="Trebuchet MS" pitchFamily="34" charset="0"/>
              <a:cs typeface="Tunga" pitchFamily="2"/>
            </a:rPr>
            <a:t>-Check formulas</a:t>
          </a:r>
        </a:p>
        <a:p>
          <a:endParaRPr lang="en-US" sz="1100" b="1" u="none">
            <a:solidFill>
              <a:schemeClr val="bg1"/>
            </a:solidFill>
            <a:latin typeface="Trebuchet MS" pitchFamily="34" charset="0"/>
            <a:cs typeface="Tunga" pitchFamily="2"/>
          </a:endParaRPr>
        </a:p>
        <a:p>
          <a:r>
            <a:rPr lang="en-US" sz="1100" b="0" i="0" u="none" strike="noStrike">
              <a:solidFill>
                <a:schemeClr val="lt1"/>
              </a:solidFill>
              <a:latin typeface="Trebuchet MS" pitchFamily="34" charset="0"/>
              <a:ea typeface="+mn-ea"/>
              <a:cs typeface="+mn-cs"/>
            </a:rPr>
            <a:t>If you ever have reason to suspect that you forgot to copy formulas, you should UNHIDE </a:t>
          </a:r>
          <a:r>
            <a:rPr lang="en-US">
              <a:latin typeface="Trebuchet MS" pitchFamily="34" charset="0"/>
            </a:rPr>
            <a:t> </a:t>
          </a:r>
          <a:r>
            <a:rPr lang="en-US" sz="1100" b="0" i="0" u="none" strike="noStrike">
              <a:solidFill>
                <a:schemeClr val="lt1"/>
              </a:solidFill>
              <a:latin typeface="Trebuchet MS" pitchFamily="34" charset="0"/>
              <a:ea typeface="+mn-ea"/>
              <a:cs typeface="+mn-cs"/>
            </a:rPr>
            <a:t>columns J-L and copy the formulas down.</a:t>
          </a:r>
          <a:r>
            <a:rPr lang="en-US">
              <a:latin typeface="Trebuchet MS" pitchFamily="34" charset="0"/>
            </a:rPr>
            <a:t> </a:t>
          </a:r>
          <a:endParaRPr lang="en-US" sz="1100" b="0" u="none">
            <a:solidFill>
              <a:schemeClr val="bg1"/>
            </a:solidFill>
            <a:latin typeface="Trebuchet MS" pitchFamily="34" charset="0"/>
            <a:cs typeface="Tunga" pitchFamily="2"/>
          </a:endParaRPr>
        </a:p>
      </xdr:txBody>
    </xdr:sp>
    <xdr:clientData/>
  </xdr:twoCellAnchor>
  <xdr:twoCellAnchor>
    <xdr:from>
      <xdr:col>11</xdr:col>
      <xdr:colOff>819150</xdr:colOff>
      <xdr:row>135</xdr:row>
      <xdr:rowOff>19050</xdr:rowOff>
    </xdr:from>
    <xdr:to>
      <xdr:col>14</xdr:col>
      <xdr:colOff>266700</xdr:colOff>
      <xdr:row>139</xdr:row>
      <xdr:rowOff>114300</xdr:rowOff>
    </xdr:to>
    <xdr:grpSp>
      <xdr:nvGrpSpPr>
        <xdr:cNvPr id="25" name="Group 14"/>
        <xdr:cNvGrpSpPr>
          <a:grpSpLocks/>
        </xdr:cNvGrpSpPr>
      </xdr:nvGrpSpPr>
      <xdr:grpSpPr bwMode="auto">
        <a:xfrm>
          <a:off x="7562850" y="27765375"/>
          <a:ext cx="1943100" cy="857250"/>
          <a:chOff x="57" y="2109"/>
          <a:chExt cx="240" cy="89"/>
        </a:xfrm>
      </xdr:grpSpPr>
      <xdr:pic>
        <xdr:nvPicPr>
          <xdr:cNvPr id="26" name="Picture 10"/>
          <xdr:cNvPicPr>
            <a:picLocks noChangeAspect="1" noChangeArrowheads="1"/>
          </xdr:cNvPicPr>
        </xdr:nvPicPr>
        <xdr:blipFill>
          <a:blip xmlns:r="http://schemas.openxmlformats.org/officeDocument/2006/relationships" r:embed="rId2"/>
          <a:srcRect/>
          <a:stretch>
            <a:fillRect/>
          </a:stretch>
        </xdr:blipFill>
        <xdr:spPr bwMode="auto">
          <a:xfrm>
            <a:off x="57" y="2134"/>
            <a:ext cx="240" cy="64"/>
          </a:xfrm>
          <a:prstGeom prst="rect">
            <a:avLst/>
          </a:prstGeom>
          <a:noFill/>
          <a:ln w="1">
            <a:noFill/>
            <a:miter lim="800000"/>
            <a:headEnd/>
            <a:tailEnd/>
          </a:ln>
        </xdr:spPr>
      </xdr:pic>
      <xdr:sp macro="" textlink="">
        <xdr:nvSpPr>
          <xdr:cNvPr id="27" name="Line 11"/>
          <xdr:cNvSpPr>
            <a:spLocks noChangeShapeType="1"/>
          </xdr:cNvSpPr>
        </xdr:nvSpPr>
        <xdr:spPr bwMode="auto">
          <a:xfrm flipH="1">
            <a:off x="94" y="2125"/>
            <a:ext cx="41" cy="38"/>
          </a:xfrm>
          <a:prstGeom prst="line">
            <a:avLst/>
          </a:prstGeom>
          <a:noFill/>
          <a:ln w="9525">
            <a:solidFill>
              <a:srgbClr val="FF0000"/>
            </a:solidFill>
            <a:round/>
            <a:headEnd/>
            <a:tailEnd type="triangle" w="med" len="med"/>
          </a:ln>
        </xdr:spPr>
      </xdr:sp>
      <xdr:sp macro="" textlink="">
        <xdr:nvSpPr>
          <xdr:cNvPr id="28" name="Text Box 13"/>
          <xdr:cNvSpPr txBox="1">
            <a:spLocks noChangeArrowheads="1"/>
          </xdr:cNvSpPr>
        </xdr:nvSpPr>
        <xdr:spPr bwMode="auto">
          <a:xfrm>
            <a:off x="136" y="2109"/>
            <a:ext cx="63" cy="23"/>
          </a:xfrm>
          <a:prstGeom prst="rect">
            <a:avLst/>
          </a:prstGeom>
          <a:noFill/>
          <a:ln>
            <a:noFill/>
          </a:ln>
          <a:extLst>
            <a:ext uri="{909E8E84-426E-40DD-AFC4-6F175D3DCCD1}"/>
            <a:ext uri="{91240B29-F687-4F45-9708-019B960494DF}"/>
          </a:extLst>
        </xdr:spPr>
        <xdr:txBody>
          <a:bodyPr wrap="none" lIns="18288" tIns="32004" rIns="0" bIns="0" anchor="t" upright="1">
            <a:spAutoFit/>
          </a:bodyPr>
          <a:lstStyle/>
          <a:p>
            <a:pPr algn="l" rtl="0">
              <a:defRPr sz="1000"/>
            </a:pPr>
            <a:r>
              <a:rPr lang="en-US" sz="1000" b="0" i="0" u="none" strike="noStrike" baseline="0">
                <a:solidFill>
                  <a:srgbClr val="000000"/>
                </a:solidFill>
                <a:latin typeface="Trebuchet MS"/>
              </a:rPr>
              <a:t>Fill Handle</a:t>
            </a:r>
          </a:p>
        </xdr:txBody>
      </xdr:sp>
    </xdr:grpSp>
    <xdr:clientData/>
  </xdr:twoCellAnchor>
  <xdr:twoCellAnchor>
    <xdr:from>
      <xdr:col>0</xdr:col>
      <xdr:colOff>85725</xdr:colOff>
      <xdr:row>263</xdr:row>
      <xdr:rowOff>19050</xdr:rowOff>
    </xdr:from>
    <xdr:to>
      <xdr:col>2</xdr:col>
      <xdr:colOff>47624</xdr:colOff>
      <xdr:row>264</xdr:row>
      <xdr:rowOff>161924</xdr:rowOff>
    </xdr:to>
    <xdr:sp macro="" textlink="">
      <xdr:nvSpPr>
        <xdr:cNvPr id="29" name="TextBox 28"/>
        <xdr:cNvSpPr txBox="1"/>
      </xdr:nvSpPr>
      <xdr:spPr>
        <a:xfrm>
          <a:off x="85725" y="52149375"/>
          <a:ext cx="1162049" cy="333374"/>
        </a:xfrm>
        <a:prstGeom prst="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0">
          <a:schemeClr val="accent1"/>
        </a:lnRef>
        <a:fillRef idx="3">
          <a:schemeClr val="accent1"/>
        </a:fillRef>
        <a:effectRef idx="3">
          <a:schemeClr val="accent1"/>
        </a:effectRef>
        <a:fontRef idx="minor">
          <a:schemeClr val="lt1"/>
        </a:fontRef>
      </xdr:style>
      <xdr:txBody>
        <a:bodyPr wrap="square" rtlCol="0" anchor="ctr"/>
        <a:lstStyle/>
        <a:p>
          <a:pPr algn="ctr"/>
          <a:r>
            <a:rPr lang="en-US" sz="1800">
              <a:latin typeface="Trebuchet MS" pitchFamily="34" charset="0"/>
            </a:rPr>
            <a:t>Step 5</a:t>
          </a:r>
        </a:p>
      </xdr:txBody>
    </xdr:sp>
    <xdr:clientData/>
  </xdr:twoCellAnchor>
  <xdr:twoCellAnchor editAs="absolute">
    <xdr:from>
      <xdr:col>0</xdr:col>
      <xdr:colOff>400050</xdr:colOff>
      <xdr:row>265</xdr:row>
      <xdr:rowOff>171450</xdr:rowOff>
    </xdr:from>
    <xdr:to>
      <xdr:col>10</xdr:col>
      <xdr:colOff>390528</xdr:colOff>
      <xdr:row>279</xdr:row>
      <xdr:rowOff>171450</xdr:rowOff>
    </xdr:to>
    <xdr:sp macro="" textlink="">
      <xdr:nvSpPr>
        <xdr:cNvPr id="30" name="TextBox 29"/>
        <xdr:cNvSpPr txBox="1"/>
      </xdr:nvSpPr>
      <xdr:spPr>
        <a:xfrm>
          <a:off x="400050" y="52682775"/>
          <a:ext cx="6124578" cy="2667000"/>
        </a:xfrm>
        <a:prstGeom prst="rect">
          <a:avLst/>
        </a:prstGeom>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p>
          <a:r>
            <a:rPr lang="en-US" sz="1400" b="1" u="sng">
              <a:solidFill>
                <a:schemeClr val="bg1"/>
              </a:solidFill>
              <a:latin typeface="Trebuchet MS" pitchFamily="34" charset="0"/>
              <a:cs typeface="Tunga" pitchFamily="2"/>
            </a:rPr>
            <a:t>Track your progress</a:t>
          </a:r>
        </a:p>
        <a:p>
          <a:endParaRPr lang="en-US" sz="1100" b="1" u="sng">
            <a:solidFill>
              <a:schemeClr val="bg1"/>
            </a:solidFill>
            <a:latin typeface="Trebuchet MS" pitchFamily="34" charset="0"/>
            <a:cs typeface="Tunga" pitchFamily="2"/>
          </a:endParaRPr>
        </a:p>
        <a:p>
          <a:r>
            <a:rPr lang="en-US" sz="1100" b="0" i="0" u="none" strike="noStrike">
              <a:solidFill>
                <a:schemeClr val="lt1"/>
              </a:solidFill>
              <a:latin typeface="Trebuchet MS" pitchFamily="34" charset="0"/>
              <a:ea typeface="+mn-ea"/>
              <a:cs typeface="+mn-cs"/>
            </a:rPr>
            <a:t>A very important part of </a:t>
          </a:r>
          <a:r>
            <a:rPr lang="en-US" sz="1100" b="1" i="0" u="none" strike="noStrike">
              <a:solidFill>
                <a:schemeClr val="lt1"/>
              </a:solidFill>
              <a:latin typeface="Trebuchet MS" pitchFamily="34" charset="0"/>
              <a:ea typeface="+mn-ea"/>
              <a:cs typeface="+mn-cs"/>
            </a:rPr>
            <a:t>good money management</a:t>
          </a:r>
          <a:r>
            <a:rPr lang="en-US" sz="1100" b="0" i="0" u="none" strike="noStrike">
              <a:solidFill>
                <a:schemeClr val="lt1"/>
              </a:solidFill>
              <a:latin typeface="Trebuchet MS" pitchFamily="34" charset="0"/>
              <a:ea typeface="+mn-ea"/>
              <a:cs typeface="+mn-cs"/>
            </a:rPr>
            <a:t> is </a:t>
          </a:r>
          <a:r>
            <a:rPr lang="en-US" sz="1100" b="0" i="1" u="none" strike="noStrike">
              <a:solidFill>
                <a:schemeClr val="lt1"/>
              </a:solidFill>
              <a:latin typeface="Trebuchet MS" pitchFamily="34" charset="0"/>
              <a:ea typeface="+mn-ea"/>
              <a:cs typeface="+mn-cs"/>
            </a:rPr>
            <a:t>keeping track of how your current </a:t>
          </a:r>
          <a:r>
            <a:rPr lang="en-US">
              <a:latin typeface="Trebuchet MS" pitchFamily="34" charset="0"/>
            </a:rPr>
            <a:t> </a:t>
          </a:r>
          <a:r>
            <a:rPr lang="en-US" sz="1100" b="0" i="1" u="none" strike="noStrike">
              <a:solidFill>
                <a:schemeClr val="lt1"/>
              </a:solidFill>
              <a:latin typeface="Trebuchet MS" pitchFamily="34" charset="0"/>
              <a:ea typeface="+mn-ea"/>
              <a:cs typeface="+mn-cs"/>
            </a:rPr>
            <a:t>spending compares to your budget</a:t>
          </a:r>
          <a:r>
            <a:rPr lang="en-US" sz="1100" b="0" i="0" u="none" strike="noStrike">
              <a:solidFill>
                <a:schemeClr val="lt1"/>
              </a:solidFill>
              <a:latin typeface="Trebuchet MS" pitchFamily="34" charset="0"/>
              <a:ea typeface="+mn-ea"/>
              <a:cs typeface="+mn-cs"/>
            </a:rPr>
            <a:t>. You might check your budget status on a weekly or even </a:t>
          </a:r>
          <a:r>
            <a:rPr lang="en-US">
              <a:latin typeface="Trebuchet MS" pitchFamily="34" charset="0"/>
            </a:rPr>
            <a:t> </a:t>
          </a:r>
          <a:r>
            <a:rPr lang="en-US" sz="1100" b="0" i="0" u="none" strike="noStrike">
              <a:solidFill>
                <a:schemeClr val="lt1"/>
              </a:solidFill>
              <a:latin typeface="Trebuchet MS" pitchFamily="34" charset="0"/>
              <a:ea typeface="+mn-ea"/>
              <a:cs typeface="+mn-cs"/>
            </a:rPr>
            <a:t>daily basis, but you should at least manage your money on a monthly basis.</a:t>
          </a:r>
          <a:r>
            <a:rPr lang="en-US">
              <a:latin typeface="Trebuchet MS" pitchFamily="34" charset="0"/>
            </a:rPr>
            <a:t> </a:t>
          </a:r>
        </a:p>
        <a:p>
          <a:endParaRPr lang="en-US" sz="1100" b="0" i="0" u="none" strike="noStrike">
            <a:solidFill>
              <a:schemeClr val="lt1"/>
            </a:solidFill>
            <a:latin typeface="Trebuchet MS" pitchFamily="34" charset="0"/>
            <a:ea typeface="+mn-ea"/>
            <a:cs typeface="+mn-cs"/>
          </a:endParaRPr>
        </a:p>
        <a:p>
          <a:r>
            <a:rPr lang="en-US" sz="1100" b="0" i="0" u="none" strike="noStrike">
              <a:solidFill>
                <a:schemeClr val="lt1"/>
              </a:solidFill>
              <a:latin typeface="Trebuchet MS" pitchFamily="34" charset="0"/>
              <a:ea typeface="+mn-ea"/>
              <a:cs typeface="+mn-cs"/>
            </a:rPr>
            <a:t>Use the </a:t>
          </a:r>
          <a:r>
            <a:rPr lang="en-US" sz="1100" b="1" i="0" u="none" strike="noStrike">
              <a:solidFill>
                <a:schemeClr val="lt1"/>
              </a:solidFill>
              <a:latin typeface="Trebuchet MS" pitchFamily="34" charset="0"/>
              <a:ea typeface="+mn-ea"/>
              <a:cs typeface="+mn-cs"/>
            </a:rPr>
            <a:t>Report</a:t>
          </a:r>
          <a:r>
            <a:rPr lang="en-US" sz="1100" b="0" i="0" u="none" strike="noStrike">
              <a:solidFill>
                <a:schemeClr val="lt1"/>
              </a:solidFill>
              <a:latin typeface="Trebuchet MS" pitchFamily="34" charset="0"/>
              <a:ea typeface="+mn-ea"/>
              <a:cs typeface="+mn-cs"/>
            </a:rPr>
            <a:t> worksheet to compare your budget to your actual spending throughout </a:t>
          </a:r>
          <a:r>
            <a:rPr lang="en-US">
              <a:latin typeface="Trebuchet MS" pitchFamily="34" charset="0"/>
            </a:rPr>
            <a:t> </a:t>
          </a:r>
          <a:r>
            <a:rPr lang="en-US" sz="1100" b="0" i="0" u="none" strike="noStrike">
              <a:solidFill>
                <a:schemeClr val="lt1"/>
              </a:solidFill>
              <a:latin typeface="Trebuchet MS" pitchFamily="34" charset="0"/>
              <a:ea typeface="+mn-ea"/>
              <a:cs typeface="+mn-cs"/>
            </a:rPr>
            <a:t>the month. Change the month by entering the month number (1 for Jan., 2 for Feb., etc.).</a:t>
          </a:r>
          <a:r>
            <a:rPr lang="en-US">
              <a:latin typeface="Trebuchet MS" pitchFamily="34" charset="0"/>
            </a:rPr>
            <a:t> </a:t>
          </a:r>
        </a:p>
        <a:p>
          <a:endParaRPr lang="en-US" sz="1100" b="0" i="0" u="none" strike="noStrike">
            <a:solidFill>
              <a:schemeClr val="lt1"/>
            </a:solidFill>
            <a:latin typeface="Trebuchet MS" pitchFamily="34" charset="0"/>
            <a:ea typeface="+mn-ea"/>
            <a:cs typeface="+mn-cs"/>
          </a:endParaRPr>
        </a:p>
        <a:p>
          <a:r>
            <a:rPr lang="en-US" sz="1100" b="0" i="0" u="none" strike="noStrike">
              <a:solidFill>
                <a:schemeClr val="lt1"/>
              </a:solidFill>
              <a:latin typeface="Trebuchet MS" pitchFamily="34" charset="0"/>
              <a:ea typeface="+mn-ea"/>
              <a:cs typeface="+mn-cs"/>
            </a:rPr>
            <a:t>The Report pulls the budget info from the Budget worksheet and the actual spending from </a:t>
          </a:r>
          <a:r>
            <a:rPr lang="en-US">
              <a:latin typeface="Trebuchet MS" pitchFamily="34" charset="0"/>
            </a:rPr>
            <a:t> </a:t>
          </a:r>
          <a:r>
            <a:rPr lang="en-US" sz="1100" b="0" i="0" u="none" strike="noStrike">
              <a:solidFill>
                <a:schemeClr val="lt1"/>
              </a:solidFill>
              <a:latin typeface="Trebuchet MS" pitchFamily="34" charset="0"/>
              <a:ea typeface="+mn-ea"/>
              <a:cs typeface="+mn-cs"/>
            </a:rPr>
            <a:t>the Transactions worksheet, so you can view the report at any time during the month and</a:t>
          </a:r>
          <a:r>
            <a:rPr lang="en-US">
              <a:latin typeface="Trebuchet MS" pitchFamily="34" charset="0"/>
            </a:rPr>
            <a:t> </a:t>
          </a:r>
          <a:r>
            <a:rPr lang="en-US" sz="1100" b="0" i="0" u="none" strike="noStrike">
              <a:solidFill>
                <a:schemeClr val="lt1"/>
              </a:solidFill>
              <a:latin typeface="Trebuchet MS" pitchFamily="34" charset="0"/>
              <a:ea typeface="+mn-ea"/>
              <a:cs typeface="+mn-cs"/>
            </a:rPr>
            <a:t>see how much you have left (or how much you have overspent) in each category.</a:t>
          </a:r>
          <a:r>
            <a:rPr lang="en-US">
              <a:latin typeface="Trebuchet MS" pitchFamily="34" charset="0"/>
            </a:rPr>
            <a:t> </a:t>
          </a:r>
        </a:p>
        <a:p>
          <a:endParaRPr lang="en-US" sz="1100" b="1" i="0" u="none" strike="noStrike">
            <a:solidFill>
              <a:schemeClr val="lt1"/>
            </a:solidFill>
            <a:latin typeface="Trebuchet MS" pitchFamily="34" charset="0"/>
            <a:ea typeface="+mn-ea"/>
            <a:cs typeface="+mn-cs"/>
          </a:endParaRPr>
        </a:p>
        <a:p>
          <a:r>
            <a:rPr lang="en-US" sz="1100" b="1" i="0" u="sng" strike="noStrike">
              <a:solidFill>
                <a:srgbClr val="FF0000"/>
              </a:solidFill>
              <a:latin typeface="Trebuchet MS" pitchFamily="34" charset="0"/>
              <a:ea typeface="+mn-ea"/>
              <a:cs typeface="+mn-cs"/>
            </a:rPr>
            <a:t>IMPORTANT</a:t>
          </a:r>
          <a:r>
            <a:rPr lang="en-US" sz="1100" b="0" i="0" u="none" strike="noStrike">
              <a:solidFill>
                <a:schemeClr val="lt1"/>
              </a:solidFill>
              <a:latin typeface="Trebuchet MS" pitchFamily="34" charset="0"/>
              <a:ea typeface="+mn-ea"/>
              <a:cs typeface="+mn-cs"/>
            </a:rPr>
            <a:t>: If the Report worksheet does not appear to be pulling information from the</a:t>
          </a:r>
          <a:r>
            <a:rPr lang="en-US">
              <a:latin typeface="Trebuchet MS" pitchFamily="34" charset="0"/>
            </a:rPr>
            <a:t> </a:t>
          </a:r>
          <a:r>
            <a:rPr lang="en-US" sz="1100" b="0" i="0" u="none" strike="noStrike">
              <a:solidFill>
                <a:schemeClr val="lt1"/>
              </a:solidFill>
              <a:latin typeface="Trebuchet MS" pitchFamily="34" charset="0"/>
              <a:ea typeface="+mn-ea"/>
              <a:cs typeface="+mn-cs"/>
            </a:rPr>
            <a:t>Transactions worksheet, please see Step 4-5 above (Check Formulas).</a:t>
          </a:r>
          <a:r>
            <a:rPr lang="en-US">
              <a:latin typeface="Trebuchet MS" pitchFamily="34" charset="0"/>
            </a:rPr>
            <a:t> </a:t>
          </a:r>
          <a:endParaRPr lang="en-US" sz="1100" b="1" u="sng">
            <a:solidFill>
              <a:schemeClr val="bg1"/>
            </a:solidFill>
            <a:latin typeface="Trebuchet MS" pitchFamily="34" charset="0"/>
            <a:cs typeface="Tunga" pitchFamily="2"/>
          </a:endParaRPr>
        </a:p>
      </xdr:txBody>
    </xdr:sp>
    <xdr:clientData/>
  </xdr:twoCellAnchor>
  <xdr:twoCellAnchor>
    <xdr:from>
      <xdr:col>11</xdr:col>
      <xdr:colOff>133350</xdr:colOff>
      <xdr:row>6</xdr:row>
      <xdr:rowOff>180975</xdr:rowOff>
    </xdr:from>
    <xdr:to>
      <xdr:col>12</xdr:col>
      <xdr:colOff>616438</xdr:colOff>
      <xdr:row>15</xdr:row>
      <xdr:rowOff>95250</xdr:rowOff>
    </xdr:to>
    <xdr:grpSp>
      <xdr:nvGrpSpPr>
        <xdr:cNvPr id="31" name="Group 3"/>
        <xdr:cNvGrpSpPr>
          <a:grpSpLocks noChangeAspect="1"/>
        </xdr:cNvGrpSpPr>
      </xdr:nvGrpSpPr>
      <xdr:grpSpPr bwMode="auto">
        <a:xfrm>
          <a:off x="6877050" y="2447925"/>
          <a:ext cx="1368913" cy="1628775"/>
          <a:chOff x="506" y="180"/>
          <a:chExt cx="295" cy="351"/>
        </a:xfrm>
      </xdr:grpSpPr>
      <xdr:sp macro="" textlink="">
        <xdr:nvSpPr>
          <xdr:cNvPr id="32" name="AutoShape 2"/>
          <xdr:cNvSpPr>
            <a:spLocks noChangeAspect="1" noChangeArrowheads="1" noTextEdit="1"/>
          </xdr:cNvSpPr>
        </xdr:nvSpPr>
        <xdr:spPr bwMode="auto">
          <a:xfrm>
            <a:off x="506" y="180"/>
            <a:ext cx="295" cy="351"/>
          </a:xfrm>
          <a:prstGeom prst="rect">
            <a:avLst/>
          </a:prstGeom>
          <a:noFill/>
          <a:ln w="9525">
            <a:noFill/>
            <a:miter lim="800000"/>
            <a:headEnd/>
            <a:tailEnd/>
          </a:ln>
          <a:scene3d>
            <a:camera prst="orthographicFront"/>
            <a:lightRig rig="threePt" dir="t"/>
          </a:scene3d>
          <a:sp3d>
            <a:bevelT w="101600" prst="riblet"/>
          </a:sp3d>
        </xdr:spPr>
      </xdr:sp>
      <xdr:pic>
        <xdr:nvPicPr>
          <xdr:cNvPr id="33"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506" y="180"/>
            <a:ext cx="296" cy="35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grpSp>
    <xdr:clientData/>
  </xdr:twoCellAnchor>
  <xdr:twoCellAnchor>
    <xdr:from>
      <xdr:col>0</xdr:col>
      <xdr:colOff>114300</xdr:colOff>
      <xdr:row>0</xdr:row>
      <xdr:rowOff>47625</xdr:rowOff>
    </xdr:from>
    <xdr:to>
      <xdr:col>2</xdr:col>
      <xdr:colOff>66675</xdr:colOff>
      <xdr:row>0</xdr:row>
      <xdr:rowOff>676275</xdr:rowOff>
    </xdr:to>
    <xdr:sp macro="" textlink="">
      <xdr:nvSpPr>
        <xdr:cNvPr id="35" name="Rounded Rectangle 34">
          <a:hlinkClick xmlns:r="http://schemas.openxmlformats.org/officeDocument/2006/relationships" r:id="rId4"/>
        </xdr:cNvPr>
        <xdr:cNvSpPr/>
      </xdr:nvSpPr>
      <xdr:spPr>
        <a:xfrm>
          <a:off x="114300" y="47625"/>
          <a:ext cx="1152525" cy="628650"/>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Home</a:t>
          </a:r>
          <a:endPar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endParaRPr>
        </a:p>
      </xdr:txBody>
    </xdr:sp>
    <xdr:clientData/>
  </xdr:twoCellAnchor>
  <xdr:twoCellAnchor>
    <xdr:from>
      <xdr:col>2</xdr:col>
      <xdr:colOff>152398</xdr:colOff>
      <xdr:row>0</xdr:row>
      <xdr:rowOff>47625</xdr:rowOff>
    </xdr:from>
    <xdr:to>
      <xdr:col>4</xdr:col>
      <xdr:colOff>581026</xdr:colOff>
      <xdr:row>0</xdr:row>
      <xdr:rowOff>685800</xdr:rowOff>
    </xdr:to>
    <xdr:sp macro="" textlink="">
      <xdr:nvSpPr>
        <xdr:cNvPr id="36" name="Rounded Rectangle 35">
          <a:hlinkClick xmlns:r="http://schemas.openxmlformats.org/officeDocument/2006/relationships" r:id="rId5"/>
        </xdr:cNvPr>
        <xdr:cNvSpPr/>
      </xdr:nvSpPr>
      <xdr:spPr>
        <a:xfrm>
          <a:off x="1352548" y="47625"/>
          <a:ext cx="1704978" cy="638175"/>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Payoff Calc.</a:t>
          </a:r>
        </a:p>
      </xdr:txBody>
    </xdr:sp>
    <xdr:clientData/>
  </xdr:twoCellAnchor>
  <xdr:twoCellAnchor>
    <xdr:from>
      <xdr:col>8</xdr:col>
      <xdr:colOff>523876</xdr:colOff>
      <xdr:row>0</xdr:row>
      <xdr:rowOff>47625</xdr:rowOff>
    </xdr:from>
    <xdr:to>
      <xdr:col>12</xdr:col>
      <xdr:colOff>123825</xdr:colOff>
      <xdr:row>0</xdr:row>
      <xdr:rowOff>685800</xdr:rowOff>
    </xdr:to>
    <xdr:sp macro="" textlink="">
      <xdr:nvSpPr>
        <xdr:cNvPr id="37" name="Rounded Rectangle 36">
          <a:hlinkClick xmlns:r="http://schemas.openxmlformats.org/officeDocument/2006/relationships" r:id="rId6"/>
        </xdr:cNvPr>
        <xdr:cNvSpPr/>
      </xdr:nvSpPr>
      <xdr:spPr>
        <a:xfrm>
          <a:off x="5438776" y="47625"/>
          <a:ext cx="2314574" cy="638175"/>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Credit Card Repayment Calc.</a:t>
          </a:r>
        </a:p>
      </xdr:txBody>
    </xdr:sp>
    <xdr:clientData/>
  </xdr:twoCellAnchor>
  <xdr:twoCellAnchor>
    <xdr:from>
      <xdr:col>5</xdr:col>
      <xdr:colOff>76197</xdr:colOff>
      <xdr:row>0</xdr:row>
      <xdr:rowOff>57150</xdr:rowOff>
    </xdr:from>
    <xdr:to>
      <xdr:col>8</xdr:col>
      <xdr:colOff>400050</xdr:colOff>
      <xdr:row>0</xdr:row>
      <xdr:rowOff>704850</xdr:rowOff>
    </xdr:to>
    <xdr:sp macro="" textlink="">
      <xdr:nvSpPr>
        <xdr:cNvPr id="38" name="Rounded Rectangle 37">
          <a:hlinkClick xmlns:r="http://schemas.openxmlformats.org/officeDocument/2006/relationships" r:id="rId7"/>
        </xdr:cNvPr>
        <xdr:cNvSpPr/>
      </xdr:nvSpPr>
      <xdr:spPr>
        <a:xfrm>
          <a:off x="3162297" y="57150"/>
          <a:ext cx="2152653" cy="647700"/>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Debt Reduction Calc.</a:t>
          </a:r>
        </a:p>
      </xdr:txBody>
    </xdr:sp>
    <xdr:clientData/>
  </xdr:twoCellAnchor>
  <xdr:twoCellAnchor editAs="oneCell">
    <xdr:from>
      <xdr:col>17</xdr:col>
      <xdr:colOff>247650</xdr:colOff>
      <xdr:row>0</xdr:row>
      <xdr:rowOff>114300</xdr:rowOff>
    </xdr:from>
    <xdr:to>
      <xdr:col>18</xdr:col>
      <xdr:colOff>57150</xdr:colOff>
      <xdr:row>0</xdr:row>
      <xdr:rowOff>612362</xdr:rowOff>
    </xdr:to>
    <xdr:pic>
      <xdr:nvPicPr>
        <xdr:cNvPr id="39" name="Picture 38"/>
        <xdr:cNvPicPr>
          <a:picLocks noChangeAspect="1" noChangeArrowheads="1"/>
        </xdr:cNvPicPr>
      </xdr:nvPicPr>
      <xdr:blipFill>
        <a:blip xmlns:r="http://schemas.openxmlformats.org/officeDocument/2006/relationships" r:embed="rId8"/>
        <a:srcRect/>
        <a:stretch>
          <a:fillRect/>
        </a:stretch>
      </xdr:blipFill>
      <xdr:spPr bwMode="auto">
        <a:xfrm>
          <a:off x="11315700" y="114300"/>
          <a:ext cx="419100" cy="498062"/>
        </a:xfrm>
        <a:prstGeom prst="rect">
          <a:avLst/>
        </a:prstGeom>
        <a:noFill/>
      </xdr:spPr>
    </xdr:pic>
    <xdr:clientData/>
  </xdr:twoCellAnchor>
  <xdr:twoCellAnchor>
    <xdr:from>
      <xdr:col>1</xdr:col>
      <xdr:colOff>133349</xdr:colOff>
      <xdr:row>3</xdr:row>
      <xdr:rowOff>81914</xdr:rowOff>
    </xdr:from>
    <xdr:to>
      <xdr:col>4</xdr:col>
      <xdr:colOff>3809</xdr:colOff>
      <xdr:row>3</xdr:row>
      <xdr:rowOff>447674</xdr:rowOff>
    </xdr:to>
    <xdr:sp macro="" textlink="">
      <xdr:nvSpPr>
        <xdr:cNvPr id="42" name="Rounded Rectangle 41">
          <a:hlinkClick xmlns:r="http://schemas.openxmlformats.org/officeDocument/2006/relationships" r:id="rId9"/>
        </xdr:cNvPr>
        <xdr:cNvSpPr/>
      </xdr:nvSpPr>
      <xdr:spPr>
        <a:xfrm>
          <a:off x="742949" y="1158239"/>
          <a:ext cx="1737360" cy="365760"/>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400" b="1">
              <a:latin typeface="Trebuchet MS" pitchFamily="34" charset="0"/>
            </a:rPr>
            <a:t>Categories</a:t>
          </a:r>
        </a:p>
      </xdr:txBody>
    </xdr:sp>
    <xdr:clientData/>
  </xdr:twoCellAnchor>
  <xdr:twoCellAnchor>
    <xdr:from>
      <xdr:col>4</xdr:col>
      <xdr:colOff>161925</xdr:colOff>
      <xdr:row>3</xdr:row>
      <xdr:rowOff>85725</xdr:rowOff>
    </xdr:from>
    <xdr:to>
      <xdr:col>7</xdr:col>
      <xdr:colOff>114300</xdr:colOff>
      <xdr:row>3</xdr:row>
      <xdr:rowOff>447674</xdr:rowOff>
    </xdr:to>
    <xdr:sp macro="" textlink="">
      <xdr:nvSpPr>
        <xdr:cNvPr id="43" name="Rounded Rectangle 42">
          <a:hlinkClick xmlns:r="http://schemas.openxmlformats.org/officeDocument/2006/relationships" r:id="rId10"/>
        </xdr:cNvPr>
        <xdr:cNvSpPr/>
      </xdr:nvSpPr>
      <xdr:spPr>
        <a:xfrm>
          <a:off x="2638425" y="1162050"/>
          <a:ext cx="1781175" cy="361949"/>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400" b="1">
              <a:latin typeface="Trebuchet MS" pitchFamily="34" charset="0"/>
            </a:rPr>
            <a:t>Budget</a:t>
          </a:r>
        </a:p>
      </xdr:txBody>
    </xdr:sp>
    <xdr:clientData/>
  </xdr:twoCellAnchor>
  <xdr:twoCellAnchor>
    <xdr:from>
      <xdr:col>7</xdr:col>
      <xdr:colOff>228600</xdr:colOff>
      <xdr:row>3</xdr:row>
      <xdr:rowOff>81914</xdr:rowOff>
    </xdr:from>
    <xdr:to>
      <xdr:col>10</xdr:col>
      <xdr:colOff>180975</xdr:colOff>
      <xdr:row>3</xdr:row>
      <xdr:rowOff>443863</xdr:rowOff>
    </xdr:to>
    <xdr:sp macro="" textlink="">
      <xdr:nvSpPr>
        <xdr:cNvPr id="44" name="Rounded Rectangle 43">
          <a:hlinkClick xmlns:r="http://schemas.openxmlformats.org/officeDocument/2006/relationships" r:id="rId11"/>
        </xdr:cNvPr>
        <xdr:cNvSpPr/>
      </xdr:nvSpPr>
      <xdr:spPr>
        <a:xfrm>
          <a:off x="4533900" y="1158239"/>
          <a:ext cx="1781175" cy="361949"/>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400" b="1">
              <a:latin typeface="Trebuchet MS" pitchFamily="34" charset="0"/>
            </a:rPr>
            <a:t>Transactions</a:t>
          </a:r>
        </a:p>
      </xdr:txBody>
    </xdr:sp>
    <xdr:clientData/>
  </xdr:twoCellAnchor>
  <xdr:twoCellAnchor>
    <xdr:from>
      <xdr:col>10</xdr:col>
      <xdr:colOff>314325</xdr:colOff>
      <xdr:row>3</xdr:row>
      <xdr:rowOff>85725</xdr:rowOff>
    </xdr:from>
    <xdr:to>
      <xdr:col>12</xdr:col>
      <xdr:colOff>600075</xdr:colOff>
      <xdr:row>3</xdr:row>
      <xdr:rowOff>447674</xdr:rowOff>
    </xdr:to>
    <xdr:sp macro="" textlink="">
      <xdr:nvSpPr>
        <xdr:cNvPr id="45" name="Rounded Rectangle 44">
          <a:hlinkClick xmlns:r="http://schemas.openxmlformats.org/officeDocument/2006/relationships" r:id="rId12"/>
        </xdr:cNvPr>
        <xdr:cNvSpPr/>
      </xdr:nvSpPr>
      <xdr:spPr>
        <a:xfrm>
          <a:off x="6448425" y="1162050"/>
          <a:ext cx="1781175" cy="361949"/>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400" b="1">
              <a:latin typeface="Trebuchet MS" pitchFamily="34" charset="0"/>
            </a:rPr>
            <a:t>Report</a:t>
          </a:r>
        </a:p>
      </xdr:txBody>
    </xdr:sp>
    <xdr:clientData/>
  </xdr:twoCellAnchor>
  <xdr:twoCellAnchor editAs="oneCell">
    <xdr:from>
      <xdr:col>3</xdr:col>
      <xdr:colOff>9525</xdr:colOff>
      <xdr:row>1</xdr:row>
      <xdr:rowOff>38100</xdr:rowOff>
    </xdr:from>
    <xdr:to>
      <xdr:col>3</xdr:col>
      <xdr:colOff>309525</xdr:colOff>
      <xdr:row>1</xdr:row>
      <xdr:rowOff>338100</xdr:rowOff>
    </xdr:to>
    <xdr:pic>
      <xdr:nvPicPr>
        <xdr:cNvPr id="34" name="Picture 33" descr="FB-Insignia1.png"/>
        <xdr:cNvPicPr>
          <a:picLocks noChangeAspect="1"/>
        </xdr:cNvPicPr>
      </xdr:nvPicPr>
      <xdr:blipFill>
        <a:blip xmlns:r="http://schemas.openxmlformats.org/officeDocument/2006/relationships" r:embed="rId13"/>
        <a:stretch>
          <a:fillRect/>
        </a:stretch>
      </xdr:blipFill>
      <xdr:spPr>
        <a:xfrm>
          <a:off x="1876425" y="809625"/>
          <a:ext cx="300000" cy="300000"/>
        </a:xfrm>
        <a:prstGeom prst="rect">
          <a:avLst/>
        </a:prstGeom>
      </xdr:spPr>
    </xdr:pic>
    <xdr:clientData/>
  </xdr:twoCellAnchor>
  <xdr:twoCellAnchor>
    <xdr:from>
      <xdr:col>3</xdr:col>
      <xdr:colOff>200026</xdr:colOff>
      <xdr:row>1</xdr:row>
      <xdr:rowOff>71474</xdr:rowOff>
    </xdr:from>
    <xdr:to>
      <xdr:col>6</xdr:col>
      <xdr:colOff>66675</xdr:colOff>
      <xdr:row>1</xdr:row>
      <xdr:rowOff>319124</xdr:rowOff>
    </xdr:to>
    <xdr:sp macro="" textlink="">
      <xdr:nvSpPr>
        <xdr:cNvPr id="40" name="TextBox 39">
          <a:hlinkClick xmlns:r="http://schemas.openxmlformats.org/officeDocument/2006/relationships" r:id="rId14"/>
        </xdr:cNvPr>
        <xdr:cNvSpPr txBox="1"/>
      </xdr:nvSpPr>
      <xdr:spPr>
        <a:xfrm>
          <a:off x="2066926" y="842999"/>
          <a:ext cx="169544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en-US" sz="1200" b="1" i="0" u="none">
              <a:ln>
                <a:noFill/>
              </a:ln>
              <a:solidFill>
                <a:schemeClr val="bg1"/>
              </a:solidFill>
              <a:latin typeface="Trebuchet MS" pitchFamily="34" charset="0"/>
            </a:rPr>
            <a:t>CreditScoreMaestro</a:t>
          </a:r>
        </a:p>
      </xdr:txBody>
    </xdr:sp>
    <xdr:clientData/>
  </xdr:twoCellAnchor>
  <xdr:twoCellAnchor>
    <xdr:from>
      <xdr:col>12</xdr:col>
      <xdr:colOff>238125</xdr:colOff>
      <xdr:row>0</xdr:row>
      <xdr:rowOff>28575</xdr:rowOff>
    </xdr:from>
    <xdr:to>
      <xdr:col>15</xdr:col>
      <xdr:colOff>466726</xdr:colOff>
      <xdr:row>0</xdr:row>
      <xdr:rowOff>695325</xdr:rowOff>
    </xdr:to>
    <xdr:sp macro="" textlink="">
      <xdr:nvSpPr>
        <xdr:cNvPr id="41" name="Rounded Rectangle 40">
          <a:hlinkClick xmlns:r="http://schemas.openxmlformats.org/officeDocument/2006/relationships" r:id="rId15"/>
        </xdr:cNvPr>
        <xdr:cNvSpPr/>
      </xdr:nvSpPr>
      <xdr:spPr>
        <a:xfrm>
          <a:off x="7867650" y="28575"/>
          <a:ext cx="2447926" cy="666750"/>
        </a:xfrm>
        <a:prstGeom prst="roundRect">
          <a:avLst/>
        </a:prstGeom>
        <a:solidFill>
          <a:srgbClr val="0070C0"/>
        </a:solidFill>
        <a:ln>
          <a:solidFill>
            <a:srgbClr val="D9B310"/>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1800" b="1" cap="none" spc="0" baseline="0">
              <a:ln w="11430"/>
              <a:solidFill>
                <a:srgbClr val="D9B310"/>
              </a:solidFill>
              <a:effectLst>
                <a:outerShdw blurRad="50800" dist="39000" dir="5460000" algn="tl">
                  <a:srgbClr val="000000">
                    <a:alpha val="38000"/>
                  </a:srgbClr>
                </a:outerShdw>
              </a:effectLst>
              <a:latin typeface="Trebuchet MS" pitchFamily="34" charset="0"/>
              <a:cs typeface="Arial" pitchFamily="34" charset="0"/>
            </a:rPr>
            <a:t>Mortgage Loan Calc.</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171450</xdr:colOff>
      <xdr:row>1</xdr:row>
      <xdr:rowOff>95250</xdr:rowOff>
    </xdr:from>
    <xdr:to>
      <xdr:col>10</xdr:col>
      <xdr:colOff>133350</xdr:colOff>
      <xdr:row>23</xdr:row>
      <xdr:rowOff>114300</xdr:rowOff>
    </xdr:to>
    <xdr:sp macro="" textlink="">
      <xdr:nvSpPr>
        <xdr:cNvPr id="3" name="TextBox 2"/>
        <xdr:cNvSpPr txBox="1"/>
      </xdr:nvSpPr>
      <xdr:spPr>
        <a:xfrm>
          <a:off x="2066925" y="95250"/>
          <a:ext cx="5448300" cy="4629150"/>
        </a:xfrm>
        <a:prstGeom prst="rect">
          <a:avLst/>
        </a:prstGeom>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p>
          <a:pPr rtl="0"/>
          <a:r>
            <a:rPr lang="en-US" sz="1100" b="1" i="0" baseline="0">
              <a:solidFill>
                <a:schemeClr val="lt1"/>
              </a:solidFill>
              <a:latin typeface="Trebuchet MS" pitchFamily="34" charset="0"/>
              <a:ea typeface="+mn-ea"/>
              <a:cs typeface="+mn-cs"/>
            </a:rPr>
            <a:t>Instructions:</a:t>
          </a:r>
          <a:endParaRPr lang="en-US">
            <a:latin typeface="Trebuchet MS" pitchFamily="34" charset="0"/>
          </a:endParaRPr>
        </a:p>
        <a:p>
          <a:pPr rtl="0" fontAlgn="base"/>
          <a:endParaRPr lang="en-US" sz="1100" b="0" i="0" baseline="0">
            <a:solidFill>
              <a:schemeClr val="lt1"/>
            </a:solidFill>
            <a:latin typeface="Trebuchet MS" pitchFamily="34" charset="0"/>
            <a:ea typeface="+mn-ea"/>
            <a:cs typeface="+mn-cs"/>
          </a:endParaRPr>
        </a:p>
        <a:p>
          <a:pPr rtl="0" fontAlgn="base"/>
          <a:r>
            <a:rPr lang="en-US" sz="1100" b="0" i="0" baseline="0">
              <a:solidFill>
                <a:schemeClr val="lt1"/>
              </a:solidFill>
              <a:latin typeface="Trebuchet MS" pitchFamily="34" charset="0"/>
              <a:ea typeface="+mn-ea"/>
              <a:cs typeface="+mn-cs"/>
            </a:rPr>
            <a:t>This worksheet defines the list of categories used for the drop-down in the Register worksheet. You must make absolutely sure that the list of categories are the same in ALL worksheets. </a:t>
          </a:r>
          <a:r>
            <a:rPr lang="en-US" sz="1100" b="1" i="0" baseline="0">
              <a:solidFill>
                <a:schemeClr val="lt1"/>
              </a:solidFill>
              <a:latin typeface="Trebuchet MS" pitchFamily="34" charset="0"/>
              <a:ea typeface="+mn-ea"/>
              <a:cs typeface="+mn-cs"/>
            </a:rPr>
            <a:t>If you make a change to a category, you need to make that change in all worksheets.</a:t>
          </a:r>
          <a:endParaRPr lang="en-US" sz="1100" b="0" i="0" baseline="0">
            <a:solidFill>
              <a:schemeClr val="lt1"/>
            </a:solidFill>
            <a:latin typeface="Trebuchet MS" pitchFamily="34" charset="0"/>
            <a:ea typeface="+mn-ea"/>
            <a:cs typeface="+mn-cs"/>
          </a:endParaRPr>
        </a:p>
        <a:p>
          <a:pPr rtl="0" fontAlgn="base"/>
          <a:endParaRPr lang="en-US" sz="1100" b="0" i="0" baseline="0">
            <a:solidFill>
              <a:schemeClr val="lt1"/>
            </a:solidFill>
            <a:latin typeface="Trebuchet MS" pitchFamily="34" charset="0"/>
            <a:ea typeface="+mn-ea"/>
            <a:cs typeface="+mn-cs"/>
          </a:endParaRPr>
        </a:p>
        <a:p>
          <a:pPr rtl="0"/>
          <a:r>
            <a:rPr lang="en-US" sz="1100" b="1" i="0" baseline="0">
              <a:solidFill>
                <a:schemeClr val="lt1"/>
              </a:solidFill>
              <a:latin typeface="Trebuchet MS" pitchFamily="34" charset="0"/>
              <a:ea typeface="+mn-ea"/>
              <a:cs typeface="+mn-cs"/>
            </a:rPr>
            <a:t>Adding a Category</a:t>
          </a:r>
          <a:r>
            <a:rPr lang="en-US" sz="1100" b="0" i="0" baseline="0">
              <a:solidFill>
                <a:schemeClr val="lt1"/>
              </a:solidFill>
              <a:latin typeface="Trebuchet MS" pitchFamily="34" charset="0"/>
              <a:ea typeface="+mn-ea"/>
              <a:cs typeface="+mn-cs"/>
            </a:rPr>
            <a:t>: Copy an existing row and insert the copied row where you want it and then edit the Category name. Then, make sure to add the category in the Budget and Report worksheets.</a:t>
          </a:r>
          <a:endParaRPr lang="en-US">
            <a:latin typeface="Trebuchet MS" pitchFamily="34" charset="0"/>
          </a:endParaRPr>
        </a:p>
        <a:p>
          <a:pPr rtl="0" fontAlgn="base"/>
          <a:endParaRPr lang="en-US" sz="1100" b="0" i="0" baseline="0">
            <a:solidFill>
              <a:schemeClr val="lt1"/>
            </a:solidFill>
            <a:latin typeface="Trebuchet MS" pitchFamily="34" charset="0"/>
            <a:ea typeface="+mn-ea"/>
            <a:cs typeface="+mn-cs"/>
          </a:endParaRPr>
        </a:p>
        <a:p>
          <a:pPr rtl="0"/>
          <a:r>
            <a:rPr lang="en-US" sz="1100" b="1" i="0" baseline="0">
              <a:solidFill>
                <a:schemeClr val="lt1"/>
              </a:solidFill>
              <a:latin typeface="Trebuchet MS" pitchFamily="34" charset="0"/>
              <a:ea typeface="+mn-ea"/>
              <a:cs typeface="+mn-cs"/>
            </a:rPr>
            <a:t>Deleting a Sub-Category</a:t>
          </a:r>
          <a:r>
            <a:rPr lang="en-US" sz="1100" b="0" i="0" baseline="0">
              <a:solidFill>
                <a:schemeClr val="lt1"/>
              </a:solidFill>
              <a:latin typeface="Trebuchet MS" pitchFamily="34" charset="0"/>
              <a:ea typeface="+mn-ea"/>
              <a:cs typeface="+mn-cs"/>
            </a:rPr>
            <a:t>: Before you start recording transactions, deleting a category is easy. Just delete the category row. Don't delete major categories. If you have already started recording transactions, and some of the transactions were allocated to the category you deleted, you will need to manually update all those Transactions to assign them to a new category.</a:t>
          </a:r>
          <a:endParaRPr lang="en-US">
            <a:latin typeface="Trebuchet MS" pitchFamily="34" charset="0"/>
          </a:endParaRPr>
        </a:p>
        <a:p>
          <a:pPr rtl="0" fontAlgn="base"/>
          <a:endParaRPr lang="en-US" sz="1100" b="0" i="0" baseline="0">
            <a:solidFill>
              <a:schemeClr val="lt1"/>
            </a:solidFill>
            <a:latin typeface="Trebuchet MS" pitchFamily="34" charset="0"/>
            <a:ea typeface="+mn-ea"/>
            <a:cs typeface="+mn-cs"/>
          </a:endParaRPr>
        </a:p>
        <a:p>
          <a:pPr rtl="0"/>
          <a:r>
            <a:rPr lang="en-US" sz="1100" b="1" i="0" baseline="0">
              <a:solidFill>
                <a:schemeClr val="lt1"/>
              </a:solidFill>
              <a:latin typeface="Trebuchet MS" pitchFamily="34" charset="0"/>
              <a:ea typeface="+mn-ea"/>
              <a:cs typeface="+mn-cs"/>
            </a:rPr>
            <a:t>Making Changes to Categories</a:t>
          </a:r>
          <a:r>
            <a:rPr lang="en-US" sz="1100" b="0" i="0" baseline="0">
              <a:solidFill>
                <a:schemeClr val="lt1"/>
              </a:solidFill>
              <a:latin typeface="Trebuchet MS" pitchFamily="34" charset="0"/>
              <a:ea typeface="+mn-ea"/>
              <a:cs typeface="+mn-cs"/>
            </a:rPr>
            <a:t>: This worksheet uses conditional formatting to detect whether the Category is found in BOTH the Budget and Report worksheets. If a sub-category is highlighted PINK(MAGENTA), then the category needs to be added to the Budget worksheet. A sub-category highlighted BROWN means that the category needs to be added to the Report worksheet. Major categories like *****INCOME***** are used to separate groups of categories and you should make sure that the sub-categories are grouped correctly and consistently in the Yearly and Monthly worksheets.</a:t>
          </a:r>
          <a:endParaRPr lang="en-US">
            <a:latin typeface="Trebuchet MS" pitchFamily="34" charset="0"/>
          </a:endParaRPr>
        </a:p>
        <a:p>
          <a:pPr rtl="0" fontAlgn="base"/>
          <a:endParaRPr lang="en-US" sz="1100" b="0" i="0" baseline="0">
            <a:solidFill>
              <a:schemeClr val="lt1"/>
            </a:solidFill>
            <a:latin typeface="Trebuchet MS" pitchFamily="34" charset="0"/>
            <a:ea typeface="+mn-ea"/>
            <a:cs typeface="+mn-cs"/>
          </a:endParaRPr>
        </a:p>
        <a:p>
          <a:pPr rtl="0"/>
          <a:r>
            <a:rPr lang="en-US" sz="1100" b="1" i="0" baseline="0">
              <a:solidFill>
                <a:schemeClr val="lt1"/>
              </a:solidFill>
              <a:latin typeface="Trebuchet MS" pitchFamily="34" charset="0"/>
              <a:ea typeface="+mn-ea"/>
              <a:cs typeface="+mn-cs"/>
            </a:rPr>
            <a:t>WARNING</a:t>
          </a:r>
          <a:r>
            <a:rPr lang="en-US" sz="1100" b="0" i="0" baseline="0">
              <a:solidFill>
                <a:schemeClr val="lt1"/>
              </a:solidFill>
              <a:latin typeface="Trebuchet MS" pitchFamily="34" charset="0"/>
              <a:ea typeface="+mn-ea"/>
              <a:cs typeface="+mn-cs"/>
            </a:rPr>
            <a:t>: Be VERY careful to not use DUPLICATE category names such as "Other".</a:t>
          </a:r>
          <a:endParaRPr lang="en-US">
            <a:latin typeface="Trebuchet MS" pitchFamily="34" charset="0"/>
          </a:endParaRPr>
        </a:p>
        <a:p>
          <a:endParaRPr lang="en-US" sz="1100"/>
        </a:p>
      </xdr:txBody>
    </xdr:sp>
    <xdr:clientData/>
  </xdr:twoCellAnchor>
  <xdr:twoCellAnchor>
    <xdr:from>
      <xdr:col>0</xdr:col>
      <xdr:colOff>196215</xdr:colOff>
      <xdr:row>0</xdr:row>
      <xdr:rowOff>85725</xdr:rowOff>
    </xdr:from>
    <xdr:to>
      <xdr:col>1</xdr:col>
      <xdr:colOff>0</xdr:colOff>
      <xdr:row>0</xdr:row>
      <xdr:rowOff>451485</xdr:rowOff>
    </xdr:to>
    <xdr:sp macro="" textlink="">
      <xdr:nvSpPr>
        <xdr:cNvPr id="4" name="Rounded Rectangle 3">
          <a:hlinkClick xmlns:r="http://schemas.openxmlformats.org/officeDocument/2006/relationships" r:id="rId1"/>
        </xdr:cNvPr>
        <xdr:cNvSpPr/>
      </xdr:nvSpPr>
      <xdr:spPr>
        <a:xfrm>
          <a:off x="196215" y="85725"/>
          <a:ext cx="1699260" cy="365760"/>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400" b="1">
              <a:latin typeface="Trebuchet MS" pitchFamily="34" charset="0"/>
            </a:rPr>
            <a:t>Help</a:t>
          </a:r>
        </a:p>
      </xdr:txBody>
    </xdr:sp>
    <xdr:clientData/>
  </xdr:twoCellAnchor>
  <xdr:twoCellAnchor>
    <xdr:from>
      <xdr:col>1</xdr:col>
      <xdr:colOff>171450</xdr:colOff>
      <xdr:row>0</xdr:row>
      <xdr:rowOff>81914</xdr:rowOff>
    </xdr:from>
    <xdr:to>
      <xdr:col>4</xdr:col>
      <xdr:colOff>123825</xdr:colOff>
      <xdr:row>0</xdr:row>
      <xdr:rowOff>443863</xdr:rowOff>
    </xdr:to>
    <xdr:sp macro="" textlink="">
      <xdr:nvSpPr>
        <xdr:cNvPr id="5" name="Rounded Rectangle 4">
          <a:hlinkClick xmlns:r="http://schemas.openxmlformats.org/officeDocument/2006/relationships" r:id="rId2"/>
        </xdr:cNvPr>
        <xdr:cNvSpPr/>
      </xdr:nvSpPr>
      <xdr:spPr>
        <a:xfrm>
          <a:off x="2066925" y="81914"/>
          <a:ext cx="1781175" cy="361949"/>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400" b="1">
              <a:latin typeface="Trebuchet MS" pitchFamily="34" charset="0"/>
            </a:rPr>
            <a:t>Budget</a:t>
          </a:r>
        </a:p>
      </xdr:txBody>
    </xdr:sp>
    <xdr:clientData/>
  </xdr:twoCellAnchor>
  <xdr:twoCellAnchor>
    <xdr:from>
      <xdr:col>4</xdr:col>
      <xdr:colOff>276225</xdr:colOff>
      <xdr:row>0</xdr:row>
      <xdr:rowOff>81914</xdr:rowOff>
    </xdr:from>
    <xdr:to>
      <xdr:col>7</xdr:col>
      <xdr:colOff>228600</xdr:colOff>
      <xdr:row>0</xdr:row>
      <xdr:rowOff>443863</xdr:rowOff>
    </xdr:to>
    <xdr:sp macro="" textlink="">
      <xdr:nvSpPr>
        <xdr:cNvPr id="6" name="Rounded Rectangle 5">
          <a:hlinkClick xmlns:r="http://schemas.openxmlformats.org/officeDocument/2006/relationships" r:id="rId3"/>
        </xdr:cNvPr>
        <xdr:cNvSpPr/>
      </xdr:nvSpPr>
      <xdr:spPr>
        <a:xfrm>
          <a:off x="4000500" y="81914"/>
          <a:ext cx="1781175" cy="361949"/>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400" b="1">
              <a:latin typeface="Trebuchet MS" pitchFamily="34" charset="0"/>
            </a:rPr>
            <a:t>Transactions</a:t>
          </a:r>
        </a:p>
      </xdr:txBody>
    </xdr:sp>
    <xdr:clientData/>
  </xdr:twoCellAnchor>
  <xdr:twoCellAnchor>
    <xdr:from>
      <xdr:col>7</xdr:col>
      <xdr:colOff>409575</xdr:colOff>
      <xdr:row>0</xdr:row>
      <xdr:rowOff>89536</xdr:rowOff>
    </xdr:from>
    <xdr:to>
      <xdr:col>10</xdr:col>
      <xdr:colOff>85725</xdr:colOff>
      <xdr:row>0</xdr:row>
      <xdr:rowOff>451485</xdr:rowOff>
    </xdr:to>
    <xdr:sp macro="" textlink="">
      <xdr:nvSpPr>
        <xdr:cNvPr id="7" name="Rounded Rectangle 6">
          <a:hlinkClick xmlns:r="http://schemas.openxmlformats.org/officeDocument/2006/relationships" r:id="rId4"/>
        </xdr:cNvPr>
        <xdr:cNvSpPr/>
      </xdr:nvSpPr>
      <xdr:spPr>
        <a:xfrm>
          <a:off x="5962650" y="89536"/>
          <a:ext cx="1504950" cy="361949"/>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400" b="1">
              <a:latin typeface="Trebuchet MS" pitchFamily="34" charset="0"/>
            </a:rPr>
            <a:t>Report</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466724</xdr:colOff>
      <xdr:row>0</xdr:row>
      <xdr:rowOff>76200</xdr:rowOff>
    </xdr:from>
    <xdr:to>
      <xdr:col>4</xdr:col>
      <xdr:colOff>337184</xdr:colOff>
      <xdr:row>0</xdr:row>
      <xdr:rowOff>441960</xdr:rowOff>
    </xdr:to>
    <xdr:sp macro="" textlink="">
      <xdr:nvSpPr>
        <xdr:cNvPr id="2" name="Rounded Rectangle 1">
          <a:hlinkClick xmlns:r="http://schemas.openxmlformats.org/officeDocument/2006/relationships" r:id="rId1"/>
        </xdr:cNvPr>
        <xdr:cNvSpPr/>
      </xdr:nvSpPr>
      <xdr:spPr>
        <a:xfrm>
          <a:off x="2000249" y="76200"/>
          <a:ext cx="1985010" cy="365760"/>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400" b="1">
              <a:latin typeface="Trebuchet MS" pitchFamily="34" charset="0"/>
            </a:rPr>
            <a:t>Categories</a:t>
          </a:r>
        </a:p>
      </xdr:txBody>
    </xdr:sp>
    <xdr:clientData/>
  </xdr:twoCellAnchor>
  <xdr:twoCellAnchor>
    <xdr:from>
      <xdr:col>0</xdr:col>
      <xdr:colOff>95250</xdr:colOff>
      <xdr:row>0</xdr:row>
      <xdr:rowOff>81914</xdr:rowOff>
    </xdr:from>
    <xdr:to>
      <xdr:col>1</xdr:col>
      <xdr:colOff>342900</xdr:colOff>
      <xdr:row>0</xdr:row>
      <xdr:rowOff>443863</xdr:rowOff>
    </xdr:to>
    <xdr:sp macro="" textlink="">
      <xdr:nvSpPr>
        <xdr:cNvPr id="3" name="Rounded Rectangle 2">
          <a:hlinkClick xmlns:r="http://schemas.openxmlformats.org/officeDocument/2006/relationships" r:id="rId2"/>
        </xdr:cNvPr>
        <xdr:cNvSpPr/>
      </xdr:nvSpPr>
      <xdr:spPr>
        <a:xfrm>
          <a:off x="95250" y="81914"/>
          <a:ext cx="1781175" cy="361949"/>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400" b="1">
              <a:latin typeface="Trebuchet MS" pitchFamily="34" charset="0"/>
            </a:rPr>
            <a:t>Help</a:t>
          </a:r>
        </a:p>
      </xdr:txBody>
    </xdr:sp>
    <xdr:clientData/>
  </xdr:twoCellAnchor>
  <xdr:twoCellAnchor>
    <xdr:from>
      <xdr:col>4</xdr:col>
      <xdr:colOff>466725</xdr:colOff>
      <xdr:row>0</xdr:row>
      <xdr:rowOff>72389</xdr:rowOff>
    </xdr:from>
    <xdr:to>
      <xdr:col>7</xdr:col>
      <xdr:colOff>419100</xdr:colOff>
      <xdr:row>0</xdr:row>
      <xdr:rowOff>434338</xdr:rowOff>
    </xdr:to>
    <xdr:sp macro="" textlink="">
      <xdr:nvSpPr>
        <xdr:cNvPr id="4" name="Rounded Rectangle 3">
          <a:hlinkClick xmlns:r="http://schemas.openxmlformats.org/officeDocument/2006/relationships" r:id="rId3"/>
        </xdr:cNvPr>
        <xdr:cNvSpPr/>
      </xdr:nvSpPr>
      <xdr:spPr>
        <a:xfrm>
          <a:off x="4114800" y="72389"/>
          <a:ext cx="2066925" cy="361949"/>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400" b="1">
              <a:latin typeface="Trebuchet MS" pitchFamily="34" charset="0"/>
            </a:rPr>
            <a:t>Transactions</a:t>
          </a:r>
        </a:p>
      </xdr:txBody>
    </xdr:sp>
    <xdr:clientData/>
  </xdr:twoCellAnchor>
  <xdr:twoCellAnchor>
    <xdr:from>
      <xdr:col>7</xdr:col>
      <xdr:colOff>552450</xdr:colOff>
      <xdr:row>0</xdr:row>
      <xdr:rowOff>85725</xdr:rowOff>
    </xdr:from>
    <xdr:to>
      <xdr:col>10</xdr:col>
      <xdr:colOff>133350</xdr:colOff>
      <xdr:row>0</xdr:row>
      <xdr:rowOff>447674</xdr:rowOff>
    </xdr:to>
    <xdr:sp macro="" textlink="">
      <xdr:nvSpPr>
        <xdr:cNvPr id="5" name="Rounded Rectangle 4">
          <a:hlinkClick xmlns:r="http://schemas.openxmlformats.org/officeDocument/2006/relationships" r:id="rId4"/>
        </xdr:cNvPr>
        <xdr:cNvSpPr/>
      </xdr:nvSpPr>
      <xdr:spPr>
        <a:xfrm>
          <a:off x="6315075" y="85725"/>
          <a:ext cx="1695450" cy="361949"/>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400" b="1">
              <a:latin typeface="Trebuchet MS" pitchFamily="34" charset="0"/>
            </a:rPr>
            <a:t>Report</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15</xdr:col>
      <xdr:colOff>133350</xdr:colOff>
      <xdr:row>5</xdr:row>
      <xdr:rowOff>9525</xdr:rowOff>
    </xdr:from>
    <xdr:to>
      <xdr:col>19</xdr:col>
      <xdr:colOff>247650</xdr:colOff>
      <xdr:row>9</xdr:row>
      <xdr:rowOff>114300</xdr:rowOff>
    </xdr:to>
    <xdr:sp macro="" textlink="">
      <xdr:nvSpPr>
        <xdr:cNvPr id="7" name="Rectangle 57"/>
        <xdr:cNvSpPr>
          <a:spLocks noChangeArrowheads="1"/>
        </xdr:cNvSpPr>
      </xdr:nvSpPr>
      <xdr:spPr bwMode="auto">
        <a:xfrm>
          <a:off x="11391900" y="990600"/>
          <a:ext cx="2552700" cy="752475"/>
        </a:xfrm>
        <a:prstGeom prst="rect">
          <a:avLst/>
        </a:prstGeom>
        <a:solidFill>
          <a:srgbClr val="FFFFFF"/>
        </a:solidFill>
        <a:ln w="9525">
          <a:solidFill>
            <a:srgbClr val="000000"/>
          </a:solidFill>
          <a:miter lim="800000"/>
          <a:headEnd/>
          <a:tailEnd/>
        </a:ln>
      </xdr:spPr>
      <xdr:txBody>
        <a:bodyPr vertOverflow="clip" wrap="square" lIns="91440" tIns="45720" rIns="91440" bIns="45720" anchor="t" upright="1"/>
        <a:lstStyle/>
        <a:p>
          <a:pPr algn="l" rtl="0">
            <a:defRPr sz="1000"/>
          </a:pPr>
          <a:r>
            <a:rPr lang="en-US" sz="1000" b="1" i="0" u="none" strike="noStrike" baseline="0">
              <a:solidFill>
                <a:srgbClr val="000000"/>
              </a:solidFill>
              <a:latin typeface="Trebuchet MS"/>
            </a:rPr>
            <a:t>Instructions</a:t>
          </a:r>
          <a:endParaRPr lang="en-US" sz="1000" b="0" i="0" u="none" strike="noStrike" baseline="0">
            <a:solidFill>
              <a:srgbClr val="000000"/>
            </a:solidFill>
            <a:latin typeface="Trebuchet MS"/>
          </a:endParaRPr>
        </a:p>
        <a:p>
          <a:pPr algn="l" rtl="0">
            <a:defRPr sz="1000"/>
          </a:pPr>
          <a:r>
            <a:rPr lang="en-US" sz="1000" b="0" i="0" u="none" strike="noStrike" baseline="0">
              <a:solidFill>
                <a:srgbClr val="000000"/>
              </a:solidFill>
              <a:latin typeface="Trebuchet MS"/>
            </a:rPr>
            <a:t>See the </a:t>
          </a:r>
          <a:r>
            <a:rPr lang="en-US" sz="1000" b="1" i="0" u="none" strike="noStrike" baseline="0">
              <a:solidFill>
                <a:srgbClr val="000000"/>
              </a:solidFill>
              <a:latin typeface="Trebuchet MS"/>
            </a:rPr>
            <a:t>Help</a:t>
          </a:r>
          <a:r>
            <a:rPr lang="en-US" sz="1000" b="0" i="0" u="none" strike="noStrike" baseline="0">
              <a:solidFill>
                <a:srgbClr val="000000"/>
              </a:solidFill>
              <a:latin typeface="Trebuchet MS"/>
            </a:rPr>
            <a:t> worksheet for a detailed set of instructions and examples.</a:t>
          </a:r>
        </a:p>
      </xdr:txBody>
    </xdr:sp>
    <xdr:clientData/>
  </xdr:twoCellAnchor>
  <xdr:twoCellAnchor>
    <xdr:from>
      <xdr:col>1</xdr:col>
      <xdr:colOff>104775</xdr:colOff>
      <xdr:row>0</xdr:row>
      <xdr:rowOff>72389</xdr:rowOff>
    </xdr:from>
    <xdr:to>
      <xdr:col>3</xdr:col>
      <xdr:colOff>1057276</xdr:colOff>
      <xdr:row>0</xdr:row>
      <xdr:rowOff>438149</xdr:rowOff>
    </xdr:to>
    <xdr:sp macro="" textlink="">
      <xdr:nvSpPr>
        <xdr:cNvPr id="3" name="Rounded Rectangle 2">
          <a:hlinkClick xmlns:r="http://schemas.openxmlformats.org/officeDocument/2006/relationships" r:id="rId1"/>
        </xdr:cNvPr>
        <xdr:cNvSpPr/>
      </xdr:nvSpPr>
      <xdr:spPr>
        <a:xfrm>
          <a:off x="1857375" y="72389"/>
          <a:ext cx="1990726" cy="365760"/>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400" b="1">
              <a:latin typeface="Trebuchet MS" pitchFamily="34" charset="0"/>
            </a:rPr>
            <a:t>Categories</a:t>
          </a:r>
        </a:p>
      </xdr:txBody>
    </xdr:sp>
    <xdr:clientData/>
  </xdr:twoCellAnchor>
  <xdr:twoCellAnchor>
    <xdr:from>
      <xdr:col>3</xdr:col>
      <xdr:colOff>1171575</xdr:colOff>
      <xdr:row>0</xdr:row>
      <xdr:rowOff>85725</xdr:rowOff>
    </xdr:from>
    <xdr:to>
      <xdr:col>5</xdr:col>
      <xdr:colOff>752475</xdr:colOff>
      <xdr:row>0</xdr:row>
      <xdr:rowOff>447674</xdr:rowOff>
    </xdr:to>
    <xdr:sp macro="" textlink="">
      <xdr:nvSpPr>
        <xdr:cNvPr id="4" name="Rounded Rectangle 3">
          <a:hlinkClick xmlns:r="http://schemas.openxmlformats.org/officeDocument/2006/relationships" r:id="rId2"/>
        </xdr:cNvPr>
        <xdr:cNvSpPr/>
      </xdr:nvSpPr>
      <xdr:spPr>
        <a:xfrm>
          <a:off x="3962400" y="85725"/>
          <a:ext cx="1866900" cy="361949"/>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400" b="1">
              <a:latin typeface="Trebuchet MS" pitchFamily="34" charset="0"/>
            </a:rPr>
            <a:t>Budget</a:t>
          </a:r>
        </a:p>
      </xdr:txBody>
    </xdr:sp>
    <xdr:clientData/>
  </xdr:twoCellAnchor>
  <xdr:twoCellAnchor>
    <xdr:from>
      <xdr:col>0</xdr:col>
      <xdr:colOff>114300</xdr:colOff>
      <xdr:row>0</xdr:row>
      <xdr:rowOff>72389</xdr:rowOff>
    </xdr:from>
    <xdr:to>
      <xdr:col>0</xdr:col>
      <xdr:colOff>1733550</xdr:colOff>
      <xdr:row>0</xdr:row>
      <xdr:rowOff>434338</xdr:rowOff>
    </xdr:to>
    <xdr:sp macro="" textlink="">
      <xdr:nvSpPr>
        <xdr:cNvPr id="5" name="Rounded Rectangle 4">
          <a:hlinkClick xmlns:r="http://schemas.openxmlformats.org/officeDocument/2006/relationships" r:id="rId3"/>
        </xdr:cNvPr>
        <xdr:cNvSpPr/>
      </xdr:nvSpPr>
      <xdr:spPr>
        <a:xfrm>
          <a:off x="114300" y="72389"/>
          <a:ext cx="1619250" cy="361949"/>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400" b="1">
              <a:latin typeface="Trebuchet MS" pitchFamily="34" charset="0"/>
            </a:rPr>
            <a:t>Help</a:t>
          </a:r>
        </a:p>
      </xdr:txBody>
    </xdr:sp>
    <xdr:clientData/>
  </xdr:twoCellAnchor>
  <xdr:twoCellAnchor>
    <xdr:from>
      <xdr:col>5</xdr:col>
      <xdr:colOff>866774</xdr:colOff>
      <xdr:row>0</xdr:row>
      <xdr:rowOff>85725</xdr:rowOff>
    </xdr:from>
    <xdr:to>
      <xdr:col>8</xdr:col>
      <xdr:colOff>47624</xdr:colOff>
      <xdr:row>0</xdr:row>
      <xdr:rowOff>447674</xdr:rowOff>
    </xdr:to>
    <xdr:sp macro="" textlink="">
      <xdr:nvSpPr>
        <xdr:cNvPr id="6" name="Rounded Rectangle 5">
          <a:hlinkClick xmlns:r="http://schemas.openxmlformats.org/officeDocument/2006/relationships" r:id="rId4"/>
        </xdr:cNvPr>
        <xdr:cNvSpPr/>
      </xdr:nvSpPr>
      <xdr:spPr>
        <a:xfrm>
          <a:off x="5943599" y="85725"/>
          <a:ext cx="1209675" cy="361949"/>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400" b="1">
              <a:latin typeface="Trebuchet MS" pitchFamily="34" charset="0"/>
            </a:rPr>
            <a:t>Report</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66675</xdr:colOff>
      <xdr:row>7</xdr:row>
      <xdr:rowOff>0</xdr:rowOff>
    </xdr:from>
    <xdr:to>
      <xdr:col>10</xdr:col>
      <xdr:colOff>504825</xdr:colOff>
      <xdr:row>39</xdr:row>
      <xdr:rowOff>38100</xdr:rowOff>
    </xdr:to>
    <xdr:graphicFrame macro="">
      <xdr:nvGraphicFramePr>
        <xdr:cNvPr id="2"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12</xdr:row>
      <xdr:rowOff>76200</xdr:rowOff>
    </xdr:from>
    <xdr:to>
      <xdr:col>4</xdr:col>
      <xdr:colOff>0</xdr:colOff>
      <xdr:row>21</xdr:row>
      <xdr:rowOff>47625</xdr:rowOff>
    </xdr:to>
    <xdr:graphicFrame macro="">
      <xdr:nvGraphicFramePr>
        <xdr:cNvPr id="3"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590550</xdr:colOff>
      <xdr:row>2</xdr:row>
      <xdr:rowOff>57151</xdr:rowOff>
    </xdr:from>
    <xdr:to>
      <xdr:col>14</xdr:col>
      <xdr:colOff>209549</xdr:colOff>
      <xdr:row>18</xdr:row>
      <xdr:rowOff>95251</xdr:rowOff>
    </xdr:to>
    <xdr:sp macro="" textlink="">
      <xdr:nvSpPr>
        <xdr:cNvPr id="4" name="Rectangle 19"/>
        <xdr:cNvSpPr>
          <a:spLocks noChangeArrowheads="1"/>
        </xdr:cNvSpPr>
      </xdr:nvSpPr>
      <xdr:spPr bwMode="auto">
        <a:xfrm>
          <a:off x="8715375" y="933451"/>
          <a:ext cx="2666999" cy="3286125"/>
        </a:xfrm>
        <a:prstGeom prst="rect">
          <a:avLst/>
        </a:prstGeom>
        <a:ln>
          <a:headEnd/>
          <a:tailEnd/>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lIns="91440" tIns="45720" rIns="91440" bIns="45720" anchor="t" upright="1"/>
        <a:lstStyle/>
        <a:p>
          <a:pPr algn="l" rtl="0">
            <a:defRPr sz="1000"/>
          </a:pPr>
          <a:r>
            <a:rPr lang="en-US" sz="1400" b="1" i="0" u="sng" strike="noStrike" baseline="0">
              <a:solidFill>
                <a:schemeClr val="bg1"/>
              </a:solidFill>
              <a:latin typeface="Trebuchet MS"/>
            </a:rPr>
            <a:t>Instructions</a:t>
          </a:r>
          <a:endParaRPr lang="en-US" sz="1400" b="0" i="0" u="sng" strike="noStrike" baseline="0">
            <a:solidFill>
              <a:schemeClr val="bg1"/>
            </a:solidFill>
            <a:latin typeface="Trebuchet MS"/>
          </a:endParaRPr>
        </a:p>
        <a:p>
          <a:pPr algn="l" rtl="0">
            <a:defRPr sz="1000"/>
          </a:pPr>
          <a:endParaRPr lang="en-US" sz="1050" b="0" i="0" u="none" strike="noStrike" baseline="0">
            <a:solidFill>
              <a:schemeClr val="bg1"/>
            </a:solidFill>
            <a:latin typeface="Trebuchet MS"/>
          </a:endParaRPr>
        </a:p>
        <a:p>
          <a:pPr algn="l" rtl="0">
            <a:defRPr sz="1000"/>
          </a:pPr>
          <a:r>
            <a:rPr lang="en-US" sz="1100" b="0" i="0" u="none" strike="noStrike" baseline="0">
              <a:solidFill>
                <a:schemeClr val="bg1"/>
              </a:solidFill>
              <a:latin typeface="Trebuchet MS"/>
            </a:rPr>
            <a:t>Customize the categories as needed.</a:t>
          </a:r>
        </a:p>
        <a:p>
          <a:pPr algn="l" rtl="0">
            <a:defRPr sz="1000"/>
          </a:pPr>
          <a:endParaRPr lang="en-US" sz="1100" b="0" i="0" u="none" strike="noStrike" baseline="0">
            <a:solidFill>
              <a:schemeClr val="bg1"/>
            </a:solidFill>
            <a:latin typeface="Trebuchet MS"/>
          </a:endParaRPr>
        </a:p>
        <a:p>
          <a:pPr algn="l" rtl="0">
            <a:defRPr sz="1000"/>
          </a:pPr>
          <a:r>
            <a:rPr lang="en-US" sz="1100" b="0" i="0" u="none" strike="noStrike" baseline="0">
              <a:solidFill>
                <a:schemeClr val="bg1"/>
              </a:solidFill>
              <a:latin typeface="Trebuchet MS"/>
            </a:rPr>
            <a:t>In the </a:t>
          </a:r>
          <a:r>
            <a:rPr lang="en-US" sz="1100" b="1" i="0" u="none" strike="noStrike" baseline="0">
              <a:solidFill>
                <a:schemeClr val="bg1"/>
              </a:solidFill>
              <a:latin typeface="Trebuchet MS"/>
            </a:rPr>
            <a:t>Year Begins</a:t>
          </a:r>
          <a:r>
            <a:rPr lang="en-US" sz="1100" b="0" i="0" u="none" strike="noStrike" baseline="0">
              <a:solidFill>
                <a:schemeClr val="bg1"/>
              </a:solidFill>
              <a:latin typeface="Trebuchet MS"/>
            </a:rPr>
            <a:t> field, enter the date of the first day of the month corresponding to the first month in the Budget worksheet. If your financial year starts in July, you would enter 7/1/2013.</a:t>
          </a:r>
        </a:p>
        <a:p>
          <a:pPr algn="l" rtl="0">
            <a:defRPr sz="1000"/>
          </a:pPr>
          <a:endParaRPr lang="en-US" sz="1100" b="0" i="0" u="none" strike="noStrike" baseline="0">
            <a:solidFill>
              <a:schemeClr val="bg1"/>
            </a:solidFill>
            <a:latin typeface="Trebuchet MS"/>
          </a:endParaRPr>
        </a:p>
        <a:p>
          <a:pPr algn="l" rtl="0">
            <a:defRPr sz="1000"/>
          </a:pPr>
          <a:r>
            <a:rPr lang="en-US" sz="1100" b="0" i="0" u="none" strike="noStrike" baseline="0">
              <a:solidFill>
                <a:schemeClr val="bg1"/>
              </a:solidFill>
              <a:latin typeface="Trebuchet MS"/>
            </a:rPr>
            <a:t>Use the </a:t>
          </a:r>
          <a:r>
            <a:rPr lang="en-US" sz="1100" b="1" i="0" u="none" strike="noStrike" baseline="0">
              <a:solidFill>
                <a:schemeClr val="bg1"/>
              </a:solidFill>
              <a:latin typeface="Trebuchet MS"/>
            </a:rPr>
            <a:t>Month</a:t>
          </a:r>
          <a:r>
            <a:rPr lang="en-US" sz="1100" b="0" i="0" u="none" strike="noStrike" baseline="0">
              <a:solidFill>
                <a:schemeClr val="bg1"/>
              </a:solidFill>
              <a:latin typeface="Trebuchet MS"/>
            </a:rPr>
            <a:t> field to display the budget report for a specific month. If your financial year starts in July, month 2 would be August.</a:t>
          </a:r>
        </a:p>
        <a:p>
          <a:pPr algn="l" rtl="0">
            <a:defRPr sz="1000"/>
          </a:pPr>
          <a:endParaRPr lang="en-US" sz="1100" b="0" i="0" u="none" strike="noStrike" baseline="0">
            <a:solidFill>
              <a:schemeClr val="bg1"/>
            </a:solidFill>
            <a:latin typeface="Trebuchet MS"/>
          </a:endParaRPr>
        </a:p>
        <a:p>
          <a:pPr algn="l" rtl="0">
            <a:defRPr sz="1000"/>
          </a:pPr>
          <a:r>
            <a:rPr lang="en-US" sz="1100" b="0" i="0" u="none" strike="noStrike" baseline="0">
              <a:solidFill>
                <a:schemeClr val="bg1"/>
              </a:solidFill>
              <a:latin typeface="Trebuchet MS"/>
            </a:rPr>
            <a:t>Select the "Year-To-Date" checkbox to see the Year-To-Date Budget Report.</a:t>
          </a:r>
        </a:p>
        <a:p>
          <a:pPr algn="l" rtl="0">
            <a:defRPr sz="1000"/>
          </a:pPr>
          <a:endParaRPr lang="en-US" sz="1000" b="0" i="0" u="none" strike="noStrike" baseline="0">
            <a:solidFill>
              <a:srgbClr val="000000"/>
            </a:solidFill>
            <a:latin typeface="Trebuchet MS"/>
          </a:endParaRPr>
        </a:p>
      </xdr:txBody>
    </xdr:sp>
    <xdr:clientData/>
  </xdr:twoCellAnchor>
  <xdr:twoCellAnchor>
    <xdr:from>
      <xdr:col>1</xdr:col>
      <xdr:colOff>400049</xdr:colOff>
      <xdr:row>0</xdr:row>
      <xdr:rowOff>72389</xdr:rowOff>
    </xdr:from>
    <xdr:to>
      <xdr:col>3</xdr:col>
      <xdr:colOff>723900</xdr:colOff>
      <xdr:row>0</xdr:row>
      <xdr:rowOff>438149</xdr:rowOff>
    </xdr:to>
    <xdr:sp macro="" textlink="">
      <xdr:nvSpPr>
        <xdr:cNvPr id="5" name="Rounded Rectangle 4">
          <a:hlinkClick xmlns:r="http://schemas.openxmlformats.org/officeDocument/2006/relationships" r:id="rId3"/>
        </xdr:cNvPr>
        <xdr:cNvSpPr/>
      </xdr:nvSpPr>
      <xdr:spPr>
        <a:xfrm>
          <a:off x="2009774" y="72389"/>
          <a:ext cx="1857376" cy="365760"/>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400" b="1">
              <a:latin typeface="Trebuchet MS" pitchFamily="34" charset="0"/>
            </a:rPr>
            <a:t>Categories</a:t>
          </a:r>
        </a:p>
      </xdr:txBody>
    </xdr:sp>
    <xdr:clientData/>
  </xdr:twoCellAnchor>
  <xdr:twoCellAnchor>
    <xdr:from>
      <xdr:col>4</xdr:col>
      <xdr:colOff>47625</xdr:colOff>
      <xdr:row>0</xdr:row>
      <xdr:rowOff>66675</xdr:rowOff>
    </xdr:from>
    <xdr:to>
      <xdr:col>6</xdr:col>
      <xdr:colOff>590550</xdr:colOff>
      <xdr:row>0</xdr:row>
      <xdr:rowOff>428624</xdr:rowOff>
    </xdr:to>
    <xdr:sp macro="" textlink="">
      <xdr:nvSpPr>
        <xdr:cNvPr id="6" name="Rounded Rectangle 5">
          <a:hlinkClick xmlns:r="http://schemas.openxmlformats.org/officeDocument/2006/relationships" r:id="rId4"/>
        </xdr:cNvPr>
        <xdr:cNvSpPr/>
      </xdr:nvSpPr>
      <xdr:spPr>
        <a:xfrm>
          <a:off x="3962400" y="66675"/>
          <a:ext cx="1704975" cy="361949"/>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400" b="1">
              <a:latin typeface="Trebuchet MS" pitchFamily="34" charset="0"/>
            </a:rPr>
            <a:t>Budget</a:t>
          </a:r>
        </a:p>
      </xdr:txBody>
    </xdr:sp>
    <xdr:clientData/>
  </xdr:twoCellAnchor>
  <xdr:twoCellAnchor>
    <xdr:from>
      <xdr:col>6</xdr:col>
      <xdr:colOff>676275</xdr:colOff>
      <xdr:row>0</xdr:row>
      <xdr:rowOff>62864</xdr:rowOff>
    </xdr:from>
    <xdr:to>
      <xdr:col>9</xdr:col>
      <xdr:colOff>628650</xdr:colOff>
      <xdr:row>0</xdr:row>
      <xdr:rowOff>424813</xdr:rowOff>
    </xdr:to>
    <xdr:sp macro="" textlink="">
      <xdr:nvSpPr>
        <xdr:cNvPr id="7" name="Rounded Rectangle 6">
          <a:hlinkClick xmlns:r="http://schemas.openxmlformats.org/officeDocument/2006/relationships" r:id="rId5"/>
        </xdr:cNvPr>
        <xdr:cNvSpPr/>
      </xdr:nvSpPr>
      <xdr:spPr>
        <a:xfrm>
          <a:off x="5753100" y="62864"/>
          <a:ext cx="2238375" cy="361949"/>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400" b="1">
              <a:latin typeface="Trebuchet MS" pitchFamily="34" charset="0"/>
            </a:rPr>
            <a:t>Transactions</a:t>
          </a:r>
        </a:p>
      </xdr:txBody>
    </xdr:sp>
    <xdr:clientData/>
  </xdr:twoCellAnchor>
  <xdr:twoCellAnchor>
    <xdr:from>
      <xdr:col>0</xdr:col>
      <xdr:colOff>104775</xdr:colOff>
      <xdr:row>0</xdr:row>
      <xdr:rowOff>85725</xdr:rowOff>
    </xdr:from>
    <xdr:to>
      <xdr:col>1</xdr:col>
      <xdr:colOff>304800</xdr:colOff>
      <xdr:row>0</xdr:row>
      <xdr:rowOff>447674</xdr:rowOff>
    </xdr:to>
    <xdr:sp macro="" textlink="">
      <xdr:nvSpPr>
        <xdr:cNvPr id="8" name="Rounded Rectangle 7">
          <a:hlinkClick xmlns:r="http://schemas.openxmlformats.org/officeDocument/2006/relationships" r:id="rId6"/>
        </xdr:cNvPr>
        <xdr:cNvSpPr/>
      </xdr:nvSpPr>
      <xdr:spPr>
        <a:xfrm>
          <a:off x="104775" y="85725"/>
          <a:ext cx="1809750" cy="361949"/>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400" b="1">
              <a:latin typeface="Trebuchet MS" pitchFamily="34" charset="0"/>
            </a:rPr>
            <a:t>Help</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Copy%20of%20credit-repair-calculator%20(Origin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Documents%20and%20Settings\timkej.VOC\Application%20Data\Microsoft\Excel\Copy%20of%20money-manager.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alculator"/>
      <sheetName val="PaymentSchedule"/>
      <sheetName val="Order"/>
    </sheetNames>
    <sheetDataSet>
      <sheetData sheetId="0" refreshError="1"/>
      <sheetData sheetId="1">
        <row r="21">
          <cell r="AM21" t="str">
            <v>Interest Due</v>
          </cell>
        </row>
        <row r="23">
          <cell r="B23">
            <v>42767</v>
          </cell>
          <cell r="AM23">
            <v>241.41</v>
          </cell>
        </row>
        <row r="24">
          <cell r="B24">
            <v>42795</v>
          </cell>
          <cell r="AM24">
            <v>241.17000000000002</v>
          </cell>
        </row>
        <row r="25">
          <cell r="B25">
            <v>42826</v>
          </cell>
          <cell r="AM25">
            <v>240.95</v>
          </cell>
        </row>
        <row r="26">
          <cell r="B26">
            <v>42856</v>
          </cell>
          <cell r="AM26">
            <v>240.71</v>
          </cell>
        </row>
        <row r="27">
          <cell r="B27">
            <v>42887</v>
          </cell>
          <cell r="AM27">
            <v>240.46</v>
          </cell>
        </row>
        <row r="28">
          <cell r="B28">
            <v>42917</v>
          </cell>
          <cell r="AM28">
            <v>240.23</v>
          </cell>
        </row>
        <row r="29">
          <cell r="B29">
            <v>42948</v>
          </cell>
          <cell r="AM29">
            <v>239.97</v>
          </cell>
        </row>
        <row r="30">
          <cell r="B30">
            <v>42979</v>
          </cell>
          <cell r="AM30">
            <v>239.72</v>
          </cell>
        </row>
        <row r="31">
          <cell r="B31">
            <v>43009</v>
          </cell>
          <cell r="AM31">
            <v>239.48000000000002</v>
          </cell>
        </row>
        <row r="32">
          <cell r="B32">
            <v>43040</v>
          </cell>
          <cell r="AM32">
            <v>239.22</v>
          </cell>
        </row>
        <row r="33">
          <cell r="B33">
            <v>43070</v>
          </cell>
          <cell r="AM33">
            <v>238.95999999999998</v>
          </cell>
        </row>
        <row r="34">
          <cell r="B34">
            <v>43101</v>
          </cell>
          <cell r="AM34">
            <v>238.70000000000002</v>
          </cell>
        </row>
        <row r="35">
          <cell r="B35">
            <v>43132</v>
          </cell>
          <cell r="AM35">
            <v>238.45000000000002</v>
          </cell>
        </row>
        <row r="36">
          <cell r="B36">
            <v>43160</v>
          </cell>
          <cell r="AM36">
            <v>238.18999999999997</v>
          </cell>
        </row>
        <row r="37">
          <cell r="B37">
            <v>43191</v>
          </cell>
          <cell r="AM37">
            <v>237.92999999999998</v>
          </cell>
        </row>
        <row r="38">
          <cell r="B38">
            <v>43221</v>
          </cell>
          <cell r="AM38">
            <v>237.66</v>
          </cell>
        </row>
        <row r="39">
          <cell r="B39">
            <v>43252</v>
          </cell>
          <cell r="AM39">
            <v>237.39</v>
          </cell>
        </row>
        <row r="40">
          <cell r="B40">
            <v>43282</v>
          </cell>
          <cell r="AM40">
            <v>237.11999999999998</v>
          </cell>
        </row>
        <row r="41">
          <cell r="B41">
            <v>43313</v>
          </cell>
          <cell r="AM41">
            <v>236.84000000000003</v>
          </cell>
        </row>
        <row r="42">
          <cell r="B42">
            <v>43344</v>
          </cell>
          <cell r="AM42">
            <v>236.57000000000002</v>
          </cell>
        </row>
        <row r="43">
          <cell r="B43">
            <v>43374</v>
          </cell>
          <cell r="AM43">
            <v>236.29</v>
          </cell>
        </row>
        <row r="44">
          <cell r="B44">
            <v>43405</v>
          </cell>
          <cell r="AM44">
            <v>235.99</v>
          </cell>
        </row>
        <row r="45">
          <cell r="B45">
            <v>43435</v>
          </cell>
          <cell r="AM45">
            <v>235.72</v>
          </cell>
        </row>
        <row r="46">
          <cell r="B46">
            <v>43466</v>
          </cell>
          <cell r="AM46">
            <v>235.41</v>
          </cell>
        </row>
        <row r="47">
          <cell r="B47">
            <v>43497</v>
          </cell>
          <cell r="AM47">
            <v>235.12</v>
          </cell>
        </row>
        <row r="48">
          <cell r="B48">
            <v>43525</v>
          </cell>
          <cell r="AM48">
            <v>234.84</v>
          </cell>
        </row>
        <row r="49">
          <cell r="B49">
            <v>43556</v>
          </cell>
          <cell r="AM49">
            <v>234.53</v>
          </cell>
        </row>
        <row r="50">
          <cell r="B50">
            <v>43586</v>
          </cell>
          <cell r="AM50">
            <v>234.23999999999998</v>
          </cell>
        </row>
        <row r="51">
          <cell r="B51">
            <v>43617</v>
          </cell>
          <cell r="AM51">
            <v>233.94</v>
          </cell>
        </row>
        <row r="52">
          <cell r="B52">
            <v>43647</v>
          </cell>
          <cell r="AM52">
            <v>233.64</v>
          </cell>
        </row>
        <row r="53">
          <cell r="B53">
            <v>43678</v>
          </cell>
          <cell r="AM53">
            <v>233.32</v>
          </cell>
        </row>
        <row r="54">
          <cell r="B54">
            <v>43709</v>
          </cell>
          <cell r="AM54">
            <v>233</v>
          </cell>
        </row>
        <row r="55">
          <cell r="B55">
            <v>43739</v>
          </cell>
          <cell r="AM55">
            <v>232.70000000000002</v>
          </cell>
        </row>
        <row r="56">
          <cell r="B56">
            <v>43770</v>
          </cell>
          <cell r="AM56">
            <v>232.38000000000002</v>
          </cell>
        </row>
        <row r="57">
          <cell r="B57">
            <v>43800</v>
          </cell>
          <cell r="AM57">
            <v>232.06</v>
          </cell>
        </row>
        <row r="58">
          <cell r="B58">
            <v>43831</v>
          </cell>
          <cell r="AM58">
            <v>231.73000000000002</v>
          </cell>
        </row>
        <row r="59">
          <cell r="B59">
            <v>43862</v>
          </cell>
          <cell r="AM59">
            <v>231.4</v>
          </cell>
        </row>
        <row r="60">
          <cell r="B60">
            <v>43891</v>
          </cell>
          <cell r="AM60">
            <v>231.07000000000002</v>
          </cell>
        </row>
        <row r="61">
          <cell r="B61">
            <v>43922</v>
          </cell>
          <cell r="AM61">
            <v>230.74000000000004</v>
          </cell>
        </row>
        <row r="62">
          <cell r="B62">
            <v>43952</v>
          </cell>
          <cell r="AM62">
            <v>230.4</v>
          </cell>
        </row>
        <row r="63">
          <cell r="B63">
            <v>43983</v>
          </cell>
          <cell r="AM63">
            <v>230.06</v>
          </cell>
        </row>
        <row r="64">
          <cell r="B64">
            <v>44013</v>
          </cell>
          <cell r="AM64">
            <v>229.71999999999997</v>
          </cell>
        </row>
        <row r="65">
          <cell r="B65">
            <v>44044</v>
          </cell>
          <cell r="AM65">
            <v>229.35999999999999</v>
          </cell>
        </row>
        <row r="66">
          <cell r="B66">
            <v>44075</v>
          </cell>
          <cell r="AM66">
            <v>229.01000000000002</v>
          </cell>
        </row>
        <row r="67">
          <cell r="B67">
            <v>44105</v>
          </cell>
          <cell r="AM67">
            <v>228.66</v>
          </cell>
        </row>
        <row r="68">
          <cell r="B68">
            <v>44136</v>
          </cell>
          <cell r="AM68">
            <v>228.3</v>
          </cell>
        </row>
        <row r="69">
          <cell r="B69">
            <v>44166</v>
          </cell>
          <cell r="AM69">
            <v>227.95000000000005</v>
          </cell>
        </row>
        <row r="70">
          <cell r="B70">
            <v>44197</v>
          </cell>
          <cell r="AM70">
            <v>227.59</v>
          </cell>
        </row>
        <row r="71">
          <cell r="B71">
            <v>44228</v>
          </cell>
          <cell r="AM71">
            <v>227.21</v>
          </cell>
        </row>
        <row r="72">
          <cell r="B72">
            <v>44256</v>
          </cell>
          <cell r="AM72">
            <v>226.83999999999997</v>
          </cell>
        </row>
        <row r="73">
          <cell r="B73">
            <v>44287</v>
          </cell>
          <cell r="AM73">
            <v>226.46</v>
          </cell>
        </row>
        <row r="74">
          <cell r="B74">
            <v>44317</v>
          </cell>
          <cell r="AM74">
            <v>226.09</v>
          </cell>
        </row>
        <row r="75">
          <cell r="B75">
            <v>44348</v>
          </cell>
          <cell r="AM75">
            <v>225.7</v>
          </cell>
        </row>
        <row r="76">
          <cell r="B76">
            <v>44378</v>
          </cell>
          <cell r="AM76">
            <v>225.32000000000002</v>
          </cell>
        </row>
        <row r="77">
          <cell r="B77">
            <v>44409</v>
          </cell>
          <cell r="AM77">
            <v>224.92999999999998</v>
          </cell>
        </row>
        <row r="78">
          <cell r="B78">
            <v>44440</v>
          </cell>
          <cell r="AM78">
            <v>224.53</v>
          </cell>
        </row>
        <row r="79">
          <cell r="B79">
            <v>44470</v>
          </cell>
          <cell r="AM79">
            <v>224.13</v>
          </cell>
        </row>
        <row r="80">
          <cell r="B80">
            <v>44501</v>
          </cell>
          <cell r="AM80">
            <v>223.71999999999997</v>
          </cell>
        </row>
        <row r="81">
          <cell r="B81">
            <v>44531</v>
          </cell>
          <cell r="AM81">
            <v>223.33</v>
          </cell>
        </row>
        <row r="82">
          <cell r="B82">
            <v>44562</v>
          </cell>
          <cell r="AM82">
            <v>222.91</v>
          </cell>
        </row>
        <row r="83">
          <cell r="B83">
            <v>44593</v>
          </cell>
          <cell r="AM83">
            <v>222.51</v>
          </cell>
        </row>
        <row r="84">
          <cell r="B84">
            <v>44621</v>
          </cell>
          <cell r="AM84">
            <v>222.08999999999997</v>
          </cell>
        </row>
        <row r="85">
          <cell r="B85">
            <v>44652</v>
          </cell>
          <cell r="AM85">
            <v>221.65999999999997</v>
          </cell>
        </row>
        <row r="86">
          <cell r="B86">
            <v>44682</v>
          </cell>
          <cell r="AM86">
            <v>221.23000000000002</v>
          </cell>
        </row>
        <row r="87">
          <cell r="B87">
            <v>44713</v>
          </cell>
          <cell r="AM87">
            <v>220.81</v>
          </cell>
        </row>
        <row r="88">
          <cell r="B88">
            <v>44743</v>
          </cell>
          <cell r="AM88">
            <v>220.35999999999999</v>
          </cell>
        </row>
        <row r="89">
          <cell r="B89">
            <v>44774</v>
          </cell>
          <cell r="AM89">
            <v>219.93</v>
          </cell>
        </row>
        <row r="90">
          <cell r="B90">
            <v>44805</v>
          </cell>
          <cell r="AM90">
            <v>219.48000000000002</v>
          </cell>
        </row>
        <row r="91">
          <cell r="B91">
            <v>44835</v>
          </cell>
          <cell r="AM91">
            <v>219.04</v>
          </cell>
        </row>
        <row r="92">
          <cell r="B92">
            <v>44866</v>
          </cell>
          <cell r="AM92">
            <v>218.6</v>
          </cell>
        </row>
        <row r="93">
          <cell r="B93">
            <v>44896</v>
          </cell>
          <cell r="AM93">
            <v>218.13</v>
          </cell>
        </row>
        <row r="94">
          <cell r="B94">
            <v>44927</v>
          </cell>
          <cell r="AM94">
            <v>217.68</v>
          </cell>
        </row>
        <row r="95">
          <cell r="B95">
            <v>44958</v>
          </cell>
          <cell r="AM95">
            <v>217.21</v>
          </cell>
        </row>
        <row r="96">
          <cell r="B96">
            <v>44986</v>
          </cell>
          <cell r="AM96">
            <v>216.73</v>
          </cell>
        </row>
        <row r="97">
          <cell r="B97">
            <v>45017</v>
          </cell>
          <cell r="AM97">
            <v>216.26</v>
          </cell>
        </row>
        <row r="98">
          <cell r="B98">
            <v>45047</v>
          </cell>
          <cell r="AM98">
            <v>215.79000000000002</v>
          </cell>
        </row>
        <row r="99">
          <cell r="B99">
            <v>45078</v>
          </cell>
          <cell r="AM99">
            <v>215.29000000000002</v>
          </cell>
        </row>
        <row r="100">
          <cell r="B100">
            <v>45108</v>
          </cell>
          <cell r="AM100">
            <v>214.79000000000002</v>
          </cell>
        </row>
        <row r="101">
          <cell r="B101">
            <v>45139</v>
          </cell>
          <cell r="AM101">
            <v>214.3</v>
          </cell>
        </row>
        <row r="102">
          <cell r="B102">
            <v>45170</v>
          </cell>
          <cell r="AM102">
            <v>213.79999999999998</v>
          </cell>
        </row>
        <row r="103">
          <cell r="B103">
            <v>45200</v>
          </cell>
          <cell r="AM103">
            <v>213.30999999999997</v>
          </cell>
        </row>
        <row r="104">
          <cell r="B104">
            <v>45231</v>
          </cell>
          <cell r="AM104">
            <v>212.79000000000002</v>
          </cell>
        </row>
        <row r="105">
          <cell r="B105">
            <v>45261</v>
          </cell>
          <cell r="AM105">
            <v>212.26999999999998</v>
          </cell>
        </row>
        <row r="106">
          <cell r="B106">
            <v>45292</v>
          </cell>
          <cell r="AM106">
            <v>211.74999999999997</v>
          </cell>
        </row>
        <row r="107">
          <cell r="B107">
            <v>45323</v>
          </cell>
          <cell r="AM107">
            <v>211.24</v>
          </cell>
        </row>
        <row r="108">
          <cell r="B108">
            <v>45352</v>
          </cell>
          <cell r="AM108">
            <v>210.7</v>
          </cell>
        </row>
        <row r="109">
          <cell r="B109">
            <v>45383</v>
          </cell>
          <cell r="AM109">
            <v>210.18000000000004</v>
          </cell>
        </row>
        <row r="110">
          <cell r="B110">
            <v>45413</v>
          </cell>
          <cell r="AM110">
            <v>209.61999999999998</v>
          </cell>
        </row>
        <row r="111">
          <cell r="B111">
            <v>45444</v>
          </cell>
          <cell r="AM111">
            <v>209.07999999999998</v>
          </cell>
        </row>
        <row r="112">
          <cell r="B112">
            <v>45474</v>
          </cell>
          <cell r="AM112">
            <v>208.52999999999997</v>
          </cell>
        </row>
        <row r="113">
          <cell r="B113">
            <v>45505</v>
          </cell>
          <cell r="AM113">
            <v>207.98</v>
          </cell>
        </row>
        <row r="114">
          <cell r="B114">
            <v>45536</v>
          </cell>
          <cell r="AM114">
            <v>207.41</v>
          </cell>
        </row>
        <row r="115">
          <cell r="B115">
            <v>45566</v>
          </cell>
          <cell r="AM115">
            <v>206.84</v>
          </cell>
        </row>
        <row r="116">
          <cell r="B116">
            <v>45597</v>
          </cell>
          <cell r="AM116">
            <v>206.26</v>
          </cell>
        </row>
        <row r="117">
          <cell r="B117">
            <v>45627</v>
          </cell>
          <cell r="AM117">
            <v>205.69</v>
          </cell>
        </row>
        <row r="118">
          <cell r="B118">
            <v>45658</v>
          </cell>
          <cell r="AM118">
            <v>205.1</v>
          </cell>
        </row>
        <row r="119">
          <cell r="B119">
            <v>45689</v>
          </cell>
          <cell r="AM119">
            <v>204.51</v>
          </cell>
        </row>
        <row r="120">
          <cell r="B120">
            <v>45717</v>
          </cell>
          <cell r="AM120">
            <v>203.9</v>
          </cell>
        </row>
        <row r="121">
          <cell r="B121">
            <v>45748</v>
          </cell>
          <cell r="AM121">
            <v>203.29999999999998</v>
          </cell>
        </row>
        <row r="122">
          <cell r="B122">
            <v>45778</v>
          </cell>
          <cell r="AM122">
            <v>202.69</v>
          </cell>
        </row>
        <row r="123">
          <cell r="B123">
            <v>45809</v>
          </cell>
          <cell r="AM123">
            <v>202.08999999999997</v>
          </cell>
        </row>
        <row r="124">
          <cell r="B124">
            <v>45839</v>
          </cell>
          <cell r="AM124">
            <v>201.45</v>
          </cell>
        </row>
        <row r="125">
          <cell r="B125">
            <v>45870</v>
          </cell>
          <cell r="AM125">
            <v>200.84</v>
          </cell>
        </row>
        <row r="126">
          <cell r="B126">
            <v>45901</v>
          </cell>
          <cell r="AM126">
            <v>200.2</v>
          </cell>
        </row>
        <row r="127">
          <cell r="B127">
            <v>45931</v>
          </cell>
          <cell r="AM127">
            <v>199.55999999999997</v>
          </cell>
        </row>
        <row r="128">
          <cell r="B128">
            <v>45962</v>
          </cell>
          <cell r="AM128">
            <v>198.91</v>
          </cell>
        </row>
        <row r="129">
          <cell r="B129">
            <v>45992</v>
          </cell>
          <cell r="AM129">
            <v>198.27</v>
          </cell>
        </row>
        <row r="130">
          <cell r="B130">
            <v>46023</v>
          </cell>
          <cell r="AM130">
            <v>197.58999999999997</v>
          </cell>
        </row>
        <row r="131">
          <cell r="B131">
            <v>46054</v>
          </cell>
          <cell r="AM131">
            <v>196.94</v>
          </cell>
        </row>
        <row r="132">
          <cell r="B132">
            <v>46082</v>
          </cell>
          <cell r="AM132">
            <v>196.25</v>
          </cell>
        </row>
        <row r="133">
          <cell r="B133">
            <v>46113</v>
          </cell>
          <cell r="AM133">
            <v>195.58</v>
          </cell>
        </row>
        <row r="134">
          <cell r="B134">
            <v>46143</v>
          </cell>
          <cell r="AM134">
            <v>194.88</v>
          </cell>
        </row>
        <row r="135">
          <cell r="B135">
            <v>46174</v>
          </cell>
          <cell r="AM135">
            <v>194.19</v>
          </cell>
        </row>
        <row r="136">
          <cell r="B136">
            <v>46204</v>
          </cell>
          <cell r="AM136">
            <v>193.49</v>
          </cell>
        </row>
        <row r="137">
          <cell r="B137">
            <v>46235</v>
          </cell>
          <cell r="AM137">
            <v>192.78</v>
          </cell>
        </row>
        <row r="138">
          <cell r="B138">
            <v>46266</v>
          </cell>
          <cell r="AM138">
            <v>192.05999999999997</v>
          </cell>
        </row>
        <row r="139">
          <cell r="B139">
            <v>46296</v>
          </cell>
          <cell r="AM139">
            <v>191.35000000000002</v>
          </cell>
        </row>
        <row r="140">
          <cell r="B140">
            <v>46327</v>
          </cell>
          <cell r="AM140">
            <v>190.62</v>
          </cell>
        </row>
        <row r="141">
          <cell r="B141">
            <v>46357</v>
          </cell>
          <cell r="AM141">
            <v>189.87</v>
          </cell>
        </row>
        <row r="142">
          <cell r="B142">
            <v>46388</v>
          </cell>
          <cell r="AM142">
            <v>189.12</v>
          </cell>
        </row>
        <row r="143">
          <cell r="B143">
            <v>46419</v>
          </cell>
          <cell r="AM143">
            <v>188.38</v>
          </cell>
        </row>
        <row r="144">
          <cell r="B144">
            <v>46447</v>
          </cell>
          <cell r="AM144">
            <v>187.61999999999998</v>
          </cell>
        </row>
        <row r="145">
          <cell r="B145">
            <v>46478</v>
          </cell>
          <cell r="AM145">
            <v>186.83999999999997</v>
          </cell>
        </row>
        <row r="146">
          <cell r="B146">
            <v>46508</v>
          </cell>
          <cell r="AM146">
            <v>186.08</v>
          </cell>
        </row>
        <row r="147">
          <cell r="B147">
            <v>46539</v>
          </cell>
          <cell r="AM147">
            <v>185.29</v>
          </cell>
        </row>
        <row r="148">
          <cell r="B148">
            <v>46569</v>
          </cell>
          <cell r="AM148">
            <v>184.5</v>
          </cell>
        </row>
        <row r="149">
          <cell r="B149">
            <v>46600</v>
          </cell>
          <cell r="AM149">
            <v>183.69</v>
          </cell>
        </row>
        <row r="150">
          <cell r="B150">
            <v>46631</v>
          </cell>
          <cell r="AM150">
            <v>182.89</v>
          </cell>
        </row>
        <row r="151">
          <cell r="B151">
            <v>46661</v>
          </cell>
          <cell r="AM151">
            <v>182.06</v>
          </cell>
        </row>
        <row r="152">
          <cell r="B152">
            <v>46692</v>
          </cell>
          <cell r="AM152">
            <v>181.24</v>
          </cell>
        </row>
        <row r="153">
          <cell r="B153">
            <v>46722</v>
          </cell>
          <cell r="AM153">
            <v>180.4</v>
          </cell>
        </row>
        <row r="154">
          <cell r="B154">
            <v>46753</v>
          </cell>
          <cell r="AM154">
            <v>179.57</v>
          </cell>
        </row>
        <row r="155">
          <cell r="B155">
            <v>46784</v>
          </cell>
          <cell r="AM155">
            <v>178.73</v>
          </cell>
        </row>
        <row r="156">
          <cell r="B156">
            <v>46813</v>
          </cell>
          <cell r="AM156">
            <v>177.87</v>
          </cell>
        </row>
        <row r="157">
          <cell r="B157">
            <v>46844</v>
          </cell>
          <cell r="AM157">
            <v>176.99</v>
          </cell>
        </row>
        <row r="158">
          <cell r="B158">
            <v>46874</v>
          </cell>
          <cell r="AM158">
            <v>176.12</v>
          </cell>
        </row>
        <row r="159">
          <cell r="B159">
            <v>46905</v>
          </cell>
          <cell r="AM159">
            <v>175.23000000000002</v>
          </cell>
        </row>
        <row r="160">
          <cell r="B160">
            <v>46935</v>
          </cell>
          <cell r="AM160">
            <v>174.34</v>
          </cell>
        </row>
        <row r="161">
          <cell r="B161">
            <v>46966</v>
          </cell>
          <cell r="AM161">
            <v>173.44</v>
          </cell>
        </row>
        <row r="162">
          <cell r="B162">
            <v>46997</v>
          </cell>
          <cell r="AM162">
            <v>172.54</v>
          </cell>
        </row>
        <row r="163">
          <cell r="B163">
            <v>47027</v>
          </cell>
          <cell r="AM163">
            <v>171.60000000000002</v>
          </cell>
        </row>
        <row r="164">
          <cell r="B164">
            <v>47058</v>
          </cell>
          <cell r="AM164">
            <v>170.67</v>
          </cell>
        </row>
        <row r="165">
          <cell r="B165">
            <v>47088</v>
          </cell>
          <cell r="AM165">
            <v>169.73000000000002</v>
          </cell>
        </row>
        <row r="166">
          <cell r="B166">
            <v>47119</v>
          </cell>
          <cell r="AM166">
            <v>168.78999999999996</v>
          </cell>
        </row>
        <row r="167">
          <cell r="B167">
            <v>47150</v>
          </cell>
          <cell r="AM167">
            <v>167.83</v>
          </cell>
        </row>
        <row r="168">
          <cell r="B168">
            <v>47178</v>
          </cell>
          <cell r="AM168">
            <v>166.86</v>
          </cell>
        </row>
        <row r="169">
          <cell r="B169">
            <v>47209</v>
          </cell>
          <cell r="AM169">
            <v>165.87</v>
          </cell>
        </row>
        <row r="170">
          <cell r="B170">
            <v>47239</v>
          </cell>
          <cell r="AM170">
            <v>164.88</v>
          </cell>
        </row>
        <row r="171">
          <cell r="B171">
            <v>47270</v>
          </cell>
          <cell r="AM171">
            <v>163.9</v>
          </cell>
        </row>
        <row r="172">
          <cell r="B172">
            <v>47300</v>
          </cell>
          <cell r="AM172">
            <v>162.87</v>
          </cell>
        </row>
        <row r="173">
          <cell r="B173">
            <v>47331</v>
          </cell>
          <cell r="AM173">
            <v>161.85</v>
          </cell>
        </row>
        <row r="174">
          <cell r="B174">
            <v>47362</v>
          </cell>
          <cell r="AM174">
            <v>160.82999999999998</v>
          </cell>
        </row>
        <row r="175">
          <cell r="B175">
            <v>47392</v>
          </cell>
          <cell r="AM175">
            <v>159.77999999999997</v>
          </cell>
        </row>
        <row r="176">
          <cell r="B176">
            <v>47423</v>
          </cell>
          <cell r="AM176">
            <v>158.73000000000002</v>
          </cell>
        </row>
        <row r="177">
          <cell r="B177">
            <v>47453</v>
          </cell>
          <cell r="AM177">
            <v>157.68</v>
          </cell>
        </row>
        <row r="178">
          <cell r="B178">
            <v>47484</v>
          </cell>
          <cell r="AM178">
            <v>156.59</v>
          </cell>
        </row>
        <row r="179">
          <cell r="B179">
            <v>47515</v>
          </cell>
          <cell r="AM179">
            <v>155.51</v>
          </cell>
        </row>
        <row r="180">
          <cell r="B180">
            <v>47543</v>
          </cell>
          <cell r="AM180">
            <v>154.41</v>
          </cell>
        </row>
        <row r="181">
          <cell r="B181">
            <v>47574</v>
          </cell>
          <cell r="AM181">
            <v>153.31</v>
          </cell>
        </row>
        <row r="182">
          <cell r="B182">
            <v>47604</v>
          </cell>
          <cell r="AM182">
            <v>152.20000000000002</v>
          </cell>
        </row>
        <row r="183">
          <cell r="B183">
            <v>47635</v>
          </cell>
          <cell r="AM183">
            <v>151.05000000000001</v>
          </cell>
        </row>
        <row r="184">
          <cell r="B184">
            <v>47665</v>
          </cell>
          <cell r="AM184">
            <v>149.91999999999999</v>
          </cell>
        </row>
        <row r="185">
          <cell r="B185">
            <v>47696</v>
          </cell>
          <cell r="AM185">
            <v>148.76</v>
          </cell>
        </row>
        <row r="186">
          <cell r="B186">
            <v>47727</v>
          </cell>
          <cell r="AM186">
            <v>147.59</v>
          </cell>
        </row>
        <row r="187">
          <cell r="B187">
            <v>47757</v>
          </cell>
          <cell r="AM187">
            <v>146.41</v>
          </cell>
        </row>
        <row r="188">
          <cell r="B188">
            <v>47788</v>
          </cell>
          <cell r="AM188">
            <v>145.22</v>
          </cell>
        </row>
        <row r="189">
          <cell r="B189">
            <v>47818</v>
          </cell>
          <cell r="AM189">
            <v>144.01</v>
          </cell>
        </row>
        <row r="190">
          <cell r="B190">
            <v>47849</v>
          </cell>
          <cell r="AM190">
            <v>142.80000000000001</v>
          </cell>
        </row>
        <row r="191">
          <cell r="B191">
            <v>47880</v>
          </cell>
          <cell r="AM191">
            <v>141.59</v>
          </cell>
        </row>
        <row r="192">
          <cell r="B192">
            <v>47908</v>
          </cell>
          <cell r="AM192">
            <v>140.35</v>
          </cell>
        </row>
        <row r="193">
          <cell r="B193">
            <v>47939</v>
          </cell>
          <cell r="AM193">
            <v>139.09</v>
          </cell>
        </row>
        <row r="194">
          <cell r="B194">
            <v>47969</v>
          </cell>
          <cell r="AM194">
            <v>137.83000000000001</v>
          </cell>
        </row>
        <row r="195">
          <cell r="B195">
            <v>48000</v>
          </cell>
          <cell r="AM195">
            <v>136.55000000000001</v>
          </cell>
        </row>
        <row r="196">
          <cell r="B196">
            <v>48030</v>
          </cell>
          <cell r="AM196">
            <v>135.26000000000002</v>
          </cell>
        </row>
        <row r="197">
          <cell r="B197">
            <v>48061</v>
          </cell>
          <cell r="AM197">
            <v>133.97</v>
          </cell>
        </row>
        <row r="198">
          <cell r="B198">
            <v>48092</v>
          </cell>
          <cell r="AM198">
            <v>132.63999999999999</v>
          </cell>
        </row>
        <row r="199">
          <cell r="B199">
            <v>48122</v>
          </cell>
          <cell r="AM199">
            <v>131.31</v>
          </cell>
        </row>
        <row r="200">
          <cell r="B200">
            <v>48153</v>
          </cell>
          <cell r="AM200">
            <v>129.97</v>
          </cell>
        </row>
        <row r="201">
          <cell r="B201">
            <v>48183</v>
          </cell>
          <cell r="AM201">
            <v>128.60000000000002</v>
          </cell>
        </row>
        <row r="202">
          <cell r="B202">
            <v>48214</v>
          </cell>
          <cell r="AM202">
            <v>127.24000000000001</v>
          </cell>
        </row>
        <row r="203">
          <cell r="B203">
            <v>48245</v>
          </cell>
          <cell r="AM203">
            <v>125.83000000000001</v>
          </cell>
        </row>
        <row r="204">
          <cell r="B204">
            <v>48274</v>
          </cell>
          <cell r="AM204">
            <v>124.43999999999998</v>
          </cell>
        </row>
        <row r="205">
          <cell r="B205">
            <v>48305</v>
          </cell>
          <cell r="AM205">
            <v>123.02999999999999</v>
          </cell>
        </row>
        <row r="206">
          <cell r="B206">
            <v>48335</v>
          </cell>
          <cell r="AM206">
            <v>121.60000000000002</v>
          </cell>
        </row>
        <row r="207">
          <cell r="B207">
            <v>48366</v>
          </cell>
          <cell r="AM207">
            <v>120.15</v>
          </cell>
        </row>
        <row r="208">
          <cell r="B208">
            <v>48396</v>
          </cell>
          <cell r="AM208">
            <v>118.68</v>
          </cell>
        </row>
        <row r="209">
          <cell r="B209">
            <v>48427</v>
          </cell>
          <cell r="AM209">
            <v>117.22</v>
          </cell>
        </row>
        <row r="210">
          <cell r="B210">
            <v>48458</v>
          </cell>
          <cell r="AM210">
            <v>115.72</v>
          </cell>
        </row>
        <row r="211">
          <cell r="B211">
            <v>48488</v>
          </cell>
          <cell r="AM211">
            <v>114.21000000000001</v>
          </cell>
        </row>
        <row r="212">
          <cell r="B212">
            <v>48519</v>
          </cell>
          <cell r="AM212">
            <v>112.7</v>
          </cell>
        </row>
        <row r="213">
          <cell r="B213">
            <v>48549</v>
          </cell>
          <cell r="AM213">
            <v>111.16</v>
          </cell>
        </row>
        <row r="214">
          <cell r="B214">
            <v>48580</v>
          </cell>
          <cell r="AM214">
            <v>109.62</v>
          </cell>
        </row>
        <row r="215">
          <cell r="B215">
            <v>48611</v>
          </cell>
          <cell r="AM215">
            <v>108.03</v>
          </cell>
        </row>
        <row r="216">
          <cell r="B216">
            <v>48639</v>
          </cell>
          <cell r="AM216">
            <v>106.44999999999999</v>
          </cell>
        </row>
        <row r="217">
          <cell r="B217">
            <v>48670</v>
          </cell>
          <cell r="AM217">
            <v>104.85000000000001</v>
          </cell>
        </row>
        <row r="218">
          <cell r="B218">
            <v>48700</v>
          </cell>
          <cell r="AM218">
            <v>103.24000000000001</v>
          </cell>
        </row>
        <row r="219">
          <cell r="B219">
            <v>48731</v>
          </cell>
          <cell r="AM219">
            <v>101.59</v>
          </cell>
        </row>
        <row r="220">
          <cell r="B220">
            <v>48761</v>
          </cell>
          <cell r="AM220">
            <v>99.95</v>
          </cell>
        </row>
        <row r="221">
          <cell r="B221">
            <v>48792</v>
          </cell>
          <cell r="AM221">
            <v>98.27</v>
          </cell>
        </row>
        <row r="222">
          <cell r="B222">
            <v>48823</v>
          </cell>
          <cell r="AM222">
            <v>96.59</v>
          </cell>
        </row>
        <row r="223">
          <cell r="B223">
            <v>48853</v>
          </cell>
          <cell r="AM223">
            <v>94.88</v>
          </cell>
        </row>
        <row r="224">
          <cell r="B224">
            <v>48884</v>
          </cell>
          <cell r="AM224">
            <v>93.149999999999991</v>
          </cell>
        </row>
        <row r="225">
          <cell r="B225">
            <v>48914</v>
          </cell>
          <cell r="AM225">
            <v>91.42</v>
          </cell>
        </row>
        <row r="226">
          <cell r="B226">
            <v>48945</v>
          </cell>
          <cell r="AM226">
            <v>89.660000000000011</v>
          </cell>
        </row>
        <row r="227">
          <cell r="B227">
            <v>48976</v>
          </cell>
          <cell r="AM227">
            <v>87.88</v>
          </cell>
        </row>
        <row r="228">
          <cell r="B228">
            <v>49004</v>
          </cell>
          <cell r="AM228">
            <v>86.100000000000009</v>
          </cell>
        </row>
        <row r="229">
          <cell r="B229">
            <v>49035</v>
          </cell>
          <cell r="AM229">
            <v>84.27000000000001</v>
          </cell>
        </row>
        <row r="230">
          <cell r="B230">
            <v>49065</v>
          </cell>
          <cell r="AM230">
            <v>82.44</v>
          </cell>
        </row>
        <row r="231">
          <cell r="B231">
            <v>49096</v>
          </cell>
          <cell r="AM231">
            <v>80.59</v>
          </cell>
        </row>
        <row r="232">
          <cell r="B232">
            <v>49126</v>
          </cell>
          <cell r="AM232">
            <v>78.73</v>
          </cell>
        </row>
        <row r="233">
          <cell r="B233">
            <v>49157</v>
          </cell>
          <cell r="AM233">
            <v>76.83</v>
          </cell>
        </row>
        <row r="234">
          <cell r="B234">
            <v>49188</v>
          </cell>
          <cell r="AM234">
            <v>74.919999999999987</v>
          </cell>
        </row>
        <row r="235">
          <cell r="B235">
            <v>49218</v>
          </cell>
          <cell r="AM235">
            <v>72.98</v>
          </cell>
        </row>
        <row r="236">
          <cell r="B236">
            <v>49249</v>
          </cell>
          <cell r="AM236">
            <v>71.03</v>
          </cell>
        </row>
        <row r="237">
          <cell r="B237">
            <v>49279</v>
          </cell>
          <cell r="AM237">
            <v>69.06</v>
          </cell>
        </row>
        <row r="238">
          <cell r="B238">
            <v>49310</v>
          </cell>
          <cell r="AM238">
            <v>67.09</v>
          </cell>
        </row>
        <row r="239">
          <cell r="B239">
            <v>49341</v>
          </cell>
          <cell r="AM239">
            <v>65.069999999999993</v>
          </cell>
        </row>
        <row r="240">
          <cell r="B240">
            <v>49369</v>
          </cell>
          <cell r="AM240">
            <v>63.03</v>
          </cell>
        </row>
        <row r="241">
          <cell r="B241">
            <v>49400</v>
          </cell>
          <cell r="AM241">
            <v>60.980000000000004</v>
          </cell>
        </row>
        <row r="242">
          <cell r="B242">
            <v>49430</v>
          </cell>
          <cell r="AM242">
            <v>58.91</v>
          </cell>
        </row>
        <row r="243">
          <cell r="B243">
            <v>49461</v>
          </cell>
          <cell r="AM243">
            <v>56.81</v>
          </cell>
        </row>
        <row r="244">
          <cell r="B244">
            <v>49491</v>
          </cell>
          <cell r="AM244">
            <v>54.680000000000007</v>
          </cell>
        </row>
        <row r="245">
          <cell r="B245">
            <v>49522</v>
          </cell>
          <cell r="AM245">
            <v>52.55</v>
          </cell>
        </row>
        <row r="246">
          <cell r="B246">
            <v>49553</v>
          </cell>
          <cell r="AM246">
            <v>50.39</v>
          </cell>
        </row>
        <row r="247">
          <cell r="B247">
            <v>49583</v>
          </cell>
          <cell r="AM247">
            <v>48.2</v>
          </cell>
        </row>
        <row r="248">
          <cell r="B248">
            <v>49614</v>
          </cell>
          <cell r="AM248">
            <v>46</v>
          </cell>
        </row>
        <row r="249">
          <cell r="B249">
            <v>49644</v>
          </cell>
          <cell r="AM249">
            <v>43.75</v>
          </cell>
        </row>
        <row r="250">
          <cell r="B250">
            <v>49675</v>
          </cell>
          <cell r="AM250">
            <v>42.36</v>
          </cell>
        </row>
        <row r="251">
          <cell r="B251">
            <v>49706</v>
          </cell>
          <cell r="AM251">
            <v>41.2</v>
          </cell>
        </row>
        <row r="252">
          <cell r="B252">
            <v>49735</v>
          </cell>
          <cell r="AM252">
            <v>40.03</v>
          </cell>
        </row>
        <row r="253">
          <cell r="B253">
            <v>49766</v>
          </cell>
          <cell r="AM253">
            <v>38.840000000000003</v>
          </cell>
        </row>
        <row r="254">
          <cell r="B254">
            <v>49796</v>
          </cell>
          <cell r="AM254">
            <v>37.660000000000004</v>
          </cell>
        </row>
        <row r="255">
          <cell r="B255">
            <v>49827</v>
          </cell>
          <cell r="AM255">
            <v>36.44</v>
          </cell>
        </row>
        <row r="256">
          <cell r="B256">
            <v>49857</v>
          </cell>
          <cell r="AM256">
            <v>35.22</v>
          </cell>
        </row>
        <row r="257">
          <cell r="B257">
            <v>49888</v>
          </cell>
          <cell r="AM257">
            <v>33.99</v>
          </cell>
        </row>
        <row r="258">
          <cell r="B258">
            <v>49919</v>
          </cell>
          <cell r="AM258">
            <v>32.76</v>
          </cell>
        </row>
        <row r="259">
          <cell r="B259">
            <v>49949</v>
          </cell>
          <cell r="AM259">
            <v>31.509999999999998</v>
          </cell>
        </row>
        <row r="260">
          <cell r="B260">
            <v>49980</v>
          </cell>
          <cell r="AM260">
            <v>30.240000000000002</v>
          </cell>
        </row>
        <row r="261">
          <cell r="B261">
            <v>50010</v>
          </cell>
          <cell r="AM261">
            <v>28.98</v>
          </cell>
        </row>
        <row r="262">
          <cell r="B262">
            <v>50041</v>
          </cell>
          <cell r="AM262">
            <v>27.7</v>
          </cell>
        </row>
        <row r="263">
          <cell r="B263">
            <v>50072</v>
          </cell>
          <cell r="AM263">
            <v>26.4</v>
          </cell>
        </row>
        <row r="264">
          <cell r="B264">
            <v>50100</v>
          </cell>
          <cell r="AM264">
            <v>25.1</v>
          </cell>
        </row>
        <row r="265">
          <cell r="B265">
            <v>50131</v>
          </cell>
          <cell r="AM265">
            <v>24.150000000000002</v>
          </cell>
        </row>
        <row r="266">
          <cell r="B266">
            <v>50161</v>
          </cell>
          <cell r="AM266">
            <v>23.200000000000003</v>
          </cell>
        </row>
        <row r="267">
          <cell r="B267">
            <v>50192</v>
          </cell>
          <cell r="AM267">
            <v>22.23</v>
          </cell>
        </row>
        <row r="268">
          <cell r="B268">
            <v>50222</v>
          </cell>
          <cell r="AM268">
            <v>21.249999999999996</v>
          </cell>
        </row>
        <row r="269">
          <cell r="B269">
            <v>50253</v>
          </cell>
          <cell r="AM269">
            <v>20.28</v>
          </cell>
        </row>
        <row r="270">
          <cell r="B270">
            <v>50284</v>
          </cell>
          <cell r="AM270">
            <v>19.3</v>
          </cell>
        </row>
        <row r="271">
          <cell r="B271">
            <v>50314</v>
          </cell>
          <cell r="AM271">
            <v>18.309999999999995</v>
          </cell>
        </row>
        <row r="272">
          <cell r="B272">
            <v>50345</v>
          </cell>
          <cell r="AM272">
            <v>17.3</v>
          </cell>
        </row>
        <row r="273">
          <cell r="B273">
            <v>50375</v>
          </cell>
          <cell r="AM273">
            <v>16.3</v>
          </cell>
        </row>
        <row r="274">
          <cell r="B274">
            <v>50406</v>
          </cell>
          <cell r="AM274">
            <v>14.83</v>
          </cell>
        </row>
        <row r="275">
          <cell r="B275">
            <v>50437</v>
          </cell>
          <cell r="AM275">
            <v>12.899999999999999</v>
          </cell>
        </row>
        <row r="276">
          <cell r="B276">
            <v>50465</v>
          </cell>
          <cell r="AM276">
            <v>10.91</v>
          </cell>
        </row>
        <row r="277">
          <cell r="B277">
            <v>50496</v>
          </cell>
          <cell r="AM277">
            <v>8.8699999999999992</v>
          </cell>
        </row>
        <row r="278">
          <cell r="B278">
            <v>50526</v>
          </cell>
          <cell r="AM278">
            <v>6.79</v>
          </cell>
        </row>
        <row r="279">
          <cell r="B279">
            <v>50557</v>
          </cell>
          <cell r="AM279">
            <v>4.7</v>
          </cell>
        </row>
        <row r="280">
          <cell r="B280">
            <v>50587</v>
          </cell>
          <cell r="AM280">
            <v>2.59</v>
          </cell>
        </row>
        <row r="281">
          <cell r="B281">
            <v>50618</v>
          </cell>
          <cell r="AM281">
            <v>0.45</v>
          </cell>
        </row>
        <row r="282">
          <cell r="B282" t="e">
            <v>#N/A</v>
          </cell>
          <cell r="AM282">
            <v>0</v>
          </cell>
        </row>
        <row r="283">
          <cell r="B283" t="e">
            <v>#N/A</v>
          </cell>
          <cell r="AM283">
            <v>0</v>
          </cell>
        </row>
        <row r="284">
          <cell r="B284" t="e">
            <v>#N/A</v>
          </cell>
          <cell r="AM284">
            <v>0</v>
          </cell>
        </row>
        <row r="285">
          <cell r="B285" t="e">
            <v>#N/A</v>
          </cell>
          <cell r="AM285">
            <v>0</v>
          </cell>
        </row>
        <row r="286">
          <cell r="B286" t="e">
            <v>#N/A</v>
          </cell>
          <cell r="AM286">
            <v>0</v>
          </cell>
        </row>
        <row r="287">
          <cell r="B287" t="e">
            <v>#N/A</v>
          </cell>
          <cell r="AM287">
            <v>0</v>
          </cell>
        </row>
        <row r="288">
          <cell r="B288" t="e">
            <v>#N/A</v>
          </cell>
          <cell r="AM288">
            <v>0</v>
          </cell>
        </row>
        <row r="289">
          <cell r="B289" t="e">
            <v>#N/A</v>
          </cell>
          <cell r="AM289">
            <v>0</v>
          </cell>
        </row>
        <row r="290">
          <cell r="B290" t="e">
            <v>#N/A</v>
          </cell>
          <cell r="AM290">
            <v>0</v>
          </cell>
        </row>
        <row r="291">
          <cell r="B291" t="e">
            <v>#N/A</v>
          </cell>
          <cell r="AM291">
            <v>0</v>
          </cell>
        </row>
        <row r="292">
          <cell r="B292" t="e">
            <v>#N/A</v>
          </cell>
          <cell r="AM292">
            <v>0</v>
          </cell>
        </row>
        <row r="293">
          <cell r="B293" t="e">
            <v>#N/A</v>
          </cell>
          <cell r="AM293">
            <v>0</v>
          </cell>
        </row>
        <row r="294">
          <cell r="B294" t="e">
            <v>#N/A</v>
          </cell>
          <cell r="AM294">
            <v>0</v>
          </cell>
        </row>
        <row r="295">
          <cell r="B295" t="e">
            <v>#N/A</v>
          </cell>
          <cell r="AM295">
            <v>0</v>
          </cell>
        </row>
        <row r="296">
          <cell r="B296" t="e">
            <v>#N/A</v>
          </cell>
          <cell r="AM296">
            <v>0</v>
          </cell>
        </row>
        <row r="297">
          <cell r="B297" t="e">
            <v>#N/A</v>
          </cell>
          <cell r="AM297">
            <v>0</v>
          </cell>
        </row>
        <row r="298">
          <cell r="B298" t="e">
            <v>#N/A</v>
          </cell>
          <cell r="AM298">
            <v>0</v>
          </cell>
        </row>
        <row r="299">
          <cell r="B299" t="e">
            <v>#N/A</v>
          </cell>
          <cell r="AM299">
            <v>0</v>
          </cell>
        </row>
        <row r="300">
          <cell r="B300" t="e">
            <v>#N/A</v>
          </cell>
          <cell r="AM300">
            <v>0</v>
          </cell>
        </row>
        <row r="301">
          <cell r="B301" t="e">
            <v>#N/A</v>
          </cell>
          <cell r="AM301">
            <v>0</v>
          </cell>
        </row>
        <row r="302">
          <cell r="B302" t="e">
            <v>#N/A</v>
          </cell>
          <cell r="AM302">
            <v>0</v>
          </cell>
        </row>
        <row r="303">
          <cell r="B303" t="e">
            <v>#N/A</v>
          </cell>
          <cell r="AM303">
            <v>0</v>
          </cell>
        </row>
        <row r="304">
          <cell r="B304" t="e">
            <v>#N/A</v>
          </cell>
          <cell r="AM304">
            <v>0</v>
          </cell>
        </row>
        <row r="305">
          <cell r="B305" t="e">
            <v>#N/A</v>
          </cell>
          <cell r="AM305">
            <v>0</v>
          </cell>
        </row>
        <row r="306">
          <cell r="B306" t="e">
            <v>#N/A</v>
          </cell>
          <cell r="AM306">
            <v>0</v>
          </cell>
        </row>
        <row r="307">
          <cell r="B307" t="e">
            <v>#N/A</v>
          </cell>
          <cell r="AM307">
            <v>0</v>
          </cell>
        </row>
        <row r="308">
          <cell r="B308" t="e">
            <v>#N/A</v>
          </cell>
          <cell r="AM308">
            <v>0</v>
          </cell>
        </row>
        <row r="309">
          <cell r="B309" t="e">
            <v>#N/A</v>
          </cell>
          <cell r="AM309">
            <v>0</v>
          </cell>
        </row>
        <row r="310">
          <cell r="B310" t="e">
            <v>#N/A</v>
          </cell>
          <cell r="AM310">
            <v>0</v>
          </cell>
        </row>
        <row r="311">
          <cell r="B311" t="e">
            <v>#N/A</v>
          </cell>
          <cell r="AM311">
            <v>0</v>
          </cell>
        </row>
        <row r="312">
          <cell r="B312" t="e">
            <v>#N/A</v>
          </cell>
          <cell r="AM312">
            <v>0</v>
          </cell>
        </row>
        <row r="313">
          <cell r="B313" t="e">
            <v>#N/A</v>
          </cell>
          <cell r="AM313">
            <v>0</v>
          </cell>
        </row>
        <row r="314">
          <cell r="B314" t="e">
            <v>#N/A</v>
          </cell>
          <cell r="AM314">
            <v>0</v>
          </cell>
        </row>
        <row r="315">
          <cell r="B315" t="e">
            <v>#N/A</v>
          </cell>
          <cell r="AM315">
            <v>0</v>
          </cell>
        </row>
        <row r="316">
          <cell r="B316" t="e">
            <v>#N/A</v>
          </cell>
          <cell r="AM316">
            <v>0</v>
          </cell>
        </row>
        <row r="317">
          <cell r="B317" t="e">
            <v>#N/A</v>
          </cell>
          <cell r="AM317">
            <v>0</v>
          </cell>
        </row>
        <row r="318">
          <cell r="B318" t="e">
            <v>#N/A</v>
          </cell>
          <cell r="AM318">
            <v>0</v>
          </cell>
        </row>
        <row r="319">
          <cell r="B319" t="e">
            <v>#N/A</v>
          </cell>
          <cell r="AM319">
            <v>0</v>
          </cell>
        </row>
        <row r="320">
          <cell r="B320" t="e">
            <v>#N/A</v>
          </cell>
          <cell r="AM320">
            <v>0</v>
          </cell>
        </row>
        <row r="321">
          <cell r="B321" t="e">
            <v>#N/A</v>
          </cell>
          <cell r="AM321">
            <v>0</v>
          </cell>
        </row>
        <row r="322">
          <cell r="B322" t="e">
            <v>#N/A</v>
          </cell>
          <cell r="AM322">
            <v>0</v>
          </cell>
        </row>
        <row r="323">
          <cell r="B323" t="e">
            <v>#N/A</v>
          </cell>
          <cell r="AM323">
            <v>0</v>
          </cell>
        </row>
        <row r="324">
          <cell r="B324" t="e">
            <v>#N/A</v>
          </cell>
          <cell r="AM324">
            <v>0</v>
          </cell>
        </row>
        <row r="325">
          <cell r="B325" t="e">
            <v>#N/A</v>
          </cell>
          <cell r="AM325">
            <v>0</v>
          </cell>
        </row>
        <row r="326">
          <cell r="B326" t="e">
            <v>#N/A</v>
          </cell>
          <cell r="AM326">
            <v>0</v>
          </cell>
        </row>
        <row r="327">
          <cell r="B327" t="e">
            <v>#N/A</v>
          </cell>
          <cell r="AM327">
            <v>0</v>
          </cell>
        </row>
        <row r="328">
          <cell r="B328" t="e">
            <v>#N/A</v>
          </cell>
          <cell r="AM328">
            <v>0</v>
          </cell>
        </row>
        <row r="329">
          <cell r="B329" t="e">
            <v>#N/A</v>
          </cell>
          <cell r="AM329">
            <v>0</v>
          </cell>
        </row>
        <row r="330">
          <cell r="B330" t="e">
            <v>#N/A</v>
          </cell>
          <cell r="AM330">
            <v>0</v>
          </cell>
        </row>
        <row r="331">
          <cell r="B331" t="e">
            <v>#N/A</v>
          </cell>
          <cell r="AM331">
            <v>0</v>
          </cell>
        </row>
        <row r="332">
          <cell r="B332" t="e">
            <v>#N/A</v>
          </cell>
          <cell r="AM332">
            <v>0</v>
          </cell>
        </row>
        <row r="333">
          <cell r="B333" t="e">
            <v>#N/A</v>
          </cell>
          <cell r="AM333">
            <v>0</v>
          </cell>
        </row>
        <row r="334">
          <cell r="B334" t="e">
            <v>#N/A</v>
          </cell>
          <cell r="AM334">
            <v>0</v>
          </cell>
        </row>
        <row r="335">
          <cell r="B335" t="e">
            <v>#N/A</v>
          </cell>
          <cell r="AM335">
            <v>0</v>
          </cell>
        </row>
        <row r="336">
          <cell r="B336" t="e">
            <v>#N/A</v>
          </cell>
          <cell r="AM336">
            <v>0</v>
          </cell>
        </row>
        <row r="337">
          <cell r="B337" t="e">
            <v>#N/A</v>
          </cell>
          <cell r="AM337">
            <v>0</v>
          </cell>
        </row>
        <row r="338">
          <cell r="B338" t="e">
            <v>#N/A</v>
          </cell>
          <cell r="AM338">
            <v>0</v>
          </cell>
        </row>
        <row r="339">
          <cell r="B339" t="e">
            <v>#N/A</v>
          </cell>
          <cell r="AM339">
            <v>0</v>
          </cell>
        </row>
        <row r="340">
          <cell r="B340" t="e">
            <v>#N/A</v>
          </cell>
          <cell r="AM340">
            <v>0</v>
          </cell>
        </row>
        <row r="341">
          <cell r="B341" t="e">
            <v>#N/A</v>
          </cell>
          <cell r="AM341">
            <v>0</v>
          </cell>
        </row>
        <row r="342">
          <cell r="B342" t="e">
            <v>#N/A</v>
          </cell>
          <cell r="AM342">
            <v>0</v>
          </cell>
        </row>
        <row r="343">
          <cell r="B343" t="e">
            <v>#N/A</v>
          </cell>
          <cell r="AM343">
            <v>0</v>
          </cell>
        </row>
        <row r="344">
          <cell r="B344" t="e">
            <v>#N/A</v>
          </cell>
          <cell r="AM344">
            <v>0</v>
          </cell>
        </row>
        <row r="345">
          <cell r="B345" t="e">
            <v>#N/A</v>
          </cell>
          <cell r="AM345">
            <v>0</v>
          </cell>
        </row>
        <row r="346">
          <cell r="B346" t="e">
            <v>#N/A</v>
          </cell>
          <cell r="AM346">
            <v>0</v>
          </cell>
        </row>
        <row r="347">
          <cell r="B347" t="e">
            <v>#N/A</v>
          </cell>
          <cell r="AM347">
            <v>0</v>
          </cell>
        </row>
        <row r="348">
          <cell r="B348" t="e">
            <v>#N/A</v>
          </cell>
          <cell r="AM348">
            <v>0</v>
          </cell>
        </row>
        <row r="349">
          <cell r="B349" t="e">
            <v>#N/A</v>
          </cell>
          <cell r="AM349">
            <v>0</v>
          </cell>
        </row>
        <row r="350">
          <cell r="B350" t="e">
            <v>#N/A</v>
          </cell>
          <cell r="AM350">
            <v>0</v>
          </cell>
        </row>
        <row r="351">
          <cell r="B351" t="e">
            <v>#N/A</v>
          </cell>
          <cell r="AM351">
            <v>0</v>
          </cell>
        </row>
        <row r="352">
          <cell r="B352" t="e">
            <v>#N/A</v>
          </cell>
          <cell r="AM352">
            <v>0</v>
          </cell>
        </row>
        <row r="353">
          <cell r="B353" t="e">
            <v>#N/A</v>
          </cell>
          <cell r="AM353">
            <v>0</v>
          </cell>
        </row>
        <row r="354">
          <cell r="B354" t="e">
            <v>#N/A</v>
          </cell>
          <cell r="AM354">
            <v>0</v>
          </cell>
        </row>
        <row r="355">
          <cell r="B355" t="e">
            <v>#N/A</v>
          </cell>
          <cell r="AM355">
            <v>0</v>
          </cell>
        </row>
        <row r="356">
          <cell r="B356" t="e">
            <v>#N/A</v>
          </cell>
          <cell r="AM356">
            <v>0</v>
          </cell>
        </row>
        <row r="357">
          <cell r="B357" t="e">
            <v>#N/A</v>
          </cell>
          <cell r="AM357">
            <v>0</v>
          </cell>
        </row>
        <row r="358">
          <cell r="B358" t="e">
            <v>#N/A</v>
          </cell>
          <cell r="AM358">
            <v>0</v>
          </cell>
        </row>
        <row r="359">
          <cell r="B359" t="e">
            <v>#N/A</v>
          </cell>
          <cell r="AM359">
            <v>0</v>
          </cell>
        </row>
        <row r="360">
          <cell r="B360" t="e">
            <v>#N/A</v>
          </cell>
          <cell r="AM360">
            <v>0</v>
          </cell>
        </row>
        <row r="361">
          <cell r="B361" t="e">
            <v>#N/A</v>
          </cell>
          <cell r="AM361">
            <v>0</v>
          </cell>
        </row>
        <row r="362">
          <cell r="B362" t="e">
            <v>#N/A</v>
          </cell>
          <cell r="AM362">
            <v>0</v>
          </cell>
        </row>
        <row r="363">
          <cell r="B363" t="e">
            <v>#N/A</v>
          </cell>
          <cell r="AM363">
            <v>0</v>
          </cell>
        </row>
        <row r="364">
          <cell r="B364" t="e">
            <v>#N/A</v>
          </cell>
          <cell r="AM364">
            <v>0</v>
          </cell>
        </row>
        <row r="365">
          <cell r="B365" t="e">
            <v>#N/A</v>
          </cell>
          <cell r="AM365">
            <v>0</v>
          </cell>
        </row>
        <row r="366">
          <cell r="B366" t="e">
            <v>#N/A</v>
          </cell>
          <cell r="AM366">
            <v>0</v>
          </cell>
        </row>
        <row r="367">
          <cell r="B367" t="e">
            <v>#N/A</v>
          </cell>
          <cell r="AM367">
            <v>0</v>
          </cell>
        </row>
        <row r="368">
          <cell r="B368" t="e">
            <v>#N/A</v>
          </cell>
          <cell r="AM368">
            <v>0</v>
          </cell>
        </row>
        <row r="369">
          <cell r="B369" t="e">
            <v>#N/A</v>
          </cell>
          <cell r="AM369">
            <v>0</v>
          </cell>
        </row>
        <row r="370">
          <cell r="B370" t="e">
            <v>#N/A</v>
          </cell>
          <cell r="AM370">
            <v>0</v>
          </cell>
        </row>
        <row r="371">
          <cell r="B371" t="e">
            <v>#N/A</v>
          </cell>
          <cell r="AM371">
            <v>0</v>
          </cell>
        </row>
        <row r="372">
          <cell r="B372" t="e">
            <v>#N/A</v>
          </cell>
          <cell r="AM372">
            <v>0</v>
          </cell>
        </row>
        <row r="373">
          <cell r="B373" t="e">
            <v>#N/A</v>
          </cell>
          <cell r="AM373">
            <v>0</v>
          </cell>
        </row>
        <row r="374">
          <cell r="B374" t="e">
            <v>#N/A</v>
          </cell>
          <cell r="AM374">
            <v>0</v>
          </cell>
        </row>
        <row r="375">
          <cell r="B375" t="e">
            <v>#N/A</v>
          </cell>
          <cell r="AM375">
            <v>0</v>
          </cell>
        </row>
        <row r="376">
          <cell r="B376" t="e">
            <v>#N/A</v>
          </cell>
          <cell r="AM376">
            <v>0</v>
          </cell>
        </row>
        <row r="377">
          <cell r="B377" t="e">
            <v>#N/A</v>
          </cell>
          <cell r="AM377">
            <v>0</v>
          </cell>
        </row>
        <row r="378">
          <cell r="B378" t="e">
            <v>#N/A</v>
          </cell>
          <cell r="AM378">
            <v>0</v>
          </cell>
        </row>
        <row r="379">
          <cell r="B379" t="e">
            <v>#N/A</v>
          </cell>
          <cell r="AM379">
            <v>0</v>
          </cell>
        </row>
        <row r="380">
          <cell r="B380" t="e">
            <v>#N/A</v>
          </cell>
          <cell r="AM380">
            <v>0</v>
          </cell>
        </row>
        <row r="381">
          <cell r="B381" t="e">
            <v>#N/A</v>
          </cell>
          <cell r="AM381">
            <v>0</v>
          </cell>
        </row>
        <row r="382">
          <cell r="B382" t="e">
            <v>#N/A</v>
          </cell>
          <cell r="AM382">
            <v>0</v>
          </cell>
        </row>
      </sheetData>
      <sheetData sheetId="2"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Help"/>
      <sheetName val="Budget"/>
      <sheetName val="Transactions"/>
      <sheetName val="Report"/>
      <sheetName val="Categories"/>
    </sheetNames>
    <sheetDataSet>
      <sheetData sheetId="0" refreshError="1"/>
      <sheetData sheetId="1" refreshError="1"/>
      <sheetData sheetId="2" refreshError="1"/>
      <sheetData sheetId="3">
        <row r="7">
          <cell r="G7" t="str">
            <v>Budget</v>
          </cell>
          <cell r="H7" t="str">
            <v>Actual</v>
          </cell>
        </row>
        <row r="8">
          <cell r="B8" t="str">
            <v>Budget</v>
          </cell>
          <cell r="C8" t="str">
            <v>Actual</v>
          </cell>
          <cell r="F8" t="str">
            <v>TO SAVINGS</v>
          </cell>
          <cell r="G8">
            <v>0</v>
          </cell>
          <cell r="H8">
            <v>200</v>
          </cell>
        </row>
        <row r="9">
          <cell r="A9" t="str">
            <v>Total Income</v>
          </cell>
          <cell r="B9">
            <v>2000</v>
          </cell>
          <cell r="C9">
            <v>1000</v>
          </cell>
          <cell r="F9" t="str">
            <v>CHARITY/GIFTS</v>
          </cell>
          <cell r="G9">
            <v>0</v>
          </cell>
          <cell r="H9">
            <v>0</v>
          </cell>
        </row>
        <row r="10">
          <cell r="A10" t="str">
            <v>Total Expenses</v>
          </cell>
          <cell r="B10">
            <v>0</v>
          </cell>
          <cell r="C10">
            <v>293.29000000000002</v>
          </cell>
          <cell r="F10" t="str">
            <v>HOUSING</v>
          </cell>
          <cell r="G10">
            <v>0</v>
          </cell>
          <cell r="H10">
            <v>0</v>
          </cell>
        </row>
        <row r="11">
          <cell r="A11" t="str">
            <v>NET</v>
          </cell>
          <cell r="B11">
            <v>2000</v>
          </cell>
          <cell r="C11">
            <v>706.71</v>
          </cell>
          <cell r="F11" t="str">
            <v>UTILITIES</v>
          </cell>
          <cell r="G11">
            <v>0</v>
          </cell>
          <cell r="H11">
            <v>0</v>
          </cell>
        </row>
        <row r="12">
          <cell r="F12" t="str">
            <v>FOOD</v>
          </cell>
          <cell r="G12">
            <v>0</v>
          </cell>
          <cell r="H12">
            <v>45.15</v>
          </cell>
        </row>
        <row r="13">
          <cell r="F13" t="str">
            <v>TRANSPORTATION</v>
          </cell>
          <cell r="G13">
            <v>0</v>
          </cell>
          <cell r="H13">
            <v>0</v>
          </cell>
        </row>
        <row r="14">
          <cell r="F14" t="str">
            <v>HEALTH</v>
          </cell>
          <cell r="G14">
            <v>0</v>
          </cell>
          <cell r="H14">
            <v>0</v>
          </cell>
        </row>
        <row r="15">
          <cell r="F15" t="str">
            <v>DAILY LIVING</v>
          </cell>
          <cell r="G15">
            <v>0</v>
          </cell>
          <cell r="H15">
            <v>48.14</v>
          </cell>
        </row>
        <row r="16">
          <cell r="F16" t="str">
            <v>CHILDREN</v>
          </cell>
          <cell r="G16">
            <v>0</v>
          </cell>
          <cell r="H16">
            <v>0</v>
          </cell>
        </row>
        <row r="17">
          <cell r="F17" t="str">
            <v>OBLIGATIONS</v>
          </cell>
          <cell r="G17">
            <v>0</v>
          </cell>
          <cell r="H17">
            <v>0</v>
          </cell>
        </row>
        <row r="18">
          <cell r="F18" t="str">
            <v>BUSINESS EXPENSE</v>
          </cell>
          <cell r="G18">
            <v>0</v>
          </cell>
          <cell r="H18">
            <v>0</v>
          </cell>
        </row>
        <row r="19">
          <cell r="F19" t="str">
            <v>ENTERTAINMENT</v>
          </cell>
          <cell r="G19">
            <v>0</v>
          </cell>
          <cell r="H19">
            <v>0</v>
          </cell>
        </row>
        <row r="20">
          <cell r="F20" t="str">
            <v>SUBSCRIPTIONS</v>
          </cell>
          <cell r="G20">
            <v>0</v>
          </cell>
          <cell r="H20">
            <v>0</v>
          </cell>
        </row>
        <row r="21">
          <cell r="F21" t="str">
            <v>MISCELLANEOUS</v>
          </cell>
          <cell r="G21">
            <v>0</v>
          </cell>
          <cell r="H21">
            <v>0</v>
          </cell>
        </row>
      </sheetData>
      <sheetData sheetId="4" refreshError="1"/>
    </sheetDataSet>
  </externalBook>
</externalLink>
</file>

<file path=xl/tables/table1.xml><?xml version="1.0" encoding="utf-8"?>
<table xmlns="http://schemas.openxmlformats.org/spreadsheetml/2006/main" id="1" name="Amortization" displayName="Amortization" ref="B25:J385" totalsRowShown="0" headerRowDxfId="34" dataDxfId="33" tableBorderDxfId="32">
  <autoFilter ref="B25:J385">
    <filterColumn colId="8"/>
  </autoFilter>
  <tableColumns count="9">
    <tableColumn id="1" name="Payment Period" dataDxfId="31">
      <calculatedColumnFormula>IF(G25&lt;=0,"",B25+1)</calculatedColumnFormula>
    </tableColumn>
    <tableColumn id="2" name="Payment Date" dataDxfId="30" dataCellStyle="Comma">
      <calculatedColumnFormula>G25</calculatedColumnFormula>
    </tableColumn>
    <tableColumn id="3" name="Opening Balance" dataDxfId="29" dataCellStyle="Comma">
      <calculatedColumnFormula>IF(C26=0,0,IF($E$20="",IF(C26*#REF!&lt;#REF!,#REF!,C26*#REF!),$E$20))</calculatedColumnFormula>
    </tableColumn>
    <tableColumn id="4" name="Interest" dataDxfId="28" dataCellStyle="Comma">
      <calculatedColumnFormula>IF(ValuesEntered,IF(ROW()-ROW(Amortization[[#Headers],[Interest]])=1,-IPMT(InterestRate/12,1,DurationOfLoan-ROWS($C$26:C26)+1,Amortization[[#This Row],[Opening Balance]]),IFERROR(-IPMT(InterestRate/12,1,Amortization[[#This Row],['# Remaining]],D27),0)),0)</calculatedColumnFormula>
    </tableColumn>
    <tableColumn id="5" name="Principle" dataDxfId="27" dataCellStyle="Comma">
      <calculatedColumnFormula>IF(C26=0,0,D26-E26)</calculatedColumnFormula>
    </tableColumn>
    <tableColumn id="6" name="Property Tax" dataDxfId="26" dataCellStyle="Comma">
      <calculatedColumnFormula>IF(C26-F26&lt;0,0,C26-F26)</calculatedColumnFormula>
    </tableColumn>
    <tableColumn id="7" name="Total Payments" dataDxfId="25">
      <calculatedColumnFormula>IF(Amortization[[#This Row],[Payment Date]]="",0,Amortization[[#This Row],[Interest]]+Amortization[[#This Row],[Principle]]+Amortization[[#This Row],[Property Tax]])</calculatedColumnFormula>
    </tableColumn>
    <tableColumn id="8" name="Closing Balance" dataDxfId="24">
      <calculatedColumnFormula>IF(Amortization[[#This Row],[Payment Date]]="",0,Amortization[[#This Row],[Opening Balance]]-Amortization[[#This Row],[Principle]])</calculatedColumnFormula>
    </tableColumn>
    <tableColumn id="9" name="# Remaining" dataDxfId="23">
      <calculatedColumnFormula>IF(Amortization[[#This Row],[Closing Balance]]&gt;0,LastRow-ROW(),0)</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creditscoremaestro.com/Calculators/credit-repair.html" TargetMode="External"/><Relationship Id="rId1" Type="http://schemas.openxmlformats.org/officeDocument/2006/relationships/hyperlink" Target="https://www.creditscoremaestro.com/Calculators/credit-repair.html"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creditscoremaestro.com/Calculators/credit-repair.html" TargetMode="External"/><Relationship Id="rId1" Type="http://schemas.openxmlformats.org/officeDocument/2006/relationships/hyperlink" Target="https://www.creditscoremaestro.com/Calculators/credit-repair.html"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drawing" Target="../drawings/drawing4.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creditscoremaestro.com/Calculators/credit-repair.html" TargetMode="External"/><Relationship Id="rId1" Type="http://schemas.openxmlformats.org/officeDocument/2006/relationships/hyperlink" Target="https://www.creditscoremaestro.com/Calculators/credit-repair.html" TargetMode="External"/><Relationship Id="rId6" Type="http://schemas.openxmlformats.org/officeDocument/2006/relationships/comments" Target="../comments3.xml"/><Relationship Id="rId5" Type="http://schemas.openxmlformats.org/officeDocument/2006/relationships/vmlDrawing" Target="../drawings/vmlDrawing3.vml"/><Relationship Id="rId4" Type="http://schemas.openxmlformats.org/officeDocument/2006/relationships/drawing" Target="../drawings/drawing5.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creditscoremaestro.com/Calculators/credit-repair.html" TargetMode="External"/><Relationship Id="rId1" Type="http://schemas.openxmlformats.org/officeDocument/2006/relationships/hyperlink" Target="https://www.creditscoremaestro.com/Calculators/credit-repair.html" TargetMode="External"/><Relationship Id="rId6" Type="http://schemas.openxmlformats.org/officeDocument/2006/relationships/comments" Target="../comments4.xml"/><Relationship Id="rId5" Type="http://schemas.openxmlformats.org/officeDocument/2006/relationships/vmlDrawing" Target="../drawings/vmlDrawing4.vm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7" Type="http://schemas.openxmlformats.org/officeDocument/2006/relationships/comments" Target="../comments5.xml"/><Relationship Id="rId2" Type="http://schemas.openxmlformats.org/officeDocument/2006/relationships/hyperlink" Target="https://www.creditscoremaestro.com/DebtCalculators.html" TargetMode="External"/><Relationship Id="rId1" Type="http://schemas.openxmlformats.org/officeDocument/2006/relationships/hyperlink" Target="https://www.creditscoremaestro.com/DebtCalculators.html" TargetMode="External"/><Relationship Id="rId6" Type="http://schemas.openxmlformats.org/officeDocument/2006/relationships/table" Target="../tables/table1.xml"/><Relationship Id="rId5" Type="http://schemas.openxmlformats.org/officeDocument/2006/relationships/vmlDrawing" Target="../drawings/vmlDrawing5.vm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creditscoremaestro.com/Calculators/credit-repair.html" TargetMode="External"/><Relationship Id="rId1" Type="http://schemas.openxmlformats.org/officeDocument/2006/relationships/hyperlink" Target="https://www.creditscoremaestro.com/Calculators/credit-repair.html" TargetMode="External"/><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8.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2.xml"/><Relationship Id="rId1" Type="http://schemas.openxmlformats.org/officeDocument/2006/relationships/printerSettings" Target="../printerSettings/printerSettings12.bin"/><Relationship Id="rId4" Type="http://schemas.openxmlformats.org/officeDocument/2006/relationships/comments" Target="../comments9.xml"/></Relationships>
</file>

<file path=xl/worksheets/sheet1.xml><?xml version="1.0" encoding="utf-8"?>
<worksheet xmlns="http://schemas.openxmlformats.org/spreadsheetml/2006/main" xmlns:r="http://schemas.openxmlformats.org/officeDocument/2006/relationships">
  <sheetPr codeName="Sheet1"/>
  <dimension ref="A1:T59"/>
  <sheetViews>
    <sheetView showGridLines="0" tabSelected="1" workbookViewId="0">
      <selection activeCell="P13" sqref="P13"/>
    </sheetView>
  </sheetViews>
  <sheetFormatPr defaultRowHeight="15"/>
  <cols>
    <col min="7" max="7" width="9.140625" customWidth="1"/>
  </cols>
  <sheetData>
    <row r="1" spans="1:20">
      <c r="A1" s="1"/>
      <c r="B1" s="1"/>
      <c r="C1" s="1"/>
      <c r="D1" s="1"/>
      <c r="E1" s="1"/>
      <c r="F1" s="1"/>
      <c r="G1" s="1"/>
      <c r="H1" s="1"/>
      <c r="I1" s="1"/>
      <c r="J1" s="1"/>
      <c r="K1" s="1"/>
      <c r="L1" s="1"/>
      <c r="M1" s="1"/>
      <c r="N1" s="1"/>
      <c r="O1" s="1"/>
      <c r="P1" s="1"/>
      <c r="Q1" s="1"/>
      <c r="R1" s="1"/>
      <c r="S1" s="1"/>
      <c r="T1" s="1"/>
    </row>
    <row r="2" spans="1:20">
      <c r="A2" s="1"/>
      <c r="B2" s="1"/>
      <c r="C2" s="1"/>
      <c r="D2" s="1"/>
      <c r="E2" s="1"/>
      <c r="F2" s="1"/>
      <c r="G2" s="1"/>
      <c r="H2" s="1"/>
      <c r="I2" s="1"/>
      <c r="J2" s="1"/>
      <c r="K2" s="1"/>
      <c r="L2" s="1"/>
      <c r="M2" s="1"/>
      <c r="N2" s="1"/>
      <c r="O2" s="1"/>
      <c r="P2" s="1"/>
      <c r="Q2" s="1"/>
      <c r="R2" s="1"/>
      <c r="S2" s="1"/>
      <c r="T2" s="1"/>
    </row>
    <row r="3" spans="1:20">
      <c r="A3" s="1"/>
      <c r="B3" s="1"/>
      <c r="C3" s="1"/>
      <c r="D3" s="1"/>
      <c r="E3" s="1"/>
      <c r="F3" s="1"/>
      <c r="G3" s="1"/>
      <c r="H3" s="1"/>
      <c r="I3" s="1"/>
      <c r="J3" s="1"/>
      <c r="K3" s="1"/>
      <c r="L3" s="1"/>
      <c r="M3" s="1"/>
      <c r="N3" s="1"/>
      <c r="O3" s="1"/>
      <c r="P3" s="1"/>
      <c r="Q3" s="1"/>
      <c r="R3" s="1"/>
      <c r="S3" s="1"/>
      <c r="T3" s="1"/>
    </row>
    <row r="4" spans="1:20">
      <c r="A4" s="1"/>
      <c r="B4" s="1"/>
      <c r="C4" s="1"/>
      <c r="D4" s="1"/>
      <c r="E4" s="1"/>
      <c r="F4" s="1"/>
      <c r="G4" s="1"/>
      <c r="H4" s="1"/>
      <c r="I4" s="1"/>
      <c r="J4" s="1"/>
      <c r="K4" s="1"/>
      <c r="L4" s="1"/>
      <c r="M4" s="1"/>
      <c r="N4" s="1"/>
      <c r="O4" s="1"/>
      <c r="P4" s="1"/>
      <c r="Q4" s="1"/>
      <c r="R4" s="1"/>
      <c r="S4" s="1"/>
      <c r="T4" s="1"/>
    </row>
    <row r="5" spans="1:20">
      <c r="A5" s="1"/>
      <c r="B5" s="1"/>
      <c r="C5" s="1"/>
      <c r="D5" s="1"/>
      <c r="E5" s="1"/>
      <c r="F5" s="1"/>
      <c r="G5" s="1"/>
      <c r="H5" s="1"/>
      <c r="I5" s="1"/>
      <c r="J5" s="1"/>
      <c r="K5" s="1"/>
      <c r="L5" s="1"/>
      <c r="M5" s="1"/>
      <c r="N5" s="1"/>
      <c r="O5" s="1"/>
      <c r="P5" s="1"/>
      <c r="Q5" s="1"/>
      <c r="R5" s="1"/>
      <c r="S5" s="1"/>
      <c r="T5" s="1"/>
    </row>
    <row r="6" spans="1:20">
      <c r="A6" s="1"/>
      <c r="B6" s="1"/>
      <c r="C6" s="1"/>
      <c r="D6" s="1"/>
      <c r="E6" s="1"/>
      <c r="F6" s="1"/>
      <c r="G6" s="1"/>
      <c r="H6" s="1"/>
      <c r="I6" s="1"/>
      <c r="J6" s="1"/>
      <c r="K6" s="1"/>
      <c r="L6" s="1"/>
      <c r="M6" s="1"/>
      <c r="N6" s="1"/>
      <c r="O6" s="1"/>
      <c r="P6" s="1"/>
      <c r="Q6" s="1"/>
      <c r="R6" s="1"/>
      <c r="S6" s="1"/>
      <c r="T6" s="1"/>
    </row>
    <row r="7" spans="1:20">
      <c r="A7" s="1"/>
      <c r="B7" s="1"/>
      <c r="C7" s="1"/>
      <c r="D7" s="1"/>
      <c r="E7" s="1"/>
      <c r="F7" s="1"/>
      <c r="G7" s="1"/>
      <c r="H7" s="1"/>
      <c r="I7" s="1"/>
      <c r="J7" s="1"/>
      <c r="K7" s="1"/>
      <c r="L7" s="1"/>
      <c r="M7" s="1"/>
      <c r="N7" s="1"/>
      <c r="O7" s="1"/>
      <c r="P7" s="1"/>
      <c r="Q7" s="1"/>
      <c r="R7" s="1"/>
      <c r="S7" s="1"/>
      <c r="T7" s="1"/>
    </row>
    <row r="8" spans="1:20">
      <c r="A8" s="1"/>
      <c r="B8" s="1"/>
      <c r="C8" s="1"/>
      <c r="D8" s="1"/>
      <c r="E8" s="1"/>
      <c r="F8" s="1"/>
      <c r="G8" s="1"/>
      <c r="H8" s="1"/>
      <c r="I8" s="1"/>
      <c r="J8" s="1"/>
      <c r="K8" s="1"/>
      <c r="L8" s="1"/>
      <c r="M8" s="1"/>
      <c r="N8" s="1"/>
      <c r="O8" s="1"/>
      <c r="P8" s="1"/>
      <c r="Q8" s="1"/>
      <c r="R8" s="1"/>
      <c r="S8" s="1"/>
      <c r="T8" s="1"/>
    </row>
    <row r="9" spans="1:20">
      <c r="A9" s="1"/>
      <c r="B9" s="1"/>
      <c r="C9" s="1"/>
      <c r="D9" s="1"/>
      <c r="E9" s="1"/>
      <c r="F9" s="1"/>
      <c r="G9" s="1"/>
      <c r="H9" s="1"/>
      <c r="I9" s="1"/>
      <c r="J9" s="1"/>
      <c r="K9" s="1"/>
      <c r="L9" s="1"/>
      <c r="M9" s="1"/>
      <c r="N9" s="1"/>
      <c r="O9" s="1"/>
      <c r="P9" s="1"/>
      <c r="Q9" s="1"/>
      <c r="R9" s="1"/>
      <c r="S9" s="1"/>
      <c r="T9" s="1"/>
    </row>
    <row r="10" spans="1:20">
      <c r="A10" s="1"/>
      <c r="B10" s="1"/>
      <c r="C10" s="1"/>
      <c r="D10" s="1"/>
      <c r="E10" s="1"/>
      <c r="F10" s="1"/>
      <c r="G10" s="1"/>
      <c r="H10" s="1"/>
      <c r="I10" s="1"/>
      <c r="J10" s="1"/>
      <c r="K10" s="1"/>
      <c r="L10" s="1"/>
      <c r="M10" s="1"/>
      <c r="N10" s="1"/>
      <c r="O10" s="1"/>
      <c r="P10" s="1"/>
      <c r="Q10" s="1"/>
      <c r="R10" s="1"/>
      <c r="S10" s="1"/>
      <c r="T10" s="1"/>
    </row>
    <row r="11" spans="1:20">
      <c r="A11" s="1"/>
      <c r="B11" s="1"/>
      <c r="C11" s="1"/>
      <c r="D11" s="1"/>
      <c r="E11" s="1"/>
      <c r="F11" s="1"/>
      <c r="G11" s="1"/>
      <c r="H11" s="1"/>
      <c r="I11" s="1"/>
      <c r="J11" s="1"/>
      <c r="K11" s="1"/>
      <c r="L11" s="1"/>
      <c r="M11" s="1"/>
      <c r="N11" s="1"/>
      <c r="O11" s="1"/>
      <c r="P11" s="1"/>
      <c r="Q11" s="1"/>
      <c r="R11" s="1"/>
      <c r="S11" s="1"/>
      <c r="T11" s="1"/>
    </row>
    <row r="12" spans="1:20">
      <c r="A12" s="1"/>
      <c r="B12" s="1"/>
      <c r="C12" s="1"/>
      <c r="D12" s="1"/>
      <c r="E12" s="1"/>
      <c r="F12" s="1"/>
      <c r="G12" s="1"/>
      <c r="H12" s="1"/>
      <c r="I12" s="1"/>
      <c r="J12" s="1"/>
      <c r="K12" s="1"/>
      <c r="L12" s="1"/>
      <c r="M12" s="1"/>
      <c r="N12" s="1"/>
      <c r="O12" s="1"/>
      <c r="P12" s="1"/>
      <c r="Q12" s="1"/>
      <c r="R12" s="1"/>
      <c r="S12" s="1"/>
      <c r="T12" s="1"/>
    </row>
    <row r="13" spans="1:20">
      <c r="A13" s="1"/>
      <c r="B13" s="1"/>
      <c r="C13" s="1"/>
      <c r="D13" s="1"/>
      <c r="E13" s="1"/>
      <c r="F13" s="1"/>
      <c r="G13" s="1"/>
      <c r="H13" s="1"/>
      <c r="I13" s="1"/>
      <c r="J13" s="1"/>
      <c r="K13" s="1"/>
      <c r="L13" s="1"/>
      <c r="M13" s="1"/>
      <c r="N13" s="1"/>
      <c r="O13" s="1"/>
      <c r="P13" s="1"/>
      <c r="Q13" s="1"/>
      <c r="R13" s="1"/>
      <c r="S13" s="1"/>
      <c r="T13" s="1"/>
    </row>
    <row r="14" spans="1:20">
      <c r="A14" s="1"/>
      <c r="B14" s="1"/>
      <c r="C14" s="1"/>
      <c r="D14" s="1"/>
      <c r="E14" s="1"/>
      <c r="F14" s="1"/>
      <c r="G14" s="1"/>
      <c r="H14" s="1"/>
      <c r="I14" s="1"/>
      <c r="J14" s="1"/>
      <c r="K14" s="1"/>
      <c r="L14" s="1"/>
      <c r="M14" s="1"/>
      <c r="N14" s="1"/>
      <c r="O14" s="1"/>
      <c r="P14" s="1"/>
      <c r="Q14" s="1"/>
      <c r="R14" s="1"/>
      <c r="S14" s="1"/>
      <c r="T14" s="1"/>
    </row>
    <row r="15" spans="1:20">
      <c r="A15" s="1"/>
      <c r="B15" s="1"/>
      <c r="C15" s="1"/>
      <c r="D15" s="1"/>
      <c r="E15" s="1"/>
      <c r="F15" s="1"/>
      <c r="G15" s="1"/>
      <c r="H15" s="1"/>
      <c r="I15" s="1"/>
      <c r="J15" s="1"/>
      <c r="K15" s="1"/>
      <c r="L15" s="1"/>
      <c r="M15" s="1"/>
      <c r="N15" s="1"/>
      <c r="O15" s="1"/>
      <c r="P15" s="1"/>
      <c r="Q15" s="1"/>
      <c r="R15" s="1"/>
      <c r="S15" s="1"/>
      <c r="T15" s="1"/>
    </row>
    <row r="16" spans="1:20">
      <c r="A16" s="1"/>
      <c r="B16" s="1"/>
      <c r="C16" s="1"/>
      <c r="D16" s="1"/>
      <c r="E16" s="1"/>
      <c r="F16" s="1"/>
      <c r="G16" s="1"/>
      <c r="H16" s="1"/>
      <c r="I16" s="1"/>
      <c r="J16" s="1"/>
      <c r="K16" s="1"/>
      <c r="L16" s="1"/>
      <c r="M16" s="1"/>
      <c r="N16" s="1"/>
      <c r="O16" s="1"/>
      <c r="P16" s="1"/>
      <c r="Q16" s="1"/>
      <c r="R16" s="1"/>
      <c r="S16" s="1"/>
      <c r="T16" s="1"/>
    </row>
    <row r="17" spans="1:20">
      <c r="A17" s="1"/>
      <c r="B17" s="1"/>
      <c r="C17" s="1"/>
      <c r="D17" s="1"/>
      <c r="E17" s="1"/>
      <c r="F17" s="1"/>
      <c r="G17" s="1"/>
      <c r="H17" s="1"/>
      <c r="I17" s="1"/>
      <c r="J17" s="1"/>
      <c r="K17" s="1"/>
      <c r="L17" s="1"/>
      <c r="M17" s="1"/>
      <c r="N17" s="1"/>
      <c r="O17" s="1"/>
      <c r="P17" s="1"/>
      <c r="Q17" s="1"/>
      <c r="R17" s="1"/>
      <c r="S17" s="1"/>
      <c r="T17" s="1"/>
    </row>
    <row r="18" spans="1:20">
      <c r="A18" s="1"/>
      <c r="B18" s="1"/>
      <c r="C18" s="1"/>
      <c r="D18" s="1"/>
      <c r="E18" s="1"/>
      <c r="F18" s="1"/>
      <c r="G18" s="1"/>
      <c r="H18" s="1"/>
      <c r="I18" s="1"/>
      <c r="J18" s="1"/>
      <c r="K18" s="1"/>
      <c r="L18" s="1"/>
      <c r="M18" s="1"/>
      <c r="N18" s="1"/>
      <c r="O18" s="1"/>
      <c r="P18" s="1"/>
      <c r="Q18" s="1"/>
      <c r="R18" s="1"/>
      <c r="S18" s="1"/>
      <c r="T18" s="1"/>
    </row>
    <row r="19" spans="1:20">
      <c r="A19" s="1"/>
      <c r="B19" s="1"/>
      <c r="C19" s="1"/>
      <c r="D19" s="1"/>
      <c r="E19" s="1"/>
      <c r="F19" s="1"/>
      <c r="G19" s="1"/>
      <c r="H19" s="1"/>
      <c r="I19" s="1"/>
      <c r="J19" s="1"/>
      <c r="K19" s="1"/>
      <c r="L19" s="1"/>
      <c r="M19" s="1"/>
      <c r="N19" s="1"/>
      <c r="O19" s="1"/>
      <c r="P19" s="1"/>
      <c r="Q19" s="1"/>
      <c r="R19" s="1"/>
      <c r="S19" s="1"/>
      <c r="T19" s="1"/>
    </row>
    <row r="20" spans="1:20">
      <c r="A20" s="1"/>
      <c r="B20" s="1"/>
      <c r="C20" s="1"/>
      <c r="D20" s="1"/>
      <c r="E20" s="1"/>
      <c r="F20" s="1"/>
      <c r="G20" s="1"/>
      <c r="H20" s="1"/>
      <c r="I20" s="1"/>
      <c r="J20" s="1"/>
      <c r="K20" s="1"/>
      <c r="L20" s="1"/>
      <c r="M20" s="1"/>
      <c r="N20" s="1"/>
      <c r="O20" s="1"/>
      <c r="P20" s="1"/>
      <c r="Q20" s="1"/>
      <c r="R20" s="1"/>
      <c r="S20" s="1"/>
      <c r="T20" s="1"/>
    </row>
    <row r="21" spans="1:20">
      <c r="A21" s="1"/>
      <c r="B21" s="1"/>
      <c r="C21" s="1"/>
      <c r="D21" s="1"/>
      <c r="E21" s="1"/>
      <c r="F21" s="1"/>
      <c r="G21" s="1"/>
      <c r="H21" s="1"/>
      <c r="I21" s="1"/>
      <c r="J21" s="1"/>
      <c r="K21" s="1"/>
      <c r="L21" s="1"/>
      <c r="M21" s="1"/>
      <c r="N21" s="1"/>
      <c r="O21" s="1"/>
      <c r="P21" s="1"/>
      <c r="Q21" s="1"/>
      <c r="R21" s="1"/>
      <c r="S21" s="1"/>
      <c r="T21" s="1"/>
    </row>
    <row r="22" spans="1:20">
      <c r="A22" s="1"/>
      <c r="B22" s="1"/>
      <c r="C22" s="1"/>
      <c r="D22" s="1"/>
      <c r="E22" s="1"/>
      <c r="F22" s="1"/>
      <c r="G22" s="1"/>
      <c r="H22" s="1"/>
      <c r="I22" s="1"/>
      <c r="J22" s="1"/>
      <c r="K22" s="1"/>
      <c r="L22" s="1"/>
      <c r="M22" s="1"/>
      <c r="N22" s="1"/>
      <c r="O22" s="1"/>
      <c r="P22" s="1"/>
      <c r="Q22" s="1"/>
      <c r="R22" s="1"/>
      <c r="S22" s="1"/>
      <c r="T22" s="1"/>
    </row>
    <row r="23" spans="1:20">
      <c r="A23" s="1"/>
      <c r="B23" s="1"/>
      <c r="C23" s="1"/>
      <c r="D23" s="1"/>
      <c r="E23" s="1"/>
      <c r="F23" s="1"/>
      <c r="G23" s="1"/>
      <c r="H23" s="1"/>
      <c r="I23" s="1"/>
      <c r="J23" s="1"/>
      <c r="K23" s="1"/>
      <c r="L23" s="1"/>
      <c r="M23" s="1"/>
      <c r="N23" s="1"/>
      <c r="O23" s="1"/>
      <c r="P23" s="1"/>
      <c r="Q23" s="1"/>
      <c r="R23" s="1"/>
      <c r="S23" s="1"/>
      <c r="T23" s="1"/>
    </row>
    <row r="24" spans="1:20">
      <c r="A24" s="1"/>
      <c r="B24" s="1"/>
      <c r="C24" s="1"/>
      <c r="D24" s="1"/>
      <c r="E24" s="1"/>
      <c r="F24" s="1"/>
      <c r="G24" s="1"/>
      <c r="H24" s="1"/>
      <c r="I24" s="1"/>
      <c r="J24" s="1"/>
      <c r="K24" s="1"/>
      <c r="L24" s="1"/>
      <c r="M24" s="1"/>
      <c r="N24" s="1"/>
      <c r="O24" s="1"/>
      <c r="P24" s="1"/>
      <c r="Q24" s="1"/>
      <c r="R24" s="1"/>
      <c r="S24" s="1"/>
      <c r="T24" s="1"/>
    </row>
    <row r="25" spans="1:20">
      <c r="A25" s="1"/>
      <c r="B25" s="1"/>
      <c r="C25" s="1"/>
      <c r="D25" s="1"/>
      <c r="E25" s="1"/>
      <c r="F25" s="1"/>
      <c r="G25" s="1"/>
      <c r="H25" s="1"/>
      <c r="I25" s="1"/>
      <c r="J25" s="1"/>
      <c r="K25" s="1"/>
      <c r="L25" s="1"/>
      <c r="M25" s="1"/>
      <c r="N25" s="1"/>
      <c r="O25" s="1"/>
      <c r="P25" s="1"/>
      <c r="Q25" s="1"/>
      <c r="R25" s="1"/>
      <c r="S25" s="1"/>
      <c r="T25" s="1"/>
    </row>
    <row r="26" spans="1:20">
      <c r="A26" s="1"/>
      <c r="B26" s="1"/>
      <c r="C26" s="1"/>
      <c r="D26" s="1"/>
      <c r="E26" s="1"/>
      <c r="F26" s="1"/>
      <c r="G26" s="1"/>
      <c r="H26" s="1"/>
      <c r="I26" s="1"/>
      <c r="J26" s="1"/>
      <c r="K26" s="1"/>
      <c r="L26" s="1"/>
      <c r="M26" s="1"/>
      <c r="N26" s="1"/>
      <c r="O26" s="1"/>
      <c r="P26" s="1"/>
      <c r="Q26" s="1"/>
      <c r="R26" s="1"/>
      <c r="S26" s="1"/>
      <c r="T26" s="1"/>
    </row>
    <row r="27" spans="1:20">
      <c r="A27" s="1"/>
      <c r="B27" s="1"/>
      <c r="C27" s="1"/>
      <c r="D27" s="1"/>
      <c r="E27" s="1"/>
      <c r="F27" s="1"/>
      <c r="G27" s="1"/>
      <c r="H27" s="1"/>
      <c r="I27" s="1"/>
      <c r="J27" s="1"/>
      <c r="K27" s="1"/>
      <c r="L27" s="1"/>
      <c r="M27" s="1"/>
      <c r="N27" s="1"/>
      <c r="O27" s="1"/>
      <c r="P27" s="1"/>
      <c r="Q27" s="1"/>
      <c r="R27" s="1"/>
      <c r="S27" s="1"/>
      <c r="T27" s="1"/>
    </row>
    <row r="28" spans="1:20" ht="15" customHeight="1">
      <c r="A28" s="1"/>
      <c r="B28" s="1"/>
      <c r="C28" s="1"/>
      <c r="D28" s="1"/>
      <c r="E28" s="437"/>
      <c r="F28" s="437"/>
      <c r="G28" s="437"/>
      <c r="H28" s="1"/>
      <c r="I28" s="1"/>
      <c r="J28" s="1"/>
      <c r="K28" s="1"/>
      <c r="L28" s="1"/>
      <c r="M28" s="1"/>
      <c r="N28" s="1"/>
      <c r="O28" s="1"/>
      <c r="P28" s="1"/>
      <c r="Q28" s="1"/>
      <c r="R28" s="1"/>
      <c r="S28" s="1"/>
      <c r="T28" s="1"/>
    </row>
    <row r="29" spans="1:20">
      <c r="A29" s="1"/>
      <c r="B29" s="1"/>
      <c r="C29" s="1"/>
      <c r="D29" s="1"/>
      <c r="E29" s="1"/>
      <c r="F29" s="1"/>
      <c r="G29" s="1"/>
      <c r="H29" s="1"/>
      <c r="I29" s="1"/>
      <c r="J29" s="1"/>
      <c r="K29" s="1"/>
      <c r="L29" s="1"/>
      <c r="M29" s="1"/>
      <c r="N29" s="1"/>
      <c r="O29" s="1"/>
      <c r="P29" s="1"/>
      <c r="Q29" s="1"/>
      <c r="R29" s="1"/>
      <c r="S29" s="1"/>
      <c r="T29" s="1"/>
    </row>
    <row r="30" spans="1:20">
      <c r="A30" s="1"/>
      <c r="B30" s="1"/>
      <c r="C30" s="1"/>
      <c r="D30" s="1"/>
      <c r="E30" s="1"/>
      <c r="F30" s="1"/>
      <c r="G30" s="1"/>
      <c r="H30" s="1"/>
      <c r="I30" s="1"/>
      <c r="J30" s="1"/>
      <c r="K30" s="1"/>
      <c r="L30" s="1"/>
      <c r="M30" s="1"/>
      <c r="N30" s="1"/>
      <c r="O30" s="1"/>
      <c r="P30" s="1"/>
      <c r="Q30" s="1"/>
      <c r="R30" s="1"/>
      <c r="S30" s="1"/>
      <c r="T30" s="1"/>
    </row>
    <row r="31" spans="1:20">
      <c r="A31" s="1"/>
      <c r="B31" s="1"/>
      <c r="C31" s="1"/>
      <c r="D31" s="1"/>
      <c r="E31" s="1"/>
      <c r="F31" s="1"/>
      <c r="G31" s="1"/>
      <c r="H31" s="1"/>
      <c r="I31" s="1"/>
      <c r="J31" s="1"/>
      <c r="K31" s="1"/>
      <c r="L31" s="1"/>
      <c r="M31" s="1"/>
      <c r="N31" s="1"/>
      <c r="O31" s="1"/>
      <c r="P31" s="1"/>
      <c r="Q31" s="1"/>
      <c r="R31" s="1"/>
      <c r="S31" s="1"/>
      <c r="T31" s="1"/>
    </row>
    <row r="32" spans="1:20">
      <c r="A32" s="1"/>
      <c r="B32" s="1"/>
      <c r="C32" s="1"/>
      <c r="D32" s="1"/>
      <c r="E32" s="1"/>
      <c r="F32" s="1"/>
      <c r="G32" s="1"/>
      <c r="H32" s="1"/>
      <c r="I32" s="1"/>
      <c r="J32" s="1"/>
      <c r="K32" s="1"/>
      <c r="L32" s="1"/>
      <c r="M32" s="1"/>
      <c r="N32" s="1"/>
      <c r="O32" s="1"/>
      <c r="P32" s="1"/>
      <c r="Q32" s="1"/>
      <c r="R32" s="1"/>
      <c r="S32" s="1"/>
      <c r="T32" s="1"/>
    </row>
    <row r="33" spans="1:20">
      <c r="A33" s="1"/>
      <c r="B33" s="1"/>
      <c r="C33" s="1"/>
      <c r="D33" s="1"/>
      <c r="E33" s="1"/>
      <c r="F33" s="1"/>
      <c r="G33" s="1"/>
      <c r="H33" s="1"/>
      <c r="I33" s="1"/>
      <c r="J33" s="1"/>
      <c r="K33" s="1"/>
      <c r="L33" s="1"/>
      <c r="M33" s="1"/>
      <c r="N33" s="1"/>
      <c r="O33" s="1"/>
      <c r="P33" s="1"/>
      <c r="Q33" s="1"/>
      <c r="R33" s="1"/>
      <c r="S33" s="1"/>
      <c r="T33" s="1"/>
    </row>
    <row r="34" spans="1:20">
      <c r="A34" s="1"/>
      <c r="B34" s="1"/>
      <c r="C34" s="1"/>
      <c r="D34" s="1"/>
      <c r="E34" s="1"/>
      <c r="F34" s="1"/>
      <c r="G34" s="1"/>
      <c r="H34" s="1"/>
      <c r="I34" s="1"/>
      <c r="J34" s="1"/>
      <c r="K34" s="1"/>
      <c r="L34" s="1"/>
      <c r="M34" s="1"/>
      <c r="N34" s="1"/>
      <c r="O34" s="1"/>
      <c r="P34" s="1"/>
      <c r="Q34" s="1"/>
      <c r="R34" s="1"/>
      <c r="S34" s="1"/>
      <c r="T34" s="1"/>
    </row>
    <row r="35" spans="1:20">
      <c r="A35" s="1"/>
      <c r="B35" s="1"/>
      <c r="C35" s="1"/>
      <c r="D35" s="1"/>
      <c r="E35" s="1"/>
      <c r="F35" s="1"/>
      <c r="G35" s="1"/>
      <c r="H35" s="1"/>
      <c r="I35" s="1"/>
      <c r="J35" s="1"/>
      <c r="K35" s="1"/>
      <c r="L35" s="1"/>
      <c r="M35" s="1"/>
      <c r="N35" s="1"/>
      <c r="O35" s="1"/>
      <c r="P35" s="1"/>
      <c r="Q35" s="1"/>
      <c r="R35" s="1"/>
      <c r="S35" s="1"/>
      <c r="T35" s="1"/>
    </row>
    <row r="36" spans="1:20">
      <c r="A36" s="1"/>
      <c r="B36" s="1"/>
      <c r="C36" s="1"/>
      <c r="D36" s="1"/>
      <c r="E36" s="1"/>
      <c r="F36" s="1"/>
      <c r="G36" s="1"/>
      <c r="H36" s="1"/>
      <c r="I36" s="1"/>
      <c r="J36" s="1"/>
      <c r="K36" s="1"/>
      <c r="L36" s="1"/>
      <c r="M36" s="1"/>
      <c r="N36" s="1"/>
      <c r="O36" s="1"/>
      <c r="P36" s="1"/>
      <c r="Q36" s="1"/>
      <c r="R36" s="1"/>
      <c r="S36" s="1"/>
      <c r="T36" s="1"/>
    </row>
    <row r="37" spans="1:20">
      <c r="A37" s="1"/>
      <c r="B37" s="1"/>
      <c r="C37" s="1"/>
      <c r="D37" s="1"/>
      <c r="E37" s="1"/>
      <c r="F37" s="1"/>
      <c r="G37" s="1"/>
      <c r="H37" s="1"/>
      <c r="I37" s="1"/>
      <c r="J37" s="1"/>
      <c r="K37" s="1"/>
      <c r="L37" s="1"/>
      <c r="M37" s="1"/>
      <c r="N37" s="1"/>
      <c r="O37" s="1"/>
      <c r="P37" s="1"/>
      <c r="Q37" s="1"/>
      <c r="R37" s="1"/>
      <c r="S37" s="1"/>
      <c r="T37" s="1"/>
    </row>
    <row r="38" spans="1:20">
      <c r="A38" s="1"/>
      <c r="B38" s="1"/>
      <c r="C38" s="1"/>
      <c r="D38" s="1"/>
      <c r="E38" s="1"/>
      <c r="F38" s="1"/>
      <c r="G38" s="1"/>
      <c r="H38" s="1"/>
      <c r="I38" s="1"/>
      <c r="J38" s="1"/>
      <c r="K38" s="1"/>
      <c r="L38" s="1"/>
      <c r="M38" s="1"/>
      <c r="N38" s="1"/>
      <c r="O38" s="1"/>
      <c r="P38" s="1"/>
      <c r="Q38" s="1"/>
      <c r="R38" s="1"/>
      <c r="S38" s="1"/>
      <c r="T38" s="1"/>
    </row>
    <row r="39" spans="1:20">
      <c r="A39" s="1"/>
      <c r="B39" s="1"/>
      <c r="C39" s="1"/>
      <c r="D39" s="1"/>
      <c r="E39" s="1"/>
      <c r="F39" s="1"/>
      <c r="G39" s="1"/>
      <c r="H39" s="1"/>
      <c r="I39" s="1"/>
      <c r="J39" s="1"/>
      <c r="K39" s="1"/>
      <c r="L39" s="1"/>
      <c r="M39" s="1"/>
      <c r="N39" s="1"/>
      <c r="O39" s="1"/>
      <c r="P39" s="1"/>
      <c r="Q39" s="1"/>
      <c r="R39" s="1"/>
      <c r="S39" s="1"/>
      <c r="T39" s="1"/>
    </row>
    <row r="40" spans="1:20">
      <c r="A40" s="1"/>
      <c r="B40" s="1"/>
      <c r="C40" s="1"/>
      <c r="D40" s="1"/>
      <c r="E40" s="1"/>
      <c r="F40" s="1"/>
      <c r="G40" s="1"/>
      <c r="H40" s="1"/>
      <c r="I40" s="1"/>
      <c r="J40" s="1"/>
      <c r="K40" s="1"/>
      <c r="L40" s="1"/>
      <c r="M40" s="1"/>
      <c r="N40" s="1"/>
      <c r="O40" s="1"/>
      <c r="P40" s="1"/>
      <c r="Q40" s="1"/>
      <c r="R40" s="1"/>
      <c r="S40" s="1"/>
      <c r="T40" s="1"/>
    </row>
    <row r="41" spans="1:20">
      <c r="A41" s="1"/>
      <c r="B41" s="1"/>
      <c r="C41" s="1"/>
      <c r="D41" s="1"/>
      <c r="E41" s="1"/>
      <c r="F41" s="1"/>
      <c r="G41" s="1"/>
      <c r="H41" s="1"/>
      <c r="I41" s="1"/>
      <c r="J41" s="1"/>
      <c r="K41" s="1"/>
      <c r="L41" s="1"/>
      <c r="M41" s="1"/>
      <c r="N41" s="1"/>
      <c r="O41" s="1"/>
      <c r="P41" s="1"/>
      <c r="Q41" s="1"/>
      <c r="R41" s="1"/>
      <c r="S41" s="1"/>
      <c r="T41" s="1"/>
    </row>
    <row r="42" spans="1:20">
      <c r="A42" s="1"/>
      <c r="B42" s="1"/>
      <c r="C42" s="1"/>
      <c r="D42" s="1"/>
      <c r="E42" s="1"/>
      <c r="F42" s="1"/>
      <c r="G42" s="1"/>
      <c r="H42" s="1"/>
      <c r="I42" s="1"/>
      <c r="J42" s="1"/>
      <c r="K42" s="1"/>
      <c r="L42" s="1"/>
      <c r="M42" s="1"/>
      <c r="N42" s="1"/>
      <c r="O42" s="1"/>
      <c r="P42" s="1"/>
      <c r="Q42" s="1"/>
      <c r="R42" s="1"/>
      <c r="S42" s="1"/>
      <c r="T42" s="1"/>
    </row>
    <row r="43" spans="1:20">
      <c r="A43" s="1"/>
      <c r="B43" s="1"/>
      <c r="C43" s="1"/>
      <c r="D43" s="1"/>
      <c r="E43" s="1"/>
      <c r="F43" s="1"/>
      <c r="G43" s="1"/>
      <c r="H43" s="1"/>
      <c r="I43" s="1"/>
      <c r="J43" s="1"/>
      <c r="K43" s="1"/>
      <c r="L43" s="1"/>
      <c r="M43" s="1"/>
      <c r="N43" s="1"/>
      <c r="O43" s="1"/>
      <c r="P43" s="1"/>
      <c r="Q43" s="1"/>
      <c r="R43" s="1"/>
      <c r="S43" s="1"/>
      <c r="T43" s="1"/>
    </row>
    <row r="44" spans="1:20">
      <c r="A44" s="1"/>
      <c r="B44" s="1"/>
      <c r="C44" s="1"/>
      <c r="D44" s="1"/>
      <c r="E44" s="1"/>
      <c r="F44" s="1"/>
      <c r="G44" s="1"/>
      <c r="H44" s="1"/>
      <c r="I44" s="1"/>
      <c r="J44" s="1"/>
      <c r="K44" s="1"/>
      <c r="L44" s="1"/>
      <c r="M44" s="1"/>
      <c r="N44" s="1"/>
      <c r="O44" s="1"/>
      <c r="P44" s="1"/>
      <c r="Q44" s="1"/>
      <c r="R44" s="1"/>
      <c r="S44" s="1"/>
      <c r="T44" s="1"/>
    </row>
    <row r="45" spans="1:20">
      <c r="A45" s="1"/>
      <c r="B45" s="1"/>
      <c r="C45" s="1"/>
      <c r="D45" s="1"/>
      <c r="E45" s="1"/>
      <c r="F45" s="1"/>
      <c r="G45" s="1"/>
      <c r="H45" s="1"/>
      <c r="I45" s="1"/>
      <c r="J45" s="1"/>
      <c r="K45" s="1"/>
      <c r="L45" s="1"/>
      <c r="M45" s="1"/>
      <c r="N45" s="1"/>
      <c r="O45" s="1"/>
      <c r="P45" s="1"/>
      <c r="Q45" s="1"/>
      <c r="R45" s="1"/>
      <c r="S45" s="1"/>
      <c r="T45" s="1"/>
    </row>
    <row r="46" spans="1:20">
      <c r="A46" s="1"/>
      <c r="B46" s="1"/>
      <c r="C46" s="1"/>
      <c r="D46" s="1"/>
      <c r="E46" s="1"/>
      <c r="F46" s="1"/>
      <c r="G46" s="1"/>
      <c r="H46" s="1"/>
      <c r="I46" s="1"/>
      <c r="J46" s="1"/>
      <c r="K46" s="1"/>
      <c r="L46" s="1"/>
      <c r="M46" s="1"/>
      <c r="N46" s="1"/>
      <c r="O46" s="1"/>
      <c r="P46" s="1"/>
      <c r="Q46" s="1"/>
      <c r="R46" s="1"/>
      <c r="S46" s="1"/>
      <c r="T46" s="1"/>
    </row>
    <row r="47" spans="1:20">
      <c r="A47" s="1"/>
      <c r="B47" s="1"/>
      <c r="C47" s="1"/>
      <c r="D47" s="1"/>
      <c r="E47" s="1"/>
      <c r="F47" s="1"/>
      <c r="G47" s="1"/>
      <c r="H47" s="1"/>
      <c r="I47" s="1"/>
      <c r="J47" s="1"/>
      <c r="K47" s="1"/>
      <c r="L47" s="1"/>
      <c r="M47" s="1"/>
      <c r="N47" s="1"/>
      <c r="O47" s="1"/>
      <c r="P47" s="1"/>
      <c r="Q47" s="1"/>
      <c r="R47" s="1"/>
      <c r="S47" s="1"/>
      <c r="T47" s="1"/>
    </row>
    <row r="48" spans="1:20">
      <c r="A48" s="1"/>
      <c r="B48" s="1"/>
      <c r="C48" s="1"/>
      <c r="D48" s="1"/>
      <c r="E48" s="1"/>
      <c r="F48" s="1"/>
      <c r="G48" s="1"/>
      <c r="H48" s="1"/>
      <c r="I48" s="1"/>
      <c r="J48" s="1"/>
      <c r="K48" s="1"/>
      <c r="L48" s="1"/>
      <c r="M48" s="1"/>
      <c r="N48" s="1"/>
      <c r="O48" s="1"/>
      <c r="P48" s="1"/>
      <c r="Q48" s="1"/>
      <c r="R48" s="1"/>
      <c r="S48" s="1"/>
      <c r="T48" s="1"/>
    </row>
    <row r="49" spans="1:20">
      <c r="A49" s="1"/>
      <c r="B49" s="1"/>
      <c r="C49" s="1"/>
      <c r="D49" s="1"/>
      <c r="E49" s="1"/>
      <c r="F49" s="1"/>
      <c r="G49" s="1"/>
      <c r="H49" s="1"/>
      <c r="I49" s="1"/>
      <c r="J49" s="1"/>
      <c r="K49" s="1"/>
      <c r="L49" s="1"/>
      <c r="M49" s="1"/>
      <c r="N49" s="1"/>
      <c r="O49" s="1"/>
      <c r="P49" s="1"/>
      <c r="Q49" s="1"/>
      <c r="R49" s="1"/>
      <c r="S49" s="1"/>
      <c r="T49" s="1"/>
    </row>
    <row r="50" spans="1:20">
      <c r="A50" s="1"/>
      <c r="B50" s="1"/>
      <c r="C50" s="1"/>
      <c r="D50" s="1"/>
      <c r="E50" s="1"/>
      <c r="F50" s="1"/>
      <c r="G50" s="1"/>
      <c r="H50" s="1"/>
      <c r="I50" s="1"/>
      <c r="J50" s="1"/>
      <c r="K50" s="1"/>
      <c r="L50" s="1"/>
      <c r="M50" s="1"/>
      <c r="N50" s="1"/>
      <c r="O50" s="1"/>
      <c r="P50" s="1"/>
      <c r="Q50" s="1"/>
      <c r="R50" s="1"/>
      <c r="S50" s="1"/>
      <c r="T50" s="1"/>
    </row>
    <row r="51" spans="1:20">
      <c r="A51" s="1"/>
      <c r="B51" s="1"/>
      <c r="C51" s="1"/>
      <c r="D51" s="1"/>
      <c r="E51" s="1"/>
      <c r="F51" s="1"/>
      <c r="G51" s="1"/>
      <c r="H51" s="1"/>
      <c r="I51" s="1"/>
      <c r="J51" s="1"/>
      <c r="K51" s="1"/>
      <c r="L51" s="1"/>
      <c r="M51" s="1"/>
      <c r="N51" s="1"/>
      <c r="O51" s="1"/>
      <c r="P51" s="1"/>
      <c r="Q51" s="1"/>
      <c r="R51" s="1"/>
      <c r="S51" s="1"/>
      <c r="T51" s="1"/>
    </row>
    <row r="52" spans="1:20">
      <c r="A52" s="1"/>
      <c r="B52" s="1"/>
      <c r="C52" s="1"/>
      <c r="D52" s="1"/>
      <c r="E52" s="1"/>
      <c r="F52" s="1"/>
      <c r="G52" s="1"/>
      <c r="H52" s="1"/>
      <c r="I52" s="1"/>
      <c r="J52" s="1"/>
      <c r="K52" s="1"/>
      <c r="L52" s="1"/>
      <c r="M52" s="1"/>
      <c r="N52" s="1"/>
      <c r="O52" s="1"/>
      <c r="P52" s="1"/>
      <c r="Q52" s="1"/>
      <c r="R52" s="1"/>
      <c r="S52" s="1"/>
      <c r="T52" s="1"/>
    </row>
    <row r="53" spans="1:20">
      <c r="A53" s="1"/>
      <c r="B53" s="1"/>
      <c r="C53" s="1"/>
      <c r="D53" s="1"/>
      <c r="E53" s="1"/>
      <c r="F53" s="1"/>
      <c r="G53" s="1"/>
      <c r="H53" s="1"/>
      <c r="I53" s="1"/>
      <c r="J53" s="1"/>
      <c r="K53" s="1"/>
      <c r="L53" s="1"/>
      <c r="M53" s="1"/>
      <c r="N53" s="1"/>
      <c r="O53" s="1"/>
      <c r="P53" s="1"/>
      <c r="Q53" s="1"/>
      <c r="R53" s="1"/>
      <c r="S53" s="1"/>
      <c r="T53" s="1"/>
    </row>
    <row r="54" spans="1:20">
      <c r="A54" s="1"/>
      <c r="B54" s="1"/>
      <c r="C54" s="1"/>
      <c r="D54" s="1"/>
      <c r="E54" s="1"/>
      <c r="F54" s="1"/>
      <c r="G54" s="1"/>
      <c r="H54" s="1"/>
      <c r="I54" s="1"/>
      <c r="J54" s="1"/>
      <c r="K54" s="1"/>
      <c r="L54" s="1"/>
      <c r="M54" s="1"/>
      <c r="N54" s="1"/>
      <c r="O54" s="1"/>
      <c r="P54" s="1"/>
      <c r="Q54" s="1"/>
      <c r="R54" s="1"/>
      <c r="S54" s="1"/>
      <c r="T54" s="1"/>
    </row>
    <row r="55" spans="1:20">
      <c r="A55" s="1"/>
      <c r="B55" s="1"/>
      <c r="C55" s="1"/>
      <c r="D55" s="1"/>
      <c r="E55" s="1"/>
      <c r="F55" s="1"/>
      <c r="G55" s="1"/>
      <c r="H55" s="1"/>
      <c r="I55" s="1"/>
      <c r="J55" s="1"/>
      <c r="K55" s="1"/>
      <c r="L55" s="1"/>
      <c r="M55" s="1"/>
      <c r="N55" s="1"/>
      <c r="O55" s="1"/>
      <c r="P55" s="1"/>
      <c r="Q55" s="1"/>
      <c r="R55" s="1"/>
      <c r="S55" s="1"/>
      <c r="T55" s="1"/>
    </row>
    <row r="56" spans="1:20">
      <c r="A56" s="1"/>
      <c r="B56" s="1"/>
      <c r="C56" s="1"/>
      <c r="D56" s="1"/>
      <c r="E56" s="1"/>
      <c r="F56" s="1"/>
      <c r="G56" s="1"/>
      <c r="H56" s="1"/>
      <c r="I56" s="1"/>
      <c r="J56" s="1"/>
      <c r="K56" s="1"/>
      <c r="L56" s="1"/>
      <c r="M56" s="1"/>
      <c r="N56" s="1"/>
      <c r="O56" s="1"/>
      <c r="P56" s="1"/>
      <c r="Q56" s="1"/>
      <c r="R56" s="1"/>
      <c r="S56" s="1"/>
      <c r="T56" s="1"/>
    </row>
    <row r="57" spans="1:20">
      <c r="A57" s="1"/>
      <c r="B57" s="1"/>
      <c r="C57" s="1"/>
      <c r="D57" s="1"/>
      <c r="E57" s="1"/>
      <c r="F57" s="1"/>
      <c r="G57" s="1"/>
      <c r="H57" s="1"/>
      <c r="I57" s="1"/>
      <c r="J57" s="1"/>
      <c r="K57" s="1"/>
      <c r="L57" s="1"/>
      <c r="M57" s="1"/>
      <c r="N57" s="1"/>
      <c r="O57" s="1"/>
      <c r="P57" s="1"/>
      <c r="Q57" s="1"/>
      <c r="R57" s="1"/>
      <c r="S57" s="1"/>
      <c r="T57" s="1"/>
    </row>
    <row r="58" spans="1:20">
      <c r="A58" s="1"/>
      <c r="B58" s="1"/>
      <c r="C58" s="1"/>
      <c r="D58" s="1"/>
      <c r="E58" s="1"/>
      <c r="F58" s="1"/>
      <c r="G58" s="1"/>
      <c r="H58" s="1"/>
      <c r="I58" s="1"/>
      <c r="J58" s="1"/>
      <c r="K58" s="1"/>
      <c r="L58" s="1"/>
      <c r="M58" s="1"/>
      <c r="N58" s="1"/>
      <c r="O58" s="1"/>
      <c r="P58" s="1"/>
      <c r="Q58" s="1"/>
      <c r="R58" s="1"/>
      <c r="S58" s="1"/>
      <c r="T58" s="1"/>
    </row>
    <row r="59" spans="1:20">
      <c r="A59" s="1"/>
      <c r="B59" s="1"/>
      <c r="C59" s="1"/>
      <c r="D59" s="1"/>
      <c r="E59" s="1"/>
      <c r="F59" s="1"/>
      <c r="G59" s="1"/>
      <c r="H59" s="1"/>
      <c r="I59" s="1"/>
      <c r="J59" s="1"/>
      <c r="K59" s="1"/>
      <c r="L59" s="1"/>
      <c r="M59" s="1"/>
      <c r="N59" s="1"/>
      <c r="O59" s="1"/>
      <c r="P59" s="1"/>
      <c r="Q59" s="1"/>
      <c r="R59" s="1"/>
      <c r="S59" s="1"/>
      <c r="T59" s="1"/>
    </row>
  </sheetData>
  <sheetProtection password="CC40" sheet="1" objects="1" scenarios="1" selectLockedCells="1" selectUnlockedCells="1"/>
  <mergeCells count="1">
    <mergeCell ref="E28:G2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sheetPr codeName="Sheet2"/>
  <dimension ref="A1:U38"/>
  <sheetViews>
    <sheetView showGridLines="0" workbookViewId="0">
      <pane ySplit="1" topLeftCell="A2" activePane="bottomLeft" state="frozen"/>
      <selection activeCell="E22" sqref="E22:F22"/>
      <selection pane="bottomLeft"/>
    </sheetView>
  </sheetViews>
  <sheetFormatPr defaultRowHeight="16.5"/>
  <cols>
    <col min="1" max="1" width="4.42578125" style="77" customWidth="1"/>
    <col min="2" max="2" width="25.5703125" style="77" customWidth="1"/>
    <col min="3" max="3" width="18.42578125" style="77" customWidth="1"/>
    <col min="4" max="4" width="9.140625" style="77"/>
    <col min="5" max="5" width="10.85546875" style="77" customWidth="1"/>
    <col min="6" max="6" width="9.140625" style="77" customWidth="1"/>
    <col min="7" max="7" width="11.28515625" style="77" customWidth="1"/>
    <col min="8" max="8" width="9.140625" style="77" customWidth="1"/>
    <col min="9" max="9" width="9" style="77" customWidth="1"/>
    <col min="10" max="19" width="9.140625" style="77"/>
    <col min="20" max="20" width="9.42578125" style="359" customWidth="1"/>
    <col min="21" max="16384" width="9.140625" style="77"/>
  </cols>
  <sheetData>
    <row r="1" spans="1:21" ht="60.75" customHeight="1">
      <c r="A1" s="76"/>
      <c r="B1" s="76"/>
      <c r="C1" s="76"/>
      <c r="D1" s="76"/>
      <c r="E1" s="76"/>
      <c r="F1" s="76"/>
      <c r="G1" s="76"/>
      <c r="H1" s="76"/>
      <c r="I1" s="45"/>
      <c r="J1" s="45"/>
      <c r="K1" s="45"/>
      <c r="L1" s="45"/>
      <c r="M1" s="45"/>
      <c r="N1" s="45"/>
      <c r="O1" s="45"/>
      <c r="P1" s="45"/>
      <c r="Q1" s="45"/>
      <c r="R1" s="37"/>
      <c r="S1" s="37"/>
      <c r="T1" s="358"/>
    </row>
    <row r="2" spans="1:21" ht="29.25" customHeight="1">
      <c r="A2" s="70" t="s">
        <v>0</v>
      </c>
      <c r="B2" s="78"/>
      <c r="C2" s="88"/>
      <c r="D2" s="36"/>
      <c r="E2" s="36"/>
      <c r="F2" s="36"/>
      <c r="G2" s="36"/>
      <c r="H2" s="36"/>
      <c r="I2" s="36"/>
      <c r="J2" s="36"/>
      <c r="K2" s="36"/>
      <c r="L2" s="36"/>
      <c r="M2" s="36"/>
      <c r="N2" s="36"/>
      <c r="O2" s="36"/>
      <c r="P2" s="36"/>
      <c r="Q2" s="36"/>
      <c r="R2" s="37"/>
      <c r="S2" s="37"/>
      <c r="T2" s="358"/>
    </row>
    <row r="3" spans="1:21" ht="15.75" customHeight="1">
      <c r="A3" s="438" t="s">
        <v>23</v>
      </c>
      <c r="B3" s="438"/>
      <c r="C3" s="438"/>
      <c r="D3" s="438"/>
      <c r="E3" s="438"/>
      <c r="F3" s="45" t="s">
        <v>340</v>
      </c>
      <c r="G3" s="76"/>
      <c r="H3" s="76"/>
      <c r="I3" s="76"/>
      <c r="J3" s="76"/>
      <c r="K3" s="76"/>
      <c r="L3" s="76"/>
      <c r="M3" s="76"/>
      <c r="N3" s="76"/>
      <c r="O3" s="76"/>
      <c r="P3" s="76"/>
      <c r="Q3" s="76"/>
      <c r="R3" s="92"/>
      <c r="S3" s="188"/>
      <c r="U3" s="92"/>
    </row>
    <row r="4" spans="1:21">
      <c r="A4" s="37"/>
      <c r="B4" s="37"/>
      <c r="C4" s="37"/>
      <c r="D4" s="37"/>
      <c r="E4" s="37"/>
      <c r="F4" s="37"/>
      <c r="G4" s="37"/>
      <c r="H4" s="37"/>
      <c r="I4" s="37"/>
      <c r="J4" s="37"/>
      <c r="K4" s="37"/>
      <c r="L4" s="37"/>
      <c r="M4" s="37"/>
      <c r="N4" s="37"/>
      <c r="O4" s="37"/>
      <c r="P4" s="37"/>
      <c r="Q4" s="37"/>
      <c r="R4" s="37"/>
      <c r="S4" s="37"/>
      <c r="T4" s="358"/>
    </row>
    <row r="5" spans="1:21" ht="18" customHeight="1">
      <c r="A5" s="37"/>
      <c r="B5" s="11" t="s">
        <v>1</v>
      </c>
      <c r="C5" s="38"/>
      <c r="D5" s="37"/>
      <c r="E5" s="37"/>
      <c r="F5" s="80" t="s">
        <v>15</v>
      </c>
      <c r="G5" s="80" t="s">
        <v>16</v>
      </c>
      <c r="H5" s="80" t="s">
        <v>17</v>
      </c>
      <c r="I5" s="37"/>
      <c r="J5" s="37"/>
      <c r="K5" s="37"/>
      <c r="L5" s="37"/>
      <c r="M5" s="37"/>
      <c r="N5" s="37"/>
      <c r="O5" s="37"/>
      <c r="P5" s="37"/>
      <c r="Q5" s="37"/>
      <c r="R5" s="37"/>
      <c r="S5" s="37"/>
      <c r="T5" s="358"/>
    </row>
    <row r="6" spans="1:21" ht="18" customHeight="1">
      <c r="A6" s="37"/>
      <c r="B6" s="4" t="s">
        <v>2</v>
      </c>
      <c r="C6" s="84">
        <v>2800</v>
      </c>
      <c r="D6" s="37"/>
      <c r="E6" s="37"/>
      <c r="F6" s="40">
        <v>12</v>
      </c>
      <c r="G6" s="81">
        <f t="shared" ref="G6:G13" si="0">PMT($C$7/12,F6,-$C$6)</f>
        <v>253.05370207239656</v>
      </c>
      <c r="H6" s="81">
        <f t="shared" ref="H6:H13" si="1">(F6*G6)-$C$6</f>
        <v>236.64442486875851</v>
      </c>
      <c r="I6" s="37"/>
      <c r="J6" s="37"/>
      <c r="K6" s="37"/>
      <c r="L6" s="37"/>
      <c r="M6" s="37"/>
      <c r="N6" s="37"/>
      <c r="O6" s="37"/>
      <c r="P6" s="37"/>
      <c r="Q6" s="37"/>
      <c r="R6" s="37"/>
      <c r="S6" s="37"/>
      <c r="T6" s="358"/>
    </row>
    <row r="7" spans="1:21" ht="18" customHeight="1">
      <c r="A7" s="37"/>
      <c r="B7" s="4" t="s">
        <v>3</v>
      </c>
      <c r="C7" s="85">
        <v>0.1525</v>
      </c>
      <c r="D7" s="82"/>
      <c r="E7" s="37"/>
      <c r="F7" s="40">
        <v>18</v>
      </c>
      <c r="G7" s="81">
        <f t="shared" si="0"/>
        <v>175.00702145584074</v>
      </c>
      <c r="H7" s="81">
        <f t="shared" si="1"/>
        <v>350.12638620513326</v>
      </c>
      <c r="I7" s="37"/>
      <c r="J7" s="37"/>
      <c r="K7" s="37"/>
      <c r="L7" s="37"/>
      <c r="M7" s="37"/>
      <c r="N7" s="37"/>
      <c r="O7" s="37"/>
      <c r="P7" s="37"/>
      <c r="Q7" s="37"/>
      <c r="R7" s="37"/>
      <c r="S7" s="37"/>
      <c r="T7" s="358"/>
    </row>
    <row r="8" spans="1:21" ht="18" customHeight="1">
      <c r="A8" s="37"/>
      <c r="B8" s="3" t="s">
        <v>4</v>
      </c>
      <c r="C8" s="5">
        <f>(C6*C7)/12</f>
        <v>35.583333333333336</v>
      </c>
      <c r="D8" s="37"/>
      <c r="E8" s="37"/>
      <c r="F8" s="40">
        <v>24</v>
      </c>
      <c r="G8" s="81">
        <f t="shared" si="0"/>
        <v>136.09543082909497</v>
      </c>
      <c r="H8" s="81">
        <f t="shared" si="1"/>
        <v>466.29033989827894</v>
      </c>
      <c r="I8" s="37"/>
      <c r="J8" s="37"/>
      <c r="K8" s="37"/>
      <c r="L8" s="37"/>
      <c r="M8" s="37"/>
      <c r="N8" s="37"/>
      <c r="O8" s="37"/>
      <c r="P8" s="37"/>
      <c r="Q8" s="37"/>
      <c r="R8" s="37"/>
      <c r="S8" s="37"/>
      <c r="T8" s="358"/>
    </row>
    <row r="9" spans="1:21">
      <c r="A9" s="37"/>
      <c r="B9" s="39"/>
      <c r="C9" s="39"/>
      <c r="D9" s="37"/>
      <c r="E9" s="37"/>
      <c r="F9" s="40">
        <v>30</v>
      </c>
      <c r="G9" s="81">
        <f t="shared" si="0"/>
        <v>112.83751822256906</v>
      </c>
      <c r="H9" s="81">
        <f t="shared" si="1"/>
        <v>585.12554667707172</v>
      </c>
      <c r="I9" s="37"/>
      <c r="J9" s="37"/>
      <c r="K9" s="37"/>
      <c r="L9" s="37"/>
      <c r="M9" s="37"/>
      <c r="N9" s="37"/>
      <c r="O9" s="37"/>
      <c r="P9" s="37"/>
      <c r="Q9" s="37"/>
      <c r="R9" s="37"/>
      <c r="S9" s="37"/>
      <c r="T9" s="358"/>
    </row>
    <row r="10" spans="1:21">
      <c r="A10" s="37"/>
      <c r="B10" s="37"/>
      <c r="C10" s="37"/>
      <c r="D10" s="37"/>
      <c r="E10" s="37"/>
      <c r="F10" s="40">
        <v>36</v>
      </c>
      <c r="G10" s="81">
        <f t="shared" si="0"/>
        <v>97.406063167037814</v>
      </c>
      <c r="H10" s="81">
        <f t="shared" si="1"/>
        <v>706.61827401336132</v>
      </c>
      <c r="I10" s="37"/>
      <c r="J10" s="37"/>
      <c r="K10" s="37"/>
      <c r="L10" s="37"/>
      <c r="M10" s="37"/>
      <c r="N10" s="37"/>
      <c r="O10" s="37"/>
      <c r="P10" s="37"/>
      <c r="Q10" s="37"/>
      <c r="R10" s="37"/>
      <c r="S10" s="37"/>
      <c r="T10" s="358"/>
    </row>
    <row r="11" spans="1:21" ht="18" customHeight="1">
      <c r="A11" s="37"/>
      <c r="B11" s="10" t="s">
        <v>5</v>
      </c>
      <c r="C11" s="38"/>
      <c r="D11" s="37"/>
      <c r="E11" s="37"/>
      <c r="F11" s="40">
        <v>42</v>
      </c>
      <c r="G11" s="81">
        <f t="shared" si="0"/>
        <v>86.446472657794473</v>
      </c>
      <c r="H11" s="81">
        <f t="shared" si="1"/>
        <v>830.75185162736807</v>
      </c>
      <c r="I11" s="37"/>
      <c r="J11" s="37"/>
      <c r="K11" s="37"/>
      <c r="L11" s="37"/>
      <c r="M11" s="37"/>
      <c r="N11" s="37"/>
      <c r="O11" s="37"/>
      <c r="P11" s="37"/>
      <c r="Q11" s="37"/>
      <c r="R11" s="37"/>
      <c r="S11" s="37"/>
      <c r="T11" s="358"/>
    </row>
    <row r="12" spans="1:21" ht="18" customHeight="1">
      <c r="A12" s="37"/>
      <c r="B12" s="4" t="s">
        <v>6</v>
      </c>
      <c r="C12" s="86">
        <v>250</v>
      </c>
      <c r="D12" s="37"/>
      <c r="E12" s="37"/>
      <c r="F12" s="40">
        <v>54</v>
      </c>
      <c r="G12" s="81">
        <f t="shared" si="0"/>
        <v>71.978900006366246</v>
      </c>
      <c r="H12" s="81">
        <f t="shared" si="1"/>
        <v>1086.8606003437772</v>
      </c>
      <c r="I12" s="37"/>
      <c r="J12" s="37"/>
      <c r="K12" s="37"/>
      <c r="L12" s="37"/>
      <c r="M12" s="37"/>
      <c r="N12" s="37"/>
      <c r="O12" s="37"/>
      <c r="P12" s="37"/>
      <c r="Q12" s="37"/>
      <c r="R12" s="37"/>
      <c r="S12" s="37"/>
      <c r="T12" s="358"/>
    </row>
    <row r="13" spans="1:21" ht="15.75" customHeight="1">
      <c r="A13" s="37"/>
      <c r="B13" s="6" t="s">
        <v>9</v>
      </c>
      <c r="C13" s="39"/>
      <c r="D13" s="37"/>
      <c r="E13" s="37"/>
      <c r="F13" s="40">
        <v>60</v>
      </c>
      <c r="G13" s="81">
        <f t="shared" si="0"/>
        <v>66.979806641744602</v>
      </c>
      <c r="H13" s="81">
        <f t="shared" si="1"/>
        <v>1218.788398504676</v>
      </c>
      <c r="I13" s="37"/>
      <c r="J13" s="37"/>
      <c r="K13" s="37"/>
      <c r="L13" s="37"/>
      <c r="M13" s="37"/>
      <c r="N13" s="37"/>
      <c r="O13" s="37"/>
      <c r="P13" s="37"/>
      <c r="Q13" s="37"/>
      <c r="R13" s="37"/>
      <c r="S13" s="37"/>
      <c r="T13" s="358"/>
    </row>
    <row r="14" spans="1:21">
      <c r="A14" s="37"/>
      <c r="B14" s="39"/>
      <c r="C14" s="39"/>
      <c r="D14" s="37"/>
      <c r="E14" s="37"/>
      <c r="F14" s="37"/>
      <c r="G14" s="37"/>
      <c r="H14" s="37"/>
      <c r="I14" s="37"/>
      <c r="J14" s="37"/>
      <c r="K14" s="37"/>
      <c r="L14" s="37"/>
      <c r="M14" s="37"/>
      <c r="N14" s="37"/>
      <c r="O14" s="37"/>
      <c r="P14" s="37"/>
      <c r="Q14" s="37"/>
      <c r="R14" s="37"/>
      <c r="S14" s="37"/>
      <c r="T14" s="358"/>
    </row>
    <row r="15" spans="1:21" ht="18">
      <c r="A15" s="37"/>
      <c r="B15" s="3" t="s">
        <v>7</v>
      </c>
      <c r="C15" s="8">
        <f>IF(C12=0," - ",NPER(C7/12,C12,-C6))</f>
        <v>12.158425115664713</v>
      </c>
      <c r="D15" s="37"/>
      <c r="E15" s="37"/>
      <c r="F15" s="357"/>
      <c r="G15" s="37"/>
      <c r="H15" s="37"/>
      <c r="I15" s="37"/>
      <c r="J15" s="37"/>
      <c r="K15" s="37"/>
      <c r="L15" s="37"/>
      <c r="M15" s="37"/>
      <c r="N15" s="37"/>
      <c r="O15" s="37"/>
      <c r="P15" s="37"/>
      <c r="Q15" s="37"/>
      <c r="R15" s="37"/>
      <c r="S15" s="37"/>
      <c r="T15" s="358"/>
    </row>
    <row r="16" spans="1:21" ht="18" customHeight="1">
      <c r="A16" s="37"/>
      <c r="B16" s="39"/>
      <c r="C16" s="9" t="str">
        <f>"("&amp;ROUND(C15/12,2)&amp;" years)"</f>
        <v>(1.01 years)</v>
      </c>
      <c r="D16" s="37"/>
      <c r="E16" s="37"/>
      <c r="F16" s="357"/>
      <c r="G16" s="37"/>
      <c r="H16" s="37"/>
      <c r="I16" s="37"/>
      <c r="J16" s="37"/>
      <c r="K16" s="37"/>
      <c r="L16" s="37"/>
      <c r="M16" s="37"/>
      <c r="N16" s="37"/>
      <c r="O16" s="37"/>
      <c r="P16" s="37"/>
      <c r="Q16" s="37"/>
      <c r="R16" s="37"/>
      <c r="S16" s="37"/>
      <c r="T16" s="358"/>
    </row>
    <row r="17" spans="1:20" ht="18" customHeight="1">
      <c r="A17" s="37"/>
      <c r="B17" s="3" t="s">
        <v>8</v>
      </c>
      <c r="C17" s="7">
        <f>IF(C12=0," - ",C15*C12-C6)</f>
        <v>239.60627891617833</v>
      </c>
      <c r="D17" s="37"/>
      <c r="E17" s="37"/>
      <c r="F17" s="357"/>
      <c r="G17" s="37"/>
      <c r="H17" s="37"/>
      <c r="I17" s="37"/>
      <c r="J17" s="37"/>
      <c r="K17" s="37"/>
      <c r="L17" s="37"/>
      <c r="M17" s="37"/>
      <c r="N17" s="37"/>
      <c r="O17" s="37"/>
      <c r="P17" s="37"/>
      <c r="Q17" s="37"/>
      <c r="R17" s="37"/>
      <c r="S17" s="37"/>
      <c r="T17" s="358"/>
    </row>
    <row r="18" spans="1:20" ht="23.25">
      <c r="A18" s="37"/>
      <c r="B18" s="39"/>
      <c r="C18" s="39"/>
      <c r="D18" s="37"/>
      <c r="E18" s="82"/>
      <c r="F18" s="357"/>
      <c r="G18" s="41"/>
      <c r="H18" s="40"/>
      <c r="I18" s="37"/>
      <c r="J18" s="37"/>
      <c r="K18" s="37"/>
      <c r="L18" s="37"/>
      <c r="M18" s="37"/>
      <c r="N18" s="37"/>
      <c r="O18" s="37"/>
      <c r="P18" s="37"/>
      <c r="Q18" s="37"/>
      <c r="R18" s="37"/>
      <c r="S18" s="37"/>
      <c r="T18" s="358"/>
    </row>
    <row r="19" spans="1:20" ht="23.25">
      <c r="A19" s="37"/>
      <c r="B19" s="37"/>
      <c r="C19" s="37"/>
      <c r="D19" s="37"/>
      <c r="E19" s="82"/>
      <c r="F19" s="357"/>
      <c r="G19" s="41"/>
      <c r="H19" s="40"/>
      <c r="I19" s="37"/>
      <c r="J19" s="37"/>
      <c r="K19" s="37"/>
      <c r="L19" s="37"/>
      <c r="M19" s="37"/>
      <c r="N19" s="37"/>
      <c r="O19" s="37"/>
      <c r="P19" s="37"/>
      <c r="Q19" s="37"/>
      <c r="R19" s="37"/>
      <c r="S19" s="37"/>
      <c r="T19" s="358"/>
    </row>
    <row r="20" spans="1:20" ht="18" customHeight="1">
      <c r="A20" s="37"/>
      <c r="B20" s="10" t="s">
        <v>10</v>
      </c>
      <c r="C20" s="38"/>
      <c r="D20" s="37"/>
      <c r="E20" s="37"/>
      <c r="F20" s="357"/>
      <c r="G20" s="41"/>
      <c r="H20" s="40"/>
      <c r="I20" s="37"/>
      <c r="J20" s="37"/>
      <c r="K20" s="37"/>
      <c r="L20" s="37"/>
      <c r="M20" s="37"/>
      <c r="N20" s="37"/>
      <c r="O20" s="37"/>
      <c r="P20" s="37"/>
      <c r="Q20" s="37"/>
      <c r="R20" s="37"/>
      <c r="S20" s="37"/>
      <c r="T20" s="358"/>
    </row>
    <row r="21" spans="1:20" ht="18" customHeight="1">
      <c r="A21" s="37"/>
      <c r="B21" s="4" t="s">
        <v>11</v>
      </c>
      <c r="C21" s="87">
        <v>16</v>
      </c>
      <c r="D21" s="37"/>
      <c r="E21" s="37"/>
      <c r="F21" s="357"/>
      <c r="G21" s="40"/>
      <c r="H21" s="40"/>
      <c r="I21" s="37"/>
      <c r="J21" s="37"/>
      <c r="K21" s="37"/>
      <c r="L21" s="37"/>
      <c r="M21" s="37"/>
      <c r="N21" s="37"/>
      <c r="O21" s="37"/>
      <c r="P21" s="37"/>
      <c r="Q21" s="37"/>
      <c r="R21" s="37"/>
      <c r="S21" s="37"/>
      <c r="T21" s="358"/>
    </row>
    <row r="22" spans="1:20">
      <c r="A22" s="37"/>
      <c r="B22" s="39"/>
      <c r="C22" s="42" t="str">
        <f>"("&amp;ROUND(C21/12,2)&amp;" years)"</f>
        <v>(1.33 years)</v>
      </c>
      <c r="D22" s="37"/>
      <c r="E22" s="37"/>
      <c r="F22" s="357"/>
      <c r="G22" s="40"/>
      <c r="H22" s="40"/>
      <c r="I22" s="37"/>
      <c r="J22" s="37"/>
      <c r="K22" s="37"/>
      <c r="L22" s="37"/>
      <c r="M22" s="37"/>
      <c r="N22" s="37"/>
      <c r="O22" s="37"/>
      <c r="P22" s="37"/>
      <c r="Q22" s="37"/>
      <c r="R22" s="37"/>
      <c r="S22" s="37"/>
      <c r="T22" s="358"/>
    </row>
    <row r="23" spans="1:20">
      <c r="A23" s="37"/>
      <c r="B23" s="39"/>
      <c r="C23" s="39"/>
      <c r="D23" s="37"/>
      <c r="E23" s="37"/>
      <c r="F23" s="357"/>
      <c r="G23" s="40"/>
      <c r="H23" s="40"/>
      <c r="I23" s="37"/>
      <c r="J23" s="37"/>
      <c r="K23" s="37"/>
      <c r="L23" s="37"/>
      <c r="M23" s="37"/>
      <c r="N23" s="37"/>
      <c r="O23" s="37"/>
      <c r="P23" s="37"/>
      <c r="Q23" s="37"/>
      <c r="R23" s="37"/>
      <c r="S23" s="37"/>
      <c r="T23" s="358"/>
    </row>
    <row r="24" spans="1:20" ht="18" customHeight="1">
      <c r="A24" s="37"/>
      <c r="B24" s="4" t="s">
        <v>6</v>
      </c>
      <c r="C24" s="12">
        <f>IF(C21=0," - ",PMT(C7/12,C21,-C6))</f>
        <v>194.50003896266389</v>
      </c>
      <c r="D24" s="37"/>
      <c r="E24" s="37"/>
      <c r="F24" s="357"/>
      <c r="G24" s="40"/>
      <c r="H24" s="40"/>
      <c r="I24" s="37"/>
      <c r="J24" s="37"/>
      <c r="K24" s="37"/>
      <c r="L24" s="37"/>
      <c r="M24" s="37"/>
      <c r="N24" s="37"/>
      <c r="O24" s="37"/>
      <c r="P24" s="37"/>
      <c r="Q24" s="37"/>
      <c r="R24" s="37"/>
      <c r="S24" s="37"/>
      <c r="T24" s="358"/>
    </row>
    <row r="25" spans="1:20" ht="18" customHeight="1">
      <c r="A25" s="37"/>
      <c r="B25" s="83" t="s">
        <v>8</v>
      </c>
      <c r="C25" s="13">
        <f>IF(C21=0," - ",C24*C21-C6)</f>
        <v>312.0006234026223</v>
      </c>
      <c r="D25" s="37"/>
      <c r="E25" s="37"/>
      <c r="F25" s="357"/>
      <c r="G25" s="40"/>
      <c r="H25" s="40"/>
      <c r="I25" s="37"/>
      <c r="J25" s="37"/>
      <c r="K25" s="37"/>
      <c r="L25" s="37"/>
      <c r="M25" s="37"/>
      <c r="N25" s="37"/>
      <c r="O25" s="37"/>
      <c r="P25" s="37"/>
      <c r="Q25" s="37"/>
      <c r="R25" s="37"/>
      <c r="S25" s="37"/>
      <c r="T25" s="358"/>
    </row>
    <row r="26" spans="1:20">
      <c r="A26" s="37"/>
      <c r="B26" s="37"/>
      <c r="C26" s="37"/>
      <c r="D26" s="37"/>
      <c r="E26" s="37"/>
      <c r="F26" s="357"/>
      <c r="G26" s="40"/>
      <c r="H26" s="40"/>
      <c r="I26" s="37"/>
      <c r="J26" s="37"/>
      <c r="K26" s="37"/>
      <c r="L26" s="37"/>
      <c r="M26" s="37"/>
      <c r="N26" s="37"/>
      <c r="O26" s="37"/>
      <c r="P26" s="37"/>
      <c r="Q26" s="37"/>
      <c r="R26" s="37"/>
      <c r="S26" s="37"/>
      <c r="T26" s="358"/>
    </row>
    <row r="27" spans="1:20">
      <c r="A27" s="37"/>
      <c r="B27" s="37"/>
      <c r="C27" s="37"/>
      <c r="D27" s="37"/>
      <c r="E27" s="37"/>
      <c r="F27" s="357"/>
      <c r="G27" s="37"/>
      <c r="H27" s="37"/>
      <c r="I27" s="37"/>
      <c r="J27" s="37"/>
      <c r="K27" s="37"/>
      <c r="L27" s="37"/>
      <c r="M27" s="37"/>
      <c r="N27" s="37"/>
      <c r="O27" s="37"/>
      <c r="P27" s="37"/>
      <c r="Q27" s="37"/>
      <c r="R27" s="37"/>
      <c r="S27" s="37"/>
      <c r="T27" s="358"/>
    </row>
    <row r="28" spans="1:20">
      <c r="A28" s="2" t="s">
        <v>14</v>
      </c>
      <c r="B28" s="37"/>
      <c r="C28" s="37"/>
      <c r="D28" s="37"/>
      <c r="E28" s="37"/>
      <c r="F28" s="37"/>
      <c r="G28" s="37"/>
      <c r="H28" s="37"/>
      <c r="I28" s="37"/>
      <c r="J28" s="37"/>
      <c r="K28" s="37"/>
      <c r="L28" s="37"/>
      <c r="M28" s="37"/>
      <c r="N28" s="37"/>
      <c r="O28" s="37"/>
      <c r="P28" s="37"/>
      <c r="Q28" s="37"/>
      <c r="R28" s="37"/>
      <c r="S28" s="37"/>
      <c r="T28" s="358"/>
    </row>
    <row r="29" spans="1:20">
      <c r="A29" s="2" t="s">
        <v>12</v>
      </c>
      <c r="B29" s="37"/>
      <c r="C29" s="37"/>
      <c r="D29" s="37"/>
      <c r="E29" s="37"/>
      <c r="F29" s="37"/>
      <c r="G29" s="37"/>
      <c r="H29" s="37"/>
      <c r="I29" s="37"/>
      <c r="J29" s="37"/>
      <c r="K29" s="37"/>
      <c r="L29" s="37"/>
      <c r="M29" s="37"/>
      <c r="N29" s="37"/>
      <c r="O29" s="37"/>
      <c r="P29" s="37"/>
      <c r="Q29" s="37"/>
      <c r="R29" s="37"/>
      <c r="S29" s="37"/>
      <c r="T29" s="358"/>
    </row>
    <row r="30" spans="1:20">
      <c r="A30" s="2" t="s">
        <v>13</v>
      </c>
      <c r="B30" s="37"/>
      <c r="C30" s="37"/>
      <c r="D30" s="37"/>
      <c r="E30" s="37"/>
      <c r="F30" s="37"/>
      <c r="G30" s="37"/>
      <c r="H30" s="37"/>
      <c r="I30" s="37"/>
      <c r="J30" s="37"/>
      <c r="K30" s="37"/>
      <c r="L30" s="37"/>
      <c r="M30" s="37"/>
      <c r="N30" s="37"/>
      <c r="O30" s="37"/>
      <c r="P30" s="37"/>
      <c r="Q30" s="37"/>
      <c r="R30" s="37"/>
      <c r="S30" s="37"/>
      <c r="T30" s="358"/>
    </row>
    <row r="31" spans="1:20">
      <c r="A31" s="37"/>
      <c r="B31" s="37"/>
      <c r="C31" s="37"/>
      <c r="D31" s="37"/>
      <c r="E31" s="37"/>
      <c r="F31" s="37"/>
      <c r="G31" s="37"/>
      <c r="H31" s="37"/>
      <c r="I31" s="37"/>
      <c r="J31" s="37"/>
      <c r="K31" s="37"/>
      <c r="L31" s="37"/>
      <c r="M31" s="37"/>
      <c r="N31" s="37"/>
      <c r="O31" s="37"/>
      <c r="P31" s="37"/>
      <c r="Q31" s="37"/>
      <c r="R31" s="37"/>
      <c r="S31" s="37"/>
      <c r="T31" s="358"/>
    </row>
    <row r="32" spans="1:20">
      <c r="A32" s="37"/>
      <c r="B32" s="37"/>
      <c r="C32" s="37"/>
      <c r="D32" s="37"/>
      <c r="E32" s="37"/>
      <c r="F32" s="37"/>
      <c r="G32" s="37"/>
      <c r="H32" s="37"/>
      <c r="I32" s="37"/>
      <c r="J32" s="37"/>
      <c r="K32" s="37"/>
      <c r="L32" s="37"/>
      <c r="M32" s="37"/>
      <c r="N32" s="37"/>
      <c r="O32" s="37"/>
      <c r="P32" s="37"/>
      <c r="Q32" s="37"/>
      <c r="R32" s="37"/>
      <c r="S32" s="37"/>
      <c r="T32" s="358"/>
    </row>
    <row r="33" spans="1:20">
      <c r="A33" s="37"/>
      <c r="B33" s="37"/>
      <c r="C33" s="37"/>
      <c r="D33" s="37"/>
      <c r="E33" s="37"/>
      <c r="F33" s="37"/>
      <c r="G33" s="37"/>
      <c r="H33" s="37"/>
      <c r="I33" s="37"/>
      <c r="J33" s="37"/>
      <c r="K33" s="37"/>
      <c r="L33" s="37"/>
      <c r="M33" s="37"/>
      <c r="N33" s="37"/>
      <c r="O33" s="37"/>
      <c r="P33" s="37"/>
      <c r="Q33" s="37"/>
      <c r="R33" s="37"/>
      <c r="S33" s="37"/>
      <c r="T33" s="358"/>
    </row>
    <row r="34" spans="1:20">
      <c r="A34" s="37"/>
      <c r="B34" s="37"/>
      <c r="C34" s="37"/>
      <c r="D34" s="37"/>
      <c r="E34" s="37"/>
      <c r="F34" s="37"/>
      <c r="G34" s="37"/>
      <c r="H34" s="37"/>
      <c r="I34" s="37"/>
      <c r="J34" s="37"/>
      <c r="K34" s="37"/>
      <c r="L34" s="37"/>
      <c r="M34" s="37"/>
      <c r="N34" s="37"/>
      <c r="O34" s="37"/>
      <c r="P34" s="37"/>
      <c r="Q34" s="37"/>
      <c r="R34" s="37"/>
      <c r="S34" s="37"/>
      <c r="T34" s="358"/>
    </row>
    <row r="35" spans="1:20">
      <c r="A35" s="37"/>
      <c r="B35" s="37"/>
      <c r="C35" s="37"/>
      <c r="D35" s="37"/>
      <c r="E35" s="37"/>
      <c r="F35" s="37"/>
      <c r="G35" s="37"/>
      <c r="H35" s="37"/>
      <c r="I35" s="37"/>
      <c r="J35" s="37"/>
      <c r="K35" s="37"/>
      <c r="L35" s="37"/>
      <c r="M35" s="37"/>
      <c r="N35" s="37"/>
      <c r="O35" s="37"/>
      <c r="P35" s="37"/>
      <c r="Q35" s="37"/>
      <c r="R35" s="37"/>
      <c r="S35" s="37"/>
      <c r="T35" s="358"/>
    </row>
    <row r="36" spans="1:20">
      <c r="A36" s="37"/>
      <c r="B36" s="37"/>
      <c r="C36" s="37"/>
      <c r="D36" s="37"/>
      <c r="E36" s="37"/>
      <c r="F36" s="37"/>
      <c r="G36" s="37"/>
      <c r="H36" s="37"/>
      <c r="I36" s="37"/>
      <c r="J36" s="37"/>
      <c r="K36" s="37"/>
      <c r="L36" s="37"/>
      <c r="M36" s="37"/>
      <c r="N36" s="37"/>
      <c r="O36" s="37"/>
      <c r="P36" s="37"/>
      <c r="Q36" s="37"/>
      <c r="R36" s="37"/>
      <c r="S36" s="37"/>
      <c r="T36" s="358"/>
    </row>
    <row r="37" spans="1:20">
      <c r="A37" s="37"/>
      <c r="B37" s="37"/>
      <c r="C37" s="37"/>
      <c r="D37" s="37"/>
      <c r="E37" s="37"/>
      <c r="F37" s="37"/>
      <c r="G37" s="37"/>
      <c r="H37" s="37"/>
      <c r="I37" s="37"/>
      <c r="J37" s="37"/>
      <c r="K37" s="37"/>
      <c r="L37" s="37"/>
      <c r="M37" s="37"/>
      <c r="N37" s="37"/>
      <c r="O37" s="37"/>
      <c r="P37" s="37"/>
      <c r="Q37" s="37"/>
      <c r="R37" s="37"/>
      <c r="S37" s="37"/>
      <c r="T37" s="358"/>
    </row>
    <row r="38" spans="1:20">
      <c r="A38" s="37"/>
      <c r="B38" s="37"/>
      <c r="C38" s="37"/>
      <c r="D38" s="37"/>
      <c r="E38" s="37"/>
      <c r="F38" s="37"/>
      <c r="G38" s="37"/>
      <c r="H38" s="37"/>
      <c r="I38" s="37"/>
      <c r="J38" s="37"/>
      <c r="K38" s="37"/>
      <c r="L38" s="37"/>
      <c r="M38" s="37"/>
      <c r="N38" s="37"/>
      <c r="O38" s="37"/>
      <c r="P38" s="37"/>
      <c r="Q38" s="37"/>
      <c r="R38" s="37"/>
      <c r="S38" s="37"/>
      <c r="T38" s="358"/>
    </row>
  </sheetData>
  <sheetProtection password="8F73" sheet="1" objects="1" scenarios="1" formatCells="0"/>
  <mergeCells count="1">
    <mergeCell ref="A3:E3"/>
  </mergeCells>
  <hyperlinks>
    <hyperlink ref="A3" r:id="rId1"/>
    <hyperlink ref="A3:E3" r:id="rId2" display="https://www.CreditScoreMaestro.com/Calculators/credit-repair.html"/>
  </hyperlinks>
  <pageMargins left="0.7" right="0.7" top="0.75" bottom="0.75" header="0.3" footer="0.3"/>
  <pageSetup orientation="portrait" horizontalDpi="300" verticalDpi="300" r:id="rId3"/>
  <drawing r:id="rId4"/>
  <legacyDrawing r:id="rId5"/>
</worksheet>
</file>

<file path=xl/worksheets/sheet3.xml><?xml version="1.0" encoding="utf-8"?>
<worksheet xmlns="http://schemas.openxmlformats.org/spreadsheetml/2006/main" xmlns:r="http://schemas.openxmlformats.org/officeDocument/2006/relationships">
  <sheetPr codeName="Sheet3"/>
  <dimension ref="A1:U83"/>
  <sheetViews>
    <sheetView showGridLines="0" workbookViewId="0">
      <pane ySplit="1" topLeftCell="A2" activePane="bottomLeft" state="frozen"/>
      <selection activeCell="E22" sqref="E22"/>
      <selection pane="bottomLeft"/>
    </sheetView>
  </sheetViews>
  <sheetFormatPr defaultRowHeight="12.75" customHeight="1"/>
  <cols>
    <col min="1" max="1" width="8.28515625" style="77" customWidth="1"/>
    <col min="2" max="2" width="18.28515625" style="77" customWidth="1"/>
    <col min="3" max="3" width="16.7109375" style="77" customWidth="1"/>
    <col min="4" max="4" width="17.42578125" style="77" customWidth="1"/>
    <col min="5" max="5" width="9.85546875" style="77" customWidth="1"/>
    <col min="6" max="6" width="13.85546875" style="77" customWidth="1"/>
    <col min="7" max="7" width="12.42578125" style="77" customWidth="1"/>
    <col min="8" max="8" width="19.140625" style="77" customWidth="1"/>
    <col min="9" max="9" width="3.5703125" style="77" customWidth="1"/>
    <col min="10" max="10" width="9.42578125" style="77" customWidth="1"/>
    <col min="11" max="13" width="9.140625" style="77"/>
    <col min="14" max="14" width="9.140625" style="77" customWidth="1"/>
    <col min="15" max="15" width="12.7109375" style="77" customWidth="1"/>
    <col min="16" max="16384" width="9.140625" style="77"/>
  </cols>
  <sheetData>
    <row r="1" spans="1:21" s="435" customFormat="1" ht="60.75" customHeight="1">
      <c r="A1" s="406"/>
      <c r="B1" s="406"/>
      <c r="C1" s="406"/>
      <c r="D1" s="430"/>
      <c r="E1" s="430"/>
      <c r="F1" s="430"/>
      <c r="G1" s="430"/>
      <c r="H1" s="406"/>
      <c r="I1" s="431"/>
      <c r="J1" s="431"/>
      <c r="K1" s="431"/>
      <c r="L1" s="431"/>
      <c r="M1" s="431"/>
      <c r="N1" s="431"/>
      <c r="O1" s="424"/>
      <c r="P1" s="432"/>
      <c r="Q1" s="433"/>
      <c r="R1" s="433"/>
      <c r="S1" s="433"/>
      <c r="T1" s="433"/>
      <c r="U1" s="434"/>
    </row>
    <row r="2" spans="1:21" ht="29.25" customHeight="1">
      <c r="A2" s="427" t="s">
        <v>18</v>
      </c>
      <c r="B2" s="428"/>
      <c r="C2" s="88"/>
      <c r="D2" s="429"/>
      <c r="E2" s="429"/>
      <c r="F2" s="429"/>
      <c r="G2" s="425"/>
      <c r="H2" s="425"/>
      <c r="I2" s="425"/>
      <c r="J2" s="425"/>
      <c r="K2" s="425"/>
      <c r="L2" s="425"/>
      <c r="M2" s="425"/>
      <c r="N2" s="88"/>
      <c r="O2" s="78"/>
      <c r="P2" s="191"/>
      <c r="Q2" s="188"/>
      <c r="R2" s="188"/>
      <c r="S2" s="188"/>
      <c r="T2" s="188"/>
      <c r="U2" s="188"/>
    </row>
    <row r="3" spans="1:21" ht="15.75" customHeight="1">
      <c r="A3" s="439" t="s">
        <v>23</v>
      </c>
      <c r="B3" s="439"/>
      <c r="C3" s="439"/>
      <c r="D3" s="439"/>
      <c r="E3" s="439"/>
      <c r="F3" s="45" t="s">
        <v>340</v>
      </c>
      <c r="G3" s="76"/>
      <c r="H3" s="76"/>
      <c r="I3" s="76"/>
      <c r="J3" s="76"/>
      <c r="K3" s="76"/>
      <c r="L3" s="76"/>
      <c r="M3" s="76"/>
      <c r="N3" s="76"/>
      <c r="O3" s="76"/>
      <c r="P3" s="191"/>
      <c r="Q3" s="188"/>
      <c r="R3" s="188"/>
      <c r="S3" s="188"/>
      <c r="T3" s="188"/>
      <c r="U3" s="188"/>
    </row>
    <row r="4" spans="1:21" ht="39.75" customHeight="1">
      <c r="A4" s="75"/>
      <c r="B4" s="75"/>
      <c r="C4" s="75"/>
      <c r="D4" s="75"/>
      <c r="E4" s="75"/>
      <c r="F4" s="426"/>
      <c r="G4" s="90"/>
      <c r="H4" s="89"/>
      <c r="I4" s="89"/>
      <c r="J4" s="91"/>
      <c r="K4" s="89"/>
      <c r="L4" s="89"/>
      <c r="M4" s="89"/>
      <c r="N4" s="89"/>
      <c r="O4" s="89"/>
      <c r="P4" s="191"/>
      <c r="Q4" s="188"/>
      <c r="R4" s="188"/>
      <c r="S4" s="188"/>
      <c r="T4" s="188"/>
      <c r="U4" s="188"/>
    </row>
    <row r="5" spans="1:21" ht="12.75" customHeight="1">
      <c r="A5" s="34"/>
      <c r="B5" s="34"/>
      <c r="C5" s="34"/>
      <c r="D5" s="34"/>
      <c r="E5" s="34"/>
      <c r="F5" s="34"/>
      <c r="G5" s="34"/>
      <c r="H5" s="34"/>
      <c r="J5" s="93" t="s">
        <v>103</v>
      </c>
      <c r="K5" s="94"/>
      <c r="L5" s="94"/>
      <c r="M5" s="94"/>
      <c r="N5" s="94"/>
      <c r="O5" s="94"/>
      <c r="P5" s="191"/>
      <c r="Q5" s="188"/>
      <c r="R5" s="188"/>
      <c r="S5" s="188"/>
      <c r="T5" s="188"/>
      <c r="U5" s="188"/>
    </row>
    <row r="6" spans="1:21" ht="16.5" customHeight="1">
      <c r="A6" s="34"/>
      <c r="B6" s="63" t="s">
        <v>102</v>
      </c>
      <c r="C6" s="108">
        <v>42736</v>
      </c>
      <c r="D6" s="34"/>
      <c r="E6" s="34"/>
      <c r="F6" s="34"/>
      <c r="G6" s="34"/>
      <c r="H6" s="34"/>
      <c r="J6" s="355" t="s">
        <v>19</v>
      </c>
      <c r="K6" s="356"/>
      <c r="L6" s="356"/>
      <c r="M6" s="356"/>
      <c r="N6" s="94"/>
      <c r="O6" s="94"/>
      <c r="P6" s="191"/>
      <c r="Q6" s="188"/>
      <c r="R6" s="188"/>
      <c r="S6" s="188"/>
      <c r="T6" s="188"/>
      <c r="U6" s="188"/>
    </row>
    <row r="7" spans="1:21" ht="12.75" customHeight="1">
      <c r="A7" s="34"/>
      <c r="B7" s="34"/>
      <c r="C7" s="34"/>
      <c r="D7" s="34"/>
      <c r="E7" s="34"/>
      <c r="F7" s="34"/>
      <c r="G7" s="34"/>
      <c r="H7" s="34"/>
      <c r="J7" s="355" t="s">
        <v>20</v>
      </c>
      <c r="K7" s="356"/>
      <c r="L7" s="356"/>
      <c r="M7" s="94"/>
      <c r="N7" s="94"/>
      <c r="O7" s="94"/>
      <c r="P7" s="191"/>
      <c r="Q7" s="188"/>
      <c r="R7" s="188"/>
      <c r="S7" s="188"/>
      <c r="T7" s="188"/>
      <c r="U7" s="188"/>
    </row>
    <row r="8" spans="1:21" ht="12.75" customHeight="1">
      <c r="A8" s="34"/>
      <c r="B8" s="95" t="s">
        <v>27</v>
      </c>
      <c r="C8" s="96"/>
      <c r="D8" s="34"/>
      <c r="E8" s="34"/>
      <c r="F8" s="34"/>
      <c r="G8" s="34"/>
      <c r="H8" s="34"/>
      <c r="J8" s="355" t="s">
        <v>21</v>
      </c>
      <c r="K8" s="356"/>
      <c r="L8" s="356"/>
      <c r="M8" s="94"/>
      <c r="N8" s="94"/>
      <c r="O8" s="94"/>
      <c r="P8" s="191"/>
      <c r="Q8" s="188"/>
      <c r="R8" s="188"/>
      <c r="S8" s="188"/>
      <c r="T8" s="188"/>
      <c r="U8" s="188"/>
    </row>
    <row r="9" spans="1:21" ht="12.75" customHeight="1">
      <c r="A9" s="56" t="s">
        <v>25</v>
      </c>
      <c r="B9" s="27" t="s">
        <v>28</v>
      </c>
      <c r="C9" s="28" t="s">
        <v>29</v>
      </c>
      <c r="D9" s="28" t="s">
        <v>30</v>
      </c>
      <c r="E9" s="28" t="s">
        <v>16</v>
      </c>
      <c r="F9" s="28" t="s">
        <v>31</v>
      </c>
      <c r="G9" s="28" t="s">
        <v>32</v>
      </c>
      <c r="H9" s="43" t="s">
        <v>35</v>
      </c>
      <c r="J9" s="355" t="s">
        <v>22</v>
      </c>
      <c r="K9" s="356"/>
      <c r="L9" s="94"/>
      <c r="M9" s="94"/>
      <c r="N9" s="94"/>
      <c r="O9" s="94"/>
      <c r="P9" s="191"/>
      <c r="Q9" s="188"/>
      <c r="R9" s="188"/>
      <c r="S9" s="188"/>
      <c r="T9" s="188"/>
      <c r="U9" s="188"/>
    </row>
    <row r="10" spans="1:21" ht="13.5" customHeight="1">
      <c r="A10" s="56">
        <v>1</v>
      </c>
      <c r="B10" s="29" t="s">
        <v>335</v>
      </c>
      <c r="C10" s="57">
        <v>2000</v>
      </c>
      <c r="D10" s="30">
        <v>0.12</v>
      </c>
      <c r="E10" s="59">
        <v>385</v>
      </c>
      <c r="F10" s="31"/>
      <c r="G10" s="57">
        <v>0</v>
      </c>
      <c r="H10" s="44">
        <f t="shared" ref="H10:H24" ca="1" si="0">ROUNDUP(OFFSET($C$9,ROW()-ROW($C$9),0,1,1)*OFFSET($D$9,ROW()-ROW($D$9),0,1,1)/12,2)</f>
        <v>20</v>
      </c>
      <c r="J10" s="355" t="s">
        <v>64</v>
      </c>
      <c r="K10" s="356"/>
      <c r="L10" s="356"/>
      <c r="M10" s="94"/>
      <c r="N10" s="94"/>
      <c r="O10" s="94"/>
      <c r="P10" s="191"/>
      <c r="Q10" s="188"/>
      <c r="R10" s="188"/>
      <c r="S10" s="188"/>
      <c r="T10" s="188"/>
      <c r="U10" s="188"/>
    </row>
    <row r="11" spans="1:21" ht="13.5" customHeight="1">
      <c r="A11" s="56">
        <f t="shared" ref="A11:A24" ca="1" si="1">OFFSET(A11,-1,0,1,1)+1</f>
        <v>2</v>
      </c>
      <c r="B11" s="29" t="s">
        <v>336</v>
      </c>
      <c r="C11" s="57">
        <v>2800</v>
      </c>
      <c r="D11" s="30">
        <v>0.15</v>
      </c>
      <c r="E11" s="59">
        <v>125</v>
      </c>
      <c r="F11" s="31"/>
      <c r="G11" s="57">
        <v>0</v>
      </c>
      <c r="H11" s="44">
        <f t="shared" ca="1" si="0"/>
        <v>35</v>
      </c>
      <c r="J11" s="355" t="s">
        <v>65</v>
      </c>
      <c r="K11" s="356"/>
      <c r="L11" s="356"/>
      <c r="M11" s="94"/>
      <c r="N11" s="94"/>
      <c r="O11" s="94"/>
      <c r="P11" s="191"/>
      <c r="Q11" s="188"/>
      <c r="R11" s="188"/>
      <c r="S11" s="188"/>
      <c r="T11" s="188"/>
      <c r="U11" s="188"/>
    </row>
    <row r="12" spans="1:21" ht="13.5" customHeight="1">
      <c r="A12" s="56">
        <f t="shared" ca="1" si="1"/>
        <v>3</v>
      </c>
      <c r="B12" s="29" t="s">
        <v>337</v>
      </c>
      <c r="C12" s="57">
        <v>5000</v>
      </c>
      <c r="D12" s="30">
        <v>0.14499999999999999</v>
      </c>
      <c r="E12" s="59">
        <v>200</v>
      </c>
      <c r="F12" s="31"/>
      <c r="G12" s="57">
        <v>0</v>
      </c>
      <c r="H12" s="44">
        <f t="shared" ca="1" si="0"/>
        <v>60.419999999999995</v>
      </c>
      <c r="J12" s="94"/>
      <c r="K12" s="94"/>
      <c r="L12" s="94"/>
      <c r="M12" s="94"/>
      <c r="N12" s="94"/>
      <c r="O12" s="94"/>
      <c r="P12" s="191"/>
      <c r="Q12" s="188"/>
      <c r="R12" s="188"/>
      <c r="S12" s="188"/>
      <c r="T12" s="188"/>
      <c r="U12" s="188"/>
    </row>
    <row r="13" spans="1:21" ht="13.5" customHeight="1">
      <c r="A13" s="56">
        <f t="shared" ca="1" si="1"/>
        <v>4</v>
      </c>
      <c r="B13" s="29" t="s">
        <v>338</v>
      </c>
      <c r="C13" s="57">
        <v>5250</v>
      </c>
      <c r="D13" s="30">
        <v>0.18990000000000001</v>
      </c>
      <c r="E13" s="59">
        <v>250</v>
      </c>
      <c r="F13" s="31"/>
      <c r="G13" s="57">
        <v>0</v>
      </c>
      <c r="H13" s="44">
        <f t="shared" ca="1" si="0"/>
        <v>83.09</v>
      </c>
      <c r="J13" s="92"/>
      <c r="K13" s="92"/>
      <c r="L13" s="92"/>
      <c r="M13" s="92"/>
      <c r="N13" s="92"/>
      <c r="O13" s="92"/>
      <c r="P13" s="188"/>
      <c r="Q13" s="188"/>
      <c r="R13" s="188"/>
      <c r="S13" s="188"/>
      <c r="T13" s="188"/>
      <c r="U13" s="188"/>
    </row>
    <row r="14" spans="1:21" ht="13.5" customHeight="1">
      <c r="A14" s="56">
        <f t="shared" ca="1" si="1"/>
        <v>5</v>
      </c>
      <c r="B14" s="29" t="s">
        <v>339</v>
      </c>
      <c r="C14" s="57">
        <v>18000</v>
      </c>
      <c r="D14" s="30">
        <v>4.4999999999999998E-2</v>
      </c>
      <c r="E14" s="59">
        <v>395</v>
      </c>
      <c r="F14" s="31"/>
      <c r="G14" s="57">
        <v>0</v>
      </c>
      <c r="H14" s="44">
        <f t="shared" ca="1" si="0"/>
        <v>67.5</v>
      </c>
      <c r="P14" s="188"/>
      <c r="Q14" s="188"/>
      <c r="R14" s="188"/>
      <c r="S14" s="188"/>
      <c r="T14" s="188"/>
      <c r="U14" s="188"/>
    </row>
    <row r="15" spans="1:21" ht="13.5" customHeight="1">
      <c r="A15" s="56">
        <f t="shared" ca="1" si="1"/>
        <v>6</v>
      </c>
      <c r="B15" s="29"/>
      <c r="C15" s="57"/>
      <c r="D15" s="30"/>
      <c r="E15" s="59"/>
      <c r="F15" s="31"/>
      <c r="G15" s="57"/>
      <c r="H15" s="44">
        <f t="shared" ca="1" si="0"/>
        <v>0</v>
      </c>
    </row>
    <row r="16" spans="1:21" ht="13.5" customHeight="1">
      <c r="A16" s="56">
        <f t="shared" ca="1" si="1"/>
        <v>7</v>
      </c>
      <c r="B16" s="64"/>
      <c r="C16" s="65"/>
      <c r="D16" s="66"/>
      <c r="E16" s="67"/>
      <c r="F16" s="68"/>
      <c r="G16" s="65"/>
      <c r="H16" s="44">
        <f t="shared" ca="1" si="0"/>
        <v>0</v>
      </c>
    </row>
    <row r="17" spans="1:8" ht="13.5" customHeight="1">
      <c r="A17" s="56">
        <f t="shared" ca="1" si="1"/>
        <v>8</v>
      </c>
      <c r="B17" s="64"/>
      <c r="C17" s="65"/>
      <c r="D17" s="66"/>
      <c r="E17" s="67"/>
      <c r="F17" s="68"/>
      <c r="G17" s="65"/>
      <c r="H17" s="44">
        <f t="shared" ca="1" si="0"/>
        <v>0</v>
      </c>
    </row>
    <row r="18" spans="1:8" ht="13.5" customHeight="1">
      <c r="A18" s="56">
        <f t="shared" ca="1" si="1"/>
        <v>9</v>
      </c>
      <c r="B18" s="64"/>
      <c r="C18" s="65"/>
      <c r="D18" s="66"/>
      <c r="E18" s="67"/>
      <c r="F18" s="68"/>
      <c r="G18" s="65"/>
      <c r="H18" s="44">
        <f t="shared" ca="1" si="0"/>
        <v>0</v>
      </c>
    </row>
    <row r="19" spans="1:8" ht="13.5" customHeight="1">
      <c r="A19" s="56">
        <f t="shared" ca="1" si="1"/>
        <v>10</v>
      </c>
      <c r="B19" s="29"/>
      <c r="C19" s="57"/>
      <c r="D19" s="30"/>
      <c r="E19" s="59"/>
      <c r="F19" s="31"/>
      <c r="G19" s="57"/>
      <c r="H19" s="44">
        <f t="shared" ca="1" si="0"/>
        <v>0</v>
      </c>
    </row>
    <row r="20" spans="1:8" ht="13.5" customHeight="1">
      <c r="A20" s="56">
        <f t="shared" ca="1" si="1"/>
        <v>11</v>
      </c>
      <c r="B20" s="64"/>
      <c r="C20" s="65"/>
      <c r="D20" s="66"/>
      <c r="E20" s="67"/>
      <c r="F20" s="68"/>
      <c r="G20" s="65"/>
      <c r="H20" s="44">
        <f t="shared" ca="1" si="0"/>
        <v>0</v>
      </c>
    </row>
    <row r="21" spans="1:8" ht="13.5" customHeight="1">
      <c r="A21" s="56">
        <f t="shared" ca="1" si="1"/>
        <v>12</v>
      </c>
      <c r="B21" s="64"/>
      <c r="C21" s="65"/>
      <c r="D21" s="66"/>
      <c r="E21" s="67"/>
      <c r="F21" s="68"/>
      <c r="G21" s="65"/>
      <c r="H21" s="44">
        <f t="shared" ca="1" si="0"/>
        <v>0</v>
      </c>
    </row>
    <row r="22" spans="1:8" ht="13.5" customHeight="1">
      <c r="A22" s="56">
        <f t="shared" ca="1" si="1"/>
        <v>13</v>
      </c>
      <c r="B22" s="29"/>
      <c r="C22" s="57"/>
      <c r="D22" s="30"/>
      <c r="E22" s="59"/>
      <c r="F22" s="31"/>
      <c r="G22" s="57"/>
      <c r="H22" s="44">
        <f t="shared" ca="1" si="0"/>
        <v>0</v>
      </c>
    </row>
    <row r="23" spans="1:8" ht="13.5" customHeight="1">
      <c r="A23" s="56">
        <f t="shared" ca="1" si="1"/>
        <v>14</v>
      </c>
      <c r="B23" s="29"/>
      <c r="C23" s="57"/>
      <c r="D23" s="30"/>
      <c r="E23" s="59"/>
      <c r="F23" s="31"/>
      <c r="G23" s="57"/>
      <c r="H23" s="44">
        <f t="shared" ca="1" si="0"/>
        <v>0</v>
      </c>
    </row>
    <row r="24" spans="1:8" ht="13.5" customHeight="1">
      <c r="A24" s="56">
        <f t="shared" ca="1" si="1"/>
        <v>15</v>
      </c>
      <c r="B24" s="29"/>
      <c r="C24" s="58"/>
      <c r="D24" s="30"/>
      <c r="E24" s="60"/>
      <c r="F24" s="31"/>
      <c r="G24" s="57"/>
      <c r="H24" s="44">
        <f t="shared" ca="1" si="0"/>
        <v>0</v>
      </c>
    </row>
    <row r="25" spans="1:8" ht="12.75" customHeight="1">
      <c r="A25" s="97" t="s">
        <v>26</v>
      </c>
      <c r="B25" s="34"/>
      <c r="C25" s="32">
        <f>SUM(C10:C24)</f>
        <v>33050</v>
      </c>
      <c r="D25" s="34"/>
      <c r="E25" s="32">
        <f>SUM(E10:E24)</f>
        <v>1355</v>
      </c>
      <c r="F25" s="34"/>
      <c r="G25" s="34"/>
      <c r="H25" s="34"/>
    </row>
    <row r="26" spans="1:8" ht="12.75" customHeight="1">
      <c r="A26" s="96"/>
      <c r="B26" s="34"/>
      <c r="C26" s="34"/>
      <c r="D26" s="34"/>
      <c r="E26" s="34"/>
      <c r="F26" s="34"/>
      <c r="G26" s="34"/>
      <c r="H26" s="34"/>
    </row>
    <row r="27" spans="1:8" ht="18" customHeight="1">
      <c r="A27" s="15"/>
      <c r="B27" s="53" t="s">
        <v>33</v>
      </c>
      <c r="C27" s="114">
        <v>850</v>
      </c>
      <c r="D27" s="33" t="str">
        <f>IF(NOT(debteliminator),"Not Applicable (No Debt Eliminator)",IF(C27&lt;=E25,"Too Low","  "))</f>
        <v>Too Low</v>
      </c>
      <c r="E27" s="34"/>
      <c r="F27" s="34"/>
      <c r="G27" s="34"/>
      <c r="H27" s="34"/>
    </row>
    <row r="28" spans="1:8" ht="18" customHeight="1">
      <c r="A28" s="34"/>
      <c r="B28" s="54" t="s">
        <v>34</v>
      </c>
      <c r="C28" s="72">
        <f>IF(NOT(debteliminator),"n/a",C27-E25)</f>
        <v>-505</v>
      </c>
      <c r="D28" s="33" t="str">
        <f>IF(C28&lt;0,"Need to Increase Monthly Payment","")</f>
        <v>Need to Increase Monthly Payment</v>
      </c>
      <c r="E28" s="34"/>
      <c r="F28" s="34"/>
      <c r="G28" s="34"/>
      <c r="H28" s="34"/>
    </row>
    <row r="29" spans="1:8" ht="12.75" customHeight="1">
      <c r="A29" s="34"/>
      <c r="B29" s="96"/>
      <c r="C29" s="96"/>
      <c r="D29" s="34"/>
      <c r="E29" s="34"/>
      <c r="F29" s="34"/>
      <c r="G29" s="34"/>
      <c r="H29" s="34"/>
    </row>
    <row r="30" spans="1:8" ht="12.75" customHeight="1">
      <c r="A30" s="34"/>
      <c r="B30" s="55" t="s">
        <v>36</v>
      </c>
      <c r="C30" s="113">
        <v>6</v>
      </c>
      <c r="D30" s="34"/>
      <c r="E30" s="34"/>
      <c r="F30" s="34"/>
      <c r="G30" s="34"/>
      <c r="H30" s="34"/>
    </row>
    <row r="31" spans="1:8" ht="12.75" customHeight="1">
      <c r="A31" s="34"/>
      <c r="B31" s="34"/>
      <c r="C31" s="34"/>
      <c r="D31" s="34"/>
      <c r="E31" s="34"/>
      <c r="F31" s="34"/>
      <c r="G31" s="34"/>
      <c r="H31" s="34"/>
    </row>
    <row r="32" spans="1:8" ht="12.75" customHeight="1">
      <c r="A32" s="34"/>
      <c r="B32" s="69" t="s">
        <v>37</v>
      </c>
      <c r="C32" s="34"/>
      <c r="D32" s="34"/>
      <c r="E32" s="34"/>
      <c r="F32" s="34"/>
      <c r="G32" s="34"/>
      <c r="H32" s="34"/>
    </row>
    <row r="33" spans="1:10" ht="12.75" customHeight="1">
      <c r="A33" s="34"/>
      <c r="B33" s="35" t="s">
        <v>38</v>
      </c>
      <c r="C33" s="35" t="s">
        <v>39</v>
      </c>
      <c r="D33" s="35" t="s">
        <v>8</v>
      </c>
      <c r="E33" s="35" t="s">
        <v>40</v>
      </c>
      <c r="F33" s="35" t="s">
        <v>41</v>
      </c>
      <c r="G33" s="35" t="s">
        <v>42</v>
      </c>
      <c r="H33" s="34"/>
      <c r="J33" s="98"/>
    </row>
    <row r="34" spans="1:10" ht="12.75" customHeight="1">
      <c r="A34" s="34"/>
      <c r="B34" s="35" t="s">
        <v>43</v>
      </c>
      <c r="C34" s="35" t="s">
        <v>29</v>
      </c>
      <c r="D34" s="35" t="s">
        <v>44</v>
      </c>
      <c r="E34" s="35" t="s">
        <v>45</v>
      </c>
      <c r="F34" s="35" t="s">
        <v>46</v>
      </c>
      <c r="G34" s="35" t="s">
        <v>47</v>
      </c>
      <c r="H34" s="34"/>
    </row>
    <row r="35" spans="1:10" ht="13.5" customHeight="1">
      <c r="A35" s="34"/>
      <c r="B35" s="99" t="str">
        <f t="array" aca="1" ref="B35:B49" ca="1">TRANSPOSE(PaymentSchedule!E9:S9)</f>
        <v>HSBC</v>
      </c>
      <c r="C35" s="100">
        <f t="array" aca="1" ref="C35:C49" ca="1">TRANSPOSE(PaymentSchedule!E10:S10)</f>
        <v>2000</v>
      </c>
      <c r="D35" s="100">
        <f t="array" aca="1" ref="D35:D49" ca="1">TRANSPOSE(PaymentSchedule!E17:S17)</f>
        <v>64.510000000000005</v>
      </c>
      <c r="E35" s="101">
        <f t="array" aca="1" ref="E35:E49" ca="1">TRANSPOSE(PaymentSchedule!E14:S14)</f>
        <v>6</v>
      </c>
      <c r="F35" s="102">
        <f t="array" aca="1" ref="F35:F49" ca="1">TRANSPOSE(PaymentSchedule!E15:S15)</f>
        <v>42917</v>
      </c>
      <c r="G35" s="102" t="str">
        <f t="array" aca="1" ref="G35:G49" ca="1">TRANSPOSE(PaymentSchedule!E16:S16)</f>
        <v/>
      </c>
      <c r="H35" s="34"/>
    </row>
    <row r="36" spans="1:10" ht="13.5" customHeight="1">
      <c r="A36" s="34"/>
      <c r="B36" s="99" t="str">
        <f ca="1"/>
        <v>Bank of America</v>
      </c>
      <c r="C36" s="100">
        <f ca="1"/>
        <v>2800</v>
      </c>
      <c r="D36" s="100">
        <f ca="1"/>
        <v>505.74</v>
      </c>
      <c r="E36" s="101">
        <f ca="1"/>
        <v>27</v>
      </c>
      <c r="F36" s="102">
        <f ca="1"/>
        <v>43556</v>
      </c>
      <c r="G36" s="102" t="str">
        <f ca="1"/>
        <v/>
      </c>
      <c r="H36" s="34"/>
    </row>
    <row r="37" spans="1:10" ht="13.5" customHeight="1">
      <c r="A37" s="34"/>
      <c r="B37" s="103" t="str">
        <f ca="1"/>
        <v>CITI</v>
      </c>
      <c r="C37" s="104">
        <f ca="1"/>
        <v>5000</v>
      </c>
      <c r="D37" s="104">
        <f ca="1"/>
        <v>979.61000000000013</v>
      </c>
      <c r="E37" s="105">
        <f ca="1"/>
        <v>28</v>
      </c>
      <c r="F37" s="106">
        <f ca="1"/>
        <v>43586</v>
      </c>
      <c r="G37" s="106" t="str">
        <f ca="1"/>
        <v/>
      </c>
      <c r="H37" s="34"/>
    </row>
    <row r="38" spans="1:10" ht="13.5" customHeight="1">
      <c r="A38" s="34"/>
      <c r="B38" s="103" t="str">
        <f ca="1"/>
        <v>HomeDepo</v>
      </c>
      <c r="C38" s="104">
        <f ca="1"/>
        <v>5250</v>
      </c>
      <c r="D38" s="104">
        <f ca="1"/>
        <v>1182.3</v>
      </c>
      <c r="E38" s="105">
        <f ca="1"/>
        <v>26</v>
      </c>
      <c r="F38" s="106">
        <f ca="1"/>
        <v>43525</v>
      </c>
      <c r="G38" s="106" t="str">
        <f ca="1"/>
        <v/>
      </c>
      <c r="H38" s="34"/>
    </row>
    <row r="39" spans="1:10" ht="13.5" customHeight="1">
      <c r="A39" s="34"/>
      <c r="B39" s="103" t="str">
        <f ca="1"/>
        <v>First National Bank</v>
      </c>
      <c r="C39" s="104">
        <f ca="1"/>
        <v>18000</v>
      </c>
      <c r="D39" s="104">
        <f ca="1"/>
        <v>1581.0500000000002</v>
      </c>
      <c r="E39" s="105">
        <f ca="1"/>
        <v>38</v>
      </c>
      <c r="F39" s="106">
        <f ca="1"/>
        <v>43891</v>
      </c>
      <c r="G39" s="106" t="str">
        <f ca="1"/>
        <v/>
      </c>
      <c r="H39" s="34"/>
    </row>
    <row r="40" spans="1:10" ht="13.5" customHeight="1">
      <c r="A40" s="34"/>
      <c r="B40" s="103" t="str">
        <f ca="1"/>
        <v/>
      </c>
      <c r="C40" s="104">
        <f ca="1"/>
        <v>0</v>
      </c>
      <c r="D40" s="104">
        <f ca="1"/>
        <v>0</v>
      </c>
      <c r="E40" s="105">
        <f ca="1"/>
        <v>0</v>
      </c>
      <c r="F40" s="106" t="str">
        <f ca="1"/>
        <v/>
      </c>
      <c r="G40" s="106" t="str">
        <f ca="1"/>
        <v/>
      </c>
      <c r="H40" s="34"/>
    </row>
    <row r="41" spans="1:10" ht="13.5" customHeight="1">
      <c r="A41" s="34"/>
      <c r="B41" s="99" t="str">
        <f ca="1"/>
        <v/>
      </c>
      <c r="C41" s="100">
        <f ca="1"/>
        <v>0</v>
      </c>
      <c r="D41" s="100">
        <f ca="1"/>
        <v>0</v>
      </c>
      <c r="E41" s="101">
        <f ca="1"/>
        <v>0</v>
      </c>
      <c r="F41" s="102" t="str">
        <f ca="1"/>
        <v/>
      </c>
      <c r="G41" s="102" t="str">
        <f ca="1"/>
        <v/>
      </c>
      <c r="H41" s="34"/>
    </row>
    <row r="42" spans="1:10" ht="13.5" customHeight="1">
      <c r="A42" s="34"/>
      <c r="B42" s="103" t="str">
        <f ca="1"/>
        <v/>
      </c>
      <c r="C42" s="104">
        <f ca="1"/>
        <v>0</v>
      </c>
      <c r="D42" s="104">
        <f ca="1"/>
        <v>0</v>
      </c>
      <c r="E42" s="105">
        <f ca="1"/>
        <v>0</v>
      </c>
      <c r="F42" s="106" t="str">
        <f ca="1"/>
        <v/>
      </c>
      <c r="G42" s="106" t="str">
        <f ca="1"/>
        <v/>
      </c>
      <c r="H42" s="34"/>
    </row>
    <row r="43" spans="1:10" ht="13.5" customHeight="1">
      <c r="A43" s="34"/>
      <c r="B43" s="99" t="str">
        <f ca="1"/>
        <v/>
      </c>
      <c r="C43" s="100">
        <f ca="1"/>
        <v>0</v>
      </c>
      <c r="D43" s="100">
        <f ca="1"/>
        <v>0</v>
      </c>
      <c r="E43" s="101">
        <f ca="1"/>
        <v>0</v>
      </c>
      <c r="F43" s="102" t="str">
        <f ca="1"/>
        <v/>
      </c>
      <c r="G43" s="102" t="str">
        <f ca="1"/>
        <v/>
      </c>
      <c r="H43" s="34"/>
    </row>
    <row r="44" spans="1:10" ht="13.5" customHeight="1">
      <c r="A44" s="34"/>
      <c r="B44" s="99" t="str">
        <f ca="1"/>
        <v/>
      </c>
      <c r="C44" s="100">
        <f ca="1"/>
        <v>0</v>
      </c>
      <c r="D44" s="100">
        <f ca="1"/>
        <v>0</v>
      </c>
      <c r="E44" s="101">
        <f ca="1"/>
        <v>0</v>
      </c>
      <c r="F44" s="102" t="str">
        <f ca="1"/>
        <v/>
      </c>
      <c r="G44" s="102" t="str">
        <f ca="1"/>
        <v/>
      </c>
      <c r="H44" s="34"/>
    </row>
    <row r="45" spans="1:10" ht="13.5" customHeight="1">
      <c r="A45" s="34"/>
      <c r="B45" s="99" t="str">
        <f ca="1"/>
        <v/>
      </c>
      <c r="C45" s="100">
        <f ca="1"/>
        <v>0</v>
      </c>
      <c r="D45" s="100">
        <f ca="1"/>
        <v>0</v>
      </c>
      <c r="E45" s="101">
        <f ca="1"/>
        <v>0</v>
      </c>
      <c r="F45" s="102" t="str">
        <f ca="1"/>
        <v/>
      </c>
      <c r="G45" s="102" t="str">
        <f ca="1"/>
        <v/>
      </c>
      <c r="H45" s="34"/>
    </row>
    <row r="46" spans="1:10" ht="13.5" customHeight="1">
      <c r="A46" s="34"/>
      <c r="B46" s="99" t="str">
        <f ca="1"/>
        <v/>
      </c>
      <c r="C46" s="100">
        <f ca="1"/>
        <v>0</v>
      </c>
      <c r="D46" s="100">
        <f ca="1"/>
        <v>0</v>
      </c>
      <c r="E46" s="101">
        <f ca="1"/>
        <v>0</v>
      </c>
      <c r="F46" s="102" t="str">
        <f ca="1"/>
        <v/>
      </c>
      <c r="G46" s="102" t="str">
        <f ca="1"/>
        <v/>
      </c>
      <c r="H46" s="34"/>
    </row>
    <row r="47" spans="1:10" ht="13.5" customHeight="1">
      <c r="A47" s="34"/>
      <c r="B47" s="99" t="str">
        <f ca="1"/>
        <v/>
      </c>
      <c r="C47" s="100">
        <f ca="1"/>
        <v>0</v>
      </c>
      <c r="D47" s="100">
        <f ca="1"/>
        <v>0</v>
      </c>
      <c r="E47" s="101">
        <f ca="1"/>
        <v>0</v>
      </c>
      <c r="F47" s="102" t="str">
        <f ca="1"/>
        <v/>
      </c>
      <c r="G47" s="102" t="str">
        <f ca="1"/>
        <v/>
      </c>
      <c r="H47" s="34"/>
    </row>
    <row r="48" spans="1:10" ht="13.5" customHeight="1">
      <c r="A48" s="34"/>
      <c r="B48" s="99" t="str">
        <f ca="1"/>
        <v/>
      </c>
      <c r="C48" s="100">
        <f ca="1"/>
        <v>0</v>
      </c>
      <c r="D48" s="100">
        <f ca="1"/>
        <v>0</v>
      </c>
      <c r="E48" s="101">
        <f ca="1"/>
        <v>0</v>
      </c>
      <c r="F48" s="102" t="str">
        <f ca="1"/>
        <v/>
      </c>
      <c r="G48" s="102" t="str">
        <f ca="1"/>
        <v/>
      </c>
      <c r="H48" s="34"/>
    </row>
    <row r="49" spans="1:18" ht="13.5" customHeight="1">
      <c r="A49" s="34"/>
      <c r="B49" s="99" t="str">
        <f ca="1"/>
        <v/>
      </c>
      <c r="C49" s="100">
        <f ca="1"/>
        <v>0</v>
      </c>
      <c r="D49" s="100">
        <f ca="1"/>
        <v>0</v>
      </c>
      <c r="E49" s="101">
        <f ca="1"/>
        <v>0</v>
      </c>
      <c r="F49" s="102" t="str">
        <f ca="1"/>
        <v/>
      </c>
      <c r="G49" s="102" t="str">
        <f ca="1"/>
        <v/>
      </c>
      <c r="H49" s="34"/>
    </row>
    <row r="50" spans="1:18" ht="17.25" customHeight="1">
      <c r="A50" s="34"/>
      <c r="B50" s="34"/>
      <c r="C50" s="53" t="s">
        <v>66</v>
      </c>
      <c r="D50" s="107">
        <f ca="1">PaymentSchedule!E20</f>
        <v>4313.21</v>
      </c>
      <c r="E50" s="61" t="s">
        <v>67</v>
      </c>
      <c r="F50" s="96"/>
      <c r="G50" s="34"/>
      <c r="H50" s="34"/>
    </row>
    <row r="51" spans="1:18" ht="12.75" customHeight="1">
      <c r="A51" s="34"/>
      <c r="B51" s="34"/>
      <c r="C51" s="96"/>
      <c r="D51" s="62" t="s">
        <v>68</v>
      </c>
      <c r="E51" s="96"/>
      <c r="F51" s="96"/>
      <c r="G51" s="34"/>
      <c r="H51" s="34"/>
    </row>
    <row r="52" spans="1:18" ht="12.75" customHeight="1">
      <c r="A52" s="34"/>
      <c r="B52" s="34"/>
      <c r="C52" s="34"/>
      <c r="D52" s="34"/>
      <c r="E52" s="34"/>
      <c r="F52" s="34"/>
      <c r="G52" s="34"/>
      <c r="H52" s="34"/>
    </row>
    <row r="53" spans="1:18" ht="12.75" customHeight="1">
      <c r="A53" s="34"/>
      <c r="B53" s="34"/>
      <c r="C53" s="34"/>
      <c r="D53" s="34"/>
      <c r="E53" s="34"/>
      <c r="F53" s="34"/>
      <c r="G53" s="34"/>
      <c r="H53" s="34"/>
    </row>
    <row r="54" spans="1:18" ht="12.75" customHeight="1">
      <c r="A54" s="34"/>
      <c r="B54" s="34"/>
      <c r="C54" s="34"/>
      <c r="D54" s="34"/>
      <c r="E54" s="34"/>
      <c r="F54" s="34"/>
      <c r="G54" s="34"/>
      <c r="H54" s="34"/>
    </row>
    <row r="55" spans="1:18" ht="12.75" customHeight="1">
      <c r="A55" s="34"/>
      <c r="B55" s="34"/>
      <c r="C55" s="34"/>
      <c r="D55" s="34"/>
      <c r="E55" s="34"/>
      <c r="F55" s="34"/>
      <c r="G55" s="34"/>
      <c r="H55" s="34"/>
    </row>
    <row r="56" spans="1:18" ht="12.75" customHeight="1">
      <c r="A56" s="34"/>
      <c r="B56" s="34"/>
      <c r="C56" s="34"/>
      <c r="D56" s="34"/>
      <c r="E56" s="34"/>
      <c r="F56" s="34"/>
      <c r="G56" s="34"/>
      <c r="H56" s="34"/>
    </row>
    <row r="57" spans="1:18" ht="12.75" customHeight="1">
      <c r="A57" s="34"/>
      <c r="B57" s="34"/>
      <c r="C57" s="34"/>
      <c r="D57" s="34"/>
      <c r="E57" s="34"/>
      <c r="F57" s="34"/>
      <c r="G57" s="34"/>
      <c r="H57" s="34"/>
    </row>
    <row r="58" spans="1:18" ht="12.75" customHeight="1">
      <c r="A58" s="34"/>
      <c r="B58" s="34"/>
      <c r="C58" s="34"/>
      <c r="D58" s="34"/>
      <c r="E58" s="34"/>
      <c r="F58" s="34"/>
      <c r="G58" s="34"/>
      <c r="H58" s="34"/>
    </row>
    <row r="59" spans="1:18" ht="12.75" customHeight="1">
      <c r="A59" s="34"/>
      <c r="B59" s="34"/>
      <c r="C59" s="34"/>
      <c r="D59" s="34"/>
      <c r="E59" s="34"/>
      <c r="F59" s="34"/>
      <c r="G59" s="34"/>
      <c r="H59" s="34"/>
    </row>
    <row r="62" spans="1:18" ht="12.75" customHeight="1">
      <c r="J62" s="111"/>
      <c r="K62" s="111"/>
      <c r="L62" s="111"/>
      <c r="M62" s="111"/>
      <c r="N62" s="111"/>
      <c r="O62" s="111"/>
      <c r="P62" s="111"/>
      <c r="Q62" s="111"/>
    </row>
    <row r="63" spans="1:18" ht="12.75" customHeight="1">
      <c r="J63" s="109" t="s">
        <v>325</v>
      </c>
      <c r="K63" s="112"/>
      <c r="L63" s="112"/>
      <c r="M63" s="112"/>
      <c r="N63" s="112"/>
      <c r="O63" s="112"/>
      <c r="P63" s="112"/>
      <c r="Q63" s="112"/>
      <c r="R63"/>
    </row>
    <row r="64" spans="1:18" ht="12.75" customHeight="1">
      <c r="J64" s="112" t="s">
        <v>326</v>
      </c>
      <c r="K64" s="112"/>
      <c r="L64" s="112"/>
      <c r="M64" s="112"/>
      <c r="N64" s="112"/>
      <c r="O64" s="112"/>
      <c r="P64" s="112"/>
      <c r="Q64" s="112"/>
      <c r="R64"/>
    </row>
    <row r="65" spans="10:18" ht="12.75" customHeight="1">
      <c r="J65" s="112" t="s">
        <v>327</v>
      </c>
      <c r="K65" s="112"/>
      <c r="L65" s="112"/>
      <c r="M65" s="112"/>
      <c r="N65" s="112"/>
      <c r="O65" s="112"/>
      <c r="P65" s="112"/>
      <c r="Q65" s="112"/>
      <c r="R65"/>
    </row>
    <row r="66" spans="10:18" ht="12.75" customHeight="1">
      <c r="J66" s="112" t="s">
        <v>328</v>
      </c>
      <c r="K66" s="112"/>
      <c r="L66" s="112"/>
      <c r="M66" s="112"/>
      <c r="N66" s="112"/>
      <c r="O66" s="112"/>
      <c r="P66" s="112"/>
      <c r="Q66" s="112"/>
      <c r="R66"/>
    </row>
    <row r="67" spans="10:18" ht="12.75" customHeight="1">
      <c r="J67" s="110" t="s">
        <v>329</v>
      </c>
      <c r="K67" s="112"/>
      <c r="L67" s="112"/>
      <c r="M67" s="112"/>
      <c r="N67" s="112"/>
      <c r="O67" s="112"/>
      <c r="P67" s="112"/>
      <c r="Q67" s="112"/>
      <c r="R67"/>
    </row>
    <row r="68" spans="10:18" ht="12.75" customHeight="1">
      <c r="J68" s="112"/>
      <c r="K68" s="112"/>
      <c r="L68" s="112"/>
      <c r="M68" s="112"/>
      <c r="N68" s="112"/>
      <c r="O68" s="112"/>
      <c r="P68" s="112"/>
      <c r="Q68" s="112"/>
      <c r="R68"/>
    </row>
    <row r="69" spans="10:18" ht="12.75" customHeight="1">
      <c r="J69" s="109" t="s">
        <v>310</v>
      </c>
      <c r="K69" s="112"/>
      <c r="L69" s="112"/>
      <c r="M69" s="112"/>
      <c r="N69" s="112"/>
      <c r="O69" s="112"/>
      <c r="P69" s="112"/>
      <c r="Q69" s="112"/>
      <c r="R69"/>
    </row>
    <row r="70" spans="10:18" ht="12.75" customHeight="1">
      <c r="J70" s="112" t="s">
        <v>305</v>
      </c>
      <c r="K70" s="112"/>
      <c r="L70" s="112"/>
      <c r="M70" s="112"/>
      <c r="N70" s="112"/>
      <c r="O70" s="112"/>
      <c r="P70" s="112"/>
      <c r="Q70" s="112"/>
      <c r="R70"/>
    </row>
    <row r="71" spans="10:18" ht="12.75" customHeight="1">
      <c r="J71" s="112" t="s">
        <v>306</v>
      </c>
      <c r="K71" s="112"/>
      <c r="L71" s="112"/>
      <c r="M71" s="112"/>
      <c r="N71" s="112"/>
      <c r="O71" s="112"/>
      <c r="P71" s="112"/>
      <c r="Q71" s="112"/>
      <c r="R71"/>
    </row>
    <row r="72" spans="10:18" ht="12.75" customHeight="1">
      <c r="J72" s="112" t="s">
        <v>307</v>
      </c>
      <c r="K72" s="112"/>
      <c r="L72" s="112"/>
      <c r="M72" s="112"/>
      <c r="N72" s="112"/>
      <c r="O72" s="112"/>
      <c r="P72" s="112"/>
      <c r="Q72" s="112"/>
      <c r="R72"/>
    </row>
    <row r="73" spans="10:18" ht="12.75" customHeight="1">
      <c r="J73" s="112"/>
      <c r="K73" s="112"/>
      <c r="L73" s="112"/>
      <c r="M73" s="112"/>
      <c r="N73" s="112"/>
      <c r="O73" s="112"/>
      <c r="P73" s="112"/>
      <c r="Q73" s="112"/>
      <c r="R73"/>
    </row>
    <row r="74" spans="10:18" ht="12.75" customHeight="1">
      <c r="J74" s="109" t="s">
        <v>330</v>
      </c>
      <c r="K74" s="112"/>
      <c r="L74" s="112"/>
      <c r="M74" s="112"/>
      <c r="N74" s="112"/>
      <c r="O74" s="112"/>
      <c r="P74" s="112"/>
      <c r="Q74" s="112"/>
      <c r="R74"/>
    </row>
    <row r="75" spans="10:18" ht="12.75" customHeight="1">
      <c r="J75" s="112" t="s">
        <v>331</v>
      </c>
      <c r="K75" s="112"/>
      <c r="L75" s="112"/>
      <c r="M75" s="112"/>
      <c r="N75" s="112"/>
      <c r="O75" s="112"/>
      <c r="P75" s="112"/>
      <c r="Q75" s="112"/>
      <c r="R75"/>
    </row>
    <row r="76" spans="10:18" ht="12.75" customHeight="1">
      <c r="J76" s="112" t="s">
        <v>332</v>
      </c>
      <c r="K76" s="112"/>
      <c r="L76" s="112"/>
      <c r="M76" s="112"/>
      <c r="N76" s="112"/>
      <c r="O76" s="112"/>
      <c r="P76" s="112"/>
      <c r="Q76" s="112"/>
      <c r="R76"/>
    </row>
    <row r="77" spans="10:18" ht="12.75" customHeight="1">
      <c r="J77" s="112" t="s">
        <v>333</v>
      </c>
      <c r="K77" s="112"/>
      <c r="L77" s="112"/>
      <c r="M77" s="112"/>
      <c r="N77" s="112"/>
      <c r="O77" s="112"/>
      <c r="P77" s="112"/>
      <c r="Q77" s="112"/>
      <c r="R77"/>
    </row>
    <row r="78" spans="10:18" ht="12.75" customHeight="1">
      <c r="J78" s="112" t="s">
        <v>308</v>
      </c>
      <c r="K78" s="112"/>
      <c r="L78" s="112"/>
      <c r="M78" s="112"/>
      <c r="N78" s="112"/>
      <c r="O78" s="112"/>
      <c r="P78" s="112"/>
      <c r="Q78" s="112"/>
      <c r="R78"/>
    </row>
    <row r="79" spans="10:18" ht="12.75" customHeight="1">
      <c r="J79" s="112" t="s">
        <v>309</v>
      </c>
      <c r="K79" s="112"/>
      <c r="L79" s="112"/>
      <c r="M79" s="112"/>
      <c r="N79" s="112"/>
      <c r="O79" s="112"/>
      <c r="P79" s="112"/>
      <c r="Q79" s="112"/>
      <c r="R79"/>
    </row>
    <row r="80" spans="10:18" ht="12.75" customHeight="1">
      <c r="J80" s="112"/>
      <c r="K80" s="112"/>
      <c r="L80" s="112"/>
      <c r="M80" s="112"/>
      <c r="N80" s="112"/>
      <c r="O80" s="112"/>
      <c r="P80" s="112"/>
      <c r="Q80" s="112"/>
      <c r="R80"/>
    </row>
    <row r="81" spans="10:18" ht="12.75" customHeight="1">
      <c r="J81" s="109" t="s">
        <v>311</v>
      </c>
      <c r="K81" s="112"/>
      <c r="L81" s="112"/>
      <c r="M81" s="112"/>
      <c r="N81" s="112"/>
      <c r="O81" s="112"/>
      <c r="P81" s="112"/>
      <c r="Q81" s="112"/>
      <c r="R81"/>
    </row>
    <row r="82" spans="10:18" ht="12.75" customHeight="1">
      <c r="J82" s="112" t="s">
        <v>322</v>
      </c>
      <c r="K82" s="112"/>
      <c r="L82" s="112"/>
      <c r="M82" s="112"/>
      <c r="N82" s="112"/>
      <c r="O82" s="112"/>
      <c r="P82" s="112"/>
      <c r="Q82" s="112"/>
      <c r="R82"/>
    </row>
    <row r="83" spans="10:18" ht="12.75" customHeight="1">
      <c r="J83" s="112" t="s">
        <v>323</v>
      </c>
      <c r="K83" s="112"/>
      <c r="L83" s="112"/>
      <c r="M83" s="112"/>
      <c r="N83" s="112"/>
      <c r="O83" s="112"/>
      <c r="P83" s="112"/>
      <c r="Q83" s="112"/>
      <c r="R83"/>
    </row>
  </sheetData>
  <sheetProtection password="8F73" sheet="1" objects="1" scenarios="1" formatCells="0"/>
  <dataConsolidate/>
  <mergeCells count="1">
    <mergeCell ref="A3:E3"/>
  </mergeCells>
  <conditionalFormatting sqref="E10:E24">
    <cfRule type="expression" dxfId="38" priority="2" stopIfTrue="1">
      <formula>E10&lt;(ROUND(OFFSET($C$9,ROW()-ROW($C$9),0,1,1)*OFFSET($D$9,ROW()-ROW($D$9),0,1,1)/12,2))</formula>
    </cfRule>
  </conditionalFormatting>
  <conditionalFormatting sqref="C28">
    <cfRule type="cellIs" dxfId="37" priority="1" stopIfTrue="1" operator="lessThan">
      <formula>0</formula>
    </cfRule>
  </conditionalFormatting>
  <dataValidations count="1">
    <dataValidation showInputMessage="1" showErrorMessage="1" sqref="K36:K40"/>
  </dataValidations>
  <hyperlinks>
    <hyperlink ref="A3" r:id="rId1"/>
    <hyperlink ref="A3:E3" r:id="rId2" display="https://www.CreditScoreMaestro.com/Calculators/credit-repair.html"/>
  </hyperlinks>
  <pageMargins left="0.7" right="0.7" top="0.75" bottom="0.75" header="0.3" footer="0.3"/>
  <pageSetup orientation="portrait" r:id="rId3"/>
  <drawing r:id="rId4"/>
  <legacyDrawing r:id="rId5"/>
</worksheet>
</file>

<file path=xl/worksheets/sheet4.xml><?xml version="1.0" encoding="utf-8"?>
<worksheet xmlns="http://schemas.openxmlformats.org/spreadsheetml/2006/main" xmlns:r="http://schemas.openxmlformats.org/officeDocument/2006/relationships">
  <sheetPr codeName="Sheet6"/>
  <dimension ref="A1:DE385"/>
  <sheetViews>
    <sheetView showGridLines="0" workbookViewId="0">
      <pane ySplit="1" topLeftCell="A2" activePane="bottomLeft" state="frozen"/>
      <selection activeCell="E22" sqref="E22"/>
      <selection pane="bottomLeft"/>
    </sheetView>
  </sheetViews>
  <sheetFormatPr defaultRowHeight="16.5"/>
  <cols>
    <col min="1" max="1" width="5.5703125" style="40" customWidth="1"/>
    <col min="2" max="2" width="14.85546875" style="40" customWidth="1"/>
    <col min="3" max="3" width="13.28515625" style="77" customWidth="1"/>
    <col min="4" max="4" width="12.7109375" style="77" customWidth="1"/>
    <col min="5" max="5" width="11.42578125" style="77" customWidth="1"/>
    <col min="6" max="6" width="14.42578125" style="77" customWidth="1"/>
    <col min="7" max="19" width="11.42578125" style="77" customWidth="1"/>
    <col min="20" max="20" width="4.140625" style="77" customWidth="1"/>
    <col min="21" max="21" width="18.7109375" style="77" customWidth="1"/>
    <col min="22" max="22" width="10.42578125" style="77" hidden="1" customWidth="1"/>
    <col min="23" max="38" width="9.140625" style="77" hidden="1" customWidth="1"/>
    <col min="39" max="39" width="10.140625" style="77" hidden="1" customWidth="1"/>
    <col min="40" max="40" width="6.28515625" style="77" hidden="1" customWidth="1"/>
    <col min="41" max="56" width="9.140625" style="77" hidden="1" customWidth="1"/>
    <col min="57" max="57" width="6.7109375" style="77" hidden="1" customWidth="1"/>
    <col min="58" max="90" width="9.140625" style="77" hidden="1" customWidth="1"/>
    <col min="91" max="91" width="11.5703125" style="77" hidden="1" customWidth="1"/>
    <col min="92" max="104" width="9.140625" style="77" hidden="1" customWidth="1"/>
    <col min="105" max="16384" width="9.140625" style="77"/>
  </cols>
  <sheetData>
    <row r="1" spans="1:21" ht="60.75" customHeight="1">
      <c r="A1" s="115"/>
      <c r="B1" s="115"/>
      <c r="C1" s="76"/>
      <c r="D1" s="76"/>
      <c r="E1" s="76"/>
      <c r="F1" s="76"/>
      <c r="G1" s="76"/>
      <c r="H1" s="76"/>
      <c r="I1" s="45"/>
      <c r="J1" s="45"/>
      <c r="K1" s="45"/>
      <c r="L1" s="45"/>
      <c r="M1" s="45"/>
      <c r="N1" s="45"/>
      <c r="O1" s="45"/>
      <c r="P1" s="45"/>
      <c r="Q1" s="45"/>
      <c r="R1" s="45"/>
      <c r="S1" s="45"/>
      <c r="T1" s="37"/>
      <c r="U1" s="76"/>
    </row>
    <row r="2" spans="1:21" ht="29.25" customHeight="1">
      <c r="A2" s="52" t="s">
        <v>303</v>
      </c>
      <c r="B2" s="52"/>
      <c r="C2" s="52"/>
      <c r="D2" s="88"/>
      <c r="E2" s="52"/>
      <c r="F2" s="52"/>
      <c r="G2" s="51"/>
      <c r="H2" s="51"/>
      <c r="I2" s="78"/>
      <c r="J2" s="51"/>
      <c r="K2" s="51"/>
      <c r="L2" s="51"/>
      <c r="M2" s="51"/>
      <c r="N2" s="78"/>
      <c r="O2" s="51"/>
      <c r="P2" s="51"/>
      <c r="Q2" s="51"/>
      <c r="R2" s="51"/>
      <c r="S2" s="78"/>
      <c r="T2" s="116"/>
      <c r="U2" s="78"/>
    </row>
    <row r="3" spans="1:21" ht="15.75" customHeight="1">
      <c r="A3" s="438" t="s">
        <v>23</v>
      </c>
      <c r="B3" s="438"/>
      <c r="C3" s="438"/>
      <c r="D3" s="438"/>
      <c r="E3" s="438"/>
      <c r="F3" s="438"/>
      <c r="G3" s="45" t="s">
        <v>24</v>
      </c>
      <c r="H3" s="76"/>
      <c r="I3" s="76"/>
      <c r="J3" s="76"/>
      <c r="K3" s="76"/>
      <c r="L3" s="76"/>
      <c r="M3" s="76"/>
      <c r="N3" s="76"/>
      <c r="O3" s="76"/>
      <c r="P3" s="76"/>
      <c r="Q3" s="76"/>
      <c r="R3" s="76"/>
      <c r="S3" s="79"/>
      <c r="U3" s="76"/>
    </row>
    <row r="4" spans="1:21" ht="39.75" customHeight="1">
      <c r="A4" s="75"/>
      <c r="B4" s="75"/>
      <c r="C4" s="75"/>
      <c r="D4" s="75"/>
      <c r="E4" s="75"/>
      <c r="F4" s="89"/>
      <c r="G4" s="90"/>
      <c r="H4" s="89"/>
      <c r="I4" s="89"/>
      <c r="J4" s="91"/>
      <c r="K4" s="89"/>
      <c r="L4" s="89"/>
      <c r="M4" s="89"/>
      <c r="N4" s="89"/>
      <c r="O4" s="89"/>
      <c r="P4" s="89"/>
      <c r="Q4" s="89"/>
      <c r="R4" s="89"/>
      <c r="S4" s="89"/>
      <c r="U4" s="92"/>
    </row>
    <row r="5" spans="1:21">
      <c r="A5" s="71"/>
      <c r="B5" s="71"/>
      <c r="C5" s="78"/>
      <c r="D5" s="78"/>
      <c r="E5" s="78"/>
      <c r="F5" s="78"/>
      <c r="G5" s="78"/>
      <c r="H5" s="78"/>
      <c r="I5" s="78"/>
      <c r="J5" s="78"/>
      <c r="K5" s="78"/>
      <c r="L5" s="78"/>
      <c r="M5" s="78"/>
      <c r="N5" s="78"/>
      <c r="O5" s="78"/>
      <c r="P5" s="78"/>
      <c r="Q5" s="78"/>
      <c r="R5" s="78"/>
      <c r="S5" s="78"/>
      <c r="T5" s="116"/>
      <c r="U5" s="78"/>
    </row>
    <row r="6" spans="1:21" ht="18">
      <c r="A6" s="71"/>
      <c r="B6" s="71"/>
      <c r="C6" s="117"/>
      <c r="D6" s="118" t="s">
        <v>36</v>
      </c>
      <c r="E6" s="119"/>
      <c r="F6" s="119"/>
      <c r="G6" s="119"/>
      <c r="H6" s="36"/>
      <c r="I6" s="36"/>
      <c r="J6" s="36"/>
      <c r="K6" s="78"/>
      <c r="L6" s="78"/>
      <c r="M6" s="78"/>
      <c r="N6" s="78"/>
      <c r="O6" s="78"/>
      <c r="P6" s="78"/>
      <c r="Q6" s="78"/>
      <c r="R6" s="78"/>
      <c r="S6" s="78"/>
      <c r="T6" s="116"/>
      <c r="U6" s="78"/>
    </row>
    <row r="7" spans="1:21" ht="18">
      <c r="A7" s="71"/>
      <c r="B7" s="71"/>
      <c r="C7" s="117"/>
      <c r="D7" s="118" t="s">
        <v>58</v>
      </c>
      <c r="E7" s="120">
        <f>IF(NOT(debteliminator),"Variable",'Debt Reduction Calc.'!C27)</f>
        <v>850</v>
      </c>
      <c r="F7" s="120"/>
      <c r="G7" s="120"/>
      <c r="H7" s="120"/>
      <c r="I7" s="120"/>
      <c r="J7" s="120"/>
      <c r="K7" s="78"/>
      <c r="L7" s="78"/>
      <c r="M7" s="78"/>
      <c r="N7" s="78"/>
      <c r="O7" s="78"/>
      <c r="P7" s="78"/>
      <c r="Q7" s="78"/>
      <c r="R7" s="78"/>
      <c r="S7" s="78"/>
      <c r="T7" s="116"/>
      <c r="U7" s="78"/>
    </row>
    <row r="8" spans="1:21" ht="17.25" thickBot="1">
      <c r="A8" s="71"/>
      <c r="B8" s="71"/>
      <c r="C8" s="78"/>
      <c r="D8" s="78"/>
      <c r="E8" s="78"/>
      <c r="F8" s="78"/>
      <c r="G8" s="78"/>
      <c r="H8" s="78"/>
      <c r="I8" s="78"/>
      <c r="J8" s="78"/>
      <c r="K8" s="78"/>
      <c r="L8" s="78"/>
      <c r="M8" s="78"/>
      <c r="N8" s="78"/>
      <c r="O8" s="78"/>
      <c r="P8" s="78"/>
      <c r="Q8" s="78"/>
      <c r="R8" s="78"/>
      <c r="S8" s="78"/>
      <c r="T8" s="116"/>
      <c r="U8" s="78"/>
    </row>
    <row r="9" spans="1:21" ht="27.75" thickBot="1">
      <c r="A9" s="121"/>
      <c r="B9" s="122"/>
      <c r="C9" s="123"/>
      <c r="D9" s="124" t="s">
        <v>48</v>
      </c>
      <c r="E9" s="125" t="str">
        <f ca="1">IF(ISERROR(Order!B66),"",IF(ISBLANK(INDEX('Debt Reduction Calc.'!B10:B24,Order!B66))," - ",INDEX('Debt Reduction Calc.'!B10:B24,Order!B66)))</f>
        <v>HSBC</v>
      </c>
      <c r="F9" s="126" t="str">
        <f ca="1">IF(ISERROR(Order!C66),"",IF(ISBLANK(INDEX('Debt Reduction Calc.'!B10:B24,Order!C66))," - ",INDEX('Debt Reduction Calc.'!B10:B24,Order!C66)))</f>
        <v>Bank of America</v>
      </c>
      <c r="G9" s="126" t="str">
        <f ca="1">IF(ISERROR(Order!D66),"",IF(ISBLANK(INDEX('Debt Reduction Calc.'!B10:B24,Order!D66))," - ",INDEX('Debt Reduction Calc.'!B10:B24,Order!D66)))</f>
        <v>CITI</v>
      </c>
      <c r="H9" s="126" t="str">
        <f ca="1">IF(ISERROR(Order!E66),"",IF(ISBLANK(INDEX('Debt Reduction Calc.'!B10:B24,Order!E66))," - ",INDEX('Debt Reduction Calc.'!B10:B24,Order!E66)))</f>
        <v>HomeDepo</v>
      </c>
      <c r="I9" s="126" t="str">
        <f ca="1">IF(ISERROR(Order!F66),"",IF(ISBLANK(INDEX('Debt Reduction Calc.'!B10:B24,Order!F66))," - ",INDEX('Debt Reduction Calc.'!B10:B24,Order!F66)))</f>
        <v>First National Bank</v>
      </c>
      <c r="J9" s="126" t="str">
        <f ca="1">IF(ISERROR(Order!G66),"",IF(ISBLANK(INDEX('Debt Reduction Calc.'!B10:B24,Order!G66))," - ",INDEX('Debt Reduction Calc.'!B10:B24,Order!G66)))</f>
        <v/>
      </c>
      <c r="K9" s="126" t="str">
        <f ca="1">IF(ISERROR(Order!H66),"",IF(ISBLANK(INDEX('Debt Reduction Calc.'!B10:B24,Order!H66))," - ",INDEX('Debt Reduction Calc.'!B10:B24,Order!H66)))</f>
        <v/>
      </c>
      <c r="L9" s="126" t="str">
        <f ca="1">IF(ISERROR(Order!I66),"",IF(ISBLANK(INDEX('Debt Reduction Calc.'!B10:B24,Order!I66))," - ",INDEX('Debt Reduction Calc.'!B10:B24,Order!I66)))</f>
        <v/>
      </c>
      <c r="M9" s="126" t="str">
        <f ca="1">IF(ISERROR(Order!J66),"",IF(ISBLANK(INDEX('Debt Reduction Calc.'!B10:B24,Order!J66))," - ",INDEX('Debt Reduction Calc.'!B10:B24,Order!J66)))</f>
        <v/>
      </c>
      <c r="N9" s="126" t="str">
        <f ca="1">IF(ISERROR(Order!K66),"",IF(ISBLANK(INDEX('Debt Reduction Calc.'!B10:B24,Order!K66))," - ",INDEX('Debt Reduction Calc.'!B10:B24,Order!K66)))</f>
        <v/>
      </c>
      <c r="O9" s="126" t="str">
        <f ca="1">IF(ISERROR(Order!L66),"",IF(ISBLANK(INDEX('Debt Reduction Calc.'!B10:B24,Order!L66))," - ",INDEX('Debt Reduction Calc.'!B10:B24,Order!L66)))</f>
        <v/>
      </c>
      <c r="P9" s="126" t="str">
        <f ca="1">IF(ISERROR(Order!M66),"",IF(ISBLANK(INDEX('Debt Reduction Calc.'!B10:B24,Order!M66))," - ",INDEX('Debt Reduction Calc.'!B10:B24,Order!M66)))</f>
        <v/>
      </c>
      <c r="Q9" s="126" t="str">
        <f ca="1">IF(ISERROR(Order!N66),"",IF(ISBLANK(INDEX('Debt Reduction Calc.'!B10:B24,Order!N66))," - ",INDEX('Debt Reduction Calc.'!B10:B24,Order!N66)))</f>
        <v/>
      </c>
      <c r="R9" s="126" t="str">
        <f ca="1">IF(ISERROR(Order!O66),"",IF(ISBLANK(INDEX('Debt Reduction Calc.'!B10:B24,Order!O66))," - ",INDEX('Debt Reduction Calc.'!B10:B24,Order!O66)))</f>
        <v/>
      </c>
      <c r="S9" s="126" t="str">
        <f ca="1">IF(ISERROR(Order!P66),"",IF(ISBLANK(INDEX('Debt Reduction Calc.'!B10:B24,Order!P66))," - ",INDEX('Debt Reduction Calc.'!B10:B24,Order!P66)))</f>
        <v/>
      </c>
      <c r="T9" s="116"/>
      <c r="U9" s="78"/>
    </row>
    <row r="10" spans="1:21">
      <c r="A10" s="127"/>
      <c r="B10" s="127"/>
      <c r="C10" s="128"/>
      <c r="D10" s="129" t="s">
        <v>49</v>
      </c>
      <c r="E10" s="130">
        <f ca="1">IF(ISERROR(Order!B66),0,INDEX('Debt Reduction Calc.'!$C$10:$C$24,Order!B66))</f>
        <v>2000</v>
      </c>
      <c r="F10" s="130">
        <f ca="1">IF(ISERROR(Order!C66),0,INDEX('Debt Reduction Calc.'!$C$10:$C$24,Order!C66))</f>
        <v>2800</v>
      </c>
      <c r="G10" s="130">
        <f ca="1">IF(ISERROR(Order!D66),0,INDEX('Debt Reduction Calc.'!$C$10:$C$24,Order!D66))</f>
        <v>5000</v>
      </c>
      <c r="H10" s="130">
        <f ca="1">IF(ISERROR(Order!E66),0,INDEX('Debt Reduction Calc.'!$C$10:$C$24,Order!E66))</f>
        <v>5250</v>
      </c>
      <c r="I10" s="130">
        <f ca="1">IF(ISERROR(Order!F66),0,INDEX('Debt Reduction Calc.'!$C$10:$C$24,Order!F66))</f>
        <v>18000</v>
      </c>
      <c r="J10" s="130">
        <f ca="1">IF(ISERROR(Order!G66),0,INDEX('Debt Reduction Calc.'!$C$10:$C$24,Order!G66))</f>
        <v>0</v>
      </c>
      <c r="K10" s="130">
        <f ca="1">IF(ISERROR(Order!H66),0,INDEX('Debt Reduction Calc.'!$C$10:$C$24,Order!H66))</f>
        <v>0</v>
      </c>
      <c r="L10" s="130">
        <f ca="1">IF(ISERROR(Order!I66),0,INDEX('Debt Reduction Calc.'!$C$10:$C$24,Order!I66))</f>
        <v>0</v>
      </c>
      <c r="M10" s="130">
        <f ca="1">IF(ISERROR(Order!J66),0,INDEX('Debt Reduction Calc.'!$C$10:$C$24,Order!J66))</f>
        <v>0</v>
      </c>
      <c r="N10" s="130">
        <f ca="1">IF(ISERROR(Order!K66),0,INDEX('Debt Reduction Calc.'!$C$10:$C$24,Order!K66))</f>
        <v>0</v>
      </c>
      <c r="O10" s="130">
        <f ca="1">IF(ISERROR(Order!L66),0,INDEX('Debt Reduction Calc.'!$C$10:$C$24,Order!L66))</f>
        <v>0</v>
      </c>
      <c r="P10" s="130">
        <f ca="1">IF(ISERROR(Order!M66),0,INDEX('Debt Reduction Calc.'!$C$10:$C$24,Order!M66))</f>
        <v>0</v>
      </c>
      <c r="Q10" s="130">
        <f ca="1">IF(ISERROR(Order!N66),0,INDEX('Debt Reduction Calc.'!$C$10:$C$24,Order!N66))</f>
        <v>0</v>
      </c>
      <c r="R10" s="130">
        <f ca="1">IF(ISERROR(Order!O66),0,INDEX('Debt Reduction Calc.'!$C$10:$C$24,Order!O66))</f>
        <v>0</v>
      </c>
      <c r="S10" s="130">
        <f ca="1">IF(ISERROR(Order!P66),0,INDEX('Debt Reduction Calc.'!$C$10:$C$24,Order!P66))</f>
        <v>0</v>
      </c>
      <c r="T10" s="116"/>
      <c r="U10" s="78"/>
    </row>
    <row r="11" spans="1:21">
      <c r="A11" s="131"/>
      <c r="B11" s="131"/>
      <c r="C11" s="132"/>
      <c r="D11" s="133" t="s">
        <v>50</v>
      </c>
      <c r="E11" s="130">
        <f ca="1">IF(ISERROR(Order!B66),0,INDEX('Debt Reduction Calc.'!$G$10:$G$24,Order!B66))</f>
        <v>0</v>
      </c>
      <c r="F11" s="130">
        <f ca="1">IF(ISERROR(Order!C66),0,INDEX('Debt Reduction Calc.'!$G$10:$G$24,Order!C66))</f>
        <v>0</v>
      </c>
      <c r="G11" s="130">
        <f ca="1">IF(ISERROR(Order!D66),0,INDEX('Debt Reduction Calc.'!$G$10:$G$24,Order!D66))</f>
        <v>0</v>
      </c>
      <c r="H11" s="130">
        <f ca="1">IF(ISERROR(Order!E66),0,INDEX('Debt Reduction Calc.'!$G$10:$G$24,Order!E66))</f>
        <v>0</v>
      </c>
      <c r="I11" s="130">
        <f ca="1">IF(ISERROR(Order!F66),0,INDEX('Debt Reduction Calc.'!$G$10:$G$24,Order!F66))</f>
        <v>0</v>
      </c>
      <c r="J11" s="130">
        <f ca="1">IF(ISERROR(Order!G66),0,INDEX('Debt Reduction Calc.'!$G$10:$G$24,Order!G66))</f>
        <v>0</v>
      </c>
      <c r="K11" s="130">
        <f ca="1">IF(ISERROR(Order!H66),0,INDEX('Debt Reduction Calc.'!$G$10:$G$24,Order!H66))</f>
        <v>0</v>
      </c>
      <c r="L11" s="130">
        <f ca="1">IF(ISERROR(Order!I66),0,INDEX('Debt Reduction Calc.'!$G$10:$G$24,Order!I66))</f>
        <v>0</v>
      </c>
      <c r="M11" s="130">
        <f ca="1">IF(ISERROR(Order!J66),0,INDEX('Debt Reduction Calc.'!$G$10:$G$24,Order!J66))</f>
        <v>0</v>
      </c>
      <c r="N11" s="130">
        <f ca="1">IF(ISERROR(Order!K66),0,INDEX('Debt Reduction Calc.'!$G$10:$G$24,Order!K66))</f>
        <v>0</v>
      </c>
      <c r="O11" s="130">
        <f ca="1">IF(ISERROR(Order!L66),0,INDEX('Debt Reduction Calc.'!$G$10:$G$24,Order!L66))</f>
        <v>0</v>
      </c>
      <c r="P11" s="130">
        <f ca="1">IF(ISERROR(Order!M66),0,INDEX('Debt Reduction Calc.'!$G$10:$G$24,Order!M66))</f>
        <v>0</v>
      </c>
      <c r="Q11" s="130">
        <f ca="1">IF(ISERROR(Order!N66),0,INDEX('Debt Reduction Calc.'!$G$10:$G$24,Order!N66))</f>
        <v>0</v>
      </c>
      <c r="R11" s="130">
        <f ca="1">IF(ISERROR(Order!O66),0,INDEX('Debt Reduction Calc.'!$G$10:$G$24,Order!O66))</f>
        <v>0</v>
      </c>
      <c r="S11" s="130">
        <f ca="1">IF(ISERROR(Order!P66),0,INDEX('Debt Reduction Calc.'!$G$10:$G$24,Order!P66))</f>
        <v>0</v>
      </c>
      <c r="T11" s="116"/>
      <c r="U11" s="78"/>
    </row>
    <row r="12" spans="1:21">
      <c r="A12" s="127"/>
      <c r="B12" s="127"/>
      <c r="C12" s="128"/>
      <c r="D12" s="129" t="s">
        <v>51</v>
      </c>
      <c r="E12" s="134">
        <f ca="1">IF(ISERROR(Order!B66),0,INDEX('Debt Reduction Calc.'!$D$10:$D$24,Order!B66))</f>
        <v>0.12</v>
      </c>
      <c r="F12" s="134">
        <f ca="1">IF(ISERROR(Order!C66),0,INDEX('Debt Reduction Calc.'!$D$10:$D$24,Order!C66))</f>
        <v>0.15</v>
      </c>
      <c r="G12" s="134">
        <f ca="1">IF(ISERROR(Order!D66),0,INDEX('Debt Reduction Calc.'!$D$10:$D$24,Order!D66))</f>
        <v>0.14499999999999999</v>
      </c>
      <c r="H12" s="134">
        <f ca="1">IF(ISERROR(Order!E66),0,INDEX('Debt Reduction Calc.'!$D$10:$D$24,Order!E66))</f>
        <v>0.18990000000000001</v>
      </c>
      <c r="I12" s="134">
        <f ca="1">IF(ISERROR(Order!F66),0,INDEX('Debt Reduction Calc.'!$D$10:$D$24,Order!F66))</f>
        <v>4.4999999999999998E-2</v>
      </c>
      <c r="J12" s="134">
        <f ca="1">IF(ISERROR(Order!G66),0,INDEX('Debt Reduction Calc.'!$D$10:$D$24,Order!G66))</f>
        <v>0</v>
      </c>
      <c r="K12" s="134">
        <f ca="1">IF(ISERROR(Order!H66),0,INDEX('Debt Reduction Calc.'!$D$10:$D$24,Order!H66))</f>
        <v>0</v>
      </c>
      <c r="L12" s="134">
        <f ca="1">IF(ISERROR(Order!I66),0,INDEX('Debt Reduction Calc.'!$D$10:$D$24,Order!I66))</f>
        <v>0</v>
      </c>
      <c r="M12" s="134">
        <f ca="1">IF(ISERROR(Order!J66),0,INDEX('Debt Reduction Calc.'!$D$10:$D$24,Order!J66))</f>
        <v>0</v>
      </c>
      <c r="N12" s="134">
        <f ca="1">IF(ISERROR(Order!K66),0,INDEX('Debt Reduction Calc.'!$D$10:$D$24,Order!K66))</f>
        <v>0</v>
      </c>
      <c r="O12" s="134">
        <f ca="1">IF(ISERROR(Order!L66),0,INDEX('Debt Reduction Calc.'!$D$10:$D$24,Order!L66))</f>
        <v>0</v>
      </c>
      <c r="P12" s="134">
        <f ca="1">IF(ISERROR(Order!M66),0,INDEX('Debt Reduction Calc.'!$D$10:$D$24,Order!M66))</f>
        <v>0</v>
      </c>
      <c r="Q12" s="134">
        <f ca="1">IF(ISERROR(Order!N66),0,INDEX('Debt Reduction Calc.'!$D$10:$D$24,Order!N66))</f>
        <v>0</v>
      </c>
      <c r="R12" s="134">
        <f ca="1">IF(ISERROR(Order!O66),0,INDEX('Debt Reduction Calc.'!$D$10:$D$24,Order!O66))</f>
        <v>0</v>
      </c>
      <c r="S12" s="134">
        <f ca="1">IF(ISERROR(Order!P66),0,INDEX('Debt Reduction Calc.'!$D$10:$D$24,Order!P66))</f>
        <v>0</v>
      </c>
      <c r="T12" s="116"/>
      <c r="U12" s="78"/>
    </row>
    <row r="13" spans="1:21">
      <c r="A13" s="131"/>
      <c r="B13" s="131"/>
      <c r="C13" s="132"/>
      <c r="D13" s="133" t="s">
        <v>52</v>
      </c>
      <c r="E13" s="130">
        <f ca="1">IF(ISERROR(Order!B66),0,INDEX('Debt Reduction Calc.'!$E$10:$E$24,Order!B66))</f>
        <v>385</v>
      </c>
      <c r="F13" s="130">
        <f ca="1">IF(ISERROR(Order!C66),0,INDEX('Debt Reduction Calc.'!$E$10:$E$24,Order!C66))</f>
        <v>125</v>
      </c>
      <c r="G13" s="130">
        <f ca="1">IF(ISERROR(Order!D66),0,INDEX('Debt Reduction Calc.'!$E$10:$E$24,Order!D66))</f>
        <v>200</v>
      </c>
      <c r="H13" s="130">
        <f ca="1">IF(ISERROR(Order!E66),0,INDEX('Debt Reduction Calc.'!$E$10:$E$24,Order!E66))</f>
        <v>250</v>
      </c>
      <c r="I13" s="130">
        <f ca="1">IF(ISERROR(Order!F66),0,INDEX('Debt Reduction Calc.'!$E$10:$E$24,Order!F66))</f>
        <v>395</v>
      </c>
      <c r="J13" s="130">
        <f ca="1">IF(ISERROR(Order!G66),0,INDEX('Debt Reduction Calc.'!$E$10:$E$24,Order!G66))</f>
        <v>0</v>
      </c>
      <c r="K13" s="130">
        <f ca="1">IF(ISERROR(Order!H66),0,INDEX('Debt Reduction Calc.'!$E$10:$E$24,Order!H66))</f>
        <v>0</v>
      </c>
      <c r="L13" s="130">
        <f ca="1">IF(ISERROR(Order!I66),0,INDEX('Debt Reduction Calc.'!$E$10:$E$24,Order!I66))</f>
        <v>0</v>
      </c>
      <c r="M13" s="130">
        <f ca="1">IF(ISERROR(Order!J66),0,INDEX('Debt Reduction Calc.'!$E$10:$E$24,Order!J66))</f>
        <v>0</v>
      </c>
      <c r="N13" s="130">
        <f ca="1">IF(ISERROR(Order!K66),0,INDEX('Debt Reduction Calc.'!$E$10:$E$24,Order!K66))</f>
        <v>0</v>
      </c>
      <c r="O13" s="130">
        <f ca="1">IF(ISERROR(Order!L66),0,INDEX('Debt Reduction Calc.'!$E$10:$E$24,Order!L66))</f>
        <v>0</v>
      </c>
      <c r="P13" s="130">
        <f ca="1">IF(ISERROR(Order!M66),0,INDEX('Debt Reduction Calc.'!$E$10:$E$24,Order!M66))</f>
        <v>0</v>
      </c>
      <c r="Q13" s="130">
        <f ca="1">IF(ISERROR(Order!N66),0,INDEX('Debt Reduction Calc.'!$E$10:$E$24,Order!N66))</f>
        <v>0</v>
      </c>
      <c r="R13" s="130">
        <f ca="1">IF(ISERROR(Order!O66),0,INDEX('Debt Reduction Calc.'!$E$10:$E$24,Order!O66))</f>
        <v>0</v>
      </c>
      <c r="S13" s="130">
        <f ca="1">IF(ISERROR(Order!P66),0,INDEX('Debt Reduction Calc.'!$E$10:$E$24,Order!P66))</f>
        <v>0</v>
      </c>
      <c r="T13" s="116"/>
      <c r="U13" s="78"/>
    </row>
    <row r="14" spans="1:21">
      <c r="A14" s="127"/>
      <c r="B14" s="127"/>
      <c r="C14" s="128"/>
      <c r="D14" s="135" t="s">
        <v>53</v>
      </c>
      <c r="E14" s="136">
        <f t="array" aca="1" ref="E14" ca="1">IF(E10&gt;0,1+MAX((ROW(E25:E529)-ROW(E$25))*(E25:E529&gt;0)),0)</f>
        <v>6</v>
      </c>
      <c r="F14" s="136">
        <f t="array" aca="1" ref="F14" ca="1">IF(F10&gt;0,1+MAX((ROW(F25:F529)-ROW(F$25))*(F25:F529&gt;0)),0)</f>
        <v>27</v>
      </c>
      <c r="G14" s="136">
        <f t="array" aca="1" ref="G14" ca="1">IF(G10&gt;0,1+MAX((ROW(G25:G529)-ROW(G$25))*(G25:G529&gt;0)),0)</f>
        <v>28</v>
      </c>
      <c r="H14" s="136">
        <f t="array" aca="1" ref="H14" ca="1">IF(H10&gt;0,1+MAX((ROW(H25:H529)-ROW(H$25))*(H25:H529&gt;0)),0)</f>
        <v>26</v>
      </c>
      <c r="I14" s="136">
        <f t="array" aca="1" ref="I14" ca="1">IF(I10&gt;0,1+MAX((ROW(I25:I529)-ROW(I$25))*(I25:I529&gt;0)),0)</f>
        <v>38</v>
      </c>
      <c r="J14" s="136">
        <f t="array" aca="1" ref="J14" ca="1">IF(J10&gt;0,1+MAX((ROW(J25:J529)-ROW(J$25))*(J25:J529&gt;0)),0)</f>
        <v>0</v>
      </c>
      <c r="K14" s="136">
        <f t="array" aca="1" ref="K14" ca="1">IF(K10&gt;0,1+MAX((ROW(K25:K529)-ROW(K$25))*(K25:K529&gt;0)),0)</f>
        <v>0</v>
      </c>
      <c r="L14" s="136">
        <f t="array" aca="1" ref="L14" ca="1">IF(L10&gt;0,1+MAX((ROW(L25:L529)-ROW(L$25))*(L25:L529&gt;0)),0)</f>
        <v>0</v>
      </c>
      <c r="M14" s="136">
        <f t="array" aca="1" ref="M14" ca="1">IF(M10&gt;0,1+MAX((ROW(M25:M529)-ROW(M$25))*(M25:M529&gt;0)),0)</f>
        <v>0</v>
      </c>
      <c r="N14" s="136">
        <f t="array" aca="1" ref="N14" ca="1">IF(N10&gt;0,1+MAX((ROW(N25:N529)-ROW(N$25))*(N25:N529&gt;0)),0)</f>
        <v>0</v>
      </c>
      <c r="O14" s="136">
        <f t="array" aca="1" ref="O14" ca="1">IF(O10&gt;0,1+MAX((ROW(O25:O529)-ROW(O$25))*(O25:O529&gt;0)),0)</f>
        <v>0</v>
      </c>
      <c r="P14" s="136">
        <f t="array" aca="1" ref="P14" ca="1">IF(P10&gt;0,1+MAX((ROW(P25:P529)-ROW(P$25))*(P25:P529&gt;0)),0)</f>
        <v>0</v>
      </c>
      <c r="Q14" s="136">
        <f t="array" aca="1" ref="Q14" ca="1">IF(Q10&gt;0,1+MAX((ROW(Q25:Q529)-ROW(Q$25))*(Q25:Q529&gt;0)),0)</f>
        <v>0</v>
      </c>
      <c r="R14" s="136">
        <f t="array" aca="1" ref="R14" ca="1">IF(R10&gt;0,1+MAX((ROW(R25:R529)-ROW(R$25))*(R25:R529&gt;0)),0)</f>
        <v>0</v>
      </c>
      <c r="S14" s="136">
        <f t="array" aca="1" ref="S14" ca="1">IF(S10&gt;0,1+MAX((ROW(S25:S529)-ROW(S$25))*(S25:S529&gt;0)),0)</f>
        <v>0</v>
      </c>
      <c r="T14" s="116"/>
      <c r="U14" s="78"/>
    </row>
    <row r="15" spans="1:21">
      <c r="A15" s="131"/>
      <c r="B15" s="131"/>
      <c r="C15" s="132"/>
      <c r="D15" s="137" t="s">
        <v>54</v>
      </c>
      <c r="E15" s="138">
        <f t="array" aca="1" ref="E15" ca="1">IF(E10&gt;0,INDEX($B$25:$B$529,E14),"")</f>
        <v>42917</v>
      </c>
      <c r="F15" s="138">
        <f t="array" aca="1" ref="F15" ca="1">IF(F10&gt;0,INDEX($B$25:$B$529,F14),"")</f>
        <v>43556</v>
      </c>
      <c r="G15" s="138">
        <f t="array" aca="1" ref="G15" ca="1">IF(G10&gt;0,INDEX($B$25:$B$529,G14),"")</f>
        <v>43586</v>
      </c>
      <c r="H15" s="138">
        <f t="array" aca="1" ref="H15" ca="1">IF(H10&gt;0,INDEX($B$25:$B$529,H14),"")</f>
        <v>43525</v>
      </c>
      <c r="I15" s="138">
        <f t="array" aca="1" ref="I15" ca="1">IF(I10&gt;0,INDEX($B$25:$B$529,I14),"")</f>
        <v>43891</v>
      </c>
      <c r="J15" s="138" t="str">
        <f t="array" aca="1" ref="J15" ca="1">IF(J10&gt;0,INDEX($B$25:$B$529,J14),"")</f>
        <v/>
      </c>
      <c r="K15" s="138" t="str">
        <f t="array" aca="1" ref="K15" ca="1">IF(K10&gt;0,INDEX($B$25:$B$529,K14),"")</f>
        <v/>
      </c>
      <c r="L15" s="138" t="str">
        <f t="array" aca="1" ref="L15" ca="1">IF(L10&gt;0,INDEX($B$25:$B$529,L14),"")</f>
        <v/>
      </c>
      <c r="M15" s="138" t="str">
        <f t="array" aca="1" ref="M15" ca="1">IF(M10&gt;0,INDEX($B$25:$B$529,M14),"")</f>
        <v/>
      </c>
      <c r="N15" s="138" t="str">
        <f t="array" aca="1" ref="N15" ca="1">IF(N10&gt;0,INDEX($B$25:$B$529,N14),"")</f>
        <v/>
      </c>
      <c r="O15" s="138" t="str">
        <f t="array" aca="1" ref="O15" ca="1">IF(O10&gt;0,INDEX($B$25:$B$529,O14),"")</f>
        <v/>
      </c>
      <c r="P15" s="138" t="str">
        <f t="array" aca="1" ref="P15" ca="1">IF(P10&gt;0,INDEX($B$25:$B$529,P14),"")</f>
        <v/>
      </c>
      <c r="Q15" s="138" t="str">
        <f t="array" aca="1" ref="Q15" ca="1">IF(Q10&gt;0,INDEX($B$25:$B$529,Q14),"")</f>
        <v/>
      </c>
      <c r="R15" s="138" t="str">
        <f t="array" aca="1" ref="R15" ca="1">IF(R10&gt;0,INDEX($B$25:$B$529,R14),"")</f>
        <v/>
      </c>
      <c r="S15" s="138" t="str">
        <f t="array" aca="1" ref="S15" ca="1">IF(S10&gt;0,INDEX($B$25:$B$529,S14),"")</f>
        <v/>
      </c>
      <c r="T15" s="116"/>
      <c r="U15" s="78"/>
    </row>
    <row r="16" spans="1:21">
      <c r="A16" s="127"/>
      <c r="B16" s="127"/>
      <c r="C16" s="128"/>
      <c r="D16" s="135" t="s">
        <v>55</v>
      </c>
      <c r="E16" s="138" t="str">
        <f t="array" aca="1" ref="E16" ca="1">IF(E11&gt;0,INDEX($B$25:$B$529,IF(E11&gt;0,2+MAX((ROW(W25:W529)-ROW(E$25))*(W25:W529&gt;E$11)),0)),"")</f>
        <v/>
      </c>
      <c r="F16" s="138" t="str">
        <f t="array" aca="1" ref="F16" ca="1">IF(F11&gt;0,INDEX($B$25:$B$529,IF(F11&gt;0,2+MAX((ROW(X25:X529)-ROW(F$25))*(X25:X529&gt;F$11)),0)),"")</f>
        <v/>
      </c>
      <c r="G16" s="138" t="str">
        <f t="array" aca="1" ref="G16" ca="1">IF(G11&gt;0,INDEX($B$25:$B$529,IF(G11&gt;0,2+MAX((ROW(Y25:Y529)-ROW(G$25))*(Y25:Y529&gt;G$11)),0)),"")</f>
        <v/>
      </c>
      <c r="H16" s="138" t="str">
        <f t="array" aca="1" ref="H16" ca="1">IF(H11&gt;0,INDEX($B$25:$B$529,IF(H11&gt;0,2+MAX((ROW(Z25:Z529)-ROW(H$25))*(Z25:Z529&gt;H$11)),0)),"")</f>
        <v/>
      </c>
      <c r="I16" s="138" t="str">
        <f t="array" aca="1" ref="I16" ca="1">IF(I11&gt;0,INDEX($B$25:$B$529,IF(I11&gt;0,2+MAX((ROW(AA25:AA529)-ROW(I$25))*(AA25:AA529&gt;I$11)),0)),"")</f>
        <v/>
      </c>
      <c r="J16" s="138" t="str">
        <f t="array" aca="1" ref="J16" ca="1">IF(J11&gt;0,INDEX($B$25:$B$529,IF(J11&gt;0,2+MAX((ROW(AB25:AB529)-ROW(J$25))*(AB25:AB529&gt;J$11)),0)),"")</f>
        <v/>
      </c>
      <c r="K16" s="138" t="str">
        <f t="array" aca="1" ref="K16" ca="1">IF(K11&gt;0,INDEX($B$25:$B$529,IF(K11&gt;0,2+MAX((ROW(AC25:AC529)-ROW(K$25))*(AC25:AC529&gt;K$11)),0)),"")</f>
        <v/>
      </c>
      <c r="L16" s="138" t="str">
        <f t="array" aca="1" ref="L16" ca="1">IF(L11&gt;0,INDEX($B$25:$B$529,IF(L11&gt;0,2+MAX((ROW(AD25:AD529)-ROW(L$25))*(AD25:AD529&gt;L$11)),0)),"")</f>
        <v/>
      </c>
      <c r="M16" s="138" t="str">
        <f t="array" aca="1" ref="M16" ca="1">IF(M11&gt;0,INDEX($B$25:$B$529,IF(M11&gt;0,2+MAX((ROW(AE25:AE529)-ROW(M$25))*(AE25:AE529&gt;M$11)),0)),"")</f>
        <v/>
      </c>
      <c r="N16" s="138" t="str">
        <f t="array" aca="1" ref="N16" ca="1">IF(N11&gt;0,INDEX($B$25:$B$529,IF(N11&gt;0,2+MAX((ROW(AF25:AF529)-ROW(N$25))*(AF25:AF529&gt;N$11)),0)),"")</f>
        <v/>
      </c>
      <c r="O16" s="138" t="str">
        <f t="array" aca="1" ref="O16" ca="1">IF(O11&gt;0,INDEX($B$25:$B$529,IF(O11&gt;0,2+MAX((ROW(AG25:AG529)-ROW(O$25))*(AG25:AG529&gt;O$11)),0)),"")</f>
        <v/>
      </c>
      <c r="P16" s="138" t="str">
        <f t="array" aca="1" ref="P16" ca="1">IF(P11&gt;0,INDEX($B$25:$B$529,IF(P11&gt;0,2+MAX((ROW(AH25:AH529)-ROW(P$25))*(AH25:AH529&gt;P$11)),0)),"")</f>
        <v/>
      </c>
      <c r="Q16" s="138" t="str">
        <f t="array" aca="1" ref="Q16" ca="1">IF(Q11&gt;0,INDEX($B$25:$B$529,IF(Q11&gt;0,2+MAX((ROW(AI25:AI529)-ROW(Q$25))*(AI25:AI529&gt;Q$11)),0)),"")</f>
        <v/>
      </c>
      <c r="R16" s="138" t="str">
        <f t="array" aca="1" ref="R16" ca="1">IF(R11&gt;0,INDEX($B$25:$B$529,IF(R11&gt;0,2+MAX((ROW(AJ25:AJ529)-ROW(R$25))*(AJ25:AJ529&gt;R$11)),0)),"")</f>
        <v/>
      </c>
      <c r="S16" s="138" t="str">
        <f t="array" aca="1" ref="S16" ca="1">IF(S11&gt;0,INDEX($B$25:$B$529,IF(S11&gt;0,2+MAX((ROW(AK25:AK529)-ROW(S$25))*(AK25:AK529&gt;S$11)),0)),"")</f>
        <v/>
      </c>
      <c r="T16" s="116"/>
      <c r="U16" s="117"/>
    </row>
    <row r="17" spans="1:106">
      <c r="A17" s="131"/>
      <c r="B17" s="131"/>
      <c r="C17" s="132"/>
      <c r="D17" s="137" t="s">
        <v>56</v>
      </c>
      <c r="E17" s="130">
        <f ca="1">IF(E384=0,SUM(AM25:AM384),NA())</f>
        <v>64.510000000000005</v>
      </c>
      <c r="F17" s="130">
        <f t="shared" ref="F17:S17" ca="1" si="0">IF(F384=0,SUM(AN25:AN384),NA())</f>
        <v>505.74</v>
      </c>
      <c r="G17" s="130">
        <f t="shared" ca="1" si="0"/>
        <v>979.61000000000013</v>
      </c>
      <c r="H17" s="130">
        <f t="shared" ca="1" si="0"/>
        <v>1182.3</v>
      </c>
      <c r="I17" s="130">
        <f t="shared" ca="1" si="0"/>
        <v>1581.0500000000002</v>
      </c>
      <c r="J17" s="130">
        <f t="shared" ca="1" si="0"/>
        <v>0</v>
      </c>
      <c r="K17" s="130">
        <f t="shared" ca="1" si="0"/>
        <v>0</v>
      </c>
      <c r="L17" s="130">
        <f t="shared" ca="1" si="0"/>
        <v>0</v>
      </c>
      <c r="M17" s="130">
        <f t="shared" ca="1" si="0"/>
        <v>0</v>
      </c>
      <c r="N17" s="130">
        <f t="shared" ca="1" si="0"/>
        <v>0</v>
      </c>
      <c r="O17" s="130">
        <f t="shared" ca="1" si="0"/>
        <v>0</v>
      </c>
      <c r="P17" s="130">
        <f t="shared" ca="1" si="0"/>
        <v>0</v>
      </c>
      <c r="Q17" s="130">
        <f t="shared" ca="1" si="0"/>
        <v>0</v>
      </c>
      <c r="R17" s="130">
        <f t="shared" ca="1" si="0"/>
        <v>0</v>
      </c>
      <c r="S17" s="130">
        <f t="shared" ca="1" si="0"/>
        <v>0</v>
      </c>
      <c r="T17" s="116"/>
      <c r="U17" s="78"/>
    </row>
    <row r="18" spans="1:106">
      <c r="A18" s="127"/>
      <c r="B18" s="127"/>
      <c r="C18" s="128"/>
      <c r="D18" s="135" t="s">
        <v>57</v>
      </c>
      <c r="E18" s="139" t="str">
        <f>IF(E384&gt;0,"&gt;"&amp;$A$384&amp;" Payments"," . ")</f>
        <v xml:space="preserve"> . </v>
      </c>
      <c r="F18" s="139" t="str">
        <f t="shared" ref="F18:S18" si="1">IF(F384&gt;0,"&gt;"&amp;$A$384&amp;" Payments"," . ")</f>
        <v xml:space="preserve"> . </v>
      </c>
      <c r="G18" s="139" t="str">
        <f t="shared" si="1"/>
        <v xml:space="preserve"> . </v>
      </c>
      <c r="H18" s="139" t="str">
        <f t="shared" si="1"/>
        <v xml:space="preserve"> . </v>
      </c>
      <c r="I18" s="139" t="str">
        <f t="shared" si="1"/>
        <v xml:space="preserve"> . </v>
      </c>
      <c r="J18" s="139" t="str">
        <f t="shared" si="1"/>
        <v xml:space="preserve"> . </v>
      </c>
      <c r="K18" s="139" t="str">
        <f t="shared" si="1"/>
        <v xml:space="preserve"> . </v>
      </c>
      <c r="L18" s="139" t="str">
        <f t="shared" si="1"/>
        <v xml:space="preserve"> . </v>
      </c>
      <c r="M18" s="139" t="str">
        <f t="shared" si="1"/>
        <v xml:space="preserve"> . </v>
      </c>
      <c r="N18" s="139" t="str">
        <f t="shared" si="1"/>
        <v xml:space="preserve"> . </v>
      </c>
      <c r="O18" s="139" t="str">
        <f t="shared" si="1"/>
        <v xml:space="preserve"> . </v>
      </c>
      <c r="P18" s="139" t="str">
        <f t="shared" si="1"/>
        <v xml:space="preserve"> . </v>
      </c>
      <c r="Q18" s="139" t="str">
        <f t="shared" si="1"/>
        <v xml:space="preserve"> . </v>
      </c>
      <c r="R18" s="139" t="str">
        <f t="shared" si="1"/>
        <v xml:space="preserve"> . </v>
      </c>
      <c r="S18" s="139" t="str">
        <f t="shared" si="1"/>
        <v xml:space="preserve"> . </v>
      </c>
      <c r="T18" s="116"/>
      <c r="U18" s="78"/>
    </row>
    <row r="19" spans="1:106">
      <c r="A19" s="140"/>
      <c r="B19" s="140"/>
      <c r="C19" s="141"/>
      <c r="D19" s="141"/>
      <c r="E19" s="141"/>
      <c r="F19" s="141"/>
      <c r="G19" s="141"/>
      <c r="H19" s="141"/>
      <c r="I19" s="141"/>
      <c r="J19" s="141"/>
      <c r="K19" s="141"/>
      <c r="L19" s="141"/>
      <c r="M19" s="141"/>
      <c r="N19" s="141"/>
      <c r="O19" s="141"/>
      <c r="P19" s="141"/>
      <c r="Q19" s="141"/>
      <c r="R19" s="141"/>
      <c r="S19" s="142"/>
      <c r="T19" s="116"/>
      <c r="U19" s="78"/>
    </row>
    <row r="20" spans="1:106" ht="18">
      <c r="A20" s="71"/>
      <c r="B20" s="71"/>
      <c r="C20" s="117"/>
      <c r="D20" s="143" t="s">
        <v>56</v>
      </c>
      <c r="E20" s="440">
        <f ca="1">SUM(E17:S17)</f>
        <v>4313.21</v>
      </c>
      <c r="F20" s="440"/>
      <c r="G20" s="144"/>
      <c r="H20" s="144"/>
      <c r="I20" s="144"/>
      <c r="J20" s="144"/>
      <c r="K20" s="144"/>
      <c r="L20" s="78"/>
      <c r="M20" s="78"/>
      <c r="N20" s="78"/>
      <c r="O20" s="78"/>
      <c r="P20" s="78"/>
      <c r="Q20" s="78"/>
      <c r="R20" s="78"/>
      <c r="S20" s="78"/>
      <c r="T20" s="116"/>
      <c r="U20" s="78"/>
    </row>
    <row r="21" spans="1:106">
      <c r="A21" s="71"/>
      <c r="B21" s="71"/>
      <c r="C21" s="78"/>
      <c r="D21" s="78"/>
      <c r="E21" s="78"/>
      <c r="F21" s="78"/>
      <c r="G21" s="78"/>
      <c r="H21" s="78"/>
      <c r="I21" s="78"/>
      <c r="J21" s="78"/>
      <c r="K21" s="78"/>
      <c r="L21" s="78"/>
      <c r="M21" s="78"/>
      <c r="N21" s="78"/>
      <c r="O21" s="78"/>
      <c r="P21" s="78"/>
      <c r="Q21" s="78"/>
      <c r="R21" s="78"/>
      <c r="S21" s="78"/>
      <c r="T21" s="116"/>
      <c r="U21" s="78"/>
      <c r="BU21" s="145" t="s">
        <v>97</v>
      </c>
    </row>
    <row r="22" spans="1:106" ht="30.75" customHeight="1">
      <c r="A22" s="146"/>
      <c r="B22" s="147"/>
      <c r="C22" s="148"/>
      <c r="D22" s="148"/>
      <c r="E22" s="441" t="s">
        <v>93</v>
      </c>
      <c r="F22" s="441"/>
      <c r="G22" s="149"/>
      <c r="H22" s="149"/>
      <c r="I22" s="149"/>
      <c r="J22" s="149"/>
      <c r="K22" s="150"/>
      <c r="L22" s="150" t="str">
        <f>IF(ISERROR(M24),"Warning: Check results carefully. May be a user error or a bug in the spreadsheet.","")</f>
        <v/>
      </c>
      <c r="M22" s="150"/>
      <c r="N22" s="150"/>
      <c r="O22" s="150"/>
      <c r="P22" s="150"/>
      <c r="Q22" s="150"/>
      <c r="R22" s="150"/>
      <c r="S22" s="151"/>
      <c r="T22" s="152"/>
      <c r="U22" s="153"/>
      <c r="W22" s="154" t="s">
        <v>98</v>
      </c>
      <c r="AM22" s="154" t="s">
        <v>17</v>
      </c>
      <c r="BD22" s="154" t="s">
        <v>99</v>
      </c>
      <c r="BU22" s="154" t="s">
        <v>100</v>
      </c>
      <c r="CL22" s="154" t="s">
        <v>101</v>
      </c>
    </row>
    <row r="23" spans="1:106" ht="50.25" thickBot="1">
      <c r="A23" s="155" t="s">
        <v>60</v>
      </c>
      <c r="B23" s="156" t="s">
        <v>61</v>
      </c>
      <c r="C23" s="156" t="s">
        <v>62</v>
      </c>
      <c r="D23" s="156" t="s">
        <v>63</v>
      </c>
      <c r="E23" s="156" t="str">
        <f t="shared" ref="E23:S23" ca="1" si="2">E9</f>
        <v>HSBC</v>
      </c>
      <c r="F23" s="156" t="str">
        <f t="shared" ca="1" si="2"/>
        <v>Bank of America</v>
      </c>
      <c r="G23" s="156" t="str">
        <f t="shared" ca="1" si="2"/>
        <v>CITI</v>
      </c>
      <c r="H23" s="156" t="str">
        <f t="shared" ca="1" si="2"/>
        <v>HomeDepo</v>
      </c>
      <c r="I23" s="156" t="str">
        <f t="shared" ca="1" si="2"/>
        <v>First National Bank</v>
      </c>
      <c r="J23" s="157" t="str">
        <f t="shared" ca="1" si="2"/>
        <v/>
      </c>
      <c r="K23" s="157" t="str">
        <f t="shared" ca="1" si="2"/>
        <v/>
      </c>
      <c r="L23" s="157" t="str">
        <f t="shared" ca="1" si="2"/>
        <v/>
      </c>
      <c r="M23" s="157" t="str">
        <f t="shared" ca="1" si="2"/>
        <v/>
      </c>
      <c r="N23" s="157" t="str">
        <f t="shared" ca="1" si="2"/>
        <v/>
      </c>
      <c r="O23" s="157" t="str">
        <f t="shared" ca="1" si="2"/>
        <v/>
      </c>
      <c r="P23" s="157" t="str">
        <f t="shared" ca="1" si="2"/>
        <v/>
      </c>
      <c r="Q23" s="157" t="str">
        <f t="shared" ca="1" si="2"/>
        <v/>
      </c>
      <c r="R23" s="157" t="str">
        <f t="shared" ca="1" si="2"/>
        <v/>
      </c>
      <c r="S23" s="158" t="str">
        <f t="shared" ca="1" si="2"/>
        <v/>
      </c>
      <c r="T23" s="159"/>
      <c r="U23" s="160" t="s">
        <v>59</v>
      </c>
      <c r="V23" s="161" t="s">
        <v>94</v>
      </c>
      <c r="W23" s="162" t="str">
        <f ca="1">E23</f>
        <v>HSBC</v>
      </c>
      <c r="X23" s="162" t="str">
        <f t="shared" ref="X23:AK23" ca="1" si="3">F23</f>
        <v>Bank of America</v>
      </c>
      <c r="Y23" s="162" t="str">
        <f t="shared" ca="1" si="3"/>
        <v>CITI</v>
      </c>
      <c r="Z23" s="162" t="str">
        <f t="shared" ca="1" si="3"/>
        <v>HomeDepo</v>
      </c>
      <c r="AA23" s="162" t="str">
        <f t="shared" ca="1" si="3"/>
        <v>First National Bank</v>
      </c>
      <c r="AB23" s="162" t="str">
        <f t="shared" ca="1" si="3"/>
        <v/>
      </c>
      <c r="AC23" s="162" t="str">
        <f t="shared" ca="1" si="3"/>
        <v/>
      </c>
      <c r="AD23" s="162" t="str">
        <f t="shared" ca="1" si="3"/>
        <v/>
      </c>
      <c r="AE23" s="162" t="str">
        <f t="shared" ca="1" si="3"/>
        <v/>
      </c>
      <c r="AF23" s="162" t="str">
        <f t="shared" ca="1" si="3"/>
        <v/>
      </c>
      <c r="AG23" s="162" t="str">
        <f t="shared" ca="1" si="3"/>
        <v/>
      </c>
      <c r="AH23" s="162" t="str">
        <f t="shared" ca="1" si="3"/>
        <v/>
      </c>
      <c r="AI23" s="162" t="str">
        <f t="shared" ca="1" si="3"/>
        <v/>
      </c>
      <c r="AJ23" s="162" t="str">
        <f t="shared" ca="1" si="3"/>
        <v/>
      </c>
      <c r="AK23" s="162" t="str">
        <f t="shared" ca="1" si="3"/>
        <v/>
      </c>
      <c r="AM23" s="162" t="str">
        <f ca="1">E23</f>
        <v>HSBC</v>
      </c>
      <c r="AN23" s="162" t="str">
        <f t="shared" ref="AN23:BA23" ca="1" si="4">F23</f>
        <v>Bank of America</v>
      </c>
      <c r="AO23" s="162" t="str">
        <f t="shared" ca="1" si="4"/>
        <v>CITI</v>
      </c>
      <c r="AP23" s="162" t="str">
        <f t="shared" ca="1" si="4"/>
        <v>HomeDepo</v>
      </c>
      <c r="AQ23" s="162" t="str">
        <f t="shared" ca="1" si="4"/>
        <v>First National Bank</v>
      </c>
      <c r="AR23" s="162" t="str">
        <f t="shared" ca="1" si="4"/>
        <v/>
      </c>
      <c r="AS23" s="162" t="str">
        <f t="shared" ca="1" si="4"/>
        <v/>
      </c>
      <c r="AT23" s="162" t="str">
        <f t="shared" ca="1" si="4"/>
        <v/>
      </c>
      <c r="AU23" s="162" t="str">
        <f t="shared" ca="1" si="4"/>
        <v/>
      </c>
      <c r="AV23" s="162" t="str">
        <f t="shared" ca="1" si="4"/>
        <v/>
      </c>
      <c r="AW23" s="162" t="str">
        <f t="shared" ca="1" si="4"/>
        <v/>
      </c>
      <c r="AX23" s="162" t="str">
        <f t="shared" ca="1" si="4"/>
        <v/>
      </c>
      <c r="AY23" s="162" t="str">
        <f t="shared" ca="1" si="4"/>
        <v/>
      </c>
      <c r="AZ23" s="162" t="str">
        <f t="shared" ca="1" si="4"/>
        <v/>
      </c>
      <c r="BA23" s="162" t="str">
        <f t="shared" ca="1" si="4"/>
        <v/>
      </c>
      <c r="BB23" s="163" t="s">
        <v>95</v>
      </c>
      <c r="BC23" s="164"/>
      <c r="BD23" s="162" t="str">
        <f ca="1">E23</f>
        <v>HSBC</v>
      </c>
      <c r="BE23" s="162" t="str">
        <f t="shared" ref="BE23:BR23" ca="1" si="5">F23</f>
        <v>Bank of America</v>
      </c>
      <c r="BF23" s="162" t="str">
        <f t="shared" ca="1" si="5"/>
        <v>CITI</v>
      </c>
      <c r="BG23" s="162" t="str">
        <f t="shared" ca="1" si="5"/>
        <v>HomeDepo</v>
      </c>
      <c r="BH23" s="162" t="str">
        <f t="shared" ca="1" si="5"/>
        <v>First National Bank</v>
      </c>
      <c r="BI23" s="162" t="str">
        <f t="shared" ca="1" si="5"/>
        <v/>
      </c>
      <c r="BJ23" s="162" t="str">
        <f t="shared" ca="1" si="5"/>
        <v/>
      </c>
      <c r="BK23" s="162" t="str">
        <f t="shared" ca="1" si="5"/>
        <v/>
      </c>
      <c r="BL23" s="162" t="str">
        <f t="shared" ca="1" si="5"/>
        <v/>
      </c>
      <c r="BM23" s="162" t="str">
        <f t="shared" ca="1" si="5"/>
        <v/>
      </c>
      <c r="BN23" s="162" t="str">
        <f t="shared" ca="1" si="5"/>
        <v/>
      </c>
      <c r="BO23" s="162" t="str">
        <f t="shared" ca="1" si="5"/>
        <v/>
      </c>
      <c r="BP23" s="162" t="str">
        <f t="shared" ca="1" si="5"/>
        <v/>
      </c>
      <c r="BQ23" s="162" t="str">
        <f t="shared" ca="1" si="5"/>
        <v/>
      </c>
      <c r="BR23" s="162" t="str">
        <f t="shared" ca="1" si="5"/>
        <v/>
      </c>
      <c r="BS23" s="163" t="s">
        <v>96</v>
      </c>
      <c r="BU23" s="162" t="str">
        <f ca="1">E23</f>
        <v>HSBC</v>
      </c>
      <c r="BV23" s="162" t="str">
        <f t="shared" ref="BV23:CI23" ca="1" si="6">F23</f>
        <v>Bank of America</v>
      </c>
      <c r="BW23" s="162" t="str">
        <f t="shared" ca="1" si="6"/>
        <v>CITI</v>
      </c>
      <c r="BX23" s="162" t="str">
        <f t="shared" ca="1" si="6"/>
        <v>HomeDepo</v>
      </c>
      <c r="BY23" s="162" t="str">
        <f t="shared" ca="1" si="6"/>
        <v>First National Bank</v>
      </c>
      <c r="BZ23" s="162" t="str">
        <f t="shared" ca="1" si="6"/>
        <v/>
      </c>
      <c r="CA23" s="162" t="str">
        <f t="shared" ca="1" si="6"/>
        <v/>
      </c>
      <c r="CB23" s="162" t="str">
        <f t="shared" ca="1" si="6"/>
        <v/>
      </c>
      <c r="CC23" s="162" t="str">
        <f t="shared" ca="1" si="6"/>
        <v/>
      </c>
      <c r="CD23" s="162" t="str">
        <f t="shared" ca="1" si="6"/>
        <v/>
      </c>
      <c r="CE23" s="162" t="str">
        <f t="shared" ca="1" si="6"/>
        <v/>
      </c>
      <c r="CF23" s="162" t="str">
        <f t="shared" ca="1" si="6"/>
        <v/>
      </c>
      <c r="CG23" s="162" t="str">
        <f t="shared" ca="1" si="6"/>
        <v/>
      </c>
      <c r="CH23" s="162" t="str">
        <f t="shared" ca="1" si="6"/>
        <v/>
      </c>
      <c r="CI23" s="162" t="str">
        <f t="shared" ca="1" si="6"/>
        <v/>
      </c>
      <c r="CJ23" s="163" t="s">
        <v>96</v>
      </c>
      <c r="CL23" s="162" t="str">
        <f ca="1">E9</f>
        <v>HSBC</v>
      </c>
      <c r="CM23" s="162" t="str">
        <f t="shared" ref="CM23:CZ23" ca="1" si="7">F9</f>
        <v>Bank of America</v>
      </c>
      <c r="CN23" s="162" t="str">
        <f t="shared" ca="1" si="7"/>
        <v>CITI</v>
      </c>
      <c r="CO23" s="162" t="str">
        <f t="shared" ca="1" si="7"/>
        <v>HomeDepo</v>
      </c>
      <c r="CP23" s="162" t="str">
        <f t="shared" ca="1" si="7"/>
        <v>First National Bank</v>
      </c>
      <c r="CQ23" s="162" t="str">
        <f t="shared" ca="1" si="7"/>
        <v/>
      </c>
      <c r="CR23" s="162" t="str">
        <f t="shared" ca="1" si="7"/>
        <v/>
      </c>
      <c r="CS23" s="162" t="str">
        <f t="shared" ca="1" si="7"/>
        <v/>
      </c>
      <c r="CT23" s="162" t="str">
        <f t="shared" ca="1" si="7"/>
        <v/>
      </c>
      <c r="CU23" s="162" t="str">
        <f t="shared" ca="1" si="7"/>
        <v/>
      </c>
      <c r="CV23" s="162" t="str">
        <f t="shared" ca="1" si="7"/>
        <v/>
      </c>
      <c r="CW23" s="162" t="str">
        <f t="shared" ca="1" si="7"/>
        <v/>
      </c>
      <c r="CX23" s="162" t="str">
        <f t="shared" ca="1" si="7"/>
        <v/>
      </c>
      <c r="CY23" s="162" t="str">
        <f t="shared" ca="1" si="7"/>
        <v/>
      </c>
      <c r="CZ23" s="162" t="str">
        <f t="shared" ca="1" si="7"/>
        <v/>
      </c>
      <c r="DA23" s="164"/>
      <c r="DB23" s="164"/>
    </row>
    <row r="24" spans="1:106">
      <c r="A24" s="165"/>
      <c r="B24" s="166">
        <f>'Debt Reduction Calc.'!C6</f>
        <v>42736</v>
      </c>
      <c r="C24" s="167"/>
      <c r="D24" s="78"/>
      <c r="E24" s="168"/>
      <c r="F24" s="168"/>
      <c r="G24" s="168"/>
      <c r="H24" s="168"/>
      <c r="I24" s="168"/>
      <c r="J24" s="168"/>
      <c r="K24" s="168"/>
      <c r="L24" s="168"/>
      <c r="M24" s="168"/>
      <c r="N24" s="168"/>
      <c r="O24" s="168"/>
      <c r="P24" s="168"/>
      <c r="Q24" s="168"/>
      <c r="R24" s="168"/>
      <c r="S24" s="168"/>
      <c r="U24" s="169">
        <f ca="1">SUM(W24:AK24)</f>
        <v>33050</v>
      </c>
      <c r="V24" s="40" t="e">
        <f t="array" aca="1" ref="V24" ca="1">IF(SUM(1*(V25:V384&gt;$E$7))&gt;0,NA(),"ok")</f>
        <v>#N/A</v>
      </c>
      <c r="W24" s="170">
        <f ca="1">E10</f>
        <v>2000</v>
      </c>
      <c r="X24" s="170">
        <f t="shared" ref="X24:AK24" ca="1" si="8">F10</f>
        <v>2800</v>
      </c>
      <c r="Y24" s="170">
        <f t="shared" ca="1" si="8"/>
        <v>5000</v>
      </c>
      <c r="Z24" s="170">
        <f t="shared" ca="1" si="8"/>
        <v>5250</v>
      </c>
      <c r="AA24" s="170">
        <f t="shared" ca="1" si="8"/>
        <v>18000</v>
      </c>
      <c r="AB24" s="170">
        <f t="shared" ca="1" si="8"/>
        <v>0</v>
      </c>
      <c r="AC24" s="170">
        <f t="shared" ca="1" si="8"/>
        <v>0</v>
      </c>
      <c r="AD24" s="170">
        <f t="shared" ca="1" si="8"/>
        <v>0</v>
      </c>
      <c r="AE24" s="170">
        <f t="shared" ca="1" si="8"/>
        <v>0</v>
      </c>
      <c r="AF24" s="170">
        <f t="shared" ca="1" si="8"/>
        <v>0</v>
      </c>
      <c r="AG24" s="170">
        <f t="shared" ca="1" si="8"/>
        <v>0</v>
      </c>
      <c r="AH24" s="170">
        <f t="shared" ca="1" si="8"/>
        <v>0</v>
      </c>
      <c r="AI24" s="170">
        <f t="shared" ca="1" si="8"/>
        <v>0</v>
      </c>
      <c r="AJ24" s="170">
        <f t="shared" ca="1" si="8"/>
        <v>0</v>
      </c>
      <c r="AK24" s="170">
        <f t="shared" ca="1" si="8"/>
        <v>0</v>
      </c>
      <c r="AM24" s="170"/>
      <c r="AN24" s="170"/>
      <c r="AO24" s="170"/>
      <c r="AP24" s="170"/>
      <c r="AQ24" s="170"/>
      <c r="AR24" s="170"/>
      <c r="AS24" s="170"/>
      <c r="AT24" s="170"/>
      <c r="AU24" s="170"/>
      <c r="AV24" s="170"/>
      <c r="AW24" s="170"/>
      <c r="AX24" s="170"/>
      <c r="AY24" s="170"/>
      <c r="AZ24" s="170"/>
      <c r="BA24" s="170"/>
      <c r="BB24" s="170"/>
      <c r="BC24" s="171"/>
      <c r="BD24" s="170"/>
      <c r="BE24" s="170"/>
      <c r="BF24" s="170"/>
      <c r="BG24" s="170"/>
      <c r="BH24" s="170"/>
      <c r="BI24" s="170"/>
      <c r="BJ24" s="170"/>
      <c r="BK24" s="170"/>
      <c r="BL24" s="170"/>
      <c r="BM24" s="170"/>
      <c r="BN24" s="170"/>
      <c r="BO24" s="170"/>
      <c r="BP24" s="170"/>
      <c r="BQ24" s="170"/>
      <c r="BR24" s="170"/>
      <c r="BS24" s="170"/>
      <c r="BU24" s="170"/>
      <c r="BV24" s="170"/>
      <c r="BW24" s="170"/>
      <c r="BX24" s="170"/>
      <c r="BY24" s="170"/>
      <c r="BZ24" s="170"/>
      <c r="CA24" s="170"/>
      <c r="CB24" s="170"/>
      <c r="CC24" s="170"/>
      <c r="CD24" s="170"/>
      <c r="CE24" s="170"/>
      <c r="CF24" s="170"/>
      <c r="CG24" s="170"/>
      <c r="CH24" s="170"/>
      <c r="CI24" s="170"/>
      <c r="CJ24" s="170"/>
      <c r="CL24" s="170"/>
      <c r="CM24" s="170"/>
      <c r="CN24" s="170"/>
      <c r="CO24" s="170"/>
      <c r="CP24" s="170"/>
      <c r="CQ24" s="170"/>
      <c r="CR24" s="170"/>
      <c r="CS24" s="170"/>
      <c r="CT24" s="170"/>
      <c r="CU24" s="170"/>
      <c r="CV24" s="170"/>
      <c r="CW24" s="170"/>
      <c r="CX24" s="170"/>
      <c r="CY24" s="170"/>
      <c r="CZ24" s="170"/>
      <c r="DA24" s="171"/>
      <c r="DB24" s="171"/>
    </row>
    <row r="25" spans="1:106">
      <c r="A25" s="165">
        <f t="shared" ref="A25:A88" ca="1" si="9">IF(SUM(W24:AK24)&lt;=0,"",A24+1)</f>
        <v>1</v>
      </c>
      <c r="B25" s="166">
        <f ca="1">IF(A25="",NA(),DATE(YEAR(B24),MONTH(B24)+1,1))</f>
        <v>42767</v>
      </c>
      <c r="C25" s="169">
        <f ca="1">IF(A25="","",IF(debteliminator,IF(E7-BS25&lt;0,0,E7-BS25),0)+D25)</f>
        <v>0</v>
      </c>
      <c r="D25" s="420"/>
      <c r="E25" s="172">
        <f ca="1">BD25+CL25+BU25</f>
        <v>385</v>
      </c>
      <c r="F25" s="172">
        <f t="shared" ref="F25:S40" ca="1" si="10">BE25+CM25+BV25</f>
        <v>125</v>
      </c>
      <c r="G25" s="172">
        <f t="shared" ca="1" si="10"/>
        <v>200</v>
      </c>
      <c r="H25" s="172">
        <f t="shared" ca="1" si="10"/>
        <v>250</v>
      </c>
      <c r="I25" s="172">
        <f t="shared" ca="1" si="10"/>
        <v>395</v>
      </c>
      <c r="J25" s="172">
        <f t="shared" ca="1" si="10"/>
        <v>0</v>
      </c>
      <c r="K25" s="172">
        <f t="shared" ca="1" si="10"/>
        <v>0</v>
      </c>
      <c r="L25" s="172">
        <f t="shared" ca="1" si="10"/>
        <v>0</v>
      </c>
      <c r="M25" s="172">
        <f t="shared" ca="1" si="10"/>
        <v>0</v>
      </c>
      <c r="N25" s="172">
        <f t="shared" ca="1" si="10"/>
        <v>0</v>
      </c>
      <c r="O25" s="172">
        <f t="shared" ca="1" si="10"/>
        <v>0</v>
      </c>
      <c r="P25" s="172">
        <f t="shared" ca="1" si="10"/>
        <v>0</v>
      </c>
      <c r="Q25" s="172">
        <f t="shared" ca="1" si="10"/>
        <v>0</v>
      </c>
      <c r="R25" s="172">
        <f t="shared" ca="1" si="10"/>
        <v>0</v>
      </c>
      <c r="S25" s="172">
        <f t="shared" ca="1" si="10"/>
        <v>0</v>
      </c>
      <c r="U25" s="169">
        <f t="shared" ref="U25:U88" ca="1" si="11">SUM(W25:AK25)</f>
        <v>31961</v>
      </c>
      <c r="V25" s="173">
        <f t="shared" ref="V25:V88" ca="1" si="12">SUM(E25:S25)</f>
        <v>1355</v>
      </c>
      <c r="W25" s="174">
        <f t="shared" ref="W25:W88" ca="1" si="13">IF(E$10=0,0,ROUND(W24-(E25-AM25),2))</f>
        <v>1635</v>
      </c>
      <c r="X25" s="174">
        <f t="shared" ref="X25:AK40" ca="1" si="14">IF(F$10=0,0,ROUND(X24-(F25-AN25),2))</f>
        <v>2710</v>
      </c>
      <c r="Y25" s="174">
        <f t="shared" ca="1" si="14"/>
        <v>4860.42</v>
      </c>
      <c r="Z25" s="174">
        <f t="shared" ca="1" si="14"/>
        <v>5083.08</v>
      </c>
      <c r="AA25" s="174">
        <f t="shared" ca="1" si="14"/>
        <v>17672.5</v>
      </c>
      <c r="AB25" s="174">
        <f t="shared" ca="1" si="14"/>
        <v>0</v>
      </c>
      <c r="AC25" s="174">
        <f t="shared" ca="1" si="14"/>
        <v>0</v>
      </c>
      <c r="AD25" s="174">
        <f t="shared" ca="1" si="14"/>
        <v>0</v>
      </c>
      <c r="AE25" s="174">
        <f t="shared" ca="1" si="14"/>
        <v>0</v>
      </c>
      <c r="AF25" s="174">
        <f t="shared" ca="1" si="14"/>
        <v>0</v>
      </c>
      <c r="AG25" s="174">
        <f t="shared" ca="1" si="14"/>
        <v>0</v>
      </c>
      <c r="AH25" s="174">
        <f t="shared" ca="1" si="14"/>
        <v>0</v>
      </c>
      <c r="AI25" s="174">
        <f t="shared" ca="1" si="14"/>
        <v>0</v>
      </c>
      <c r="AJ25" s="174">
        <f t="shared" ca="1" si="14"/>
        <v>0</v>
      </c>
      <c r="AK25" s="174">
        <f t="shared" ca="1" si="14"/>
        <v>0</v>
      </c>
      <c r="AM25" s="174">
        <f t="shared" ref="AM25:AM88" ca="1" si="15">ROUND(W24*E$12/12,2)</f>
        <v>20</v>
      </c>
      <c r="AN25" s="174">
        <f t="shared" ref="AN25:BA40" ca="1" si="16">ROUND(X24*F$12/12,2)</f>
        <v>35</v>
      </c>
      <c r="AO25" s="174">
        <f t="shared" ca="1" si="16"/>
        <v>60.42</v>
      </c>
      <c r="AP25" s="174">
        <f t="shared" ca="1" si="16"/>
        <v>83.08</v>
      </c>
      <c r="AQ25" s="174">
        <f t="shared" ca="1" si="16"/>
        <v>67.5</v>
      </c>
      <c r="AR25" s="174">
        <f t="shared" ca="1" si="16"/>
        <v>0</v>
      </c>
      <c r="AS25" s="174">
        <f t="shared" ca="1" si="16"/>
        <v>0</v>
      </c>
      <c r="AT25" s="174">
        <f t="shared" ca="1" si="16"/>
        <v>0</v>
      </c>
      <c r="AU25" s="174">
        <f t="shared" ca="1" si="16"/>
        <v>0</v>
      </c>
      <c r="AV25" s="174">
        <f t="shared" ca="1" si="16"/>
        <v>0</v>
      </c>
      <c r="AW25" s="174">
        <f t="shared" ca="1" si="16"/>
        <v>0</v>
      </c>
      <c r="AX25" s="174">
        <f t="shared" ca="1" si="16"/>
        <v>0</v>
      </c>
      <c r="AY25" s="174">
        <f t="shared" ca="1" si="16"/>
        <v>0</v>
      </c>
      <c r="AZ25" s="174">
        <f t="shared" ca="1" si="16"/>
        <v>0</v>
      </c>
      <c r="BA25" s="174">
        <f t="shared" ca="1" si="16"/>
        <v>0</v>
      </c>
      <c r="BB25" s="175">
        <f t="shared" ref="BB25:BB88" ca="1" si="17">SUM(AM25:BA25)</f>
        <v>266</v>
      </c>
      <c r="BC25" s="176"/>
      <c r="BD25" s="174">
        <f t="shared" ref="BD25:BD88" ca="1" si="18">IF(W24&gt;0,IF((W24+AM25)&lt;E$13,W24+AM25,E$13),0)</f>
        <v>385</v>
      </c>
      <c r="BE25" s="174">
        <f t="shared" ref="BE25:BR40" ca="1" si="19">IF(X24&gt;0,IF((X24+AN25)&lt;F$13,X24+AN25,F$13),0)</f>
        <v>125</v>
      </c>
      <c r="BF25" s="174">
        <f t="shared" ca="1" si="19"/>
        <v>200</v>
      </c>
      <c r="BG25" s="174">
        <f t="shared" ca="1" si="19"/>
        <v>250</v>
      </c>
      <c r="BH25" s="174">
        <f t="shared" ca="1" si="19"/>
        <v>395</v>
      </c>
      <c r="BI25" s="174">
        <f t="shared" ca="1" si="19"/>
        <v>0</v>
      </c>
      <c r="BJ25" s="174">
        <f t="shared" ca="1" si="19"/>
        <v>0</v>
      </c>
      <c r="BK25" s="174">
        <f t="shared" ca="1" si="19"/>
        <v>0</v>
      </c>
      <c r="BL25" s="174">
        <f t="shared" ca="1" si="19"/>
        <v>0</v>
      </c>
      <c r="BM25" s="174">
        <f t="shared" ca="1" si="19"/>
        <v>0</v>
      </c>
      <c r="BN25" s="174">
        <f t="shared" ca="1" si="19"/>
        <v>0</v>
      </c>
      <c r="BO25" s="174">
        <f t="shared" ca="1" si="19"/>
        <v>0</v>
      </c>
      <c r="BP25" s="174">
        <f t="shared" ca="1" si="19"/>
        <v>0</v>
      </c>
      <c r="BQ25" s="174">
        <f t="shared" ca="1" si="19"/>
        <v>0</v>
      </c>
      <c r="BR25" s="174">
        <f t="shared" ca="1" si="19"/>
        <v>0</v>
      </c>
      <c r="BS25" s="177">
        <f t="shared" ref="BS25:BS88" ca="1" si="20">SUM(BD25:BR25)</f>
        <v>1355</v>
      </c>
      <c r="BU25" s="178">
        <f ca="1">IF(NOT(debteliminator),0,IF(OR(E$11=0,W24+AM25-BD25&lt;=E$11),0,MIN(W24+AM25-BD25-E$11,$C25)))</f>
        <v>0</v>
      </c>
      <c r="BV25" s="174">
        <f ca="1">IF(NOT(debteliminator),0,IF(OR(F$11=0,X24+AN25-BE25&lt;=F$11),0,MIN(X24+AN25-BE25-F$11,$C25-SUM($BU25:BU25))))</f>
        <v>0</v>
      </c>
      <c r="BW25" s="174">
        <f ca="1">IF(NOT(debteliminator),0,IF(OR(G$11=0,Y24+AO25-BF25&lt;=G$11),0,MIN(Y24+AO25-BF25-G$11,$C25-SUM($BU25:BV25))))</f>
        <v>0</v>
      </c>
      <c r="BX25" s="174">
        <f ca="1">IF(NOT(debteliminator),0,IF(OR(H$11=0,Z24+AP25-BG25&lt;=H$11),0,MIN(Z24+AP25-BG25-H$11,$C25-SUM($BU25:BW25))))</f>
        <v>0</v>
      </c>
      <c r="BY25" s="174">
        <f ca="1">IF(NOT(debteliminator),0,IF(OR(I$11=0,AA24+AQ25-BH25&lt;=I$11),0,MIN(AA24+AQ25-BH25-I$11,$C25-SUM($BU25:BX25))))</f>
        <v>0</v>
      </c>
      <c r="BZ25" s="174">
        <f ca="1">IF(NOT(debteliminator),0,IF(OR(J$11=0,AB24+AR25-BI25&lt;=J$11),0,MIN(AB24+AR25-BI25-J$11,$C25-SUM($BU25:BY25))))</f>
        <v>0</v>
      </c>
      <c r="CA25" s="174">
        <f ca="1">IF(NOT(debteliminator),0,IF(OR(K$11=0,AC24+AS25-BJ25&lt;=K$11),0,MIN(AC24+AS25-BJ25-K$11,$C25-SUM($BU25:BZ25))))</f>
        <v>0</v>
      </c>
      <c r="CB25" s="174">
        <f ca="1">IF(NOT(debteliminator),0,IF(OR(L$11=0,AD24+AT25-BK25&lt;=L$11),0,MIN(AD24+AT25-BK25-L$11,$C25-SUM($BU25:CA25))))</f>
        <v>0</v>
      </c>
      <c r="CC25" s="174">
        <f ca="1">IF(NOT(debteliminator),0,IF(OR(M$11=0,AE24+AU25-BL25&lt;=M$11),0,MIN(AE24+AU25-BL25-M$11,$C25-SUM($BU25:CB25))))</f>
        <v>0</v>
      </c>
      <c r="CD25" s="174">
        <f ca="1">IF(NOT(debteliminator),0,IF(OR(N$11=0,AF24+AV25-BM25&lt;=N$11),0,MIN(AF24+AV25-BM25-N$11,$C25-SUM($BU25:CC25))))</f>
        <v>0</v>
      </c>
      <c r="CE25" s="174">
        <f ca="1">IF(NOT(debteliminator),0,IF(OR(O$11=0,AG24+AW25-BN25&lt;=O$11),0,MIN(AG24+AW25-BN25-O$11,$C25-SUM($BU25:CD25))))</f>
        <v>0</v>
      </c>
      <c r="CF25" s="174">
        <f ca="1">IF(NOT(debteliminator),0,IF(OR(P$11=0,AH24+AX25-BO25&lt;=P$11),0,MIN(AH24+AX25-BO25-P$11,$C25-SUM($BU25:CE25))))</f>
        <v>0</v>
      </c>
      <c r="CG25" s="174">
        <f ca="1">IF(NOT(debteliminator),0,IF(OR(Q$11=0,AI24+AY25-BP25&lt;=Q$11),0,MIN(AI24+AY25-BP25-Q$11,$C25-SUM($BU25:CF25))))</f>
        <v>0</v>
      </c>
      <c r="CH25" s="174">
        <f ca="1">IF(NOT(debteliminator),0,IF(OR(R$11=0,AJ24+AZ25-BQ25&lt;=R$11),0,MIN(AJ24+AZ25-BQ25-R$11,$C25-SUM($BU25:CG25))))</f>
        <v>0</v>
      </c>
      <c r="CI25" s="174">
        <f ca="1">IF(NOT(debteliminator),0,IF(OR(S$11=0,AK24+BA25-BR25&lt;=S$11),0,MIN(AK24+BA25-BR25-S$11,$C25-SUM($BU25:CH25))))</f>
        <v>0</v>
      </c>
      <c r="CJ25" s="177">
        <f t="shared" ref="CJ25:CJ88" ca="1" si="21">SUM(BU25:CI25)</f>
        <v>0</v>
      </c>
      <c r="CL25" s="178">
        <f ca="1">IF(W24&lt;=0,0,IF(BD25+$C25-$CJ25&gt;W24+AM25,W24+AM25-BD25,$C25-$CJ25))</f>
        <v>0</v>
      </c>
      <c r="CM25" s="174">
        <f ca="1">IF(X24&lt;=0,0,IF($C25-$CJ25&lt;=SUM($CL25:CL25),0,IF(BE25+$C25-$CJ25-SUM($CL25:CL25)&gt;X24+AN25,X24+AN25-BE25,$C25-$CJ25-SUM($CL25:CL25))))</f>
        <v>0</v>
      </c>
      <c r="CN25" s="174">
        <f ca="1">IF(Y24&lt;=0,0,IF($C25-$CJ25&lt;=SUM($CL25:CM25),0,IF(BF25+$C25-$CJ25-SUM($CL25:CM25)&gt;Y24+AO25,Y24+AO25-BF25,$C25-$CJ25-SUM($CL25:CM25))))</f>
        <v>0</v>
      </c>
      <c r="CO25" s="174">
        <f ca="1">IF(Z24&lt;=0,0,IF($C25-$CJ25&lt;=SUM($CL25:CN25),0,IF(BG25+$C25-$CJ25-SUM($CL25:CN25)&gt;Z24+AP25,Z24+AP25-BG25,$C25-$CJ25-SUM($CL25:CN25))))</f>
        <v>0</v>
      </c>
      <c r="CP25" s="174">
        <f ca="1">IF(AA24&lt;=0,0,IF($C25-$CJ25&lt;=SUM($CL25:CO25),0,IF(BH25+$C25-$CJ25-SUM($CL25:CO25)&gt;AA24+AQ25,AA24+AQ25-BH25,$C25-$CJ25-SUM($CL25:CO25))))</f>
        <v>0</v>
      </c>
      <c r="CQ25" s="174">
        <f ca="1">IF(AB24&lt;=0,0,IF($C25-$CJ25&lt;=SUM($CL25:CP25),0,IF(BI25+$C25-$CJ25-SUM($CL25:CP25)&gt;AB24+AR25,AB24+AR25-BI25,$C25-$CJ25-SUM($CL25:CP25))))</f>
        <v>0</v>
      </c>
      <c r="CR25" s="174">
        <f ca="1">IF(AC24&lt;=0,0,IF($C25-$CJ25&lt;=SUM($CL25:CQ25),0,IF(BJ25+$C25-$CJ25-SUM($CL25:CQ25)&gt;AC24+AS25,AC24+AS25-BJ25,$C25-$CJ25-SUM($CL25:CQ25))))</f>
        <v>0</v>
      </c>
      <c r="CS25" s="174">
        <f ca="1">IF(AD24&lt;=0,0,IF($C25-$CJ25&lt;=SUM($CL25:CR25),0,IF(BK25+$C25-$CJ25-SUM($CL25:CR25)&gt;AD24+AT25,AD24+AT25-BK25,$C25-$CJ25-SUM($CL25:CR25))))</f>
        <v>0</v>
      </c>
      <c r="CT25" s="174">
        <f ca="1">IF(AE24&lt;=0,0,IF($C25-$CJ25&lt;=SUM($CL25:CS25),0,IF(BL25+$C25-$CJ25-SUM($CL25:CS25)&gt;AE24+AU25,AE24+AU25-BL25,$C25-$CJ25-SUM($CL25:CS25))))</f>
        <v>0</v>
      </c>
      <c r="CU25" s="174">
        <f ca="1">IF(AF24&lt;=0,0,IF($C25-$CJ25&lt;=SUM($CL25:CT25),0,IF(BM25+$C25-$CJ25-SUM($CL25:CT25)&gt;AF24+AV25,AF24+AV25-BM25,$C25-$CJ25-SUM($CL25:CT25))))</f>
        <v>0</v>
      </c>
      <c r="CV25" s="174">
        <f ca="1">IF(AG24&lt;=0,0,IF($C25-$CJ25&lt;=SUM($CL25:CU25),0,IF(BN25+$C25-$CJ25-SUM($CL25:CU25)&gt;AG24+AW25,AG24+AW25-BN25,$C25-$CJ25-SUM($CL25:CU25))))</f>
        <v>0</v>
      </c>
      <c r="CW25" s="174">
        <f ca="1">IF(AH24&lt;=0,0,IF($C25-$CJ25&lt;=SUM($CL25:CV25),0,IF(BO25+$C25-$CJ25-SUM($CL25:CV25)&gt;AH24+AX25,AH24+AX25-BO25,$C25-$CJ25-SUM($CL25:CV25))))</f>
        <v>0</v>
      </c>
      <c r="CX25" s="174">
        <f ca="1">IF(AI24&lt;=0,0,IF($C25-$CJ25&lt;=SUM($CL25:CW25),0,IF(BP25+$C25-$CJ25-SUM($CL25:CW25)&gt;AI24+AY25,AI24+AY25-BP25,$C25-$CJ25-SUM($CL25:CW25))))</f>
        <v>0</v>
      </c>
      <c r="CY25" s="174">
        <f ca="1">IF(AJ24&lt;=0,0,IF($C25-$CJ25&lt;=SUM($CL25:CX25),0,IF(BQ25+$C25-$CJ25-SUM($CL25:CX25)&gt;AJ24+AZ25,AJ24+AZ25-BQ25,$C25-$CJ25-SUM($CL25:CX25))))</f>
        <v>0</v>
      </c>
      <c r="CZ25" s="174">
        <f ca="1">IF(AK24&lt;=0,0,IF($C25-$CJ25&lt;=SUM($CL25:CY25),0,IF(BR25+$C25-$CJ25-SUM($CL25:CY25)&gt;AK24+BA25,AK24+BA25-BR25,$C25-$CJ25-SUM($CL25:CY25))))</f>
        <v>0</v>
      </c>
      <c r="DA25" s="176"/>
      <c r="DB25" s="176"/>
    </row>
    <row r="26" spans="1:106">
      <c r="A26" s="165">
        <f t="shared" ca="1" si="9"/>
        <v>2</v>
      </c>
      <c r="B26" s="166">
        <f t="shared" ref="B26:B89" ca="1" si="22">IF(A26="",NA(),DATE(YEAR(B25),MONTH(B25)+1,1))</f>
        <v>42795</v>
      </c>
      <c r="C26" s="169">
        <f ca="1">IF(A26="","",IF(debteliminator,IF(($E$7-BS26)&lt;0,0,$E$7-BS26),0)+D26)</f>
        <v>0</v>
      </c>
      <c r="D26" s="420"/>
      <c r="E26" s="172">
        <f t="shared" ref="E26:E89" ca="1" si="23">BD26+CL26+BU26</f>
        <v>385</v>
      </c>
      <c r="F26" s="172">
        <f t="shared" ca="1" si="10"/>
        <v>125</v>
      </c>
      <c r="G26" s="172">
        <f t="shared" ca="1" si="10"/>
        <v>200</v>
      </c>
      <c r="H26" s="172">
        <f t="shared" ca="1" si="10"/>
        <v>250</v>
      </c>
      <c r="I26" s="172">
        <f t="shared" ca="1" si="10"/>
        <v>395</v>
      </c>
      <c r="J26" s="172">
        <f t="shared" ca="1" si="10"/>
        <v>0</v>
      </c>
      <c r="K26" s="172">
        <f t="shared" ca="1" si="10"/>
        <v>0</v>
      </c>
      <c r="L26" s="172">
        <f t="shared" ca="1" si="10"/>
        <v>0</v>
      </c>
      <c r="M26" s="172">
        <f t="shared" ca="1" si="10"/>
        <v>0</v>
      </c>
      <c r="N26" s="172">
        <f t="shared" ca="1" si="10"/>
        <v>0</v>
      </c>
      <c r="O26" s="172">
        <f t="shared" ca="1" si="10"/>
        <v>0</v>
      </c>
      <c r="P26" s="172">
        <f t="shared" ca="1" si="10"/>
        <v>0</v>
      </c>
      <c r="Q26" s="172">
        <f t="shared" ca="1" si="10"/>
        <v>0</v>
      </c>
      <c r="R26" s="172">
        <f t="shared" ca="1" si="10"/>
        <v>0</v>
      </c>
      <c r="S26" s="172">
        <f t="shared" ca="1" si="10"/>
        <v>0</v>
      </c>
      <c r="U26" s="169">
        <f t="shared" ca="1" si="11"/>
        <v>30861.67</v>
      </c>
      <c r="V26" s="173">
        <f t="shared" ca="1" si="12"/>
        <v>1355</v>
      </c>
      <c r="W26" s="174">
        <f t="shared" ca="1" si="13"/>
        <v>1266.3499999999999</v>
      </c>
      <c r="X26" s="174">
        <f t="shared" ca="1" si="14"/>
        <v>2618.88</v>
      </c>
      <c r="Y26" s="174">
        <f t="shared" ca="1" si="14"/>
        <v>4719.1499999999996</v>
      </c>
      <c r="Z26" s="174">
        <f t="shared" ca="1" si="14"/>
        <v>4913.5200000000004</v>
      </c>
      <c r="AA26" s="174">
        <f t="shared" ca="1" si="14"/>
        <v>17343.77</v>
      </c>
      <c r="AB26" s="174">
        <f t="shared" ca="1" si="14"/>
        <v>0</v>
      </c>
      <c r="AC26" s="174">
        <f t="shared" ca="1" si="14"/>
        <v>0</v>
      </c>
      <c r="AD26" s="174">
        <f t="shared" ca="1" si="14"/>
        <v>0</v>
      </c>
      <c r="AE26" s="174">
        <f t="shared" ca="1" si="14"/>
        <v>0</v>
      </c>
      <c r="AF26" s="174">
        <f t="shared" ca="1" si="14"/>
        <v>0</v>
      </c>
      <c r="AG26" s="174">
        <f t="shared" ca="1" si="14"/>
        <v>0</v>
      </c>
      <c r="AH26" s="174">
        <f t="shared" ca="1" si="14"/>
        <v>0</v>
      </c>
      <c r="AI26" s="174">
        <f t="shared" ca="1" si="14"/>
        <v>0</v>
      </c>
      <c r="AJ26" s="174">
        <f t="shared" ca="1" si="14"/>
        <v>0</v>
      </c>
      <c r="AK26" s="174">
        <f t="shared" ca="1" si="14"/>
        <v>0</v>
      </c>
      <c r="AM26" s="174">
        <f t="shared" ca="1" si="15"/>
        <v>16.350000000000001</v>
      </c>
      <c r="AN26" s="174">
        <f t="shared" ca="1" si="16"/>
        <v>33.880000000000003</v>
      </c>
      <c r="AO26" s="174">
        <f t="shared" ca="1" si="16"/>
        <v>58.73</v>
      </c>
      <c r="AP26" s="174">
        <f t="shared" ca="1" si="16"/>
        <v>80.44</v>
      </c>
      <c r="AQ26" s="174">
        <f t="shared" ca="1" si="16"/>
        <v>66.27</v>
      </c>
      <c r="AR26" s="174">
        <f t="shared" ca="1" si="16"/>
        <v>0</v>
      </c>
      <c r="AS26" s="174">
        <f t="shared" ca="1" si="16"/>
        <v>0</v>
      </c>
      <c r="AT26" s="174">
        <f t="shared" ca="1" si="16"/>
        <v>0</v>
      </c>
      <c r="AU26" s="174">
        <f t="shared" ca="1" si="16"/>
        <v>0</v>
      </c>
      <c r="AV26" s="174">
        <f t="shared" ca="1" si="16"/>
        <v>0</v>
      </c>
      <c r="AW26" s="174">
        <f t="shared" ca="1" si="16"/>
        <v>0</v>
      </c>
      <c r="AX26" s="174">
        <f t="shared" ca="1" si="16"/>
        <v>0</v>
      </c>
      <c r="AY26" s="174">
        <f t="shared" ca="1" si="16"/>
        <v>0</v>
      </c>
      <c r="AZ26" s="174">
        <f t="shared" ca="1" si="16"/>
        <v>0</v>
      </c>
      <c r="BA26" s="174">
        <f t="shared" ca="1" si="16"/>
        <v>0</v>
      </c>
      <c r="BB26" s="175">
        <f t="shared" ca="1" si="17"/>
        <v>255.67000000000002</v>
      </c>
      <c r="BC26" s="176"/>
      <c r="BD26" s="174">
        <f t="shared" ca="1" si="18"/>
        <v>385</v>
      </c>
      <c r="BE26" s="174">
        <f t="shared" ca="1" si="19"/>
        <v>125</v>
      </c>
      <c r="BF26" s="174">
        <f t="shared" ca="1" si="19"/>
        <v>200</v>
      </c>
      <c r="BG26" s="174">
        <f t="shared" ca="1" si="19"/>
        <v>250</v>
      </c>
      <c r="BH26" s="174">
        <f t="shared" ca="1" si="19"/>
        <v>395</v>
      </c>
      <c r="BI26" s="174">
        <f t="shared" ca="1" si="19"/>
        <v>0</v>
      </c>
      <c r="BJ26" s="174">
        <f t="shared" ca="1" si="19"/>
        <v>0</v>
      </c>
      <c r="BK26" s="174">
        <f t="shared" ca="1" si="19"/>
        <v>0</v>
      </c>
      <c r="BL26" s="174">
        <f t="shared" ca="1" si="19"/>
        <v>0</v>
      </c>
      <c r="BM26" s="174">
        <f t="shared" ca="1" si="19"/>
        <v>0</v>
      </c>
      <c r="BN26" s="174">
        <f t="shared" ca="1" si="19"/>
        <v>0</v>
      </c>
      <c r="BO26" s="174">
        <f t="shared" ca="1" si="19"/>
        <v>0</v>
      </c>
      <c r="BP26" s="174">
        <f t="shared" ca="1" si="19"/>
        <v>0</v>
      </c>
      <c r="BQ26" s="174">
        <f t="shared" ca="1" si="19"/>
        <v>0</v>
      </c>
      <c r="BR26" s="174">
        <f t="shared" ca="1" si="19"/>
        <v>0</v>
      </c>
      <c r="BS26" s="177">
        <f t="shared" ca="1" si="20"/>
        <v>1355</v>
      </c>
      <c r="BT26" s="175"/>
      <c r="BU26" s="178">
        <f ca="1">IF(NOT(debteliminator),0,IF(OR(E$11=0,W25+AM26-BD26&lt;=E$11),0,MIN(W25+AM26-BD26-E$11,$C26)))</f>
        <v>0</v>
      </c>
      <c r="BV26" s="174">
        <f ca="1">IF(NOT(debteliminator),0,IF(OR(F$11=0,X25+AN26-BE26&lt;=F$11),0,MIN(X25+AN26-BE26-F$11,$C26-SUM($BU26:BU26))))</f>
        <v>0</v>
      </c>
      <c r="BW26" s="174">
        <f ca="1">IF(NOT(debteliminator),0,IF(OR(G$11=0,Y25+AO26-BF26&lt;=G$11),0,MIN(Y25+AO26-BF26-G$11,$C26-SUM($BU26:BV26))))</f>
        <v>0</v>
      </c>
      <c r="BX26" s="174">
        <f ca="1">IF(NOT(debteliminator),0,IF(OR(H$11=0,Z25+AP26-BG26&lt;=H$11),0,MIN(Z25+AP26-BG26-H$11,$C26-SUM($BU26:BW26))))</f>
        <v>0</v>
      </c>
      <c r="BY26" s="174">
        <f ca="1">IF(NOT(debteliminator),0,IF(OR(I$11=0,AA25+AQ26-BH26&lt;=I$11),0,MIN(AA25+AQ26-BH26-I$11,$C26-SUM($BU26:BX26))))</f>
        <v>0</v>
      </c>
      <c r="BZ26" s="174">
        <f ca="1">IF(NOT(debteliminator),0,IF(OR(J$11=0,AB25+AR26-BI26&lt;=J$11),0,MIN(AB25+AR26-BI26-J$11,$C26-SUM($BU26:BY26))))</f>
        <v>0</v>
      </c>
      <c r="CA26" s="174">
        <f ca="1">IF(NOT(debteliminator),0,IF(OR(K$11=0,AC25+AS26-BJ26&lt;=K$11),0,MIN(AC25+AS26-BJ26-K$11,$C26-SUM($BU26:BZ26))))</f>
        <v>0</v>
      </c>
      <c r="CB26" s="174">
        <f ca="1">IF(NOT(debteliminator),0,IF(OR(L$11=0,AD25+AT26-BK26&lt;=L$11),0,MIN(AD25+AT26-BK26-L$11,$C26-SUM($BU26:CA26))))</f>
        <v>0</v>
      </c>
      <c r="CC26" s="174">
        <f ca="1">IF(NOT(debteliminator),0,IF(OR(M$11=0,AE25+AU26-BL26&lt;=M$11),0,MIN(AE25+AU26-BL26-M$11,$C26-SUM($BU26:CB26))))</f>
        <v>0</v>
      </c>
      <c r="CD26" s="174">
        <f ca="1">IF(NOT(debteliminator),0,IF(OR(N$11=0,AF25+AV26-BM26&lt;=N$11),0,MIN(AF25+AV26-BM26-N$11,$C26-SUM($BU26:CC26))))</f>
        <v>0</v>
      </c>
      <c r="CE26" s="174">
        <f ca="1">IF(NOT(debteliminator),0,IF(OR(O$11=0,AG25+AW26-BN26&lt;=O$11),0,MIN(AG25+AW26-BN26-O$11,$C26-SUM($BU26:CD26))))</f>
        <v>0</v>
      </c>
      <c r="CF26" s="174">
        <f ca="1">IF(NOT(debteliminator),0,IF(OR(P$11=0,AH25+AX26-BO26&lt;=P$11),0,MIN(AH25+AX26-BO26-P$11,$C26-SUM($BU26:CE26))))</f>
        <v>0</v>
      </c>
      <c r="CG26" s="174">
        <f ca="1">IF(NOT(debteliminator),0,IF(OR(Q$11=0,AI25+AY26-BP26&lt;=Q$11),0,MIN(AI25+AY26-BP26-Q$11,$C26-SUM($BU26:CF26))))</f>
        <v>0</v>
      </c>
      <c r="CH26" s="174">
        <f ca="1">IF(NOT(debteliminator),0,IF(OR(R$11=0,AJ25+AZ26-BQ26&lt;=R$11),0,MIN(AJ25+AZ26-BQ26-R$11,$C26-SUM($BU26:CG26))))</f>
        <v>0</v>
      </c>
      <c r="CI26" s="174">
        <f ca="1">IF(NOT(debteliminator),0,IF(OR(S$11=0,AK25+BA26-BR26&lt;=S$11),0,MIN(AK25+BA26-BR26-S$11,$C26-SUM($BU26:CH26))))</f>
        <v>0</v>
      </c>
      <c r="CJ26" s="177">
        <f t="shared" ca="1" si="21"/>
        <v>0</v>
      </c>
      <c r="CL26" s="178">
        <f t="shared" ref="CL26:CL89" ca="1" si="24">IF(W25&lt;=0,0,IF(BD26+$C26-$CJ26&gt;W25+AM26,W25+AM26-BD26,$C26-$CJ26))</f>
        <v>0</v>
      </c>
      <c r="CM26" s="174">
        <f ca="1">IF(X25&lt;=0,0,IF($C26-$CJ26&lt;=SUM($CL26:CL26),0,IF(BE26+$C26-$CJ26-SUM($CL26:CL26)&gt;X25+AN26,X25+AN26-BE26,$C26-$CJ26-SUM($CL26:CL26))))</f>
        <v>0</v>
      </c>
      <c r="CN26" s="174">
        <f ca="1">IF(Y25&lt;=0,0,IF($C26-$CJ26&lt;=SUM($CL26:CM26),0,IF(BF26+$C26-$CJ26-SUM($CL26:CM26)&gt;Y25+AO26,Y25+AO26-BF26,$C26-$CJ26-SUM($CL26:CM26))))</f>
        <v>0</v>
      </c>
      <c r="CO26" s="174">
        <f ca="1">IF(Z25&lt;=0,0,IF($C26-$CJ26&lt;=SUM($CL26:CN26),0,IF(BG26+$C26-$CJ26-SUM($CL26:CN26)&gt;Z25+AP26,Z25+AP26-BG26,$C26-$CJ26-SUM($CL26:CN26))))</f>
        <v>0</v>
      </c>
      <c r="CP26" s="174">
        <f ca="1">IF(AA25&lt;=0,0,IF($C26-$CJ26&lt;=SUM($CL26:CO26),0,IF(BH26+$C26-$CJ26-SUM($CL26:CO26)&gt;AA25+AQ26,AA25+AQ26-BH26,$C26-$CJ26-SUM($CL26:CO26))))</f>
        <v>0</v>
      </c>
      <c r="CQ26" s="174">
        <f ca="1">IF(AB25&lt;=0,0,IF($C26-$CJ26&lt;=SUM($CL26:CP26),0,IF(BI26+$C26-$CJ26-SUM($CL26:CP26)&gt;AB25+AR26,AB25+AR26-BI26,$C26-$CJ26-SUM($CL26:CP26))))</f>
        <v>0</v>
      </c>
      <c r="CR26" s="174">
        <f ca="1">IF(AC25&lt;=0,0,IF($C26-$CJ26&lt;=SUM($CL26:CQ26),0,IF(BJ26+$C26-$CJ26-SUM($CL26:CQ26)&gt;AC25+AS26,AC25+AS26-BJ26,$C26-$CJ26-SUM($CL26:CQ26))))</f>
        <v>0</v>
      </c>
      <c r="CS26" s="174">
        <f ca="1">IF(AD25&lt;=0,0,IF($C26-$CJ26&lt;=SUM($CL26:CR26),0,IF(BK26+$C26-$CJ26-SUM($CL26:CR26)&gt;AD25+AT26,AD25+AT26-BK26,$C26-$CJ26-SUM($CL26:CR26))))</f>
        <v>0</v>
      </c>
      <c r="CT26" s="174">
        <f ca="1">IF(AE25&lt;=0,0,IF($C26-$CJ26&lt;=SUM($CL26:CS26),0,IF(BL26+$C26-$CJ26-SUM($CL26:CS26)&gt;AE25+AU26,AE25+AU26-BL26,$C26-$CJ26-SUM($CL26:CS26))))</f>
        <v>0</v>
      </c>
      <c r="CU26" s="174">
        <f ca="1">IF(AF25&lt;=0,0,IF($C26-$CJ26&lt;=SUM($CL26:CT26),0,IF(BM26+$C26-$CJ26-SUM($CL26:CT26)&gt;AF25+AV26,AF25+AV26-BM26,$C26-$CJ26-SUM($CL26:CT26))))</f>
        <v>0</v>
      </c>
      <c r="CV26" s="174">
        <f ca="1">IF(AG25&lt;=0,0,IF($C26-$CJ26&lt;=SUM($CL26:CU26),0,IF(BN26+$C26-$CJ26-SUM($CL26:CU26)&gt;AG25+AW26,AG25+AW26-BN26,$C26-$CJ26-SUM($CL26:CU26))))</f>
        <v>0</v>
      </c>
      <c r="CW26" s="174">
        <f ca="1">IF(AH25&lt;=0,0,IF($C26-$CJ26&lt;=SUM($CL26:CV26),0,IF(BO26+$C26-$CJ26-SUM($CL26:CV26)&gt;AH25+AX26,AH25+AX26-BO26,$C26-$CJ26-SUM($CL26:CV26))))</f>
        <v>0</v>
      </c>
      <c r="CX26" s="174">
        <f ca="1">IF(AI25&lt;=0,0,IF($C26-$CJ26&lt;=SUM($CL26:CW26),0,IF(BP26+$C26-$CJ26-SUM($CL26:CW26)&gt;AI25+AY26,AI25+AY26-BP26,$C26-$CJ26-SUM($CL26:CW26))))</f>
        <v>0</v>
      </c>
      <c r="CY26" s="174">
        <f ca="1">IF(AJ25&lt;=0,0,IF($C26-$CJ26&lt;=SUM($CL26:CX26),0,IF(BQ26+$C26-$CJ26-SUM($CL26:CX26)&gt;AJ25+AZ26,AJ25+AZ26-BQ26,$C26-$CJ26-SUM($CL26:CX26))))</f>
        <v>0</v>
      </c>
      <c r="CZ26" s="174">
        <f ca="1">IF(AK25&lt;=0,0,IF($C26-$CJ26&lt;=SUM($CL26:CY26),0,IF(BR26+$C26-$CJ26-SUM($CL26:CY26)&gt;AK25+BA26,AK25+BA26-BR26,$C26-$CJ26-SUM($CL26:CY26))))</f>
        <v>0</v>
      </c>
      <c r="DA26" s="176"/>
      <c r="DB26" s="176"/>
    </row>
    <row r="27" spans="1:106">
      <c r="A27" s="165">
        <f t="shared" ca="1" si="9"/>
        <v>3</v>
      </c>
      <c r="B27" s="166">
        <f t="shared" ca="1" si="22"/>
        <v>42826</v>
      </c>
      <c r="C27" s="169">
        <f ca="1">IF(A27="","",IF(debteliminator,IF(($E$7-BS27)&lt;0,0,$E$7-BS27),0)+D27)</f>
        <v>0</v>
      </c>
      <c r="D27" s="420"/>
      <c r="E27" s="172">
        <f t="shared" ca="1" si="23"/>
        <v>385</v>
      </c>
      <c r="F27" s="172">
        <f t="shared" ca="1" si="10"/>
        <v>125</v>
      </c>
      <c r="G27" s="172">
        <f t="shared" ca="1" si="10"/>
        <v>200</v>
      </c>
      <c r="H27" s="172">
        <f t="shared" ca="1" si="10"/>
        <v>250</v>
      </c>
      <c r="I27" s="172">
        <f t="shared" ca="1" si="10"/>
        <v>395</v>
      </c>
      <c r="J27" s="172">
        <f t="shared" ca="1" si="10"/>
        <v>0</v>
      </c>
      <c r="K27" s="172">
        <f t="shared" ca="1" si="10"/>
        <v>0</v>
      </c>
      <c r="L27" s="172">
        <f t="shared" ca="1" si="10"/>
        <v>0</v>
      </c>
      <c r="M27" s="172">
        <f t="shared" ca="1" si="10"/>
        <v>0</v>
      </c>
      <c r="N27" s="172">
        <f t="shared" ca="1" si="10"/>
        <v>0</v>
      </c>
      <c r="O27" s="172">
        <f t="shared" ca="1" si="10"/>
        <v>0</v>
      </c>
      <c r="P27" s="172">
        <f t="shared" ca="1" si="10"/>
        <v>0</v>
      </c>
      <c r="Q27" s="172">
        <f t="shared" ca="1" si="10"/>
        <v>0</v>
      </c>
      <c r="R27" s="172">
        <f t="shared" ca="1" si="10"/>
        <v>0</v>
      </c>
      <c r="S27" s="172">
        <f t="shared" ca="1" si="10"/>
        <v>0</v>
      </c>
      <c r="U27" s="169">
        <f t="shared" ca="1" si="11"/>
        <v>29751.89</v>
      </c>
      <c r="V27" s="173">
        <f t="shared" ca="1" si="12"/>
        <v>1355</v>
      </c>
      <c r="W27" s="174">
        <f t="shared" ca="1" si="13"/>
        <v>894.01</v>
      </c>
      <c r="X27" s="174">
        <f t="shared" ca="1" si="14"/>
        <v>2526.62</v>
      </c>
      <c r="Y27" s="174">
        <f t="shared" ca="1" si="14"/>
        <v>4576.17</v>
      </c>
      <c r="Z27" s="174">
        <f t="shared" ca="1" si="14"/>
        <v>4741.28</v>
      </c>
      <c r="AA27" s="174">
        <f t="shared" ca="1" si="14"/>
        <v>17013.810000000001</v>
      </c>
      <c r="AB27" s="174">
        <f t="shared" ca="1" si="14"/>
        <v>0</v>
      </c>
      <c r="AC27" s="174">
        <f t="shared" ca="1" si="14"/>
        <v>0</v>
      </c>
      <c r="AD27" s="174">
        <f t="shared" ca="1" si="14"/>
        <v>0</v>
      </c>
      <c r="AE27" s="174">
        <f t="shared" ca="1" si="14"/>
        <v>0</v>
      </c>
      <c r="AF27" s="174">
        <f t="shared" ca="1" si="14"/>
        <v>0</v>
      </c>
      <c r="AG27" s="174">
        <f t="shared" ca="1" si="14"/>
        <v>0</v>
      </c>
      <c r="AH27" s="174">
        <f t="shared" ca="1" si="14"/>
        <v>0</v>
      </c>
      <c r="AI27" s="174">
        <f t="shared" ca="1" si="14"/>
        <v>0</v>
      </c>
      <c r="AJ27" s="174">
        <f t="shared" ca="1" si="14"/>
        <v>0</v>
      </c>
      <c r="AK27" s="174">
        <f t="shared" ca="1" si="14"/>
        <v>0</v>
      </c>
      <c r="AM27" s="174">
        <f t="shared" ca="1" si="15"/>
        <v>12.66</v>
      </c>
      <c r="AN27" s="174">
        <f t="shared" ca="1" si="16"/>
        <v>32.74</v>
      </c>
      <c r="AO27" s="174">
        <f t="shared" ca="1" si="16"/>
        <v>57.02</v>
      </c>
      <c r="AP27" s="174">
        <f t="shared" ca="1" si="16"/>
        <v>77.760000000000005</v>
      </c>
      <c r="AQ27" s="174">
        <f t="shared" ca="1" si="16"/>
        <v>65.040000000000006</v>
      </c>
      <c r="AR27" s="174">
        <f t="shared" ca="1" si="16"/>
        <v>0</v>
      </c>
      <c r="AS27" s="174">
        <f t="shared" ca="1" si="16"/>
        <v>0</v>
      </c>
      <c r="AT27" s="174">
        <f t="shared" ca="1" si="16"/>
        <v>0</v>
      </c>
      <c r="AU27" s="174">
        <f t="shared" ca="1" si="16"/>
        <v>0</v>
      </c>
      <c r="AV27" s="174">
        <f t="shared" ca="1" si="16"/>
        <v>0</v>
      </c>
      <c r="AW27" s="174">
        <f t="shared" ca="1" si="16"/>
        <v>0</v>
      </c>
      <c r="AX27" s="174">
        <f t="shared" ca="1" si="16"/>
        <v>0</v>
      </c>
      <c r="AY27" s="174">
        <f t="shared" ca="1" si="16"/>
        <v>0</v>
      </c>
      <c r="AZ27" s="174">
        <f t="shared" ca="1" si="16"/>
        <v>0</v>
      </c>
      <c r="BA27" s="174">
        <f t="shared" ca="1" si="16"/>
        <v>0</v>
      </c>
      <c r="BB27" s="175">
        <f t="shared" ca="1" si="17"/>
        <v>245.22000000000003</v>
      </c>
      <c r="BC27" s="176"/>
      <c r="BD27" s="174">
        <f t="shared" ca="1" si="18"/>
        <v>385</v>
      </c>
      <c r="BE27" s="174">
        <f t="shared" ca="1" si="19"/>
        <v>125</v>
      </c>
      <c r="BF27" s="174">
        <f t="shared" ca="1" si="19"/>
        <v>200</v>
      </c>
      <c r="BG27" s="174">
        <f t="shared" ca="1" si="19"/>
        <v>250</v>
      </c>
      <c r="BH27" s="174">
        <f t="shared" ca="1" si="19"/>
        <v>395</v>
      </c>
      <c r="BI27" s="174">
        <f t="shared" ca="1" si="19"/>
        <v>0</v>
      </c>
      <c r="BJ27" s="174">
        <f t="shared" ca="1" si="19"/>
        <v>0</v>
      </c>
      <c r="BK27" s="174">
        <f t="shared" ca="1" si="19"/>
        <v>0</v>
      </c>
      <c r="BL27" s="174">
        <f t="shared" ca="1" si="19"/>
        <v>0</v>
      </c>
      <c r="BM27" s="174">
        <f t="shared" ca="1" si="19"/>
        <v>0</v>
      </c>
      <c r="BN27" s="174">
        <f t="shared" ca="1" si="19"/>
        <v>0</v>
      </c>
      <c r="BO27" s="174">
        <f t="shared" ca="1" si="19"/>
        <v>0</v>
      </c>
      <c r="BP27" s="174">
        <f t="shared" ca="1" si="19"/>
        <v>0</v>
      </c>
      <c r="BQ27" s="174">
        <f t="shared" ca="1" si="19"/>
        <v>0</v>
      </c>
      <c r="BR27" s="174">
        <f t="shared" ca="1" si="19"/>
        <v>0</v>
      </c>
      <c r="BS27" s="177">
        <f t="shared" ca="1" si="20"/>
        <v>1355</v>
      </c>
      <c r="BT27" s="175"/>
      <c r="BU27" s="178">
        <f ca="1">IF(NOT(debteliminator),0,IF(OR(E$11=0,W26+AM27-BD27&lt;=E$11),0,MIN(W26+AM27-BD27-E$11,$C27)))</f>
        <v>0</v>
      </c>
      <c r="BV27" s="174">
        <f ca="1">IF(NOT(debteliminator),0,IF(OR(F$11=0,X26+AN27-BE27&lt;=F$11),0,MIN(X26+AN27-BE27-F$11,$C27-SUM($BU27:BU27))))</f>
        <v>0</v>
      </c>
      <c r="BW27" s="174">
        <f ca="1">IF(NOT(debteliminator),0,IF(OR(G$11=0,Y26+AO27-BF27&lt;=G$11),0,MIN(Y26+AO27-BF27-G$11,$C27-SUM($BU27:BV27))))</f>
        <v>0</v>
      </c>
      <c r="BX27" s="174">
        <f ca="1">IF(NOT(debteliminator),0,IF(OR(H$11=0,Z26+AP27-BG27&lt;=H$11),0,MIN(Z26+AP27-BG27-H$11,$C27-SUM($BU27:BW27))))</f>
        <v>0</v>
      </c>
      <c r="BY27" s="174">
        <f ca="1">IF(NOT(debteliminator),0,IF(OR(I$11=0,AA26+AQ27-BH27&lt;=I$11),0,MIN(AA26+AQ27-BH27-I$11,$C27-SUM($BU27:BX27))))</f>
        <v>0</v>
      </c>
      <c r="BZ27" s="174">
        <f ca="1">IF(NOT(debteliminator),0,IF(OR(J$11=0,AB26+AR27-BI27&lt;=J$11),0,MIN(AB26+AR27-BI27-J$11,$C27-SUM($BU27:BY27))))</f>
        <v>0</v>
      </c>
      <c r="CA27" s="174">
        <f ca="1">IF(NOT(debteliminator),0,IF(OR(K$11=0,AC26+AS27-BJ27&lt;=K$11),0,MIN(AC26+AS27-BJ27-K$11,$C27-SUM($BU27:BZ27))))</f>
        <v>0</v>
      </c>
      <c r="CB27" s="174">
        <f ca="1">IF(NOT(debteliminator),0,IF(OR(L$11=0,AD26+AT27-BK27&lt;=L$11),0,MIN(AD26+AT27-BK27-L$11,$C27-SUM($BU27:CA27))))</f>
        <v>0</v>
      </c>
      <c r="CC27" s="174">
        <f ca="1">IF(NOT(debteliminator),0,IF(OR(M$11=0,AE26+AU27-BL27&lt;=M$11),0,MIN(AE26+AU27-BL27-M$11,$C27-SUM($BU27:CB27))))</f>
        <v>0</v>
      </c>
      <c r="CD27" s="174">
        <f ca="1">IF(NOT(debteliminator),0,IF(OR(N$11=0,AF26+AV27-BM27&lt;=N$11),0,MIN(AF26+AV27-BM27-N$11,$C27-SUM($BU27:CC27))))</f>
        <v>0</v>
      </c>
      <c r="CE27" s="174">
        <f ca="1">IF(NOT(debteliminator),0,IF(OR(O$11=0,AG26+AW27-BN27&lt;=O$11),0,MIN(AG26+AW27-BN27-O$11,$C27-SUM($BU27:CD27))))</f>
        <v>0</v>
      </c>
      <c r="CF27" s="174">
        <f ca="1">IF(NOT(debteliminator),0,IF(OR(P$11=0,AH26+AX27-BO27&lt;=P$11),0,MIN(AH26+AX27-BO27-P$11,$C27-SUM($BU27:CE27))))</f>
        <v>0</v>
      </c>
      <c r="CG27" s="174">
        <f ca="1">IF(NOT(debteliminator),0,IF(OR(Q$11=0,AI26+AY27-BP27&lt;=Q$11),0,MIN(AI26+AY27-BP27-Q$11,$C27-SUM($BU27:CF27))))</f>
        <v>0</v>
      </c>
      <c r="CH27" s="174">
        <f ca="1">IF(NOT(debteliminator),0,IF(OR(R$11=0,AJ26+AZ27-BQ27&lt;=R$11),0,MIN(AJ26+AZ27-BQ27-R$11,$C27-SUM($BU27:CG27))))</f>
        <v>0</v>
      </c>
      <c r="CI27" s="174">
        <f ca="1">IF(NOT(debteliminator),0,IF(OR(S$11=0,AK26+BA27-BR27&lt;=S$11),0,MIN(AK26+BA27-BR27-S$11,$C27-SUM($BU27:CH27))))</f>
        <v>0</v>
      </c>
      <c r="CJ27" s="177">
        <f t="shared" ca="1" si="21"/>
        <v>0</v>
      </c>
      <c r="CL27" s="178">
        <f t="shared" ca="1" si="24"/>
        <v>0</v>
      </c>
      <c r="CM27" s="174">
        <f ca="1">IF(X26&lt;=0,0,IF($C27-$CJ27&lt;=SUM($CL27:CL27),0,IF(BE27+$C27-$CJ27-SUM($CL27:CL27)&gt;X26+AN27,X26+AN27-BE27,$C27-$CJ27-SUM($CL27:CL27))))</f>
        <v>0</v>
      </c>
      <c r="CN27" s="174">
        <f ca="1">IF(Y26&lt;=0,0,IF($C27-$CJ27&lt;=SUM($CL27:CM27),0,IF(BF27+$C27-$CJ27-SUM($CL27:CM27)&gt;Y26+AO27,Y26+AO27-BF27,$C27-$CJ27-SUM($CL27:CM27))))</f>
        <v>0</v>
      </c>
      <c r="CO27" s="174">
        <f ca="1">IF(Z26&lt;=0,0,IF($C27-$CJ27&lt;=SUM($CL27:CN27),0,IF(BG27+$C27-$CJ27-SUM($CL27:CN27)&gt;Z26+AP27,Z26+AP27-BG27,$C27-$CJ27-SUM($CL27:CN27))))</f>
        <v>0</v>
      </c>
      <c r="CP27" s="174">
        <f ca="1">IF(AA26&lt;=0,0,IF($C27-$CJ27&lt;=SUM($CL27:CO27),0,IF(BH27+$C27-$CJ27-SUM($CL27:CO27)&gt;AA26+AQ27,AA26+AQ27-BH27,$C27-$CJ27-SUM($CL27:CO27))))</f>
        <v>0</v>
      </c>
      <c r="CQ27" s="174">
        <f ca="1">IF(AB26&lt;=0,0,IF($C27-$CJ27&lt;=SUM($CL27:CP27),0,IF(BI27+$C27-$CJ27-SUM($CL27:CP27)&gt;AB26+AR27,AB26+AR27-BI27,$C27-$CJ27-SUM($CL27:CP27))))</f>
        <v>0</v>
      </c>
      <c r="CR27" s="174">
        <f ca="1">IF(AC26&lt;=0,0,IF($C27-$CJ27&lt;=SUM($CL27:CQ27),0,IF(BJ27+$C27-$CJ27-SUM($CL27:CQ27)&gt;AC26+AS27,AC26+AS27-BJ27,$C27-$CJ27-SUM($CL27:CQ27))))</f>
        <v>0</v>
      </c>
      <c r="CS27" s="174">
        <f ca="1">IF(AD26&lt;=0,0,IF($C27-$CJ27&lt;=SUM($CL27:CR27),0,IF(BK27+$C27-$CJ27-SUM($CL27:CR27)&gt;AD26+AT27,AD26+AT27-BK27,$C27-$CJ27-SUM($CL27:CR27))))</f>
        <v>0</v>
      </c>
      <c r="CT27" s="174">
        <f ca="1">IF(AE26&lt;=0,0,IF($C27-$CJ27&lt;=SUM($CL27:CS27),0,IF(BL27+$C27-$CJ27-SUM($CL27:CS27)&gt;AE26+AU27,AE26+AU27-BL27,$C27-$CJ27-SUM($CL27:CS27))))</f>
        <v>0</v>
      </c>
      <c r="CU27" s="174">
        <f ca="1">IF(AF26&lt;=0,0,IF($C27-$CJ27&lt;=SUM($CL27:CT27),0,IF(BM27+$C27-$CJ27-SUM($CL27:CT27)&gt;AF26+AV27,AF26+AV27-BM27,$C27-$CJ27-SUM($CL27:CT27))))</f>
        <v>0</v>
      </c>
      <c r="CV27" s="174">
        <f ca="1">IF(AG26&lt;=0,0,IF($C27-$CJ27&lt;=SUM($CL27:CU27),0,IF(BN27+$C27-$CJ27-SUM($CL27:CU27)&gt;AG26+AW27,AG26+AW27-BN27,$C27-$CJ27-SUM($CL27:CU27))))</f>
        <v>0</v>
      </c>
      <c r="CW27" s="174">
        <f ca="1">IF(AH26&lt;=0,0,IF($C27-$CJ27&lt;=SUM($CL27:CV27),0,IF(BO27+$C27-$CJ27-SUM($CL27:CV27)&gt;AH26+AX27,AH26+AX27-BO27,$C27-$CJ27-SUM($CL27:CV27))))</f>
        <v>0</v>
      </c>
      <c r="CX27" s="174">
        <f ca="1">IF(AI26&lt;=0,0,IF($C27-$CJ27&lt;=SUM($CL27:CW27),0,IF(BP27+$C27-$CJ27-SUM($CL27:CW27)&gt;AI26+AY27,AI26+AY27-BP27,$C27-$CJ27-SUM($CL27:CW27))))</f>
        <v>0</v>
      </c>
      <c r="CY27" s="174">
        <f ca="1">IF(AJ26&lt;=0,0,IF($C27-$CJ27&lt;=SUM($CL27:CX27),0,IF(BQ27+$C27-$CJ27-SUM($CL27:CX27)&gt;AJ26+AZ27,AJ26+AZ27-BQ27,$C27-$CJ27-SUM($CL27:CX27))))</f>
        <v>0</v>
      </c>
      <c r="CZ27" s="174">
        <f ca="1">IF(AK26&lt;=0,0,IF($C27-$CJ27&lt;=SUM($CL27:CY27),0,IF(BR27+$C27-$CJ27-SUM($CL27:CY27)&gt;AK26+BA27,AK26+BA27-BR27,$C27-$CJ27-SUM($CL27:CY27))))</f>
        <v>0</v>
      </c>
      <c r="DA27" s="176"/>
      <c r="DB27" s="176"/>
    </row>
    <row r="28" spans="1:106">
      <c r="A28" s="165">
        <f t="shared" ca="1" si="9"/>
        <v>4</v>
      </c>
      <c r="B28" s="166">
        <f t="shared" ca="1" si="22"/>
        <v>42856</v>
      </c>
      <c r="C28" s="169">
        <f ca="1">IF(A28="","",IF(debteliminator,IF(($E$7-BS28)&lt;0,0,$E$7-BS28),0)+D28)</f>
        <v>0</v>
      </c>
      <c r="D28" s="420"/>
      <c r="E28" s="172">
        <f t="shared" ca="1" si="23"/>
        <v>385</v>
      </c>
      <c r="F28" s="172">
        <f t="shared" ca="1" si="10"/>
        <v>125</v>
      </c>
      <c r="G28" s="172">
        <f t="shared" ca="1" si="10"/>
        <v>200</v>
      </c>
      <c r="H28" s="172">
        <f t="shared" ca="1" si="10"/>
        <v>250</v>
      </c>
      <c r="I28" s="172">
        <f t="shared" ca="1" si="10"/>
        <v>395</v>
      </c>
      <c r="J28" s="172">
        <f t="shared" ca="1" si="10"/>
        <v>0</v>
      </c>
      <c r="K28" s="172">
        <f t="shared" ca="1" si="10"/>
        <v>0</v>
      </c>
      <c r="L28" s="172">
        <f t="shared" ca="1" si="10"/>
        <v>0</v>
      </c>
      <c r="M28" s="172">
        <f t="shared" ca="1" si="10"/>
        <v>0</v>
      </c>
      <c r="N28" s="172">
        <f t="shared" ca="1" si="10"/>
        <v>0</v>
      </c>
      <c r="O28" s="172">
        <f t="shared" ca="1" si="10"/>
        <v>0</v>
      </c>
      <c r="P28" s="172">
        <f t="shared" ca="1" si="10"/>
        <v>0</v>
      </c>
      <c r="Q28" s="172">
        <f t="shared" ca="1" si="10"/>
        <v>0</v>
      </c>
      <c r="R28" s="172">
        <f t="shared" ca="1" si="10"/>
        <v>0</v>
      </c>
      <c r="S28" s="172">
        <f t="shared" ca="1" si="10"/>
        <v>0</v>
      </c>
      <c r="U28" s="169">
        <f t="shared" ca="1" si="11"/>
        <v>28631.54</v>
      </c>
      <c r="V28" s="173">
        <f t="shared" ca="1" si="12"/>
        <v>1355</v>
      </c>
      <c r="W28" s="174">
        <f t="shared" ca="1" si="13"/>
        <v>517.95000000000005</v>
      </c>
      <c r="X28" s="174">
        <f t="shared" ca="1" si="14"/>
        <v>2433.1999999999998</v>
      </c>
      <c r="Y28" s="174">
        <f t="shared" ca="1" si="14"/>
        <v>4431.47</v>
      </c>
      <c r="Z28" s="174">
        <f t="shared" ca="1" si="14"/>
        <v>4566.3100000000004</v>
      </c>
      <c r="AA28" s="174">
        <f t="shared" ca="1" si="14"/>
        <v>16682.61</v>
      </c>
      <c r="AB28" s="174">
        <f t="shared" ca="1" si="14"/>
        <v>0</v>
      </c>
      <c r="AC28" s="174">
        <f t="shared" ca="1" si="14"/>
        <v>0</v>
      </c>
      <c r="AD28" s="174">
        <f t="shared" ca="1" si="14"/>
        <v>0</v>
      </c>
      <c r="AE28" s="174">
        <f t="shared" ca="1" si="14"/>
        <v>0</v>
      </c>
      <c r="AF28" s="174">
        <f t="shared" ca="1" si="14"/>
        <v>0</v>
      </c>
      <c r="AG28" s="174">
        <f t="shared" ca="1" si="14"/>
        <v>0</v>
      </c>
      <c r="AH28" s="174">
        <f t="shared" ca="1" si="14"/>
        <v>0</v>
      </c>
      <c r="AI28" s="174">
        <f t="shared" ca="1" si="14"/>
        <v>0</v>
      </c>
      <c r="AJ28" s="174">
        <f t="shared" ca="1" si="14"/>
        <v>0</v>
      </c>
      <c r="AK28" s="174">
        <f t="shared" ca="1" si="14"/>
        <v>0</v>
      </c>
      <c r="AL28" s="179"/>
      <c r="AM28" s="174">
        <f t="shared" ca="1" si="15"/>
        <v>8.94</v>
      </c>
      <c r="AN28" s="174">
        <f t="shared" ca="1" si="16"/>
        <v>31.58</v>
      </c>
      <c r="AO28" s="174">
        <f t="shared" ca="1" si="16"/>
        <v>55.3</v>
      </c>
      <c r="AP28" s="174">
        <f t="shared" ca="1" si="16"/>
        <v>75.03</v>
      </c>
      <c r="AQ28" s="174">
        <f t="shared" ca="1" si="16"/>
        <v>63.8</v>
      </c>
      <c r="AR28" s="174">
        <f t="shared" ca="1" si="16"/>
        <v>0</v>
      </c>
      <c r="AS28" s="174">
        <f t="shared" ca="1" si="16"/>
        <v>0</v>
      </c>
      <c r="AT28" s="174">
        <f t="shared" ca="1" si="16"/>
        <v>0</v>
      </c>
      <c r="AU28" s="174">
        <f t="shared" ca="1" si="16"/>
        <v>0</v>
      </c>
      <c r="AV28" s="174">
        <f t="shared" ca="1" si="16"/>
        <v>0</v>
      </c>
      <c r="AW28" s="174">
        <f t="shared" ca="1" si="16"/>
        <v>0</v>
      </c>
      <c r="AX28" s="174">
        <f t="shared" ca="1" si="16"/>
        <v>0</v>
      </c>
      <c r="AY28" s="174">
        <f t="shared" ca="1" si="16"/>
        <v>0</v>
      </c>
      <c r="AZ28" s="174">
        <f t="shared" ca="1" si="16"/>
        <v>0</v>
      </c>
      <c r="BA28" s="174">
        <f t="shared" ca="1" si="16"/>
        <v>0</v>
      </c>
      <c r="BB28" s="175">
        <f t="shared" ca="1" si="17"/>
        <v>234.64999999999998</v>
      </c>
      <c r="BC28" s="176"/>
      <c r="BD28" s="174">
        <f t="shared" ca="1" si="18"/>
        <v>385</v>
      </c>
      <c r="BE28" s="174">
        <f t="shared" ca="1" si="19"/>
        <v>125</v>
      </c>
      <c r="BF28" s="174">
        <f t="shared" ca="1" si="19"/>
        <v>200</v>
      </c>
      <c r="BG28" s="174">
        <f t="shared" ca="1" si="19"/>
        <v>250</v>
      </c>
      <c r="BH28" s="174">
        <f t="shared" ca="1" si="19"/>
        <v>395</v>
      </c>
      <c r="BI28" s="174">
        <f t="shared" ca="1" si="19"/>
        <v>0</v>
      </c>
      <c r="BJ28" s="174">
        <f t="shared" ca="1" si="19"/>
        <v>0</v>
      </c>
      <c r="BK28" s="174">
        <f t="shared" ca="1" si="19"/>
        <v>0</v>
      </c>
      <c r="BL28" s="174">
        <f t="shared" ca="1" si="19"/>
        <v>0</v>
      </c>
      <c r="BM28" s="174">
        <f t="shared" ca="1" si="19"/>
        <v>0</v>
      </c>
      <c r="BN28" s="174">
        <f t="shared" ca="1" si="19"/>
        <v>0</v>
      </c>
      <c r="BO28" s="174">
        <f t="shared" ca="1" si="19"/>
        <v>0</v>
      </c>
      <c r="BP28" s="174">
        <f t="shared" ca="1" si="19"/>
        <v>0</v>
      </c>
      <c r="BQ28" s="174">
        <f t="shared" ca="1" si="19"/>
        <v>0</v>
      </c>
      <c r="BR28" s="174">
        <f t="shared" ca="1" si="19"/>
        <v>0</v>
      </c>
      <c r="BS28" s="177">
        <f t="shared" ca="1" si="20"/>
        <v>1355</v>
      </c>
      <c r="BT28" s="175"/>
      <c r="BU28" s="178">
        <f ca="1">IF(NOT(debteliminator),0,IF(OR(E$11=0,W27+AM28-BD28&lt;=E$11),0,MIN(W27+AM28-BD28-E$11,$C28)))</f>
        <v>0</v>
      </c>
      <c r="BV28" s="174">
        <f ca="1">IF(NOT(debteliminator),0,IF(OR(F$11=0,X27+AN28-BE28&lt;=F$11),0,MIN(X27+AN28-BE28-F$11,$C28-SUM($BU28:BU28))))</f>
        <v>0</v>
      </c>
      <c r="BW28" s="174">
        <f ca="1">IF(NOT(debteliminator),0,IF(OR(G$11=0,Y27+AO28-BF28&lt;=G$11),0,MIN(Y27+AO28-BF28-G$11,$C28-SUM($BU28:BV28))))</f>
        <v>0</v>
      </c>
      <c r="BX28" s="174">
        <f ca="1">IF(NOT(debteliminator),0,IF(OR(H$11=0,Z27+AP28-BG28&lt;=H$11),0,MIN(Z27+AP28-BG28-H$11,$C28-SUM($BU28:BW28))))</f>
        <v>0</v>
      </c>
      <c r="BY28" s="174">
        <f ca="1">IF(NOT(debteliminator),0,IF(OR(I$11=0,AA27+AQ28-BH28&lt;=I$11),0,MIN(AA27+AQ28-BH28-I$11,$C28-SUM($BU28:BX28))))</f>
        <v>0</v>
      </c>
      <c r="BZ28" s="174">
        <f ca="1">IF(NOT(debteliminator),0,IF(OR(J$11=0,AB27+AR28-BI28&lt;=J$11),0,MIN(AB27+AR28-BI28-J$11,$C28-SUM($BU28:BY28))))</f>
        <v>0</v>
      </c>
      <c r="CA28" s="174">
        <f ca="1">IF(NOT(debteliminator),0,IF(OR(K$11=0,AC27+AS28-BJ28&lt;=K$11),0,MIN(AC27+AS28-BJ28-K$11,$C28-SUM($BU28:BZ28))))</f>
        <v>0</v>
      </c>
      <c r="CB28" s="174">
        <f ca="1">IF(NOT(debteliminator),0,IF(OR(L$11=0,AD27+AT28-BK28&lt;=L$11),0,MIN(AD27+AT28-BK28-L$11,$C28-SUM($BU28:CA28))))</f>
        <v>0</v>
      </c>
      <c r="CC28" s="174">
        <f ca="1">IF(NOT(debteliminator),0,IF(OR(M$11=0,AE27+AU28-BL28&lt;=M$11),0,MIN(AE27+AU28-BL28-M$11,$C28-SUM($BU28:CB28))))</f>
        <v>0</v>
      </c>
      <c r="CD28" s="174">
        <f ca="1">IF(NOT(debteliminator),0,IF(OR(N$11=0,AF27+AV28-BM28&lt;=N$11),0,MIN(AF27+AV28-BM28-N$11,$C28-SUM($BU28:CC28))))</f>
        <v>0</v>
      </c>
      <c r="CE28" s="174">
        <f ca="1">IF(NOT(debteliminator),0,IF(OR(O$11=0,AG27+AW28-BN28&lt;=O$11),0,MIN(AG27+AW28-BN28-O$11,$C28-SUM($BU28:CD28))))</f>
        <v>0</v>
      </c>
      <c r="CF28" s="174">
        <f ca="1">IF(NOT(debteliminator),0,IF(OR(P$11=0,AH27+AX28-BO28&lt;=P$11),0,MIN(AH27+AX28-BO28-P$11,$C28-SUM($BU28:CE28))))</f>
        <v>0</v>
      </c>
      <c r="CG28" s="174">
        <f ca="1">IF(NOT(debteliminator),0,IF(OR(Q$11=0,AI27+AY28-BP28&lt;=Q$11),0,MIN(AI27+AY28-BP28-Q$11,$C28-SUM($BU28:CF28))))</f>
        <v>0</v>
      </c>
      <c r="CH28" s="174">
        <f ca="1">IF(NOT(debteliminator),0,IF(OR(R$11=0,AJ27+AZ28-BQ28&lt;=R$11),0,MIN(AJ27+AZ28-BQ28-R$11,$C28-SUM($BU28:CG28))))</f>
        <v>0</v>
      </c>
      <c r="CI28" s="174">
        <f ca="1">IF(NOT(debteliminator),0,IF(OR(S$11=0,AK27+BA28-BR28&lt;=S$11),0,MIN(AK27+BA28-BR28-S$11,$C28-SUM($BU28:CH28))))</f>
        <v>0</v>
      </c>
      <c r="CJ28" s="177">
        <f t="shared" ca="1" si="21"/>
        <v>0</v>
      </c>
      <c r="CL28" s="178">
        <f t="shared" ca="1" si="24"/>
        <v>0</v>
      </c>
      <c r="CM28" s="174">
        <f ca="1">IF(X27&lt;=0,0,IF($C28-$CJ28&lt;=SUM($CL28:CL28),0,IF(BE28+$C28-$CJ28-SUM($CL28:CL28)&gt;X27+AN28,X27+AN28-BE28,$C28-$CJ28-SUM($CL28:CL28))))</f>
        <v>0</v>
      </c>
      <c r="CN28" s="174">
        <f ca="1">IF(Y27&lt;=0,0,IF($C28-$CJ28&lt;=SUM($CL28:CM28),0,IF(BF28+$C28-$CJ28-SUM($CL28:CM28)&gt;Y27+AO28,Y27+AO28-BF28,$C28-$CJ28-SUM($CL28:CM28))))</f>
        <v>0</v>
      </c>
      <c r="CO28" s="174">
        <f ca="1">IF(Z27&lt;=0,0,IF($C28-$CJ28&lt;=SUM($CL28:CN28),0,IF(BG28+$C28-$CJ28-SUM($CL28:CN28)&gt;Z27+AP28,Z27+AP28-BG28,$C28-$CJ28-SUM($CL28:CN28))))</f>
        <v>0</v>
      </c>
      <c r="CP28" s="174">
        <f ca="1">IF(AA27&lt;=0,0,IF($C28-$CJ28&lt;=SUM($CL28:CO28),0,IF(BH28+$C28-$CJ28-SUM($CL28:CO28)&gt;AA27+AQ28,AA27+AQ28-BH28,$C28-$CJ28-SUM($CL28:CO28))))</f>
        <v>0</v>
      </c>
      <c r="CQ28" s="174">
        <f ca="1">IF(AB27&lt;=0,0,IF($C28-$CJ28&lt;=SUM($CL28:CP28),0,IF(BI28+$C28-$CJ28-SUM($CL28:CP28)&gt;AB27+AR28,AB27+AR28-BI28,$C28-$CJ28-SUM($CL28:CP28))))</f>
        <v>0</v>
      </c>
      <c r="CR28" s="174">
        <f ca="1">IF(AC27&lt;=0,0,IF($C28-$CJ28&lt;=SUM($CL28:CQ28),0,IF(BJ28+$C28-$CJ28-SUM($CL28:CQ28)&gt;AC27+AS28,AC27+AS28-BJ28,$C28-$CJ28-SUM($CL28:CQ28))))</f>
        <v>0</v>
      </c>
      <c r="CS28" s="174">
        <f ca="1">IF(AD27&lt;=0,0,IF($C28-$CJ28&lt;=SUM($CL28:CR28),0,IF(BK28+$C28-$CJ28-SUM($CL28:CR28)&gt;AD27+AT28,AD27+AT28-BK28,$C28-$CJ28-SUM($CL28:CR28))))</f>
        <v>0</v>
      </c>
      <c r="CT28" s="174">
        <f ca="1">IF(AE27&lt;=0,0,IF($C28-$CJ28&lt;=SUM($CL28:CS28),0,IF(BL28+$C28-$CJ28-SUM($CL28:CS28)&gt;AE27+AU28,AE27+AU28-BL28,$C28-$CJ28-SUM($CL28:CS28))))</f>
        <v>0</v>
      </c>
      <c r="CU28" s="174">
        <f ca="1">IF(AF27&lt;=0,0,IF($C28-$CJ28&lt;=SUM($CL28:CT28),0,IF(BM28+$C28-$CJ28-SUM($CL28:CT28)&gt;AF27+AV28,AF27+AV28-BM28,$C28-$CJ28-SUM($CL28:CT28))))</f>
        <v>0</v>
      </c>
      <c r="CV28" s="174">
        <f ca="1">IF(AG27&lt;=0,0,IF($C28-$CJ28&lt;=SUM($CL28:CU28),0,IF(BN28+$C28-$CJ28-SUM($CL28:CU28)&gt;AG27+AW28,AG27+AW28-BN28,$C28-$CJ28-SUM($CL28:CU28))))</f>
        <v>0</v>
      </c>
      <c r="CW28" s="174">
        <f ca="1">IF(AH27&lt;=0,0,IF($C28-$CJ28&lt;=SUM($CL28:CV28),0,IF(BO28+$C28-$CJ28-SUM($CL28:CV28)&gt;AH27+AX28,AH27+AX28-BO28,$C28-$CJ28-SUM($CL28:CV28))))</f>
        <v>0</v>
      </c>
      <c r="CX28" s="174">
        <f ca="1">IF(AI27&lt;=0,0,IF($C28-$CJ28&lt;=SUM($CL28:CW28),0,IF(BP28+$C28-$CJ28-SUM($CL28:CW28)&gt;AI27+AY28,AI27+AY28-BP28,$C28-$CJ28-SUM($CL28:CW28))))</f>
        <v>0</v>
      </c>
      <c r="CY28" s="174">
        <f ca="1">IF(AJ27&lt;=0,0,IF($C28-$CJ28&lt;=SUM($CL28:CX28),0,IF(BQ28+$C28-$CJ28-SUM($CL28:CX28)&gt;AJ27+AZ28,AJ27+AZ28-BQ28,$C28-$CJ28-SUM($CL28:CX28))))</f>
        <v>0</v>
      </c>
      <c r="CZ28" s="174">
        <f ca="1">IF(AK27&lt;=0,0,IF($C28-$CJ28&lt;=SUM($CL28:CY28),0,IF(BR28+$C28-$CJ28-SUM($CL28:CY28)&gt;AK27+BA28,AK27+BA28-BR28,$C28-$CJ28-SUM($CL28:CY28))))</f>
        <v>0</v>
      </c>
      <c r="DA28" s="176"/>
      <c r="DB28" s="176"/>
    </row>
    <row r="29" spans="1:106">
      <c r="A29" s="165">
        <f t="shared" ca="1" si="9"/>
        <v>5</v>
      </c>
      <c r="B29" s="166">
        <f t="shared" ca="1" si="22"/>
        <v>42887</v>
      </c>
      <c r="C29" s="169">
        <f ca="1">IF(A29="","",IF(debteliminator,IF(($E$7-BS29)&lt;0,0,$E$7-BS29),0)+D29)</f>
        <v>0</v>
      </c>
      <c r="D29" s="420"/>
      <c r="E29" s="172">
        <f t="shared" ca="1" si="23"/>
        <v>385</v>
      </c>
      <c r="F29" s="172">
        <f t="shared" ca="1" si="10"/>
        <v>125</v>
      </c>
      <c r="G29" s="172">
        <f t="shared" ca="1" si="10"/>
        <v>200</v>
      </c>
      <c r="H29" s="172">
        <f t="shared" ca="1" si="10"/>
        <v>250</v>
      </c>
      <c r="I29" s="172">
        <f t="shared" ca="1" si="10"/>
        <v>395</v>
      </c>
      <c r="J29" s="172">
        <f t="shared" ca="1" si="10"/>
        <v>0</v>
      </c>
      <c r="K29" s="172">
        <f t="shared" ca="1" si="10"/>
        <v>0</v>
      </c>
      <c r="L29" s="172">
        <f t="shared" ca="1" si="10"/>
        <v>0</v>
      </c>
      <c r="M29" s="172">
        <f t="shared" ca="1" si="10"/>
        <v>0</v>
      </c>
      <c r="N29" s="172">
        <f t="shared" ca="1" si="10"/>
        <v>0</v>
      </c>
      <c r="O29" s="172">
        <f t="shared" ca="1" si="10"/>
        <v>0</v>
      </c>
      <c r="P29" s="172">
        <f t="shared" ca="1" si="10"/>
        <v>0</v>
      </c>
      <c r="Q29" s="172">
        <f t="shared" ca="1" si="10"/>
        <v>0</v>
      </c>
      <c r="R29" s="172">
        <f t="shared" ca="1" si="10"/>
        <v>0</v>
      </c>
      <c r="S29" s="172">
        <f t="shared" ca="1" si="10"/>
        <v>0</v>
      </c>
      <c r="U29" s="169">
        <f t="shared" ca="1" si="11"/>
        <v>27500.510000000002</v>
      </c>
      <c r="V29" s="173">
        <f t="shared" ca="1" si="12"/>
        <v>1355</v>
      </c>
      <c r="W29" s="174">
        <f t="shared" ca="1" si="13"/>
        <v>138.13</v>
      </c>
      <c r="X29" s="174">
        <f t="shared" ca="1" si="14"/>
        <v>2338.62</v>
      </c>
      <c r="Y29" s="174">
        <f t="shared" ca="1" si="14"/>
        <v>4285.0200000000004</v>
      </c>
      <c r="Z29" s="174">
        <f t="shared" ca="1" si="14"/>
        <v>4388.57</v>
      </c>
      <c r="AA29" s="174">
        <f t="shared" ca="1" si="14"/>
        <v>16350.17</v>
      </c>
      <c r="AB29" s="174">
        <f t="shared" ca="1" si="14"/>
        <v>0</v>
      </c>
      <c r="AC29" s="174">
        <f t="shared" ca="1" si="14"/>
        <v>0</v>
      </c>
      <c r="AD29" s="174">
        <f t="shared" ca="1" si="14"/>
        <v>0</v>
      </c>
      <c r="AE29" s="174">
        <f t="shared" ca="1" si="14"/>
        <v>0</v>
      </c>
      <c r="AF29" s="174">
        <f t="shared" ca="1" si="14"/>
        <v>0</v>
      </c>
      <c r="AG29" s="174">
        <f t="shared" ca="1" si="14"/>
        <v>0</v>
      </c>
      <c r="AH29" s="174">
        <f t="shared" ca="1" si="14"/>
        <v>0</v>
      </c>
      <c r="AI29" s="174">
        <f t="shared" ca="1" si="14"/>
        <v>0</v>
      </c>
      <c r="AJ29" s="174">
        <f t="shared" ca="1" si="14"/>
        <v>0</v>
      </c>
      <c r="AK29" s="174">
        <f t="shared" ca="1" si="14"/>
        <v>0</v>
      </c>
      <c r="AL29" s="179"/>
      <c r="AM29" s="174">
        <f t="shared" ca="1" si="15"/>
        <v>5.18</v>
      </c>
      <c r="AN29" s="174">
        <f t="shared" ca="1" si="16"/>
        <v>30.42</v>
      </c>
      <c r="AO29" s="174">
        <f t="shared" ca="1" si="16"/>
        <v>53.55</v>
      </c>
      <c r="AP29" s="174">
        <f t="shared" ca="1" si="16"/>
        <v>72.260000000000005</v>
      </c>
      <c r="AQ29" s="174">
        <f t="shared" ca="1" si="16"/>
        <v>62.56</v>
      </c>
      <c r="AR29" s="174">
        <f t="shared" ca="1" si="16"/>
        <v>0</v>
      </c>
      <c r="AS29" s="174">
        <f t="shared" ca="1" si="16"/>
        <v>0</v>
      </c>
      <c r="AT29" s="174">
        <f t="shared" ca="1" si="16"/>
        <v>0</v>
      </c>
      <c r="AU29" s="174">
        <f t="shared" ca="1" si="16"/>
        <v>0</v>
      </c>
      <c r="AV29" s="174">
        <f t="shared" ca="1" si="16"/>
        <v>0</v>
      </c>
      <c r="AW29" s="174">
        <f t="shared" ca="1" si="16"/>
        <v>0</v>
      </c>
      <c r="AX29" s="174">
        <f t="shared" ca="1" si="16"/>
        <v>0</v>
      </c>
      <c r="AY29" s="174">
        <f t="shared" ca="1" si="16"/>
        <v>0</v>
      </c>
      <c r="AZ29" s="174">
        <f t="shared" ca="1" si="16"/>
        <v>0</v>
      </c>
      <c r="BA29" s="174">
        <f t="shared" ca="1" si="16"/>
        <v>0</v>
      </c>
      <c r="BB29" s="175">
        <f t="shared" ca="1" si="17"/>
        <v>223.97000000000003</v>
      </c>
      <c r="BC29" s="176"/>
      <c r="BD29" s="174">
        <f t="shared" ca="1" si="18"/>
        <v>385</v>
      </c>
      <c r="BE29" s="174">
        <f t="shared" ca="1" si="19"/>
        <v>125</v>
      </c>
      <c r="BF29" s="174">
        <f t="shared" ca="1" si="19"/>
        <v>200</v>
      </c>
      <c r="BG29" s="174">
        <f t="shared" ca="1" si="19"/>
        <v>250</v>
      </c>
      <c r="BH29" s="174">
        <f t="shared" ca="1" si="19"/>
        <v>395</v>
      </c>
      <c r="BI29" s="174">
        <f t="shared" ca="1" si="19"/>
        <v>0</v>
      </c>
      <c r="BJ29" s="174">
        <f t="shared" ca="1" si="19"/>
        <v>0</v>
      </c>
      <c r="BK29" s="174">
        <f t="shared" ca="1" si="19"/>
        <v>0</v>
      </c>
      <c r="BL29" s="174">
        <f t="shared" ca="1" si="19"/>
        <v>0</v>
      </c>
      <c r="BM29" s="174">
        <f t="shared" ca="1" si="19"/>
        <v>0</v>
      </c>
      <c r="BN29" s="174">
        <f t="shared" ca="1" si="19"/>
        <v>0</v>
      </c>
      <c r="BO29" s="174">
        <f t="shared" ca="1" si="19"/>
        <v>0</v>
      </c>
      <c r="BP29" s="174">
        <f t="shared" ca="1" si="19"/>
        <v>0</v>
      </c>
      <c r="BQ29" s="174">
        <f t="shared" ca="1" si="19"/>
        <v>0</v>
      </c>
      <c r="BR29" s="174">
        <f t="shared" ca="1" si="19"/>
        <v>0</v>
      </c>
      <c r="BS29" s="177">
        <f t="shared" ca="1" si="20"/>
        <v>1355</v>
      </c>
      <c r="BT29" s="175"/>
      <c r="BU29" s="178">
        <f ca="1">IF(NOT(debteliminator),0,IF(OR(E$11=0,W28+AM29-BD29&lt;=E$11),0,MIN(W28+AM29-BD29-E$11,$C29)))</f>
        <v>0</v>
      </c>
      <c r="BV29" s="174">
        <f ca="1">IF(NOT(debteliminator),0,IF(OR(F$11=0,X28+AN29-BE29&lt;=F$11),0,MIN(X28+AN29-BE29-F$11,$C29-SUM($BU29:BU29))))</f>
        <v>0</v>
      </c>
      <c r="BW29" s="174">
        <f ca="1">IF(NOT(debteliminator),0,IF(OR(G$11=0,Y28+AO29-BF29&lt;=G$11),0,MIN(Y28+AO29-BF29-G$11,$C29-SUM($BU29:BV29))))</f>
        <v>0</v>
      </c>
      <c r="BX29" s="174">
        <f ca="1">IF(NOT(debteliminator),0,IF(OR(H$11=0,Z28+AP29-BG29&lt;=H$11),0,MIN(Z28+AP29-BG29-H$11,$C29-SUM($BU29:BW29))))</f>
        <v>0</v>
      </c>
      <c r="BY29" s="174">
        <f ca="1">IF(NOT(debteliminator),0,IF(OR(I$11=0,AA28+AQ29-BH29&lt;=I$11),0,MIN(AA28+AQ29-BH29-I$11,$C29-SUM($BU29:BX29))))</f>
        <v>0</v>
      </c>
      <c r="BZ29" s="174">
        <f ca="1">IF(NOT(debteliminator),0,IF(OR(J$11=0,AB28+AR29-BI29&lt;=J$11),0,MIN(AB28+AR29-BI29-J$11,$C29-SUM($BU29:BY29))))</f>
        <v>0</v>
      </c>
      <c r="CA29" s="174">
        <f ca="1">IF(NOT(debteliminator),0,IF(OR(K$11=0,AC28+AS29-BJ29&lt;=K$11),0,MIN(AC28+AS29-BJ29-K$11,$C29-SUM($BU29:BZ29))))</f>
        <v>0</v>
      </c>
      <c r="CB29" s="174">
        <f ca="1">IF(NOT(debteliminator),0,IF(OR(L$11=0,AD28+AT29-BK29&lt;=L$11),0,MIN(AD28+AT29-BK29-L$11,$C29-SUM($BU29:CA29))))</f>
        <v>0</v>
      </c>
      <c r="CC29" s="174">
        <f ca="1">IF(NOT(debteliminator),0,IF(OR(M$11=0,AE28+AU29-BL29&lt;=M$11),0,MIN(AE28+AU29-BL29-M$11,$C29-SUM($BU29:CB29))))</f>
        <v>0</v>
      </c>
      <c r="CD29" s="174">
        <f ca="1">IF(NOT(debteliminator),0,IF(OR(N$11=0,AF28+AV29-BM29&lt;=N$11),0,MIN(AF28+AV29-BM29-N$11,$C29-SUM($BU29:CC29))))</f>
        <v>0</v>
      </c>
      <c r="CE29" s="174">
        <f ca="1">IF(NOT(debteliminator),0,IF(OR(O$11=0,AG28+AW29-BN29&lt;=O$11),0,MIN(AG28+AW29-BN29-O$11,$C29-SUM($BU29:CD29))))</f>
        <v>0</v>
      </c>
      <c r="CF29" s="174">
        <f ca="1">IF(NOT(debteliminator),0,IF(OR(P$11=0,AH28+AX29-BO29&lt;=P$11),0,MIN(AH28+AX29-BO29-P$11,$C29-SUM($BU29:CE29))))</f>
        <v>0</v>
      </c>
      <c r="CG29" s="174">
        <f ca="1">IF(NOT(debteliminator),0,IF(OR(Q$11=0,AI28+AY29-BP29&lt;=Q$11),0,MIN(AI28+AY29-BP29-Q$11,$C29-SUM($BU29:CF29))))</f>
        <v>0</v>
      </c>
      <c r="CH29" s="174">
        <f ca="1">IF(NOT(debteliminator),0,IF(OR(R$11=0,AJ28+AZ29-BQ29&lt;=R$11),0,MIN(AJ28+AZ29-BQ29-R$11,$C29-SUM($BU29:CG29))))</f>
        <v>0</v>
      </c>
      <c r="CI29" s="174">
        <f ca="1">IF(NOT(debteliminator),0,IF(OR(S$11=0,AK28+BA29-BR29&lt;=S$11),0,MIN(AK28+BA29-BR29-S$11,$C29-SUM($BU29:CH29))))</f>
        <v>0</v>
      </c>
      <c r="CJ29" s="177">
        <f t="shared" ca="1" si="21"/>
        <v>0</v>
      </c>
      <c r="CL29" s="178">
        <f t="shared" ca="1" si="24"/>
        <v>0</v>
      </c>
      <c r="CM29" s="174">
        <f ca="1">IF(X28&lt;=0,0,IF($C29-$CJ29&lt;=SUM($CL29:CL29),0,IF(BE29+$C29-$CJ29-SUM($CL29:CL29)&gt;X28+AN29,X28+AN29-BE29,$C29-$CJ29-SUM($CL29:CL29))))</f>
        <v>0</v>
      </c>
      <c r="CN29" s="174">
        <f ca="1">IF(Y28&lt;=0,0,IF($C29-$CJ29&lt;=SUM($CL29:CM29),0,IF(BF29+$C29-$CJ29-SUM($CL29:CM29)&gt;Y28+AO29,Y28+AO29-BF29,$C29-$CJ29-SUM($CL29:CM29))))</f>
        <v>0</v>
      </c>
      <c r="CO29" s="174">
        <f ca="1">IF(Z28&lt;=0,0,IF($C29-$CJ29&lt;=SUM($CL29:CN29),0,IF(BG29+$C29-$CJ29-SUM($CL29:CN29)&gt;Z28+AP29,Z28+AP29-BG29,$C29-$CJ29-SUM($CL29:CN29))))</f>
        <v>0</v>
      </c>
      <c r="CP29" s="174">
        <f ca="1">IF(AA28&lt;=0,0,IF($C29-$CJ29&lt;=SUM($CL29:CO29),0,IF(BH29+$C29-$CJ29-SUM($CL29:CO29)&gt;AA28+AQ29,AA28+AQ29-BH29,$C29-$CJ29-SUM($CL29:CO29))))</f>
        <v>0</v>
      </c>
      <c r="CQ29" s="174">
        <f ca="1">IF(AB28&lt;=0,0,IF($C29-$CJ29&lt;=SUM($CL29:CP29),0,IF(BI29+$C29-$CJ29-SUM($CL29:CP29)&gt;AB28+AR29,AB28+AR29-BI29,$C29-$CJ29-SUM($CL29:CP29))))</f>
        <v>0</v>
      </c>
      <c r="CR29" s="174">
        <f ca="1">IF(AC28&lt;=0,0,IF($C29-$CJ29&lt;=SUM($CL29:CQ29),0,IF(BJ29+$C29-$CJ29-SUM($CL29:CQ29)&gt;AC28+AS29,AC28+AS29-BJ29,$C29-$CJ29-SUM($CL29:CQ29))))</f>
        <v>0</v>
      </c>
      <c r="CS29" s="174">
        <f ca="1">IF(AD28&lt;=0,0,IF($C29-$CJ29&lt;=SUM($CL29:CR29),0,IF(BK29+$C29-$CJ29-SUM($CL29:CR29)&gt;AD28+AT29,AD28+AT29-BK29,$C29-$CJ29-SUM($CL29:CR29))))</f>
        <v>0</v>
      </c>
      <c r="CT29" s="174">
        <f ca="1">IF(AE28&lt;=0,0,IF($C29-$CJ29&lt;=SUM($CL29:CS29),0,IF(BL29+$C29-$CJ29-SUM($CL29:CS29)&gt;AE28+AU29,AE28+AU29-BL29,$C29-$CJ29-SUM($CL29:CS29))))</f>
        <v>0</v>
      </c>
      <c r="CU29" s="174">
        <f ca="1">IF(AF28&lt;=0,0,IF($C29-$CJ29&lt;=SUM($CL29:CT29),0,IF(BM29+$C29-$CJ29-SUM($CL29:CT29)&gt;AF28+AV29,AF28+AV29-BM29,$C29-$CJ29-SUM($CL29:CT29))))</f>
        <v>0</v>
      </c>
      <c r="CV29" s="174">
        <f ca="1">IF(AG28&lt;=0,0,IF($C29-$CJ29&lt;=SUM($CL29:CU29),0,IF(BN29+$C29-$CJ29-SUM($CL29:CU29)&gt;AG28+AW29,AG28+AW29-BN29,$C29-$CJ29-SUM($CL29:CU29))))</f>
        <v>0</v>
      </c>
      <c r="CW29" s="174">
        <f ca="1">IF(AH28&lt;=0,0,IF($C29-$CJ29&lt;=SUM($CL29:CV29),0,IF(BO29+$C29-$CJ29-SUM($CL29:CV29)&gt;AH28+AX29,AH28+AX29-BO29,$C29-$CJ29-SUM($CL29:CV29))))</f>
        <v>0</v>
      </c>
      <c r="CX29" s="174">
        <f ca="1">IF(AI28&lt;=0,0,IF($C29-$CJ29&lt;=SUM($CL29:CW29),0,IF(BP29+$C29-$CJ29-SUM($CL29:CW29)&gt;AI28+AY29,AI28+AY29-BP29,$C29-$CJ29-SUM($CL29:CW29))))</f>
        <v>0</v>
      </c>
      <c r="CY29" s="174">
        <f ca="1">IF(AJ28&lt;=0,0,IF($C29-$CJ29&lt;=SUM($CL29:CX29),0,IF(BQ29+$C29-$CJ29-SUM($CL29:CX29)&gt;AJ28+AZ29,AJ28+AZ29-BQ29,$C29-$CJ29-SUM($CL29:CX29))))</f>
        <v>0</v>
      </c>
      <c r="CZ29" s="174">
        <f ca="1">IF(AK28&lt;=0,0,IF($C29-$CJ29&lt;=SUM($CL29:CY29),0,IF(BR29+$C29-$CJ29-SUM($CL29:CY29)&gt;AK28+BA29,AK28+BA29-BR29,$C29-$CJ29-SUM($CL29:CY29))))</f>
        <v>0</v>
      </c>
      <c r="DA29" s="176"/>
      <c r="DB29" s="176"/>
    </row>
    <row r="30" spans="1:106">
      <c r="A30" s="165">
        <f t="shared" ca="1" si="9"/>
        <v>6</v>
      </c>
      <c r="B30" s="166">
        <f t="shared" ca="1" si="22"/>
        <v>42917</v>
      </c>
      <c r="C30" s="169">
        <f ca="1">IF(A30="","",IF(debteliminator,IF(($E$7-BS30)&lt;0,0,$E$7-BS30),0)+D30)</f>
        <v>0</v>
      </c>
      <c r="D30" s="420"/>
      <c r="E30" s="172">
        <f t="shared" ca="1" si="23"/>
        <v>139.51</v>
      </c>
      <c r="F30" s="172">
        <f t="shared" ca="1" si="10"/>
        <v>125</v>
      </c>
      <c r="G30" s="172">
        <f t="shared" ca="1" si="10"/>
        <v>200</v>
      </c>
      <c r="H30" s="172">
        <f t="shared" ca="1" si="10"/>
        <v>250</v>
      </c>
      <c r="I30" s="172">
        <f t="shared" ca="1" si="10"/>
        <v>395</v>
      </c>
      <c r="J30" s="172">
        <f t="shared" ca="1" si="10"/>
        <v>0</v>
      </c>
      <c r="K30" s="172">
        <f t="shared" ca="1" si="10"/>
        <v>0</v>
      </c>
      <c r="L30" s="172">
        <f t="shared" ca="1" si="10"/>
        <v>0</v>
      </c>
      <c r="M30" s="172">
        <f t="shared" ca="1" si="10"/>
        <v>0</v>
      </c>
      <c r="N30" s="172">
        <f t="shared" ca="1" si="10"/>
        <v>0</v>
      </c>
      <c r="O30" s="172">
        <f t="shared" ca="1" si="10"/>
        <v>0</v>
      </c>
      <c r="P30" s="172">
        <f t="shared" ca="1" si="10"/>
        <v>0</v>
      </c>
      <c r="Q30" s="172">
        <f t="shared" ca="1" si="10"/>
        <v>0</v>
      </c>
      <c r="R30" s="172">
        <f t="shared" ca="1" si="10"/>
        <v>0</v>
      </c>
      <c r="S30" s="172">
        <f t="shared" ca="1" si="10"/>
        <v>0</v>
      </c>
      <c r="U30" s="169">
        <f t="shared" ca="1" si="11"/>
        <v>26604.15</v>
      </c>
      <c r="V30" s="173">
        <f t="shared" ca="1" si="12"/>
        <v>1109.51</v>
      </c>
      <c r="W30" s="174">
        <f t="shared" ca="1" si="13"/>
        <v>0</v>
      </c>
      <c r="X30" s="174">
        <f t="shared" ca="1" si="14"/>
        <v>2242.85</v>
      </c>
      <c r="Y30" s="174">
        <f t="shared" ca="1" si="14"/>
        <v>4136.8</v>
      </c>
      <c r="Z30" s="174">
        <f t="shared" ca="1" si="14"/>
        <v>4208.0200000000004</v>
      </c>
      <c r="AA30" s="174">
        <f t="shared" ca="1" si="14"/>
        <v>16016.48</v>
      </c>
      <c r="AB30" s="174">
        <f t="shared" ca="1" si="14"/>
        <v>0</v>
      </c>
      <c r="AC30" s="174">
        <f t="shared" ca="1" si="14"/>
        <v>0</v>
      </c>
      <c r="AD30" s="174">
        <f t="shared" ca="1" si="14"/>
        <v>0</v>
      </c>
      <c r="AE30" s="174">
        <f t="shared" ca="1" si="14"/>
        <v>0</v>
      </c>
      <c r="AF30" s="174">
        <f t="shared" ca="1" si="14"/>
        <v>0</v>
      </c>
      <c r="AG30" s="174">
        <f t="shared" ca="1" si="14"/>
        <v>0</v>
      </c>
      <c r="AH30" s="174">
        <f t="shared" ca="1" si="14"/>
        <v>0</v>
      </c>
      <c r="AI30" s="174">
        <f t="shared" ca="1" si="14"/>
        <v>0</v>
      </c>
      <c r="AJ30" s="174">
        <f t="shared" ca="1" si="14"/>
        <v>0</v>
      </c>
      <c r="AK30" s="174">
        <f t="shared" ca="1" si="14"/>
        <v>0</v>
      </c>
      <c r="AL30" s="179"/>
      <c r="AM30" s="174">
        <f t="shared" ca="1" si="15"/>
        <v>1.38</v>
      </c>
      <c r="AN30" s="174">
        <f t="shared" ca="1" si="16"/>
        <v>29.23</v>
      </c>
      <c r="AO30" s="174">
        <f t="shared" ca="1" si="16"/>
        <v>51.78</v>
      </c>
      <c r="AP30" s="174">
        <f t="shared" ca="1" si="16"/>
        <v>69.45</v>
      </c>
      <c r="AQ30" s="174">
        <f t="shared" ca="1" si="16"/>
        <v>61.31</v>
      </c>
      <c r="AR30" s="174">
        <f t="shared" ca="1" si="16"/>
        <v>0</v>
      </c>
      <c r="AS30" s="174">
        <f t="shared" ca="1" si="16"/>
        <v>0</v>
      </c>
      <c r="AT30" s="174">
        <f t="shared" ca="1" si="16"/>
        <v>0</v>
      </c>
      <c r="AU30" s="174">
        <f t="shared" ca="1" si="16"/>
        <v>0</v>
      </c>
      <c r="AV30" s="174">
        <f t="shared" ca="1" si="16"/>
        <v>0</v>
      </c>
      <c r="AW30" s="174">
        <f t="shared" ca="1" si="16"/>
        <v>0</v>
      </c>
      <c r="AX30" s="174">
        <f t="shared" ca="1" si="16"/>
        <v>0</v>
      </c>
      <c r="AY30" s="174">
        <f t="shared" ca="1" si="16"/>
        <v>0</v>
      </c>
      <c r="AZ30" s="174">
        <f t="shared" ca="1" si="16"/>
        <v>0</v>
      </c>
      <c r="BA30" s="174">
        <f t="shared" ca="1" si="16"/>
        <v>0</v>
      </c>
      <c r="BB30" s="175">
        <f t="shared" ca="1" si="17"/>
        <v>213.15</v>
      </c>
      <c r="BC30" s="176"/>
      <c r="BD30" s="174">
        <f t="shared" ca="1" si="18"/>
        <v>139.51</v>
      </c>
      <c r="BE30" s="174">
        <f t="shared" ca="1" si="19"/>
        <v>125</v>
      </c>
      <c r="BF30" s="174">
        <f t="shared" ca="1" si="19"/>
        <v>200</v>
      </c>
      <c r="BG30" s="174">
        <f t="shared" ca="1" si="19"/>
        <v>250</v>
      </c>
      <c r="BH30" s="174">
        <f t="shared" ca="1" si="19"/>
        <v>395</v>
      </c>
      <c r="BI30" s="174">
        <f t="shared" ca="1" si="19"/>
        <v>0</v>
      </c>
      <c r="BJ30" s="174">
        <f t="shared" ca="1" si="19"/>
        <v>0</v>
      </c>
      <c r="BK30" s="174">
        <f t="shared" ca="1" si="19"/>
        <v>0</v>
      </c>
      <c r="BL30" s="174">
        <f t="shared" ca="1" si="19"/>
        <v>0</v>
      </c>
      <c r="BM30" s="174">
        <f t="shared" ca="1" si="19"/>
        <v>0</v>
      </c>
      <c r="BN30" s="174">
        <f t="shared" ca="1" si="19"/>
        <v>0</v>
      </c>
      <c r="BO30" s="174">
        <f t="shared" ca="1" si="19"/>
        <v>0</v>
      </c>
      <c r="BP30" s="174">
        <f t="shared" ca="1" si="19"/>
        <v>0</v>
      </c>
      <c r="BQ30" s="174">
        <f t="shared" ca="1" si="19"/>
        <v>0</v>
      </c>
      <c r="BR30" s="174">
        <f t="shared" ca="1" si="19"/>
        <v>0</v>
      </c>
      <c r="BS30" s="177">
        <f t="shared" ca="1" si="20"/>
        <v>1109.51</v>
      </c>
      <c r="BT30" s="175"/>
      <c r="BU30" s="178">
        <f ca="1">IF(NOT(debteliminator),0,IF(OR(E$11=0,W29+AM30-BD30&lt;=E$11),0,MIN(W29+AM30-BD30-E$11,$C30)))</f>
        <v>0</v>
      </c>
      <c r="BV30" s="174">
        <f ca="1">IF(NOT(debteliminator),0,IF(OR(F$11=0,X29+AN30-BE30&lt;=F$11),0,MIN(X29+AN30-BE30-F$11,$C30-SUM($BU30:BU30))))</f>
        <v>0</v>
      </c>
      <c r="BW30" s="174">
        <f ca="1">IF(NOT(debteliminator),0,IF(OR(G$11=0,Y29+AO30-BF30&lt;=G$11),0,MIN(Y29+AO30-BF30-G$11,$C30-SUM($BU30:BV30))))</f>
        <v>0</v>
      </c>
      <c r="BX30" s="174">
        <f ca="1">IF(NOT(debteliminator),0,IF(OR(H$11=0,Z29+AP30-BG30&lt;=H$11),0,MIN(Z29+AP30-BG30-H$11,$C30-SUM($BU30:BW30))))</f>
        <v>0</v>
      </c>
      <c r="BY30" s="174">
        <f ca="1">IF(NOT(debteliminator),0,IF(OR(I$11=0,AA29+AQ30-BH30&lt;=I$11),0,MIN(AA29+AQ30-BH30-I$11,$C30-SUM($BU30:BX30))))</f>
        <v>0</v>
      </c>
      <c r="BZ30" s="174">
        <f ca="1">IF(NOT(debteliminator),0,IF(OR(J$11=0,AB29+AR30-BI30&lt;=J$11),0,MIN(AB29+AR30-BI30-J$11,$C30-SUM($BU30:BY30))))</f>
        <v>0</v>
      </c>
      <c r="CA30" s="174">
        <f ca="1">IF(NOT(debteliminator),0,IF(OR(K$11=0,AC29+AS30-BJ30&lt;=K$11),0,MIN(AC29+AS30-BJ30-K$11,$C30-SUM($BU30:BZ30))))</f>
        <v>0</v>
      </c>
      <c r="CB30" s="174">
        <f ca="1">IF(NOT(debteliminator),0,IF(OR(L$11=0,AD29+AT30-BK30&lt;=L$11),0,MIN(AD29+AT30-BK30-L$11,$C30-SUM($BU30:CA30))))</f>
        <v>0</v>
      </c>
      <c r="CC30" s="174">
        <f ca="1">IF(NOT(debteliminator),0,IF(OR(M$11=0,AE29+AU30-BL30&lt;=M$11),0,MIN(AE29+AU30-BL30-M$11,$C30-SUM($BU30:CB30))))</f>
        <v>0</v>
      </c>
      <c r="CD30" s="174">
        <f ca="1">IF(NOT(debteliminator),0,IF(OR(N$11=0,AF29+AV30-BM30&lt;=N$11),0,MIN(AF29+AV30-BM30-N$11,$C30-SUM($BU30:CC30))))</f>
        <v>0</v>
      </c>
      <c r="CE30" s="174">
        <f ca="1">IF(NOT(debteliminator),0,IF(OR(O$11=0,AG29+AW30-BN30&lt;=O$11),0,MIN(AG29+AW30-BN30-O$11,$C30-SUM($BU30:CD30))))</f>
        <v>0</v>
      </c>
      <c r="CF30" s="174">
        <f ca="1">IF(NOT(debteliminator),0,IF(OR(P$11=0,AH29+AX30-BO30&lt;=P$11),0,MIN(AH29+AX30-BO30-P$11,$C30-SUM($BU30:CE30))))</f>
        <v>0</v>
      </c>
      <c r="CG30" s="174">
        <f ca="1">IF(NOT(debteliminator),0,IF(OR(Q$11=0,AI29+AY30-BP30&lt;=Q$11),0,MIN(AI29+AY30-BP30-Q$11,$C30-SUM($BU30:CF30))))</f>
        <v>0</v>
      </c>
      <c r="CH30" s="174">
        <f ca="1">IF(NOT(debteliminator),0,IF(OR(R$11=0,AJ29+AZ30-BQ30&lt;=R$11),0,MIN(AJ29+AZ30-BQ30-R$11,$C30-SUM($BU30:CG30))))</f>
        <v>0</v>
      </c>
      <c r="CI30" s="174">
        <f ca="1">IF(NOT(debteliminator),0,IF(OR(S$11=0,AK29+BA30-BR30&lt;=S$11),0,MIN(AK29+BA30-BR30-S$11,$C30-SUM($BU30:CH30))))</f>
        <v>0</v>
      </c>
      <c r="CJ30" s="177">
        <f t="shared" ca="1" si="21"/>
        <v>0</v>
      </c>
      <c r="CL30" s="178">
        <f t="shared" ca="1" si="24"/>
        <v>0</v>
      </c>
      <c r="CM30" s="174">
        <f ca="1">IF(X29&lt;=0,0,IF($C30-$CJ30&lt;=SUM($CL30:CL30),0,IF(BE30+$C30-$CJ30-SUM($CL30:CL30)&gt;X29+AN30,X29+AN30-BE30,$C30-$CJ30-SUM($CL30:CL30))))</f>
        <v>0</v>
      </c>
      <c r="CN30" s="174">
        <f ca="1">IF(Y29&lt;=0,0,IF($C30-$CJ30&lt;=SUM($CL30:CM30),0,IF(BF30+$C30-$CJ30-SUM($CL30:CM30)&gt;Y29+AO30,Y29+AO30-BF30,$C30-$CJ30-SUM($CL30:CM30))))</f>
        <v>0</v>
      </c>
      <c r="CO30" s="174">
        <f ca="1">IF(Z29&lt;=0,0,IF($C30-$CJ30&lt;=SUM($CL30:CN30),0,IF(BG30+$C30-$CJ30-SUM($CL30:CN30)&gt;Z29+AP30,Z29+AP30-BG30,$C30-$CJ30-SUM($CL30:CN30))))</f>
        <v>0</v>
      </c>
      <c r="CP30" s="174">
        <f ca="1">IF(AA29&lt;=0,0,IF($C30-$CJ30&lt;=SUM($CL30:CO30),0,IF(BH30+$C30-$CJ30-SUM($CL30:CO30)&gt;AA29+AQ30,AA29+AQ30-BH30,$C30-$CJ30-SUM($CL30:CO30))))</f>
        <v>0</v>
      </c>
      <c r="CQ30" s="174">
        <f ca="1">IF(AB29&lt;=0,0,IF($C30-$CJ30&lt;=SUM($CL30:CP30),0,IF(BI30+$C30-$CJ30-SUM($CL30:CP30)&gt;AB29+AR30,AB29+AR30-BI30,$C30-$CJ30-SUM($CL30:CP30))))</f>
        <v>0</v>
      </c>
      <c r="CR30" s="174">
        <f ca="1">IF(AC29&lt;=0,0,IF($C30-$CJ30&lt;=SUM($CL30:CQ30),0,IF(BJ30+$C30-$CJ30-SUM($CL30:CQ30)&gt;AC29+AS30,AC29+AS30-BJ30,$C30-$CJ30-SUM($CL30:CQ30))))</f>
        <v>0</v>
      </c>
      <c r="CS30" s="174">
        <f ca="1">IF(AD29&lt;=0,0,IF($C30-$CJ30&lt;=SUM($CL30:CR30),0,IF(BK30+$C30-$CJ30-SUM($CL30:CR30)&gt;AD29+AT30,AD29+AT30-BK30,$C30-$CJ30-SUM($CL30:CR30))))</f>
        <v>0</v>
      </c>
      <c r="CT30" s="174">
        <f ca="1">IF(AE29&lt;=0,0,IF($C30-$CJ30&lt;=SUM($CL30:CS30),0,IF(BL30+$C30-$CJ30-SUM($CL30:CS30)&gt;AE29+AU30,AE29+AU30-BL30,$C30-$CJ30-SUM($CL30:CS30))))</f>
        <v>0</v>
      </c>
      <c r="CU30" s="174">
        <f ca="1">IF(AF29&lt;=0,0,IF($C30-$CJ30&lt;=SUM($CL30:CT30),0,IF(BM30+$C30-$CJ30-SUM($CL30:CT30)&gt;AF29+AV30,AF29+AV30-BM30,$C30-$CJ30-SUM($CL30:CT30))))</f>
        <v>0</v>
      </c>
      <c r="CV30" s="174">
        <f ca="1">IF(AG29&lt;=0,0,IF($C30-$CJ30&lt;=SUM($CL30:CU30),0,IF(BN30+$C30-$CJ30-SUM($CL30:CU30)&gt;AG29+AW30,AG29+AW30-BN30,$C30-$CJ30-SUM($CL30:CU30))))</f>
        <v>0</v>
      </c>
      <c r="CW30" s="174">
        <f ca="1">IF(AH29&lt;=0,0,IF($C30-$CJ30&lt;=SUM($CL30:CV30),0,IF(BO30+$C30-$CJ30-SUM($CL30:CV30)&gt;AH29+AX30,AH29+AX30-BO30,$C30-$CJ30-SUM($CL30:CV30))))</f>
        <v>0</v>
      </c>
      <c r="CX30" s="174">
        <f ca="1">IF(AI29&lt;=0,0,IF($C30-$CJ30&lt;=SUM($CL30:CW30),0,IF(BP30+$C30-$CJ30-SUM($CL30:CW30)&gt;AI29+AY30,AI29+AY30-BP30,$C30-$CJ30-SUM($CL30:CW30))))</f>
        <v>0</v>
      </c>
      <c r="CY30" s="174">
        <f ca="1">IF(AJ29&lt;=0,0,IF($C30-$CJ30&lt;=SUM($CL30:CX30),0,IF(BQ30+$C30-$CJ30-SUM($CL30:CX30)&gt;AJ29+AZ30,AJ29+AZ30-BQ30,$C30-$CJ30-SUM($CL30:CX30))))</f>
        <v>0</v>
      </c>
      <c r="CZ30" s="174">
        <f ca="1">IF(AK29&lt;=0,0,IF($C30-$CJ30&lt;=SUM($CL30:CY30),0,IF(BR30+$C30-$CJ30-SUM($CL30:CY30)&gt;AK29+BA30,AK29+BA30-BR30,$C30-$CJ30-SUM($CL30:CY30))))</f>
        <v>0</v>
      </c>
      <c r="DA30" s="176"/>
      <c r="DB30" s="176"/>
    </row>
    <row r="31" spans="1:106">
      <c r="A31" s="165">
        <f t="shared" ca="1" si="9"/>
        <v>7</v>
      </c>
      <c r="B31" s="166">
        <f t="shared" ca="1" si="22"/>
        <v>42948</v>
      </c>
      <c r="C31" s="169">
        <f ca="1">IF(A31="","",IF(debteliminator,IF(($E$7-BS31)&lt;0,0,$E$7-BS31),0)+D31)</f>
        <v>0</v>
      </c>
      <c r="D31" s="420"/>
      <c r="E31" s="172">
        <f t="shared" ca="1" si="23"/>
        <v>0</v>
      </c>
      <c r="F31" s="172">
        <f t="shared" ca="1" si="10"/>
        <v>125</v>
      </c>
      <c r="G31" s="172">
        <f t="shared" ca="1" si="10"/>
        <v>200</v>
      </c>
      <c r="H31" s="172">
        <f t="shared" ca="1" si="10"/>
        <v>250</v>
      </c>
      <c r="I31" s="172">
        <f t="shared" ca="1" si="10"/>
        <v>395</v>
      </c>
      <c r="J31" s="172">
        <f t="shared" ca="1" si="10"/>
        <v>0</v>
      </c>
      <c r="K31" s="172">
        <f t="shared" ca="1" si="10"/>
        <v>0</v>
      </c>
      <c r="L31" s="172">
        <f t="shared" ca="1" si="10"/>
        <v>0</v>
      </c>
      <c r="M31" s="172">
        <f t="shared" ca="1" si="10"/>
        <v>0</v>
      </c>
      <c r="N31" s="172">
        <f t="shared" ca="1" si="10"/>
        <v>0</v>
      </c>
      <c r="O31" s="172">
        <f t="shared" ca="1" si="10"/>
        <v>0</v>
      </c>
      <c r="P31" s="172">
        <f t="shared" ca="1" si="10"/>
        <v>0</v>
      </c>
      <c r="Q31" s="172">
        <f t="shared" ca="1" si="10"/>
        <v>0</v>
      </c>
      <c r="R31" s="172">
        <f t="shared" ca="1" si="10"/>
        <v>0</v>
      </c>
      <c r="S31" s="172">
        <f t="shared" ca="1" si="10"/>
        <v>0</v>
      </c>
      <c r="U31" s="169">
        <f t="shared" ca="1" si="11"/>
        <v>25838.83</v>
      </c>
      <c r="V31" s="173">
        <f t="shared" ca="1" si="12"/>
        <v>970</v>
      </c>
      <c r="W31" s="174">
        <f t="shared" ca="1" si="13"/>
        <v>0</v>
      </c>
      <c r="X31" s="174">
        <f t="shared" ca="1" si="14"/>
        <v>2145.89</v>
      </c>
      <c r="Y31" s="174">
        <f t="shared" ca="1" si="14"/>
        <v>3986.79</v>
      </c>
      <c r="Z31" s="174">
        <f t="shared" ca="1" si="14"/>
        <v>4024.61</v>
      </c>
      <c r="AA31" s="174">
        <f t="shared" ca="1" si="14"/>
        <v>15681.54</v>
      </c>
      <c r="AB31" s="174">
        <f t="shared" ca="1" si="14"/>
        <v>0</v>
      </c>
      <c r="AC31" s="174">
        <f t="shared" ca="1" si="14"/>
        <v>0</v>
      </c>
      <c r="AD31" s="174">
        <f t="shared" ca="1" si="14"/>
        <v>0</v>
      </c>
      <c r="AE31" s="174">
        <f t="shared" ca="1" si="14"/>
        <v>0</v>
      </c>
      <c r="AF31" s="174">
        <f t="shared" ca="1" si="14"/>
        <v>0</v>
      </c>
      <c r="AG31" s="174">
        <f t="shared" ca="1" si="14"/>
        <v>0</v>
      </c>
      <c r="AH31" s="174">
        <f t="shared" ca="1" si="14"/>
        <v>0</v>
      </c>
      <c r="AI31" s="174">
        <f t="shared" ca="1" si="14"/>
        <v>0</v>
      </c>
      <c r="AJ31" s="174">
        <f t="shared" ca="1" si="14"/>
        <v>0</v>
      </c>
      <c r="AK31" s="174">
        <f t="shared" ca="1" si="14"/>
        <v>0</v>
      </c>
      <c r="AL31" s="179"/>
      <c r="AM31" s="174">
        <f t="shared" ca="1" si="15"/>
        <v>0</v>
      </c>
      <c r="AN31" s="174">
        <f t="shared" ca="1" si="16"/>
        <v>28.04</v>
      </c>
      <c r="AO31" s="174">
        <f t="shared" ca="1" si="16"/>
        <v>49.99</v>
      </c>
      <c r="AP31" s="174">
        <f t="shared" ca="1" si="16"/>
        <v>66.59</v>
      </c>
      <c r="AQ31" s="174">
        <f t="shared" ca="1" si="16"/>
        <v>60.06</v>
      </c>
      <c r="AR31" s="174">
        <f t="shared" ca="1" si="16"/>
        <v>0</v>
      </c>
      <c r="AS31" s="174">
        <f t="shared" ca="1" si="16"/>
        <v>0</v>
      </c>
      <c r="AT31" s="174">
        <f t="shared" ca="1" si="16"/>
        <v>0</v>
      </c>
      <c r="AU31" s="174">
        <f t="shared" ca="1" si="16"/>
        <v>0</v>
      </c>
      <c r="AV31" s="174">
        <f t="shared" ca="1" si="16"/>
        <v>0</v>
      </c>
      <c r="AW31" s="174">
        <f t="shared" ca="1" si="16"/>
        <v>0</v>
      </c>
      <c r="AX31" s="174">
        <f t="shared" ca="1" si="16"/>
        <v>0</v>
      </c>
      <c r="AY31" s="174">
        <f t="shared" ca="1" si="16"/>
        <v>0</v>
      </c>
      <c r="AZ31" s="174">
        <f t="shared" ca="1" si="16"/>
        <v>0</v>
      </c>
      <c r="BA31" s="174">
        <f t="shared" ca="1" si="16"/>
        <v>0</v>
      </c>
      <c r="BB31" s="175">
        <f t="shared" ca="1" si="17"/>
        <v>204.68</v>
      </c>
      <c r="BC31" s="176"/>
      <c r="BD31" s="174">
        <f t="shared" ca="1" si="18"/>
        <v>0</v>
      </c>
      <c r="BE31" s="174">
        <f t="shared" ca="1" si="19"/>
        <v>125</v>
      </c>
      <c r="BF31" s="174">
        <f t="shared" ca="1" si="19"/>
        <v>200</v>
      </c>
      <c r="BG31" s="174">
        <f t="shared" ca="1" si="19"/>
        <v>250</v>
      </c>
      <c r="BH31" s="174">
        <f t="shared" ca="1" si="19"/>
        <v>395</v>
      </c>
      <c r="BI31" s="174">
        <f t="shared" ca="1" si="19"/>
        <v>0</v>
      </c>
      <c r="BJ31" s="174">
        <f t="shared" ca="1" si="19"/>
        <v>0</v>
      </c>
      <c r="BK31" s="174">
        <f t="shared" ca="1" si="19"/>
        <v>0</v>
      </c>
      <c r="BL31" s="174">
        <f t="shared" ca="1" si="19"/>
        <v>0</v>
      </c>
      <c r="BM31" s="174">
        <f t="shared" ca="1" si="19"/>
        <v>0</v>
      </c>
      <c r="BN31" s="174">
        <f t="shared" ca="1" si="19"/>
        <v>0</v>
      </c>
      <c r="BO31" s="174">
        <f t="shared" ca="1" si="19"/>
        <v>0</v>
      </c>
      <c r="BP31" s="174">
        <f t="shared" ca="1" si="19"/>
        <v>0</v>
      </c>
      <c r="BQ31" s="174">
        <f t="shared" ca="1" si="19"/>
        <v>0</v>
      </c>
      <c r="BR31" s="174">
        <f t="shared" ca="1" si="19"/>
        <v>0</v>
      </c>
      <c r="BS31" s="177">
        <f t="shared" ca="1" si="20"/>
        <v>970</v>
      </c>
      <c r="BT31" s="175"/>
      <c r="BU31" s="178">
        <f ca="1">IF(NOT(debteliminator),0,IF(OR(E$11=0,W30+AM31-BD31&lt;=E$11),0,MIN(W30+AM31-BD31-E$11,$C31)))</f>
        <v>0</v>
      </c>
      <c r="BV31" s="174">
        <f ca="1">IF(NOT(debteliminator),0,IF(OR(F$11=0,X30+AN31-BE31&lt;=F$11),0,MIN(X30+AN31-BE31-F$11,$C31-SUM($BU31:BU31))))</f>
        <v>0</v>
      </c>
      <c r="BW31" s="174">
        <f ca="1">IF(NOT(debteliminator),0,IF(OR(G$11=0,Y30+AO31-BF31&lt;=G$11),0,MIN(Y30+AO31-BF31-G$11,$C31-SUM($BU31:BV31))))</f>
        <v>0</v>
      </c>
      <c r="BX31" s="174">
        <f ca="1">IF(NOT(debteliminator),0,IF(OR(H$11=0,Z30+AP31-BG31&lt;=H$11),0,MIN(Z30+AP31-BG31-H$11,$C31-SUM($BU31:BW31))))</f>
        <v>0</v>
      </c>
      <c r="BY31" s="174">
        <f ca="1">IF(NOT(debteliminator),0,IF(OR(I$11=0,AA30+AQ31-BH31&lt;=I$11),0,MIN(AA30+AQ31-BH31-I$11,$C31-SUM($BU31:BX31))))</f>
        <v>0</v>
      </c>
      <c r="BZ31" s="174">
        <f ca="1">IF(NOT(debteliminator),0,IF(OR(J$11=0,AB30+AR31-BI31&lt;=J$11),0,MIN(AB30+AR31-BI31-J$11,$C31-SUM($BU31:BY31))))</f>
        <v>0</v>
      </c>
      <c r="CA31" s="174">
        <f ca="1">IF(NOT(debteliminator),0,IF(OR(K$11=0,AC30+AS31-BJ31&lt;=K$11),0,MIN(AC30+AS31-BJ31-K$11,$C31-SUM($BU31:BZ31))))</f>
        <v>0</v>
      </c>
      <c r="CB31" s="174">
        <f ca="1">IF(NOT(debteliminator),0,IF(OR(L$11=0,AD30+AT31-BK31&lt;=L$11),0,MIN(AD30+AT31-BK31-L$11,$C31-SUM($BU31:CA31))))</f>
        <v>0</v>
      </c>
      <c r="CC31" s="174">
        <f ca="1">IF(NOT(debteliminator),0,IF(OR(M$11=0,AE30+AU31-BL31&lt;=M$11),0,MIN(AE30+AU31-BL31-M$11,$C31-SUM($BU31:CB31))))</f>
        <v>0</v>
      </c>
      <c r="CD31" s="174">
        <f ca="1">IF(NOT(debteliminator),0,IF(OR(N$11=0,AF30+AV31-BM31&lt;=N$11),0,MIN(AF30+AV31-BM31-N$11,$C31-SUM($BU31:CC31))))</f>
        <v>0</v>
      </c>
      <c r="CE31" s="174">
        <f ca="1">IF(NOT(debteliminator),0,IF(OR(O$11=0,AG30+AW31-BN31&lt;=O$11),0,MIN(AG30+AW31-BN31-O$11,$C31-SUM($BU31:CD31))))</f>
        <v>0</v>
      </c>
      <c r="CF31" s="174">
        <f ca="1">IF(NOT(debteliminator),0,IF(OR(P$11=0,AH30+AX31-BO31&lt;=P$11),0,MIN(AH30+AX31-BO31-P$11,$C31-SUM($BU31:CE31))))</f>
        <v>0</v>
      </c>
      <c r="CG31" s="174">
        <f ca="1">IF(NOT(debteliminator),0,IF(OR(Q$11=0,AI30+AY31-BP31&lt;=Q$11),0,MIN(AI30+AY31-BP31-Q$11,$C31-SUM($BU31:CF31))))</f>
        <v>0</v>
      </c>
      <c r="CH31" s="174">
        <f ca="1">IF(NOT(debteliminator),0,IF(OR(R$11=0,AJ30+AZ31-BQ31&lt;=R$11),0,MIN(AJ30+AZ31-BQ31-R$11,$C31-SUM($BU31:CG31))))</f>
        <v>0</v>
      </c>
      <c r="CI31" s="174">
        <f ca="1">IF(NOT(debteliminator),0,IF(OR(S$11=0,AK30+BA31-BR31&lt;=S$11),0,MIN(AK30+BA31-BR31-S$11,$C31-SUM($BU31:CH31))))</f>
        <v>0</v>
      </c>
      <c r="CJ31" s="177">
        <f t="shared" ca="1" si="21"/>
        <v>0</v>
      </c>
      <c r="CL31" s="178">
        <f t="shared" ca="1" si="24"/>
        <v>0</v>
      </c>
      <c r="CM31" s="174">
        <f ca="1">IF(X30&lt;=0,0,IF($C31-$CJ31&lt;=SUM($CL31:CL31),0,IF(BE31+$C31-$CJ31-SUM($CL31:CL31)&gt;X30+AN31,X30+AN31-BE31,$C31-$CJ31-SUM($CL31:CL31))))</f>
        <v>0</v>
      </c>
      <c r="CN31" s="174">
        <f ca="1">IF(Y30&lt;=0,0,IF($C31-$CJ31&lt;=SUM($CL31:CM31),0,IF(BF31+$C31-$CJ31-SUM($CL31:CM31)&gt;Y30+AO31,Y30+AO31-BF31,$C31-$CJ31-SUM($CL31:CM31))))</f>
        <v>0</v>
      </c>
      <c r="CO31" s="174">
        <f ca="1">IF(Z30&lt;=0,0,IF($C31-$CJ31&lt;=SUM($CL31:CN31),0,IF(BG31+$C31-$CJ31-SUM($CL31:CN31)&gt;Z30+AP31,Z30+AP31-BG31,$C31-$CJ31-SUM($CL31:CN31))))</f>
        <v>0</v>
      </c>
      <c r="CP31" s="174">
        <f ca="1">IF(AA30&lt;=0,0,IF($C31-$CJ31&lt;=SUM($CL31:CO31),0,IF(BH31+$C31-$CJ31-SUM($CL31:CO31)&gt;AA30+AQ31,AA30+AQ31-BH31,$C31-$CJ31-SUM($CL31:CO31))))</f>
        <v>0</v>
      </c>
      <c r="CQ31" s="174">
        <f ca="1">IF(AB30&lt;=0,0,IF($C31-$CJ31&lt;=SUM($CL31:CP31),0,IF(BI31+$C31-$CJ31-SUM($CL31:CP31)&gt;AB30+AR31,AB30+AR31-BI31,$C31-$CJ31-SUM($CL31:CP31))))</f>
        <v>0</v>
      </c>
      <c r="CR31" s="174">
        <f ca="1">IF(AC30&lt;=0,0,IF($C31-$CJ31&lt;=SUM($CL31:CQ31),0,IF(BJ31+$C31-$CJ31-SUM($CL31:CQ31)&gt;AC30+AS31,AC30+AS31-BJ31,$C31-$CJ31-SUM($CL31:CQ31))))</f>
        <v>0</v>
      </c>
      <c r="CS31" s="174">
        <f ca="1">IF(AD30&lt;=0,0,IF($C31-$CJ31&lt;=SUM($CL31:CR31),0,IF(BK31+$C31-$CJ31-SUM($CL31:CR31)&gt;AD30+AT31,AD30+AT31-BK31,$C31-$CJ31-SUM($CL31:CR31))))</f>
        <v>0</v>
      </c>
      <c r="CT31" s="174">
        <f ca="1">IF(AE30&lt;=0,0,IF($C31-$CJ31&lt;=SUM($CL31:CS31),0,IF(BL31+$C31-$CJ31-SUM($CL31:CS31)&gt;AE30+AU31,AE30+AU31-BL31,$C31-$CJ31-SUM($CL31:CS31))))</f>
        <v>0</v>
      </c>
      <c r="CU31" s="174">
        <f ca="1">IF(AF30&lt;=0,0,IF($C31-$CJ31&lt;=SUM($CL31:CT31),0,IF(BM31+$C31-$CJ31-SUM($CL31:CT31)&gt;AF30+AV31,AF30+AV31-BM31,$C31-$CJ31-SUM($CL31:CT31))))</f>
        <v>0</v>
      </c>
      <c r="CV31" s="174">
        <f ca="1">IF(AG30&lt;=0,0,IF($C31-$CJ31&lt;=SUM($CL31:CU31),0,IF(BN31+$C31-$CJ31-SUM($CL31:CU31)&gt;AG30+AW31,AG30+AW31-BN31,$C31-$CJ31-SUM($CL31:CU31))))</f>
        <v>0</v>
      </c>
      <c r="CW31" s="174">
        <f ca="1">IF(AH30&lt;=0,0,IF($C31-$CJ31&lt;=SUM($CL31:CV31),0,IF(BO31+$C31-$CJ31-SUM($CL31:CV31)&gt;AH30+AX31,AH30+AX31-BO31,$C31-$CJ31-SUM($CL31:CV31))))</f>
        <v>0</v>
      </c>
      <c r="CX31" s="174">
        <f ca="1">IF(AI30&lt;=0,0,IF($C31-$CJ31&lt;=SUM($CL31:CW31),0,IF(BP31+$C31-$CJ31-SUM($CL31:CW31)&gt;AI30+AY31,AI30+AY31-BP31,$C31-$CJ31-SUM($CL31:CW31))))</f>
        <v>0</v>
      </c>
      <c r="CY31" s="174">
        <f ca="1">IF(AJ30&lt;=0,0,IF($C31-$CJ31&lt;=SUM($CL31:CX31),0,IF(BQ31+$C31-$CJ31-SUM($CL31:CX31)&gt;AJ30+AZ31,AJ30+AZ31-BQ31,$C31-$CJ31-SUM($CL31:CX31))))</f>
        <v>0</v>
      </c>
      <c r="CZ31" s="174">
        <f ca="1">IF(AK30&lt;=0,0,IF($C31-$CJ31&lt;=SUM($CL31:CY31),0,IF(BR31+$C31-$CJ31-SUM($CL31:CY31)&gt;AK30+BA31,AK30+BA31-BR31,$C31-$CJ31-SUM($CL31:CY31))))</f>
        <v>0</v>
      </c>
      <c r="DA31" s="176"/>
      <c r="DB31" s="176"/>
    </row>
    <row r="32" spans="1:106">
      <c r="A32" s="165">
        <f t="shared" ca="1" si="9"/>
        <v>8</v>
      </c>
      <c r="B32" s="166">
        <f t="shared" ca="1" si="22"/>
        <v>42979</v>
      </c>
      <c r="C32" s="169">
        <f ca="1">IF(A32="","",IF(debteliminator,IF(($E$7-BS32)&lt;0,0,$E$7-BS32),0)+D32)</f>
        <v>0</v>
      </c>
      <c r="D32" s="420"/>
      <c r="E32" s="172">
        <f t="shared" ca="1" si="23"/>
        <v>0</v>
      </c>
      <c r="F32" s="172">
        <f t="shared" ca="1" si="10"/>
        <v>125</v>
      </c>
      <c r="G32" s="172">
        <f t="shared" ca="1" si="10"/>
        <v>200</v>
      </c>
      <c r="H32" s="172">
        <f t="shared" ca="1" si="10"/>
        <v>250</v>
      </c>
      <c r="I32" s="172">
        <f t="shared" ca="1" si="10"/>
        <v>395</v>
      </c>
      <c r="J32" s="172">
        <f t="shared" ca="1" si="10"/>
        <v>0</v>
      </c>
      <c r="K32" s="172">
        <f t="shared" ca="1" si="10"/>
        <v>0</v>
      </c>
      <c r="L32" s="172">
        <f t="shared" ca="1" si="10"/>
        <v>0</v>
      </c>
      <c r="M32" s="172">
        <f t="shared" ca="1" si="10"/>
        <v>0</v>
      </c>
      <c r="N32" s="172">
        <f t="shared" ca="1" si="10"/>
        <v>0</v>
      </c>
      <c r="O32" s="172">
        <f t="shared" ca="1" si="10"/>
        <v>0</v>
      </c>
      <c r="P32" s="172">
        <f t="shared" ca="1" si="10"/>
        <v>0</v>
      </c>
      <c r="Q32" s="172">
        <f t="shared" ca="1" si="10"/>
        <v>0</v>
      </c>
      <c r="R32" s="172">
        <f t="shared" ca="1" si="10"/>
        <v>0</v>
      </c>
      <c r="S32" s="172">
        <f t="shared" ca="1" si="10"/>
        <v>0</v>
      </c>
      <c r="U32" s="169">
        <f t="shared" ca="1" si="11"/>
        <v>25066.32</v>
      </c>
      <c r="V32" s="173">
        <f t="shared" ca="1" si="12"/>
        <v>970</v>
      </c>
      <c r="W32" s="174">
        <f t="shared" ca="1" si="13"/>
        <v>0</v>
      </c>
      <c r="X32" s="174">
        <f t="shared" ca="1" si="14"/>
        <v>2047.71</v>
      </c>
      <c r="Y32" s="174">
        <f t="shared" ca="1" si="14"/>
        <v>3834.96</v>
      </c>
      <c r="Z32" s="174">
        <f t="shared" ca="1" si="14"/>
        <v>3838.3</v>
      </c>
      <c r="AA32" s="174">
        <f t="shared" ca="1" si="14"/>
        <v>15345.35</v>
      </c>
      <c r="AB32" s="174">
        <f t="shared" ca="1" si="14"/>
        <v>0</v>
      </c>
      <c r="AC32" s="174">
        <f t="shared" ca="1" si="14"/>
        <v>0</v>
      </c>
      <c r="AD32" s="174">
        <f t="shared" ca="1" si="14"/>
        <v>0</v>
      </c>
      <c r="AE32" s="174">
        <f t="shared" ca="1" si="14"/>
        <v>0</v>
      </c>
      <c r="AF32" s="174">
        <f t="shared" ca="1" si="14"/>
        <v>0</v>
      </c>
      <c r="AG32" s="174">
        <f t="shared" ca="1" si="14"/>
        <v>0</v>
      </c>
      <c r="AH32" s="174">
        <f t="shared" ca="1" si="14"/>
        <v>0</v>
      </c>
      <c r="AI32" s="174">
        <f t="shared" ca="1" si="14"/>
        <v>0</v>
      </c>
      <c r="AJ32" s="174">
        <f t="shared" ca="1" si="14"/>
        <v>0</v>
      </c>
      <c r="AK32" s="174">
        <f t="shared" ca="1" si="14"/>
        <v>0</v>
      </c>
      <c r="AL32" s="179"/>
      <c r="AM32" s="174">
        <f t="shared" ca="1" si="15"/>
        <v>0</v>
      </c>
      <c r="AN32" s="174">
        <f t="shared" ca="1" si="16"/>
        <v>26.82</v>
      </c>
      <c r="AO32" s="174">
        <f t="shared" ca="1" si="16"/>
        <v>48.17</v>
      </c>
      <c r="AP32" s="174">
        <f t="shared" ca="1" si="16"/>
        <v>63.69</v>
      </c>
      <c r="AQ32" s="174">
        <f t="shared" ca="1" si="16"/>
        <v>58.81</v>
      </c>
      <c r="AR32" s="174">
        <f t="shared" ca="1" si="16"/>
        <v>0</v>
      </c>
      <c r="AS32" s="174">
        <f t="shared" ca="1" si="16"/>
        <v>0</v>
      </c>
      <c r="AT32" s="174">
        <f t="shared" ca="1" si="16"/>
        <v>0</v>
      </c>
      <c r="AU32" s="174">
        <f t="shared" ca="1" si="16"/>
        <v>0</v>
      </c>
      <c r="AV32" s="174">
        <f t="shared" ca="1" si="16"/>
        <v>0</v>
      </c>
      <c r="AW32" s="174">
        <f t="shared" ca="1" si="16"/>
        <v>0</v>
      </c>
      <c r="AX32" s="174">
        <f t="shared" ca="1" si="16"/>
        <v>0</v>
      </c>
      <c r="AY32" s="174">
        <f t="shared" ca="1" si="16"/>
        <v>0</v>
      </c>
      <c r="AZ32" s="174">
        <f t="shared" ca="1" si="16"/>
        <v>0</v>
      </c>
      <c r="BA32" s="174">
        <f t="shared" ca="1" si="16"/>
        <v>0</v>
      </c>
      <c r="BB32" s="175">
        <f t="shared" ca="1" si="17"/>
        <v>197.49</v>
      </c>
      <c r="BC32" s="176"/>
      <c r="BD32" s="174">
        <f t="shared" ca="1" si="18"/>
        <v>0</v>
      </c>
      <c r="BE32" s="174">
        <f t="shared" ca="1" si="19"/>
        <v>125</v>
      </c>
      <c r="BF32" s="174">
        <f t="shared" ca="1" si="19"/>
        <v>200</v>
      </c>
      <c r="BG32" s="174">
        <f t="shared" ca="1" si="19"/>
        <v>250</v>
      </c>
      <c r="BH32" s="174">
        <f t="shared" ca="1" si="19"/>
        <v>395</v>
      </c>
      <c r="BI32" s="174">
        <f t="shared" ca="1" si="19"/>
        <v>0</v>
      </c>
      <c r="BJ32" s="174">
        <f t="shared" ca="1" si="19"/>
        <v>0</v>
      </c>
      <c r="BK32" s="174">
        <f t="shared" ca="1" si="19"/>
        <v>0</v>
      </c>
      <c r="BL32" s="174">
        <f t="shared" ca="1" si="19"/>
        <v>0</v>
      </c>
      <c r="BM32" s="174">
        <f t="shared" ca="1" si="19"/>
        <v>0</v>
      </c>
      <c r="BN32" s="174">
        <f t="shared" ca="1" si="19"/>
        <v>0</v>
      </c>
      <c r="BO32" s="174">
        <f t="shared" ca="1" si="19"/>
        <v>0</v>
      </c>
      <c r="BP32" s="174">
        <f t="shared" ca="1" si="19"/>
        <v>0</v>
      </c>
      <c r="BQ32" s="174">
        <f t="shared" ca="1" si="19"/>
        <v>0</v>
      </c>
      <c r="BR32" s="174">
        <f t="shared" ca="1" si="19"/>
        <v>0</v>
      </c>
      <c r="BS32" s="177">
        <f t="shared" ca="1" si="20"/>
        <v>970</v>
      </c>
      <c r="BT32" s="175"/>
      <c r="BU32" s="178">
        <f ca="1">IF(NOT(debteliminator),0,IF(OR(E$11=0,W31+AM32-BD32&lt;=E$11),0,MIN(W31+AM32-BD32-E$11,$C32)))</f>
        <v>0</v>
      </c>
      <c r="BV32" s="174">
        <f ca="1">IF(NOT(debteliminator),0,IF(OR(F$11=0,X31+AN32-BE32&lt;=F$11),0,MIN(X31+AN32-BE32-F$11,$C32-SUM($BU32:BU32))))</f>
        <v>0</v>
      </c>
      <c r="BW32" s="174">
        <f ca="1">IF(NOT(debteliminator),0,IF(OR(G$11=0,Y31+AO32-BF32&lt;=G$11),0,MIN(Y31+AO32-BF32-G$11,$C32-SUM($BU32:BV32))))</f>
        <v>0</v>
      </c>
      <c r="BX32" s="174">
        <f ca="1">IF(NOT(debteliminator),0,IF(OR(H$11=0,Z31+AP32-BG32&lt;=H$11),0,MIN(Z31+AP32-BG32-H$11,$C32-SUM($BU32:BW32))))</f>
        <v>0</v>
      </c>
      <c r="BY32" s="174">
        <f ca="1">IF(NOT(debteliminator),0,IF(OR(I$11=0,AA31+AQ32-BH32&lt;=I$11),0,MIN(AA31+AQ32-BH32-I$11,$C32-SUM($BU32:BX32))))</f>
        <v>0</v>
      </c>
      <c r="BZ32" s="174">
        <f ca="1">IF(NOT(debteliminator),0,IF(OR(J$11=0,AB31+AR32-BI32&lt;=J$11),0,MIN(AB31+AR32-BI32-J$11,$C32-SUM($BU32:BY32))))</f>
        <v>0</v>
      </c>
      <c r="CA32" s="174">
        <f ca="1">IF(NOT(debteliminator),0,IF(OR(K$11=0,AC31+AS32-BJ32&lt;=K$11),0,MIN(AC31+AS32-BJ32-K$11,$C32-SUM($BU32:BZ32))))</f>
        <v>0</v>
      </c>
      <c r="CB32" s="174">
        <f ca="1">IF(NOT(debteliminator),0,IF(OR(L$11=0,AD31+AT32-BK32&lt;=L$11),0,MIN(AD31+AT32-BK32-L$11,$C32-SUM($BU32:CA32))))</f>
        <v>0</v>
      </c>
      <c r="CC32" s="174">
        <f ca="1">IF(NOT(debteliminator),0,IF(OR(M$11=0,AE31+AU32-BL32&lt;=M$11),0,MIN(AE31+AU32-BL32-M$11,$C32-SUM($BU32:CB32))))</f>
        <v>0</v>
      </c>
      <c r="CD32" s="174">
        <f ca="1">IF(NOT(debteliminator),0,IF(OR(N$11=0,AF31+AV32-BM32&lt;=N$11),0,MIN(AF31+AV32-BM32-N$11,$C32-SUM($BU32:CC32))))</f>
        <v>0</v>
      </c>
      <c r="CE32" s="174">
        <f ca="1">IF(NOT(debteliminator),0,IF(OR(O$11=0,AG31+AW32-BN32&lt;=O$11),0,MIN(AG31+AW32-BN32-O$11,$C32-SUM($BU32:CD32))))</f>
        <v>0</v>
      </c>
      <c r="CF32" s="174">
        <f ca="1">IF(NOT(debteliminator),0,IF(OR(P$11=0,AH31+AX32-BO32&lt;=P$11),0,MIN(AH31+AX32-BO32-P$11,$C32-SUM($BU32:CE32))))</f>
        <v>0</v>
      </c>
      <c r="CG32" s="174">
        <f ca="1">IF(NOT(debteliminator),0,IF(OR(Q$11=0,AI31+AY32-BP32&lt;=Q$11),0,MIN(AI31+AY32-BP32-Q$11,$C32-SUM($BU32:CF32))))</f>
        <v>0</v>
      </c>
      <c r="CH32" s="174">
        <f ca="1">IF(NOT(debteliminator),0,IF(OR(R$11=0,AJ31+AZ32-BQ32&lt;=R$11),0,MIN(AJ31+AZ32-BQ32-R$11,$C32-SUM($BU32:CG32))))</f>
        <v>0</v>
      </c>
      <c r="CI32" s="174">
        <f ca="1">IF(NOT(debteliminator),0,IF(OR(S$11=0,AK31+BA32-BR32&lt;=S$11),0,MIN(AK31+BA32-BR32-S$11,$C32-SUM($BU32:CH32))))</f>
        <v>0</v>
      </c>
      <c r="CJ32" s="177">
        <f t="shared" ca="1" si="21"/>
        <v>0</v>
      </c>
      <c r="CL32" s="178">
        <f t="shared" ca="1" si="24"/>
        <v>0</v>
      </c>
      <c r="CM32" s="174">
        <f ca="1">IF(X31&lt;=0,0,IF($C32-$CJ32&lt;=SUM($CL32:CL32),0,IF(BE32+$C32-$CJ32-SUM($CL32:CL32)&gt;X31+AN32,X31+AN32-BE32,$C32-$CJ32-SUM($CL32:CL32))))</f>
        <v>0</v>
      </c>
      <c r="CN32" s="174">
        <f ca="1">IF(Y31&lt;=0,0,IF($C32-$CJ32&lt;=SUM($CL32:CM32),0,IF(BF32+$C32-$CJ32-SUM($CL32:CM32)&gt;Y31+AO32,Y31+AO32-BF32,$C32-$CJ32-SUM($CL32:CM32))))</f>
        <v>0</v>
      </c>
      <c r="CO32" s="174">
        <f ca="1">IF(Z31&lt;=0,0,IF($C32-$CJ32&lt;=SUM($CL32:CN32),0,IF(BG32+$C32-$CJ32-SUM($CL32:CN32)&gt;Z31+AP32,Z31+AP32-BG32,$C32-$CJ32-SUM($CL32:CN32))))</f>
        <v>0</v>
      </c>
      <c r="CP32" s="174">
        <f ca="1">IF(AA31&lt;=0,0,IF($C32-$CJ32&lt;=SUM($CL32:CO32),0,IF(BH32+$C32-$CJ32-SUM($CL32:CO32)&gt;AA31+AQ32,AA31+AQ32-BH32,$C32-$CJ32-SUM($CL32:CO32))))</f>
        <v>0</v>
      </c>
      <c r="CQ32" s="174">
        <f ca="1">IF(AB31&lt;=0,0,IF($C32-$CJ32&lt;=SUM($CL32:CP32),0,IF(BI32+$C32-$CJ32-SUM($CL32:CP32)&gt;AB31+AR32,AB31+AR32-BI32,$C32-$CJ32-SUM($CL32:CP32))))</f>
        <v>0</v>
      </c>
      <c r="CR32" s="174">
        <f ca="1">IF(AC31&lt;=0,0,IF($C32-$CJ32&lt;=SUM($CL32:CQ32),0,IF(BJ32+$C32-$CJ32-SUM($CL32:CQ32)&gt;AC31+AS32,AC31+AS32-BJ32,$C32-$CJ32-SUM($CL32:CQ32))))</f>
        <v>0</v>
      </c>
      <c r="CS32" s="174">
        <f ca="1">IF(AD31&lt;=0,0,IF($C32-$CJ32&lt;=SUM($CL32:CR32),0,IF(BK32+$C32-$CJ32-SUM($CL32:CR32)&gt;AD31+AT32,AD31+AT32-BK32,$C32-$CJ32-SUM($CL32:CR32))))</f>
        <v>0</v>
      </c>
      <c r="CT32" s="174">
        <f ca="1">IF(AE31&lt;=0,0,IF($C32-$CJ32&lt;=SUM($CL32:CS32),0,IF(BL32+$C32-$CJ32-SUM($CL32:CS32)&gt;AE31+AU32,AE31+AU32-BL32,$C32-$CJ32-SUM($CL32:CS32))))</f>
        <v>0</v>
      </c>
      <c r="CU32" s="174">
        <f ca="1">IF(AF31&lt;=0,0,IF($C32-$CJ32&lt;=SUM($CL32:CT32),0,IF(BM32+$C32-$CJ32-SUM($CL32:CT32)&gt;AF31+AV32,AF31+AV32-BM32,$C32-$CJ32-SUM($CL32:CT32))))</f>
        <v>0</v>
      </c>
      <c r="CV32" s="174">
        <f ca="1">IF(AG31&lt;=0,0,IF($C32-$CJ32&lt;=SUM($CL32:CU32),0,IF(BN32+$C32-$CJ32-SUM($CL32:CU32)&gt;AG31+AW32,AG31+AW32-BN32,$C32-$CJ32-SUM($CL32:CU32))))</f>
        <v>0</v>
      </c>
      <c r="CW32" s="174">
        <f ca="1">IF(AH31&lt;=0,0,IF($C32-$CJ32&lt;=SUM($CL32:CV32),0,IF(BO32+$C32-$CJ32-SUM($CL32:CV32)&gt;AH31+AX32,AH31+AX32-BO32,$C32-$CJ32-SUM($CL32:CV32))))</f>
        <v>0</v>
      </c>
      <c r="CX32" s="174">
        <f ca="1">IF(AI31&lt;=0,0,IF($C32-$CJ32&lt;=SUM($CL32:CW32),0,IF(BP32+$C32-$CJ32-SUM($CL32:CW32)&gt;AI31+AY32,AI31+AY32-BP32,$C32-$CJ32-SUM($CL32:CW32))))</f>
        <v>0</v>
      </c>
      <c r="CY32" s="174">
        <f ca="1">IF(AJ31&lt;=0,0,IF($C32-$CJ32&lt;=SUM($CL32:CX32),0,IF(BQ32+$C32-$CJ32-SUM($CL32:CX32)&gt;AJ31+AZ32,AJ31+AZ32-BQ32,$C32-$CJ32-SUM($CL32:CX32))))</f>
        <v>0</v>
      </c>
      <c r="CZ32" s="174">
        <f ca="1">IF(AK31&lt;=0,0,IF($C32-$CJ32&lt;=SUM($CL32:CY32),0,IF(BR32+$C32-$CJ32-SUM($CL32:CY32)&gt;AK31+BA32,AK31+BA32-BR32,$C32-$CJ32-SUM($CL32:CY32))))</f>
        <v>0</v>
      </c>
      <c r="DA32" s="176"/>
      <c r="DB32" s="176"/>
    </row>
    <row r="33" spans="1:106">
      <c r="A33" s="165">
        <f t="shared" ca="1" si="9"/>
        <v>9</v>
      </c>
      <c r="B33" s="166">
        <f t="shared" ca="1" si="22"/>
        <v>43009</v>
      </c>
      <c r="C33" s="169">
        <f ca="1">IF(A33="","",IF(debteliminator,IF(($E$7-BS33)&lt;0,0,$E$7-BS33),0)+D33)</f>
        <v>0</v>
      </c>
      <c r="D33" s="420"/>
      <c r="E33" s="172">
        <f t="shared" ca="1" si="23"/>
        <v>0</v>
      </c>
      <c r="F33" s="172">
        <f t="shared" ca="1" si="10"/>
        <v>125</v>
      </c>
      <c r="G33" s="172">
        <f t="shared" ca="1" si="10"/>
        <v>200</v>
      </c>
      <c r="H33" s="172">
        <f t="shared" ca="1" si="10"/>
        <v>250</v>
      </c>
      <c r="I33" s="172">
        <f t="shared" ca="1" si="10"/>
        <v>395</v>
      </c>
      <c r="J33" s="172">
        <f t="shared" ca="1" si="10"/>
        <v>0</v>
      </c>
      <c r="K33" s="172">
        <f t="shared" ca="1" si="10"/>
        <v>0</v>
      </c>
      <c r="L33" s="172">
        <f t="shared" ca="1" si="10"/>
        <v>0</v>
      </c>
      <c r="M33" s="172">
        <f t="shared" ca="1" si="10"/>
        <v>0</v>
      </c>
      <c r="N33" s="172">
        <f t="shared" ca="1" si="10"/>
        <v>0</v>
      </c>
      <c r="O33" s="172">
        <f t="shared" ca="1" si="10"/>
        <v>0</v>
      </c>
      <c r="P33" s="172">
        <f t="shared" ca="1" si="10"/>
        <v>0</v>
      </c>
      <c r="Q33" s="172">
        <f t="shared" ca="1" si="10"/>
        <v>0</v>
      </c>
      <c r="R33" s="172">
        <f t="shared" ca="1" si="10"/>
        <v>0</v>
      </c>
      <c r="S33" s="172">
        <f t="shared" ca="1" si="10"/>
        <v>0</v>
      </c>
      <c r="U33" s="169">
        <f t="shared" ca="1" si="11"/>
        <v>24286.550000000003</v>
      </c>
      <c r="V33" s="173">
        <f t="shared" ca="1" si="12"/>
        <v>970</v>
      </c>
      <c r="W33" s="174">
        <f t="shared" ca="1" si="13"/>
        <v>0</v>
      </c>
      <c r="X33" s="174">
        <f t="shared" ca="1" si="14"/>
        <v>1948.31</v>
      </c>
      <c r="Y33" s="174">
        <f t="shared" ca="1" si="14"/>
        <v>3681.3</v>
      </c>
      <c r="Z33" s="174">
        <f t="shared" ca="1" si="14"/>
        <v>3649.04</v>
      </c>
      <c r="AA33" s="174">
        <f t="shared" ca="1" si="14"/>
        <v>15007.9</v>
      </c>
      <c r="AB33" s="174">
        <f t="shared" ca="1" si="14"/>
        <v>0</v>
      </c>
      <c r="AC33" s="174">
        <f t="shared" ca="1" si="14"/>
        <v>0</v>
      </c>
      <c r="AD33" s="174">
        <f t="shared" ca="1" si="14"/>
        <v>0</v>
      </c>
      <c r="AE33" s="174">
        <f t="shared" ca="1" si="14"/>
        <v>0</v>
      </c>
      <c r="AF33" s="174">
        <f t="shared" ca="1" si="14"/>
        <v>0</v>
      </c>
      <c r="AG33" s="174">
        <f t="shared" ca="1" si="14"/>
        <v>0</v>
      </c>
      <c r="AH33" s="174">
        <f t="shared" ca="1" si="14"/>
        <v>0</v>
      </c>
      <c r="AI33" s="174">
        <f t="shared" ca="1" si="14"/>
        <v>0</v>
      </c>
      <c r="AJ33" s="174">
        <f t="shared" ca="1" si="14"/>
        <v>0</v>
      </c>
      <c r="AK33" s="174">
        <f t="shared" ca="1" si="14"/>
        <v>0</v>
      </c>
      <c r="AL33" s="179"/>
      <c r="AM33" s="174">
        <f t="shared" ca="1" si="15"/>
        <v>0</v>
      </c>
      <c r="AN33" s="174">
        <f t="shared" ca="1" si="16"/>
        <v>25.6</v>
      </c>
      <c r="AO33" s="174">
        <f t="shared" ca="1" si="16"/>
        <v>46.34</v>
      </c>
      <c r="AP33" s="174">
        <f t="shared" ca="1" si="16"/>
        <v>60.74</v>
      </c>
      <c r="AQ33" s="174">
        <f t="shared" ca="1" si="16"/>
        <v>57.55</v>
      </c>
      <c r="AR33" s="174">
        <f t="shared" ca="1" si="16"/>
        <v>0</v>
      </c>
      <c r="AS33" s="174">
        <f t="shared" ca="1" si="16"/>
        <v>0</v>
      </c>
      <c r="AT33" s="174">
        <f t="shared" ca="1" si="16"/>
        <v>0</v>
      </c>
      <c r="AU33" s="174">
        <f t="shared" ca="1" si="16"/>
        <v>0</v>
      </c>
      <c r="AV33" s="174">
        <f t="shared" ca="1" si="16"/>
        <v>0</v>
      </c>
      <c r="AW33" s="174">
        <f t="shared" ca="1" si="16"/>
        <v>0</v>
      </c>
      <c r="AX33" s="174">
        <f t="shared" ca="1" si="16"/>
        <v>0</v>
      </c>
      <c r="AY33" s="174">
        <f t="shared" ca="1" si="16"/>
        <v>0</v>
      </c>
      <c r="AZ33" s="174">
        <f t="shared" ca="1" si="16"/>
        <v>0</v>
      </c>
      <c r="BA33" s="174">
        <f t="shared" ca="1" si="16"/>
        <v>0</v>
      </c>
      <c r="BB33" s="175">
        <f t="shared" ca="1" si="17"/>
        <v>190.23000000000002</v>
      </c>
      <c r="BC33" s="176"/>
      <c r="BD33" s="174">
        <f t="shared" ca="1" si="18"/>
        <v>0</v>
      </c>
      <c r="BE33" s="174">
        <f t="shared" ca="1" si="19"/>
        <v>125</v>
      </c>
      <c r="BF33" s="174">
        <f t="shared" ca="1" si="19"/>
        <v>200</v>
      </c>
      <c r="BG33" s="174">
        <f t="shared" ca="1" si="19"/>
        <v>250</v>
      </c>
      <c r="BH33" s="174">
        <f t="shared" ca="1" si="19"/>
        <v>395</v>
      </c>
      <c r="BI33" s="174">
        <f t="shared" ca="1" si="19"/>
        <v>0</v>
      </c>
      <c r="BJ33" s="174">
        <f t="shared" ca="1" si="19"/>
        <v>0</v>
      </c>
      <c r="BK33" s="174">
        <f t="shared" ca="1" si="19"/>
        <v>0</v>
      </c>
      <c r="BL33" s="174">
        <f t="shared" ca="1" si="19"/>
        <v>0</v>
      </c>
      <c r="BM33" s="174">
        <f t="shared" ca="1" si="19"/>
        <v>0</v>
      </c>
      <c r="BN33" s="174">
        <f t="shared" ca="1" si="19"/>
        <v>0</v>
      </c>
      <c r="BO33" s="174">
        <f t="shared" ca="1" si="19"/>
        <v>0</v>
      </c>
      <c r="BP33" s="174">
        <f t="shared" ca="1" si="19"/>
        <v>0</v>
      </c>
      <c r="BQ33" s="174">
        <f t="shared" ca="1" si="19"/>
        <v>0</v>
      </c>
      <c r="BR33" s="174">
        <f t="shared" ca="1" si="19"/>
        <v>0</v>
      </c>
      <c r="BS33" s="177">
        <f t="shared" ca="1" si="20"/>
        <v>970</v>
      </c>
      <c r="BT33" s="175"/>
      <c r="BU33" s="178">
        <f ca="1">IF(NOT(debteliminator),0,IF(OR(E$11=0,W32+AM33-BD33&lt;=E$11),0,MIN(W32+AM33-BD33-E$11,$C33)))</f>
        <v>0</v>
      </c>
      <c r="BV33" s="174">
        <f ca="1">IF(NOT(debteliminator),0,IF(OR(F$11=0,X32+AN33-BE33&lt;=F$11),0,MIN(X32+AN33-BE33-F$11,$C33-SUM($BU33:BU33))))</f>
        <v>0</v>
      </c>
      <c r="BW33" s="174">
        <f ca="1">IF(NOT(debteliminator),0,IF(OR(G$11=0,Y32+AO33-BF33&lt;=G$11),0,MIN(Y32+AO33-BF33-G$11,$C33-SUM($BU33:BV33))))</f>
        <v>0</v>
      </c>
      <c r="BX33" s="174">
        <f ca="1">IF(NOT(debteliminator),0,IF(OR(H$11=0,Z32+AP33-BG33&lt;=H$11),0,MIN(Z32+AP33-BG33-H$11,$C33-SUM($BU33:BW33))))</f>
        <v>0</v>
      </c>
      <c r="BY33" s="174">
        <f ca="1">IF(NOT(debteliminator),0,IF(OR(I$11=0,AA32+AQ33-BH33&lt;=I$11),0,MIN(AA32+AQ33-BH33-I$11,$C33-SUM($BU33:BX33))))</f>
        <v>0</v>
      </c>
      <c r="BZ33" s="174">
        <f ca="1">IF(NOT(debteliminator),0,IF(OR(J$11=0,AB32+AR33-BI33&lt;=J$11),0,MIN(AB32+AR33-BI33-J$11,$C33-SUM($BU33:BY33))))</f>
        <v>0</v>
      </c>
      <c r="CA33" s="174">
        <f ca="1">IF(NOT(debteliminator),0,IF(OR(K$11=0,AC32+AS33-BJ33&lt;=K$11),0,MIN(AC32+AS33-BJ33-K$11,$C33-SUM($BU33:BZ33))))</f>
        <v>0</v>
      </c>
      <c r="CB33" s="174">
        <f ca="1">IF(NOT(debteliminator),0,IF(OR(L$11=0,AD32+AT33-BK33&lt;=L$11),0,MIN(AD32+AT33-BK33-L$11,$C33-SUM($BU33:CA33))))</f>
        <v>0</v>
      </c>
      <c r="CC33" s="174">
        <f ca="1">IF(NOT(debteliminator),0,IF(OR(M$11=0,AE32+AU33-BL33&lt;=M$11),0,MIN(AE32+AU33-BL33-M$11,$C33-SUM($BU33:CB33))))</f>
        <v>0</v>
      </c>
      <c r="CD33" s="174">
        <f ca="1">IF(NOT(debteliminator),0,IF(OR(N$11=0,AF32+AV33-BM33&lt;=N$11),0,MIN(AF32+AV33-BM33-N$11,$C33-SUM($BU33:CC33))))</f>
        <v>0</v>
      </c>
      <c r="CE33" s="174">
        <f ca="1">IF(NOT(debteliminator),0,IF(OR(O$11=0,AG32+AW33-BN33&lt;=O$11),0,MIN(AG32+AW33-BN33-O$11,$C33-SUM($BU33:CD33))))</f>
        <v>0</v>
      </c>
      <c r="CF33" s="174">
        <f ca="1">IF(NOT(debteliminator),0,IF(OR(P$11=0,AH32+AX33-BO33&lt;=P$11),0,MIN(AH32+AX33-BO33-P$11,$C33-SUM($BU33:CE33))))</f>
        <v>0</v>
      </c>
      <c r="CG33" s="174">
        <f ca="1">IF(NOT(debteliminator),0,IF(OR(Q$11=0,AI32+AY33-BP33&lt;=Q$11),0,MIN(AI32+AY33-BP33-Q$11,$C33-SUM($BU33:CF33))))</f>
        <v>0</v>
      </c>
      <c r="CH33" s="174">
        <f ca="1">IF(NOT(debteliminator),0,IF(OR(R$11=0,AJ32+AZ33-BQ33&lt;=R$11),0,MIN(AJ32+AZ33-BQ33-R$11,$C33-SUM($BU33:CG33))))</f>
        <v>0</v>
      </c>
      <c r="CI33" s="174">
        <f ca="1">IF(NOT(debteliminator),0,IF(OR(S$11=0,AK32+BA33-BR33&lt;=S$11),0,MIN(AK32+BA33-BR33-S$11,$C33-SUM($BU33:CH33))))</f>
        <v>0</v>
      </c>
      <c r="CJ33" s="177">
        <f t="shared" ca="1" si="21"/>
        <v>0</v>
      </c>
      <c r="CL33" s="178">
        <f t="shared" ca="1" si="24"/>
        <v>0</v>
      </c>
      <c r="CM33" s="174">
        <f ca="1">IF(X32&lt;=0,0,IF($C33-$CJ33&lt;=SUM($CL33:CL33),0,IF(BE33+$C33-$CJ33-SUM($CL33:CL33)&gt;X32+AN33,X32+AN33-BE33,$C33-$CJ33-SUM($CL33:CL33))))</f>
        <v>0</v>
      </c>
      <c r="CN33" s="174">
        <f ca="1">IF(Y32&lt;=0,0,IF($C33-$CJ33&lt;=SUM($CL33:CM33),0,IF(BF33+$C33-$CJ33-SUM($CL33:CM33)&gt;Y32+AO33,Y32+AO33-BF33,$C33-$CJ33-SUM($CL33:CM33))))</f>
        <v>0</v>
      </c>
      <c r="CO33" s="174">
        <f ca="1">IF(Z32&lt;=0,0,IF($C33-$CJ33&lt;=SUM($CL33:CN33),0,IF(BG33+$C33-$CJ33-SUM($CL33:CN33)&gt;Z32+AP33,Z32+AP33-BG33,$C33-$CJ33-SUM($CL33:CN33))))</f>
        <v>0</v>
      </c>
      <c r="CP33" s="174">
        <f ca="1">IF(AA32&lt;=0,0,IF($C33-$CJ33&lt;=SUM($CL33:CO33),0,IF(BH33+$C33-$CJ33-SUM($CL33:CO33)&gt;AA32+AQ33,AA32+AQ33-BH33,$C33-$CJ33-SUM($CL33:CO33))))</f>
        <v>0</v>
      </c>
      <c r="CQ33" s="174">
        <f ca="1">IF(AB32&lt;=0,0,IF($C33-$CJ33&lt;=SUM($CL33:CP33),0,IF(BI33+$C33-$CJ33-SUM($CL33:CP33)&gt;AB32+AR33,AB32+AR33-BI33,$C33-$CJ33-SUM($CL33:CP33))))</f>
        <v>0</v>
      </c>
      <c r="CR33" s="174">
        <f ca="1">IF(AC32&lt;=0,0,IF($C33-$CJ33&lt;=SUM($CL33:CQ33),0,IF(BJ33+$C33-$CJ33-SUM($CL33:CQ33)&gt;AC32+AS33,AC32+AS33-BJ33,$C33-$CJ33-SUM($CL33:CQ33))))</f>
        <v>0</v>
      </c>
      <c r="CS33" s="174">
        <f ca="1">IF(AD32&lt;=0,0,IF($C33-$CJ33&lt;=SUM($CL33:CR33),0,IF(BK33+$C33-$CJ33-SUM($CL33:CR33)&gt;AD32+AT33,AD32+AT33-BK33,$C33-$CJ33-SUM($CL33:CR33))))</f>
        <v>0</v>
      </c>
      <c r="CT33" s="174">
        <f ca="1">IF(AE32&lt;=0,0,IF($C33-$CJ33&lt;=SUM($CL33:CS33),0,IF(BL33+$C33-$CJ33-SUM($CL33:CS33)&gt;AE32+AU33,AE32+AU33-BL33,$C33-$CJ33-SUM($CL33:CS33))))</f>
        <v>0</v>
      </c>
      <c r="CU33" s="174">
        <f ca="1">IF(AF32&lt;=0,0,IF($C33-$CJ33&lt;=SUM($CL33:CT33),0,IF(BM33+$C33-$CJ33-SUM($CL33:CT33)&gt;AF32+AV33,AF32+AV33-BM33,$C33-$CJ33-SUM($CL33:CT33))))</f>
        <v>0</v>
      </c>
      <c r="CV33" s="174">
        <f ca="1">IF(AG32&lt;=0,0,IF($C33-$CJ33&lt;=SUM($CL33:CU33),0,IF(BN33+$C33-$CJ33-SUM($CL33:CU33)&gt;AG32+AW33,AG32+AW33-BN33,$C33-$CJ33-SUM($CL33:CU33))))</f>
        <v>0</v>
      </c>
      <c r="CW33" s="174">
        <f ca="1">IF(AH32&lt;=0,0,IF($C33-$CJ33&lt;=SUM($CL33:CV33),0,IF(BO33+$C33-$CJ33-SUM($CL33:CV33)&gt;AH32+AX33,AH32+AX33-BO33,$C33-$CJ33-SUM($CL33:CV33))))</f>
        <v>0</v>
      </c>
      <c r="CX33" s="174">
        <f ca="1">IF(AI32&lt;=0,0,IF($C33-$CJ33&lt;=SUM($CL33:CW33),0,IF(BP33+$C33-$CJ33-SUM($CL33:CW33)&gt;AI32+AY33,AI32+AY33-BP33,$C33-$CJ33-SUM($CL33:CW33))))</f>
        <v>0</v>
      </c>
      <c r="CY33" s="174">
        <f ca="1">IF(AJ32&lt;=0,0,IF($C33-$CJ33&lt;=SUM($CL33:CX33),0,IF(BQ33+$C33-$CJ33-SUM($CL33:CX33)&gt;AJ32+AZ33,AJ32+AZ33-BQ33,$C33-$CJ33-SUM($CL33:CX33))))</f>
        <v>0</v>
      </c>
      <c r="CZ33" s="174">
        <f ca="1">IF(AK32&lt;=0,0,IF($C33-$CJ33&lt;=SUM($CL33:CY33),0,IF(BR33+$C33-$CJ33-SUM($CL33:CY33)&gt;AK32+BA33,AK32+BA33-BR33,$C33-$CJ33-SUM($CL33:CY33))))</f>
        <v>0</v>
      </c>
      <c r="DA33" s="176"/>
      <c r="DB33" s="176"/>
    </row>
    <row r="34" spans="1:106">
      <c r="A34" s="165">
        <f t="shared" ca="1" si="9"/>
        <v>10</v>
      </c>
      <c r="B34" s="166">
        <f t="shared" ca="1" si="22"/>
        <v>43040</v>
      </c>
      <c r="C34" s="169">
        <f ca="1">IF(A34="","",IF(debteliminator,IF(($E$7-BS34)&lt;0,0,$E$7-BS34),0)+D34)</f>
        <v>0</v>
      </c>
      <c r="D34" s="420"/>
      <c r="E34" s="172">
        <f t="shared" ca="1" si="23"/>
        <v>0</v>
      </c>
      <c r="F34" s="172">
        <f t="shared" ca="1" si="10"/>
        <v>125</v>
      </c>
      <c r="G34" s="172">
        <f t="shared" ca="1" si="10"/>
        <v>200</v>
      </c>
      <c r="H34" s="172">
        <f t="shared" ca="1" si="10"/>
        <v>250</v>
      </c>
      <c r="I34" s="172">
        <f t="shared" ca="1" si="10"/>
        <v>395</v>
      </c>
      <c r="J34" s="172">
        <f t="shared" ca="1" si="10"/>
        <v>0</v>
      </c>
      <c r="K34" s="172">
        <f t="shared" ca="1" si="10"/>
        <v>0</v>
      </c>
      <c r="L34" s="172">
        <f t="shared" ca="1" si="10"/>
        <v>0</v>
      </c>
      <c r="M34" s="172">
        <f t="shared" ca="1" si="10"/>
        <v>0</v>
      </c>
      <c r="N34" s="172">
        <f t="shared" ca="1" si="10"/>
        <v>0</v>
      </c>
      <c r="O34" s="172">
        <f t="shared" ca="1" si="10"/>
        <v>0</v>
      </c>
      <c r="P34" s="172">
        <f t="shared" ca="1" si="10"/>
        <v>0</v>
      </c>
      <c r="Q34" s="172">
        <f t="shared" ca="1" si="10"/>
        <v>0</v>
      </c>
      <c r="R34" s="172">
        <f t="shared" ca="1" si="10"/>
        <v>0</v>
      </c>
      <c r="S34" s="172">
        <f t="shared" ca="1" si="10"/>
        <v>0</v>
      </c>
      <c r="U34" s="169">
        <f t="shared" ca="1" si="11"/>
        <v>23499.41</v>
      </c>
      <c r="V34" s="173">
        <f t="shared" ca="1" si="12"/>
        <v>970</v>
      </c>
      <c r="W34" s="174">
        <f t="shared" ca="1" si="13"/>
        <v>0</v>
      </c>
      <c r="X34" s="174">
        <f t="shared" ca="1" si="14"/>
        <v>1847.66</v>
      </c>
      <c r="Y34" s="174">
        <f t="shared" ca="1" si="14"/>
        <v>3525.78</v>
      </c>
      <c r="Z34" s="174">
        <f t="shared" ca="1" si="14"/>
        <v>3456.79</v>
      </c>
      <c r="AA34" s="174">
        <f t="shared" ca="1" si="14"/>
        <v>14669.18</v>
      </c>
      <c r="AB34" s="174">
        <f t="shared" ca="1" si="14"/>
        <v>0</v>
      </c>
      <c r="AC34" s="174">
        <f t="shared" ca="1" si="14"/>
        <v>0</v>
      </c>
      <c r="AD34" s="174">
        <f t="shared" ca="1" si="14"/>
        <v>0</v>
      </c>
      <c r="AE34" s="174">
        <f t="shared" ca="1" si="14"/>
        <v>0</v>
      </c>
      <c r="AF34" s="174">
        <f t="shared" ca="1" si="14"/>
        <v>0</v>
      </c>
      <c r="AG34" s="174">
        <f t="shared" ca="1" si="14"/>
        <v>0</v>
      </c>
      <c r="AH34" s="174">
        <f t="shared" ca="1" si="14"/>
        <v>0</v>
      </c>
      <c r="AI34" s="174">
        <f t="shared" ca="1" si="14"/>
        <v>0</v>
      </c>
      <c r="AJ34" s="174">
        <f t="shared" ca="1" si="14"/>
        <v>0</v>
      </c>
      <c r="AK34" s="174">
        <f t="shared" ca="1" si="14"/>
        <v>0</v>
      </c>
      <c r="AL34" s="179"/>
      <c r="AM34" s="174">
        <f t="shared" ca="1" si="15"/>
        <v>0</v>
      </c>
      <c r="AN34" s="174">
        <f t="shared" ca="1" si="16"/>
        <v>24.35</v>
      </c>
      <c r="AO34" s="174">
        <f t="shared" ca="1" si="16"/>
        <v>44.48</v>
      </c>
      <c r="AP34" s="174">
        <f t="shared" ca="1" si="16"/>
        <v>57.75</v>
      </c>
      <c r="AQ34" s="174">
        <f t="shared" ca="1" si="16"/>
        <v>56.28</v>
      </c>
      <c r="AR34" s="174">
        <f t="shared" ca="1" si="16"/>
        <v>0</v>
      </c>
      <c r="AS34" s="174">
        <f t="shared" ca="1" si="16"/>
        <v>0</v>
      </c>
      <c r="AT34" s="174">
        <f t="shared" ca="1" si="16"/>
        <v>0</v>
      </c>
      <c r="AU34" s="174">
        <f t="shared" ca="1" si="16"/>
        <v>0</v>
      </c>
      <c r="AV34" s="174">
        <f t="shared" ca="1" si="16"/>
        <v>0</v>
      </c>
      <c r="AW34" s="174">
        <f t="shared" ca="1" si="16"/>
        <v>0</v>
      </c>
      <c r="AX34" s="174">
        <f t="shared" ca="1" si="16"/>
        <v>0</v>
      </c>
      <c r="AY34" s="174">
        <f t="shared" ca="1" si="16"/>
        <v>0</v>
      </c>
      <c r="AZ34" s="174">
        <f t="shared" ca="1" si="16"/>
        <v>0</v>
      </c>
      <c r="BA34" s="174">
        <f t="shared" ca="1" si="16"/>
        <v>0</v>
      </c>
      <c r="BB34" s="175">
        <f t="shared" ca="1" si="17"/>
        <v>182.86</v>
      </c>
      <c r="BC34" s="176"/>
      <c r="BD34" s="174">
        <f t="shared" ca="1" si="18"/>
        <v>0</v>
      </c>
      <c r="BE34" s="174">
        <f t="shared" ca="1" si="19"/>
        <v>125</v>
      </c>
      <c r="BF34" s="174">
        <f t="shared" ca="1" si="19"/>
        <v>200</v>
      </c>
      <c r="BG34" s="174">
        <f t="shared" ca="1" si="19"/>
        <v>250</v>
      </c>
      <c r="BH34" s="174">
        <f t="shared" ca="1" si="19"/>
        <v>395</v>
      </c>
      <c r="BI34" s="174">
        <f t="shared" ca="1" si="19"/>
        <v>0</v>
      </c>
      <c r="BJ34" s="174">
        <f t="shared" ca="1" si="19"/>
        <v>0</v>
      </c>
      <c r="BK34" s="174">
        <f t="shared" ca="1" si="19"/>
        <v>0</v>
      </c>
      <c r="BL34" s="174">
        <f t="shared" ca="1" si="19"/>
        <v>0</v>
      </c>
      <c r="BM34" s="174">
        <f t="shared" ca="1" si="19"/>
        <v>0</v>
      </c>
      <c r="BN34" s="174">
        <f t="shared" ca="1" si="19"/>
        <v>0</v>
      </c>
      <c r="BO34" s="174">
        <f t="shared" ca="1" si="19"/>
        <v>0</v>
      </c>
      <c r="BP34" s="174">
        <f t="shared" ca="1" si="19"/>
        <v>0</v>
      </c>
      <c r="BQ34" s="174">
        <f t="shared" ca="1" si="19"/>
        <v>0</v>
      </c>
      <c r="BR34" s="174">
        <f t="shared" ca="1" si="19"/>
        <v>0</v>
      </c>
      <c r="BS34" s="177">
        <f t="shared" ca="1" si="20"/>
        <v>970</v>
      </c>
      <c r="BT34" s="175"/>
      <c r="BU34" s="178">
        <f ca="1">IF(NOT(debteliminator),0,IF(OR(E$11=0,W33+AM34-BD34&lt;=E$11),0,MIN(W33+AM34-BD34-E$11,$C34)))</f>
        <v>0</v>
      </c>
      <c r="BV34" s="174">
        <f ca="1">IF(NOT(debteliminator),0,IF(OR(F$11=0,X33+AN34-BE34&lt;=F$11),0,MIN(X33+AN34-BE34-F$11,$C34-SUM($BU34:BU34))))</f>
        <v>0</v>
      </c>
      <c r="BW34" s="174">
        <f ca="1">IF(NOT(debteliminator),0,IF(OR(G$11=0,Y33+AO34-BF34&lt;=G$11),0,MIN(Y33+AO34-BF34-G$11,$C34-SUM($BU34:BV34))))</f>
        <v>0</v>
      </c>
      <c r="BX34" s="174">
        <f ca="1">IF(NOT(debteliminator),0,IF(OR(H$11=0,Z33+AP34-BG34&lt;=H$11),0,MIN(Z33+AP34-BG34-H$11,$C34-SUM($BU34:BW34))))</f>
        <v>0</v>
      </c>
      <c r="BY34" s="174">
        <f ca="1">IF(NOT(debteliminator),0,IF(OR(I$11=0,AA33+AQ34-BH34&lt;=I$11),0,MIN(AA33+AQ34-BH34-I$11,$C34-SUM($BU34:BX34))))</f>
        <v>0</v>
      </c>
      <c r="BZ34" s="174">
        <f ca="1">IF(NOT(debteliminator),0,IF(OR(J$11=0,AB33+AR34-BI34&lt;=J$11),0,MIN(AB33+AR34-BI34-J$11,$C34-SUM($BU34:BY34))))</f>
        <v>0</v>
      </c>
      <c r="CA34" s="174">
        <f ca="1">IF(NOT(debteliminator),0,IF(OR(K$11=0,AC33+AS34-BJ34&lt;=K$11),0,MIN(AC33+AS34-BJ34-K$11,$C34-SUM($BU34:BZ34))))</f>
        <v>0</v>
      </c>
      <c r="CB34" s="174">
        <f ca="1">IF(NOT(debteliminator),0,IF(OR(L$11=0,AD33+AT34-BK34&lt;=L$11),0,MIN(AD33+AT34-BK34-L$11,$C34-SUM($BU34:CA34))))</f>
        <v>0</v>
      </c>
      <c r="CC34" s="174">
        <f ca="1">IF(NOT(debteliminator),0,IF(OR(M$11=0,AE33+AU34-BL34&lt;=M$11),0,MIN(AE33+AU34-BL34-M$11,$C34-SUM($BU34:CB34))))</f>
        <v>0</v>
      </c>
      <c r="CD34" s="174">
        <f ca="1">IF(NOT(debteliminator),0,IF(OR(N$11=0,AF33+AV34-BM34&lt;=N$11),0,MIN(AF33+AV34-BM34-N$11,$C34-SUM($BU34:CC34))))</f>
        <v>0</v>
      </c>
      <c r="CE34" s="174">
        <f ca="1">IF(NOT(debteliminator),0,IF(OR(O$11=0,AG33+AW34-BN34&lt;=O$11),0,MIN(AG33+AW34-BN34-O$11,$C34-SUM($BU34:CD34))))</f>
        <v>0</v>
      </c>
      <c r="CF34" s="174">
        <f ca="1">IF(NOT(debteliminator),0,IF(OR(P$11=0,AH33+AX34-BO34&lt;=P$11),0,MIN(AH33+AX34-BO34-P$11,$C34-SUM($BU34:CE34))))</f>
        <v>0</v>
      </c>
      <c r="CG34" s="174">
        <f ca="1">IF(NOT(debteliminator),0,IF(OR(Q$11=0,AI33+AY34-BP34&lt;=Q$11),0,MIN(AI33+AY34-BP34-Q$11,$C34-SUM($BU34:CF34))))</f>
        <v>0</v>
      </c>
      <c r="CH34" s="174">
        <f ca="1">IF(NOT(debteliminator),0,IF(OR(R$11=0,AJ33+AZ34-BQ34&lt;=R$11),0,MIN(AJ33+AZ34-BQ34-R$11,$C34-SUM($BU34:CG34))))</f>
        <v>0</v>
      </c>
      <c r="CI34" s="174">
        <f ca="1">IF(NOT(debteliminator),0,IF(OR(S$11=0,AK33+BA34-BR34&lt;=S$11),0,MIN(AK33+BA34-BR34-S$11,$C34-SUM($BU34:CH34))))</f>
        <v>0</v>
      </c>
      <c r="CJ34" s="177">
        <f t="shared" ca="1" si="21"/>
        <v>0</v>
      </c>
      <c r="CL34" s="178">
        <f t="shared" ca="1" si="24"/>
        <v>0</v>
      </c>
      <c r="CM34" s="174">
        <f ca="1">IF(X33&lt;=0,0,IF($C34-$CJ34&lt;=SUM($CL34:CL34),0,IF(BE34+$C34-$CJ34-SUM($CL34:CL34)&gt;X33+AN34,X33+AN34-BE34,$C34-$CJ34-SUM($CL34:CL34))))</f>
        <v>0</v>
      </c>
      <c r="CN34" s="174">
        <f ca="1">IF(Y33&lt;=0,0,IF($C34-$CJ34&lt;=SUM($CL34:CM34),0,IF(BF34+$C34-$CJ34-SUM($CL34:CM34)&gt;Y33+AO34,Y33+AO34-BF34,$C34-$CJ34-SUM($CL34:CM34))))</f>
        <v>0</v>
      </c>
      <c r="CO34" s="174">
        <f ca="1">IF(Z33&lt;=0,0,IF($C34-$CJ34&lt;=SUM($CL34:CN34),0,IF(BG34+$C34-$CJ34-SUM($CL34:CN34)&gt;Z33+AP34,Z33+AP34-BG34,$C34-$CJ34-SUM($CL34:CN34))))</f>
        <v>0</v>
      </c>
      <c r="CP34" s="174">
        <f ca="1">IF(AA33&lt;=0,0,IF($C34-$CJ34&lt;=SUM($CL34:CO34),0,IF(BH34+$C34-$CJ34-SUM($CL34:CO34)&gt;AA33+AQ34,AA33+AQ34-BH34,$C34-$CJ34-SUM($CL34:CO34))))</f>
        <v>0</v>
      </c>
      <c r="CQ34" s="174">
        <f ca="1">IF(AB33&lt;=0,0,IF($C34-$CJ34&lt;=SUM($CL34:CP34),0,IF(BI34+$C34-$CJ34-SUM($CL34:CP34)&gt;AB33+AR34,AB33+AR34-BI34,$C34-$CJ34-SUM($CL34:CP34))))</f>
        <v>0</v>
      </c>
      <c r="CR34" s="174">
        <f ca="1">IF(AC33&lt;=0,0,IF($C34-$CJ34&lt;=SUM($CL34:CQ34),0,IF(BJ34+$C34-$CJ34-SUM($CL34:CQ34)&gt;AC33+AS34,AC33+AS34-BJ34,$C34-$CJ34-SUM($CL34:CQ34))))</f>
        <v>0</v>
      </c>
      <c r="CS34" s="174">
        <f ca="1">IF(AD33&lt;=0,0,IF($C34-$CJ34&lt;=SUM($CL34:CR34),0,IF(BK34+$C34-$CJ34-SUM($CL34:CR34)&gt;AD33+AT34,AD33+AT34-BK34,$C34-$CJ34-SUM($CL34:CR34))))</f>
        <v>0</v>
      </c>
      <c r="CT34" s="174">
        <f ca="1">IF(AE33&lt;=0,0,IF($C34-$CJ34&lt;=SUM($CL34:CS34),0,IF(BL34+$C34-$CJ34-SUM($CL34:CS34)&gt;AE33+AU34,AE33+AU34-BL34,$C34-$CJ34-SUM($CL34:CS34))))</f>
        <v>0</v>
      </c>
      <c r="CU34" s="174">
        <f ca="1">IF(AF33&lt;=0,0,IF($C34-$CJ34&lt;=SUM($CL34:CT34),0,IF(BM34+$C34-$CJ34-SUM($CL34:CT34)&gt;AF33+AV34,AF33+AV34-BM34,$C34-$CJ34-SUM($CL34:CT34))))</f>
        <v>0</v>
      </c>
      <c r="CV34" s="174">
        <f ca="1">IF(AG33&lt;=0,0,IF($C34-$CJ34&lt;=SUM($CL34:CU34),0,IF(BN34+$C34-$CJ34-SUM($CL34:CU34)&gt;AG33+AW34,AG33+AW34-BN34,$C34-$CJ34-SUM($CL34:CU34))))</f>
        <v>0</v>
      </c>
      <c r="CW34" s="174">
        <f ca="1">IF(AH33&lt;=0,0,IF($C34-$CJ34&lt;=SUM($CL34:CV34),0,IF(BO34+$C34-$CJ34-SUM($CL34:CV34)&gt;AH33+AX34,AH33+AX34-BO34,$C34-$CJ34-SUM($CL34:CV34))))</f>
        <v>0</v>
      </c>
      <c r="CX34" s="174">
        <f ca="1">IF(AI33&lt;=0,0,IF($C34-$CJ34&lt;=SUM($CL34:CW34),0,IF(BP34+$C34-$CJ34-SUM($CL34:CW34)&gt;AI33+AY34,AI33+AY34-BP34,$C34-$CJ34-SUM($CL34:CW34))))</f>
        <v>0</v>
      </c>
      <c r="CY34" s="174">
        <f ca="1">IF(AJ33&lt;=0,0,IF($C34-$CJ34&lt;=SUM($CL34:CX34),0,IF(BQ34+$C34-$CJ34-SUM($CL34:CX34)&gt;AJ33+AZ34,AJ33+AZ34-BQ34,$C34-$CJ34-SUM($CL34:CX34))))</f>
        <v>0</v>
      </c>
      <c r="CZ34" s="174">
        <f ca="1">IF(AK33&lt;=0,0,IF($C34-$CJ34&lt;=SUM($CL34:CY34),0,IF(BR34+$C34-$CJ34-SUM($CL34:CY34)&gt;AK33+BA34,AK33+BA34-BR34,$C34-$CJ34-SUM($CL34:CY34))))</f>
        <v>0</v>
      </c>
      <c r="DA34" s="176"/>
      <c r="DB34" s="176"/>
    </row>
    <row r="35" spans="1:106">
      <c r="A35" s="165">
        <f t="shared" ca="1" si="9"/>
        <v>11</v>
      </c>
      <c r="B35" s="166">
        <f t="shared" ca="1" si="22"/>
        <v>43070</v>
      </c>
      <c r="C35" s="169">
        <f ca="1">IF(A35="","",IF(debteliminator,IF(($E$7-BS35)&lt;0,0,$E$7-BS35),0)+D35)</f>
        <v>0</v>
      </c>
      <c r="D35" s="420"/>
      <c r="E35" s="172">
        <f t="shared" ca="1" si="23"/>
        <v>0</v>
      </c>
      <c r="F35" s="172">
        <f t="shared" ca="1" si="10"/>
        <v>125</v>
      </c>
      <c r="G35" s="172">
        <f t="shared" ca="1" si="10"/>
        <v>200</v>
      </c>
      <c r="H35" s="172">
        <f t="shared" ca="1" si="10"/>
        <v>250</v>
      </c>
      <c r="I35" s="172">
        <f t="shared" ca="1" si="10"/>
        <v>395</v>
      </c>
      <c r="J35" s="172">
        <f t="shared" ca="1" si="10"/>
        <v>0</v>
      </c>
      <c r="K35" s="172">
        <f t="shared" ca="1" si="10"/>
        <v>0</v>
      </c>
      <c r="L35" s="172">
        <f t="shared" ca="1" si="10"/>
        <v>0</v>
      </c>
      <c r="M35" s="172">
        <f t="shared" ca="1" si="10"/>
        <v>0</v>
      </c>
      <c r="N35" s="172">
        <f t="shared" ca="1" si="10"/>
        <v>0</v>
      </c>
      <c r="O35" s="172">
        <f t="shared" ca="1" si="10"/>
        <v>0</v>
      </c>
      <c r="P35" s="172">
        <f t="shared" ca="1" si="10"/>
        <v>0</v>
      </c>
      <c r="Q35" s="172">
        <f t="shared" ca="1" si="10"/>
        <v>0</v>
      </c>
      <c r="R35" s="172">
        <f t="shared" ca="1" si="10"/>
        <v>0</v>
      </c>
      <c r="S35" s="172">
        <f t="shared" ca="1" si="10"/>
        <v>0</v>
      </c>
      <c r="U35" s="169">
        <f t="shared" ca="1" si="11"/>
        <v>22704.82</v>
      </c>
      <c r="V35" s="173">
        <f t="shared" ca="1" si="12"/>
        <v>970</v>
      </c>
      <c r="W35" s="174">
        <f t="shared" ca="1" si="13"/>
        <v>0</v>
      </c>
      <c r="X35" s="174">
        <f t="shared" ca="1" si="14"/>
        <v>1745.76</v>
      </c>
      <c r="Y35" s="174">
        <f t="shared" ca="1" si="14"/>
        <v>3368.38</v>
      </c>
      <c r="Z35" s="174">
        <f t="shared" ca="1" si="14"/>
        <v>3261.49</v>
      </c>
      <c r="AA35" s="174">
        <f t="shared" ca="1" si="14"/>
        <v>14329.19</v>
      </c>
      <c r="AB35" s="174">
        <f t="shared" ca="1" si="14"/>
        <v>0</v>
      </c>
      <c r="AC35" s="174">
        <f t="shared" ca="1" si="14"/>
        <v>0</v>
      </c>
      <c r="AD35" s="174">
        <f t="shared" ca="1" si="14"/>
        <v>0</v>
      </c>
      <c r="AE35" s="174">
        <f t="shared" ca="1" si="14"/>
        <v>0</v>
      </c>
      <c r="AF35" s="174">
        <f t="shared" ca="1" si="14"/>
        <v>0</v>
      </c>
      <c r="AG35" s="174">
        <f t="shared" ca="1" si="14"/>
        <v>0</v>
      </c>
      <c r="AH35" s="174">
        <f t="shared" ca="1" si="14"/>
        <v>0</v>
      </c>
      <c r="AI35" s="174">
        <f t="shared" ca="1" si="14"/>
        <v>0</v>
      </c>
      <c r="AJ35" s="174">
        <f t="shared" ca="1" si="14"/>
        <v>0</v>
      </c>
      <c r="AK35" s="174">
        <f t="shared" ca="1" si="14"/>
        <v>0</v>
      </c>
      <c r="AL35" s="179"/>
      <c r="AM35" s="174">
        <f t="shared" ca="1" si="15"/>
        <v>0</v>
      </c>
      <c r="AN35" s="174">
        <f t="shared" ca="1" si="16"/>
        <v>23.1</v>
      </c>
      <c r="AO35" s="174">
        <f t="shared" ca="1" si="16"/>
        <v>42.6</v>
      </c>
      <c r="AP35" s="174">
        <f t="shared" ca="1" si="16"/>
        <v>54.7</v>
      </c>
      <c r="AQ35" s="174">
        <f t="shared" ca="1" si="16"/>
        <v>55.01</v>
      </c>
      <c r="AR35" s="174">
        <f t="shared" ca="1" si="16"/>
        <v>0</v>
      </c>
      <c r="AS35" s="174">
        <f t="shared" ca="1" si="16"/>
        <v>0</v>
      </c>
      <c r="AT35" s="174">
        <f t="shared" ca="1" si="16"/>
        <v>0</v>
      </c>
      <c r="AU35" s="174">
        <f t="shared" ca="1" si="16"/>
        <v>0</v>
      </c>
      <c r="AV35" s="174">
        <f t="shared" ca="1" si="16"/>
        <v>0</v>
      </c>
      <c r="AW35" s="174">
        <f t="shared" ca="1" si="16"/>
        <v>0</v>
      </c>
      <c r="AX35" s="174">
        <f t="shared" ca="1" si="16"/>
        <v>0</v>
      </c>
      <c r="AY35" s="174">
        <f t="shared" ca="1" si="16"/>
        <v>0</v>
      </c>
      <c r="AZ35" s="174">
        <f t="shared" ca="1" si="16"/>
        <v>0</v>
      </c>
      <c r="BA35" s="174">
        <f t="shared" ca="1" si="16"/>
        <v>0</v>
      </c>
      <c r="BB35" s="175">
        <f t="shared" ca="1" si="17"/>
        <v>175.41</v>
      </c>
      <c r="BC35" s="176"/>
      <c r="BD35" s="174">
        <f t="shared" ca="1" si="18"/>
        <v>0</v>
      </c>
      <c r="BE35" s="174">
        <f t="shared" ca="1" si="19"/>
        <v>125</v>
      </c>
      <c r="BF35" s="174">
        <f t="shared" ca="1" si="19"/>
        <v>200</v>
      </c>
      <c r="BG35" s="174">
        <f t="shared" ca="1" si="19"/>
        <v>250</v>
      </c>
      <c r="BH35" s="174">
        <f t="shared" ca="1" si="19"/>
        <v>395</v>
      </c>
      <c r="BI35" s="174">
        <f t="shared" ca="1" si="19"/>
        <v>0</v>
      </c>
      <c r="BJ35" s="174">
        <f t="shared" ca="1" si="19"/>
        <v>0</v>
      </c>
      <c r="BK35" s="174">
        <f t="shared" ca="1" si="19"/>
        <v>0</v>
      </c>
      <c r="BL35" s="174">
        <f t="shared" ca="1" si="19"/>
        <v>0</v>
      </c>
      <c r="BM35" s="174">
        <f t="shared" ca="1" si="19"/>
        <v>0</v>
      </c>
      <c r="BN35" s="174">
        <f t="shared" ca="1" si="19"/>
        <v>0</v>
      </c>
      <c r="BO35" s="174">
        <f t="shared" ca="1" si="19"/>
        <v>0</v>
      </c>
      <c r="BP35" s="174">
        <f t="shared" ca="1" si="19"/>
        <v>0</v>
      </c>
      <c r="BQ35" s="174">
        <f t="shared" ca="1" si="19"/>
        <v>0</v>
      </c>
      <c r="BR35" s="174">
        <f t="shared" ca="1" si="19"/>
        <v>0</v>
      </c>
      <c r="BS35" s="177">
        <f t="shared" ca="1" si="20"/>
        <v>970</v>
      </c>
      <c r="BT35" s="175"/>
      <c r="BU35" s="178">
        <f ca="1">IF(NOT(debteliminator),0,IF(OR(E$11=0,W34+AM35-BD35&lt;=E$11),0,MIN(W34+AM35-BD35-E$11,$C35)))</f>
        <v>0</v>
      </c>
      <c r="BV35" s="174">
        <f ca="1">IF(NOT(debteliminator),0,IF(OR(F$11=0,X34+AN35-BE35&lt;=F$11),0,MIN(X34+AN35-BE35-F$11,$C35-SUM($BU35:BU35))))</f>
        <v>0</v>
      </c>
      <c r="BW35" s="174">
        <f ca="1">IF(NOT(debteliminator),0,IF(OR(G$11=0,Y34+AO35-BF35&lt;=G$11),0,MIN(Y34+AO35-BF35-G$11,$C35-SUM($BU35:BV35))))</f>
        <v>0</v>
      </c>
      <c r="BX35" s="174">
        <f ca="1">IF(NOT(debteliminator),0,IF(OR(H$11=0,Z34+AP35-BG35&lt;=H$11),0,MIN(Z34+AP35-BG35-H$11,$C35-SUM($BU35:BW35))))</f>
        <v>0</v>
      </c>
      <c r="BY35" s="174">
        <f ca="1">IF(NOT(debteliminator),0,IF(OR(I$11=0,AA34+AQ35-BH35&lt;=I$11),0,MIN(AA34+AQ35-BH35-I$11,$C35-SUM($BU35:BX35))))</f>
        <v>0</v>
      </c>
      <c r="BZ35" s="174">
        <f ca="1">IF(NOT(debteliminator),0,IF(OR(J$11=0,AB34+AR35-BI35&lt;=J$11),0,MIN(AB34+AR35-BI35-J$11,$C35-SUM($BU35:BY35))))</f>
        <v>0</v>
      </c>
      <c r="CA35" s="174">
        <f ca="1">IF(NOT(debteliminator),0,IF(OR(K$11=0,AC34+AS35-BJ35&lt;=K$11),0,MIN(AC34+AS35-BJ35-K$11,$C35-SUM($BU35:BZ35))))</f>
        <v>0</v>
      </c>
      <c r="CB35" s="174">
        <f ca="1">IF(NOT(debteliminator),0,IF(OR(L$11=0,AD34+AT35-BK35&lt;=L$11),0,MIN(AD34+AT35-BK35-L$11,$C35-SUM($BU35:CA35))))</f>
        <v>0</v>
      </c>
      <c r="CC35" s="174">
        <f ca="1">IF(NOT(debteliminator),0,IF(OR(M$11=0,AE34+AU35-BL35&lt;=M$11),0,MIN(AE34+AU35-BL35-M$11,$C35-SUM($BU35:CB35))))</f>
        <v>0</v>
      </c>
      <c r="CD35" s="174">
        <f ca="1">IF(NOT(debteliminator),0,IF(OR(N$11=0,AF34+AV35-BM35&lt;=N$11),0,MIN(AF34+AV35-BM35-N$11,$C35-SUM($BU35:CC35))))</f>
        <v>0</v>
      </c>
      <c r="CE35" s="174">
        <f ca="1">IF(NOT(debteliminator),0,IF(OR(O$11=0,AG34+AW35-BN35&lt;=O$11),0,MIN(AG34+AW35-BN35-O$11,$C35-SUM($BU35:CD35))))</f>
        <v>0</v>
      </c>
      <c r="CF35" s="174">
        <f ca="1">IF(NOT(debteliminator),0,IF(OR(P$11=0,AH34+AX35-BO35&lt;=P$11),0,MIN(AH34+AX35-BO35-P$11,$C35-SUM($BU35:CE35))))</f>
        <v>0</v>
      </c>
      <c r="CG35" s="174">
        <f ca="1">IF(NOT(debteliminator),0,IF(OR(Q$11=0,AI34+AY35-BP35&lt;=Q$11),0,MIN(AI34+AY35-BP35-Q$11,$C35-SUM($BU35:CF35))))</f>
        <v>0</v>
      </c>
      <c r="CH35" s="174">
        <f ca="1">IF(NOT(debteliminator),0,IF(OR(R$11=0,AJ34+AZ35-BQ35&lt;=R$11),0,MIN(AJ34+AZ35-BQ35-R$11,$C35-SUM($BU35:CG35))))</f>
        <v>0</v>
      </c>
      <c r="CI35" s="174">
        <f ca="1">IF(NOT(debteliminator),0,IF(OR(S$11=0,AK34+BA35-BR35&lt;=S$11),0,MIN(AK34+BA35-BR35-S$11,$C35-SUM($BU35:CH35))))</f>
        <v>0</v>
      </c>
      <c r="CJ35" s="177">
        <f t="shared" ca="1" si="21"/>
        <v>0</v>
      </c>
      <c r="CL35" s="178">
        <f t="shared" ca="1" si="24"/>
        <v>0</v>
      </c>
      <c r="CM35" s="174">
        <f ca="1">IF(X34&lt;=0,0,IF($C35-$CJ35&lt;=SUM($CL35:CL35),0,IF(BE35+$C35-$CJ35-SUM($CL35:CL35)&gt;X34+AN35,X34+AN35-BE35,$C35-$CJ35-SUM($CL35:CL35))))</f>
        <v>0</v>
      </c>
      <c r="CN35" s="174">
        <f ca="1">IF(Y34&lt;=0,0,IF($C35-$CJ35&lt;=SUM($CL35:CM35),0,IF(BF35+$C35-$CJ35-SUM($CL35:CM35)&gt;Y34+AO35,Y34+AO35-BF35,$C35-$CJ35-SUM($CL35:CM35))))</f>
        <v>0</v>
      </c>
      <c r="CO35" s="174">
        <f ca="1">IF(Z34&lt;=0,0,IF($C35-$CJ35&lt;=SUM($CL35:CN35),0,IF(BG35+$C35-$CJ35-SUM($CL35:CN35)&gt;Z34+AP35,Z34+AP35-BG35,$C35-$CJ35-SUM($CL35:CN35))))</f>
        <v>0</v>
      </c>
      <c r="CP35" s="174">
        <f ca="1">IF(AA34&lt;=0,0,IF($C35-$CJ35&lt;=SUM($CL35:CO35),0,IF(BH35+$C35-$CJ35-SUM($CL35:CO35)&gt;AA34+AQ35,AA34+AQ35-BH35,$C35-$CJ35-SUM($CL35:CO35))))</f>
        <v>0</v>
      </c>
      <c r="CQ35" s="174">
        <f ca="1">IF(AB34&lt;=0,0,IF($C35-$CJ35&lt;=SUM($CL35:CP35),0,IF(BI35+$C35-$CJ35-SUM($CL35:CP35)&gt;AB34+AR35,AB34+AR35-BI35,$C35-$CJ35-SUM($CL35:CP35))))</f>
        <v>0</v>
      </c>
      <c r="CR35" s="174">
        <f ca="1">IF(AC34&lt;=0,0,IF($C35-$CJ35&lt;=SUM($CL35:CQ35),0,IF(BJ35+$C35-$CJ35-SUM($CL35:CQ35)&gt;AC34+AS35,AC34+AS35-BJ35,$C35-$CJ35-SUM($CL35:CQ35))))</f>
        <v>0</v>
      </c>
      <c r="CS35" s="174">
        <f ca="1">IF(AD34&lt;=0,0,IF($C35-$CJ35&lt;=SUM($CL35:CR35),0,IF(BK35+$C35-$CJ35-SUM($CL35:CR35)&gt;AD34+AT35,AD34+AT35-BK35,$C35-$CJ35-SUM($CL35:CR35))))</f>
        <v>0</v>
      </c>
      <c r="CT35" s="174">
        <f ca="1">IF(AE34&lt;=0,0,IF($C35-$CJ35&lt;=SUM($CL35:CS35),0,IF(BL35+$C35-$CJ35-SUM($CL35:CS35)&gt;AE34+AU35,AE34+AU35-BL35,$C35-$CJ35-SUM($CL35:CS35))))</f>
        <v>0</v>
      </c>
      <c r="CU35" s="174">
        <f ca="1">IF(AF34&lt;=0,0,IF($C35-$CJ35&lt;=SUM($CL35:CT35),0,IF(BM35+$C35-$CJ35-SUM($CL35:CT35)&gt;AF34+AV35,AF34+AV35-BM35,$C35-$CJ35-SUM($CL35:CT35))))</f>
        <v>0</v>
      </c>
      <c r="CV35" s="174">
        <f ca="1">IF(AG34&lt;=0,0,IF($C35-$CJ35&lt;=SUM($CL35:CU35),0,IF(BN35+$C35-$CJ35-SUM($CL35:CU35)&gt;AG34+AW35,AG34+AW35-BN35,$C35-$CJ35-SUM($CL35:CU35))))</f>
        <v>0</v>
      </c>
      <c r="CW35" s="174">
        <f ca="1">IF(AH34&lt;=0,0,IF($C35-$CJ35&lt;=SUM($CL35:CV35),0,IF(BO35+$C35-$CJ35-SUM($CL35:CV35)&gt;AH34+AX35,AH34+AX35-BO35,$C35-$CJ35-SUM($CL35:CV35))))</f>
        <v>0</v>
      </c>
      <c r="CX35" s="174">
        <f ca="1">IF(AI34&lt;=0,0,IF($C35-$CJ35&lt;=SUM($CL35:CW35),0,IF(BP35+$C35-$CJ35-SUM($CL35:CW35)&gt;AI34+AY35,AI34+AY35-BP35,$C35-$CJ35-SUM($CL35:CW35))))</f>
        <v>0</v>
      </c>
      <c r="CY35" s="174">
        <f ca="1">IF(AJ34&lt;=0,0,IF($C35-$CJ35&lt;=SUM($CL35:CX35),0,IF(BQ35+$C35-$CJ35-SUM($CL35:CX35)&gt;AJ34+AZ35,AJ34+AZ35-BQ35,$C35-$CJ35-SUM($CL35:CX35))))</f>
        <v>0</v>
      </c>
      <c r="CZ35" s="174">
        <f ca="1">IF(AK34&lt;=0,0,IF($C35-$CJ35&lt;=SUM($CL35:CY35),0,IF(BR35+$C35-$CJ35-SUM($CL35:CY35)&gt;AK34+BA35,AK34+BA35-BR35,$C35-$CJ35-SUM($CL35:CY35))))</f>
        <v>0</v>
      </c>
      <c r="DA35" s="176"/>
      <c r="DB35" s="176"/>
    </row>
    <row r="36" spans="1:106">
      <c r="A36" s="165">
        <f t="shared" ca="1" si="9"/>
        <v>12</v>
      </c>
      <c r="B36" s="166">
        <f t="shared" ca="1" si="22"/>
        <v>43101</v>
      </c>
      <c r="C36" s="169">
        <f ca="1">IF(A36="","",IF(debteliminator,IF(($E$7-BS36)&lt;0,0,$E$7-BS36),0)+D36)</f>
        <v>0</v>
      </c>
      <c r="D36" s="420"/>
      <c r="E36" s="172">
        <f t="shared" ca="1" si="23"/>
        <v>0</v>
      </c>
      <c r="F36" s="172">
        <f t="shared" ca="1" si="10"/>
        <v>125</v>
      </c>
      <c r="G36" s="172">
        <f t="shared" ca="1" si="10"/>
        <v>200</v>
      </c>
      <c r="H36" s="172">
        <f t="shared" ca="1" si="10"/>
        <v>250</v>
      </c>
      <c r="I36" s="172">
        <f t="shared" ca="1" si="10"/>
        <v>395</v>
      </c>
      <c r="J36" s="172">
        <f t="shared" ca="1" si="10"/>
        <v>0</v>
      </c>
      <c r="K36" s="172">
        <f t="shared" ca="1" si="10"/>
        <v>0</v>
      </c>
      <c r="L36" s="172">
        <f t="shared" ca="1" si="10"/>
        <v>0</v>
      </c>
      <c r="M36" s="172">
        <f t="shared" ca="1" si="10"/>
        <v>0</v>
      </c>
      <c r="N36" s="172">
        <f t="shared" ca="1" si="10"/>
        <v>0</v>
      </c>
      <c r="O36" s="172">
        <f t="shared" ca="1" si="10"/>
        <v>0</v>
      </c>
      <c r="P36" s="172">
        <f t="shared" ca="1" si="10"/>
        <v>0</v>
      </c>
      <c r="Q36" s="172">
        <f t="shared" ca="1" si="10"/>
        <v>0</v>
      </c>
      <c r="R36" s="172">
        <f t="shared" ca="1" si="10"/>
        <v>0</v>
      </c>
      <c r="S36" s="172">
        <f t="shared" ca="1" si="10"/>
        <v>0</v>
      </c>
      <c r="U36" s="169">
        <f t="shared" ca="1" si="11"/>
        <v>21902.68</v>
      </c>
      <c r="V36" s="173">
        <f t="shared" ca="1" si="12"/>
        <v>970</v>
      </c>
      <c r="W36" s="174">
        <f t="shared" ca="1" si="13"/>
        <v>0</v>
      </c>
      <c r="X36" s="174">
        <f t="shared" ca="1" si="14"/>
        <v>1642.58</v>
      </c>
      <c r="Y36" s="174">
        <f t="shared" ca="1" si="14"/>
        <v>3209.08</v>
      </c>
      <c r="Z36" s="174">
        <f t="shared" ca="1" si="14"/>
        <v>3063.1</v>
      </c>
      <c r="AA36" s="174">
        <f t="shared" ca="1" si="14"/>
        <v>13987.92</v>
      </c>
      <c r="AB36" s="174">
        <f t="shared" ca="1" si="14"/>
        <v>0</v>
      </c>
      <c r="AC36" s="174">
        <f t="shared" ca="1" si="14"/>
        <v>0</v>
      </c>
      <c r="AD36" s="174">
        <f t="shared" ca="1" si="14"/>
        <v>0</v>
      </c>
      <c r="AE36" s="174">
        <f t="shared" ca="1" si="14"/>
        <v>0</v>
      </c>
      <c r="AF36" s="174">
        <f t="shared" ca="1" si="14"/>
        <v>0</v>
      </c>
      <c r="AG36" s="174">
        <f t="shared" ca="1" si="14"/>
        <v>0</v>
      </c>
      <c r="AH36" s="174">
        <f t="shared" ca="1" si="14"/>
        <v>0</v>
      </c>
      <c r="AI36" s="174">
        <f t="shared" ca="1" si="14"/>
        <v>0</v>
      </c>
      <c r="AJ36" s="174">
        <f t="shared" ca="1" si="14"/>
        <v>0</v>
      </c>
      <c r="AK36" s="174">
        <f t="shared" ca="1" si="14"/>
        <v>0</v>
      </c>
      <c r="AL36" s="179"/>
      <c r="AM36" s="174">
        <f t="shared" ca="1" si="15"/>
        <v>0</v>
      </c>
      <c r="AN36" s="174">
        <f t="shared" ca="1" si="16"/>
        <v>21.82</v>
      </c>
      <c r="AO36" s="174">
        <f t="shared" ca="1" si="16"/>
        <v>40.700000000000003</v>
      </c>
      <c r="AP36" s="174">
        <f t="shared" ca="1" si="16"/>
        <v>51.61</v>
      </c>
      <c r="AQ36" s="174">
        <f t="shared" ca="1" si="16"/>
        <v>53.73</v>
      </c>
      <c r="AR36" s="174">
        <f t="shared" ca="1" si="16"/>
        <v>0</v>
      </c>
      <c r="AS36" s="174">
        <f t="shared" ca="1" si="16"/>
        <v>0</v>
      </c>
      <c r="AT36" s="174">
        <f t="shared" ca="1" si="16"/>
        <v>0</v>
      </c>
      <c r="AU36" s="174">
        <f t="shared" ca="1" si="16"/>
        <v>0</v>
      </c>
      <c r="AV36" s="174">
        <f t="shared" ca="1" si="16"/>
        <v>0</v>
      </c>
      <c r="AW36" s="174">
        <f t="shared" ca="1" si="16"/>
        <v>0</v>
      </c>
      <c r="AX36" s="174">
        <f t="shared" ca="1" si="16"/>
        <v>0</v>
      </c>
      <c r="AY36" s="174">
        <f t="shared" ca="1" si="16"/>
        <v>0</v>
      </c>
      <c r="AZ36" s="174">
        <f t="shared" ca="1" si="16"/>
        <v>0</v>
      </c>
      <c r="BA36" s="174">
        <f t="shared" ca="1" si="16"/>
        <v>0</v>
      </c>
      <c r="BB36" s="175">
        <f t="shared" ca="1" si="17"/>
        <v>167.85999999999999</v>
      </c>
      <c r="BC36" s="176"/>
      <c r="BD36" s="174">
        <f t="shared" ca="1" si="18"/>
        <v>0</v>
      </c>
      <c r="BE36" s="174">
        <f t="shared" ca="1" si="19"/>
        <v>125</v>
      </c>
      <c r="BF36" s="174">
        <f t="shared" ca="1" si="19"/>
        <v>200</v>
      </c>
      <c r="BG36" s="174">
        <f t="shared" ca="1" si="19"/>
        <v>250</v>
      </c>
      <c r="BH36" s="174">
        <f t="shared" ca="1" si="19"/>
        <v>395</v>
      </c>
      <c r="BI36" s="174">
        <f t="shared" ca="1" si="19"/>
        <v>0</v>
      </c>
      <c r="BJ36" s="174">
        <f t="shared" ca="1" si="19"/>
        <v>0</v>
      </c>
      <c r="BK36" s="174">
        <f t="shared" ca="1" si="19"/>
        <v>0</v>
      </c>
      <c r="BL36" s="174">
        <f t="shared" ca="1" si="19"/>
        <v>0</v>
      </c>
      <c r="BM36" s="174">
        <f t="shared" ca="1" si="19"/>
        <v>0</v>
      </c>
      <c r="BN36" s="174">
        <f t="shared" ca="1" si="19"/>
        <v>0</v>
      </c>
      <c r="BO36" s="174">
        <f t="shared" ca="1" si="19"/>
        <v>0</v>
      </c>
      <c r="BP36" s="174">
        <f t="shared" ca="1" si="19"/>
        <v>0</v>
      </c>
      <c r="BQ36" s="174">
        <f t="shared" ca="1" si="19"/>
        <v>0</v>
      </c>
      <c r="BR36" s="174">
        <f t="shared" ca="1" si="19"/>
        <v>0</v>
      </c>
      <c r="BS36" s="177">
        <f t="shared" ca="1" si="20"/>
        <v>970</v>
      </c>
      <c r="BT36" s="175"/>
      <c r="BU36" s="178">
        <f ca="1">IF(NOT(debteliminator),0,IF(OR(E$11=0,W35+AM36-BD36&lt;=E$11),0,MIN(W35+AM36-BD36-E$11,$C36)))</f>
        <v>0</v>
      </c>
      <c r="BV36" s="174">
        <f ca="1">IF(NOT(debteliminator),0,IF(OR(F$11=0,X35+AN36-BE36&lt;=F$11),0,MIN(X35+AN36-BE36-F$11,$C36-SUM($BU36:BU36))))</f>
        <v>0</v>
      </c>
      <c r="BW36" s="174">
        <f ca="1">IF(NOT(debteliminator),0,IF(OR(G$11=0,Y35+AO36-BF36&lt;=G$11),0,MIN(Y35+AO36-BF36-G$11,$C36-SUM($BU36:BV36))))</f>
        <v>0</v>
      </c>
      <c r="BX36" s="174">
        <f ca="1">IF(NOT(debteliminator),0,IF(OR(H$11=0,Z35+AP36-BG36&lt;=H$11),0,MIN(Z35+AP36-BG36-H$11,$C36-SUM($BU36:BW36))))</f>
        <v>0</v>
      </c>
      <c r="BY36" s="174">
        <f ca="1">IF(NOT(debteliminator),0,IF(OR(I$11=0,AA35+AQ36-BH36&lt;=I$11),0,MIN(AA35+AQ36-BH36-I$11,$C36-SUM($BU36:BX36))))</f>
        <v>0</v>
      </c>
      <c r="BZ36" s="174">
        <f ca="1">IF(NOT(debteliminator),0,IF(OR(J$11=0,AB35+AR36-BI36&lt;=J$11),0,MIN(AB35+AR36-BI36-J$11,$C36-SUM($BU36:BY36))))</f>
        <v>0</v>
      </c>
      <c r="CA36" s="174">
        <f ca="1">IF(NOT(debteliminator),0,IF(OR(K$11=0,AC35+AS36-BJ36&lt;=K$11),0,MIN(AC35+AS36-BJ36-K$11,$C36-SUM($BU36:BZ36))))</f>
        <v>0</v>
      </c>
      <c r="CB36" s="174">
        <f ca="1">IF(NOT(debteliminator),0,IF(OR(L$11=0,AD35+AT36-BK36&lt;=L$11),0,MIN(AD35+AT36-BK36-L$11,$C36-SUM($BU36:CA36))))</f>
        <v>0</v>
      </c>
      <c r="CC36" s="174">
        <f ca="1">IF(NOT(debteliminator),0,IF(OR(M$11=0,AE35+AU36-BL36&lt;=M$11),0,MIN(AE35+AU36-BL36-M$11,$C36-SUM($BU36:CB36))))</f>
        <v>0</v>
      </c>
      <c r="CD36" s="174">
        <f ca="1">IF(NOT(debteliminator),0,IF(OR(N$11=0,AF35+AV36-BM36&lt;=N$11),0,MIN(AF35+AV36-BM36-N$11,$C36-SUM($BU36:CC36))))</f>
        <v>0</v>
      </c>
      <c r="CE36" s="174">
        <f ca="1">IF(NOT(debteliminator),0,IF(OR(O$11=0,AG35+AW36-BN36&lt;=O$11),0,MIN(AG35+AW36-BN36-O$11,$C36-SUM($BU36:CD36))))</f>
        <v>0</v>
      </c>
      <c r="CF36" s="174">
        <f ca="1">IF(NOT(debteliminator),0,IF(OR(P$11=0,AH35+AX36-BO36&lt;=P$11),0,MIN(AH35+AX36-BO36-P$11,$C36-SUM($BU36:CE36))))</f>
        <v>0</v>
      </c>
      <c r="CG36" s="174">
        <f ca="1">IF(NOT(debteliminator),0,IF(OR(Q$11=0,AI35+AY36-BP36&lt;=Q$11),0,MIN(AI35+AY36-BP36-Q$11,$C36-SUM($BU36:CF36))))</f>
        <v>0</v>
      </c>
      <c r="CH36" s="174">
        <f ca="1">IF(NOT(debteliminator),0,IF(OR(R$11=0,AJ35+AZ36-BQ36&lt;=R$11),0,MIN(AJ35+AZ36-BQ36-R$11,$C36-SUM($BU36:CG36))))</f>
        <v>0</v>
      </c>
      <c r="CI36" s="174">
        <f ca="1">IF(NOT(debteliminator),0,IF(OR(S$11=0,AK35+BA36-BR36&lt;=S$11),0,MIN(AK35+BA36-BR36-S$11,$C36-SUM($BU36:CH36))))</f>
        <v>0</v>
      </c>
      <c r="CJ36" s="177">
        <f t="shared" ca="1" si="21"/>
        <v>0</v>
      </c>
      <c r="CL36" s="178">
        <f t="shared" ca="1" si="24"/>
        <v>0</v>
      </c>
      <c r="CM36" s="174">
        <f ca="1">IF(X35&lt;=0,0,IF($C36-$CJ36&lt;=SUM($CL36:CL36),0,IF(BE36+$C36-$CJ36-SUM($CL36:CL36)&gt;X35+AN36,X35+AN36-BE36,$C36-$CJ36-SUM($CL36:CL36))))</f>
        <v>0</v>
      </c>
      <c r="CN36" s="174">
        <f ca="1">IF(Y35&lt;=0,0,IF($C36-$CJ36&lt;=SUM($CL36:CM36),0,IF(BF36+$C36-$CJ36-SUM($CL36:CM36)&gt;Y35+AO36,Y35+AO36-BF36,$C36-$CJ36-SUM($CL36:CM36))))</f>
        <v>0</v>
      </c>
      <c r="CO36" s="174">
        <f ca="1">IF(Z35&lt;=0,0,IF($C36-$CJ36&lt;=SUM($CL36:CN36),0,IF(BG36+$C36-$CJ36-SUM($CL36:CN36)&gt;Z35+AP36,Z35+AP36-BG36,$C36-$CJ36-SUM($CL36:CN36))))</f>
        <v>0</v>
      </c>
      <c r="CP36" s="174">
        <f ca="1">IF(AA35&lt;=0,0,IF($C36-$CJ36&lt;=SUM($CL36:CO36),0,IF(BH36+$C36-$CJ36-SUM($CL36:CO36)&gt;AA35+AQ36,AA35+AQ36-BH36,$C36-$CJ36-SUM($CL36:CO36))))</f>
        <v>0</v>
      </c>
      <c r="CQ36" s="174">
        <f ca="1">IF(AB35&lt;=0,0,IF($C36-$CJ36&lt;=SUM($CL36:CP36),0,IF(BI36+$C36-$CJ36-SUM($CL36:CP36)&gt;AB35+AR36,AB35+AR36-BI36,$C36-$CJ36-SUM($CL36:CP36))))</f>
        <v>0</v>
      </c>
      <c r="CR36" s="174">
        <f ca="1">IF(AC35&lt;=0,0,IF($C36-$CJ36&lt;=SUM($CL36:CQ36),0,IF(BJ36+$C36-$CJ36-SUM($CL36:CQ36)&gt;AC35+AS36,AC35+AS36-BJ36,$C36-$CJ36-SUM($CL36:CQ36))))</f>
        <v>0</v>
      </c>
      <c r="CS36" s="174">
        <f ca="1">IF(AD35&lt;=0,0,IF($C36-$CJ36&lt;=SUM($CL36:CR36),0,IF(BK36+$C36-$CJ36-SUM($CL36:CR36)&gt;AD35+AT36,AD35+AT36-BK36,$C36-$CJ36-SUM($CL36:CR36))))</f>
        <v>0</v>
      </c>
      <c r="CT36" s="174">
        <f ca="1">IF(AE35&lt;=0,0,IF($C36-$CJ36&lt;=SUM($CL36:CS36),0,IF(BL36+$C36-$CJ36-SUM($CL36:CS36)&gt;AE35+AU36,AE35+AU36-BL36,$C36-$CJ36-SUM($CL36:CS36))))</f>
        <v>0</v>
      </c>
      <c r="CU36" s="174">
        <f ca="1">IF(AF35&lt;=0,0,IF($C36-$CJ36&lt;=SUM($CL36:CT36),0,IF(BM36+$C36-$CJ36-SUM($CL36:CT36)&gt;AF35+AV36,AF35+AV36-BM36,$C36-$CJ36-SUM($CL36:CT36))))</f>
        <v>0</v>
      </c>
      <c r="CV36" s="174">
        <f ca="1">IF(AG35&lt;=0,0,IF($C36-$CJ36&lt;=SUM($CL36:CU36),0,IF(BN36+$C36-$CJ36-SUM($CL36:CU36)&gt;AG35+AW36,AG35+AW36-BN36,$C36-$CJ36-SUM($CL36:CU36))))</f>
        <v>0</v>
      </c>
      <c r="CW36" s="174">
        <f ca="1">IF(AH35&lt;=0,0,IF($C36-$CJ36&lt;=SUM($CL36:CV36),0,IF(BO36+$C36-$CJ36-SUM($CL36:CV36)&gt;AH35+AX36,AH35+AX36-BO36,$C36-$CJ36-SUM($CL36:CV36))))</f>
        <v>0</v>
      </c>
      <c r="CX36" s="174">
        <f ca="1">IF(AI35&lt;=0,0,IF($C36-$CJ36&lt;=SUM($CL36:CW36),0,IF(BP36+$C36-$CJ36-SUM($CL36:CW36)&gt;AI35+AY36,AI35+AY36-BP36,$C36-$CJ36-SUM($CL36:CW36))))</f>
        <v>0</v>
      </c>
      <c r="CY36" s="174">
        <f ca="1">IF(AJ35&lt;=0,0,IF($C36-$CJ36&lt;=SUM($CL36:CX36),0,IF(BQ36+$C36-$CJ36-SUM($CL36:CX36)&gt;AJ35+AZ36,AJ35+AZ36-BQ36,$C36-$CJ36-SUM($CL36:CX36))))</f>
        <v>0</v>
      </c>
      <c r="CZ36" s="174">
        <f ca="1">IF(AK35&lt;=0,0,IF($C36-$CJ36&lt;=SUM($CL36:CY36),0,IF(BR36+$C36-$CJ36-SUM($CL36:CY36)&gt;AK35+BA36,AK35+BA36-BR36,$C36-$CJ36-SUM($CL36:CY36))))</f>
        <v>0</v>
      </c>
      <c r="DA36" s="176"/>
      <c r="DB36" s="176"/>
    </row>
    <row r="37" spans="1:106">
      <c r="A37" s="165">
        <f t="shared" ca="1" si="9"/>
        <v>13</v>
      </c>
      <c r="B37" s="166">
        <f t="shared" ca="1" si="22"/>
        <v>43132</v>
      </c>
      <c r="C37" s="169">
        <f ca="1">IF(A37="","",IF(debteliminator,IF(($E$7-BS37)&lt;0,0,$E$7-BS37),0)+D37)</f>
        <v>0</v>
      </c>
      <c r="D37" s="420"/>
      <c r="E37" s="172">
        <f t="shared" ca="1" si="23"/>
        <v>0</v>
      </c>
      <c r="F37" s="172">
        <f t="shared" ca="1" si="10"/>
        <v>125</v>
      </c>
      <c r="G37" s="172">
        <f t="shared" ca="1" si="10"/>
        <v>200</v>
      </c>
      <c r="H37" s="172">
        <f t="shared" ca="1" si="10"/>
        <v>250</v>
      </c>
      <c r="I37" s="172">
        <f t="shared" ca="1" si="10"/>
        <v>395</v>
      </c>
      <c r="J37" s="172">
        <f t="shared" ca="1" si="10"/>
        <v>0</v>
      </c>
      <c r="K37" s="172">
        <f t="shared" ca="1" si="10"/>
        <v>0</v>
      </c>
      <c r="L37" s="172">
        <f t="shared" ca="1" si="10"/>
        <v>0</v>
      </c>
      <c r="M37" s="172">
        <f t="shared" ca="1" si="10"/>
        <v>0</v>
      </c>
      <c r="N37" s="172">
        <f t="shared" ca="1" si="10"/>
        <v>0</v>
      </c>
      <c r="O37" s="172">
        <f t="shared" ca="1" si="10"/>
        <v>0</v>
      </c>
      <c r="P37" s="172">
        <f t="shared" ca="1" si="10"/>
        <v>0</v>
      </c>
      <c r="Q37" s="172">
        <f t="shared" ca="1" si="10"/>
        <v>0</v>
      </c>
      <c r="R37" s="172">
        <f t="shared" ca="1" si="10"/>
        <v>0</v>
      </c>
      <c r="S37" s="172">
        <f t="shared" ca="1" si="10"/>
        <v>0</v>
      </c>
      <c r="U37" s="169">
        <f t="shared" ca="1" si="11"/>
        <v>21092.910000000003</v>
      </c>
      <c r="V37" s="173">
        <f t="shared" ca="1" si="12"/>
        <v>970</v>
      </c>
      <c r="W37" s="174">
        <f t="shared" ca="1" si="13"/>
        <v>0</v>
      </c>
      <c r="X37" s="174">
        <f t="shared" ca="1" si="14"/>
        <v>1538.11</v>
      </c>
      <c r="Y37" s="174">
        <f t="shared" ca="1" si="14"/>
        <v>3047.86</v>
      </c>
      <c r="Z37" s="174">
        <f t="shared" ca="1" si="14"/>
        <v>2861.57</v>
      </c>
      <c r="AA37" s="174">
        <f t="shared" ca="1" si="14"/>
        <v>13645.37</v>
      </c>
      <c r="AB37" s="174">
        <f t="shared" ca="1" si="14"/>
        <v>0</v>
      </c>
      <c r="AC37" s="174">
        <f t="shared" ca="1" si="14"/>
        <v>0</v>
      </c>
      <c r="AD37" s="174">
        <f t="shared" ca="1" si="14"/>
        <v>0</v>
      </c>
      <c r="AE37" s="174">
        <f t="shared" ca="1" si="14"/>
        <v>0</v>
      </c>
      <c r="AF37" s="174">
        <f t="shared" ca="1" si="14"/>
        <v>0</v>
      </c>
      <c r="AG37" s="174">
        <f t="shared" ca="1" si="14"/>
        <v>0</v>
      </c>
      <c r="AH37" s="174">
        <f t="shared" ca="1" si="14"/>
        <v>0</v>
      </c>
      <c r="AI37" s="174">
        <f t="shared" ca="1" si="14"/>
        <v>0</v>
      </c>
      <c r="AJ37" s="174">
        <f t="shared" ca="1" si="14"/>
        <v>0</v>
      </c>
      <c r="AK37" s="174">
        <f t="shared" ca="1" si="14"/>
        <v>0</v>
      </c>
      <c r="AL37" s="179"/>
      <c r="AM37" s="174">
        <f t="shared" ca="1" si="15"/>
        <v>0</v>
      </c>
      <c r="AN37" s="174">
        <f t="shared" ca="1" si="16"/>
        <v>20.53</v>
      </c>
      <c r="AO37" s="174">
        <f t="shared" ca="1" si="16"/>
        <v>38.78</v>
      </c>
      <c r="AP37" s="174">
        <f t="shared" ca="1" si="16"/>
        <v>48.47</v>
      </c>
      <c r="AQ37" s="174">
        <f t="shared" ca="1" si="16"/>
        <v>52.45</v>
      </c>
      <c r="AR37" s="174">
        <f t="shared" ca="1" si="16"/>
        <v>0</v>
      </c>
      <c r="AS37" s="174">
        <f t="shared" ca="1" si="16"/>
        <v>0</v>
      </c>
      <c r="AT37" s="174">
        <f t="shared" ca="1" si="16"/>
        <v>0</v>
      </c>
      <c r="AU37" s="174">
        <f t="shared" ca="1" si="16"/>
        <v>0</v>
      </c>
      <c r="AV37" s="174">
        <f t="shared" ca="1" si="16"/>
        <v>0</v>
      </c>
      <c r="AW37" s="174">
        <f t="shared" ca="1" si="16"/>
        <v>0</v>
      </c>
      <c r="AX37" s="174">
        <f t="shared" ca="1" si="16"/>
        <v>0</v>
      </c>
      <c r="AY37" s="174">
        <f t="shared" ca="1" si="16"/>
        <v>0</v>
      </c>
      <c r="AZ37" s="174">
        <f t="shared" ca="1" si="16"/>
        <v>0</v>
      </c>
      <c r="BA37" s="174">
        <f t="shared" ca="1" si="16"/>
        <v>0</v>
      </c>
      <c r="BB37" s="175">
        <f t="shared" ca="1" si="17"/>
        <v>160.23000000000002</v>
      </c>
      <c r="BC37" s="176"/>
      <c r="BD37" s="174">
        <f t="shared" ca="1" si="18"/>
        <v>0</v>
      </c>
      <c r="BE37" s="174">
        <f t="shared" ca="1" si="19"/>
        <v>125</v>
      </c>
      <c r="BF37" s="174">
        <f t="shared" ca="1" si="19"/>
        <v>200</v>
      </c>
      <c r="BG37" s="174">
        <f t="shared" ca="1" si="19"/>
        <v>250</v>
      </c>
      <c r="BH37" s="174">
        <f t="shared" ca="1" si="19"/>
        <v>395</v>
      </c>
      <c r="BI37" s="174">
        <f t="shared" ca="1" si="19"/>
        <v>0</v>
      </c>
      <c r="BJ37" s="174">
        <f t="shared" ca="1" si="19"/>
        <v>0</v>
      </c>
      <c r="BK37" s="174">
        <f t="shared" ca="1" si="19"/>
        <v>0</v>
      </c>
      <c r="BL37" s="174">
        <f t="shared" ca="1" si="19"/>
        <v>0</v>
      </c>
      <c r="BM37" s="174">
        <f t="shared" ca="1" si="19"/>
        <v>0</v>
      </c>
      <c r="BN37" s="174">
        <f t="shared" ca="1" si="19"/>
        <v>0</v>
      </c>
      <c r="BO37" s="174">
        <f t="shared" ca="1" si="19"/>
        <v>0</v>
      </c>
      <c r="BP37" s="174">
        <f t="shared" ca="1" si="19"/>
        <v>0</v>
      </c>
      <c r="BQ37" s="174">
        <f t="shared" ca="1" si="19"/>
        <v>0</v>
      </c>
      <c r="BR37" s="174">
        <f t="shared" ca="1" si="19"/>
        <v>0</v>
      </c>
      <c r="BS37" s="177">
        <f t="shared" ca="1" si="20"/>
        <v>970</v>
      </c>
      <c r="BT37" s="175"/>
      <c r="BU37" s="178">
        <f ca="1">IF(NOT(debteliminator),0,IF(OR(E$11=0,W36+AM37-BD37&lt;=E$11),0,MIN(W36+AM37-BD37-E$11,$C37)))</f>
        <v>0</v>
      </c>
      <c r="BV37" s="174">
        <f ca="1">IF(NOT(debteliminator),0,IF(OR(F$11=0,X36+AN37-BE37&lt;=F$11),0,MIN(X36+AN37-BE37-F$11,$C37-SUM($BU37:BU37))))</f>
        <v>0</v>
      </c>
      <c r="BW37" s="174">
        <f ca="1">IF(NOT(debteliminator),0,IF(OR(G$11=0,Y36+AO37-BF37&lt;=G$11),0,MIN(Y36+AO37-BF37-G$11,$C37-SUM($BU37:BV37))))</f>
        <v>0</v>
      </c>
      <c r="BX37" s="174">
        <f ca="1">IF(NOT(debteliminator),0,IF(OR(H$11=0,Z36+AP37-BG37&lt;=H$11),0,MIN(Z36+AP37-BG37-H$11,$C37-SUM($BU37:BW37))))</f>
        <v>0</v>
      </c>
      <c r="BY37" s="174">
        <f ca="1">IF(NOT(debteliminator),0,IF(OR(I$11=0,AA36+AQ37-BH37&lt;=I$11),0,MIN(AA36+AQ37-BH37-I$11,$C37-SUM($BU37:BX37))))</f>
        <v>0</v>
      </c>
      <c r="BZ37" s="174">
        <f ca="1">IF(NOT(debteliminator),0,IF(OR(J$11=0,AB36+AR37-BI37&lt;=J$11),0,MIN(AB36+AR37-BI37-J$11,$C37-SUM($BU37:BY37))))</f>
        <v>0</v>
      </c>
      <c r="CA37" s="174">
        <f ca="1">IF(NOT(debteliminator),0,IF(OR(K$11=0,AC36+AS37-BJ37&lt;=K$11),0,MIN(AC36+AS37-BJ37-K$11,$C37-SUM($BU37:BZ37))))</f>
        <v>0</v>
      </c>
      <c r="CB37" s="174">
        <f ca="1">IF(NOT(debteliminator),0,IF(OR(L$11=0,AD36+AT37-BK37&lt;=L$11),0,MIN(AD36+AT37-BK37-L$11,$C37-SUM($BU37:CA37))))</f>
        <v>0</v>
      </c>
      <c r="CC37" s="174">
        <f ca="1">IF(NOT(debteliminator),0,IF(OR(M$11=0,AE36+AU37-BL37&lt;=M$11),0,MIN(AE36+AU37-BL37-M$11,$C37-SUM($BU37:CB37))))</f>
        <v>0</v>
      </c>
      <c r="CD37" s="174">
        <f ca="1">IF(NOT(debteliminator),0,IF(OR(N$11=0,AF36+AV37-BM37&lt;=N$11),0,MIN(AF36+AV37-BM37-N$11,$C37-SUM($BU37:CC37))))</f>
        <v>0</v>
      </c>
      <c r="CE37" s="174">
        <f ca="1">IF(NOT(debteliminator),0,IF(OR(O$11=0,AG36+AW37-BN37&lt;=O$11),0,MIN(AG36+AW37-BN37-O$11,$C37-SUM($BU37:CD37))))</f>
        <v>0</v>
      </c>
      <c r="CF37" s="174">
        <f ca="1">IF(NOT(debteliminator),0,IF(OR(P$11=0,AH36+AX37-BO37&lt;=P$11),0,MIN(AH36+AX37-BO37-P$11,$C37-SUM($BU37:CE37))))</f>
        <v>0</v>
      </c>
      <c r="CG37" s="174">
        <f ca="1">IF(NOT(debteliminator),0,IF(OR(Q$11=0,AI36+AY37-BP37&lt;=Q$11),0,MIN(AI36+AY37-BP37-Q$11,$C37-SUM($BU37:CF37))))</f>
        <v>0</v>
      </c>
      <c r="CH37" s="174">
        <f ca="1">IF(NOT(debteliminator),0,IF(OR(R$11=0,AJ36+AZ37-BQ37&lt;=R$11),0,MIN(AJ36+AZ37-BQ37-R$11,$C37-SUM($BU37:CG37))))</f>
        <v>0</v>
      </c>
      <c r="CI37" s="174">
        <f ca="1">IF(NOT(debteliminator),0,IF(OR(S$11=0,AK36+BA37-BR37&lt;=S$11),0,MIN(AK36+BA37-BR37-S$11,$C37-SUM($BU37:CH37))))</f>
        <v>0</v>
      </c>
      <c r="CJ37" s="177">
        <f t="shared" ca="1" si="21"/>
        <v>0</v>
      </c>
      <c r="CL37" s="178">
        <f t="shared" ca="1" si="24"/>
        <v>0</v>
      </c>
      <c r="CM37" s="174">
        <f ca="1">IF(X36&lt;=0,0,IF($C37-$CJ37&lt;=SUM($CL37:CL37),0,IF(BE37+$C37-$CJ37-SUM($CL37:CL37)&gt;X36+AN37,X36+AN37-BE37,$C37-$CJ37-SUM($CL37:CL37))))</f>
        <v>0</v>
      </c>
      <c r="CN37" s="174">
        <f ca="1">IF(Y36&lt;=0,0,IF($C37-$CJ37&lt;=SUM($CL37:CM37),0,IF(BF37+$C37-$CJ37-SUM($CL37:CM37)&gt;Y36+AO37,Y36+AO37-BF37,$C37-$CJ37-SUM($CL37:CM37))))</f>
        <v>0</v>
      </c>
      <c r="CO37" s="174">
        <f ca="1">IF(Z36&lt;=0,0,IF($C37-$CJ37&lt;=SUM($CL37:CN37),0,IF(BG37+$C37-$CJ37-SUM($CL37:CN37)&gt;Z36+AP37,Z36+AP37-BG37,$C37-$CJ37-SUM($CL37:CN37))))</f>
        <v>0</v>
      </c>
      <c r="CP37" s="174">
        <f ca="1">IF(AA36&lt;=0,0,IF($C37-$CJ37&lt;=SUM($CL37:CO37),0,IF(BH37+$C37-$CJ37-SUM($CL37:CO37)&gt;AA36+AQ37,AA36+AQ37-BH37,$C37-$CJ37-SUM($CL37:CO37))))</f>
        <v>0</v>
      </c>
      <c r="CQ37" s="174">
        <f ca="1">IF(AB36&lt;=0,0,IF($C37-$CJ37&lt;=SUM($CL37:CP37),0,IF(BI37+$C37-$CJ37-SUM($CL37:CP37)&gt;AB36+AR37,AB36+AR37-BI37,$C37-$CJ37-SUM($CL37:CP37))))</f>
        <v>0</v>
      </c>
      <c r="CR37" s="174">
        <f ca="1">IF(AC36&lt;=0,0,IF($C37-$CJ37&lt;=SUM($CL37:CQ37),0,IF(BJ37+$C37-$CJ37-SUM($CL37:CQ37)&gt;AC36+AS37,AC36+AS37-BJ37,$C37-$CJ37-SUM($CL37:CQ37))))</f>
        <v>0</v>
      </c>
      <c r="CS37" s="174">
        <f ca="1">IF(AD36&lt;=0,0,IF($C37-$CJ37&lt;=SUM($CL37:CR37),0,IF(BK37+$C37-$CJ37-SUM($CL37:CR37)&gt;AD36+AT37,AD36+AT37-BK37,$C37-$CJ37-SUM($CL37:CR37))))</f>
        <v>0</v>
      </c>
      <c r="CT37" s="174">
        <f ca="1">IF(AE36&lt;=0,0,IF($C37-$CJ37&lt;=SUM($CL37:CS37),0,IF(BL37+$C37-$CJ37-SUM($CL37:CS37)&gt;AE36+AU37,AE36+AU37-BL37,$C37-$CJ37-SUM($CL37:CS37))))</f>
        <v>0</v>
      </c>
      <c r="CU37" s="174">
        <f ca="1">IF(AF36&lt;=0,0,IF($C37-$CJ37&lt;=SUM($CL37:CT37),0,IF(BM37+$C37-$CJ37-SUM($CL37:CT37)&gt;AF36+AV37,AF36+AV37-BM37,$C37-$CJ37-SUM($CL37:CT37))))</f>
        <v>0</v>
      </c>
      <c r="CV37" s="174">
        <f ca="1">IF(AG36&lt;=0,0,IF($C37-$CJ37&lt;=SUM($CL37:CU37),0,IF(BN37+$C37-$CJ37-SUM($CL37:CU37)&gt;AG36+AW37,AG36+AW37-BN37,$C37-$CJ37-SUM($CL37:CU37))))</f>
        <v>0</v>
      </c>
      <c r="CW37" s="174">
        <f ca="1">IF(AH36&lt;=0,0,IF($C37-$CJ37&lt;=SUM($CL37:CV37),0,IF(BO37+$C37-$CJ37-SUM($CL37:CV37)&gt;AH36+AX37,AH36+AX37-BO37,$C37-$CJ37-SUM($CL37:CV37))))</f>
        <v>0</v>
      </c>
      <c r="CX37" s="174">
        <f ca="1">IF(AI36&lt;=0,0,IF($C37-$CJ37&lt;=SUM($CL37:CW37),0,IF(BP37+$C37-$CJ37-SUM($CL37:CW37)&gt;AI36+AY37,AI36+AY37-BP37,$C37-$CJ37-SUM($CL37:CW37))))</f>
        <v>0</v>
      </c>
      <c r="CY37" s="174">
        <f ca="1">IF(AJ36&lt;=0,0,IF($C37-$CJ37&lt;=SUM($CL37:CX37),0,IF(BQ37+$C37-$CJ37-SUM($CL37:CX37)&gt;AJ36+AZ37,AJ36+AZ37-BQ37,$C37-$CJ37-SUM($CL37:CX37))))</f>
        <v>0</v>
      </c>
      <c r="CZ37" s="174">
        <f ca="1">IF(AK36&lt;=0,0,IF($C37-$CJ37&lt;=SUM($CL37:CY37),0,IF(BR37+$C37-$CJ37-SUM($CL37:CY37)&gt;AK36+BA37,AK36+BA37-BR37,$C37-$CJ37-SUM($CL37:CY37))))</f>
        <v>0</v>
      </c>
      <c r="DA37" s="176"/>
      <c r="DB37" s="176"/>
    </row>
    <row r="38" spans="1:106">
      <c r="A38" s="165">
        <f t="shared" ca="1" si="9"/>
        <v>14</v>
      </c>
      <c r="B38" s="166">
        <f t="shared" ca="1" si="22"/>
        <v>43160</v>
      </c>
      <c r="C38" s="169">
        <f ca="1">IF(A38="","",IF(debteliminator,IF(($E$7-BS38)&lt;0,0,$E$7-BS38),0)+D38)</f>
        <v>0</v>
      </c>
      <c r="D38" s="420"/>
      <c r="E38" s="172">
        <f t="shared" ca="1" si="23"/>
        <v>0</v>
      </c>
      <c r="F38" s="172">
        <f t="shared" ca="1" si="10"/>
        <v>125</v>
      </c>
      <c r="G38" s="172">
        <f t="shared" ca="1" si="10"/>
        <v>200</v>
      </c>
      <c r="H38" s="172">
        <f t="shared" ca="1" si="10"/>
        <v>250</v>
      </c>
      <c r="I38" s="172">
        <f t="shared" ca="1" si="10"/>
        <v>395</v>
      </c>
      <c r="J38" s="172">
        <f t="shared" ca="1" si="10"/>
        <v>0</v>
      </c>
      <c r="K38" s="172">
        <f t="shared" ca="1" si="10"/>
        <v>0</v>
      </c>
      <c r="L38" s="172">
        <f t="shared" ca="1" si="10"/>
        <v>0</v>
      </c>
      <c r="M38" s="172">
        <f t="shared" ca="1" si="10"/>
        <v>0</v>
      </c>
      <c r="N38" s="172">
        <f t="shared" ca="1" si="10"/>
        <v>0</v>
      </c>
      <c r="O38" s="172">
        <f t="shared" ca="1" si="10"/>
        <v>0</v>
      </c>
      <c r="P38" s="172">
        <f t="shared" ca="1" si="10"/>
        <v>0</v>
      </c>
      <c r="Q38" s="172">
        <f t="shared" ca="1" si="10"/>
        <v>0</v>
      </c>
      <c r="R38" s="172">
        <f t="shared" ca="1" si="10"/>
        <v>0</v>
      </c>
      <c r="S38" s="172">
        <f t="shared" ca="1" si="10"/>
        <v>0</v>
      </c>
      <c r="U38" s="169">
        <f t="shared" ca="1" si="11"/>
        <v>20275.419999999998</v>
      </c>
      <c r="V38" s="173">
        <f t="shared" ca="1" si="12"/>
        <v>970</v>
      </c>
      <c r="W38" s="174">
        <f t="shared" ca="1" si="13"/>
        <v>0</v>
      </c>
      <c r="X38" s="174">
        <f t="shared" ca="1" si="14"/>
        <v>1432.34</v>
      </c>
      <c r="Y38" s="174">
        <f t="shared" ca="1" si="14"/>
        <v>2884.69</v>
      </c>
      <c r="Z38" s="174">
        <f t="shared" ca="1" si="14"/>
        <v>2656.85</v>
      </c>
      <c r="AA38" s="174">
        <f t="shared" ca="1" si="14"/>
        <v>13301.54</v>
      </c>
      <c r="AB38" s="174">
        <f t="shared" ca="1" si="14"/>
        <v>0</v>
      </c>
      <c r="AC38" s="174">
        <f t="shared" ca="1" si="14"/>
        <v>0</v>
      </c>
      <c r="AD38" s="174">
        <f t="shared" ca="1" si="14"/>
        <v>0</v>
      </c>
      <c r="AE38" s="174">
        <f t="shared" ca="1" si="14"/>
        <v>0</v>
      </c>
      <c r="AF38" s="174">
        <f t="shared" ca="1" si="14"/>
        <v>0</v>
      </c>
      <c r="AG38" s="174">
        <f t="shared" ca="1" si="14"/>
        <v>0</v>
      </c>
      <c r="AH38" s="174">
        <f t="shared" ca="1" si="14"/>
        <v>0</v>
      </c>
      <c r="AI38" s="174">
        <f t="shared" ca="1" si="14"/>
        <v>0</v>
      </c>
      <c r="AJ38" s="174">
        <f t="shared" ca="1" si="14"/>
        <v>0</v>
      </c>
      <c r="AK38" s="174">
        <f t="shared" ca="1" si="14"/>
        <v>0</v>
      </c>
      <c r="AL38" s="179"/>
      <c r="AM38" s="174">
        <f t="shared" ca="1" si="15"/>
        <v>0</v>
      </c>
      <c r="AN38" s="174">
        <f t="shared" ca="1" si="16"/>
        <v>19.23</v>
      </c>
      <c r="AO38" s="174">
        <f t="shared" ca="1" si="16"/>
        <v>36.83</v>
      </c>
      <c r="AP38" s="174">
        <f t="shared" ca="1" si="16"/>
        <v>45.28</v>
      </c>
      <c r="AQ38" s="174">
        <f t="shared" ca="1" si="16"/>
        <v>51.17</v>
      </c>
      <c r="AR38" s="174">
        <f t="shared" ca="1" si="16"/>
        <v>0</v>
      </c>
      <c r="AS38" s="174">
        <f t="shared" ca="1" si="16"/>
        <v>0</v>
      </c>
      <c r="AT38" s="174">
        <f t="shared" ca="1" si="16"/>
        <v>0</v>
      </c>
      <c r="AU38" s="174">
        <f t="shared" ca="1" si="16"/>
        <v>0</v>
      </c>
      <c r="AV38" s="174">
        <f t="shared" ca="1" si="16"/>
        <v>0</v>
      </c>
      <c r="AW38" s="174">
        <f t="shared" ca="1" si="16"/>
        <v>0</v>
      </c>
      <c r="AX38" s="174">
        <f t="shared" ca="1" si="16"/>
        <v>0</v>
      </c>
      <c r="AY38" s="174">
        <f t="shared" ca="1" si="16"/>
        <v>0</v>
      </c>
      <c r="AZ38" s="174">
        <f t="shared" ca="1" si="16"/>
        <v>0</v>
      </c>
      <c r="BA38" s="174">
        <f t="shared" ca="1" si="16"/>
        <v>0</v>
      </c>
      <c r="BB38" s="175">
        <f t="shared" ca="1" si="17"/>
        <v>152.51</v>
      </c>
      <c r="BC38" s="176"/>
      <c r="BD38" s="174">
        <f t="shared" ca="1" si="18"/>
        <v>0</v>
      </c>
      <c r="BE38" s="174">
        <f t="shared" ca="1" si="19"/>
        <v>125</v>
      </c>
      <c r="BF38" s="174">
        <f t="shared" ca="1" si="19"/>
        <v>200</v>
      </c>
      <c r="BG38" s="174">
        <f t="shared" ca="1" si="19"/>
        <v>250</v>
      </c>
      <c r="BH38" s="174">
        <f t="shared" ca="1" si="19"/>
        <v>395</v>
      </c>
      <c r="BI38" s="174">
        <f t="shared" ca="1" si="19"/>
        <v>0</v>
      </c>
      <c r="BJ38" s="174">
        <f t="shared" ca="1" si="19"/>
        <v>0</v>
      </c>
      <c r="BK38" s="174">
        <f t="shared" ca="1" si="19"/>
        <v>0</v>
      </c>
      <c r="BL38" s="174">
        <f t="shared" ca="1" si="19"/>
        <v>0</v>
      </c>
      <c r="BM38" s="174">
        <f t="shared" ca="1" si="19"/>
        <v>0</v>
      </c>
      <c r="BN38" s="174">
        <f t="shared" ca="1" si="19"/>
        <v>0</v>
      </c>
      <c r="BO38" s="174">
        <f t="shared" ca="1" si="19"/>
        <v>0</v>
      </c>
      <c r="BP38" s="174">
        <f t="shared" ca="1" si="19"/>
        <v>0</v>
      </c>
      <c r="BQ38" s="174">
        <f t="shared" ca="1" si="19"/>
        <v>0</v>
      </c>
      <c r="BR38" s="174">
        <f t="shared" ca="1" si="19"/>
        <v>0</v>
      </c>
      <c r="BS38" s="177">
        <f t="shared" ca="1" si="20"/>
        <v>970</v>
      </c>
      <c r="BT38" s="175"/>
      <c r="BU38" s="178">
        <f ca="1">IF(NOT(debteliminator),0,IF(OR(E$11=0,W37+AM38-BD38&lt;=E$11),0,MIN(W37+AM38-BD38-E$11,$C38)))</f>
        <v>0</v>
      </c>
      <c r="BV38" s="174">
        <f ca="1">IF(NOT(debteliminator),0,IF(OR(F$11=0,X37+AN38-BE38&lt;=F$11),0,MIN(X37+AN38-BE38-F$11,$C38-SUM($BU38:BU38))))</f>
        <v>0</v>
      </c>
      <c r="BW38" s="174">
        <f ca="1">IF(NOT(debteliminator),0,IF(OR(G$11=0,Y37+AO38-BF38&lt;=G$11),0,MIN(Y37+AO38-BF38-G$11,$C38-SUM($BU38:BV38))))</f>
        <v>0</v>
      </c>
      <c r="BX38" s="174">
        <f ca="1">IF(NOT(debteliminator),0,IF(OR(H$11=0,Z37+AP38-BG38&lt;=H$11),0,MIN(Z37+AP38-BG38-H$11,$C38-SUM($BU38:BW38))))</f>
        <v>0</v>
      </c>
      <c r="BY38" s="174">
        <f ca="1">IF(NOT(debteliminator),0,IF(OR(I$11=0,AA37+AQ38-BH38&lt;=I$11),0,MIN(AA37+AQ38-BH38-I$11,$C38-SUM($BU38:BX38))))</f>
        <v>0</v>
      </c>
      <c r="BZ38" s="174">
        <f ca="1">IF(NOT(debteliminator),0,IF(OR(J$11=0,AB37+AR38-BI38&lt;=J$11),0,MIN(AB37+AR38-BI38-J$11,$C38-SUM($BU38:BY38))))</f>
        <v>0</v>
      </c>
      <c r="CA38" s="174">
        <f ca="1">IF(NOT(debteliminator),0,IF(OR(K$11=0,AC37+AS38-BJ38&lt;=K$11),0,MIN(AC37+AS38-BJ38-K$11,$C38-SUM($BU38:BZ38))))</f>
        <v>0</v>
      </c>
      <c r="CB38" s="174">
        <f ca="1">IF(NOT(debteliminator),0,IF(OR(L$11=0,AD37+AT38-BK38&lt;=L$11),0,MIN(AD37+AT38-BK38-L$11,$C38-SUM($BU38:CA38))))</f>
        <v>0</v>
      </c>
      <c r="CC38" s="174">
        <f ca="1">IF(NOT(debteliminator),0,IF(OR(M$11=0,AE37+AU38-BL38&lt;=M$11),0,MIN(AE37+AU38-BL38-M$11,$C38-SUM($BU38:CB38))))</f>
        <v>0</v>
      </c>
      <c r="CD38" s="174">
        <f ca="1">IF(NOT(debteliminator),0,IF(OR(N$11=0,AF37+AV38-BM38&lt;=N$11),0,MIN(AF37+AV38-BM38-N$11,$C38-SUM($BU38:CC38))))</f>
        <v>0</v>
      </c>
      <c r="CE38" s="174">
        <f ca="1">IF(NOT(debteliminator),0,IF(OR(O$11=0,AG37+AW38-BN38&lt;=O$11),0,MIN(AG37+AW38-BN38-O$11,$C38-SUM($BU38:CD38))))</f>
        <v>0</v>
      </c>
      <c r="CF38" s="174">
        <f ca="1">IF(NOT(debteliminator),0,IF(OR(P$11=0,AH37+AX38-BO38&lt;=P$11),0,MIN(AH37+AX38-BO38-P$11,$C38-SUM($BU38:CE38))))</f>
        <v>0</v>
      </c>
      <c r="CG38" s="174">
        <f ca="1">IF(NOT(debteliminator),0,IF(OR(Q$11=0,AI37+AY38-BP38&lt;=Q$11),0,MIN(AI37+AY38-BP38-Q$11,$C38-SUM($BU38:CF38))))</f>
        <v>0</v>
      </c>
      <c r="CH38" s="174">
        <f ca="1">IF(NOT(debteliminator),0,IF(OR(R$11=0,AJ37+AZ38-BQ38&lt;=R$11),0,MIN(AJ37+AZ38-BQ38-R$11,$C38-SUM($BU38:CG38))))</f>
        <v>0</v>
      </c>
      <c r="CI38" s="174">
        <f ca="1">IF(NOT(debteliminator),0,IF(OR(S$11=0,AK37+BA38-BR38&lt;=S$11),0,MIN(AK37+BA38-BR38-S$11,$C38-SUM($BU38:CH38))))</f>
        <v>0</v>
      </c>
      <c r="CJ38" s="177">
        <f t="shared" ca="1" si="21"/>
        <v>0</v>
      </c>
      <c r="CL38" s="178">
        <f t="shared" ca="1" si="24"/>
        <v>0</v>
      </c>
      <c r="CM38" s="174">
        <f ca="1">IF(X37&lt;=0,0,IF($C38-$CJ38&lt;=SUM($CL38:CL38),0,IF(BE38+$C38-$CJ38-SUM($CL38:CL38)&gt;X37+AN38,X37+AN38-BE38,$C38-$CJ38-SUM($CL38:CL38))))</f>
        <v>0</v>
      </c>
      <c r="CN38" s="174">
        <f ca="1">IF(Y37&lt;=0,0,IF($C38-$CJ38&lt;=SUM($CL38:CM38),0,IF(BF38+$C38-$CJ38-SUM($CL38:CM38)&gt;Y37+AO38,Y37+AO38-BF38,$C38-$CJ38-SUM($CL38:CM38))))</f>
        <v>0</v>
      </c>
      <c r="CO38" s="174">
        <f ca="1">IF(Z37&lt;=0,0,IF($C38-$CJ38&lt;=SUM($CL38:CN38),0,IF(BG38+$C38-$CJ38-SUM($CL38:CN38)&gt;Z37+AP38,Z37+AP38-BG38,$C38-$CJ38-SUM($CL38:CN38))))</f>
        <v>0</v>
      </c>
      <c r="CP38" s="174">
        <f ca="1">IF(AA37&lt;=0,0,IF($C38-$CJ38&lt;=SUM($CL38:CO38),0,IF(BH38+$C38-$CJ38-SUM($CL38:CO38)&gt;AA37+AQ38,AA37+AQ38-BH38,$C38-$CJ38-SUM($CL38:CO38))))</f>
        <v>0</v>
      </c>
      <c r="CQ38" s="174">
        <f ca="1">IF(AB37&lt;=0,0,IF($C38-$CJ38&lt;=SUM($CL38:CP38),0,IF(BI38+$C38-$CJ38-SUM($CL38:CP38)&gt;AB37+AR38,AB37+AR38-BI38,$C38-$CJ38-SUM($CL38:CP38))))</f>
        <v>0</v>
      </c>
      <c r="CR38" s="174">
        <f ca="1">IF(AC37&lt;=0,0,IF($C38-$CJ38&lt;=SUM($CL38:CQ38),0,IF(BJ38+$C38-$CJ38-SUM($CL38:CQ38)&gt;AC37+AS38,AC37+AS38-BJ38,$C38-$CJ38-SUM($CL38:CQ38))))</f>
        <v>0</v>
      </c>
      <c r="CS38" s="174">
        <f ca="1">IF(AD37&lt;=0,0,IF($C38-$CJ38&lt;=SUM($CL38:CR38),0,IF(BK38+$C38-$CJ38-SUM($CL38:CR38)&gt;AD37+AT38,AD37+AT38-BK38,$C38-$CJ38-SUM($CL38:CR38))))</f>
        <v>0</v>
      </c>
      <c r="CT38" s="174">
        <f ca="1">IF(AE37&lt;=0,0,IF($C38-$CJ38&lt;=SUM($CL38:CS38),0,IF(BL38+$C38-$CJ38-SUM($CL38:CS38)&gt;AE37+AU38,AE37+AU38-BL38,$C38-$CJ38-SUM($CL38:CS38))))</f>
        <v>0</v>
      </c>
      <c r="CU38" s="174">
        <f ca="1">IF(AF37&lt;=0,0,IF($C38-$CJ38&lt;=SUM($CL38:CT38),0,IF(BM38+$C38-$CJ38-SUM($CL38:CT38)&gt;AF37+AV38,AF37+AV38-BM38,$C38-$CJ38-SUM($CL38:CT38))))</f>
        <v>0</v>
      </c>
      <c r="CV38" s="174">
        <f ca="1">IF(AG37&lt;=0,0,IF($C38-$CJ38&lt;=SUM($CL38:CU38),0,IF(BN38+$C38-$CJ38-SUM($CL38:CU38)&gt;AG37+AW38,AG37+AW38-BN38,$C38-$CJ38-SUM($CL38:CU38))))</f>
        <v>0</v>
      </c>
      <c r="CW38" s="174">
        <f ca="1">IF(AH37&lt;=0,0,IF($C38-$CJ38&lt;=SUM($CL38:CV38),0,IF(BO38+$C38-$CJ38-SUM($CL38:CV38)&gt;AH37+AX38,AH37+AX38-BO38,$C38-$CJ38-SUM($CL38:CV38))))</f>
        <v>0</v>
      </c>
      <c r="CX38" s="174">
        <f ca="1">IF(AI37&lt;=0,0,IF($C38-$CJ38&lt;=SUM($CL38:CW38),0,IF(BP38+$C38-$CJ38-SUM($CL38:CW38)&gt;AI37+AY38,AI37+AY38-BP38,$C38-$CJ38-SUM($CL38:CW38))))</f>
        <v>0</v>
      </c>
      <c r="CY38" s="174">
        <f ca="1">IF(AJ37&lt;=0,0,IF($C38-$CJ38&lt;=SUM($CL38:CX38),0,IF(BQ38+$C38-$CJ38-SUM($CL38:CX38)&gt;AJ37+AZ38,AJ37+AZ38-BQ38,$C38-$CJ38-SUM($CL38:CX38))))</f>
        <v>0</v>
      </c>
      <c r="CZ38" s="174">
        <f ca="1">IF(AK37&lt;=0,0,IF($C38-$CJ38&lt;=SUM($CL38:CY38),0,IF(BR38+$C38-$CJ38-SUM($CL38:CY38)&gt;AK37+BA38,AK37+BA38-BR38,$C38-$CJ38-SUM($CL38:CY38))))</f>
        <v>0</v>
      </c>
      <c r="DA38" s="176"/>
      <c r="DB38" s="176"/>
    </row>
    <row r="39" spans="1:106">
      <c r="A39" s="165">
        <f t="shared" ca="1" si="9"/>
        <v>15</v>
      </c>
      <c r="B39" s="166">
        <f t="shared" ca="1" si="22"/>
        <v>43191</v>
      </c>
      <c r="C39" s="169">
        <f ca="1">IF(A39="","",IF(debteliminator,IF(($E$7-BS39)&lt;0,0,$E$7-BS39),0)+D39)</f>
        <v>0</v>
      </c>
      <c r="D39" s="420"/>
      <c r="E39" s="172">
        <f t="shared" ca="1" si="23"/>
        <v>0</v>
      </c>
      <c r="F39" s="172">
        <f t="shared" ca="1" si="10"/>
        <v>125</v>
      </c>
      <c r="G39" s="172">
        <f t="shared" ca="1" si="10"/>
        <v>200</v>
      </c>
      <c r="H39" s="172">
        <f t="shared" ca="1" si="10"/>
        <v>250</v>
      </c>
      <c r="I39" s="172">
        <f t="shared" ca="1" si="10"/>
        <v>395</v>
      </c>
      <c r="J39" s="172">
        <f t="shared" ca="1" si="10"/>
        <v>0</v>
      </c>
      <c r="K39" s="172">
        <f t="shared" ca="1" si="10"/>
        <v>0</v>
      </c>
      <c r="L39" s="172">
        <f t="shared" ca="1" si="10"/>
        <v>0</v>
      </c>
      <c r="M39" s="172">
        <f t="shared" ca="1" si="10"/>
        <v>0</v>
      </c>
      <c r="N39" s="172">
        <f t="shared" ca="1" si="10"/>
        <v>0</v>
      </c>
      <c r="O39" s="172">
        <f t="shared" ca="1" si="10"/>
        <v>0</v>
      </c>
      <c r="P39" s="172">
        <f t="shared" ca="1" si="10"/>
        <v>0</v>
      </c>
      <c r="Q39" s="172">
        <f t="shared" ca="1" si="10"/>
        <v>0</v>
      </c>
      <c r="R39" s="172">
        <f t="shared" ca="1" si="10"/>
        <v>0</v>
      </c>
      <c r="S39" s="172">
        <f t="shared" ca="1" si="10"/>
        <v>0</v>
      </c>
      <c r="U39" s="169">
        <f t="shared" ca="1" si="11"/>
        <v>19450.099999999999</v>
      </c>
      <c r="V39" s="173">
        <f t="shared" ca="1" si="12"/>
        <v>970</v>
      </c>
      <c r="W39" s="174">
        <f t="shared" ca="1" si="13"/>
        <v>0</v>
      </c>
      <c r="X39" s="174">
        <f t="shared" ca="1" si="14"/>
        <v>1325.24</v>
      </c>
      <c r="Y39" s="174">
        <f t="shared" ca="1" si="14"/>
        <v>2719.55</v>
      </c>
      <c r="Z39" s="174">
        <f t="shared" ca="1" si="14"/>
        <v>2448.89</v>
      </c>
      <c r="AA39" s="174">
        <f t="shared" ca="1" si="14"/>
        <v>12956.42</v>
      </c>
      <c r="AB39" s="174">
        <f t="shared" ca="1" si="14"/>
        <v>0</v>
      </c>
      <c r="AC39" s="174">
        <f t="shared" ca="1" si="14"/>
        <v>0</v>
      </c>
      <c r="AD39" s="174">
        <f t="shared" ca="1" si="14"/>
        <v>0</v>
      </c>
      <c r="AE39" s="174">
        <f t="shared" ca="1" si="14"/>
        <v>0</v>
      </c>
      <c r="AF39" s="174">
        <f t="shared" ca="1" si="14"/>
        <v>0</v>
      </c>
      <c r="AG39" s="174">
        <f t="shared" ca="1" si="14"/>
        <v>0</v>
      </c>
      <c r="AH39" s="174">
        <f t="shared" ca="1" si="14"/>
        <v>0</v>
      </c>
      <c r="AI39" s="174">
        <f t="shared" ca="1" si="14"/>
        <v>0</v>
      </c>
      <c r="AJ39" s="174">
        <f t="shared" ca="1" si="14"/>
        <v>0</v>
      </c>
      <c r="AK39" s="174">
        <f t="shared" ca="1" si="14"/>
        <v>0</v>
      </c>
      <c r="AL39" s="179"/>
      <c r="AM39" s="174">
        <f t="shared" ca="1" si="15"/>
        <v>0</v>
      </c>
      <c r="AN39" s="174">
        <f t="shared" ca="1" si="16"/>
        <v>17.899999999999999</v>
      </c>
      <c r="AO39" s="174">
        <f t="shared" ca="1" si="16"/>
        <v>34.86</v>
      </c>
      <c r="AP39" s="174">
        <f t="shared" ca="1" si="16"/>
        <v>42.04</v>
      </c>
      <c r="AQ39" s="174">
        <f t="shared" ca="1" si="16"/>
        <v>49.88</v>
      </c>
      <c r="AR39" s="174">
        <f t="shared" ca="1" si="16"/>
        <v>0</v>
      </c>
      <c r="AS39" s="174">
        <f t="shared" ca="1" si="16"/>
        <v>0</v>
      </c>
      <c r="AT39" s="174">
        <f t="shared" ca="1" si="16"/>
        <v>0</v>
      </c>
      <c r="AU39" s="174">
        <f t="shared" ca="1" si="16"/>
        <v>0</v>
      </c>
      <c r="AV39" s="174">
        <f t="shared" ca="1" si="16"/>
        <v>0</v>
      </c>
      <c r="AW39" s="174">
        <f t="shared" ca="1" si="16"/>
        <v>0</v>
      </c>
      <c r="AX39" s="174">
        <f t="shared" ca="1" si="16"/>
        <v>0</v>
      </c>
      <c r="AY39" s="174">
        <f t="shared" ca="1" si="16"/>
        <v>0</v>
      </c>
      <c r="AZ39" s="174">
        <f t="shared" ca="1" si="16"/>
        <v>0</v>
      </c>
      <c r="BA39" s="174">
        <f t="shared" ca="1" si="16"/>
        <v>0</v>
      </c>
      <c r="BB39" s="175">
        <f t="shared" ca="1" si="17"/>
        <v>144.68</v>
      </c>
      <c r="BC39" s="176"/>
      <c r="BD39" s="174">
        <f t="shared" ca="1" si="18"/>
        <v>0</v>
      </c>
      <c r="BE39" s="174">
        <f t="shared" ca="1" si="19"/>
        <v>125</v>
      </c>
      <c r="BF39" s="174">
        <f t="shared" ca="1" si="19"/>
        <v>200</v>
      </c>
      <c r="BG39" s="174">
        <f t="shared" ca="1" si="19"/>
        <v>250</v>
      </c>
      <c r="BH39" s="174">
        <f t="shared" ca="1" si="19"/>
        <v>395</v>
      </c>
      <c r="BI39" s="174">
        <f t="shared" ca="1" si="19"/>
        <v>0</v>
      </c>
      <c r="BJ39" s="174">
        <f t="shared" ca="1" si="19"/>
        <v>0</v>
      </c>
      <c r="BK39" s="174">
        <f t="shared" ca="1" si="19"/>
        <v>0</v>
      </c>
      <c r="BL39" s="174">
        <f t="shared" ca="1" si="19"/>
        <v>0</v>
      </c>
      <c r="BM39" s="174">
        <f t="shared" ca="1" si="19"/>
        <v>0</v>
      </c>
      <c r="BN39" s="174">
        <f t="shared" ca="1" si="19"/>
        <v>0</v>
      </c>
      <c r="BO39" s="174">
        <f t="shared" ca="1" si="19"/>
        <v>0</v>
      </c>
      <c r="BP39" s="174">
        <f t="shared" ca="1" si="19"/>
        <v>0</v>
      </c>
      <c r="BQ39" s="174">
        <f t="shared" ca="1" si="19"/>
        <v>0</v>
      </c>
      <c r="BR39" s="174">
        <f t="shared" ca="1" si="19"/>
        <v>0</v>
      </c>
      <c r="BS39" s="177">
        <f t="shared" ca="1" si="20"/>
        <v>970</v>
      </c>
      <c r="BT39" s="175"/>
      <c r="BU39" s="178">
        <f ca="1">IF(NOT(debteliminator),0,IF(OR(E$11=0,W38+AM39-BD39&lt;=E$11),0,MIN(W38+AM39-BD39-E$11,$C39)))</f>
        <v>0</v>
      </c>
      <c r="BV39" s="174">
        <f ca="1">IF(NOT(debteliminator),0,IF(OR(F$11=0,X38+AN39-BE39&lt;=F$11),0,MIN(X38+AN39-BE39-F$11,$C39-SUM($BU39:BU39))))</f>
        <v>0</v>
      </c>
      <c r="BW39" s="174">
        <f ca="1">IF(NOT(debteliminator),0,IF(OR(G$11=0,Y38+AO39-BF39&lt;=G$11),0,MIN(Y38+AO39-BF39-G$11,$C39-SUM($BU39:BV39))))</f>
        <v>0</v>
      </c>
      <c r="BX39" s="174">
        <f ca="1">IF(NOT(debteliminator),0,IF(OR(H$11=0,Z38+AP39-BG39&lt;=H$11),0,MIN(Z38+AP39-BG39-H$11,$C39-SUM($BU39:BW39))))</f>
        <v>0</v>
      </c>
      <c r="BY39" s="174">
        <f ca="1">IF(NOT(debteliminator),0,IF(OR(I$11=0,AA38+AQ39-BH39&lt;=I$11),0,MIN(AA38+AQ39-BH39-I$11,$C39-SUM($BU39:BX39))))</f>
        <v>0</v>
      </c>
      <c r="BZ39" s="174">
        <f ca="1">IF(NOT(debteliminator),0,IF(OR(J$11=0,AB38+AR39-BI39&lt;=J$11),0,MIN(AB38+AR39-BI39-J$11,$C39-SUM($BU39:BY39))))</f>
        <v>0</v>
      </c>
      <c r="CA39" s="174">
        <f ca="1">IF(NOT(debteliminator),0,IF(OR(K$11=0,AC38+AS39-BJ39&lt;=K$11),0,MIN(AC38+AS39-BJ39-K$11,$C39-SUM($BU39:BZ39))))</f>
        <v>0</v>
      </c>
      <c r="CB39" s="174">
        <f ca="1">IF(NOT(debteliminator),0,IF(OR(L$11=0,AD38+AT39-BK39&lt;=L$11),0,MIN(AD38+AT39-BK39-L$11,$C39-SUM($BU39:CA39))))</f>
        <v>0</v>
      </c>
      <c r="CC39" s="174">
        <f ca="1">IF(NOT(debteliminator),0,IF(OR(M$11=0,AE38+AU39-BL39&lt;=M$11),0,MIN(AE38+AU39-BL39-M$11,$C39-SUM($BU39:CB39))))</f>
        <v>0</v>
      </c>
      <c r="CD39" s="174">
        <f ca="1">IF(NOT(debteliminator),0,IF(OR(N$11=0,AF38+AV39-BM39&lt;=N$11),0,MIN(AF38+AV39-BM39-N$11,$C39-SUM($BU39:CC39))))</f>
        <v>0</v>
      </c>
      <c r="CE39" s="174">
        <f ca="1">IF(NOT(debteliminator),0,IF(OR(O$11=0,AG38+AW39-BN39&lt;=O$11),0,MIN(AG38+AW39-BN39-O$11,$C39-SUM($BU39:CD39))))</f>
        <v>0</v>
      </c>
      <c r="CF39" s="174">
        <f ca="1">IF(NOT(debteliminator),0,IF(OR(P$11=0,AH38+AX39-BO39&lt;=P$11),0,MIN(AH38+AX39-BO39-P$11,$C39-SUM($BU39:CE39))))</f>
        <v>0</v>
      </c>
      <c r="CG39" s="174">
        <f ca="1">IF(NOT(debteliminator),0,IF(OR(Q$11=0,AI38+AY39-BP39&lt;=Q$11),0,MIN(AI38+AY39-BP39-Q$11,$C39-SUM($BU39:CF39))))</f>
        <v>0</v>
      </c>
      <c r="CH39" s="174">
        <f ca="1">IF(NOT(debteliminator),0,IF(OR(R$11=0,AJ38+AZ39-BQ39&lt;=R$11),0,MIN(AJ38+AZ39-BQ39-R$11,$C39-SUM($BU39:CG39))))</f>
        <v>0</v>
      </c>
      <c r="CI39" s="174">
        <f ca="1">IF(NOT(debteliminator),0,IF(OR(S$11=0,AK38+BA39-BR39&lt;=S$11),0,MIN(AK38+BA39-BR39-S$11,$C39-SUM($BU39:CH39))))</f>
        <v>0</v>
      </c>
      <c r="CJ39" s="177">
        <f t="shared" ca="1" si="21"/>
        <v>0</v>
      </c>
      <c r="CL39" s="178">
        <f t="shared" ca="1" si="24"/>
        <v>0</v>
      </c>
      <c r="CM39" s="174">
        <f ca="1">IF(X38&lt;=0,0,IF($C39-$CJ39&lt;=SUM($CL39:CL39),0,IF(BE39+$C39-$CJ39-SUM($CL39:CL39)&gt;X38+AN39,X38+AN39-BE39,$C39-$CJ39-SUM($CL39:CL39))))</f>
        <v>0</v>
      </c>
      <c r="CN39" s="174">
        <f ca="1">IF(Y38&lt;=0,0,IF($C39-$CJ39&lt;=SUM($CL39:CM39),0,IF(BF39+$C39-$CJ39-SUM($CL39:CM39)&gt;Y38+AO39,Y38+AO39-BF39,$C39-$CJ39-SUM($CL39:CM39))))</f>
        <v>0</v>
      </c>
      <c r="CO39" s="174">
        <f ca="1">IF(Z38&lt;=0,0,IF($C39-$CJ39&lt;=SUM($CL39:CN39),0,IF(BG39+$C39-$CJ39-SUM($CL39:CN39)&gt;Z38+AP39,Z38+AP39-BG39,$C39-$CJ39-SUM($CL39:CN39))))</f>
        <v>0</v>
      </c>
      <c r="CP39" s="174">
        <f ca="1">IF(AA38&lt;=0,0,IF($C39-$CJ39&lt;=SUM($CL39:CO39),0,IF(BH39+$C39-$CJ39-SUM($CL39:CO39)&gt;AA38+AQ39,AA38+AQ39-BH39,$C39-$CJ39-SUM($CL39:CO39))))</f>
        <v>0</v>
      </c>
      <c r="CQ39" s="174">
        <f ca="1">IF(AB38&lt;=0,0,IF($C39-$CJ39&lt;=SUM($CL39:CP39),0,IF(BI39+$C39-$CJ39-SUM($CL39:CP39)&gt;AB38+AR39,AB38+AR39-BI39,$C39-$CJ39-SUM($CL39:CP39))))</f>
        <v>0</v>
      </c>
      <c r="CR39" s="174">
        <f ca="1">IF(AC38&lt;=0,0,IF($C39-$CJ39&lt;=SUM($CL39:CQ39),0,IF(BJ39+$C39-$CJ39-SUM($CL39:CQ39)&gt;AC38+AS39,AC38+AS39-BJ39,$C39-$CJ39-SUM($CL39:CQ39))))</f>
        <v>0</v>
      </c>
      <c r="CS39" s="174">
        <f ca="1">IF(AD38&lt;=0,0,IF($C39-$CJ39&lt;=SUM($CL39:CR39),0,IF(BK39+$C39-$CJ39-SUM($CL39:CR39)&gt;AD38+AT39,AD38+AT39-BK39,$C39-$CJ39-SUM($CL39:CR39))))</f>
        <v>0</v>
      </c>
      <c r="CT39" s="174">
        <f ca="1">IF(AE38&lt;=0,0,IF($C39-$CJ39&lt;=SUM($CL39:CS39),0,IF(BL39+$C39-$CJ39-SUM($CL39:CS39)&gt;AE38+AU39,AE38+AU39-BL39,$C39-$CJ39-SUM($CL39:CS39))))</f>
        <v>0</v>
      </c>
      <c r="CU39" s="174">
        <f ca="1">IF(AF38&lt;=0,0,IF($C39-$CJ39&lt;=SUM($CL39:CT39),0,IF(BM39+$C39-$CJ39-SUM($CL39:CT39)&gt;AF38+AV39,AF38+AV39-BM39,$C39-$CJ39-SUM($CL39:CT39))))</f>
        <v>0</v>
      </c>
      <c r="CV39" s="174">
        <f ca="1">IF(AG38&lt;=0,0,IF($C39-$CJ39&lt;=SUM($CL39:CU39),0,IF(BN39+$C39-$CJ39-SUM($CL39:CU39)&gt;AG38+AW39,AG38+AW39-BN39,$C39-$CJ39-SUM($CL39:CU39))))</f>
        <v>0</v>
      </c>
      <c r="CW39" s="174">
        <f ca="1">IF(AH38&lt;=0,0,IF($C39-$CJ39&lt;=SUM($CL39:CV39),0,IF(BO39+$C39-$CJ39-SUM($CL39:CV39)&gt;AH38+AX39,AH38+AX39-BO39,$C39-$CJ39-SUM($CL39:CV39))))</f>
        <v>0</v>
      </c>
      <c r="CX39" s="174">
        <f ca="1">IF(AI38&lt;=0,0,IF($C39-$CJ39&lt;=SUM($CL39:CW39),0,IF(BP39+$C39-$CJ39-SUM($CL39:CW39)&gt;AI38+AY39,AI38+AY39-BP39,$C39-$CJ39-SUM($CL39:CW39))))</f>
        <v>0</v>
      </c>
      <c r="CY39" s="174">
        <f ca="1">IF(AJ38&lt;=0,0,IF($C39-$CJ39&lt;=SUM($CL39:CX39),0,IF(BQ39+$C39-$CJ39-SUM($CL39:CX39)&gt;AJ38+AZ39,AJ38+AZ39-BQ39,$C39-$CJ39-SUM($CL39:CX39))))</f>
        <v>0</v>
      </c>
      <c r="CZ39" s="174">
        <f ca="1">IF(AK38&lt;=0,0,IF($C39-$CJ39&lt;=SUM($CL39:CY39),0,IF(BR39+$C39-$CJ39-SUM($CL39:CY39)&gt;AK38+BA39,AK38+BA39-BR39,$C39-$CJ39-SUM($CL39:CY39))))</f>
        <v>0</v>
      </c>
      <c r="DA39" s="176"/>
      <c r="DB39" s="176"/>
    </row>
    <row r="40" spans="1:106">
      <c r="A40" s="165">
        <f t="shared" ca="1" si="9"/>
        <v>16</v>
      </c>
      <c r="B40" s="166">
        <f t="shared" ca="1" si="22"/>
        <v>43221</v>
      </c>
      <c r="C40" s="169">
        <f ca="1">IF(A40="","",IF(debteliminator,IF(($E$7-BS40)&lt;0,0,$E$7-BS40),0)+D40)</f>
        <v>0</v>
      </c>
      <c r="D40" s="420"/>
      <c r="E40" s="172">
        <f t="shared" ca="1" si="23"/>
        <v>0</v>
      </c>
      <c r="F40" s="172">
        <f t="shared" ca="1" si="10"/>
        <v>125</v>
      </c>
      <c r="G40" s="172">
        <f t="shared" ca="1" si="10"/>
        <v>200</v>
      </c>
      <c r="H40" s="172">
        <f t="shared" ca="1" si="10"/>
        <v>250</v>
      </c>
      <c r="I40" s="172">
        <f t="shared" ca="1" si="10"/>
        <v>395</v>
      </c>
      <c r="J40" s="172">
        <f t="shared" ca="1" si="10"/>
        <v>0</v>
      </c>
      <c r="K40" s="172">
        <f t="shared" ca="1" si="10"/>
        <v>0</v>
      </c>
      <c r="L40" s="172">
        <f t="shared" ca="1" si="10"/>
        <v>0</v>
      </c>
      <c r="M40" s="172">
        <f t="shared" ca="1" si="10"/>
        <v>0</v>
      </c>
      <c r="N40" s="172">
        <f t="shared" ca="1" si="10"/>
        <v>0</v>
      </c>
      <c r="O40" s="172">
        <f t="shared" ca="1" si="10"/>
        <v>0</v>
      </c>
      <c r="P40" s="172">
        <f t="shared" ca="1" si="10"/>
        <v>0</v>
      </c>
      <c r="Q40" s="172">
        <f t="shared" ca="1" si="10"/>
        <v>0</v>
      </c>
      <c r="R40" s="172">
        <f t="shared" ca="1" si="10"/>
        <v>0</v>
      </c>
      <c r="S40" s="172">
        <f t="shared" ca="1" si="10"/>
        <v>0</v>
      </c>
      <c r="U40" s="169">
        <f t="shared" ca="1" si="11"/>
        <v>18616.87</v>
      </c>
      <c r="V40" s="173">
        <f t="shared" ca="1" si="12"/>
        <v>970</v>
      </c>
      <c r="W40" s="174">
        <f t="shared" ca="1" si="13"/>
        <v>0</v>
      </c>
      <c r="X40" s="174">
        <f t="shared" ca="1" si="14"/>
        <v>1216.81</v>
      </c>
      <c r="Y40" s="174">
        <f t="shared" ca="1" si="14"/>
        <v>2552.41</v>
      </c>
      <c r="Z40" s="174">
        <f t="shared" ca="1" si="14"/>
        <v>2237.64</v>
      </c>
      <c r="AA40" s="174">
        <f t="shared" ca="1" si="14"/>
        <v>12610.01</v>
      </c>
      <c r="AB40" s="174">
        <f t="shared" ca="1" si="14"/>
        <v>0</v>
      </c>
      <c r="AC40" s="174">
        <f t="shared" ca="1" si="14"/>
        <v>0</v>
      </c>
      <c r="AD40" s="174">
        <f t="shared" ca="1" si="14"/>
        <v>0</v>
      </c>
      <c r="AE40" s="174">
        <f t="shared" ca="1" si="14"/>
        <v>0</v>
      </c>
      <c r="AF40" s="174">
        <f t="shared" ca="1" si="14"/>
        <v>0</v>
      </c>
      <c r="AG40" s="174">
        <f t="shared" ca="1" si="14"/>
        <v>0</v>
      </c>
      <c r="AH40" s="174">
        <f t="shared" ca="1" si="14"/>
        <v>0</v>
      </c>
      <c r="AI40" s="174">
        <f t="shared" ca="1" si="14"/>
        <v>0</v>
      </c>
      <c r="AJ40" s="174">
        <f t="shared" ca="1" si="14"/>
        <v>0</v>
      </c>
      <c r="AK40" s="174">
        <f t="shared" ca="1" si="14"/>
        <v>0</v>
      </c>
      <c r="AL40" s="179"/>
      <c r="AM40" s="174">
        <f t="shared" ca="1" si="15"/>
        <v>0</v>
      </c>
      <c r="AN40" s="174">
        <f t="shared" ca="1" si="16"/>
        <v>16.57</v>
      </c>
      <c r="AO40" s="174">
        <f t="shared" ca="1" si="16"/>
        <v>32.86</v>
      </c>
      <c r="AP40" s="174">
        <f t="shared" ca="1" si="16"/>
        <v>38.75</v>
      </c>
      <c r="AQ40" s="174">
        <f t="shared" ca="1" si="16"/>
        <v>48.59</v>
      </c>
      <c r="AR40" s="174">
        <f t="shared" ca="1" si="16"/>
        <v>0</v>
      </c>
      <c r="AS40" s="174">
        <f t="shared" ca="1" si="16"/>
        <v>0</v>
      </c>
      <c r="AT40" s="174">
        <f t="shared" ca="1" si="16"/>
        <v>0</v>
      </c>
      <c r="AU40" s="174">
        <f t="shared" ca="1" si="16"/>
        <v>0</v>
      </c>
      <c r="AV40" s="174">
        <f t="shared" ca="1" si="16"/>
        <v>0</v>
      </c>
      <c r="AW40" s="174">
        <f t="shared" ca="1" si="16"/>
        <v>0</v>
      </c>
      <c r="AX40" s="174">
        <f t="shared" ca="1" si="16"/>
        <v>0</v>
      </c>
      <c r="AY40" s="174">
        <f t="shared" ca="1" si="16"/>
        <v>0</v>
      </c>
      <c r="AZ40" s="174">
        <f t="shared" ca="1" si="16"/>
        <v>0</v>
      </c>
      <c r="BA40" s="174">
        <f t="shared" ca="1" si="16"/>
        <v>0</v>
      </c>
      <c r="BB40" s="175">
        <f t="shared" ca="1" si="17"/>
        <v>136.77000000000001</v>
      </c>
      <c r="BC40" s="176"/>
      <c r="BD40" s="174">
        <f t="shared" ca="1" si="18"/>
        <v>0</v>
      </c>
      <c r="BE40" s="174">
        <f t="shared" ca="1" si="19"/>
        <v>125</v>
      </c>
      <c r="BF40" s="174">
        <f t="shared" ca="1" si="19"/>
        <v>200</v>
      </c>
      <c r="BG40" s="174">
        <f t="shared" ca="1" si="19"/>
        <v>250</v>
      </c>
      <c r="BH40" s="174">
        <f t="shared" ca="1" si="19"/>
        <v>395</v>
      </c>
      <c r="BI40" s="174">
        <f t="shared" ca="1" si="19"/>
        <v>0</v>
      </c>
      <c r="BJ40" s="174">
        <f t="shared" ca="1" si="19"/>
        <v>0</v>
      </c>
      <c r="BK40" s="174">
        <f t="shared" ca="1" si="19"/>
        <v>0</v>
      </c>
      <c r="BL40" s="174">
        <f t="shared" ca="1" si="19"/>
        <v>0</v>
      </c>
      <c r="BM40" s="174">
        <f t="shared" ca="1" si="19"/>
        <v>0</v>
      </c>
      <c r="BN40" s="174">
        <f t="shared" ca="1" si="19"/>
        <v>0</v>
      </c>
      <c r="BO40" s="174">
        <f t="shared" ca="1" si="19"/>
        <v>0</v>
      </c>
      <c r="BP40" s="174">
        <f t="shared" ca="1" si="19"/>
        <v>0</v>
      </c>
      <c r="BQ40" s="174">
        <f t="shared" ca="1" si="19"/>
        <v>0</v>
      </c>
      <c r="BR40" s="174">
        <f t="shared" ca="1" si="19"/>
        <v>0</v>
      </c>
      <c r="BS40" s="177">
        <f t="shared" ca="1" si="20"/>
        <v>970</v>
      </c>
      <c r="BT40" s="175"/>
      <c r="BU40" s="178">
        <f ca="1">IF(NOT(debteliminator),0,IF(OR(E$11=0,W39+AM40-BD40&lt;=E$11),0,MIN(W39+AM40-BD40-E$11,$C40)))</f>
        <v>0</v>
      </c>
      <c r="BV40" s="174">
        <f ca="1">IF(NOT(debteliminator),0,IF(OR(F$11=0,X39+AN40-BE40&lt;=F$11),0,MIN(X39+AN40-BE40-F$11,$C40-SUM($BU40:BU40))))</f>
        <v>0</v>
      </c>
      <c r="BW40" s="174">
        <f ca="1">IF(NOT(debteliminator),0,IF(OR(G$11=0,Y39+AO40-BF40&lt;=G$11),0,MIN(Y39+AO40-BF40-G$11,$C40-SUM($BU40:BV40))))</f>
        <v>0</v>
      </c>
      <c r="BX40" s="174">
        <f ca="1">IF(NOT(debteliminator),0,IF(OR(H$11=0,Z39+AP40-BG40&lt;=H$11),0,MIN(Z39+AP40-BG40-H$11,$C40-SUM($BU40:BW40))))</f>
        <v>0</v>
      </c>
      <c r="BY40" s="174">
        <f ca="1">IF(NOT(debteliminator),0,IF(OR(I$11=0,AA39+AQ40-BH40&lt;=I$11),0,MIN(AA39+AQ40-BH40-I$11,$C40-SUM($BU40:BX40))))</f>
        <v>0</v>
      </c>
      <c r="BZ40" s="174">
        <f ca="1">IF(NOT(debteliminator),0,IF(OR(J$11=0,AB39+AR40-BI40&lt;=J$11),0,MIN(AB39+AR40-BI40-J$11,$C40-SUM($BU40:BY40))))</f>
        <v>0</v>
      </c>
      <c r="CA40" s="174">
        <f ca="1">IF(NOT(debteliminator),0,IF(OR(K$11=0,AC39+AS40-BJ40&lt;=K$11),0,MIN(AC39+AS40-BJ40-K$11,$C40-SUM($BU40:BZ40))))</f>
        <v>0</v>
      </c>
      <c r="CB40" s="174">
        <f ca="1">IF(NOT(debteliminator),0,IF(OR(L$11=0,AD39+AT40-BK40&lt;=L$11),0,MIN(AD39+AT40-BK40-L$11,$C40-SUM($BU40:CA40))))</f>
        <v>0</v>
      </c>
      <c r="CC40" s="174">
        <f ca="1">IF(NOT(debteliminator),0,IF(OR(M$11=0,AE39+AU40-BL40&lt;=M$11),0,MIN(AE39+AU40-BL40-M$11,$C40-SUM($BU40:CB40))))</f>
        <v>0</v>
      </c>
      <c r="CD40" s="174">
        <f ca="1">IF(NOT(debteliminator),0,IF(OR(N$11=0,AF39+AV40-BM40&lt;=N$11),0,MIN(AF39+AV40-BM40-N$11,$C40-SUM($BU40:CC40))))</f>
        <v>0</v>
      </c>
      <c r="CE40" s="174">
        <f ca="1">IF(NOT(debteliminator),0,IF(OR(O$11=0,AG39+AW40-BN40&lt;=O$11),0,MIN(AG39+AW40-BN40-O$11,$C40-SUM($BU40:CD40))))</f>
        <v>0</v>
      </c>
      <c r="CF40" s="174">
        <f ca="1">IF(NOT(debteliminator),0,IF(OR(P$11=0,AH39+AX40-BO40&lt;=P$11),0,MIN(AH39+AX40-BO40-P$11,$C40-SUM($BU40:CE40))))</f>
        <v>0</v>
      </c>
      <c r="CG40" s="174">
        <f ca="1">IF(NOT(debteliminator),0,IF(OR(Q$11=0,AI39+AY40-BP40&lt;=Q$11),0,MIN(AI39+AY40-BP40-Q$11,$C40-SUM($BU40:CF40))))</f>
        <v>0</v>
      </c>
      <c r="CH40" s="174">
        <f ca="1">IF(NOT(debteliminator),0,IF(OR(R$11=0,AJ39+AZ40-BQ40&lt;=R$11),0,MIN(AJ39+AZ40-BQ40-R$11,$C40-SUM($BU40:CG40))))</f>
        <v>0</v>
      </c>
      <c r="CI40" s="174">
        <f ca="1">IF(NOT(debteliminator),0,IF(OR(S$11=0,AK39+BA40-BR40&lt;=S$11),0,MIN(AK39+BA40-BR40-S$11,$C40-SUM($BU40:CH40))))</f>
        <v>0</v>
      </c>
      <c r="CJ40" s="177">
        <f t="shared" ca="1" si="21"/>
        <v>0</v>
      </c>
      <c r="CL40" s="178">
        <f t="shared" ca="1" si="24"/>
        <v>0</v>
      </c>
      <c r="CM40" s="174">
        <f ca="1">IF(X39&lt;=0,0,IF($C40-$CJ40&lt;=SUM($CL40:CL40),0,IF(BE40+$C40-$CJ40-SUM($CL40:CL40)&gt;X39+AN40,X39+AN40-BE40,$C40-$CJ40-SUM($CL40:CL40))))</f>
        <v>0</v>
      </c>
      <c r="CN40" s="174">
        <f ca="1">IF(Y39&lt;=0,0,IF($C40-$CJ40&lt;=SUM($CL40:CM40),0,IF(BF40+$C40-$CJ40-SUM($CL40:CM40)&gt;Y39+AO40,Y39+AO40-BF40,$C40-$CJ40-SUM($CL40:CM40))))</f>
        <v>0</v>
      </c>
      <c r="CO40" s="174">
        <f ca="1">IF(Z39&lt;=0,0,IF($C40-$CJ40&lt;=SUM($CL40:CN40),0,IF(BG40+$C40-$CJ40-SUM($CL40:CN40)&gt;Z39+AP40,Z39+AP40-BG40,$C40-$CJ40-SUM($CL40:CN40))))</f>
        <v>0</v>
      </c>
      <c r="CP40" s="174">
        <f ca="1">IF(AA39&lt;=0,0,IF($C40-$CJ40&lt;=SUM($CL40:CO40),0,IF(BH40+$C40-$CJ40-SUM($CL40:CO40)&gt;AA39+AQ40,AA39+AQ40-BH40,$C40-$CJ40-SUM($CL40:CO40))))</f>
        <v>0</v>
      </c>
      <c r="CQ40" s="174">
        <f ca="1">IF(AB39&lt;=0,0,IF($C40-$CJ40&lt;=SUM($CL40:CP40),0,IF(BI40+$C40-$CJ40-SUM($CL40:CP40)&gt;AB39+AR40,AB39+AR40-BI40,$C40-$CJ40-SUM($CL40:CP40))))</f>
        <v>0</v>
      </c>
      <c r="CR40" s="174">
        <f ca="1">IF(AC39&lt;=0,0,IF($C40-$CJ40&lt;=SUM($CL40:CQ40),0,IF(BJ40+$C40-$CJ40-SUM($CL40:CQ40)&gt;AC39+AS40,AC39+AS40-BJ40,$C40-$CJ40-SUM($CL40:CQ40))))</f>
        <v>0</v>
      </c>
      <c r="CS40" s="174">
        <f ca="1">IF(AD39&lt;=0,0,IF($C40-$CJ40&lt;=SUM($CL40:CR40),0,IF(BK40+$C40-$CJ40-SUM($CL40:CR40)&gt;AD39+AT40,AD39+AT40-BK40,$C40-$CJ40-SUM($CL40:CR40))))</f>
        <v>0</v>
      </c>
      <c r="CT40" s="174">
        <f ca="1">IF(AE39&lt;=0,0,IF($C40-$CJ40&lt;=SUM($CL40:CS40),0,IF(BL40+$C40-$CJ40-SUM($CL40:CS40)&gt;AE39+AU40,AE39+AU40-BL40,$C40-$CJ40-SUM($CL40:CS40))))</f>
        <v>0</v>
      </c>
      <c r="CU40" s="174">
        <f ca="1">IF(AF39&lt;=0,0,IF($C40-$CJ40&lt;=SUM($CL40:CT40),0,IF(BM40+$C40-$CJ40-SUM($CL40:CT40)&gt;AF39+AV40,AF39+AV40-BM40,$C40-$CJ40-SUM($CL40:CT40))))</f>
        <v>0</v>
      </c>
      <c r="CV40" s="174">
        <f ca="1">IF(AG39&lt;=0,0,IF($C40-$CJ40&lt;=SUM($CL40:CU40),0,IF(BN40+$C40-$CJ40-SUM($CL40:CU40)&gt;AG39+AW40,AG39+AW40-BN40,$C40-$CJ40-SUM($CL40:CU40))))</f>
        <v>0</v>
      </c>
      <c r="CW40" s="174">
        <f ca="1">IF(AH39&lt;=0,0,IF($C40-$CJ40&lt;=SUM($CL40:CV40),0,IF(BO40+$C40-$CJ40-SUM($CL40:CV40)&gt;AH39+AX40,AH39+AX40-BO40,$C40-$CJ40-SUM($CL40:CV40))))</f>
        <v>0</v>
      </c>
      <c r="CX40" s="174">
        <f ca="1">IF(AI39&lt;=0,0,IF($C40-$CJ40&lt;=SUM($CL40:CW40),0,IF(BP40+$C40-$CJ40-SUM($CL40:CW40)&gt;AI39+AY40,AI39+AY40-BP40,$C40-$CJ40-SUM($CL40:CW40))))</f>
        <v>0</v>
      </c>
      <c r="CY40" s="174">
        <f ca="1">IF(AJ39&lt;=0,0,IF($C40-$CJ40&lt;=SUM($CL40:CX40),0,IF(BQ40+$C40-$CJ40-SUM($CL40:CX40)&gt;AJ39+AZ40,AJ39+AZ40-BQ40,$C40-$CJ40-SUM($CL40:CX40))))</f>
        <v>0</v>
      </c>
      <c r="CZ40" s="174">
        <f ca="1">IF(AK39&lt;=0,0,IF($C40-$CJ40&lt;=SUM($CL40:CY40),0,IF(BR40+$C40-$CJ40-SUM($CL40:CY40)&gt;AK39+BA40,AK39+BA40-BR40,$C40-$CJ40-SUM($CL40:CY40))))</f>
        <v>0</v>
      </c>
      <c r="DA40" s="176"/>
      <c r="DB40" s="176"/>
    </row>
    <row r="41" spans="1:106">
      <c r="A41" s="165">
        <f t="shared" ca="1" si="9"/>
        <v>17</v>
      </c>
      <c r="B41" s="166">
        <f t="shared" ca="1" si="22"/>
        <v>43252</v>
      </c>
      <c r="C41" s="169">
        <f ca="1">IF(A41="","",IF(debteliminator,IF(($E$7-BS41)&lt;0,0,$E$7-BS41),0)+D41)</f>
        <v>0</v>
      </c>
      <c r="D41" s="420"/>
      <c r="E41" s="172">
        <f t="shared" ca="1" si="23"/>
        <v>0</v>
      </c>
      <c r="F41" s="172">
        <f t="shared" ref="F41:F104" ca="1" si="25">BE41+CM41+BV41</f>
        <v>125</v>
      </c>
      <c r="G41" s="172">
        <f t="shared" ref="G41:G104" ca="1" si="26">BF41+CN41+BW41</f>
        <v>200</v>
      </c>
      <c r="H41" s="172">
        <f t="shared" ref="H41:H104" ca="1" si="27">BG41+CO41+BX41</f>
        <v>250</v>
      </c>
      <c r="I41" s="172">
        <f t="shared" ref="I41:I104" ca="1" si="28">BH41+CP41+BY41</f>
        <v>395</v>
      </c>
      <c r="J41" s="172">
        <f t="shared" ref="J41:J104" ca="1" si="29">BI41+CQ41+BZ41</f>
        <v>0</v>
      </c>
      <c r="K41" s="172">
        <f t="shared" ref="K41:K104" ca="1" si="30">BJ41+CR41+CA41</f>
        <v>0</v>
      </c>
      <c r="L41" s="172">
        <f t="shared" ref="L41:L104" ca="1" si="31">BK41+CS41+CB41</f>
        <v>0</v>
      </c>
      <c r="M41" s="172">
        <f t="shared" ref="M41:M104" ca="1" si="32">BL41+CT41+CC41</f>
        <v>0</v>
      </c>
      <c r="N41" s="172">
        <f t="shared" ref="N41:N104" ca="1" si="33">BM41+CU41+CD41</f>
        <v>0</v>
      </c>
      <c r="O41" s="172">
        <f t="shared" ref="O41:O104" ca="1" si="34">BN41+CV41+CE41</f>
        <v>0</v>
      </c>
      <c r="P41" s="172">
        <f t="shared" ref="P41:P104" ca="1" si="35">BO41+CW41+CF41</f>
        <v>0</v>
      </c>
      <c r="Q41" s="172">
        <f t="shared" ref="Q41:Q104" ca="1" si="36">BP41+CX41+CG41</f>
        <v>0</v>
      </c>
      <c r="R41" s="172">
        <f t="shared" ref="R41:R104" ca="1" si="37">BQ41+CY41+CH41</f>
        <v>0</v>
      </c>
      <c r="S41" s="172">
        <f t="shared" ref="S41:S104" ca="1" si="38">BR41+CZ41+CI41</f>
        <v>0</v>
      </c>
      <c r="U41" s="169">
        <f t="shared" ca="1" si="11"/>
        <v>17775.62</v>
      </c>
      <c r="V41" s="173">
        <f t="shared" ca="1" si="12"/>
        <v>970</v>
      </c>
      <c r="W41" s="174">
        <f t="shared" ca="1" si="13"/>
        <v>0</v>
      </c>
      <c r="X41" s="174">
        <f t="shared" ref="X41:AK56" ca="1" si="39">IF(F$10=0,0,ROUND(X40-(F41-AN41),2))</f>
        <v>1107.02</v>
      </c>
      <c r="Y41" s="174">
        <f t="shared" ca="1" si="39"/>
        <v>2383.25</v>
      </c>
      <c r="Z41" s="174">
        <f t="shared" ca="1" si="39"/>
        <v>2023.05</v>
      </c>
      <c r="AA41" s="174">
        <f t="shared" ca="1" si="39"/>
        <v>12262.3</v>
      </c>
      <c r="AB41" s="174">
        <f t="shared" ca="1" si="39"/>
        <v>0</v>
      </c>
      <c r="AC41" s="174">
        <f t="shared" ca="1" si="39"/>
        <v>0</v>
      </c>
      <c r="AD41" s="174">
        <f t="shared" ca="1" si="39"/>
        <v>0</v>
      </c>
      <c r="AE41" s="174">
        <f t="shared" ca="1" si="39"/>
        <v>0</v>
      </c>
      <c r="AF41" s="174">
        <f t="shared" ca="1" si="39"/>
        <v>0</v>
      </c>
      <c r="AG41" s="174">
        <f t="shared" ca="1" si="39"/>
        <v>0</v>
      </c>
      <c r="AH41" s="174">
        <f t="shared" ca="1" si="39"/>
        <v>0</v>
      </c>
      <c r="AI41" s="174">
        <f t="shared" ca="1" si="39"/>
        <v>0</v>
      </c>
      <c r="AJ41" s="174">
        <f t="shared" ca="1" si="39"/>
        <v>0</v>
      </c>
      <c r="AK41" s="174">
        <f t="shared" ca="1" si="39"/>
        <v>0</v>
      </c>
      <c r="AL41" s="179"/>
      <c r="AM41" s="174">
        <f t="shared" ca="1" si="15"/>
        <v>0</v>
      </c>
      <c r="AN41" s="174">
        <f t="shared" ref="AN41:BA56" ca="1" si="40">ROUND(X40*F$12/12,2)</f>
        <v>15.21</v>
      </c>
      <c r="AO41" s="174">
        <f t="shared" ca="1" si="40"/>
        <v>30.84</v>
      </c>
      <c r="AP41" s="174">
        <f t="shared" ca="1" si="40"/>
        <v>35.409999999999997</v>
      </c>
      <c r="AQ41" s="174">
        <f t="shared" ca="1" si="40"/>
        <v>47.29</v>
      </c>
      <c r="AR41" s="174">
        <f t="shared" ca="1" si="40"/>
        <v>0</v>
      </c>
      <c r="AS41" s="174">
        <f t="shared" ca="1" si="40"/>
        <v>0</v>
      </c>
      <c r="AT41" s="174">
        <f t="shared" ca="1" si="40"/>
        <v>0</v>
      </c>
      <c r="AU41" s="174">
        <f t="shared" ca="1" si="40"/>
        <v>0</v>
      </c>
      <c r="AV41" s="174">
        <f t="shared" ca="1" si="40"/>
        <v>0</v>
      </c>
      <c r="AW41" s="174">
        <f t="shared" ca="1" si="40"/>
        <v>0</v>
      </c>
      <c r="AX41" s="174">
        <f t="shared" ca="1" si="40"/>
        <v>0</v>
      </c>
      <c r="AY41" s="174">
        <f t="shared" ca="1" si="40"/>
        <v>0</v>
      </c>
      <c r="AZ41" s="174">
        <f t="shared" ca="1" si="40"/>
        <v>0</v>
      </c>
      <c r="BA41" s="174">
        <f t="shared" ca="1" si="40"/>
        <v>0</v>
      </c>
      <c r="BB41" s="175">
        <f t="shared" ca="1" si="17"/>
        <v>128.75</v>
      </c>
      <c r="BC41" s="176"/>
      <c r="BD41" s="174">
        <f t="shared" ca="1" si="18"/>
        <v>0</v>
      </c>
      <c r="BE41" s="174">
        <f t="shared" ref="BE41:BR56" ca="1" si="41">IF(X40&gt;0,IF((X40+AN41)&lt;F$13,X40+AN41,F$13),0)</f>
        <v>125</v>
      </c>
      <c r="BF41" s="174">
        <f t="shared" ca="1" si="41"/>
        <v>200</v>
      </c>
      <c r="BG41" s="174">
        <f t="shared" ca="1" si="41"/>
        <v>250</v>
      </c>
      <c r="BH41" s="174">
        <f t="shared" ca="1" si="41"/>
        <v>395</v>
      </c>
      <c r="BI41" s="174">
        <f t="shared" ca="1" si="41"/>
        <v>0</v>
      </c>
      <c r="BJ41" s="174">
        <f t="shared" ca="1" si="41"/>
        <v>0</v>
      </c>
      <c r="BK41" s="174">
        <f t="shared" ca="1" si="41"/>
        <v>0</v>
      </c>
      <c r="BL41" s="174">
        <f t="shared" ca="1" si="41"/>
        <v>0</v>
      </c>
      <c r="BM41" s="174">
        <f t="shared" ca="1" si="41"/>
        <v>0</v>
      </c>
      <c r="BN41" s="174">
        <f t="shared" ca="1" si="41"/>
        <v>0</v>
      </c>
      <c r="BO41" s="174">
        <f t="shared" ca="1" si="41"/>
        <v>0</v>
      </c>
      <c r="BP41" s="174">
        <f t="shared" ca="1" si="41"/>
        <v>0</v>
      </c>
      <c r="BQ41" s="174">
        <f t="shared" ca="1" si="41"/>
        <v>0</v>
      </c>
      <c r="BR41" s="174">
        <f t="shared" ca="1" si="41"/>
        <v>0</v>
      </c>
      <c r="BS41" s="177">
        <f t="shared" ca="1" si="20"/>
        <v>970</v>
      </c>
      <c r="BT41" s="175"/>
      <c r="BU41" s="178">
        <f ca="1">IF(NOT(debteliminator),0,IF(OR(E$11=0,W40+AM41-BD41&lt;=E$11),0,MIN(W40+AM41-BD41-E$11,$C41)))</f>
        <v>0</v>
      </c>
      <c r="BV41" s="174">
        <f ca="1">IF(NOT(debteliminator),0,IF(OR(F$11=0,X40+AN41-BE41&lt;=F$11),0,MIN(X40+AN41-BE41-F$11,$C41-SUM($BU41:BU41))))</f>
        <v>0</v>
      </c>
      <c r="BW41" s="174">
        <f ca="1">IF(NOT(debteliminator),0,IF(OR(G$11=0,Y40+AO41-BF41&lt;=G$11),0,MIN(Y40+AO41-BF41-G$11,$C41-SUM($BU41:BV41))))</f>
        <v>0</v>
      </c>
      <c r="BX41" s="174">
        <f ca="1">IF(NOT(debteliminator),0,IF(OR(H$11=0,Z40+AP41-BG41&lt;=H$11),0,MIN(Z40+AP41-BG41-H$11,$C41-SUM($BU41:BW41))))</f>
        <v>0</v>
      </c>
      <c r="BY41" s="174">
        <f ca="1">IF(NOT(debteliminator),0,IF(OR(I$11=0,AA40+AQ41-BH41&lt;=I$11),0,MIN(AA40+AQ41-BH41-I$11,$C41-SUM($BU41:BX41))))</f>
        <v>0</v>
      </c>
      <c r="BZ41" s="174">
        <f ca="1">IF(NOT(debteliminator),0,IF(OR(J$11=0,AB40+AR41-BI41&lt;=J$11),0,MIN(AB40+AR41-BI41-J$11,$C41-SUM($BU41:BY41))))</f>
        <v>0</v>
      </c>
      <c r="CA41" s="174">
        <f ca="1">IF(NOT(debteliminator),0,IF(OR(K$11=0,AC40+AS41-BJ41&lt;=K$11),0,MIN(AC40+AS41-BJ41-K$11,$C41-SUM($BU41:BZ41))))</f>
        <v>0</v>
      </c>
      <c r="CB41" s="174">
        <f ca="1">IF(NOT(debteliminator),0,IF(OR(L$11=0,AD40+AT41-BK41&lt;=L$11),0,MIN(AD40+AT41-BK41-L$11,$C41-SUM($BU41:CA41))))</f>
        <v>0</v>
      </c>
      <c r="CC41" s="174">
        <f ca="1">IF(NOT(debteliminator),0,IF(OR(M$11=0,AE40+AU41-BL41&lt;=M$11),0,MIN(AE40+AU41-BL41-M$11,$C41-SUM($BU41:CB41))))</f>
        <v>0</v>
      </c>
      <c r="CD41" s="174">
        <f ca="1">IF(NOT(debteliminator),0,IF(OR(N$11=0,AF40+AV41-BM41&lt;=N$11),0,MIN(AF40+AV41-BM41-N$11,$C41-SUM($BU41:CC41))))</f>
        <v>0</v>
      </c>
      <c r="CE41" s="174">
        <f ca="1">IF(NOT(debteliminator),0,IF(OR(O$11=0,AG40+AW41-BN41&lt;=O$11),0,MIN(AG40+AW41-BN41-O$11,$C41-SUM($BU41:CD41))))</f>
        <v>0</v>
      </c>
      <c r="CF41" s="174">
        <f ca="1">IF(NOT(debteliminator),0,IF(OR(P$11=0,AH40+AX41-BO41&lt;=P$11),0,MIN(AH40+AX41-BO41-P$11,$C41-SUM($BU41:CE41))))</f>
        <v>0</v>
      </c>
      <c r="CG41" s="174">
        <f ca="1">IF(NOT(debteliminator),0,IF(OR(Q$11=0,AI40+AY41-BP41&lt;=Q$11),0,MIN(AI40+AY41-BP41-Q$11,$C41-SUM($BU41:CF41))))</f>
        <v>0</v>
      </c>
      <c r="CH41" s="174">
        <f ca="1">IF(NOT(debteliminator),0,IF(OR(R$11=0,AJ40+AZ41-BQ41&lt;=R$11),0,MIN(AJ40+AZ41-BQ41-R$11,$C41-SUM($BU41:CG41))))</f>
        <v>0</v>
      </c>
      <c r="CI41" s="174">
        <f ca="1">IF(NOT(debteliminator),0,IF(OR(S$11=0,AK40+BA41-BR41&lt;=S$11),0,MIN(AK40+BA41-BR41-S$11,$C41-SUM($BU41:CH41))))</f>
        <v>0</v>
      </c>
      <c r="CJ41" s="177">
        <f t="shared" ca="1" si="21"/>
        <v>0</v>
      </c>
      <c r="CL41" s="178">
        <f t="shared" ca="1" si="24"/>
        <v>0</v>
      </c>
      <c r="CM41" s="174">
        <f ca="1">IF(X40&lt;=0,0,IF($C41-$CJ41&lt;=SUM($CL41:CL41),0,IF(BE41+$C41-$CJ41-SUM($CL41:CL41)&gt;X40+AN41,X40+AN41-BE41,$C41-$CJ41-SUM($CL41:CL41))))</f>
        <v>0</v>
      </c>
      <c r="CN41" s="174">
        <f ca="1">IF(Y40&lt;=0,0,IF($C41-$CJ41&lt;=SUM($CL41:CM41),0,IF(BF41+$C41-$CJ41-SUM($CL41:CM41)&gt;Y40+AO41,Y40+AO41-BF41,$C41-$CJ41-SUM($CL41:CM41))))</f>
        <v>0</v>
      </c>
      <c r="CO41" s="174">
        <f ca="1">IF(Z40&lt;=0,0,IF($C41-$CJ41&lt;=SUM($CL41:CN41),0,IF(BG41+$C41-$CJ41-SUM($CL41:CN41)&gt;Z40+AP41,Z40+AP41-BG41,$C41-$CJ41-SUM($CL41:CN41))))</f>
        <v>0</v>
      </c>
      <c r="CP41" s="174">
        <f ca="1">IF(AA40&lt;=0,0,IF($C41-$CJ41&lt;=SUM($CL41:CO41),0,IF(BH41+$C41-$CJ41-SUM($CL41:CO41)&gt;AA40+AQ41,AA40+AQ41-BH41,$C41-$CJ41-SUM($CL41:CO41))))</f>
        <v>0</v>
      </c>
      <c r="CQ41" s="174">
        <f ca="1">IF(AB40&lt;=0,0,IF($C41-$CJ41&lt;=SUM($CL41:CP41),0,IF(BI41+$C41-$CJ41-SUM($CL41:CP41)&gt;AB40+AR41,AB40+AR41-BI41,$C41-$CJ41-SUM($CL41:CP41))))</f>
        <v>0</v>
      </c>
      <c r="CR41" s="174">
        <f ca="1">IF(AC40&lt;=0,0,IF($C41-$CJ41&lt;=SUM($CL41:CQ41),0,IF(BJ41+$C41-$CJ41-SUM($CL41:CQ41)&gt;AC40+AS41,AC40+AS41-BJ41,$C41-$CJ41-SUM($CL41:CQ41))))</f>
        <v>0</v>
      </c>
      <c r="CS41" s="174">
        <f ca="1">IF(AD40&lt;=0,0,IF($C41-$CJ41&lt;=SUM($CL41:CR41),0,IF(BK41+$C41-$CJ41-SUM($CL41:CR41)&gt;AD40+AT41,AD40+AT41-BK41,$C41-$CJ41-SUM($CL41:CR41))))</f>
        <v>0</v>
      </c>
      <c r="CT41" s="174">
        <f ca="1">IF(AE40&lt;=0,0,IF($C41-$CJ41&lt;=SUM($CL41:CS41),0,IF(BL41+$C41-$CJ41-SUM($CL41:CS41)&gt;AE40+AU41,AE40+AU41-BL41,$C41-$CJ41-SUM($CL41:CS41))))</f>
        <v>0</v>
      </c>
      <c r="CU41" s="174">
        <f ca="1">IF(AF40&lt;=0,0,IF($C41-$CJ41&lt;=SUM($CL41:CT41),0,IF(BM41+$C41-$CJ41-SUM($CL41:CT41)&gt;AF40+AV41,AF40+AV41-BM41,$C41-$CJ41-SUM($CL41:CT41))))</f>
        <v>0</v>
      </c>
      <c r="CV41" s="174">
        <f ca="1">IF(AG40&lt;=0,0,IF($C41-$CJ41&lt;=SUM($CL41:CU41),0,IF(BN41+$C41-$CJ41-SUM($CL41:CU41)&gt;AG40+AW41,AG40+AW41-BN41,$C41-$CJ41-SUM($CL41:CU41))))</f>
        <v>0</v>
      </c>
      <c r="CW41" s="174">
        <f ca="1">IF(AH40&lt;=0,0,IF($C41-$CJ41&lt;=SUM($CL41:CV41),0,IF(BO41+$C41-$CJ41-SUM($CL41:CV41)&gt;AH40+AX41,AH40+AX41-BO41,$C41-$CJ41-SUM($CL41:CV41))))</f>
        <v>0</v>
      </c>
      <c r="CX41" s="174">
        <f ca="1">IF(AI40&lt;=0,0,IF($C41-$CJ41&lt;=SUM($CL41:CW41),0,IF(BP41+$C41-$CJ41-SUM($CL41:CW41)&gt;AI40+AY41,AI40+AY41-BP41,$C41-$CJ41-SUM($CL41:CW41))))</f>
        <v>0</v>
      </c>
      <c r="CY41" s="174">
        <f ca="1">IF(AJ40&lt;=0,0,IF($C41-$CJ41&lt;=SUM($CL41:CX41),0,IF(BQ41+$C41-$CJ41-SUM($CL41:CX41)&gt;AJ40+AZ41,AJ40+AZ41-BQ41,$C41-$CJ41-SUM($CL41:CX41))))</f>
        <v>0</v>
      </c>
      <c r="CZ41" s="174">
        <f ca="1">IF(AK40&lt;=0,0,IF($C41-$CJ41&lt;=SUM($CL41:CY41),0,IF(BR41+$C41-$CJ41-SUM($CL41:CY41)&gt;AK40+BA41,AK40+BA41-BR41,$C41-$CJ41-SUM($CL41:CY41))))</f>
        <v>0</v>
      </c>
      <c r="DA41" s="176"/>
      <c r="DB41" s="176"/>
    </row>
    <row r="42" spans="1:106">
      <c r="A42" s="165">
        <f t="shared" ca="1" si="9"/>
        <v>18</v>
      </c>
      <c r="B42" s="166">
        <f t="shared" ca="1" si="22"/>
        <v>43282</v>
      </c>
      <c r="C42" s="169">
        <f ca="1">IF(A42="","",IF(debteliminator,IF(($E$7-BS42)&lt;0,0,$E$7-BS42),0)+D42)</f>
        <v>0</v>
      </c>
      <c r="D42" s="420"/>
      <c r="E42" s="172">
        <f t="shared" ca="1" si="23"/>
        <v>0</v>
      </c>
      <c r="F42" s="172">
        <f t="shared" ca="1" si="25"/>
        <v>125</v>
      </c>
      <c r="G42" s="172">
        <f t="shared" ca="1" si="26"/>
        <v>200</v>
      </c>
      <c r="H42" s="172">
        <f t="shared" ca="1" si="27"/>
        <v>250</v>
      </c>
      <c r="I42" s="172">
        <f t="shared" ca="1" si="28"/>
        <v>395</v>
      </c>
      <c r="J42" s="172">
        <f t="shared" ca="1" si="29"/>
        <v>0</v>
      </c>
      <c r="K42" s="172">
        <f t="shared" ca="1" si="30"/>
        <v>0</v>
      </c>
      <c r="L42" s="172">
        <f t="shared" ca="1" si="31"/>
        <v>0</v>
      </c>
      <c r="M42" s="172">
        <f t="shared" ca="1" si="32"/>
        <v>0</v>
      </c>
      <c r="N42" s="172">
        <f t="shared" ca="1" si="33"/>
        <v>0</v>
      </c>
      <c r="O42" s="172">
        <f t="shared" ca="1" si="34"/>
        <v>0</v>
      </c>
      <c r="P42" s="172">
        <f t="shared" ca="1" si="35"/>
        <v>0</v>
      </c>
      <c r="Q42" s="172">
        <f t="shared" ca="1" si="36"/>
        <v>0</v>
      </c>
      <c r="R42" s="172">
        <f t="shared" ca="1" si="37"/>
        <v>0</v>
      </c>
      <c r="S42" s="172">
        <f t="shared" ca="1" si="38"/>
        <v>0</v>
      </c>
      <c r="U42" s="169">
        <f t="shared" ca="1" si="11"/>
        <v>16926.25</v>
      </c>
      <c r="V42" s="173">
        <f t="shared" ca="1" si="12"/>
        <v>970</v>
      </c>
      <c r="W42" s="174">
        <f t="shared" ca="1" si="13"/>
        <v>0</v>
      </c>
      <c r="X42" s="174">
        <f t="shared" ca="1" si="39"/>
        <v>995.86</v>
      </c>
      <c r="Y42" s="174">
        <f t="shared" ca="1" si="39"/>
        <v>2212.0500000000002</v>
      </c>
      <c r="Z42" s="174">
        <f t="shared" ca="1" si="39"/>
        <v>1805.06</v>
      </c>
      <c r="AA42" s="174">
        <f t="shared" ca="1" si="39"/>
        <v>11913.28</v>
      </c>
      <c r="AB42" s="174">
        <f t="shared" ca="1" si="39"/>
        <v>0</v>
      </c>
      <c r="AC42" s="174">
        <f t="shared" ca="1" si="39"/>
        <v>0</v>
      </c>
      <c r="AD42" s="174">
        <f t="shared" ca="1" si="39"/>
        <v>0</v>
      </c>
      <c r="AE42" s="174">
        <f t="shared" ca="1" si="39"/>
        <v>0</v>
      </c>
      <c r="AF42" s="174">
        <f t="shared" ca="1" si="39"/>
        <v>0</v>
      </c>
      <c r="AG42" s="174">
        <f t="shared" ca="1" si="39"/>
        <v>0</v>
      </c>
      <c r="AH42" s="174">
        <f t="shared" ca="1" si="39"/>
        <v>0</v>
      </c>
      <c r="AI42" s="174">
        <f t="shared" ca="1" si="39"/>
        <v>0</v>
      </c>
      <c r="AJ42" s="174">
        <f t="shared" ca="1" si="39"/>
        <v>0</v>
      </c>
      <c r="AK42" s="174">
        <f t="shared" ca="1" si="39"/>
        <v>0</v>
      </c>
      <c r="AL42" s="179"/>
      <c r="AM42" s="174">
        <f t="shared" ca="1" si="15"/>
        <v>0</v>
      </c>
      <c r="AN42" s="174">
        <f t="shared" ca="1" si="40"/>
        <v>13.84</v>
      </c>
      <c r="AO42" s="174">
        <f t="shared" ca="1" si="40"/>
        <v>28.8</v>
      </c>
      <c r="AP42" s="174">
        <f t="shared" ca="1" si="40"/>
        <v>32.01</v>
      </c>
      <c r="AQ42" s="174">
        <f t="shared" ca="1" si="40"/>
        <v>45.98</v>
      </c>
      <c r="AR42" s="174">
        <f t="shared" ca="1" si="40"/>
        <v>0</v>
      </c>
      <c r="AS42" s="174">
        <f t="shared" ca="1" si="40"/>
        <v>0</v>
      </c>
      <c r="AT42" s="174">
        <f t="shared" ca="1" si="40"/>
        <v>0</v>
      </c>
      <c r="AU42" s="174">
        <f t="shared" ca="1" si="40"/>
        <v>0</v>
      </c>
      <c r="AV42" s="174">
        <f t="shared" ca="1" si="40"/>
        <v>0</v>
      </c>
      <c r="AW42" s="174">
        <f t="shared" ca="1" si="40"/>
        <v>0</v>
      </c>
      <c r="AX42" s="174">
        <f t="shared" ca="1" si="40"/>
        <v>0</v>
      </c>
      <c r="AY42" s="174">
        <f t="shared" ca="1" si="40"/>
        <v>0</v>
      </c>
      <c r="AZ42" s="174">
        <f t="shared" ca="1" si="40"/>
        <v>0</v>
      </c>
      <c r="BA42" s="174">
        <f t="shared" ca="1" si="40"/>
        <v>0</v>
      </c>
      <c r="BB42" s="175">
        <f t="shared" ca="1" si="17"/>
        <v>120.63</v>
      </c>
      <c r="BC42" s="176"/>
      <c r="BD42" s="174">
        <f t="shared" ca="1" si="18"/>
        <v>0</v>
      </c>
      <c r="BE42" s="174">
        <f t="shared" ca="1" si="41"/>
        <v>125</v>
      </c>
      <c r="BF42" s="174">
        <f t="shared" ca="1" si="41"/>
        <v>200</v>
      </c>
      <c r="BG42" s="174">
        <f t="shared" ca="1" si="41"/>
        <v>250</v>
      </c>
      <c r="BH42" s="174">
        <f t="shared" ca="1" si="41"/>
        <v>395</v>
      </c>
      <c r="BI42" s="174">
        <f t="shared" ca="1" si="41"/>
        <v>0</v>
      </c>
      <c r="BJ42" s="174">
        <f t="shared" ca="1" si="41"/>
        <v>0</v>
      </c>
      <c r="BK42" s="174">
        <f t="shared" ca="1" si="41"/>
        <v>0</v>
      </c>
      <c r="BL42" s="174">
        <f t="shared" ca="1" si="41"/>
        <v>0</v>
      </c>
      <c r="BM42" s="174">
        <f t="shared" ca="1" si="41"/>
        <v>0</v>
      </c>
      <c r="BN42" s="174">
        <f t="shared" ca="1" si="41"/>
        <v>0</v>
      </c>
      <c r="BO42" s="174">
        <f t="shared" ca="1" si="41"/>
        <v>0</v>
      </c>
      <c r="BP42" s="174">
        <f t="shared" ca="1" si="41"/>
        <v>0</v>
      </c>
      <c r="BQ42" s="174">
        <f t="shared" ca="1" si="41"/>
        <v>0</v>
      </c>
      <c r="BR42" s="174">
        <f t="shared" ca="1" si="41"/>
        <v>0</v>
      </c>
      <c r="BS42" s="177">
        <f t="shared" ca="1" si="20"/>
        <v>970</v>
      </c>
      <c r="BT42" s="175"/>
      <c r="BU42" s="178">
        <f ca="1">IF(NOT(debteliminator),0,IF(OR(E$11=0,W41+AM42-BD42&lt;=E$11),0,MIN(W41+AM42-BD42-E$11,$C42)))</f>
        <v>0</v>
      </c>
      <c r="BV42" s="174">
        <f ca="1">IF(NOT(debteliminator),0,IF(OR(F$11=0,X41+AN42-BE42&lt;=F$11),0,MIN(X41+AN42-BE42-F$11,$C42-SUM($BU42:BU42))))</f>
        <v>0</v>
      </c>
      <c r="BW42" s="174">
        <f ca="1">IF(NOT(debteliminator),0,IF(OR(G$11=0,Y41+AO42-BF42&lt;=G$11),0,MIN(Y41+AO42-BF42-G$11,$C42-SUM($BU42:BV42))))</f>
        <v>0</v>
      </c>
      <c r="BX42" s="174">
        <f ca="1">IF(NOT(debteliminator),0,IF(OR(H$11=0,Z41+AP42-BG42&lt;=H$11),0,MIN(Z41+AP42-BG42-H$11,$C42-SUM($BU42:BW42))))</f>
        <v>0</v>
      </c>
      <c r="BY42" s="174">
        <f ca="1">IF(NOT(debteliminator),0,IF(OR(I$11=0,AA41+AQ42-BH42&lt;=I$11),0,MIN(AA41+AQ42-BH42-I$11,$C42-SUM($BU42:BX42))))</f>
        <v>0</v>
      </c>
      <c r="BZ42" s="174">
        <f ca="1">IF(NOT(debteliminator),0,IF(OR(J$11=0,AB41+AR42-BI42&lt;=J$11),0,MIN(AB41+AR42-BI42-J$11,$C42-SUM($BU42:BY42))))</f>
        <v>0</v>
      </c>
      <c r="CA42" s="174">
        <f ca="1">IF(NOT(debteliminator),0,IF(OR(K$11=0,AC41+AS42-BJ42&lt;=K$11),0,MIN(AC41+AS42-BJ42-K$11,$C42-SUM($BU42:BZ42))))</f>
        <v>0</v>
      </c>
      <c r="CB42" s="174">
        <f ca="1">IF(NOT(debteliminator),0,IF(OR(L$11=0,AD41+AT42-BK42&lt;=L$11),0,MIN(AD41+AT42-BK42-L$11,$C42-SUM($BU42:CA42))))</f>
        <v>0</v>
      </c>
      <c r="CC42" s="174">
        <f ca="1">IF(NOT(debteliminator),0,IF(OR(M$11=0,AE41+AU42-BL42&lt;=M$11),0,MIN(AE41+AU42-BL42-M$11,$C42-SUM($BU42:CB42))))</f>
        <v>0</v>
      </c>
      <c r="CD42" s="174">
        <f ca="1">IF(NOT(debteliminator),0,IF(OR(N$11=0,AF41+AV42-BM42&lt;=N$11),0,MIN(AF41+AV42-BM42-N$11,$C42-SUM($BU42:CC42))))</f>
        <v>0</v>
      </c>
      <c r="CE42" s="174">
        <f ca="1">IF(NOT(debteliminator),0,IF(OR(O$11=0,AG41+AW42-BN42&lt;=O$11),0,MIN(AG41+AW42-BN42-O$11,$C42-SUM($BU42:CD42))))</f>
        <v>0</v>
      </c>
      <c r="CF42" s="174">
        <f ca="1">IF(NOT(debteliminator),0,IF(OR(P$11=0,AH41+AX42-BO42&lt;=P$11),0,MIN(AH41+AX42-BO42-P$11,$C42-SUM($BU42:CE42))))</f>
        <v>0</v>
      </c>
      <c r="CG42" s="174">
        <f ca="1">IF(NOT(debteliminator),0,IF(OR(Q$11=0,AI41+AY42-BP42&lt;=Q$11),0,MIN(AI41+AY42-BP42-Q$11,$C42-SUM($BU42:CF42))))</f>
        <v>0</v>
      </c>
      <c r="CH42" s="174">
        <f ca="1">IF(NOT(debteliminator),0,IF(OR(R$11=0,AJ41+AZ42-BQ42&lt;=R$11),0,MIN(AJ41+AZ42-BQ42-R$11,$C42-SUM($BU42:CG42))))</f>
        <v>0</v>
      </c>
      <c r="CI42" s="174">
        <f ca="1">IF(NOT(debteliminator),0,IF(OR(S$11=0,AK41+BA42-BR42&lt;=S$11),0,MIN(AK41+BA42-BR42-S$11,$C42-SUM($BU42:CH42))))</f>
        <v>0</v>
      </c>
      <c r="CJ42" s="177">
        <f t="shared" ca="1" si="21"/>
        <v>0</v>
      </c>
      <c r="CL42" s="178">
        <f t="shared" ca="1" si="24"/>
        <v>0</v>
      </c>
      <c r="CM42" s="174">
        <f ca="1">IF(X41&lt;=0,0,IF($C42-$CJ42&lt;=SUM($CL42:CL42),0,IF(BE42+$C42-$CJ42-SUM($CL42:CL42)&gt;X41+AN42,X41+AN42-BE42,$C42-$CJ42-SUM($CL42:CL42))))</f>
        <v>0</v>
      </c>
      <c r="CN42" s="174">
        <f ca="1">IF(Y41&lt;=0,0,IF($C42-$CJ42&lt;=SUM($CL42:CM42),0,IF(BF42+$C42-$CJ42-SUM($CL42:CM42)&gt;Y41+AO42,Y41+AO42-BF42,$C42-$CJ42-SUM($CL42:CM42))))</f>
        <v>0</v>
      </c>
      <c r="CO42" s="174">
        <f ca="1">IF(Z41&lt;=0,0,IF($C42-$CJ42&lt;=SUM($CL42:CN42),0,IF(BG42+$C42-$CJ42-SUM($CL42:CN42)&gt;Z41+AP42,Z41+AP42-BG42,$C42-$CJ42-SUM($CL42:CN42))))</f>
        <v>0</v>
      </c>
      <c r="CP42" s="174">
        <f ca="1">IF(AA41&lt;=0,0,IF($C42-$CJ42&lt;=SUM($CL42:CO42),0,IF(BH42+$C42-$CJ42-SUM($CL42:CO42)&gt;AA41+AQ42,AA41+AQ42-BH42,$C42-$CJ42-SUM($CL42:CO42))))</f>
        <v>0</v>
      </c>
      <c r="CQ42" s="174">
        <f ca="1">IF(AB41&lt;=0,0,IF($C42-$CJ42&lt;=SUM($CL42:CP42),0,IF(BI42+$C42-$CJ42-SUM($CL42:CP42)&gt;AB41+AR42,AB41+AR42-BI42,$C42-$CJ42-SUM($CL42:CP42))))</f>
        <v>0</v>
      </c>
      <c r="CR42" s="174">
        <f ca="1">IF(AC41&lt;=0,0,IF($C42-$CJ42&lt;=SUM($CL42:CQ42),0,IF(BJ42+$C42-$CJ42-SUM($CL42:CQ42)&gt;AC41+AS42,AC41+AS42-BJ42,$C42-$CJ42-SUM($CL42:CQ42))))</f>
        <v>0</v>
      </c>
      <c r="CS42" s="174">
        <f ca="1">IF(AD41&lt;=0,0,IF($C42-$CJ42&lt;=SUM($CL42:CR42),0,IF(BK42+$C42-$CJ42-SUM($CL42:CR42)&gt;AD41+AT42,AD41+AT42-BK42,$C42-$CJ42-SUM($CL42:CR42))))</f>
        <v>0</v>
      </c>
      <c r="CT42" s="174">
        <f ca="1">IF(AE41&lt;=0,0,IF($C42-$CJ42&lt;=SUM($CL42:CS42),0,IF(BL42+$C42-$CJ42-SUM($CL42:CS42)&gt;AE41+AU42,AE41+AU42-BL42,$C42-$CJ42-SUM($CL42:CS42))))</f>
        <v>0</v>
      </c>
      <c r="CU42" s="174">
        <f ca="1">IF(AF41&lt;=0,0,IF($C42-$CJ42&lt;=SUM($CL42:CT42),0,IF(BM42+$C42-$CJ42-SUM($CL42:CT42)&gt;AF41+AV42,AF41+AV42-BM42,$C42-$CJ42-SUM($CL42:CT42))))</f>
        <v>0</v>
      </c>
      <c r="CV42" s="174">
        <f ca="1">IF(AG41&lt;=0,0,IF($C42-$CJ42&lt;=SUM($CL42:CU42),0,IF(BN42+$C42-$CJ42-SUM($CL42:CU42)&gt;AG41+AW42,AG41+AW42-BN42,$C42-$CJ42-SUM($CL42:CU42))))</f>
        <v>0</v>
      </c>
      <c r="CW42" s="174">
        <f ca="1">IF(AH41&lt;=0,0,IF($C42-$CJ42&lt;=SUM($CL42:CV42),0,IF(BO42+$C42-$CJ42-SUM($CL42:CV42)&gt;AH41+AX42,AH41+AX42-BO42,$C42-$CJ42-SUM($CL42:CV42))))</f>
        <v>0</v>
      </c>
      <c r="CX42" s="174">
        <f ca="1">IF(AI41&lt;=0,0,IF($C42-$CJ42&lt;=SUM($CL42:CW42),0,IF(BP42+$C42-$CJ42-SUM($CL42:CW42)&gt;AI41+AY42,AI41+AY42-BP42,$C42-$CJ42-SUM($CL42:CW42))))</f>
        <v>0</v>
      </c>
      <c r="CY42" s="174">
        <f ca="1">IF(AJ41&lt;=0,0,IF($C42-$CJ42&lt;=SUM($CL42:CX42),0,IF(BQ42+$C42-$CJ42-SUM($CL42:CX42)&gt;AJ41+AZ42,AJ41+AZ42-BQ42,$C42-$CJ42-SUM($CL42:CX42))))</f>
        <v>0</v>
      </c>
      <c r="CZ42" s="174">
        <f ca="1">IF(AK41&lt;=0,0,IF($C42-$CJ42&lt;=SUM($CL42:CY42),0,IF(BR42+$C42-$CJ42-SUM($CL42:CY42)&gt;AK41+BA42,AK41+BA42-BR42,$C42-$CJ42-SUM($CL42:CY42))))</f>
        <v>0</v>
      </c>
      <c r="DA42" s="176"/>
      <c r="DB42" s="176"/>
    </row>
    <row r="43" spans="1:106">
      <c r="A43" s="165">
        <f t="shared" ca="1" si="9"/>
        <v>19</v>
      </c>
      <c r="B43" s="166">
        <f t="shared" ca="1" si="22"/>
        <v>43313</v>
      </c>
      <c r="C43" s="169">
        <f ca="1">IF(A43="","",IF(debteliminator,IF(($E$7-BS43)&lt;0,0,$E$7-BS43),0)+D43)</f>
        <v>0</v>
      </c>
      <c r="D43" s="420"/>
      <c r="E43" s="172">
        <f t="shared" ca="1" si="23"/>
        <v>0</v>
      </c>
      <c r="F43" s="172">
        <f t="shared" ca="1" si="25"/>
        <v>125</v>
      </c>
      <c r="G43" s="172">
        <f t="shared" ca="1" si="26"/>
        <v>200</v>
      </c>
      <c r="H43" s="172">
        <f t="shared" ca="1" si="27"/>
        <v>250</v>
      </c>
      <c r="I43" s="172">
        <f t="shared" ca="1" si="28"/>
        <v>395</v>
      </c>
      <c r="J43" s="172">
        <f t="shared" ca="1" si="29"/>
        <v>0</v>
      </c>
      <c r="K43" s="172">
        <f t="shared" ca="1" si="30"/>
        <v>0</v>
      </c>
      <c r="L43" s="172">
        <f t="shared" ca="1" si="31"/>
        <v>0</v>
      </c>
      <c r="M43" s="172">
        <f t="shared" ca="1" si="32"/>
        <v>0</v>
      </c>
      <c r="N43" s="172">
        <f t="shared" ca="1" si="33"/>
        <v>0</v>
      </c>
      <c r="O43" s="172">
        <f t="shared" ca="1" si="34"/>
        <v>0</v>
      </c>
      <c r="P43" s="172">
        <f t="shared" ca="1" si="35"/>
        <v>0</v>
      </c>
      <c r="Q43" s="172">
        <f t="shared" ca="1" si="36"/>
        <v>0</v>
      </c>
      <c r="R43" s="172">
        <f t="shared" ca="1" si="37"/>
        <v>0</v>
      </c>
      <c r="S43" s="172">
        <f t="shared" ca="1" si="38"/>
        <v>0</v>
      </c>
      <c r="U43" s="169">
        <f t="shared" ca="1" si="11"/>
        <v>16068.670000000002</v>
      </c>
      <c r="V43" s="173">
        <f t="shared" ca="1" si="12"/>
        <v>970</v>
      </c>
      <c r="W43" s="174">
        <f t="shared" ca="1" si="13"/>
        <v>0</v>
      </c>
      <c r="X43" s="174">
        <f t="shared" ca="1" si="39"/>
        <v>883.31</v>
      </c>
      <c r="Y43" s="174">
        <f t="shared" ca="1" si="39"/>
        <v>2038.78</v>
      </c>
      <c r="Z43" s="174">
        <f t="shared" ca="1" si="39"/>
        <v>1583.63</v>
      </c>
      <c r="AA43" s="174">
        <f t="shared" ca="1" si="39"/>
        <v>11562.95</v>
      </c>
      <c r="AB43" s="174">
        <f t="shared" ca="1" si="39"/>
        <v>0</v>
      </c>
      <c r="AC43" s="174">
        <f t="shared" ca="1" si="39"/>
        <v>0</v>
      </c>
      <c r="AD43" s="174">
        <f t="shared" ca="1" si="39"/>
        <v>0</v>
      </c>
      <c r="AE43" s="174">
        <f t="shared" ca="1" si="39"/>
        <v>0</v>
      </c>
      <c r="AF43" s="174">
        <f t="shared" ca="1" si="39"/>
        <v>0</v>
      </c>
      <c r="AG43" s="174">
        <f t="shared" ca="1" si="39"/>
        <v>0</v>
      </c>
      <c r="AH43" s="174">
        <f t="shared" ca="1" si="39"/>
        <v>0</v>
      </c>
      <c r="AI43" s="174">
        <f t="shared" ca="1" si="39"/>
        <v>0</v>
      </c>
      <c r="AJ43" s="174">
        <f t="shared" ca="1" si="39"/>
        <v>0</v>
      </c>
      <c r="AK43" s="174">
        <f t="shared" ca="1" si="39"/>
        <v>0</v>
      </c>
      <c r="AL43" s="179"/>
      <c r="AM43" s="174">
        <f t="shared" ca="1" si="15"/>
        <v>0</v>
      </c>
      <c r="AN43" s="174">
        <f t="shared" ca="1" si="40"/>
        <v>12.45</v>
      </c>
      <c r="AO43" s="174">
        <f t="shared" ca="1" si="40"/>
        <v>26.73</v>
      </c>
      <c r="AP43" s="174">
        <f t="shared" ca="1" si="40"/>
        <v>28.57</v>
      </c>
      <c r="AQ43" s="174">
        <f t="shared" ca="1" si="40"/>
        <v>44.67</v>
      </c>
      <c r="AR43" s="174">
        <f t="shared" ca="1" si="40"/>
        <v>0</v>
      </c>
      <c r="AS43" s="174">
        <f t="shared" ca="1" si="40"/>
        <v>0</v>
      </c>
      <c r="AT43" s="174">
        <f t="shared" ca="1" si="40"/>
        <v>0</v>
      </c>
      <c r="AU43" s="174">
        <f t="shared" ca="1" si="40"/>
        <v>0</v>
      </c>
      <c r="AV43" s="174">
        <f t="shared" ca="1" si="40"/>
        <v>0</v>
      </c>
      <c r="AW43" s="174">
        <f t="shared" ca="1" si="40"/>
        <v>0</v>
      </c>
      <c r="AX43" s="174">
        <f t="shared" ca="1" si="40"/>
        <v>0</v>
      </c>
      <c r="AY43" s="174">
        <f t="shared" ca="1" si="40"/>
        <v>0</v>
      </c>
      <c r="AZ43" s="174">
        <f t="shared" ca="1" si="40"/>
        <v>0</v>
      </c>
      <c r="BA43" s="174">
        <f t="shared" ca="1" si="40"/>
        <v>0</v>
      </c>
      <c r="BB43" s="175">
        <f t="shared" ca="1" si="17"/>
        <v>112.42</v>
      </c>
      <c r="BC43" s="176"/>
      <c r="BD43" s="174">
        <f t="shared" ca="1" si="18"/>
        <v>0</v>
      </c>
      <c r="BE43" s="174">
        <f t="shared" ca="1" si="41"/>
        <v>125</v>
      </c>
      <c r="BF43" s="174">
        <f t="shared" ca="1" si="41"/>
        <v>200</v>
      </c>
      <c r="BG43" s="174">
        <f t="shared" ca="1" si="41"/>
        <v>250</v>
      </c>
      <c r="BH43" s="174">
        <f t="shared" ca="1" si="41"/>
        <v>395</v>
      </c>
      <c r="BI43" s="174">
        <f t="shared" ca="1" si="41"/>
        <v>0</v>
      </c>
      <c r="BJ43" s="174">
        <f t="shared" ca="1" si="41"/>
        <v>0</v>
      </c>
      <c r="BK43" s="174">
        <f t="shared" ca="1" si="41"/>
        <v>0</v>
      </c>
      <c r="BL43" s="174">
        <f t="shared" ca="1" si="41"/>
        <v>0</v>
      </c>
      <c r="BM43" s="174">
        <f t="shared" ca="1" si="41"/>
        <v>0</v>
      </c>
      <c r="BN43" s="174">
        <f t="shared" ca="1" si="41"/>
        <v>0</v>
      </c>
      <c r="BO43" s="174">
        <f t="shared" ca="1" si="41"/>
        <v>0</v>
      </c>
      <c r="BP43" s="174">
        <f t="shared" ca="1" si="41"/>
        <v>0</v>
      </c>
      <c r="BQ43" s="174">
        <f t="shared" ca="1" si="41"/>
        <v>0</v>
      </c>
      <c r="BR43" s="174">
        <f t="shared" ca="1" si="41"/>
        <v>0</v>
      </c>
      <c r="BS43" s="177">
        <f t="shared" ca="1" si="20"/>
        <v>970</v>
      </c>
      <c r="BT43" s="175"/>
      <c r="BU43" s="178">
        <f ca="1">IF(NOT(debteliminator),0,IF(OR(E$11=0,W42+AM43-BD43&lt;=E$11),0,MIN(W42+AM43-BD43-E$11,$C43)))</f>
        <v>0</v>
      </c>
      <c r="BV43" s="174">
        <f ca="1">IF(NOT(debteliminator),0,IF(OR(F$11=0,X42+AN43-BE43&lt;=F$11),0,MIN(X42+AN43-BE43-F$11,$C43-SUM($BU43:BU43))))</f>
        <v>0</v>
      </c>
      <c r="BW43" s="174">
        <f ca="1">IF(NOT(debteliminator),0,IF(OR(G$11=0,Y42+AO43-BF43&lt;=G$11),0,MIN(Y42+AO43-BF43-G$11,$C43-SUM($BU43:BV43))))</f>
        <v>0</v>
      </c>
      <c r="BX43" s="174">
        <f ca="1">IF(NOT(debteliminator),0,IF(OR(H$11=0,Z42+AP43-BG43&lt;=H$11),0,MIN(Z42+AP43-BG43-H$11,$C43-SUM($BU43:BW43))))</f>
        <v>0</v>
      </c>
      <c r="BY43" s="174">
        <f ca="1">IF(NOT(debteliminator),0,IF(OR(I$11=0,AA42+AQ43-BH43&lt;=I$11),0,MIN(AA42+AQ43-BH43-I$11,$C43-SUM($BU43:BX43))))</f>
        <v>0</v>
      </c>
      <c r="BZ43" s="174">
        <f ca="1">IF(NOT(debteliminator),0,IF(OR(J$11=0,AB42+AR43-BI43&lt;=J$11),0,MIN(AB42+AR43-BI43-J$11,$C43-SUM($BU43:BY43))))</f>
        <v>0</v>
      </c>
      <c r="CA43" s="174">
        <f ca="1">IF(NOT(debteliminator),0,IF(OR(K$11=0,AC42+AS43-BJ43&lt;=K$11),0,MIN(AC42+AS43-BJ43-K$11,$C43-SUM($BU43:BZ43))))</f>
        <v>0</v>
      </c>
      <c r="CB43" s="174">
        <f ca="1">IF(NOT(debteliminator),0,IF(OR(L$11=0,AD42+AT43-BK43&lt;=L$11),0,MIN(AD42+AT43-BK43-L$11,$C43-SUM($BU43:CA43))))</f>
        <v>0</v>
      </c>
      <c r="CC43" s="174">
        <f ca="1">IF(NOT(debteliminator),0,IF(OR(M$11=0,AE42+AU43-BL43&lt;=M$11),0,MIN(AE42+AU43-BL43-M$11,$C43-SUM($BU43:CB43))))</f>
        <v>0</v>
      </c>
      <c r="CD43" s="174">
        <f ca="1">IF(NOT(debteliminator),0,IF(OR(N$11=0,AF42+AV43-BM43&lt;=N$11),0,MIN(AF42+AV43-BM43-N$11,$C43-SUM($BU43:CC43))))</f>
        <v>0</v>
      </c>
      <c r="CE43" s="174">
        <f ca="1">IF(NOT(debteliminator),0,IF(OR(O$11=0,AG42+AW43-BN43&lt;=O$11),0,MIN(AG42+AW43-BN43-O$11,$C43-SUM($BU43:CD43))))</f>
        <v>0</v>
      </c>
      <c r="CF43" s="174">
        <f ca="1">IF(NOT(debteliminator),0,IF(OR(P$11=0,AH42+AX43-BO43&lt;=P$11),0,MIN(AH42+AX43-BO43-P$11,$C43-SUM($BU43:CE43))))</f>
        <v>0</v>
      </c>
      <c r="CG43" s="174">
        <f ca="1">IF(NOT(debteliminator),0,IF(OR(Q$11=0,AI42+AY43-BP43&lt;=Q$11),0,MIN(AI42+AY43-BP43-Q$11,$C43-SUM($BU43:CF43))))</f>
        <v>0</v>
      </c>
      <c r="CH43" s="174">
        <f ca="1">IF(NOT(debteliminator),0,IF(OR(R$11=0,AJ42+AZ43-BQ43&lt;=R$11),0,MIN(AJ42+AZ43-BQ43-R$11,$C43-SUM($BU43:CG43))))</f>
        <v>0</v>
      </c>
      <c r="CI43" s="174">
        <f ca="1">IF(NOT(debteliminator),0,IF(OR(S$11=0,AK42+BA43-BR43&lt;=S$11),0,MIN(AK42+BA43-BR43-S$11,$C43-SUM($BU43:CH43))))</f>
        <v>0</v>
      </c>
      <c r="CJ43" s="177">
        <f t="shared" ca="1" si="21"/>
        <v>0</v>
      </c>
      <c r="CL43" s="178">
        <f t="shared" ca="1" si="24"/>
        <v>0</v>
      </c>
      <c r="CM43" s="174">
        <f ca="1">IF(X42&lt;=0,0,IF($C43-$CJ43&lt;=SUM($CL43:CL43),0,IF(BE43+$C43-$CJ43-SUM($CL43:CL43)&gt;X42+AN43,X42+AN43-BE43,$C43-$CJ43-SUM($CL43:CL43))))</f>
        <v>0</v>
      </c>
      <c r="CN43" s="174">
        <f ca="1">IF(Y42&lt;=0,0,IF($C43-$CJ43&lt;=SUM($CL43:CM43),0,IF(BF43+$C43-$CJ43-SUM($CL43:CM43)&gt;Y42+AO43,Y42+AO43-BF43,$C43-$CJ43-SUM($CL43:CM43))))</f>
        <v>0</v>
      </c>
      <c r="CO43" s="174">
        <f ca="1">IF(Z42&lt;=0,0,IF($C43-$CJ43&lt;=SUM($CL43:CN43),0,IF(BG43+$C43-$CJ43-SUM($CL43:CN43)&gt;Z42+AP43,Z42+AP43-BG43,$C43-$CJ43-SUM($CL43:CN43))))</f>
        <v>0</v>
      </c>
      <c r="CP43" s="174">
        <f ca="1">IF(AA42&lt;=0,0,IF($C43-$CJ43&lt;=SUM($CL43:CO43),0,IF(BH43+$C43-$CJ43-SUM($CL43:CO43)&gt;AA42+AQ43,AA42+AQ43-BH43,$C43-$CJ43-SUM($CL43:CO43))))</f>
        <v>0</v>
      </c>
      <c r="CQ43" s="174">
        <f ca="1">IF(AB42&lt;=0,0,IF($C43-$CJ43&lt;=SUM($CL43:CP43),0,IF(BI43+$C43-$CJ43-SUM($CL43:CP43)&gt;AB42+AR43,AB42+AR43-BI43,$C43-$CJ43-SUM($CL43:CP43))))</f>
        <v>0</v>
      </c>
      <c r="CR43" s="174">
        <f ca="1">IF(AC42&lt;=0,0,IF($C43-$CJ43&lt;=SUM($CL43:CQ43),0,IF(BJ43+$C43-$CJ43-SUM($CL43:CQ43)&gt;AC42+AS43,AC42+AS43-BJ43,$C43-$CJ43-SUM($CL43:CQ43))))</f>
        <v>0</v>
      </c>
      <c r="CS43" s="174">
        <f ca="1">IF(AD42&lt;=0,0,IF($C43-$CJ43&lt;=SUM($CL43:CR43),0,IF(BK43+$C43-$CJ43-SUM($CL43:CR43)&gt;AD42+AT43,AD42+AT43-BK43,$C43-$CJ43-SUM($CL43:CR43))))</f>
        <v>0</v>
      </c>
      <c r="CT43" s="174">
        <f ca="1">IF(AE42&lt;=0,0,IF($C43-$CJ43&lt;=SUM($CL43:CS43),0,IF(BL43+$C43-$CJ43-SUM($CL43:CS43)&gt;AE42+AU43,AE42+AU43-BL43,$C43-$CJ43-SUM($CL43:CS43))))</f>
        <v>0</v>
      </c>
      <c r="CU43" s="174">
        <f ca="1">IF(AF42&lt;=0,0,IF($C43-$CJ43&lt;=SUM($CL43:CT43),0,IF(BM43+$C43-$CJ43-SUM($CL43:CT43)&gt;AF42+AV43,AF42+AV43-BM43,$C43-$CJ43-SUM($CL43:CT43))))</f>
        <v>0</v>
      </c>
      <c r="CV43" s="174">
        <f ca="1">IF(AG42&lt;=0,0,IF($C43-$CJ43&lt;=SUM($CL43:CU43),0,IF(BN43+$C43-$CJ43-SUM($CL43:CU43)&gt;AG42+AW43,AG42+AW43-BN43,$C43-$CJ43-SUM($CL43:CU43))))</f>
        <v>0</v>
      </c>
      <c r="CW43" s="174">
        <f ca="1">IF(AH42&lt;=0,0,IF($C43-$CJ43&lt;=SUM($CL43:CV43),0,IF(BO43+$C43-$CJ43-SUM($CL43:CV43)&gt;AH42+AX43,AH42+AX43-BO43,$C43-$CJ43-SUM($CL43:CV43))))</f>
        <v>0</v>
      </c>
      <c r="CX43" s="174">
        <f ca="1">IF(AI42&lt;=0,0,IF($C43-$CJ43&lt;=SUM($CL43:CW43),0,IF(BP43+$C43-$CJ43-SUM($CL43:CW43)&gt;AI42+AY43,AI42+AY43-BP43,$C43-$CJ43-SUM($CL43:CW43))))</f>
        <v>0</v>
      </c>
      <c r="CY43" s="174">
        <f ca="1">IF(AJ42&lt;=0,0,IF($C43-$CJ43&lt;=SUM($CL43:CX43),0,IF(BQ43+$C43-$CJ43-SUM($CL43:CX43)&gt;AJ42+AZ43,AJ42+AZ43-BQ43,$C43-$CJ43-SUM($CL43:CX43))))</f>
        <v>0</v>
      </c>
      <c r="CZ43" s="174">
        <f ca="1">IF(AK42&lt;=0,0,IF($C43-$CJ43&lt;=SUM($CL43:CY43),0,IF(BR43+$C43-$CJ43-SUM($CL43:CY43)&gt;AK42+BA43,AK42+BA43-BR43,$C43-$CJ43-SUM($CL43:CY43))))</f>
        <v>0</v>
      </c>
      <c r="DA43" s="176"/>
      <c r="DB43" s="176"/>
    </row>
    <row r="44" spans="1:106">
      <c r="A44" s="165">
        <f t="shared" ca="1" si="9"/>
        <v>20</v>
      </c>
      <c r="B44" s="166">
        <f t="shared" ca="1" si="22"/>
        <v>43344</v>
      </c>
      <c r="C44" s="169">
        <f ca="1">IF(A44="","",IF(debteliminator,IF(($E$7-BS44)&lt;0,0,$E$7-BS44),0)+D44)</f>
        <v>0</v>
      </c>
      <c r="D44" s="420"/>
      <c r="E44" s="172">
        <f t="shared" ca="1" si="23"/>
        <v>0</v>
      </c>
      <c r="F44" s="172">
        <f t="shared" ca="1" si="25"/>
        <v>125</v>
      </c>
      <c r="G44" s="172">
        <f t="shared" ca="1" si="26"/>
        <v>200</v>
      </c>
      <c r="H44" s="172">
        <f t="shared" ca="1" si="27"/>
        <v>250</v>
      </c>
      <c r="I44" s="172">
        <f t="shared" ca="1" si="28"/>
        <v>395</v>
      </c>
      <c r="J44" s="172">
        <f t="shared" ca="1" si="29"/>
        <v>0</v>
      </c>
      <c r="K44" s="172">
        <f t="shared" ca="1" si="30"/>
        <v>0</v>
      </c>
      <c r="L44" s="172">
        <f t="shared" ca="1" si="31"/>
        <v>0</v>
      </c>
      <c r="M44" s="172">
        <f t="shared" ca="1" si="32"/>
        <v>0</v>
      </c>
      <c r="N44" s="172">
        <f t="shared" ca="1" si="33"/>
        <v>0</v>
      </c>
      <c r="O44" s="172">
        <f t="shared" ca="1" si="34"/>
        <v>0</v>
      </c>
      <c r="P44" s="172">
        <f t="shared" ca="1" si="35"/>
        <v>0</v>
      </c>
      <c r="Q44" s="172">
        <f t="shared" ca="1" si="36"/>
        <v>0</v>
      </c>
      <c r="R44" s="172">
        <f t="shared" ca="1" si="37"/>
        <v>0</v>
      </c>
      <c r="S44" s="172">
        <f t="shared" ca="1" si="38"/>
        <v>0</v>
      </c>
      <c r="U44" s="169">
        <f t="shared" ca="1" si="11"/>
        <v>15202.77</v>
      </c>
      <c r="V44" s="173">
        <f t="shared" ca="1" si="12"/>
        <v>970</v>
      </c>
      <c r="W44" s="174">
        <f t="shared" ca="1" si="13"/>
        <v>0</v>
      </c>
      <c r="X44" s="174">
        <f t="shared" ca="1" si="39"/>
        <v>769.35</v>
      </c>
      <c r="Y44" s="174">
        <f t="shared" ca="1" si="39"/>
        <v>1863.42</v>
      </c>
      <c r="Z44" s="174">
        <f t="shared" ca="1" si="39"/>
        <v>1358.69</v>
      </c>
      <c r="AA44" s="174">
        <f t="shared" ca="1" si="39"/>
        <v>11211.31</v>
      </c>
      <c r="AB44" s="174">
        <f t="shared" ca="1" si="39"/>
        <v>0</v>
      </c>
      <c r="AC44" s="174">
        <f t="shared" ca="1" si="39"/>
        <v>0</v>
      </c>
      <c r="AD44" s="174">
        <f t="shared" ca="1" si="39"/>
        <v>0</v>
      </c>
      <c r="AE44" s="174">
        <f t="shared" ca="1" si="39"/>
        <v>0</v>
      </c>
      <c r="AF44" s="174">
        <f t="shared" ca="1" si="39"/>
        <v>0</v>
      </c>
      <c r="AG44" s="174">
        <f t="shared" ca="1" si="39"/>
        <v>0</v>
      </c>
      <c r="AH44" s="174">
        <f t="shared" ca="1" si="39"/>
        <v>0</v>
      </c>
      <c r="AI44" s="174">
        <f t="shared" ca="1" si="39"/>
        <v>0</v>
      </c>
      <c r="AJ44" s="174">
        <f t="shared" ca="1" si="39"/>
        <v>0</v>
      </c>
      <c r="AK44" s="174">
        <f t="shared" ca="1" si="39"/>
        <v>0</v>
      </c>
      <c r="AL44" s="179"/>
      <c r="AM44" s="174">
        <f t="shared" ca="1" si="15"/>
        <v>0</v>
      </c>
      <c r="AN44" s="174">
        <f t="shared" ca="1" si="40"/>
        <v>11.04</v>
      </c>
      <c r="AO44" s="174">
        <f t="shared" ca="1" si="40"/>
        <v>24.64</v>
      </c>
      <c r="AP44" s="174">
        <f t="shared" ca="1" si="40"/>
        <v>25.06</v>
      </c>
      <c r="AQ44" s="174">
        <f t="shared" ca="1" si="40"/>
        <v>43.36</v>
      </c>
      <c r="AR44" s="174">
        <f t="shared" ca="1" si="40"/>
        <v>0</v>
      </c>
      <c r="AS44" s="174">
        <f t="shared" ca="1" si="40"/>
        <v>0</v>
      </c>
      <c r="AT44" s="174">
        <f t="shared" ca="1" si="40"/>
        <v>0</v>
      </c>
      <c r="AU44" s="174">
        <f t="shared" ca="1" si="40"/>
        <v>0</v>
      </c>
      <c r="AV44" s="174">
        <f t="shared" ca="1" si="40"/>
        <v>0</v>
      </c>
      <c r="AW44" s="174">
        <f t="shared" ca="1" si="40"/>
        <v>0</v>
      </c>
      <c r="AX44" s="174">
        <f t="shared" ca="1" si="40"/>
        <v>0</v>
      </c>
      <c r="AY44" s="174">
        <f t="shared" ca="1" si="40"/>
        <v>0</v>
      </c>
      <c r="AZ44" s="174">
        <f t="shared" ca="1" si="40"/>
        <v>0</v>
      </c>
      <c r="BA44" s="174">
        <f t="shared" ca="1" si="40"/>
        <v>0</v>
      </c>
      <c r="BB44" s="175">
        <f t="shared" ca="1" si="17"/>
        <v>104.1</v>
      </c>
      <c r="BC44" s="176"/>
      <c r="BD44" s="174">
        <f t="shared" ca="1" si="18"/>
        <v>0</v>
      </c>
      <c r="BE44" s="174">
        <f t="shared" ca="1" si="41"/>
        <v>125</v>
      </c>
      <c r="BF44" s="174">
        <f t="shared" ca="1" si="41"/>
        <v>200</v>
      </c>
      <c r="BG44" s="174">
        <f t="shared" ca="1" si="41"/>
        <v>250</v>
      </c>
      <c r="BH44" s="174">
        <f t="shared" ca="1" si="41"/>
        <v>395</v>
      </c>
      <c r="BI44" s="174">
        <f t="shared" ca="1" si="41"/>
        <v>0</v>
      </c>
      <c r="BJ44" s="174">
        <f t="shared" ca="1" si="41"/>
        <v>0</v>
      </c>
      <c r="BK44" s="174">
        <f t="shared" ca="1" si="41"/>
        <v>0</v>
      </c>
      <c r="BL44" s="174">
        <f t="shared" ca="1" si="41"/>
        <v>0</v>
      </c>
      <c r="BM44" s="174">
        <f t="shared" ca="1" si="41"/>
        <v>0</v>
      </c>
      <c r="BN44" s="174">
        <f t="shared" ca="1" si="41"/>
        <v>0</v>
      </c>
      <c r="BO44" s="174">
        <f t="shared" ca="1" si="41"/>
        <v>0</v>
      </c>
      <c r="BP44" s="174">
        <f t="shared" ca="1" si="41"/>
        <v>0</v>
      </c>
      <c r="BQ44" s="174">
        <f t="shared" ca="1" si="41"/>
        <v>0</v>
      </c>
      <c r="BR44" s="174">
        <f t="shared" ca="1" si="41"/>
        <v>0</v>
      </c>
      <c r="BS44" s="177">
        <f t="shared" ca="1" si="20"/>
        <v>970</v>
      </c>
      <c r="BT44" s="175"/>
      <c r="BU44" s="178">
        <f ca="1">IF(NOT(debteliminator),0,IF(OR(E$11=0,W43+AM44-BD44&lt;=E$11),0,MIN(W43+AM44-BD44-E$11,$C44)))</f>
        <v>0</v>
      </c>
      <c r="BV44" s="174">
        <f ca="1">IF(NOT(debteliminator),0,IF(OR(F$11=0,X43+AN44-BE44&lt;=F$11),0,MIN(X43+AN44-BE44-F$11,$C44-SUM($BU44:BU44))))</f>
        <v>0</v>
      </c>
      <c r="BW44" s="174">
        <f ca="1">IF(NOT(debteliminator),0,IF(OR(G$11=0,Y43+AO44-BF44&lt;=G$11),0,MIN(Y43+AO44-BF44-G$11,$C44-SUM($BU44:BV44))))</f>
        <v>0</v>
      </c>
      <c r="BX44" s="174">
        <f ca="1">IF(NOT(debteliminator),0,IF(OR(H$11=0,Z43+AP44-BG44&lt;=H$11),0,MIN(Z43+AP44-BG44-H$11,$C44-SUM($BU44:BW44))))</f>
        <v>0</v>
      </c>
      <c r="BY44" s="174">
        <f ca="1">IF(NOT(debteliminator),0,IF(OR(I$11=0,AA43+AQ44-BH44&lt;=I$11),0,MIN(AA43+AQ44-BH44-I$11,$C44-SUM($BU44:BX44))))</f>
        <v>0</v>
      </c>
      <c r="BZ44" s="174">
        <f ca="1">IF(NOT(debteliminator),0,IF(OR(J$11=0,AB43+AR44-BI44&lt;=J$11),0,MIN(AB43+AR44-BI44-J$11,$C44-SUM($BU44:BY44))))</f>
        <v>0</v>
      </c>
      <c r="CA44" s="174">
        <f ca="1">IF(NOT(debteliminator),0,IF(OR(K$11=0,AC43+AS44-BJ44&lt;=K$11),0,MIN(AC43+AS44-BJ44-K$11,$C44-SUM($BU44:BZ44))))</f>
        <v>0</v>
      </c>
      <c r="CB44" s="174">
        <f ca="1">IF(NOT(debteliminator),0,IF(OR(L$11=0,AD43+AT44-BK44&lt;=L$11),0,MIN(AD43+AT44-BK44-L$11,$C44-SUM($BU44:CA44))))</f>
        <v>0</v>
      </c>
      <c r="CC44" s="174">
        <f ca="1">IF(NOT(debteliminator),0,IF(OR(M$11=0,AE43+AU44-BL44&lt;=M$11),0,MIN(AE43+AU44-BL44-M$11,$C44-SUM($BU44:CB44))))</f>
        <v>0</v>
      </c>
      <c r="CD44" s="174">
        <f ca="1">IF(NOT(debteliminator),0,IF(OR(N$11=0,AF43+AV44-BM44&lt;=N$11),0,MIN(AF43+AV44-BM44-N$11,$C44-SUM($BU44:CC44))))</f>
        <v>0</v>
      </c>
      <c r="CE44" s="174">
        <f ca="1">IF(NOT(debteliminator),0,IF(OR(O$11=0,AG43+AW44-BN44&lt;=O$11),0,MIN(AG43+AW44-BN44-O$11,$C44-SUM($BU44:CD44))))</f>
        <v>0</v>
      </c>
      <c r="CF44" s="174">
        <f ca="1">IF(NOT(debteliminator),0,IF(OR(P$11=0,AH43+AX44-BO44&lt;=P$11),0,MIN(AH43+AX44-BO44-P$11,$C44-SUM($BU44:CE44))))</f>
        <v>0</v>
      </c>
      <c r="CG44" s="174">
        <f ca="1">IF(NOT(debteliminator),0,IF(OR(Q$11=0,AI43+AY44-BP44&lt;=Q$11),0,MIN(AI43+AY44-BP44-Q$11,$C44-SUM($BU44:CF44))))</f>
        <v>0</v>
      </c>
      <c r="CH44" s="174">
        <f ca="1">IF(NOT(debteliminator),0,IF(OR(R$11=0,AJ43+AZ44-BQ44&lt;=R$11),0,MIN(AJ43+AZ44-BQ44-R$11,$C44-SUM($BU44:CG44))))</f>
        <v>0</v>
      </c>
      <c r="CI44" s="174">
        <f ca="1">IF(NOT(debteliminator),0,IF(OR(S$11=0,AK43+BA44-BR44&lt;=S$11),0,MIN(AK43+BA44-BR44-S$11,$C44-SUM($BU44:CH44))))</f>
        <v>0</v>
      </c>
      <c r="CJ44" s="177">
        <f t="shared" ca="1" si="21"/>
        <v>0</v>
      </c>
      <c r="CL44" s="178">
        <f t="shared" ca="1" si="24"/>
        <v>0</v>
      </c>
      <c r="CM44" s="174">
        <f ca="1">IF(X43&lt;=0,0,IF($C44-$CJ44&lt;=SUM($CL44:CL44),0,IF(BE44+$C44-$CJ44-SUM($CL44:CL44)&gt;X43+AN44,X43+AN44-BE44,$C44-$CJ44-SUM($CL44:CL44))))</f>
        <v>0</v>
      </c>
      <c r="CN44" s="174">
        <f ca="1">IF(Y43&lt;=0,0,IF($C44-$CJ44&lt;=SUM($CL44:CM44),0,IF(BF44+$C44-$CJ44-SUM($CL44:CM44)&gt;Y43+AO44,Y43+AO44-BF44,$C44-$CJ44-SUM($CL44:CM44))))</f>
        <v>0</v>
      </c>
      <c r="CO44" s="174">
        <f ca="1">IF(Z43&lt;=0,0,IF($C44-$CJ44&lt;=SUM($CL44:CN44),0,IF(BG44+$C44-$CJ44-SUM($CL44:CN44)&gt;Z43+AP44,Z43+AP44-BG44,$C44-$CJ44-SUM($CL44:CN44))))</f>
        <v>0</v>
      </c>
      <c r="CP44" s="174">
        <f ca="1">IF(AA43&lt;=0,0,IF($C44-$CJ44&lt;=SUM($CL44:CO44),0,IF(BH44+$C44-$CJ44-SUM($CL44:CO44)&gt;AA43+AQ44,AA43+AQ44-BH44,$C44-$CJ44-SUM($CL44:CO44))))</f>
        <v>0</v>
      </c>
      <c r="CQ44" s="174">
        <f ca="1">IF(AB43&lt;=0,0,IF($C44-$CJ44&lt;=SUM($CL44:CP44),0,IF(BI44+$C44-$CJ44-SUM($CL44:CP44)&gt;AB43+AR44,AB43+AR44-BI44,$C44-$CJ44-SUM($CL44:CP44))))</f>
        <v>0</v>
      </c>
      <c r="CR44" s="174">
        <f ca="1">IF(AC43&lt;=0,0,IF($C44-$CJ44&lt;=SUM($CL44:CQ44),0,IF(BJ44+$C44-$CJ44-SUM($CL44:CQ44)&gt;AC43+AS44,AC43+AS44-BJ44,$C44-$CJ44-SUM($CL44:CQ44))))</f>
        <v>0</v>
      </c>
      <c r="CS44" s="174">
        <f ca="1">IF(AD43&lt;=0,0,IF($C44-$CJ44&lt;=SUM($CL44:CR44),0,IF(BK44+$C44-$CJ44-SUM($CL44:CR44)&gt;AD43+AT44,AD43+AT44-BK44,$C44-$CJ44-SUM($CL44:CR44))))</f>
        <v>0</v>
      </c>
      <c r="CT44" s="174">
        <f ca="1">IF(AE43&lt;=0,0,IF($C44-$CJ44&lt;=SUM($CL44:CS44),0,IF(BL44+$C44-$CJ44-SUM($CL44:CS44)&gt;AE43+AU44,AE43+AU44-BL44,$C44-$CJ44-SUM($CL44:CS44))))</f>
        <v>0</v>
      </c>
      <c r="CU44" s="174">
        <f ca="1">IF(AF43&lt;=0,0,IF($C44-$CJ44&lt;=SUM($CL44:CT44),0,IF(BM44+$C44-$CJ44-SUM($CL44:CT44)&gt;AF43+AV44,AF43+AV44-BM44,$C44-$CJ44-SUM($CL44:CT44))))</f>
        <v>0</v>
      </c>
      <c r="CV44" s="174">
        <f ca="1">IF(AG43&lt;=0,0,IF($C44-$CJ44&lt;=SUM($CL44:CU44),0,IF(BN44+$C44-$CJ44-SUM($CL44:CU44)&gt;AG43+AW44,AG43+AW44-BN44,$C44-$CJ44-SUM($CL44:CU44))))</f>
        <v>0</v>
      </c>
      <c r="CW44" s="174">
        <f ca="1">IF(AH43&lt;=0,0,IF($C44-$CJ44&lt;=SUM($CL44:CV44),0,IF(BO44+$C44-$CJ44-SUM($CL44:CV44)&gt;AH43+AX44,AH43+AX44-BO44,$C44-$CJ44-SUM($CL44:CV44))))</f>
        <v>0</v>
      </c>
      <c r="CX44" s="174">
        <f ca="1">IF(AI43&lt;=0,0,IF($C44-$CJ44&lt;=SUM($CL44:CW44),0,IF(BP44+$C44-$CJ44-SUM($CL44:CW44)&gt;AI43+AY44,AI43+AY44-BP44,$C44-$CJ44-SUM($CL44:CW44))))</f>
        <v>0</v>
      </c>
      <c r="CY44" s="174">
        <f ca="1">IF(AJ43&lt;=0,0,IF($C44-$CJ44&lt;=SUM($CL44:CX44),0,IF(BQ44+$C44-$CJ44-SUM($CL44:CX44)&gt;AJ43+AZ44,AJ43+AZ44-BQ44,$C44-$CJ44-SUM($CL44:CX44))))</f>
        <v>0</v>
      </c>
      <c r="CZ44" s="174">
        <f ca="1">IF(AK43&lt;=0,0,IF($C44-$CJ44&lt;=SUM($CL44:CY44),0,IF(BR44+$C44-$CJ44-SUM($CL44:CY44)&gt;AK43+BA44,AK43+BA44-BR44,$C44-$CJ44-SUM($CL44:CY44))))</f>
        <v>0</v>
      </c>
      <c r="DA44" s="176"/>
      <c r="DB44" s="176"/>
    </row>
    <row r="45" spans="1:106">
      <c r="A45" s="165">
        <f t="shared" ca="1" si="9"/>
        <v>21</v>
      </c>
      <c r="B45" s="166">
        <f t="shared" ca="1" si="22"/>
        <v>43374</v>
      </c>
      <c r="C45" s="169">
        <f ca="1">IF(A45="","",IF(debteliminator,IF(($E$7-BS45)&lt;0,0,$E$7-BS45),0)+D45)</f>
        <v>0</v>
      </c>
      <c r="D45" s="420"/>
      <c r="E45" s="172">
        <f t="shared" ca="1" si="23"/>
        <v>0</v>
      </c>
      <c r="F45" s="172">
        <f t="shared" ca="1" si="25"/>
        <v>125</v>
      </c>
      <c r="G45" s="172">
        <f t="shared" ca="1" si="26"/>
        <v>200</v>
      </c>
      <c r="H45" s="172">
        <f t="shared" ca="1" si="27"/>
        <v>250</v>
      </c>
      <c r="I45" s="172">
        <f t="shared" ca="1" si="28"/>
        <v>395</v>
      </c>
      <c r="J45" s="172">
        <f t="shared" ca="1" si="29"/>
        <v>0</v>
      </c>
      <c r="K45" s="172">
        <f t="shared" ca="1" si="30"/>
        <v>0</v>
      </c>
      <c r="L45" s="172">
        <f t="shared" ca="1" si="31"/>
        <v>0</v>
      </c>
      <c r="M45" s="172">
        <f t="shared" ca="1" si="32"/>
        <v>0</v>
      </c>
      <c r="N45" s="172">
        <f t="shared" ca="1" si="33"/>
        <v>0</v>
      </c>
      <c r="O45" s="172">
        <f t="shared" ca="1" si="34"/>
        <v>0</v>
      </c>
      <c r="P45" s="172">
        <f t="shared" ca="1" si="35"/>
        <v>0</v>
      </c>
      <c r="Q45" s="172">
        <f t="shared" ca="1" si="36"/>
        <v>0</v>
      </c>
      <c r="R45" s="172">
        <f t="shared" ca="1" si="37"/>
        <v>0</v>
      </c>
      <c r="S45" s="172">
        <f t="shared" ca="1" si="38"/>
        <v>0</v>
      </c>
      <c r="U45" s="169">
        <f t="shared" ca="1" si="11"/>
        <v>14328.45</v>
      </c>
      <c r="V45" s="173">
        <f t="shared" ca="1" si="12"/>
        <v>970</v>
      </c>
      <c r="W45" s="174">
        <f t="shared" ca="1" si="13"/>
        <v>0</v>
      </c>
      <c r="X45" s="174">
        <f t="shared" ca="1" si="39"/>
        <v>653.97</v>
      </c>
      <c r="Y45" s="174">
        <f t="shared" ca="1" si="39"/>
        <v>1685.94</v>
      </c>
      <c r="Z45" s="174">
        <f t="shared" ca="1" si="39"/>
        <v>1130.19</v>
      </c>
      <c r="AA45" s="174">
        <f t="shared" ca="1" si="39"/>
        <v>10858.35</v>
      </c>
      <c r="AB45" s="174">
        <f t="shared" ca="1" si="39"/>
        <v>0</v>
      </c>
      <c r="AC45" s="174">
        <f t="shared" ca="1" si="39"/>
        <v>0</v>
      </c>
      <c r="AD45" s="174">
        <f t="shared" ca="1" si="39"/>
        <v>0</v>
      </c>
      <c r="AE45" s="174">
        <f t="shared" ca="1" si="39"/>
        <v>0</v>
      </c>
      <c r="AF45" s="174">
        <f t="shared" ca="1" si="39"/>
        <v>0</v>
      </c>
      <c r="AG45" s="174">
        <f t="shared" ca="1" si="39"/>
        <v>0</v>
      </c>
      <c r="AH45" s="174">
        <f t="shared" ca="1" si="39"/>
        <v>0</v>
      </c>
      <c r="AI45" s="174">
        <f t="shared" ca="1" si="39"/>
        <v>0</v>
      </c>
      <c r="AJ45" s="174">
        <f t="shared" ca="1" si="39"/>
        <v>0</v>
      </c>
      <c r="AK45" s="174">
        <f t="shared" ca="1" si="39"/>
        <v>0</v>
      </c>
      <c r="AL45" s="179"/>
      <c r="AM45" s="174">
        <f t="shared" ca="1" si="15"/>
        <v>0</v>
      </c>
      <c r="AN45" s="174">
        <f t="shared" ca="1" si="40"/>
        <v>9.6199999999999992</v>
      </c>
      <c r="AO45" s="174">
        <f t="shared" ca="1" si="40"/>
        <v>22.52</v>
      </c>
      <c r="AP45" s="174">
        <f t="shared" ca="1" si="40"/>
        <v>21.5</v>
      </c>
      <c r="AQ45" s="174">
        <f t="shared" ca="1" si="40"/>
        <v>42.04</v>
      </c>
      <c r="AR45" s="174">
        <f t="shared" ca="1" si="40"/>
        <v>0</v>
      </c>
      <c r="AS45" s="174">
        <f t="shared" ca="1" si="40"/>
        <v>0</v>
      </c>
      <c r="AT45" s="174">
        <f t="shared" ca="1" si="40"/>
        <v>0</v>
      </c>
      <c r="AU45" s="174">
        <f t="shared" ca="1" si="40"/>
        <v>0</v>
      </c>
      <c r="AV45" s="174">
        <f t="shared" ca="1" si="40"/>
        <v>0</v>
      </c>
      <c r="AW45" s="174">
        <f t="shared" ca="1" si="40"/>
        <v>0</v>
      </c>
      <c r="AX45" s="174">
        <f t="shared" ca="1" si="40"/>
        <v>0</v>
      </c>
      <c r="AY45" s="174">
        <f t="shared" ca="1" si="40"/>
        <v>0</v>
      </c>
      <c r="AZ45" s="174">
        <f t="shared" ca="1" si="40"/>
        <v>0</v>
      </c>
      <c r="BA45" s="174">
        <f t="shared" ca="1" si="40"/>
        <v>0</v>
      </c>
      <c r="BB45" s="175">
        <f t="shared" ca="1" si="17"/>
        <v>95.68</v>
      </c>
      <c r="BC45" s="176"/>
      <c r="BD45" s="174">
        <f t="shared" ca="1" si="18"/>
        <v>0</v>
      </c>
      <c r="BE45" s="174">
        <f t="shared" ca="1" si="41"/>
        <v>125</v>
      </c>
      <c r="BF45" s="174">
        <f t="shared" ca="1" si="41"/>
        <v>200</v>
      </c>
      <c r="BG45" s="174">
        <f t="shared" ca="1" si="41"/>
        <v>250</v>
      </c>
      <c r="BH45" s="174">
        <f t="shared" ca="1" si="41"/>
        <v>395</v>
      </c>
      <c r="BI45" s="174">
        <f t="shared" ca="1" si="41"/>
        <v>0</v>
      </c>
      <c r="BJ45" s="174">
        <f t="shared" ca="1" si="41"/>
        <v>0</v>
      </c>
      <c r="BK45" s="174">
        <f t="shared" ca="1" si="41"/>
        <v>0</v>
      </c>
      <c r="BL45" s="174">
        <f t="shared" ca="1" si="41"/>
        <v>0</v>
      </c>
      <c r="BM45" s="174">
        <f t="shared" ca="1" si="41"/>
        <v>0</v>
      </c>
      <c r="BN45" s="174">
        <f t="shared" ca="1" si="41"/>
        <v>0</v>
      </c>
      <c r="BO45" s="174">
        <f t="shared" ca="1" si="41"/>
        <v>0</v>
      </c>
      <c r="BP45" s="174">
        <f t="shared" ca="1" si="41"/>
        <v>0</v>
      </c>
      <c r="BQ45" s="174">
        <f t="shared" ca="1" si="41"/>
        <v>0</v>
      </c>
      <c r="BR45" s="174">
        <f t="shared" ca="1" si="41"/>
        <v>0</v>
      </c>
      <c r="BS45" s="177">
        <f t="shared" ca="1" si="20"/>
        <v>970</v>
      </c>
      <c r="BT45" s="175"/>
      <c r="BU45" s="178">
        <f ca="1">IF(NOT(debteliminator),0,IF(OR(E$11=0,W44+AM45-BD45&lt;=E$11),0,MIN(W44+AM45-BD45-E$11,$C45)))</f>
        <v>0</v>
      </c>
      <c r="BV45" s="174">
        <f ca="1">IF(NOT(debteliminator),0,IF(OR(F$11=0,X44+AN45-BE45&lt;=F$11),0,MIN(X44+AN45-BE45-F$11,$C45-SUM($BU45:BU45))))</f>
        <v>0</v>
      </c>
      <c r="BW45" s="174">
        <f ca="1">IF(NOT(debteliminator),0,IF(OR(G$11=0,Y44+AO45-BF45&lt;=G$11),0,MIN(Y44+AO45-BF45-G$11,$C45-SUM($BU45:BV45))))</f>
        <v>0</v>
      </c>
      <c r="BX45" s="174">
        <f ca="1">IF(NOT(debteliminator),0,IF(OR(H$11=0,Z44+AP45-BG45&lt;=H$11),0,MIN(Z44+AP45-BG45-H$11,$C45-SUM($BU45:BW45))))</f>
        <v>0</v>
      </c>
      <c r="BY45" s="174">
        <f ca="1">IF(NOT(debteliminator),0,IF(OR(I$11=0,AA44+AQ45-BH45&lt;=I$11),0,MIN(AA44+AQ45-BH45-I$11,$C45-SUM($BU45:BX45))))</f>
        <v>0</v>
      </c>
      <c r="BZ45" s="174">
        <f ca="1">IF(NOT(debteliminator),0,IF(OR(J$11=0,AB44+AR45-BI45&lt;=J$11),0,MIN(AB44+AR45-BI45-J$11,$C45-SUM($BU45:BY45))))</f>
        <v>0</v>
      </c>
      <c r="CA45" s="174">
        <f ca="1">IF(NOT(debteliminator),0,IF(OR(K$11=0,AC44+AS45-BJ45&lt;=K$11),0,MIN(AC44+AS45-BJ45-K$11,$C45-SUM($BU45:BZ45))))</f>
        <v>0</v>
      </c>
      <c r="CB45" s="174">
        <f ca="1">IF(NOT(debteliminator),0,IF(OR(L$11=0,AD44+AT45-BK45&lt;=L$11),0,MIN(AD44+AT45-BK45-L$11,$C45-SUM($BU45:CA45))))</f>
        <v>0</v>
      </c>
      <c r="CC45" s="174">
        <f ca="1">IF(NOT(debteliminator),0,IF(OR(M$11=0,AE44+AU45-BL45&lt;=M$11),0,MIN(AE44+AU45-BL45-M$11,$C45-SUM($BU45:CB45))))</f>
        <v>0</v>
      </c>
      <c r="CD45" s="174">
        <f ca="1">IF(NOT(debteliminator),0,IF(OR(N$11=0,AF44+AV45-BM45&lt;=N$11),0,MIN(AF44+AV45-BM45-N$11,$C45-SUM($BU45:CC45))))</f>
        <v>0</v>
      </c>
      <c r="CE45" s="174">
        <f ca="1">IF(NOT(debteliminator),0,IF(OR(O$11=0,AG44+AW45-BN45&lt;=O$11),0,MIN(AG44+AW45-BN45-O$11,$C45-SUM($BU45:CD45))))</f>
        <v>0</v>
      </c>
      <c r="CF45" s="174">
        <f ca="1">IF(NOT(debteliminator),0,IF(OR(P$11=0,AH44+AX45-BO45&lt;=P$11),0,MIN(AH44+AX45-BO45-P$11,$C45-SUM($BU45:CE45))))</f>
        <v>0</v>
      </c>
      <c r="CG45" s="174">
        <f ca="1">IF(NOT(debteliminator),0,IF(OR(Q$11=0,AI44+AY45-BP45&lt;=Q$11),0,MIN(AI44+AY45-BP45-Q$11,$C45-SUM($BU45:CF45))))</f>
        <v>0</v>
      </c>
      <c r="CH45" s="174">
        <f ca="1">IF(NOT(debteliminator),0,IF(OR(R$11=0,AJ44+AZ45-BQ45&lt;=R$11),0,MIN(AJ44+AZ45-BQ45-R$11,$C45-SUM($BU45:CG45))))</f>
        <v>0</v>
      </c>
      <c r="CI45" s="174">
        <f ca="1">IF(NOT(debteliminator),0,IF(OR(S$11=0,AK44+BA45-BR45&lt;=S$11),0,MIN(AK44+BA45-BR45-S$11,$C45-SUM($BU45:CH45))))</f>
        <v>0</v>
      </c>
      <c r="CJ45" s="177">
        <f t="shared" ca="1" si="21"/>
        <v>0</v>
      </c>
      <c r="CL45" s="178">
        <f t="shared" ca="1" si="24"/>
        <v>0</v>
      </c>
      <c r="CM45" s="174">
        <f ca="1">IF(X44&lt;=0,0,IF($C45-$CJ45&lt;=SUM($CL45:CL45),0,IF(BE45+$C45-$CJ45-SUM($CL45:CL45)&gt;X44+AN45,X44+AN45-BE45,$C45-$CJ45-SUM($CL45:CL45))))</f>
        <v>0</v>
      </c>
      <c r="CN45" s="174">
        <f ca="1">IF(Y44&lt;=0,0,IF($C45-$CJ45&lt;=SUM($CL45:CM45),0,IF(BF45+$C45-$CJ45-SUM($CL45:CM45)&gt;Y44+AO45,Y44+AO45-BF45,$C45-$CJ45-SUM($CL45:CM45))))</f>
        <v>0</v>
      </c>
      <c r="CO45" s="174">
        <f ca="1">IF(Z44&lt;=0,0,IF($C45-$CJ45&lt;=SUM($CL45:CN45),0,IF(BG45+$C45-$CJ45-SUM($CL45:CN45)&gt;Z44+AP45,Z44+AP45-BG45,$C45-$CJ45-SUM($CL45:CN45))))</f>
        <v>0</v>
      </c>
      <c r="CP45" s="174">
        <f ca="1">IF(AA44&lt;=0,0,IF($C45-$CJ45&lt;=SUM($CL45:CO45),0,IF(BH45+$C45-$CJ45-SUM($CL45:CO45)&gt;AA44+AQ45,AA44+AQ45-BH45,$C45-$CJ45-SUM($CL45:CO45))))</f>
        <v>0</v>
      </c>
      <c r="CQ45" s="174">
        <f ca="1">IF(AB44&lt;=0,0,IF($C45-$CJ45&lt;=SUM($CL45:CP45),0,IF(BI45+$C45-$CJ45-SUM($CL45:CP45)&gt;AB44+AR45,AB44+AR45-BI45,$C45-$CJ45-SUM($CL45:CP45))))</f>
        <v>0</v>
      </c>
      <c r="CR45" s="174">
        <f ca="1">IF(AC44&lt;=0,0,IF($C45-$CJ45&lt;=SUM($CL45:CQ45),0,IF(BJ45+$C45-$CJ45-SUM($CL45:CQ45)&gt;AC44+AS45,AC44+AS45-BJ45,$C45-$CJ45-SUM($CL45:CQ45))))</f>
        <v>0</v>
      </c>
      <c r="CS45" s="174">
        <f ca="1">IF(AD44&lt;=0,0,IF($C45-$CJ45&lt;=SUM($CL45:CR45),0,IF(BK45+$C45-$CJ45-SUM($CL45:CR45)&gt;AD44+AT45,AD44+AT45-BK45,$C45-$CJ45-SUM($CL45:CR45))))</f>
        <v>0</v>
      </c>
      <c r="CT45" s="174">
        <f ca="1">IF(AE44&lt;=0,0,IF($C45-$CJ45&lt;=SUM($CL45:CS45),0,IF(BL45+$C45-$CJ45-SUM($CL45:CS45)&gt;AE44+AU45,AE44+AU45-BL45,$C45-$CJ45-SUM($CL45:CS45))))</f>
        <v>0</v>
      </c>
      <c r="CU45" s="174">
        <f ca="1">IF(AF44&lt;=0,0,IF($C45-$CJ45&lt;=SUM($CL45:CT45),0,IF(BM45+$C45-$CJ45-SUM($CL45:CT45)&gt;AF44+AV45,AF44+AV45-BM45,$C45-$CJ45-SUM($CL45:CT45))))</f>
        <v>0</v>
      </c>
      <c r="CV45" s="174">
        <f ca="1">IF(AG44&lt;=0,0,IF($C45-$CJ45&lt;=SUM($CL45:CU45),0,IF(BN45+$C45-$CJ45-SUM($CL45:CU45)&gt;AG44+AW45,AG44+AW45-BN45,$C45-$CJ45-SUM($CL45:CU45))))</f>
        <v>0</v>
      </c>
      <c r="CW45" s="174">
        <f ca="1">IF(AH44&lt;=0,0,IF($C45-$CJ45&lt;=SUM($CL45:CV45),0,IF(BO45+$C45-$CJ45-SUM($CL45:CV45)&gt;AH44+AX45,AH44+AX45-BO45,$C45-$CJ45-SUM($CL45:CV45))))</f>
        <v>0</v>
      </c>
      <c r="CX45" s="174">
        <f ca="1">IF(AI44&lt;=0,0,IF($C45-$CJ45&lt;=SUM($CL45:CW45),0,IF(BP45+$C45-$CJ45-SUM($CL45:CW45)&gt;AI44+AY45,AI44+AY45-BP45,$C45-$CJ45-SUM($CL45:CW45))))</f>
        <v>0</v>
      </c>
      <c r="CY45" s="174">
        <f ca="1">IF(AJ44&lt;=0,0,IF($C45-$CJ45&lt;=SUM($CL45:CX45),0,IF(BQ45+$C45-$CJ45-SUM($CL45:CX45)&gt;AJ44+AZ45,AJ44+AZ45-BQ45,$C45-$CJ45-SUM($CL45:CX45))))</f>
        <v>0</v>
      </c>
      <c r="CZ45" s="174">
        <f ca="1">IF(AK44&lt;=0,0,IF($C45-$CJ45&lt;=SUM($CL45:CY45),0,IF(BR45+$C45-$CJ45-SUM($CL45:CY45)&gt;AK44+BA45,AK44+BA45-BR45,$C45-$CJ45-SUM($CL45:CY45))))</f>
        <v>0</v>
      </c>
      <c r="DA45" s="176"/>
      <c r="DB45" s="176"/>
    </row>
    <row r="46" spans="1:106">
      <c r="A46" s="165">
        <f t="shared" ca="1" si="9"/>
        <v>22</v>
      </c>
      <c r="B46" s="166">
        <f t="shared" ca="1" si="22"/>
        <v>43405</v>
      </c>
      <c r="C46" s="169">
        <f ca="1">IF(A46="","",IF(debteliminator,IF(($E$7-BS46)&lt;0,0,$E$7-BS46),0)+D46)</f>
        <v>0</v>
      </c>
      <c r="D46" s="420"/>
      <c r="E46" s="172">
        <f t="shared" ca="1" si="23"/>
        <v>0</v>
      </c>
      <c r="F46" s="172">
        <f t="shared" ca="1" si="25"/>
        <v>125</v>
      </c>
      <c r="G46" s="172">
        <f t="shared" ca="1" si="26"/>
        <v>200</v>
      </c>
      <c r="H46" s="172">
        <f t="shared" ca="1" si="27"/>
        <v>250</v>
      </c>
      <c r="I46" s="172">
        <f t="shared" ca="1" si="28"/>
        <v>395</v>
      </c>
      <c r="J46" s="172">
        <f t="shared" ca="1" si="29"/>
        <v>0</v>
      </c>
      <c r="K46" s="172">
        <f t="shared" ca="1" si="30"/>
        <v>0</v>
      </c>
      <c r="L46" s="172">
        <f t="shared" ca="1" si="31"/>
        <v>0</v>
      </c>
      <c r="M46" s="172">
        <f t="shared" ca="1" si="32"/>
        <v>0</v>
      </c>
      <c r="N46" s="172">
        <f t="shared" ca="1" si="33"/>
        <v>0</v>
      </c>
      <c r="O46" s="172">
        <f t="shared" ca="1" si="34"/>
        <v>0</v>
      </c>
      <c r="P46" s="172">
        <f t="shared" ca="1" si="35"/>
        <v>0</v>
      </c>
      <c r="Q46" s="172">
        <f t="shared" ca="1" si="36"/>
        <v>0</v>
      </c>
      <c r="R46" s="172">
        <f t="shared" ca="1" si="37"/>
        <v>0</v>
      </c>
      <c r="S46" s="172">
        <f t="shared" ca="1" si="38"/>
        <v>0</v>
      </c>
      <c r="U46" s="169">
        <f t="shared" ca="1" si="11"/>
        <v>13445.599999999999</v>
      </c>
      <c r="V46" s="173">
        <f t="shared" ca="1" si="12"/>
        <v>970</v>
      </c>
      <c r="W46" s="174">
        <f t="shared" ca="1" si="13"/>
        <v>0</v>
      </c>
      <c r="X46" s="174">
        <f t="shared" ca="1" si="39"/>
        <v>537.14</v>
      </c>
      <c r="Y46" s="174">
        <f t="shared" ca="1" si="39"/>
        <v>1506.31</v>
      </c>
      <c r="Z46" s="174">
        <f t="shared" ca="1" si="39"/>
        <v>898.08</v>
      </c>
      <c r="AA46" s="174">
        <f t="shared" ca="1" si="39"/>
        <v>10504.07</v>
      </c>
      <c r="AB46" s="174">
        <f t="shared" ca="1" si="39"/>
        <v>0</v>
      </c>
      <c r="AC46" s="174">
        <f t="shared" ca="1" si="39"/>
        <v>0</v>
      </c>
      <c r="AD46" s="174">
        <f t="shared" ca="1" si="39"/>
        <v>0</v>
      </c>
      <c r="AE46" s="174">
        <f t="shared" ca="1" si="39"/>
        <v>0</v>
      </c>
      <c r="AF46" s="174">
        <f t="shared" ca="1" si="39"/>
        <v>0</v>
      </c>
      <c r="AG46" s="174">
        <f t="shared" ca="1" si="39"/>
        <v>0</v>
      </c>
      <c r="AH46" s="174">
        <f t="shared" ca="1" si="39"/>
        <v>0</v>
      </c>
      <c r="AI46" s="174">
        <f t="shared" ca="1" si="39"/>
        <v>0</v>
      </c>
      <c r="AJ46" s="174">
        <f t="shared" ca="1" si="39"/>
        <v>0</v>
      </c>
      <c r="AK46" s="174">
        <f t="shared" ca="1" si="39"/>
        <v>0</v>
      </c>
      <c r="AL46" s="179"/>
      <c r="AM46" s="174">
        <f t="shared" ca="1" si="15"/>
        <v>0</v>
      </c>
      <c r="AN46" s="174">
        <f t="shared" ca="1" si="40"/>
        <v>8.17</v>
      </c>
      <c r="AO46" s="174">
        <f t="shared" ca="1" si="40"/>
        <v>20.37</v>
      </c>
      <c r="AP46" s="174">
        <f t="shared" ca="1" si="40"/>
        <v>17.89</v>
      </c>
      <c r="AQ46" s="174">
        <f t="shared" ca="1" si="40"/>
        <v>40.72</v>
      </c>
      <c r="AR46" s="174">
        <f t="shared" ca="1" si="40"/>
        <v>0</v>
      </c>
      <c r="AS46" s="174">
        <f t="shared" ca="1" si="40"/>
        <v>0</v>
      </c>
      <c r="AT46" s="174">
        <f t="shared" ca="1" si="40"/>
        <v>0</v>
      </c>
      <c r="AU46" s="174">
        <f t="shared" ca="1" si="40"/>
        <v>0</v>
      </c>
      <c r="AV46" s="174">
        <f t="shared" ca="1" si="40"/>
        <v>0</v>
      </c>
      <c r="AW46" s="174">
        <f t="shared" ca="1" si="40"/>
        <v>0</v>
      </c>
      <c r="AX46" s="174">
        <f t="shared" ca="1" si="40"/>
        <v>0</v>
      </c>
      <c r="AY46" s="174">
        <f t="shared" ca="1" si="40"/>
        <v>0</v>
      </c>
      <c r="AZ46" s="174">
        <f t="shared" ca="1" si="40"/>
        <v>0</v>
      </c>
      <c r="BA46" s="174">
        <f t="shared" ca="1" si="40"/>
        <v>0</v>
      </c>
      <c r="BB46" s="175">
        <f t="shared" ca="1" si="17"/>
        <v>87.15</v>
      </c>
      <c r="BC46" s="176"/>
      <c r="BD46" s="174">
        <f t="shared" ca="1" si="18"/>
        <v>0</v>
      </c>
      <c r="BE46" s="174">
        <f t="shared" ca="1" si="41"/>
        <v>125</v>
      </c>
      <c r="BF46" s="174">
        <f t="shared" ca="1" si="41"/>
        <v>200</v>
      </c>
      <c r="BG46" s="174">
        <f t="shared" ca="1" si="41"/>
        <v>250</v>
      </c>
      <c r="BH46" s="174">
        <f t="shared" ca="1" si="41"/>
        <v>395</v>
      </c>
      <c r="BI46" s="174">
        <f t="shared" ca="1" si="41"/>
        <v>0</v>
      </c>
      <c r="BJ46" s="174">
        <f t="shared" ca="1" si="41"/>
        <v>0</v>
      </c>
      <c r="BK46" s="174">
        <f t="shared" ca="1" si="41"/>
        <v>0</v>
      </c>
      <c r="BL46" s="174">
        <f t="shared" ca="1" si="41"/>
        <v>0</v>
      </c>
      <c r="BM46" s="174">
        <f t="shared" ca="1" si="41"/>
        <v>0</v>
      </c>
      <c r="BN46" s="174">
        <f t="shared" ca="1" si="41"/>
        <v>0</v>
      </c>
      <c r="BO46" s="174">
        <f t="shared" ca="1" si="41"/>
        <v>0</v>
      </c>
      <c r="BP46" s="174">
        <f t="shared" ca="1" si="41"/>
        <v>0</v>
      </c>
      <c r="BQ46" s="174">
        <f t="shared" ca="1" si="41"/>
        <v>0</v>
      </c>
      <c r="BR46" s="174">
        <f t="shared" ca="1" si="41"/>
        <v>0</v>
      </c>
      <c r="BS46" s="177">
        <f t="shared" ca="1" si="20"/>
        <v>970</v>
      </c>
      <c r="BT46" s="175"/>
      <c r="BU46" s="178">
        <f ca="1">IF(NOT(debteliminator),0,IF(OR(E$11=0,W45+AM46-BD46&lt;=E$11),0,MIN(W45+AM46-BD46-E$11,$C46)))</f>
        <v>0</v>
      </c>
      <c r="BV46" s="174">
        <f ca="1">IF(NOT(debteliminator),0,IF(OR(F$11=0,X45+AN46-BE46&lt;=F$11),0,MIN(X45+AN46-BE46-F$11,$C46-SUM($BU46:BU46))))</f>
        <v>0</v>
      </c>
      <c r="BW46" s="174">
        <f ca="1">IF(NOT(debteliminator),0,IF(OR(G$11=0,Y45+AO46-BF46&lt;=G$11),0,MIN(Y45+AO46-BF46-G$11,$C46-SUM($BU46:BV46))))</f>
        <v>0</v>
      </c>
      <c r="BX46" s="174">
        <f ca="1">IF(NOT(debteliminator),0,IF(OR(H$11=0,Z45+AP46-BG46&lt;=H$11),0,MIN(Z45+AP46-BG46-H$11,$C46-SUM($BU46:BW46))))</f>
        <v>0</v>
      </c>
      <c r="BY46" s="174">
        <f ca="1">IF(NOT(debteliminator),0,IF(OR(I$11=0,AA45+AQ46-BH46&lt;=I$11),0,MIN(AA45+AQ46-BH46-I$11,$C46-SUM($BU46:BX46))))</f>
        <v>0</v>
      </c>
      <c r="BZ46" s="174">
        <f ca="1">IF(NOT(debteliminator),0,IF(OR(J$11=0,AB45+AR46-BI46&lt;=J$11),0,MIN(AB45+AR46-BI46-J$11,$C46-SUM($BU46:BY46))))</f>
        <v>0</v>
      </c>
      <c r="CA46" s="174">
        <f ca="1">IF(NOT(debteliminator),0,IF(OR(K$11=0,AC45+AS46-BJ46&lt;=K$11),0,MIN(AC45+AS46-BJ46-K$11,$C46-SUM($BU46:BZ46))))</f>
        <v>0</v>
      </c>
      <c r="CB46" s="174">
        <f ca="1">IF(NOT(debteliminator),0,IF(OR(L$11=0,AD45+AT46-BK46&lt;=L$11),0,MIN(AD45+AT46-BK46-L$11,$C46-SUM($BU46:CA46))))</f>
        <v>0</v>
      </c>
      <c r="CC46" s="174">
        <f ca="1">IF(NOT(debteliminator),0,IF(OR(M$11=0,AE45+AU46-BL46&lt;=M$11),0,MIN(AE45+AU46-BL46-M$11,$C46-SUM($BU46:CB46))))</f>
        <v>0</v>
      </c>
      <c r="CD46" s="174">
        <f ca="1">IF(NOT(debteliminator),0,IF(OR(N$11=0,AF45+AV46-BM46&lt;=N$11),0,MIN(AF45+AV46-BM46-N$11,$C46-SUM($BU46:CC46))))</f>
        <v>0</v>
      </c>
      <c r="CE46" s="174">
        <f ca="1">IF(NOT(debteliminator),0,IF(OR(O$11=0,AG45+AW46-BN46&lt;=O$11),0,MIN(AG45+AW46-BN46-O$11,$C46-SUM($BU46:CD46))))</f>
        <v>0</v>
      </c>
      <c r="CF46" s="174">
        <f ca="1">IF(NOT(debteliminator),0,IF(OR(P$11=0,AH45+AX46-BO46&lt;=P$11),0,MIN(AH45+AX46-BO46-P$11,$C46-SUM($BU46:CE46))))</f>
        <v>0</v>
      </c>
      <c r="CG46" s="174">
        <f ca="1">IF(NOT(debteliminator),0,IF(OR(Q$11=0,AI45+AY46-BP46&lt;=Q$11),0,MIN(AI45+AY46-BP46-Q$11,$C46-SUM($BU46:CF46))))</f>
        <v>0</v>
      </c>
      <c r="CH46" s="174">
        <f ca="1">IF(NOT(debteliminator),0,IF(OR(R$11=0,AJ45+AZ46-BQ46&lt;=R$11),0,MIN(AJ45+AZ46-BQ46-R$11,$C46-SUM($BU46:CG46))))</f>
        <v>0</v>
      </c>
      <c r="CI46" s="174">
        <f ca="1">IF(NOT(debteliminator),0,IF(OR(S$11=0,AK45+BA46-BR46&lt;=S$11),0,MIN(AK45+BA46-BR46-S$11,$C46-SUM($BU46:CH46))))</f>
        <v>0</v>
      </c>
      <c r="CJ46" s="177">
        <f t="shared" ca="1" si="21"/>
        <v>0</v>
      </c>
      <c r="CL46" s="178">
        <f t="shared" ca="1" si="24"/>
        <v>0</v>
      </c>
      <c r="CM46" s="174">
        <f ca="1">IF(X45&lt;=0,0,IF($C46-$CJ46&lt;=SUM($CL46:CL46),0,IF(BE46+$C46-$CJ46-SUM($CL46:CL46)&gt;X45+AN46,X45+AN46-BE46,$C46-$CJ46-SUM($CL46:CL46))))</f>
        <v>0</v>
      </c>
      <c r="CN46" s="174">
        <f ca="1">IF(Y45&lt;=0,0,IF($C46-$CJ46&lt;=SUM($CL46:CM46),0,IF(BF46+$C46-$CJ46-SUM($CL46:CM46)&gt;Y45+AO46,Y45+AO46-BF46,$C46-$CJ46-SUM($CL46:CM46))))</f>
        <v>0</v>
      </c>
      <c r="CO46" s="174">
        <f ca="1">IF(Z45&lt;=0,0,IF($C46-$CJ46&lt;=SUM($CL46:CN46),0,IF(BG46+$C46-$CJ46-SUM($CL46:CN46)&gt;Z45+AP46,Z45+AP46-BG46,$C46-$CJ46-SUM($CL46:CN46))))</f>
        <v>0</v>
      </c>
      <c r="CP46" s="174">
        <f ca="1">IF(AA45&lt;=0,0,IF($C46-$CJ46&lt;=SUM($CL46:CO46),0,IF(BH46+$C46-$CJ46-SUM($CL46:CO46)&gt;AA45+AQ46,AA45+AQ46-BH46,$C46-$CJ46-SUM($CL46:CO46))))</f>
        <v>0</v>
      </c>
      <c r="CQ46" s="174">
        <f ca="1">IF(AB45&lt;=0,0,IF($C46-$CJ46&lt;=SUM($CL46:CP46),0,IF(BI46+$C46-$CJ46-SUM($CL46:CP46)&gt;AB45+AR46,AB45+AR46-BI46,$C46-$CJ46-SUM($CL46:CP46))))</f>
        <v>0</v>
      </c>
      <c r="CR46" s="174">
        <f ca="1">IF(AC45&lt;=0,0,IF($C46-$CJ46&lt;=SUM($CL46:CQ46),0,IF(BJ46+$C46-$CJ46-SUM($CL46:CQ46)&gt;AC45+AS46,AC45+AS46-BJ46,$C46-$CJ46-SUM($CL46:CQ46))))</f>
        <v>0</v>
      </c>
      <c r="CS46" s="174">
        <f ca="1">IF(AD45&lt;=0,0,IF($C46-$CJ46&lt;=SUM($CL46:CR46),0,IF(BK46+$C46-$CJ46-SUM($CL46:CR46)&gt;AD45+AT46,AD45+AT46-BK46,$C46-$CJ46-SUM($CL46:CR46))))</f>
        <v>0</v>
      </c>
      <c r="CT46" s="174">
        <f ca="1">IF(AE45&lt;=0,0,IF($C46-$CJ46&lt;=SUM($CL46:CS46),0,IF(BL46+$C46-$CJ46-SUM($CL46:CS46)&gt;AE45+AU46,AE45+AU46-BL46,$C46-$CJ46-SUM($CL46:CS46))))</f>
        <v>0</v>
      </c>
      <c r="CU46" s="174">
        <f ca="1">IF(AF45&lt;=0,0,IF($C46-$CJ46&lt;=SUM($CL46:CT46),0,IF(BM46+$C46-$CJ46-SUM($CL46:CT46)&gt;AF45+AV46,AF45+AV46-BM46,$C46-$CJ46-SUM($CL46:CT46))))</f>
        <v>0</v>
      </c>
      <c r="CV46" s="174">
        <f ca="1">IF(AG45&lt;=0,0,IF($C46-$CJ46&lt;=SUM($CL46:CU46),0,IF(BN46+$C46-$CJ46-SUM($CL46:CU46)&gt;AG45+AW46,AG45+AW46-BN46,$C46-$CJ46-SUM($CL46:CU46))))</f>
        <v>0</v>
      </c>
      <c r="CW46" s="174">
        <f ca="1">IF(AH45&lt;=0,0,IF($C46-$CJ46&lt;=SUM($CL46:CV46),0,IF(BO46+$C46-$CJ46-SUM($CL46:CV46)&gt;AH45+AX46,AH45+AX46-BO46,$C46-$CJ46-SUM($CL46:CV46))))</f>
        <v>0</v>
      </c>
      <c r="CX46" s="174">
        <f ca="1">IF(AI45&lt;=0,0,IF($C46-$CJ46&lt;=SUM($CL46:CW46),0,IF(BP46+$C46-$CJ46-SUM($CL46:CW46)&gt;AI45+AY46,AI45+AY46-BP46,$C46-$CJ46-SUM($CL46:CW46))))</f>
        <v>0</v>
      </c>
      <c r="CY46" s="174">
        <f ca="1">IF(AJ45&lt;=0,0,IF($C46-$CJ46&lt;=SUM($CL46:CX46),0,IF(BQ46+$C46-$CJ46-SUM($CL46:CX46)&gt;AJ45+AZ46,AJ45+AZ46-BQ46,$C46-$CJ46-SUM($CL46:CX46))))</f>
        <v>0</v>
      </c>
      <c r="CZ46" s="174">
        <f ca="1">IF(AK45&lt;=0,0,IF($C46-$CJ46&lt;=SUM($CL46:CY46),0,IF(BR46+$C46-$CJ46-SUM($CL46:CY46)&gt;AK45+BA46,AK45+BA46-BR46,$C46-$CJ46-SUM($CL46:CY46))))</f>
        <v>0</v>
      </c>
      <c r="DA46" s="176"/>
      <c r="DB46" s="176"/>
    </row>
    <row r="47" spans="1:106">
      <c r="A47" s="165">
        <f t="shared" ca="1" si="9"/>
        <v>23</v>
      </c>
      <c r="B47" s="166">
        <f t="shared" ca="1" si="22"/>
        <v>43435</v>
      </c>
      <c r="C47" s="169">
        <f ca="1">IF(A47="","",IF(debteliminator,IF(($E$7-BS47)&lt;0,0,$E$7-BS47),0)+D47)</f>
        <v>0</v>
      </c>
      <c r="D47" s="420"/>
      <c r="E47" s="172">
        <f t="shared" ca="1" si="23"/>
        <v>0</v>
      </c>
      <c r="F47" s="172">
        <f t="shared" ca="1" si="25"/>
        <v>125</v>
      </c>
      <c r="G47" s="172">
        <f t="shared" ca="1" si="26"/>
        <v>200</v>
      </c>
      <c r="H47" s="172">
        <f t="shared" ca="1" si="27"/>
        <v>250</v>
      </c>
      <c r="I47" s="172">
        <f t="shared" ca="1" si="28"/>
        <v>395</v>
      </c>
      <c r="J47" s="172">
        <f t="shared" ca="1" si="29"/>
        <v>0</v>
      </c>
      <c r="K47" s="172">
        <f t="shared" ca="1" si="30"/>
        <v>0</v>
      </c>
      <c r="L47" s="172">
        <f t="shared" ca="1" si="31"/>
        <v>0</v>
      </c>
      <c r="M47" s="172">
        <f t="shared" ca="1" si="32"/>
        <v>0</v>
      </c>
      <c r="N47" s="172">
        <f t="shared" ca="1" si="33"/>
        <v>0</v>
      </c>
      <c r="O47" s="172">
        <f t="shared" ca="1" si="34"/>
        <v>0</v>
      </c>
      <c r="P47" s="172">
        <f t="shared" ca="1" si="35"/>
        <v>0</v>
      </c>
      <c r="Q47" s="172">
        <f t="shared" ca="1" si="36"/>
        <v>0</v>
      </c>
      <c r="R47" s="172">
        <f t="shared" ca="1" si="37"/>
        <v>0</v>
      </c>
      <c r="S47" s="172">
        <f t="shared" ca="1" si="38"/>
        <v>0</v>
      </c>
      <c r="U47" s="169">
        <f t="shared" ca="1" si="11"/>
        <v>12554.109999999999</v>
      </c>
      <c r="V47" s="173">
        <f t="shared" ca="1" si="12"/>
        <v>970</v>
      </c>
      <c r="W47" s="174">
        <f t="shared" ca="1" si="13"/>
        <v>0</v>
      </c>
      <c r="X47" s="174">
        <f t="shared" ca="1" si="39"/>
        <v>418.85</v>
      </c>
      <c r="Y47" s="174">
        <f t="shared" ca="1" si="39"/>
        <v>1324.51</v>
      </c>
      <c r="Z47" s="174">
        <f t="shared" ca="1" si="39"/>
        <v>662.29</v>
      </c>
      <c r="AA47" s="174">
        <f t="shared" ca="1" si="39"/>
        <v>10148.459999999999</v>
      </c>
      <c r="AB47" s="174">
        <f t="shared" ca="1" si="39"/>
        <v>0</v>
      </c>
      <c r="AC47" s="174">
        <f t="shared" ca="1" si="39"/>
        <v>0</v>
      </c>
      <c r="AD47" s="174">
        <f t="shared" ca="1" si="39"/>
        <v>0</v>
      </c>
      <c r="AE47" s="174">
        <f t="shared" ca="1" si="39"/>
        <v>0</v>
      </c>
      <c r="AF47" s="174">
        <f t="shared" ca="1" si="39"/>
        <v>0</v>
      </c>
      <c r="AG47" s="174">
        <f t="shared" ca="1" si="39"/>
        <v>0</v>
      </c>
      <c r="AH47" s="174">
        <f t="shared" ca="1" si="39"/>
        <v>0</v>
      </c>
      <c r="AI47" s="174">
        <f t="shared" ca="1" si="39"/>
        <v>0</v>
      </c>
      <c r="AJ47" s="174">
        <f t="shared" ca="1" si="39"/>
        <v>0</v>
      </c>
      <c r="AK47" s="174">
        <f t="shared" ca="1" si="39"/>
        <v>0</v>
      </c>
      <c r="AL47" s="179"/>
      <c r="AM47" s="174">
        <f t="shared" ca="1" si="15"/>
        <v>0</v>
      </c>
      <c r="AN47" s="174">
        <f t="shared" ca="1" si="40"/>
        <v>6.71</v>
      </c>
      <c r="AO47" s="174">
        <f t="shared" ca="1" si="40"/>
        <v>18.2</v>
      </c>
      <c r="AP47" s="174">
        <f t="shared" ca="1" si="40"/>
        <v>14.21</v>
      </c>
      <c r="AQ47" s="174">
        <f t="shared" ca="1" si="40"/>
        <v>39.39</v>
      </c>
      <c r="AR47" s="174">
        <f t="shared" ca="1" si="40"/>
        <v>0</v>
      </c>
      <c r="AS47" s="174">
        <f t="shared" ca="1" si="40"/>
        <v>0</v>
      </c>
      <c r="AT47" s="174">
        <f t="shared" ca="1" si="40"/>
        <v>0</v>
      </c>
      <c r="AU47" s="174">
        <f t="shared" ca="1" si="40"/>
        <v>0</v>
      </c>
      <c r="AV47" s="174">
        <f t="shared" ca="1" si="40"/>
        <v>0</v>
      </c>
      <c r="AW47" s="174">
        <f t="shared" ca="1" si="40"/>
        <v>0</v>
      </c>
      <c r="AX47" s="174">
        <f t="shared" ca="1" si="40"/>
        <v>0</v>
      </c>
      <c r="AY47" s="174">
        <f t="shared" ca="1" si="40"/>
        <v>0</v>
      </c>
      <c r="AZ47" s="174">
        <f t="shared" ca="1" si="40"/>
        <v>0</v>
      </c>
      <c r="BA47" s="174">
        <f t="shared" ca="1" si="40"/>
        <v>0</v>
      </c>
      <c r="BB47" s="175">
        <f t="shared" ca="1" si="17"/>
        <v>78.510000000000005</v>
      </c>
      <c r="BC47" s="176"/>
      <c r="BD47" s="174">
        <f t="shared" ca="1" si="18"/>
        <v>0</v>
      </c>
      <c r="BE47" s="174">
        <f t="shared" ca="1" si="41"/>
        <v>125</v>
      </c>
      <c r="BF47" s="174">
        <f t="shared" ca="1" si="41"/>
        <v>200</v>
      </c>
      <c r="BG47" s="174">
        <f t="shared" ca="1" si="41"/>
        <v>250</v>
      </c>
      <c r="BH47" s="174">
        <f t="shared" ca="1" si="41"/>
        <v>395</v>
      </c>
      <c r="BI47" s="174">
        <f t="shared" ca="1" si="41"/>
        <v>0</v>
      </c>
      <c r="BJ47" s="174">
        <f t="shared" ca="1" si="41"/>
        <v>0</v>
      </c>
      <c r="BK47" s="174">
        <f t="shared" ca="1" si="41"/>
        <v>0</v>
      </c>
      <c r="BL47" s="174">
        <f t="shared" ca="1" si="41"/>
        <v>0</v>
      </c>
      <c r="BM47" s="174">
        <f t="shared" ca="1" si="41"/>
        <v>0</v>
      </c>
      <c r="BN47" s="174">
        <f t="shared" ca="1" si="41"/>
        <v>0</v>
      </c>
      <c r="BO47" s="174">
        <f t="shared" ca="1" si="41"/>
        <v>0</v>
      </c>
      <c r="BP47" s="174">
        <f t="shared" ca="1" si="41"/>
        <v>0</v>
      </c>
      <c r="BQ47" s="174">
        <f t="shared" ca="1" si="41"/>
        <v>0</v>
      </c>
      <c r="BR47" s="174">
        <f t="shared" ca="1" si="41"/>
        <v>0</v>
      </c>
      <c r="BS47" s="177">
        <f t="shared" ca="1" si="20"/>
        <v>970</v>
      </c>
      <c r="BT47" s="175"/>
      <c r="BU47" s="178">
        <f ca="1">IF(NOT(debteliminator),0,IF(OR(E$11=0,W46+AM47-BD47&lt;=E$11),0,MIN(W46+AM47-BD47-E$11,$C47)))</f>
        <v>0</v>
      </c>
      <c r="BV47" s="174">
        <f ca="1">IF(NOT(debteliminator),0,IF(OR(F$11=0,X46+AN47-BE47&lt;=F$11),0,MIN(X46+AN47-BE47-F$11,$C47-SUM($BU47:BU47))))</f>
        <v>0</v>
      </c>
      <c r="BW47" s="174">
        <f ca="1">IF(NOT(debteliminator),0,IF(OR(G$11=0,Y46+AO47-BF47&lt;=G$11),0,MIN(Y46+AO47-BF47-G$11,$C47-SUM($BU47:BV47))))</f>
        <v>0</v>
      </c>
      <c r="BX47" s="174">
        <f ca="1">IF(NOT(debteliminator),0,IF(OR(H$11=0,Z46+AP47-BG47&lt;=H$11),0,MIN(Z46+AP47-BG47-H$11,$C47-SUM($BU47:BW47))))</f>
        <v>0</v>
      </c>
      <c r="BY47" s="174">
        <f ca="1">IF(NOT(debteliminator),0,IF(OR(I$11=0,AA46+AQ47-BH47&lt;=I$11),0,MIN(AA46+AQ47-BH47-I$11,$C47-SUM($BU47:BX47))))</f>
        <v>0</v>
      </c>
      <c r="BZ47" s="174">
        <f ca="1">IF(NOT(debteliminator),0,IF(OR(J$11=0,AB46+AR47-BI47&lt;=J$11),0,MIN(AB46+AR47-BI47-J$11,$C47-SUM($BU47:BY47))))</f>
        <v>0</v>
      </c>
      <c r="CA47" s="174">
        <f ca="1">IF(NOT(debteliminator),0,IF(OR(K$11=0,AC46+AS47-BJ47&lt;=K$11),0,MIN(AC46+AS47-BJ47-K$11,$C47-SUM($BU47:BZ47))))</f>
        <v>0</v>
      </c>
      <c r="CB47" s="174">
        <f ca="1">IF(NOT(debteliminator),0,IF(OR(L$11=0,AD46+AT47-BK47&lt;=L$11),0,MIN(AD46+AT47-BK47-L$11,$C47-SUM($BU47:CA47))))</f>
        <v>0</v>
      </c>
      <c r="CC47" s="174">
        <f ca="1">IF(NOT(debteliminator),0,IF(OR(M$11=0,AE46+AU47-BL47&lt;=M$11),0,MIN(AE46+AU47-BL47-M$11,$C47-SUM($BU47:CB47))))</f>
        <v>0</v>
      </c>
      <c r="CD47" s="174">
        <f ca="1">IF(NOT(debteliminator),0,IF(OR(N$11=0,AF46+AV47-BM47&lt;=N$11),0,MIN(AF46+AV47-BM47-N$11,$C47-SUM($BU47:CC47))))</f>
        <v>0</v>
      </c>
      <c r="CE47" s="174">
        <f ca="1">IF(NOT(debteliminator),0,IF(OR(O$11=0,AG46+AW47-BN47&lt;=O$11),0,MIN(AG46+AW47-BN47-O$11,$C47-SUM($BU47:CD47))))</f>
        <v>0</v>
      </c>
      <c r="CF47" s="174">
        <f ca="1">IF(NOT(debteliminator),0,IF(OR(P$11=0,AH46+AX47-BO47&lt;=P$11),0,MIN(AH46+AX47-BO47-P$11,$C47-SUM($BU47:CE47))))</f>
        <v>0</v>
      </c>
      <c r="CG47" s="174">
        <f ca="1">IF(NOT(debteliminator),0,IF(OR(Q$11=0,AI46+AY47-BP47&lt;=Q$11),0,MIN(AI46+AY47-BP47-Q$11,$C47-SUM($BU47:CF47))))</f>
        <v>0</v>
      </c>
      <c r="CH47" s="174">
        <f ca="1">IF(NOT(debteliminator),0,IF(OR(R$11=0,AJ46+AZ47-BQ47&lt;=R$11),0,MIN(AJ46+AZ47-BQ47-R$11,$C47-SUM($BU47:CG47))))</f>
        <v>0</v>
      </c>
      <c r="CI47" s="174">
        <f ca="1">IF(NOT(debteliminator),0,IF(OR(S$11=0,AK46+BA47-BR47&lt;=S$11),0,MIN(AK46+BA47-BR47-S$11,$C47-SUM($BU47:CH47))))</f>
        <v>0</v>
      </c>
      <c r="CJ47" s="177">
        <f t="shared" ca="1" si="21"/>
        <v>0</v>
      </c>
      <c r="CL47" s="178">
        <f t="shared" ca="1" si="24"/>
        <v>0</v>
      </c>
      <c r="CM47" s="174">
        <f ca="1">IF(X46&lt;=0,0,IF($C47-$CJ47&lt;=SUM($CL47:CL47),0,IF(BE47+$C47-$CJ47-SUM($CL47:CL47)&gt;X46+AN47,X46+AN47-BE47,$C47-$CJ47-SUM($CL47:CL47))))</f>
        <v>0</v>
      </c>
      <c r="CN47" s="174">
        <f ca="1">IF(Y46&lt;=0,0,IF($C47-$CJ47&lt;=SUM($CL47:CM47),0,IF(BF47+$C47-$CJ47-SUM($CL47:CM47)&gt;Y46+AO47,Y46+AO47-BF47,$C47-$CJ47-SUM($CL47:CM47))))</f>
        <v>0</v>
      </c>
      <c r="CO47" s="174">
        <f ca="1">IF(Z46&lt;=0,0,IF($C47-$CJ47&lt;=SUM($CL47:CN47),0,IF(BG47+$C47-$CJ47-SUM($CL47:CN47)&gt;Z46+AP47,Z46+AP47-BG47,$C47-$CJ47-SUM($CL47:CN47))))</f>
        <v>0</v>
      </c>
      <c r="CP47" s="174">
        <f ca="1">IF(AA46&lt;=0,0,IF($C47-$CJ47&lt;=SUM($CL47:CO47),0,IF(BH47+$C47-$CJ47-SUM($CL47:CO47)&gt;AA46+AQ47,AA46+AQ47-BH47,$C47-$CJ47-SUM($CL47:CO47))))</f>
        <v>0</v>
      </c>
      <c r="CQ47" s="174">
        <f ca="1">IF(AB46&lt;=0,0,IF($C47-$CJ47&lt;=SUM($CL47:CP47),0,IF(BI47+$C47-$CJ47-SUM($CL47:CP47)&gt;AB46+AR47,AB46+AR47-BI47,$C47-$CJ47-SUM($CL47:CP47))))</f>
        <v>0</v>
      </c>
      <c r="CR47" s="174">
        <f ca="1">IF(AC46&lt;=0,0,IF($C47-$CJ47&lt;=SUM($CL47:CQ47),0,IF(BJ47+$C47-$CJ47-SUM($CL47:CQ47)&gt;AC46+AS47,AC46+AS47-BJ47,$C47-$CJ47-SUM($CL47:CQ47))))</f>
        <v>0</v>
      </c>
      <c r="CS47" s="174">
        <f ca="1">IF(AD46&lt;=0,0,IF($C47-$CJ47&lt;=SUM($CL47:CR47),0,IF(BK47+$C47-$CJ47-SUM($CL47:CR47)&gt;AD46+AT47,AD46+AT47-BK47,$C47-$CJ47-SUM($CL47:CR47))))</f>
        <v>0</v>
      </c>
      <c r="CT47" s="174">
        <f ca="1">IF(AE46&lt;=0,0,IF($C47-$CJ47&lt;=SUM($CL47:CS47),0,IF(BL47+$C47-$CJ47-SUM($CL47:CS47)&gt;AE46+AU47,AE46+AU47-BL47,$C47-$CJ47-SUM($CL47:CS47))))</f>
        <v>0</v>
      </c>
      <c r="CU47" s="174">
        <f ca="1">IF(AF46&lt;=0,0,IF($C47-$CJ47&lt;=SUM($CL47:CT47),0,IF(BM47+$C47-$CJ47-SUM($CL47:CT47)&gt;AF46+AV47,AF46+AV47-BM47,$C47-$CJ47-SUM($CL47:CT47))))</f>
        <v>0</v>
      </c>
      <c r="CV47" s="174">
        <f ca="1">IF(AG46&lt;=0,0,IF($C47-$CJ47&lt;=SUM($CL47:CU47),0,IF(BN47+$C47-$CJ47-SUM($CL47:CU47)&gt;AG46+AW47,AG46+AW47-BN47,$C47-$CJ47-SUM($CL47:CU47))))</f>
        <v>0</v>
      </c>
      <c r="CW47" s="174">
        <f ca="1">IF(AH46&lt;=0,0,IF($C47-$CJ47&lt;=SUM($CL47:CV47),0,IF(BO47+$C47-$CJ47-SUM($CL47:CV47)&gt;AH46+AX47,AH46+AX47-BO47,$C47-$CJ47-SUM($CL47:CV47))))</f>
        <v>0</v>
      </c>
      <c r="CX47" s="174">
        <f ca="1">IF(AI46&lt;=0,0,IF($C47-$CJ47&lt;=SUM($CL47:CW47),0,IF(BP47+$C47-$CJ47-SUM($CL47:CW47)&gt;AI46+AY47,AI46+AY47-BP47,$C47-$CJ47-SUM($CL47:CW47))))</f>
        <v>0</v>
      </c>
      <c r="CY47" s="174">
        <f ca="1">IF(AJ46&lt;=0,0,IF($C47-$CJ47&lt;=SUM($CL47:CX47),0,IF(BQ47+$C47-$CJ47-SUM($CL47:CX47)&gt;AJ46+AZ47,AJ46+AZ47-BQ47,$C47-$CJ47-SUM($CL47:CX47))))</f>
        <v>0</v>
      </c>
      <c r="CZ47" s="174">
        <f ca="1">IF(AK46&lt;=0,0,IF($C47-$CJ47&lt;=SUM($CL47:CY47),0,IF(BR47+$C47-$CJ47-SUM($CL47:CY47)&gt;AK46+BA47,AK46+BA47-BR47,$C47-$CJ47-SUM($CL47:CY47))))</f>
        <v>0</v>
      </c>
      <c r="DA47" s="176"/>
      <c r="DB47" s="176"/>
    </row>
    <row r="48" spans="1:106">
      <c r="A48" s="165">
        <f t="shared" ca="1" si="9"/>
        <v>24</v>
      </c>
      <c r="B48" s="166">
        <f t="shared" ca="1" si="22"/>
        <v>43466</v>
      </c>
      <c r="C48" s="169">
        <f ca="1">IF(A48="","",IF(debteliminator,IF(($E$7-BS48)&lt;0,0,$E$7-BS48),0)+D48)</f>
        <v>0</v>
      </c>
      <c r="D48" s="420"/>
      <c r="E48" s="172">
        <f t="shared" ca="1" si="23"/>
        <v>0</v>
      </c>
      <c r="F48" s="172">
        <f t="shared" ca="1" si="25"/>
        <v>125</v>
      </c>
      <c r="G48" s="172">
        <f t="shared" ca="1" si="26"/>
        <v>200</v>
      </c>
      <c r="H48" s="172">
        <f t="shared" ca="1" si="27"/>
        <v>250</v>
      </c>
      <c r="I48" s="172">
        <f t="shared" ca="1" si="28"/>
        <v>395</v>
      </c>
      <c r="J48" s="172">
        <f t="shared" ca="1" si="29"/>
        <v>0</v>
      </c>
      <c r="K48" s="172">
        <f t="shared" ca="1" si="30"/>
        <v>0</v>
      </c>
      <c r="L48" s="172">
        <f t="shared" ca="1" si="31"/>
        <v>0</v>
      </c>
      <c r="M48" s="172">
        <f t="shared" ca="1" si="32"/>
        <v>0</v>
      </c>
      <c r="N48" s="172">
        <f t="shared" ca="1" si="33"/>
        <v>0</v>
      </c>
      <c r="O48" s="172">
        <f t="shared" ca="1" si="34"/>
        <v>0</v>
      </c>
      <c r="P48" s="172">
        <f t="shared" ca="1" si="35"/>
        <v>0</v>
      </c>
      <c r="Q48" s="172">
        <f t="shared" ca="1" si="36"/>
        <v>0</v>
      </c>
      <c r="R48" s="172">
        <f t="shared" ca="1" si="37"/>
        <v>0</v>
      </c>
      <c r="S48" s="172">
        <f t="shared" ca="1" si="38"/>
        <v>0</v>
      </c>
      <c r="U48" s="169">
        <f t="shared" ca="1" si="11"/>
        <v>11653.89</v>
      </c>
      <c r="V48" s="173">
        <f t="shared" ca="1" si="12"/>
        <v>970</v>
      </c>
      <c r="W48" s="174">
        <f t="shared" ca="1" si="13"/>
        <v>0</v>
      </c>
      <c r="X48" s="174">
        <f t="shared" ca="1" si="39"/>
        <v>299.08999999999997</v>
      </c>
      <c r="Y48" s="174">
        <f t="shared" ca="1" si="39"/>
        <v>1140.51</v>
      </c>
      <c r="Z48" s="174">
        <f t="shared" ca="1" si="39"/>
        <v>422.77</v>
      </c>
      <c r="AA48" s="174">
        <f t="shared" ca="1" si="39"/>
        <v>9791.52</v>
      </c>
      <c r="AB48" s="174">
        <f t="shared" ca="1" si="39"/>
        <v>0</v>
      </c>
      <c r="AC48" s="174">
        <f t="shared" ca="1" si="39"/>
        <v>0</v>
      </c>
      <c r="AD48" s="174">
        <f t="shared" ca="1" si="39"/>
        <v>0</v>
      </c>
      <c r="AE48" s="174">
        <f t="shared" ca="1" si="39"/>
        <v>0</v>
      </c>
      <c r="AF48" s="174">
        <f t="shared" ca="1" si="39"/>
        <v>0</v>
      </c>
      <c r="AG48" s="174">
        <f t="shared" ca="1" si="39"/>
        <v>0</v>
      </c>
      <c r="AH48" s="174">
        <f t="shared" ca="1" si="39"/>
        <v>0</v>
      </c>
      <c r="AI48" s="174">
        <f t="shared" ca="1" si="39"/>
        <v>0</v>
      </c>
      <c r="AJ48" s="174">
        <f t="shared" ca="1" si="39"/>
        <v>0</v>
      </c>
      <c r="AK48" s="174">
        <f t="shared" ca="1" si="39"/>
        <v>0</v>
      </c>
      <c r="AL48" s="179"/>
      <c r="AM48" s="174">
        <f t="shared" ca="1" si="15"/>
        <v>0</v>
      </c>
      <c r="AN48" s="174">
        <f t="shared" ca="1" si="40"/>
        <v>5.24</v>
      </c>
      <c r="AO48" s="174">
        <f t="shared" ca="1" si="40"/>
        <v>16</v>
      </c>
      <c r="AP48" s="174">
        <f t="shared" ca="1" si="40"/>
        <v>10.48</v>
      </c>
      <c r="AQ48" s="174">
        <f t="shared" ca="1" si="40"/>
        <v>38.06</v>
      </c>
      <c r="AR48" s="174">
        <f t="shared" ca="1" si="40"/>
        <v>0</v>
      </c>
      <c r="AS48" s="174">
        <f t="shared" ca="1" si="40"/>
        <v>0</v>
      </c>
      <c r="AT48" s="174">
        <f t="shared" ca="1" si="40"/>
        <v>0</v>
      </c>
      <c r="AU48" s="174">
        <f t="shared" ca="1" si="40"/>
        <v>0</v>
      </c>
      <c r="AV48" s="174">
        <f t="shared" ca="1" si="40"/>
        <v>0</v>
      </c>
      <c r="AW48" s="174">
        <f t="shared" ca="1" si="40"/>
        <v>0</v>
      </c>
      <c r="AX48" s="174">
        <f t="shared" ca="1" si="40"/>
        <v>0</v>
      </c>
      <c r="AY48" s="174">
        <f t="shared" ca="1" si="40"/>
        <v>0</v>
      </c>
      <c r="AZ48" s="174">
        <f t="shared" ca="1" si="40"/>
        <v>0</v>
      </c>
      <c r="BA48" s="174">
        <f t="shared" ca="1" si="40"/>
        <v>0</v>
      </c>
      <c r="BB48" s="175">
        <f t="shared" ca="1" si="17"/>
        <v>69.78</v>
      </c>
      <c r="BC48" s="176"/>
      <c r="BD48" s="174">
        <f t="shared" ca="1" si="18"/>
        <v>0</v>
      </c>
      <c r="BE48" s="174">
        <f t="shared" ca="1" si="41"/>
        <v>125</v>
      </c>
      <c r="BF48" s="174">
        <f t="shared" ca="1" si="41"/>
        <v>200</v>
      </c>
      <c r="BG48" s="174">
        <f t="shared" ca="1" si="41"/>
        <v>250</v>
      </c>
      <c r="BH48" s="174">
        <f t="shared" ca="1" si="41"/>
        <v>395</v>
      </c>
      <c r="BI48" s="174">
        <f t="shared" ca="1" si="41"/>
        <v>0</v>
      </c>
      <c r="BJ48" s="174">
        <f t="shared" ca="1" si="41"/>
        <v>0</v>
      </c>
      <c r="BK48" s="174">
        <f t="shared" ca="1" si="41"/>
        <v>0</v>
      </c>
      <c r="BL48" s="174">
        <f t="shared" ca="1" si="41"/>
        <v>0</v>
      </c>
      <c r="BM48" s="174">
        <f t="shared" ca="1" si="41"/>
        <v>0</v>
      </c>
      <c r="BN48" s="174">
        <f t="shared" ca="1" si="41"/>
        <v>0</v>
      </c>
      <c r="BO48" s="174">
        <f t="shared" ca="1" si="41"/>
        <v>0</v>
      </c>
      <c r="BP48" s="174">
        <f t="shared" ca="1" si="41"/>
        <v>0</v>
      </c>
      <c r="BQ48" s="174">
        <f t="shared" ca="1" si="41"/>
        <v>0</v>
      </c>
      <c r="BR48" s="174">
        <f t="shared" ca="1" si="41"/>
        <v>0</v>
      </c>
      <c r="BS48" s="177">
        <f t="shared" ca="1" si="20"/>
        <v>970</v>
      </c>
      <c r="BT48" s="175"/>
      <c r="BU48" s="178">
        <f ca="1">IF(NOT(debteliminator),0,IF(OR(E$11=0,W47+AM48-BD48&lt;=E$11),0,MIN(W47+AM48-BD48-E$11,$C48)))</f>
        <v>0</v>
      </c>
      <c r="BV48" s="174">
        <f ca="1">IF(NOT(debteliminator),0,IF(OR(F$11=0,X47+AN48-BE48&lt;=F$11),0,MIN(X47+AN48-BE48-F$11,$C48-SUM($BU48:BU48))))</f>
        <v>0</v>
      </c>
      <c r="BW48" s="174">
        <f ca="1">IF(NOT(debteliminator),0,IF(OR(G$11=0,Y47+AO48-BF48&lt;=G$11),0,MIN(Y47+AO48-BF48-G$11,$C48-SUM($BU48:BV48))))</f>
        <v>0</v>
      </c>
      <c r="BX48" s="174">
        <f ca="1">IF(NOT(debteliminator),0,IF(OR(H$11=0,Z47+AP48-BG48&lt;=H$11),0,MIN(Z47+AP48-BG48-H$11,$C48-SUM($BU48:BW48))))</f>
        <v>0</v>
      </c>
      <c r="BY48" s="174">
        <f ca="1">IF(NOT(debteliminator),0,IF(OR(I$11=0,AA47+AQ48-BH48&lt;=I$11),0,MIN(AA47+AQ48-BH48-I$11,$C48-SUM($BU48:BX48))))</f>
        <v>0</v>
      </c>
      <c r="BZ48" s="174">
        <f ca="1">IF(NOT(debteliminator),0,IF(OR(J$11=0,AB47+AR48-BI48&lt;=J$11),0,MIN(AB47+AR48-BI48-J$11,$C48-SUM($BU48:BY48))))</f>
        <v>0</v>
      </c>
      <c r="CA48" s="174">
        <f ca="1">IF(NOT(debteliminator),0,IF(OR(K$11=0,AC47+AS48-BJ48&lt;=K$11),0,MIN(AC47+AS48-BJ48-K$11,$C48-SUM($BU48:BZ48))))</f>
        <v>0</v>
      </c>
      <c r="CB48" s="174">
        <f ca="1">IF(NOT(debteliminator),0,IF(OR(L$11=0,AD47+AT48-BK48&lt;=L$11),0,MIN(AD47+AT48-BK48-L$11,$C48-SUM($BU48:CA48))))</f>
        <v>0</v>
      </c>
      <c r="CC48" s="174">
        <f ca="1">IF(NOT(debteliminator),0,IF(OR(M$11=0,AE47+AU48-BL48&lt;=M$11),0,MIN(AE47+AU48-BL48-M$11,$C48-SUM($BU48:CB48))))</f>
        <v>0</v>
      </c>
      <c r="CD48" s="174">
        <f ca="1">IF(NOT(debteliminator),0,IF(OR(N$11=0,AF47+AV48-BM48&lt;=N$11),0,MIN(AF47+AV48-BM48-N$11,$C48-SUM($BU48:CC48))))</f>
        <v>0</v>
      </c>
      <c r="CE48" s="174">
        <f ca="1">IF(NOT(debteliminator),0,IF(OR(O$11=0,AG47+AW48-BN48&lt;=O$11),0,MIN(AG47+AW48-BN48-O$11,$C48-SUM($BU48:CD48))))</f>
        <v>0</v>
      </c>
      <c r="CF48" s="174">
        <f ca="1">IF(NOT(debteliminator),0,IF(OR(P$11=0,AH47+AX48-BO48&lt;=P$11),0,MIN(AH47+AX48-BO48-P$11,$C48-SUM($BU48:CE48))))</f>
        <v>0</v>
      </c>
      <c r="CG48" s="174">
        <f ca="1">IF(NOT(debteliminator),0,IF(OR(Q$11=0,AI47+AY48-BP48&lt;=Q$11),0,MIN(AI47+AY48-BP48-Q$11,$C48-SUM($BU48:CF48))))</f>
        <v>0</v>
      </c>
      <c r="CH48" s="174">
        <f ca="1">IF(NOT(debteliminator),0,IF(OR(R$11=0,AJ47+AZ48-BQ48&lt;=R$11),0,MIN(AJ47+AZ48-BQ48-R$11,$C48-SUM($BU48:CG48))))</f>
        <v>0</v>
      </c>
      <c r="CI48" s="174">
        <f ca="1">IF(NOT(debteliminator),0,IF(OR(S$11=0,AK47+BA48-BR48&lt;=S$11),0,MIN(AK47+BA48-BR48-S$11,$C48-SUM($BU48:CH48))))</f>
        <v>0</v>
      </c>
      <c r="CJ48" s="177">
        <f t="shared" ca="1" si="21"/>
        <v>0</v>
      </c>
      <c r="CL48" s="178">
        <f t="shared" ca="1" si="24"/>
        <v>0</v>
      </c>
      <c r="CM48" s="174">
        <f ca="1">IF(X47&lt;=0,0,IF($C48-$CJ48&lt;=SUM($CL48:CL48),0,IF(BE48+$C48-$CJ48-SUM($CL48:CL48)&gt;X47+AN48,X47+AN48-BE48,$C48-$CJ48-SUM($CL48:CL48))))</f>
        <v>0</v>
      </c>
      <c r="CN48" s="174">
        <f ca="1">IF(Y47&lt;=0,0,IF($C48-$CJ48&lt;=SUM($CL48:CM48),0,IF(BF48+$C48-$CJ48-SUM($CL48:CM48)&gt;Y47+AO48,Y47+AO48-BF48,$C48-$CJ48-SUM($CL48:CM48))))</f>
        <v>0</v>
      </c>
      <c r="CO48" s="174">
        <f ca="1">IF(Z47&lt;=0,0,IF($C48-$CJ48&lt;=SUM($CL48:CN48),0,IF(BG48+$C48-$CJ48-SUM($CL48:CN48)&gt;Z47+AP48,Z47+AP48-BG48,$C48-$CJ48-SUM($CL48:CN48))))</f>
        <v>0</v>
      </c>
      <c r="CP48" s="174">
        <f ca="1">IF(AA47&lt;=0,0,IF($C48-$CJ48&lt;=SUM($CL48:CO48),0,IF(BH48+$C48-$CJ48-SUM($CL48:CO48)&gt;AA47+AQ48,AA47+AQ48-BH48,$C48-$CJ48-SUM($CL48:CO48))))</f>
        <v>0</v>
      </c>
      <c r="CQ48" s="174">
        <f ca="1">IF(AB47&lt;=0,0,IF($C48-$CJ48&lt;=SUM($CL48:CP48),0,IF(BI48+$C48-$CJ48-SUM($CL48:CP48)&gt;AB47+AR48,AB47+AR48-BI48,$C48-$CJ48-SUM($CL48:CP48))))</f>
        <v>0</v>
      </c>
      <c r="CR48" s="174">
        <f ca="1">IF(AC47&lt;=0,0,IF($C48-$CJ48&lt;=SUM($CL48:CQ48),0,IF(BJ48+$C48-$CJ48-SUM($CL48:CQ48)&gt;AC47+AS48,AC47+AS48-BJ48,$C48-$CJ48-SUM($CL48:CQ48))))</f>
        <v>0</v>
      </c>
      <c r="CS48" s="174">
        <f ca="1">IF(AD47&lt;=0,0,IF($C48-$CJ48&lt;=SUM($CL48:CR48),0,IF(BK48+$C48-$CJ48-SUM($CL48:CR48)&gt;AD47+AT48,AD47+AT48-BK48,$C48-$CJ48-SUM($CL48:CR48))))</f>
        <v>0</v>
      </c>
      <c r="CT48" s="174">
        <f ca="1">IF(AE47&lt;=0,0,IF($C48-$CJ48&lt;=SUM($CL48:CS48),0,IF(BL48+$C48-$CJ48-SUM($CL48:CS48)&gt;AE47+AU48,AE47+AU48-BL48,$C48-$CJ48-SUM($CL48:CS48))))</f>
        <v>0</v>
      </c>
      <c r="CU48" s="174">
        <f ca="1">IF(AF47&lt;=0,0,IF($C48-$CJ48&lt;=SUM($CL48:CT48),0,IF(BM48+$C48-$CJ48-SUM($CL48:CT48)&gt;AF47+AV48,AF47+AV48-BM48,$C48-$CJ48-SUM($CL48:CT48))))</f>
        <v>0</v>
      </c>
      <c r="CV48" s="174">
        <f ca="1">IF(AG47&lt;=0,0,IF($C48-$CJ48&lt;=SUM($CL48:CU48),0,IF(BN48+$C48-$CJ48-SUM($CL48:CU48)&gt;AG47+AW48,AG47+AW48-BN48,$C48-$CJ48-SUM($CL48:CU48))))</f>
        <v>0</v>
      </c>
      <c r="CW48" s="174">
        <f ca="1">IF(AH47&lt;=0,0,IF($C48-$CJ48&lt;=SUM($CL48:CV48),0,IF(BO48+$C48-$CJ48-SUM($CL48:CV48)&gt;AH47+AX48,AH47+AX48-BO48,$C48-$CJ48-SUM($CL48:CV48))))</f>
        <v>0</v>
      </c>
      <c r="CX48" s="174">
        <f ca="1">IF(AI47&lt;=0,0,IF($C48-$CJ48&lt;=SUM($CL48:CW48),0,IF(BP48+$C48-$CJ48-SUM($CL48:CW48)&gt;AI47+AY48,AI47+AY48-BP48,$C48-$CJ48-SUM($CL48:CW48))))</f>
        <v>0</v>
      </c>
      <c r="CY48" s="174">
        <f ca="1">IF(AJ47&lt;=0,0,IF($C48-$CJ48&lt;=SUM($CL48:CX48),0,IF(BQ48+$C48-$CJ48-SUM($CL48:CX48)&gt;AJ47+AZ48,AJ47+AZ48-BQ48,$C48-$CJ48-SUM($CL48:CX48))))</f>
        <v>0</v>
      </c>
      <c r="CZ48" s="174">
        <f ca="1">IF(AK47&lt;=0,0,IF($C48-$CJ48&lt;=SUM($CL48:CY48),0,IF(BR48+$C48-$CJ48-SUM($CL48:CY48)&gt;AK47+BA48,AK47+BA48-BR48,$C48-$CJ48-SUM($CL48:CY48))))</f>
        <v>0</v>
      </c>
      <c r="DA48" s="176"/>
      <c r="DB48" s="176"/>
    </row>
    <row r="49" spans="1:106">
      <c r="A49" s="165">
        <f t="shared" ca="1" si="9"/>
        <v>25</v>
      </c>
      <c r="B49" s="166">
        <f t="shared" ca="1" si="22"/>
        <v>43497</v>
      </c>
      <c r="C49" s="169">
        <f ca="1">IF(A49="","",IF(debteliminator,IF(($E$7-BS49)&lt;0,0,$E$7-BS49),0)+D49)</f>
        <v>0</v>
      </c>
      <c r="D49" s="420"/>
      <c r="E49" s="172">
        <f t="shared" ca="1" si="23"/>
        <v>0</v>
      </c>
      <c r="F49" s="172">
        <f t="shared" ca="1" si="25"/>
        <v>125</v>
      </c>
      <c r="G49" s="172">
        <f t="shared" ca="1" si="26"/>
        <v>200</v>
      </c>
      <c r="H49" s="172">
        <f t="shared" ca="1" si="27"/>
        <v>250</v>
      </c>
      <c r="I49" s="172">
        <f t="shared" ca="1" si="28"/>
        <v>395</v>
      </c>
      <c r="J49" s="172">
        <f t="shared" ca="1" si="29"/>
        <v>0</v>
      </c>
      <c r="K49" s="172">
        <f t="shared" ca="1" si="30"/>
        <v>0</v>
      </c>
      <c r="L49" s="172">
        <f t="shared" ca="1" si="31"/>
        <v>0</v>
      </c>
      <c r="M49" s="172">
        <f t="shared" ca="1" si="32"/>
        <v>0</v>
      </c>
      <c r="N49" s="172">
        <f t="shared" ca="1" si="33"/>
        <v>0</v>
      </c>
      <c r="O49" s="172">
        <f t="shared" ca="1" si="34"/>
        <v>0</v>
      </c>
      <c r="P49" s="172">
        <f t="shared" ca="1" si="35"/>
        <v>0</v>
      </c>
      <c r="Q49" s="172">
        <f t="shared" ca="1" si="36"/>
        <v>0</v>
      </c>
      <c r="R49" s="172">
        <f t="shared" ca="1" si="37"/>
        <v>0</v>
      </c>
      <c r="S49" s="172">
        <f t="shared" ca="1" si="38"/>
        <v>0</v>
      </c>
      <c r="U49" s="169">
        <f t="shared" ca="1" si="11"/>
        <v>10744.82</v>
      </c>
      <c r="V49" s="173">
        <f t="shared" ca="1" si="12"/>
        <v>970</v>
      </c>
      <c r="W49" s="174">
        <f t="shared" ca="1" si="13"/>
        <v>0</v>
      </c>
      <c r="X49" s="174">
        <f t="shared" ca="1" si="39"/>
        <v>177.83</v>
      </c>
      <c r="Y49" s="174">
        <f t="shared" ca="1" si="39"/>
        <v>954.29</v>
      </c>
      <c r="Z49" s="174">
        <f t="shared" ca="1" si="39"/>
        <v>179.46</v>
      </c>
      <c r="AA49" s="174">
        <f t="shared" ca="1" si="39"/>
        <v>9433.24</v>
      </c>
      <c r="AB49" s="174">
        <f t="shared" ca="1" si="39"/>
        <v>0</v>
      </c>
      <c r="AC49" s="174">
        <f t="shared" ca="1" si="39"/>
        <v>0</v>
      </c>
      <c r="AD49" s="174">
        <f t="shared" ca="1" si="39"/>
        <v>0</v>
      </c>
      <c r="AE49" s="174">
        <f t="shared" ca="1" si="39"/>
        <v>0</v>
      </c>
      <c r="AF49" s="174">
        <f t="shared" ca="1" si="39"/>
        <v>0</v>
      </c>
      <c r="AG49" s="174">
        <f t="shared" ca="1" si="39"/>
        <v>0</v>
      </c>
      <c r="AH49" s="174">
        <f t="shared" ca="1" si="39"/>
        <v>0</v>
      </c>
      <c r="AI49" s="174">
        <f t="shared" ca="1" si="39"/>
        <v>0</v>
      </c>
      <c r="AJ49" s="174">
        <f t="shared" ca="1" si="39"/>
        <v>0</v>
      </c>
      <c r="AK49" s="174">
        <f t="shared" ca="1" si="39"/>
        <v>0</v>
      </c>
      <c r="AL49" s="179"/>
      <c r="AM49" s="174">
        <f t="shared" ca="1" si="15"/>
        <v>0</v>
      </c>
      <c r="AN49" s="174">
        <f t="shared" ca="1" si="40"/>
        <v>3.74</v>
      </c>
      <c r="AO49" s="174">
        <f t="shared" ca="1" si="40"/>
        <v>13.78</v>
      </c>
      <c r="AP49" s="174">
        <f t="shared" ca="1" si="40"/>
        <v>6.69</v>
      </c>
      <c r="AQ49" s="174">
        <f t="shared" ca="1" si="40"/>
        <v>36.72</v>
      </c>
      <c r="AR49" s="174">
        <f t="shared" ca="1" si="40"/>
        <v>0</v>
      </c>
      <c r="AS49" s="174">
        <f t="shared" ca="1" si="40"/>
        <v>0</v>
      </c>
      <c r="AT49" s="174">
        <f t="shared" ca="1" si="40"/>
        <v>0</v>
      </c>
      <c r="AU49" s="174">
        <f t="shared" ca="1" si="40"/>
        <v>0</v>
      </c>
      <c r="AV49" s="174">
        <f t="shared" ca="1" si="40"/>
        <v>0</v>
      </c>
      <c r="AW49" s="174">
        <f t="shared" ca="1" si="40"/>
        <v>0</v>
      </c>
      <c r="AX49" s="174">
        <f t="shared" ca="1" si="40"/>
        <v>0</v>
      </c>
      <c r="AY49" s="174">
        <f t="shared" ca="1" si="40"/>
        <v>0</v>
      </c>
      <c r="AZ49" s="174">
        <f t="shared" ca="1" si="40"/>
        <v>0</v>
      </c>
      <c r="BA49" s="174">
        <f t="shared" ca="1" si="40"/>
        <v>0</v>
      </c>
      <c r="BB49" s="175">
        <f t="shared" ca="1" si="17"/>
        <v>60.93</v>
      </c>
      <c r="BC49" s="176"/>
      <c r="BD49" s="174">
        <f t="shared" ca="1" si="18"/>
        <v>0</v>
      </c>
      <c r="BE49" s="174">
        <f t="shared" ca="1" si="41"/>
        <v>125</v>
      </c>
      <c r="BF49" s="174">
        <f t="shared" ca="1" si="41"/>
        <v>200</v>
      </c>
      <c r="BG49" s="174">
        <f t="shared" ca="1" si="41"/>
        <v>250</v>
      </c>
      <c r="BH49" s="174">
        <f t="shared" ca="1" si="41"/>
        <v>395</v>
      </c>
      <c r="BI49" s="174">
        <f t="shared" ca="1" si="41"/>
        <v>0</v>
      </c>
      <c r="BJ49" s="174">
        <f t="shared" ca="1" si="41"/>
        <v>0</v>
      </c>
      <c r="BK49" s="174">
        <f t="shared" ca="1" si="41"/>
        <v>0</v>
      </c>
      <c r="BL49" s="174">
        <f t="shared" ca="1" si="41"/>
        <v>0</v>
      </c>
      <c r="BM49" s="174">
        <f t="shared" ca="1" si="41"/>
        <v>0</v>
      </c>
      <c r="BN49" s="174">
        <f t="shared" ca="1" si="41"/>
        <v>0</v>
      </c>
      <c r="BO49" s="174">
        <f t="shared" ca="1" si="41"/>
        <v>0</v>
      </c>
      <c r="BP49" s="174">
        <f t="shared" ca="1" si="41"/>
        <v>0</v>
      </c>
      <c r="BQ49" s="174">
        <f t="shared" ca="1" si="41"/>
        <v>0</v>
      </c>
      <c r="BR49" s="174">
        <f t="shared" ca="1" si="41"/>
        <v>0</v>
      </c>
      <c r="BS49" s="177">
        <f t="shared" ca="1" si="20"/>
        <v>970</v>
      </c>
      <c r="BT49" s="175"/>
      <c r="BU49" s="178">
        <f ca="1">IF(NOT(debteliminator),0,IF(OR(E$11=0,W48+AM49-BD49&lt;=E$11),0,MIN(W48+AM49-BD49-E$11,$C49)))</f>
        <v>0</v>
      </c>
      <c r="BV49" s="174">
        <f ca="1">IF(NOT(debteliminator),0,IF(OR(F$11=0,X48+AN49-BE49&lt;=F$11),0,MIN(X48+AN49-BE49-F$11,$C49-SUM($BU49:BU49))))</f>
        <v>0</v>
      </c>
      <c r="BW49" s="174">
        <f ca="1">IF(NOT(debteliminator),0,IF(OR(G$11=0,Y48+AO49-BF49&lt;=G$11),0,MIN(Y48+AO49-BF49-G$11,$C49-SUM($BU49:BV49))))</f>
        <v>0</v>
      </c>
      <c r="BX49" s="174">
        <f ca="1">IF(NOT(debteliminator),0,IF(OR(H$11=0,Z48+AP49-BG49&lt;=H$11),0,MIN(Z48+AP49-BG49-H$11,$C49-SUM($BU49:BW49))))</f>
        <v>0</v>
      </c>
      <c r="BY49" s="174">
        <f ca="1">IF(NOT(debteliminator),0,IF(OR(I$11=0,AA48+AQ49-BH49&lt;=I$11),0,MIN(AA48+AQ49-BH49-I$11,$C49-SUM($BU49:BX49))))</f>
        <v>0</v>
      </c>
      <c r="BZ49" s="174">
        <f ca="1">IF(NOT(debteliminator),0,IF(OR(J$11=0,AB48+AR49-BI49&lt;=J$11),0,MIN(AB48+AR49-BI49-J$11,$C49-SUM($BU49:BY49))))</f>
        <v>0</v>
      </c>
      <c r="CA49" s="174">
        <f ca="1">IF(NOT(debteliminator),0,IF(OR(K$11=0,AC48+AS49-BJ49&lt;=K$11),0,MIN(AC48+AS49-BJ49-K$11,$C49-SUM($BU49:BZ49))))</f>
        <v>0</v>
      </c>
      <c r="CB49" s="174">
        <f ca="1">IF(NOT(debteliminator),0,IF(OR(L$11=0,AD48+AT49-BK49&lt;=L$11),0,MIN(AD48+AT49-BK49-L$11,$C49-SUM($BU49:CA49))))</f>
        <v>0</v>
      </c>
      <c r="CC49" s="174">
        <f ca="1">IF(NOT(debteliminator),0,IF(OR(M$11=0,AE48+AU49-BL49&lt;=M$11),0,MIN(AE48+AU49-BL49-M$11,$C49-SUM($BU49:CB49))))</f>
        <v>0</v>
      </c>
      <c r="CD49" s="174">
        <f ca="1">IF(NOT(debteliminator),0,IF(OR(N$11=0,AF48+AV49-BM49&lt;=N$11),0,MIN(AF48+AV49-BM49-N$11,$C49-SUM($BU49:CC49))))</f>
        <v>0</v>
      </c>
      <c r="CE49" s="174">
        <f ca="1">IF(NOT(debteliminator),0,IF(OR(O$11=0,AG48+AW49-BN49&lt;=O$11),0,MIN(AG48+AW49-BN49-O$11,$C49-SUM($BU49:CD49))))</f>
        <v>0</v>
      </c>
      <c r="CF49" s="174">
        <f ca="1">IF(NOT(debteliminator),0,IF(OR(P$11=0,AH48+AX49-BO49&lt;=P$11),0,MIN(AH48+AX49-BO49-P$11,$C49-SUM($BU49:CE49))))</f>
        <v>0</v>
      </c>
      <c r="CG49" s="174">
        <f ca="1">IF(NOT(debteliminator),0,IF(OR(Q$11=0,AI48+AY49-BP49&lt;=Q$11),0,MIN(AI48+AY49-BP49-Q$11,$C49-SUM($BU49:CF49))))</f>
        <v>0</v>
      </c>
      <c r="CH49" s="174">
        <f ca="1">IF(NOT(debteliminator),0,IF(OR(R$11=0,AJ48+AZ49-BQ49&lt;=R$11),0,MIN(AJ48+AZ49-BQ49-R$11,$C49-SUM($BU49:CG49))))</f>
        <v>0</v>
      </c>
      <c r="CI49" s="174">
        <f ca="1">IF(NOT(debteliminator),0,IF(OR(S$11=0,AK48+BA49-BR49&lt;=S$11),0,MIN(AK48+BA49-BR49-S$11,$C49-SUM($BU49:CH49))))</f>
        <v>0</v>
      </c>
      <c r="CJ49" s="177">
        <f t="shared" ca="1" si="21"/>
        <v>0</v>
      </c>
      <c r="CL49" s="178">
        <f t="shared" ca="1" si="24"/>
        <v>0</v>
      </c>
      <c r="CM49" s="174">
        <f ca="1">IF(X48&lt;=0,0,IF($C49-$CJ49&lt;=SUM($CL49:CL49),0,IF(BE49+$C49-$CJ49-SUM($CL49:CL49)&gt;X48+AN49,X48+AN49-BE49,$C49-$CJ49-SUM($CL49:CL49))))</f>
        <v>0</v>
      </c>
      <c r="CN49" s="174">
        <f ca="1">IF(Y48&lt;=0,0,IF($C49-$CJ49&lt;=SUM($CL49:CM49),0,IF(BF49+$C49-$CJ49-SUM($CL49:CM49)&gt;Y48+AO49,Y48+AO49-BF49,$C49-$CJ49-SUM($CL49:CM49))))</f>
        <v>0</v>
      </c>
      <c r="CO49" s="174">
        <f ca="1">IF(Z48&lt;=0,0,IF($C49-$CJ49&lt;=SUM($CL49:CN49),0,IF(BG49+$C49-$CJ49-SUM($CL49:CN49)&gt;Z48+AP49,Z48+AP49-BG49,$C49-$CJ49-SUM($CL49:CN49))))</f>
        <v>0</v>
      </c>
      <c r="CP49" s="174">
        <f ca="1">IF(AA48&lt;=0,0,IF($C49-$CJ49&lt;=SUM($CL49:CO49),0,IF(BH49+$C49-$CJ49-SUM($CL49:CO49)&gt;AA48+AQ49,AA48+AQ49-BH49,$C49-$CJ49-SUM($CL49:CO49))))</f>
        <v>0</v>
      </c>
      <c r="CQ49" s="174">
        <f ca="1">IF(AB48&lt;=0,0,IF($C49-$CJ49&lt;=SUM($CL49:CP49),0,IF(BI49+$C49-$CJ49-SUM($CL49:CP49)&gt;AB48+AR49,AB48+AR49-BI49,$C49-$CJ49-SUM($CL49:CP49))))</f>
        <v>0</v>
      </c>
      <c r="CR49" s="174">
        <f ca="1">IF(AC48&lt;=0,0,IF($C49-$CJ49&lt;=SUM($CL49:CQ49),0,IF(BJ49+$C49-$CJ49-SUM($CL49:CQ49)&gt;AC48+AS49,AC48+AS49-BJ49,$C49-$CJ49-SUM($CL49:CQ49))))</f>
        <v>0</v>
      </c>
      <c r="CS49" s="174">
        <f ca="1">IF(AD48&lt;=0,0,IF($C49-$CJ49&lt;=SUM($CL49:CR49),0,IF(BK49+$C49-$CJ49-SUM($CL49:CR49)&gt;AD48+AT49,AD48+AT49-BK49,$C49-$CJ49-SUM($CL49:CR49))))</f>
        <v>0</v>
      </c>
      <c r="CT49" s="174">
        <f ca="1">IF(AE48&lt;=0,0,IF($C49-$CJ49&lt;=SUM($CL49:CS49),0,IF(BL49+$C49-$CJ49-SUM($CL49:CS49)&gt;AE48+AU49,AE48+AU49-BL49,$C49-$CJ49-SUM($CL49:CS49))))</f>
        <v>0</v>
      </c>
      <c r="CU49" s="174">
        <f ca="1">IF(AF48&lt;=0,0,IF($C49-$CJ49&lt;=SUM($CL49:CT49),0,IF(BM49+$C49-$CJ49-SUM($CL49:CT49)&gt;AF48+AV49,AF48+AV49-BM49,$C49-$CJ49-SUM($CL49:CT49))))</f>
        <v>0</v>
      </c>
      <c r="CV49" s="174">
        <f ca="1">IF(AG48&lt;=0,0,IF($C49-$CJ49&lt;=SUM($CL49:CU49),0,IF(BN49+$C49-$CJ49-SUM($CL49:CU49)&gt;AG48+AW49,AG48+AW49-BN49,$C49-$CJ49-SUM($CL49:CU49))))</f>
        <v>0</v>
      </c>
      <c r="CW49" s="174">
        <f ca="1">IF(AH48&lt;=0,0,IF($C49-$CJ49&lt;=SUM($CL49:CV49),0,IF(BO49+$C49-$CJ49-SUM($CL49:CV49)&gt;AH48+AX49,AH48+AX49-BO49,$C49-$CJ49-SUM($CL49:CV49))))</f>
        <v>0</v>
      </c>
      <c r="CX49" s="174">
        <f ca="1">IF(AI48&lt;=0,0,IF($C49-$CJ49&lt;=SUM($CL49:CW49),0,IF(BP49+$C49-$CJ49-SUM($CL49:CW49)&gt;AI48+AY49,AI48+AY49-BP49,$C49-$CJ49-SUM($CL49:CW49))))</f>
        <v>0</v>
      </c>
      <c r="CY49" s="174">
        <f ca="1">IF(AJ48&lt;=0,0,IF($C49-$CJ49&lt;=SUM($CL49:CX49),0,IF(BQ49+$C49-$CJ49-SUM($CL49:CX49)&gt;AJ48+AZ49,AJ48+AZ49-BQ49,$C49-$CJ49-SUM($CL49:CX49))))</f>
        <v>0</v>
      </c>
      <c r="CZ49" s="174">
        <f ca="1">IF(AK48&lt;=0,0,IF($C49-$CJ49&lt;=SUM($CL49:CY49),0,IF(BR49+$C49-$CJ49-SUM($CL49:CY49)&gt;AK48+BA49,AK48+BA49-BR49,$C49-$CJ49-SUM($CL49:CY49))))</f>
        <v>0</v>
      </c>
      <c r="DA49" s="176"/>
      <c r="DB49" s="176"/>
    </row>
    <row r="50" spans="1:106">
      <c r="A50" s="165">
        <f t="shared" ca="1" si="9"/>
        <v>26</v>
      </c>
      <c r="B50" s="166">
        <f t="shared" ca="1" si="22"/>
        <v>43525</v>
      </c>
      <c r="C50" s="169">
        <f ca="1">IF(A50="","",IF(debteliminator,IF(($E$7-BS50)&lt;0,0,$E$7-BS50),0)+D50)</f>
        <v>0</v>
      </c>
      <c r="D50" s="420"/>
      <c r="E50" s="172">
        <f t="shared" ca="1" si="23"/>
        <v>0</v>
      </c>
      <c r="F50" s="172">
        <f t="shared" ca="1" si="25"/>
        <v>125</v>
      </c>
      <c r="G50" s="172">
        <f t="shared" ca="1" si="26"/>
        <v>200</v>
      </c>
      <c r="H50" s="172">
        <f t="shared" ca="1" si="27"/>
        <v>182.3</v>
      </c>
      <c r="I50" s="172">
        <f t="shared" ca="1" si="28"/>
        <v>395</v>
      </c>
      <c r="J50" s="172">
        <f t="shared" ca="1" si="29"/>
        <v>0</v>
      </c>
      <c r="K50" s="172">
        <f t="shared" ca="1" si="30"/>
        <v>0</v>
      </c>
      <c r="L50" s="172">
        <f t="shared" ca="1" si="31"/>
        <v>0</v>
      </c>
      <c r="M50" s="172">
        <f t="shared" ca="1" si="32"/>
        <v>0</v>
      </c>
      <c r="N50" s="172">
        <f t="shared" ca="1" si="33"/>
        <v>0</v>
      </c>
      <c r="O50" s="172">
        <f t="shared" ca="1" si="34"/>
        <v>0</v>
      </c>
      <c r="P50" s="172">
        <f t="shared" ca="1" si="35"/>
        <v>0</v>
      </c>
      <c r="Q50" s="172">
        <f t="shared" ca="1" si="36"/>
        <v>0</v>
      </c>
      <c r="R50" s="172">
        <f t="shared" ca="1" si="37"/>
        <v>0</v>
      </c>
      <c r="S50" s="172">
        <f t="shared" ca="1" si="38"/>
        <v>0</v>
      </c>
      <c r="U50" s="169">
        <f t="shared" ca="1" si="11"/>
        <v>9894.4800000000014</v>
      </c>
      <c r="V50" s="173">
        <f t="shared" ca="1" si="12"/>
        <v>902.3</v>
      </c>
      <c r="W50" s="174">
        <f t="shared" ca="1" si="13"/>
        <v>0</v>
      </c>
      <c r="X50" s="174">
        <f t="shared" ca="1" si="39"/>
        <v>55.05</v>
      </c>
      <c r="Y50" s="174">
        <f t="shared" ca="1" si="39"/>
        <v>765.82</v>
      </c>
      <c r="Z50" s="174">
        <f t="shared" ca="1" si="39"/>
        <v>0</v>
      </c>
      <c r="AA50" s="174">
        <f t="shared" ca="1" si="39"/>
        <v>9073.61</v>
      </c>
      <c r="AB50" s="174">
        <f t="shared" ca="1" si="39"/>
        <v>0</v>
      </c>
      <c r="AC50" s="174">
        <f t="shared" ca="1" si="39"/>
        <v>0</v>
      </c>
      <c r="AD50" s="174">
        <f t="shared" ca="1" si="39"/>
        <v>0</v>
      </c>
      <c r="AE50" s="174">
        <f t="shared" ca="1" si="39"/>
        <v>0</v>
      </c>
      <c r="AF50" s="174">
        <f t="shared" ca="1" si="39"/>
        <v>0</v>
      </c>
      <c r="AG50" s="174">
        <f t="shared" ca="1" si="39"/>
        <v>0</v>
      </c>
      <c r="AH50" s="174">
        <f t="shared" ca="1" si="39"/>
        <v>0</v>
      </c>
      <c r="AI50" s="174">
        <f t="shared" ca="1" si="39"/>
        <v>0</v>
      </c>
      <c r="AJ50" s="174">
        <f t="shared" ca="1" si="39"/>
        <v>0</v>
      </c>
      <c r="AK50" s="174">
        <f t="shared" ca="1" si="39"/>
        <v>0</v>
      </c>
      <c r="AL50" s="179"/>
      <c r="AM50" s="174">
        <f t="shared" ca="1" si="15"/>
        <v>0</v>
      </c>
      <c r="AN50" s="174">
        <f t="shared" ca="1" si="40"/>
        <v>2.2200000000000002</v>
      </c>
      <c r="AO50" s="174">
        <f t="shared" ca="1" si="40"/>
        <v>11.53</v>
      </c>
      <c r="AP50" s="174">
        <f t="shared" ca="1" si="40"/>
        <v>2.84</v>
      </c>
      <c r="AQ50" s="174">
        <f t="shared" ca="1" si="40"/>
        <v>35.369999999999997</v>
      </c>
      <c r="AR50" s="174">
        <f t="shared" ca="1" si="40"/>
        <v>0</v>
      </c>
      <c r="AS50" s="174">
        <f t="shared" ca="1" si="40"/>
        <v>0</v>
      </c>
      <c r="AT50" s="174">
        <f t="shared" ca="1" si="40"/>
        <v>0</v>
      </c>
      <c r="AU50" s="174">
        <f t="shared" ca="1" si="40"/>
        <v>0</v>
      </c>
      <c r="AV50" s="174">
        <f t="shared" ca="1" si="40"/>
        <v>0</v>
      </c>
      <c r="AW50" s="174">
        <f t="shared" ca="1" si="40"/>
        <v>0</v>
      </c>
      <c r="AX50" s="174">
        <f t="shared" ca="1" si="40"/>
        <v>0</v>
      </c>
      <c r="AY50" s="174">
        <f t="shared" ca="1" si="40"/>
        <v>0</v>
      </c>
      <c r="AZ50" s="174">
        <f t="shared" ca="1" si="40"/>
        <v>0</v>
      </c>
      <c r="BA50" s="174">
        <f t="shared" ca="1" si="40"/>
        <v>0</v>
      </c>
      <c r="BB50" s="175">
        <f t="shared" ca="1" si="17"/>
        <v>51.959999999999994</v>
      </c>
      <c r="BC50" s="176"/>
      <c r="BD50" s="174">
        <f t="shared" ca="1" si="18"/>
        <v>0</v>
      </c>
      <c r="BE50" s="174">
        <f t="shared" ca="1" si="41"/>
        <v>125</v>
      </c>
      <c r="BF50" s="174">
        <f t="shared" ca="1" si="41"/>
        <v>200</v>
      </c>
      <c r="BG50" s="174">
        <f t="shared" ca="1" si="41"/>
        <v>182.3</v>
      </c>
      <c r="BH50" s="174">
        <f t="shared" ca="1" si="41"/>
        <v>395</v>
      </c>
      <c r="BI50" s="174">
        <f t="shared" ca="1" si="41"/>
        <v>0</v>
      </c>
      <c r="BJ50" s="174">
        <f t="shared" ca="1" si="41"/>
        <v>0</v>
      </c>
      <c r="BK50" s="174">
        <f t="shared" ca="1" si="41"/>
        <v>0</v>
      </c>
      <c r="BL50" s="174">
        <f t="shared" ca="1" si="41"/>
        <v>0</v>
      </c>
      <c r="BM50" s="174">
        <f t="shared" ca="1" si="41"/>
        <v>0</v>
      </c>
      <c r="BN50" s="174">
        <f t="shared" ca="1" si="41"/>
        <v>0</v>
      </c>
      <c r="BO50" s="174">
        <f t="shared" ca="1" si="41"/>
        <v>0</v>
      </c>
      <c r="BP50" s="174">
        <f t="shared" ca="1" si="41"/>
        <v>0</v>
      </c>
      <c r="BQ50" s="174">
        <f t="shared" ca="1" si="41"/>
        <v>0</v>
      </c>
      <c r="BR50" s="174">
        <f t="shared" ca="1" si="41"/>
        <v>0</v>
      </c>
      <c r="BS50" s="177">
        <f t="shared" ca="1" si="20"/>
        <v>902.3</v>
      </c>
      <c r="BT50" s="175"/>
      <c r="BU50" s="178">
        <f ca="1">IF(NOT(debteliminator),0,IF(OR(E$11=0,W49+AM50-BD50&lt;=E$11),0,MIN(W49+AM50-BD50-E$11,$C50)))</f>
        <v>0</v>
      </c>
      <c r="BV50" s="174">
        <f ca="1">IF(NOT(debteliminator),0,IF(OR(F$11=0,X49+AN50-BE50&lt;=F$11),0,MIN(X49+AN50-BE50-F$11,$C50-SUM($BU50:BU50))))</f>
        <v>0</v>
      </c>
      <c r="BW50" s="174">
        <f ca="1">IF(NOT(debteliminator),0,IF(OR(G$11=0,Y49+AO50-BF50&lt;=G$11),0,MIN(Y49+AO50-BF50-G$11,$C50-SUM($BU50:BV50))))</f>
        <v>0</v>
      </c>
      <c r="BX50" s="174">
        <f ca="1">IF(NOT(debteliminator),0,IF(OR(H$11=0,Z49+AP50-BG50&lt;=H$11),0,MIN(Z49+AP50-BG50-H$11,$C50-SUM($BU50:BW50))))</f>
        <v>0</v>
      </c>
      <c r="BY50" s="174">
        <f ca="1">IF(NOT(debteliminator),0,IF(OR(I$11=0,AA49+AQ50-BH50&lt;=I$11),0,MIN(AA49+AQ50-BH50-I$11,$C50-SUM($BU50:BX50))))</f>
        <v>0</v>
      </c>
      <c r="BZ50" s="174">
        <f ca="1">IF(NOT(debteliminator),0,IF(OR(J$11=0,AB49+AR50-BI50&lt;=J$11),0,MIN(AB49+AR50-BI50-J$11,$C50-SUM($BU50:BY50))))</f>
        <v>0</v>
      </c>
      <c r="CA50" s="174">
        <f ca="1">IF(NOT(debteliminator),0,IF(OR(K$11=0,AC49+AS50-BJ50&lt;=K$11),0,MIN(AC49+AS50-BJ50-K$11,$C50-SUM($BU50:BZ50))))</f>
        <v>0</v>
      </c>
      <c r="CB50" s="174">
        <f ca="1">IF(NOT(debteliminator),0,IF(OR(L$11=0,AD49+AT50-BK50&lt;=L$11),0,MIN(AD49+AT50-BK50-L$11,$C50-SUM($BU50:CA50))))</f>
        <v>0</v>
      </c>
      <c r="CC50" s="174">
        <f ca="1">IF(NOT(debteliminator),0,IF(OR(M$11=0,AE49+AU50-BL50&lt;=M$11),0,MIN(AE49+AU50-BL50-M$11,$C50-SUM($BU50:CB50))))</f>
        <v>0</v>
      </c>
      <c r="CD50" s="174">
        <f ca="1">IF(NOT(debteliminator),0,IF(OR(N$11=0,AF49+AV50-BM50&lt;=N$11),0,MIN(AF49+AV50-BM50-N$11,$C50-SUM($BU50:CC50))))</f>
        <v>0</v>
      </c>
      <c r="CE50" s="174">
        <f ca="1">IF(NOT(debteliminator),0,IF(OR(O$11=0,AG49+AW50-BN50&lt;=O$11),0,MIN(AG49+AW50-BN50-O$11,$C50-SUM($BU50:CD50))))</f>
        <v>0</v>
      </c>
      <c r="CF50" s="174">
        <f ca="1">IF(NOT(debteliminator),0,IF(OR(P$11=0,AH49+AX50-BO50&lt;=P$11),0,MIN(AH49+AX50-BO50-P$11,$C50-SUM($BU50:CE50))))</f>
        <v>0</v>
      </c>
      <c r="CG50" s="174">
        <f ca="1">IF(NOT(debteliminator),0,IF(OR(Q$11=0,AI49+AY50-BP50&lt;=Q$11),0,MIN(AI49+AY50-BP50-Q$11,$C50-SUM($BU50:CF50))))</f>
        <v>0</v>
      </c>
      <c r="CH50" s="174">
        <f ca="1">IF(NOT(debteliminator),0,IF(OR(R$11=0,AJ49+AZ50-BQ50&lt;=R$11),0,MIN(AJ49+AZ50-BQ50-R$11,$C50-SUM($BU50:CG50))))</f>
        <v>0</v>
      </c>
      <c r="CI50" s="174">
        <f ca="1">IF(NOT(debteliminator),0,IF(OR(S$11=0,AK49+BA50-BR50&lt;=S$11),0,MIN(AK49+BA50-BR50-S$11,$C50-SUM($BU50:CH50))))</f>
        <v>0</v>
      </c>
      <c r="CJ50" s="177">
        <f t="shared" ca="1" si="21"/>
        <v>0</v>
      </c>
      <c r="CL50" s="178">
        <f t="shared" ca="1" si="24"/>
        <v>0</v>
      </c>
      <c r="CM50" s="174">
        <f ca="1">IF(X49&lt;=0,0,IF($C50-$CJ50&lt;=SUM($CL50:CL50),0,IF(BE50+$C50-$CJ50-SUM($CL50:CL50)&gt;X49+AN50,X49+AN50-BE50,$C50-$CJ50-SUM($CL50:CL50))))</f>
        <v>0</v>
      </c>
      <c r="CN50" s="174">
        <f ca="1">IF(Y49&lt;=0,0,IF($C50-$CJ50&lt;=SUM($CL50:CM50),0,IF(BF50+$C50-$CJ50-SUM($CL50:CM50)&gt;Y49+AO50,Y49+AO50-BF50,$C50-$CJ50-SUM($CL50:CM50))))</f>
        <v>0</v>
      </c>
      <c r="CO50" s="174">
        <f ca="1">IF(Z49&lt;=0,0,IF($C50-$CJ50&lt;=SUM($CL50:CN50),0,IF(BG50+$C50-$CJ50-SUM($CL50:CN50)&gt;Z49+AP50,Z49+AP50-BG50,$C50-$CJ50-SUM($CL50:CN50))))</f>
        <v>0</v>
      </c>
      <c r="CP50" s="174">
        <f ca="1">IF(AA49&lt;=0,0,IF($C50-$CJ50&lt;=SUM($CL50:CO50),0,IF(BH50+$C50-$CJ50-SUM($CL50:CO50)&gt;AA49+AQ50,AA49+AQ50-BH50,$C50-$CJ50-SUM($CL50:CO50))))</f>
        <v>0</v>
      </c>
      <c r="CQ50" s="174">
        <f ca="1">IF(AB49&lt;=0,0,IF($C50-$CJ50&lt;=SUM($CL50:CP50),0,IF(BI50+$C50-$CJ50-SUM($CL50:CP50)&gt;AB49+AR50,AB49+AR50-BI50,$C50-$CJ50-SUM($CL50:CP50))))</f>
        <v>0</v>
      </c>
      <c r="CR50" s="174">
        <f ca="1">IF(AC49&lt;=0,0,IF($C50-$CJ50&lt;=SUM($CL50:CQ50),0,IF(BJ50+$C50-$CJ50-SUM($CL50:CQ50)&gt;AC49+AS50,AC49+AS50-BJ50,$C50-$CJ50-SUM($CL50:CQ50))))</f>
        <v>0</v>
      </c>
      <c r="CS50" s="174">
        <f ca="1">IF(AD49&lt;=0,0,IF($C50-$CJ50&lt;=SUM($CL50:CR50),0,IF(BK50+$C50-$CJ50-SUM($CL50:CR50)&gt;AD49+AT50,AD49+AT50-BK50,$C50-$CJ50-SUM($CL50:CR50))))</f>
        <v>0</v>
      </c>
      <c r="CT50" s="174">
        <f ca="1">IF(AE49&lt;=0,0,IF($C50-$CJ50&lt;=SUM($CL50:CS50),0,IF(BL50+$C50-$CJ50-SUM($CL50:CS50)&gt;AE49+AU50,AE49+AU50-BL50,$C50-$CJ50-SUM($CL50:CS50))))</f>
        <v>0</v>
      </c>
      <c r="CU50" s="174">
        <f ca="1">IF(AF49&lt;=0,0,IF($C50-$CJ50&lt;=SUM($CL50:CT50),0,IF(BM50+$C50-$CJ50-SUM($CL50:CT50)&gt;AF49+AV50,AF49+AV50-BM50,$C50-$CJ50-SUM($CL50:CT50))))</f>
        <v>0</v>
      </c>
      <c r="CV50" s="174">
        <f ca="1">IF(AG49&lt;=0,0,IF($C50-$CJ50&lt;=SUM($CL50:CU50),0,IF(BN50+$C50-$CJ50-SUM($CL50:CU50)&gt;AG49+AW50,AG49+AW50-BN50,$C50-$CJ50-SUM($CL50:CU50))))</f>
        <v>0</v>
      </c>
      <c r="CW50" s="174">
        <f ca="1">IF(AH49&lt;=0,0,IF($C50-$CJ50&lt;=SUM($CL50:CV50),0,IF(BO50+$C50-$CJ50-SUM($CL50:CV50)&gt;AH49+AX50,AH49+AX50-BO50,$C50-$CJ50-SUM($CL50:CV50))))</f>
        <v>0</v>
      </c>
      <c r="CX50" s="174">
        <f ca="1">IF(AI49&lt;=0,0,IF($C50-$CJ50&lt;=SUM($CL50:CW50),0,IF(BP50+$C50-$CJ50-SUM($CL50:CW50)&gt;AI49+AY50,AI49+AY50-BP50,$C50-$CJ50-SUM($CL50:CW50))))</f>
        <v>0</v>
      </c>
      <c r="CY50" s="174">
        <f ca="1">IF(AJ49&lt;=0,0,IF($C50-$CJ50&lt;=SUM($CL50:CX50),0,IF(BQ50+$C50-$CJ50-SUM($CL50:CX50)&gt;AJ49+AZ50,AJ49+AZ50-BQ50,$C50-$CJ50-SUM($CL50:CX50))))</f>
        <v>0</v>
      </c>
      <c r="CZ50" s="174">
        <f ca="1">IF(AK49&lt;=0,0,IF($C50-$CJ50&lt;=SUM($CL50:CY50),0,IF(BR50+$C50-$CJ50-SUM($CL50:CY50)&gt;AK49+BA50,AK49+BA50-BR50,$C50-$CJ50-SUM($CL50:CY50))))</f>
        <v>0</v>
      </c>
      <c r="DA50" s="176"/>
      <c r="DB50" s="176"/>
    </row>
    <row r="51" spans="1:106">
      <c r="A51" s="165">
        <f t="shared" ca="1" si="9"/>
        <v>27</v>
      </c>
      <c r="B51" s="166">
        <f t="shared" ca="1" si="22"/>
        <v>43556</v>
      </c>
      <c r="C51" s="169">
        <f ca="1">IF(A51="","",IF(debteliminator,IF(($E$7-BS51)&lt;0,0,$E$7-BS51),0)+D51)</f>
        <v>199.26</v>
      </c>
      <c r="D51" s="420"/>
      <c r="E51" s="172">
        <f t="shared" ca="1" si="23"/>
        <v>0</v>
      </c>
      <c r="F51" s="172">
        <f t="shared" ca="1" si="25"/>
        <v>55.739999999999995</v>
      </c>
      <c r="G51" s="172">
        <f t="shared" ca="1" si="26"/>
        <v>399.26</v>
      </c>
      <c r="H51" s="172">
        <f t="shared" ca="1" si="27"/>
        <v>0</v>
      </c>
      <c r="I51" s="172">
        <f t="shared" ca="1" si="28"/>
        <v>395</v>
      </c>
      <c r="J51" s="172">
        <f t="shared" ca="1" si="29"/>
        <v>0</v>
      </c>
      <c r="K51" s="172">
        <f t="shared" ca="1" si="30"/>
        <v>0</v>
      </c>
      <c r="L51" s="172">
        <f t="shared" ca="1" si="31"/>
        <v>0</v>
      </c>
      <c r="M51" s="172">
        <f t="shared" ca="1" si="32"/>
        <v>0</v>
      </c>
      <c r="N51" s="172">
        <f t="shared" ca="1" si="33"/>
        <v>0</v>
      </c>
      <c r="O51" s="172">
        <f t="shared" ca="1" si="34"/>
        <v>0</v>
      </c>
      <c r="P51" s="172">
        <f t="shared" ca="1" si="35"/>
        <v>0</v>
      </c>
      <c r="Q51" s="172">
        <f t="shared" ca="1" si="36"/>
        <v>0</v>
      </c>
      <c r="R51" s="172">
        <f t="shared" ca="1" si="37"/>
        <v>0</v>
      </c>
      <c r="S51" s="172">
        <f t="shared" ca="1" si="38"/>
        <v>0</v>
      </c>
      <c r="U51" s="169">
        <f t="shared" ca="1" si="11"/>
        <v>9088.4499999999989</v>
      </c>
      <c r="V51" s="173">
        <f t="shared" ca="1" si="12"/>
        <v>850</v>
      </c>
      <c r="W51" s="174">
        <f t="shared" ca="1" si="13"/>
        <v>0</v>
      </c>
      <c r="X51" s="174">
        <f t="shared" ca="1" si="39"/>
        <v>0</v>
      </c>
      <c r="Y51" s="174">
        <f t="shared" ca="1" si="39"/>
        <v>375.81</v>
      </c>
      <c r="Z51" s="174">
        <f t="shared" ca="1" si="39"/>
        <v>0</v>
      </c>
      <c r="AA51" s="174">
        <f t="shared" ca="1" si="39"/>
        <v>8712.64</v>
      </c>
      <c r="AB51" s="174">
        <f t="shared" ca="1" si="39"/>
        <v>0</v>
      </c>
      <c r="AC51" s="174">
        <f t="shared" ca="1" si="39"/>
        <v>0</v>
      </c>
      <c r="AD51" s="174">
        <f t="shared" ca="1" si="39"/>
        <v>0</v>
      </c>
      <c r="AE51" s="174">
        <f t="shared" ca="1" si="39"/>
        <v>0</v>
      </c>
      <c r="AF51" s="174">
        <f t="shared" ca="1" si="39"/>
        <v>0</v>
      </c>
      <c r="AG51" s="174">
        <f t="shared" ca="1" si="39"/>
        <v>0</v>
      </c>
      <c r="AH51" s="174">
        <f t="shared" ca="1" si="39"/>
        <v>0</v>
      </c>
      <c r="AI51" s="174">
        <f t="shared" ca="1" si="39"/>
        <v>0</v>
      </c>
      <c r="AJ51" s="174">
        <f t="shared" ca="1" si="39"/>
        <v>0</v>
      </c>
      <c r="AK51" s="174">
        <f t="shared" ca="1" si="39"/>
        <v>0</v>
      </c>
      <c r="AL51" s="179"/>
      <c r="AM51" s="174">
        <f t="shared" ca="1" si="15"/>
        <v>0</v>
      </c>
      <c r="AN51" s="174">
        <f t="shared" ca="1" si="40"/>
        <v>0.69</v>
      </c>
      <c r="AO51" s="174">
        <f t="shared" ca="1" si="40"/>
        <v>9.25</v>
      </c>
      <c r="AP51" s="174">
        <f t="shared" ca="1" si="40"/>
        <v>0</v>
      </c>
      <c r="AQ51" s="174">
        <f t="shared" ca="1" si="40"/>
        <v>34.03</v>
      </c>
      <c r="AR51" s="174">
        <f t="shared" ca="1" si="40"/>
        <v>0</v>
      </c>
      <c r="AS51" s="174">
        <f t="shared" ca="1" si="40"/>
        <v>0</v>
      </c>
      <c r="AT51" s="174">
        <f t="shared" ca="1" si="40"/>
        <v>0</v>
      </c>
      <c r="AU51" s="174">
        <f t="shared" ca="1" si="40"/>
        <v>0</v>
      </c>
      <c r="AV51" s="174">
        <f t="shared" ca="1" si="40"/>
        <v>0</v>
      </c>
      <c r="AW51" s="174">
        <f t="shared" ca="1" si="40"/>
        <v>0</v>
      </c>
      <c r="AX51" s="174">
        <f t="shared" ca="1" si="40"/>
        <v>0</v>
      </c>
      <c r="AY51" s="174">
        <f t="shared" ca="1" si="40"/>
        <v>0</v>
      </c>
      <c r="AZ51" s="174">
        <f t="shared" ca="1" si="40"/>
        <v>0</v>
      </c>
      <c r="BA51" s="174">
        <f t="shared" ca="1" si="40"/>
        <v>0</v>
      </c>
      <c r="BB51" s="175">
        <f t="shared" ca="1" si="17"/>
        <v>43.97</v>
      </c>
      <c r="BC51" s="176"/>
      <c r="BD51" s="174">
        <f t="shared" ca="1" si="18"/>
        <v>0</v>
      </c>
      <c r="BE51" s="174">
        <f t="shared" ca="1" si="41"/>
        <v>55.739999999999995</v>
      </c>
      <c r="BF51" s="174">
        <f t="shared" ca="1" si="41"/>
        <v>200</v>
      </c>
      <c r="BG51" s="174">
        <f t="shared" ca="1" si="41"/>
        <v>0</v>
      </c>
      <c r="BH51" s="174">
        <f t="shared" ca="1" si="41"/>
        <v>395</v>
      </c>
      <c r="BI51" s="174">
        <f t="shared" ca="1" si="41"/>
        <v>0</v>
      </c>
      <c r="BJ51" s="174">
        <f t="shared" ca="1" si="41"/>
        <v>0</v>
      </c>
      <c r="BK51" s="174">
        <f t="shared" ca="1" si="41"/>
        <v>0</v>
      </c>
      <c r="BL51" s="174">
        <f t="shared" ca="1" si="41"/>
        <v>0</v>
      </c>
      <c r="BM51" s="174">
        <f t="shared" ca="1" si="41"/>
        <v>0</v>
      </c>
      <c r="BN51" s="174">
        <f t="shared" ca="1" si="41"/>
        <v>0</v>
      </c>
      <c r="BO51" s="174">
        <f t="shared" ca="1" si="41"/>
        <v>0</v>
      </c>
      <c r="BP51" s="174">
        <f t="shared" ca="1" si="41"/>
        <v>0</v>
      </c>
      <c r="BQ51" s="174">
        <f t="shared" ca="1" si="41"/>
        <v>0</v>
      </c>
      <c r="BR51" s="174">
        <f t="shared" ca="1" si="41"/>
        <v>0</v>
      </c>
      <c r="BS51" s="177">
        <f t="shared" ca="1" si="20"/>
        <v>650.74</v>
      </c>
      <c r="BT51" s="175"/>
      <c r="BU51" s="178">
        <f ca="1">IF(NOT(debteliminator),0,IF(OR(E$11=0,W50+AM51-BD51&lt;=E$11),0,MIN(W50+AM51-BD51-E$11,$C51)))</f>
        <v>0</v>
      </c>
      <c r="BV51" s="174">
        <f ca="1">IF(NOT(debteliminator),0,IF(OR(F$11=0,X50+AN51-BE51&lt;=F$11),0,MIN(X50+AN51-BE51-F$11,$C51-SUM($BU51:BU51))))</f>
        <v>0</v>
      </c>
      <c r="BW51" s="174">
        <f ca="1">IF(NOT(debteliminator),0,IF(OR(G$11=0,Y50+AO51-BF51&lt;=G$11),0,MIN(Y50+AO51-BF51-G$11,$C51-SUM($BU51:BV51))))</f>
        <v>0</v>
      </c>
      <c r="BX51" s="174">
        <f ca="1">IF(NOT(debteliminator),0,IF(OR(H$11=0,Z50+AP51-BG51&lt;=H$11),0,MIN(Z50+AP51-BG51-H$11,$C51-SUM($BU51:BW51))))</f>
        <v>0</v>
      </c>
      <c r="BY51" s="174">
        <f ca="1">IF(NOT(debteliminator),0,IF(OR(I$11=0,AA50+AQ51-BH51&lt;=I$11),0,MIN(AA50+AQ51-BH51-I$11,$C51-SUM($BU51:BX51))))</f>
        <v>0</v>
      </c>
      <c r="BZ51" s="174">
        <f ca="1">IF(NOT(debteliminator),0,IF(OR(J$11=0,AB50+AR51-BI51&lt;=J$11),0,MIN(AB50+AR51-BI51-J$11,$C51-SUM($BU51:BY51))))</f>
        <v>0</v>
      </c>
      <c r="CA51" s="174">
        <f ca="1">IF(NOT(debteliminator),0,IF(OR(K$11=0,AC50+AS51-BJ51&lt;=K$11),0,MIN(AC50+AS51-BJ51-K$11,$C51-SUM($BU51:BZ51))))</f>
        <v>0</v>
      </c>
      <c r="CB51" s="174">
        <f ca="1">IF(NOT(debteliminator),0,IF(OR(L$11=0,AD50+AT51-BK51&lt;=L$11),0,MIN(AD50+AT51-BK51-L$11,$C51-SUM($BU51:CA51))))</f>
        <v>0</v>
      </c>
      <c r="CC51" s="174">
        <f ca="1">IF(NOT(debteliminator),0,IF(OR(M$11=0,AE50+AU51-BL51&lt;=M$11),0,MIN(AE50+AU51-BL51-M$11,$C51-SUM($BU51:CB51))))</f>
        <v>0</v>
      </c>
      <c r="CD51" s="174">
        <f ca="1">IF(NOT(debteliminator),0,IF(OR(N$11=0,AF50+AV51-BM51&lt;=N$11),0,MIN(AF50+AV51-BM51-N$11,$C51-SUM($BU51:CC51))))</f>
        <v>0</v>
      </c>
      <c r="CE51" s="174">
        <f ca="1">IF(NOT(debteliminator),0,IF(OR(O$11=0,AG50+AW51-BN51&lt;=O$11),0,MIN(AG50+AW51-BN51-O$11,$C51-SUM($BU51:CD51))))</f>
        <v>0</v>
      </c>
      <c r="CF51" s="174">
        <f ca="1">IF(NOT(debteliminator),0,IF(OR(P$11=0,AH50+AX51-BO51&lt;=P$11),0,MIN(AH50+AX51-BO51-P$11,$C51-SUM($BU51:CE51))))</f>
        <v>0</v>
      </c>
      <c r="CG51" s="174">
        <f ca="1">IF(NOT(debteliminator),0,IF(OR(Q$11=0,AI50+AY51-BP51&lt;=Q$11),0,MIN(AI50+AY51-BP51-Q$11,$C51-SUM($BU51:CF51))))</f>
        <v>0</v>
      </c>
      <c r="CH51" s="174">
        <f ca="1">IF(NOT(debteliminator),0,IF(OR(R$11=0,AJ50+AZ51-BQ51&lt;=R$11),0,MIN(AJ50+AZ51-BQ51-R$11,$C51-SUM($BU51:CG51))))</f>
        <v>0</v>
      </c>
      <c r="CI51" s="174">
        <f ca="1">IF(NOT(debteliminator),0,IF(OR(S$11=0,AK50+BA51-BR51&lt;=S$11),0,MIN(AK50+BA51-BR51-S$11,$C51-SUM($BU51:CH51))))</f>
        <v>0</v>
      </c>
      <c r="CJ51" s="177">
        <f t="shared" ca="1" si="21"/>
        <v>0</v>
      </c>
      <c r="CL51" s="178">
        <f t="shared" ca="1" si="24"/>
        <v>0</v>
      </c>
      <c r="CM51" s="174">
        <f ca="1">IF(X50&lt;=0,0,IF($C51-$CJ51&lt;=SUM($CL51:CL51),0,IF(BE51+$C51-$CJ51-SUM($CL51:CL51)&gt;X50+AN51,X50+AN51-BE51,$C51-$CJ51-SUM($CL51:CL51))))</f>
        <v>0</v>
      </c>
      <c r="CN51" s="174">
        <f ca="1">IF(Y50&lt;=0,0,IF($C51-$CJ51&lt;=SUM($CL51:CM51),0,IF(BF51+$C51-$CJ51-SUM($CL51:CM51)&gt;Y50+AO51,Y50+AO51-BF51,$C51-$CJ51-SUM($CL51:CM51))))</f>
        <v>199.26</v>
      </c>
      <c r="CO51" s="174">
        <f ca="1">IF(Z50&lt;=0,0,IF($C51-$CJ51&lt;=SUM($CL51:CN51),0,IF(BG51+$C51-$CJ51-SUM($CL51:CN51)&gt;Z50+AP51,Z50+AP51-BG51,$C51-$CJ51-SUM($CL51:CN51))))</f>
        <v>0</v>
      </c>
      <c r="CP51" s="174">
        <f ca="1">IF(AA50&lt;=0,0,IF($C51-$CJ51&lt;=SUM($CL51:CO51),0,IF(BH51+$C51-$CJ51-SUM($CL51:CO51)&gt;AA50+AQ51,AA50+AQ51-BH51,$C51-$CJ51-SUM($CL51:CO51))))</f>
        <v>0</v>
      </c>
      <c r="CQ51" s="174">
        <f ca="1">IF(AB50&lt;=0,0,IF($C51-$CJ51&lt;=SUM($CL51:CP51),0,IF(BI51+$C51-$CJ51-SUM($CL51:CP51)&gt;AB50+AR51,AB50+AR51-BI51,$C51-$CJ51-SUM($CL51:CP51))))</f>
        <v>0</v>
      </c>
      <c r="CR51" s="174">
        <f ca="1">IF(AC50&lt;=0,0,IF($C51-$CJ51&lt;=SUM($CL51:CQ51),0,IF(BJ51+$C51-$CJ51-SUM($CL51:CQ51)&gt;AC50+AS51,AC50+AS51-BJ51,$C51-$CJ51-SUM($CL51:CQ51))))</f>
        <v>0</v>
      </c>
      <c r="CS51" s="174">
        <f ca="1">IF(AD50&lt;=0,0,IF($C51-$CJ51&lt;=SUM($CL51:CR51),0,IF(BK51+$C51-$CJ51-SUM($CL51:CR51)&gt;AD50+AT51,AD50+AT51-BK51,$C51-$CJ51-SUM($CL51:CR51))))</f>
        <v>0</v>
      </c>
      <c r="CT51" s="174">
        <f ca="1">IF(AE50&lt;=0,0,IF($C51-$CJ51&lt;=SUM($CL51:CS51),0,IF(BL51+$C51-$CJ51-SUM($CL51:CS51)&gt;AE50+AU51,AE50+AU51-BL51,$C51-$CJ51-SUM($CL51:CS51))))</f>
        <v>0</v>
      </c>
      <c r="CU51" s="174">
        <f ca="1">IF(AF50&lt;=0,0,IF($C51-$CJ51&lt;=SUM($CL51:CT51),0,IF(BM51+$C51-$CJ51-SUM($CL51:CT51)&gt;AF50+AV51,AF50+AV51-BM51,$C51-$CJ51-SUM($CL51:CT51))))</f>
        <v>0</v>
      </c>
      <c r="CV51" s="174">
        <f ca="1">IF(AG50&lt;=0,0,IF($C51-$CJ51&lt;=SUM($CL51:CU51),0,IF(BN51+$C51-$CJ51-SUM($CL51:CU51)&gt;AG50+AW51,AG50+AW51-BN51,$C51-$CJ51-SUM($CL51:CU51))))</f>
        <v>0</v>
      </c>
      <c r="CW51" s="174">
        <f ca="1">IF(AH50&lt;=0,0,IF($C51-$CJ51&lt;=SUM($CL51:CV51),0,IF(BO51+$C51-$CJ51-SUM($CL51:CV51)&gt;AH50+AX51,AH50+AX51-BO51,$C51-$CJ51-SUM($CL51:CV51))))</f>
        <v>0</v>
      </c>
      <c r="CX51" s="174">
        <f ca="1">IF(AI50&lt;=0,0,IF($C51-$CJ51&lt;=SUM($CL51:CW51),0,IF(BP51+$C51-$CJ51-SUM($CL51:CW51)&gt;AI50+AY51,AI50+AY51-BP51,$C51-$CJ51-SUM($CL51:CW51))))</f>
        <v>0</v>
      </c>
      <c r="CY51" s="174">
        <f ca="1">IF(AJ50&lt;=0,0,IF($C51-$CJ51&lt;=SUM($CL51:CX51),0,IF(BQ51+$C51-$CJ51-SUM($CL51:CX51)&gt;AJ50+AZ51,AJ50+AZ51-BQ51,$C51-$CJ51-SUM($CL51:CX51))))</f>
        <v>0</v>
      </c>
      <c r="CZ51" s="174">
        <f ca="1">IF(AK50&lt;=0,0,IF($C51-$CJ51&lt;=SUM($CL51:CY51),0,IF(BR51+$C51-$CJ51-SUM($CL51:CY51)&gt;AK50+BA51,AK50+BA51-BR51,$C51-$CJ51-SUM($CL51:CY51))))</f>
        <v>0</v>
      </c>
      <c r="DA51" s="176"/>
      <c r="DB51" s="176"/>
    </row>
    <row r="52" spans="1:106">
      <c r="A52" s="165">
        <f t="shared" ca="1" si="9"/>
        <v>28</v>
      </c>
      <c r="B52" s="166">
        <f t="shared" ca="1" si="22"/>
        <v>43586</v>
      </c>
      <c r="C52" s="169">
        <f ca="1">IF(A52="","",IF(debteliminator,IF(($E$7-BS52)&lt;0,0,$E$7-BS52),0)+D52)</f>
        <v>255</v>
      </c>
      <c r="D52" s="420"/>
      <c r="E52" s="172">
        <f t="shared" ca="1" si="23"/>
        <v>0</v>
      </c>
      <c r="F52" s="172">
        <f t="shared" ca="1" si="25"/>
        <v>0</v>
      </c>
      <c r="G52" s="172">
        <f t="shared" ca="1" si="26"/>
        <v>380.35</v>
      </c>
      <c r="H52" s="172">
        <f t="shared" ca="1" si="27"/>
        <v>0</v>
      </c>
      <c r="I52" s="172">
        <f t="shared" ca="1" si="28"/>
        <v>469.65</v>
      </c>
      <c r="J52" s="172">
        <f t="shared" ca="1" si="29"/>
        <v>0</v>
      </c>
      <c r="K52" s="172">
        <f t="shared" ca="1" si="30"/>
        <v>0</v>
      </c>
      <c r="L52" s="172">
        <f t="shared" ca="1" si="31"/>
        <v>0</v>
      </c>
      <c r="M52" s="172">
        <f t="shared" ca="1" si="32"/>
        <v>0</v>
      </c>
      <c r="N52" s="172">
        <f t="shared" ca="1" si="33"/>
        <v>0</v>
      </c>
      <c r="O52" s="172">
        <f t="shared" ca="1" si="34"/>
        <v>0</v>
      </c>
      <c r="P52" s="172">
        <f t="shared" ca="1" si="35"/>
        <v>0</v>
      </c>
      <c r="Q52" s="172">
        <f t="shared" ca="1" si="36"/>
        <v>0</v>
      </c>
      <c r="R52" s="172">
        <f t="shared" ca="1" si="37"/>
        <v>0</v>
      </c>
      <c r="S52" s="172">
        <f t="shared" ca="1" si="38"/>
        <v>0</v>
      </c>
      <c r="U52" s="169">
        <f t="shared" ca="1" si="11"/>
        <v>8275.66</v>
      </c>
      <c r="V52" s="173">
        <f t="shared" ca="1" si="12"/>
        <v>850</v>
      </c>
      <c r="W52" s="174">
        <f t="shared" ca="1" si="13"/>
        <v>0</v>
      </c>
      <c r="X52" s="174">
        <f t="shared" ca="1" si="39"/>
        <v>0</v>
      </c>
      <c r="Y52" s="174">
        <f t="shared" ca="1" si="39"/>
        <v>0</v>
      </c>
      <c r="Z52" s="174">
        <f t="shared" ca="1" si="39"/>
        <v>0</v>
      </c>
      <c r="AA52" s="174">
        <f t="shared" ca="1" si="39"/>
        <v>8275.66</v>
      </c>
      <c r="AB52" s="174">
        <f t="shared" ca="1" si="39"/>
        <v>0</v>
      </c>
      <c r="AC52" s="174">
        <f t="shared" ca="1" si="39"/>
        <v>0</v>
      </c>
      <c r="AD52" s="174">
        <f t="shared" ca="1" si="39"/>
        <v>0</v>
      </c>
      <c r="AE52" s="174">
        <f t="shared" ca="1" si="39"/>
        <v>0</v>
      </c>
      <c r="AF52" s="174">
        <f t="shared" ca="1" si="39"/>
        <v>0</v>
      </c>
      <c r="AG52" s="174">
        <f t="shared" ca="1" si="39"/>
        <v>0</v>
      </c>
      <c r="AH52" s="174">
        <f t="shared" ca="1" si="39"/>
        <v>0</v>
      </c>
      <c r="AI52" s="174">
        <f t="shared" ca="1" si="39"/>
        <v>0</v>
      </c>
      <c r="AJ52" s="174">
        <f t="shared" ca="1" si="39"/>
        <v>0</v>
      </c>
      <c r="AK52" s="174">
        <f t="shared" ca="1" si="39"/>
        <v>0</v>
      </c>
      <c r="AL52" s="179"/>
      <c r="AM52" s="174">
        <f t="shared" ca="1" si="15"/>
        <v>0</v>
      </c>
      <c r="AN52" s="174">
        <f t="shared" ca="1" si="40"/>
        <v>0</v>
      </c>
      <c r="AO52" s="174">
        <f t="shared" ca="1" si="40"/>
        <v>4.54</v>
      </c>
      <c r="AP52" s="174">
        <f t="shared" ca="1" si="40"/>
        <v>0</v>
      </c>
      <c r="AQ52" s="174">
        <f t="shared" ca="1" si="40"/>
        <v>32.67</v>
      </c>
      <c r="AR52" s="174">
        <f t="shared" ca="1" si="40"/>
        <v>0</v>
      </c>
      <c r="AS52" s="174">
        <f t="shared" ca="1" si="40"/>
        <v>0</v>
      </c>
      <c r="AT52" s="174">
        <f t="shared" ca="1" si="40"/>
        <v>0</v>
      </c>
      <c r="AU52" s="174">
        <f t="shared" ca="1" si="40"/>
        <v>0</v>
      </c>
      <c r="AV52" s="174">
        <f t="shared" ca="1" si="40"/>
        <v>0</v>
      </c>
      <c r="AW52" s="174">
        <f t="shared" ca="1" si="40"/>
        <v>0</v>
      </c>
      <c r="AX52" s="174">
        <f t="shared" ca="1" si="40"/>
        <v>0</v>
      </c>
      <c r="AY52" s="174">
        <f t="shared" ca="1" si="40"/>
        <v>0</v>
      </c>
      <c r="AZ52" s="174">
        <f t="shared" ca="1" si="40"/>
        <v>0</v>
      </c>
      <c r="BA52" s="174">
        <f t="shared" ca="1" si="40"/>
        <v>0</v>
      </c>
      <c r="BB52" s="175">
        <f t="shared" ca="1" si="17"/>
        <v>37.21</v>
      </c>
      <c r="BC52" s="176"/>
      <c r="BD52" s="174">
        <f t="shared" ca="1" si="18"/>
        <v>0</v>
      </c>
      <c r="BE52" s="174">
        <f t="shared" ca="1" si="41"/>
        <v>0</v>
      </c>
      <c r="BF52" s="174">
        <f t="shared" ca="1" si="41"/>
        <v>200</v>
      </c>
      <c r="BG52" s="174">
        <f t="shared" ca="1" si="41"/>
        <v>0</v>
      </c>
      <c r="BH52" s="174">
        <f t="shared" ca="1" si="41"/>
        <v>395</v>
      </c>
      <c r="BI52" s="174">
        <f t="shared" ca="1" si="41"/>
        <v>0</v>
      </c>
      <c r="BJ52" s="174">
        <f t="shared" ca="1" si="41"/>
        <v>0</v>
      </c>
      <c r="BK52" s="174">
        <f t="shared" ca="1" si="41"/>
        <v>0</v>
      </c>
      <c r="BL52" s="174">
        <f t="shared" ca="1" si="41"/>
        <v>0</v>
      </c>
      <c r="BM52" s="174">
        <f t="shared" ca="1" si="41"/>
        <v>0</v>
      </c>
      <c r="BN52" s="174">
        <f t="shared" ca="1" si="41"/>
        <v>0</v>
      </c>
      <c r="BO52" s="174">
        <f t="shared" ca="1" si="41"/>
        <v>0</v>
      </c>
      <c r="BP52" s="174">
        <f t="shared" ca="1" si="41"/>
        <v>0</v>
      </c>
      <c r="BQ52" s="174">
        <f t="shared" ca="1" si="41"/>
        <v>0</v>
      </c>
      <c r="BR52" s="174">
        <f t="shared" ca="1" si="41"/>
        <v>0</v>
      </c>
      <c r="BS52" s="177">
        <f t="shared" ca="1" si="20"/>
        <v>595</v>
      </c>
      <c r="BT52" s="175"/>
      <c r="BU52" s="178">
        <f ca="1">IF(NOT(debteliminator),0,IF(OR(E$11=0,W51+AM52-BD52&lt;=E$11),0,MIN(W51+AM52-BD52-E$11,$C52)))</f>
        <v>0</v>
      </c>
      <c r="BV52" s="174">
        <f ca="1">IF(NOT(debteliminator),0,IF(OR(F$11=0,X51+AN52-BE52&lt;=F$11),0,MIN(X51+AN52-BE52-F$11,$C52-SUM($BU52:BU52))))</f>
        <v>0</v>
      </c>
      <c r="BW52" s="174">
        <f ca="1">IF(NOT(debteliminator),0,IF(OR(G$11=0,Y51+AO52-BF52&lt;=G$11),0,MIN(Y51+AO52-BF52-G$11,$C52-SUM($BU52:BV52))))</f>
        <v>0</v>
      </c>
      <c r="BX52" s="174">
        <f ca="1">IF(NOT(debteliminator),0,IF(OR(H$11=0,Z51+AP52-BG52&lt;=H$11),0,MIN(Z51+AP52-BG52-H$11,$C52-SUM($BU52:BW52))))</f>
        <v>0</v>
      </c>
      <c r="BY52" s="174">
        <f ca="1">IF(NOT(debteliminator),0,IF(OR(I$11=0,AA51+AQ52-BH52&lt;=I$11),0,MIN(AA51+AQ52-BH52-I$11,$C52-SUM($BU52:BX52))))</f>
        <v>0</v>
      </c>
      <c r="BZ52" s="174">
        <f ca="1">IF(NOT(debteliminator),0,IF(OR(J$11=0,AB51+AR52-BI52&lt;=J$11),0,MIN(AB51+AR52-BI52-J$11,$C52-SUM($BU52:BY52))))</f>
        <v>0</v>
      </c>
      <c r="CA52" s="174">
        <f ca="1">IF(NOT(debteliminator),0,IF(OR(K$11=0,AC51+AS52-BJ52&lt;=K$11),0,MIN(AC51+AS52-BJ52-K$11,$C52-SUM($BU52:BZ52))))</f>
        <v>0</v>
      </c>
      <c r="CB52" s="174">
        <f ca="1">IF(NOT(debteliminator),0,IF(OR(L$11=0,AD51+AT52-BK52&lt;=L$11),0,MIN(AD51+AT52-BK52-L$11,$C52-SUM($BU52:CA52))))</f>
        <v>0</v>
      </c>
      <c r="CC52" s="174">
        <f ca="1">IF(NOT(debteliminator),0,IF(OR(M$11=0,AE51+AU52-BL52&lt;=M$11),0,MIN(AE51+AU52-BL52-M$11,$C52-SUM($BU52:CB52))))</f>
        <v>0</v>
      </c>
      <c r="CD52" s="174">
        <f ca="1">IF(NOT(debteliminator),0,IF(OR(N$11=0,AF51+AV52-BM52&lt;=N$11),0,MIN(AF51+AV52-BM52-N$11,$C52-SUM($BU52:CC52))))</f>
        <v>0</v>
      </c>
      <c r="CE52" s="174">
        <f ca="1">IF(NOT(debteliminator),0,IF(OR(O$11=0,AG51+AW52-BN52&lt;=O$11),0,MIN(AG51+AW52-BN52-O$11,$C52-SUM($BU52:CD52))))</f>
        <v>0</v>
      </c>
      <c r="CF52" s="174">
        <f ca="1">IF(NOT(debteliminator),0,IF(OR(P$11=0,AH51+AX52-BO52&lt;=P$11),0,MIN(AH51+AX52-BO52-P$11,$C52-SUM($BU52:CE52))))</f>
        <v>0</v>
      </c>
      <c r="CG52" s="174">
        <f ca="1">IF(NOT(debteliminator),0,IF(OR(Q$11=0,AI51+AY52-BP52&lt;=Q$11),0,MIN(AI51+AY52-BP52-Q$11,$C52-SUM($BU52:CF52))))</f>
        <v>0</v>
      </c>
      <c r="CH52" s="174">
        <f ca="1">IF(NOT(debteliminator),0,IF(OR(R$11=0,AJ51+AZ52-BQ52&lt;=R$11),0,MIN(AJ51+AZ52-BQ52-R$11,$C52-SUM($BU52:CG52))))</f>
        <v>0</v>
      </c>
      <c r="CI52" s="174">
        <f ca="1">IF(NOT(debteliminator),0,IF(OR(S$11=0,AK51+BA52-BR52&lt;=S$11),0,MIN(AK51+BA52-BR52-S$11,$C52-SUM($BU52:CH52))))</f>
        <v>0</v>
      </c>
      <c r="CJ52" s="177">
        <f t="shared" ca="1" si="21"/>
        <v>0</v>
      </c>
      <c r="CL52" s="178">
        <f t="shared" ca="1" si="24"/>
        <v>0</v>
      </c>
      <c r="CM52" s="174">
        <f ca="1">IF(X51&lt;=0,0,IF($C52-$CJ52&lt;=SUM($CL52:CL52),0,IF(BE52+$C52-$CJ52-SUM($CL52:CL52)&gt;X51+AN52,X51+AN52-BE52,$C52-$CJ52-SUM($CL52:CL52))))</f>
        <v>0</v>
      </c>
      <c r="CN52" s="174">
        <f ca="1">IF(Y51&lt;=0,0,IF($C52-$CJ52&lt;=SUM($CL52:CM52),0,IF(BF52+$C52-$CJ52-SUM($CL52:CM52)&gt;Y51+AO52,Y51+AO52-BF52,$C52-$CJ52-SUM($CL52:CM52))))</f>
        <v>180.35000000000002</v>
      </c>
      <c r="CO52" s="174">
        <f ca="1">IF(Z51&lt;=0,0,IF($C52-$CJ52&lt;=SUM($CL52:CN52),0,IF(BG52+$C52-$CJ52-SUM($CL52:CN52)&gt;Z51+AP52,Z51+AP52-BG52,$C52-$CJ52-SUM($CL52:CN52))))</f>
        <v>0</v>
      </c>
      <c r="CP52" s="174">
        <f ca="1">IF(AA51&lt;=0,0,IF($C52-$CJ52&lt;=SUM($CL52:CO52),0,IF(BH52+$C52-$CJ52-SUM($CL52:CO52)&gt;AA51+AQ52,AA51+AQ52-BH52,$C52-$CJ52-SUM($CL52:CO52))))</f>
        <v>74.649999999999977</v>
      </c>
      <c r="CQ52" s="174">
        <f ca="1">IF(AB51&lt;=0,0,IF($C52-$CJ52&lt;=SUM($CL52:CP52),0,IF(BI52+$C52-$CJ52-SUM($CL52:CP52)&gt;AB51+AR52,AB51+AR52-BI52,$C52-$CJ52-SUM($CL52:CP52))))</f>
        <v>0</v>
      </c>
      <c r="CR52" s="174">
        <f ca="1">IF(AC51&lt;=0,0,IF($C52-$CJ52&lt;=SUM($CL52:CQ52),0,IF(BJ52+$C52-$CJ52-SUM($CL52:CQ52)&gt;AC51+AS52,AC51+AS52-BJ52,$C52-$CJ52-SUM($CL52:CQ52))))</f>
        <v>0</v>
      </c>
      <c r="CS52" s="174">
        <f ca="1">IF(AD51&lt;=0,0,IF($C52-$CJ52&lt;=SUM($CL52:CR52),0,IF(BK52+$C52-$CJ52-SUM($CL52:CR52)&gt;AD51+AT52,AD51+AT52-BK52,$C52-$CJ52-SUM($CL52:CR52))))</f>
        <v>0</v>
      </c>
      <c r="CT52" s="174">
        <f ca="1">IF(AE51&lt;=0,0,IF($C52-$CJ52&lt;=SUM($CL52:CS52),0,IF(BL52+$C52-$CJ52-SUM($CL52:CS52)&gt;AE51+AU52,AE51+AU52-BL52,$C52-$CJ52-SUM($CL52:CS52))))</f>
        <v>0</v>
      </c>
      <c r="CU52" s="174">
        <f ca="1">IF(AF51&lt;=0,0,IF($C52-$CJ52&lt;=SUM($CL52:CT52),0,IF(BM52+$C52-$CJ52-SUM($CL52:CT52)&gt;AF51+AV52,AF51+AV52-BM52,$C52-$CJ52-SUM($CL52:CT52))))</f>
        <v>0</v>
      </c>
      <c r="CV52" s="174">
        <f ca="1">IF(AG51&lt;=0,0,IF($C52-$CJ52&lt;=SUM($CL52:CU52),0,IF(BN52+$C52-$CJ52-SUM($CL52:CU52)&gt;AG51+AW52,AG51+AW52-BN52,$C52-$CJ52-SUM($CL52:CU52))))</f>
        <v>0</v>
      </c>
      <c r="CW52" s="174">
        <f ca="1">IF(AH51&lt;=0,0,IF($C52-$CJ52&lt;=SUM($CL52:CV52),0,IF(BO52+$C52-$CJ52-SUM($CL52:CV52)&gt;AH51+AX52,AH51+AX52-BO52,$C52-$CJ52-SUM($CL52:CV52))))</f>
        <v>0</v>
      </c>
      <c r="CX52" s="174">
        <f ca="1">IF(AI51&lt;=0,0,IF($C52-$CJ52&lt;=SUM($CL52:CW52),0,IF(BP52+$C52-$CJ52-SUM($CL52:CW52)&gt;AI51+AY52,AI51+AY52-BP52,$C52-$CJ52-SUM($CL52:CW52))))</f>
        <v>0</v>
      </c>
      <c r="CY52" s="174">
        <f ca="1">IF(AJ51&lt;=0,0,IF($C52-$CJ52&lt;=SUM($CL52:CX52),0,IF(BQ52+$C52-$CJ52-SUM($CL52:CX52)&gt;AJ51+AZ52,AJ51+AZ52-BQ52,$C52-$CJ52-SUM($CL52:CX52))))</f>
        <v>0</v>
      </c>
      <c r="CZ52" s="174">
        <f ca="1">IF(AK51&lt;=0,0,IF($C52-$CJ52&lt;=SUM($CL52:CY52),0,IF(BR52+$C52-$CJ52-SUM($CL52:CY52)&gt;AK51+BA52,AK51+BA52-BR52,$C52-$CJ52-SUM($CL52:CY52))))</f>
        <v>0</v>
      </c>
      <c r="DA52" s="176"/>
      <c r="DB52" s="176"/>
    </row>
    <row r="53" spans="1:106">
      <c r="A53" s="165">
        <f t="shared" ca="1" si="9"/>
        <v>29</v>
      </c>
      <c r="B53" s="166">
        <f t="shared" ca="1" si="22"/>
        <v>43617</v>
      </c>
      <c r="C53" s="169">
        <f ca="1">IF(A53="","",IF(debteliminator,IF(($E$7-BS53)&lt;0,0,$E$7-BS53),0)+D53)</f>
        <v>455</v>
      </c>
      <c r="D53" s="420"/>
      <c r="E53" s="172">
        <f t="shared" ca="1" si="23"/>
        <v>0</v>
      </c>
      <c r="F53" s="172">
        <f t="shared" ca="1" si="25"/>
        <v>0</v>
      </c>
      <c r="G53" s="172">
        <f t="shared" ca="1" si="26"/>
        <v>0</v>
      </c>
      <c r="H53" s="172">
        <f t="shared" ca="1" si="27"/>
        <v>0</v>
      </c>
      <c r="I53" s="172">
        <f t="shared" ca="1" si="28"/>
        <v>850</v>
      </c>
      <c r="J53" s="172">
        <f t="shared" ca="1" si="29"/>
        <v>0</v>
      </c>
      <c r="K53" s="172">
        <f t="shared" ca="1" si="30"/>
        <v>0</v>
      </c>
      <c r="L53" s="172">
        <f t="shared" ca="1" si="31"/>
        <v>0</v>
      </c>
      <c r="M53" s="172">
        <f t="shared" ca="1" si="32"/>
        <v>0</v>
      </c>
      <c r="N53" s="172">
        <f t="shared" ca="1" si="33"/>
        <v>0</v>
      </c>
      <c r="O53" s="172">
        <f t="shared" ca="1" si="34"/>
        <v>0</v>
      </c>
      <c r="P53" s="172">
        <f t="shared" ca="1" si="35"/>
        <v>0</v>
      </c>
      <c r="Q53" s="172">
        <f t="shared" ca="1" si="36"/>
        <v>0</v>
      </c>
      <c r="R53" s="172">
        <f t="shared" ca="1" si="37"/>
        <v>0</v>
      </c>
      <c r="S53" s="172">
        <f t="shared" ca="1" si="38"/>
        <v>0</v>
      </c>
      <c r="U53" s="169">
        <f t="shared" ca="1" si="11"/>
        <v>7456.69</v>
      </c>
      <c r="V53" s="173">
        <f t="shared" ca="1" si="12"/>
        <v>850</v>
      </c>
      <c r="W53" s="174">
        <f t="shared" ca="1" si="13"/>
        <v>0</v>
      </c>
      <c r="X53" s="174">
        <f t="shared" ca="1" si="39"/>
        <v>0</v>
      </c>
      <c r="Y53" s="174">
        <f t="shared" ca="1" si="39"/>
        <v>0</v>
      </c>
      <c r="Z53" s="174">
        <f t="shared" ca="1" si="39"/>
        <v>0</v>
      </c>
      <c r="AA53" s="174">
        <f t="shared" ca="1" si="39"/>
        <v>7456.69</v>
      </c>
      <c r="AB53" s="174">
        <f t="shared" ca="1" si="39"/>
        <v>0</v>
      </c>
      <c r="AC53" s="174">
        <f t="shared" ca="1" si="39"/>
        <v>0</v>
      </c>
      <c r="AD53" s="174">
        <f t="shared" ca="1" si="39"/>
        <v>0</v>
      </c>
      <c r="AE53" s="174">
        <f t="shared" ca="1" si="39"/>
        <v>0</v>
      </c>
      <c r="AF53" s="174">
        <f t="shared" ca="1" si="39"/>
        <v>0</v>
      </c>
      <c r="AG53" s="174">
        <f t="shared" ca="1" si="39"/>
        <v>0</v>
      </c>
      <c r="AH53" s="174">
        <f t="shared" ca="1" si="39"/>
        <v>0</v>
      </c>
      <c r="AI53" s="174">
        <f t="shared" ca="1" si="39"/>
        <v>0</v>
      </c>
      <c r="AJ53" s="174">
        <f t="shared" ca="1" si="39"/>
        <v>0</v>
      </c>
      <c r="AK53" s="174">
        <f t="shared" ca="1" si="39"/>
        <v>0</v>
      </c>
      <c r="AL53" s="179"/>
      <c r="AM53" s="174">
        <f t="shared" ca="1" si="15"/>
        <v>0</v>
      </c>
      <c r="AN53" s="174">
        <f t="shared" ca="1" si="40"/>
        <v>0</v>
      </c>
      <c r="AO53" s="174">
        <f t="shared" ca="1" si="40"/>
        <v>0</v>
      </c>
      <c r="AP53" s="174">
        <f t="shared" ca="1" si="40"/>
        <v>0</v>
      </c>
      <c r="AQ53" s="174">
        <f t="shared" ca="1" si="40"/>
        <v>31.03</v>
      </c>
      <c r="AR53" s="174">
        <f t="shared" ca="1" si="40"/>
        <v>0</v>
      </c>
      <c r="AS53" s="174">
        <f t="shared" ca="1" si="40"/>
        <v>0</v>
      </c>
      <c r="AT53" s="174">
        <f t="shared" ca="1" si="40"/>
        <v>0</v>
      </c>
      <c r="AU53" s="174">
        <f t="shared" ca="1" si="40"/>
        <v>0</v>
      </c>
      <c r="AV53" s="174">
        <f t="shared" ca="1" si="40"/>
        <v>0</v>
      </c>
      <c r="AW53" s="174">
        <f t="shared" ca="1" si="40"/>
        <v>0</v>
      </c>
      <c r="AX53" s="174">
        <f t="shared" ca="1" si="40"/>
        <v>0</v>
      </c>
      <c r="AY53" s="174">
        <f t="shared" ca="1" si="40"/>
        <v>0</v>
      </c>
      <c r="AZ53" s="174">
        <f t="shared" ca="1" si="40"/>
        <v>0</v>
      </c>
      <c r="BA53" s="174">
        <f t="shared" ca="1" si="40"/>
        <v>0</v>
      </c>
      <c r="BB53" s="175">
        <f t="shared" ca="1" si="17"/>
        <v>31.03</v>
      </c>
      <c r="BC53" s="176"/>
      <c r="BD53" s="174">
        <f t="shared" ca="1" si="18"/>
        <v>0</v>
      </c>
      <c r="BE53" s="174">
        <f t="shared" ca="1" si="41"/>
        <v>0</v>
      </c>
      <c r="BF53" s="174">
        <f t="shared" ca="1" si="41"/>
        <v>0</v>
      </c>
      <c r="BG53" s="174">
        <f t="shared" ca="1" si="41"/>
        <v>0</v>
      </c>
      <c r="BH53" s="174">
        <f t="shared" ca="1" si="41"/>
        <v>395</v>
      </c>
      <c r="BI53" s="174">
        <f t="shared" ca="1" si="41"/>
        <v>0</v>
      </c>
      <c r="BJ53" s="174">
        <f t="shared" ca="1" si="41"/>
        <v>0</v>
      </c>
      <c r="BK53" s="174">
        <f t="shared" ca="1" si="41"/>
        <v>0</v>
      </c>
      <c r="BL53" s="174">
        <f t="shared" ca="1" si="41"/>
        <v>0</v>
      </c>
      <c r="BM53" s="174">
        <f t="shared" ca="1" si="41"/>
        <v>0</v>
      </c>
      <c r="BN53" s="174">
        <f t="shared" ca="1" si="41"/>
        <v>0</v>
      </c>
      <c r="BO53" s="174">
        <f t="shared" ca="1" si="41"/>
        <v>0</v>
      </c>
      <c r="BP53" s="174">
        <f t="shared" ca="1" si="41"/>
        <v>0</v>
      </c>
      <c r="BQ53" s="174">
        <f t="shared" ca="1" si="41"/>
        <v>0</v>
      </c>
      <c r="BR53" s="174">
        <f t="shared" ca="1" si="41"/>
        <v>0</v>
      </c>
      <c r="BS53" s="177">
        <f t="shared" ca="1" si="20"/>
        <v>395</v>
      </c>
      <c r="BT53" s="175"/>
      <c r="BU53" s="178">
        <f ca="1">IF(NOT(debteliminator),0,IF(OR(E$11=0,W52+AM53-BD53&lt;=E$11),0,MIN(W52+AM53-BD53-E$11,$C53)))</f>
        <v>0</v>
      </c>
      <c r="BV53" s="174">
        <f ca="1">IF(NOT(debteliminator),0,IF(OR(F$11=0,X52+AN53-BE53&lt;=F$11),0,MIN(X52+AN53-BE53-F$11,$C53-SUM($BU53:BU53))))</f>
        <v>0</v>
      </c>
      <c r="BW53" s="174">
        <f ca="1">IF(NOT(debteliminator),0,IF(OR(G$11=0,Y52+AO53-BF53&lt;=G$11),0,MIN(Y52+AO53-BF53-G$11,$C53-SUM($BU53:BV53))))</f>
        <v>0</v>
      </c>
      <c r="BX53" s="174">
        <f ca="1">IF(NOT(debteliminator),0,IF(OR(H$11=0,Z52+AP53-BG53&lt;=H$11),0,MIN(Z52+AP53-BG53-H$11,$C53-SUM($BU53:BW53))))</f>
        <v>0</v>
      </c>
      <c r="BY53" s="174">
        <f ca="1">IF(NOT(debteliminator),0,IF(OR(I$11=0,AA52+AQ53-BH53&lt;=I$11),0,MIN(AA52+AQ53-BH53-I$11,$C53-SUM($BU53:BX53))))</f>
        <v>0</v>
      </c>
      <c r="BZ53" s="174">
        <f ca="1">IF(NOT(debteliminator),0,IF(OR(J$11=0,AB52+AR53-BI53&lt;=J$11),0,MIN(AB52+AR53-BI53-J$11,$C53-SUM($BU53:BY53))))</f>
        <v>0</v>
      </c>
      <c r="CA53" s="174">
        <f ca="1">IF(NOT(debteliminator),0,IF(OR(K$11=0,AC52+AS53-BJ53&lt;=K$11),0,MIN(AC52+AS53-BJ53-K$11,$C53-SUM($BU53:BZ53))))</f>
        <v>0</v>
      </c>
      <c r="CB53" s="174">
        <f ca="1">IF(NOT(debteliminator),0,IF(OR(L$11=0,AD52+AT53-BK53&lt;=L$11),0,MIN(AD52+AT53-BK53-L$11,$C53-SUM($BU53:CA53))))</f>
        <v>0</v>
      </c>
      <c r="CC53" s="174">
        <f ca="1">IF(NOT(debteliminator),0,IF(OR(M$11=0,AE52+AU53-BL53&lt;=M$11),0,MIN(AE52+AU53-BL53-M$11,$C53-SUM($BU53:CB53))))</f>
        <v>0</v>
      </c>
      <c r="CD53" s="174">
        <f ca="1">IF(NOT(debteliminator),0,IF(OR(N$11=0,AF52+AV53-BM53&lt;=N$11),0,MIN(AF52+AV53-BM53-N$11,$C53-SUM($BU53:CC53))))</f>
        <v>0</v>
      </c>
      <c r="CE53" s="174">
        <f ca="1">IF(NOT(debteliminator),0,IF(OR(O$11=0,AG52+AW53-BN53&lt;=O$11),0,MIN(AG52+AW53-BN53-O$11,$C53-SUM($BU53:CD53))))</f>
        <v>0</v>
      </c>
      <c r="CF53" s="174">
        <f ca="1">IF(NOT(debteliminator),0,IF(OR(P$11=0,AH52+AX53-BO53&lt;=P$11),0,MIN(AH52+AX53-BO53-P$11,$C53-SUM($BU53:CE53))))</f>
        <v>0</v>
      </c>
      <c r="CG53" s="174">
        <f ca="1">IF(NOT(debteliminator),0,IF(OR(Q$11=0,AI52+AY53-BP53&lt;=Q$11),0,MIN(AI52+AY53-BP53-Q$11,$C53-SUM($BU53:CF53))))</f>
        <v>0</v>
      </c>
      <c r="CH53" s="174">
        <f ca="1">IF(NOT(debteliminator),0,IF(OR(R$11=0,AJ52+AZ53-BQ53&lt;=R$11),0,MIN(AJ52+AZ53-BQ53-R$11,$C53-SUM($BU53:CG53))))</f>
        <v>0</v>
      </c>
      <c r="CI53" s="174">
        <f ca="1">IF(NOT(debteliminator),0,IF(OR(S$11=0,AK52+BA53-BR53&lt;=S$11),0,MIN(AK52+BA53-BR53-S$11,$C53-SUM($BU53:CH53))))</f>
        <v>0</v>
      </c>
      <c r="CJ53" s="177">
        <f t="shared" ca="1" si="21"/>
        <v>0</v>
      </c>
      <c r="CL53" s="178">
        <f t="shared" ca="1" si="24"/>
        <v>0</v>
      </c>
      <c r="CM53" s="174">
        <f ca="1">IF(X52&lt;=0,0,IF($C53-$CJ53&lt;=SUM($CL53:CL53),0,IF(BE53+$C53-$CJ53-SUM($CL53:CL53)&gt;X52+AN53,X52+AN53-BE53,$C53-$CJ53-SUM($CL53:CL53))))</f>
        <v>0</v>
      </c>
      <c r="CN53" s="174">
        <f ca="1">IF(Y52&lt;=0,0,IF($C53-$CJ53&lt;=SUM($CL53:CM53),0,IF(BF53+$C53-$CJ53-SUM($CL53:CM53)&gt;Y52+AO53,Y52+AO53-BF53,$C53-$CJ53-SUM($CL53:CM53))))</f>
        <v>0</v>
      </c>
      <c r="CO53" s="174">
        <f ca="1">IF(Z52&lt;=0,0,IF($C53-$CJ53&lt;=SUM($CL53:CN53),0,IF(BG53+$C53-$CJ53-SUM($CL53:CN53)&gt;Z52+AP53,Z52+AP53-BG53,$C53-$CJ53-SUM($CL53:CN53))))</f>
        <v>0</v>
      </c>
      <c r="CP53" s="174">
        <f ca="1">IF(AA52&lt;=0,0,IF($C53-$CJ53&lt;=SUM($CL53:CO53),0,IF(BH53+$C53-$CJ53-SUM($CL53:CO53)&gt;AA52+AQ53,AA52+AQ53-BH53,$C53-$CJ53-SUM($CL53:CO53))))</f>
        <v>455</v>
      </c>
      <c r="CQ53" s="174">
        <f ca="1">IF(AB52&lt;=0,0,IF($C53-$CJ53&lt;=SUM($CL53:CP53),0,IF(BI53+$C53-$CJ53-SUM($CL53:CP53)&gt;AB52+AR53,AB52+AR53-BI53,$C53-$CJ53-SUM($CL53:CP53))))</f>
        <v>0</v>
      </c>
      <c r="CR53" s="174">
        <f ca="1">IF(AC52&lt;=0,0,IF($C53-$CJ53&lt;=SUM($CL53:CQ53),0,IF(BJ53+$C53-$CJ53-SUM($CL53:CQ53)&gt;AC52+AS53,AC52+AS53-BJ53,$C53-$CJ53-SUM($CL53:CQ53))))</f>
        <v>0</v>
      </c>
      <c r="CS53" s="174">
        <f ca="1">IF(AD52&lt;=0,0,IF($C53-$CJ53&lt;=SUM($CL53:CR53),0,IF(BK53+$C53-$CJ53-SUM($CL53:CR53)&gt;AD52+AT53,AD52+AT53-BK53,$C53-$CJ53-SUM($CL53:CR53))))</f>
        <v>0</v>
      </c>
      <c r="CT53" s="174">
        <f ca="1">IF(AE52&lt;=0,0,IF($C53-$CJ53&lt;=SUM($CL53:CS53),0,IF(BL53+$C53-$CJ53-SUM($CL53:CS53)&gt;AE52+AU53,AE52+AU53-BL53,$C53-$CJ53-SUM($CL53:CS53))))</f>
        <v>0</v>
      </c>
      <c r="CU53" s="174">
        <f ca="1">IF(AF52&lt;=0,0,IF($C53-$CJ53&lt;=SUM($CL53:CT53),0,IF(BM53+$C53-$CJ53-SUM($CL53:CT53)&gt;AF52+AV53,AF52+AV53-BM53,$C53-$CJ53-SUM($CL53:CT53))))</f>
        <v>0</v>
      </c>
      <c r="CV53" s="174">
        <f ca="1">IF(AG52&lt;=0,0,IF($C53-$CJ53&lt;=SUM($CL53:CU53),0,IF(BN53+$C53-$CJ53-SUM($CL53:CU53)&gt;AG52+AW53,AG52+AW53-BN53,$C53-$CJ53-SUM($CL53:CU53))))</f>
        <v>0</v>
      </c>
      <c r="CW53" s="174">
        <f ca="1">IF(AH52&lt;=0,0,IF($C53-$CJ53&lt;=SUM($CL53:CV53),0,IF(BO53+$C53-$CJ53-SUM($CL53:CV53)&gt;AH52+AX53,AH52+AX53-BO53,$C53-$CJ53-SUM($CL53:CV53))))</f>
        <v>0</v>
      </c>
      <c r="CX53" s="174">
        <f ca="1">IF(AI52&lt;=0,0,IF($C53-$CJ53&lt;=SUM($CL53:CW53),0,IF(BP53+$C53-$CJ53-SUM($CL53:CW53)&gt;AI52+AY53,AI52+AY53-BP53,$C53-$CJ53-SUM($CL53:CW53))))</f>
        <v>0</v>
      </c>
      <c r="CY53" s="174">
        <f ca="1">IF(AJ52&lt;=0,0,IF($C53-$CJ53&lt;=SUM($CL53:CX53),0,IF(BQ53+$C53-$CJ53-SUM($CL53:CX53)&gt;AJ52+AZ53,AJ52+AZ53-BQ53,$C53-$CJ53-SUM($CL53:CX53))))</f>
        <v>0</v>
      </c>
      <c r="CZ53" s="174">
        <f ca="1">IF(AK52&lt;=0,0,IF($C53-$CJ53&lt;=SUM($CL53:CY53),0,IF(BR53+$C53-$CJ53-SUM($CL53:CY53)&gt;AK52+BA53,AK52+BA53-BR53,$C53-$CJ53-SUM($CL53:CY53))))</f>
        <v>0</v>
      </c>
      <c r="DA53" s="176"/>
      <c r="DB53" s="176"/>
    </row>
    <row r="54" spans="1:106">
      <c r="A54" s="165">
        <f t="shared" ca="1" si="9"/>
        <v>30</v>
      </c>
      <c r="B54" s="166">
        <f t="shared" ca="1" si="22"/>
        <v>43647</v>
      </c>
      <c r="C54" s="169">
        <f ca="1">IF(A54="","",IF(debteliminator,IF(($E$7-BS54)&lt;0,0,$E$7-BS54),0)+D54)</f>
        <v>455</v>
      </c>
      <c r="D54" s="420"/>
      <c r="E54" s="172">
        <f t="shared" ca="1" si="23"/>
        <v>0</v>
      </c>
      <c r="F54" s="172">
        <f t="shared" ca="1" si="25"/>
        <v>0</v>
      </c>
      <c r="G54" s="172">
        <f t="shared" ca="1" si="26"/>
        <v>0</v>
      </c>
      <c r="H54" s="172">
        <f t="shared" ca="1" si="27"/>
        <v>0</v>
      </c>
      <c r="I54" s="172">
        <f t="shared" ca="1" si="28"/>
        <v>850</v>
      </c>
      <c r="J54" s="172">
        <f t="shared" ca="1" si="29"/>
        <v>0</v>
      </c>
      <c r="K54" s="172">
        <f t="shared" ca="1" si="30"/>
        <v>0</v>
      </c>
      <c r="L54" s="172">
        <f t="shared" ca="1" si="31"/>
        <v>0</v>
      </c>
      <c r="M54" s="172">
        <f t="shared" ca="1" si="32"/>
        <v>0</v>
      </c>
      <c r="N54" s="172">
        <f t="shared" ca="1" si="33"/>
        <v>0</v>
      </c>
      <c r="O54" s="172">
        <f t="shared" ca="1" si="34"/>
        <v>0</v>
      </c>
      <c r="P54" s="172">
        <f t="shared" ca="1" si="35"/>
        <v>0</v>
      </c>
      <c r="Q54" s="172">
        <f t="shared" ca="1" si="36"/>
        <v>0</v>
      </c>
      <c r="R54" s="172">
        <f t="shared" ca="1" si="37"/>
        <v>0</v>
      </c>
      <c r="S54" s="172">
        <f t="shared" ca="1" si="38"/>
        <v>0</v>
      </c>
      <c r="U54" s="169">
        <f t="shared" ca="1" si="11"/>
        <v>6634.65</v>
      </c>
      <c r="V54" s="173">
        <f t="shared" ca="1" si="12"/>
        <v>850</v>
      </c>
      <c r="W54" s="174">
        <f t="shared" ca="1" si="13"/>
        <v>0</v>
      </c>
      <c r="X54" s="174">
        <f t="shared" ca="1" si="39"/>
        <v>0</v>
      </c>
      <c r="Y54" s="174">
        <f t="shared" ca="1" si="39"/>
        <v>0</v>
      </c>
      <c r="Z54" s="174">
        <f t="shared" ca="1" si="39"/>
        <v>0</v>
      </c>
      <c r="AA54" s="174">
        <f t="shared" ca="1" si="39"/>
        <v>6634.65</v>
      </c>
      <c r="AB54" s="174">
        <f t="shared" ca="1" si="39"/>
        <v>0</v>
      </c>
      <c r="AC54" s="174">
        <f t="shared" ca="1" si="39"/>
        <v>0</v>
      </c>
      <c r="AD54" s="174">
        <f t="shared" ca="1" si="39"/>
        <v>0</v>
      </c>
      <c r="AE54" s="174">
        <f t="shared" ca="1" si="39"/>
        <v>0</v>
      </c>
      <c r="AF54" s="174">
        <f t="shared" ca="1" si="39"/>
        <v>0</v>
      </c>
      <c r="AG54" s="174">
        <f t="shared" ca="1" si="39"/>
        <v>0</v>
      </c>
      <c r="AH54" s="174">
        <f t="shared" ca="1" si="39"/>
        <v>0</v>
      </c>
      <c r="AI54" s="174">
        <f t="shared" ca="1" si="39"/>
        <v>0</v>
      </c>
      <c r="AJ54" s="174">
        <f t="shared" ca="1" si="39"/>
        <v>0</v>
      </c>
      <c r="AK54" s="174">
        <f t="shared" ca="1" si="39"/>
        <v>0</v>
      </c>
      <c r="AL54" s="179"/>
      <c r="AM54" s="174">
        <f t="shared" ca="1" si="15"/>
        <v>0</v>
      </c>
      <c r="AN54" s="174">
        <f t="shared" ca="1" si="40"/>
        <v>0</v>
      </c>
      <c r="AO54" s="174">
        <f t="shared" ca="1" si="40"/>
        <v>0</v>
      </c>
      <c r="AP54" s="174">
        <f t="shared" ca="1" si="40"/>
        <v>0</v>
      </c>
      <c r="AQ54" s="174">
        <f t="shared" ca="1" si="40"/>
        <v>27.96</v>
      </c>
      <c r="AR54" s="174">
        <f t="shared" ca="1" si="40"/>
        <v>0</v>
      </c>
      <c r="AS54" s="174">
        <f t="shared" ca="1" si="40"/>
        <v>0</v>
      </c>
      <c r="AT54" s="174">
        <f t="shared" ca="1" si="40"/>
        <v>0</v>
      </c>
      <c r="AU54" s="174">
        <f t="shared" ca="1" si="40"/>
        <v>0</v>
      </c>
      <c r="AV54" s="174">
        <f t="shared" ca="1" si="40"/>
        <v>0</v>
      </c>
      <c r="AW54" s="174">
        <f t="shared" ca="1" si="40"/>
        <v>0</v>
      </c>
      <c r="AX54" s="174">
        <f t="shared" ca="1" si="40"/>
        <v>0</v>
      </c>
      <c r="AY54" s="174">
        <f t="shared" ca="1" si="40"/>
        <v>0</v>
      </c>
      <c r="AZ54" s="174">
        <f t="shared" ca="1" si="40"/>
        <v>0</v>
      </c>
      <c r="BA54" s="174">
        <f t="shared" ca="1" si="40"/>
        <v>0</v>
      </c>
      <c r="BB54" s="175">
        <f t="shared" ca="1" si="17"/>
        <v>27.96</v>
      </c>
      <c r="BC54" s="176"/>
      <c r="BD54" s="174">
        <f t="shared" ca="1" si="18"/>
        <v>0</v>
      </c>
      <c r="BE54" s="174">
        <f t="shared" ca="1" si="41"/>
        <v>0</v>
      </c>
      <c r="BF54" s="174">
        <f t="shared" ca="1" si="41"/>
        <v>0</v>
      </c>
      <c r="BG54" s="174">
        <f t="shared" ca="1" si="41"/>
        <v>0</v>
      </c>
      <c r="BH54" s="174">
        <f t="shared" ca="1" si="41"/>
        <v>395</v>
      </c>
      <c r="BI54" s="174">
        <f t="shared" ca="1" si="41"/>
        <v>0</v>
      </c>
      <c r="BJ54" s="174">
        <f t="shared" ca="1" si="41"/>
        <v>0</v>
      </c>
      <c r="BK54" s="174">
        <f t="shared" ca="1" si="41"/>
        <v>0</v>
      </c>
      <c r="BL54" s="174">
        <f t="shared" ca="1" si="41"/>
        <v>0</v>
      </c>
      <c r="BM54" s="174">
        <f t="shared" ca="1" si="41"/>
        <v>0</v>
      </c>
      <c r="BN54" s="174">
        <f t="shared" ca="1" si="41"/>
        <v>0</v>
      </c>
      <c r="BO54" s="174">
        <f t="shared" ca="1" si="41"/>
        <v>0</v>
      </c>
      <c r="BP54" s="174">
        <f t="shared" ca="1" si="41"/>
        <v>0</v>
      </c>
      <c r="BQ54" s="174">
        <f t="shared" ca="1" si="41"/>
        <v>0</v>
      </c>
      <c r="BR54" s="174">
        <f t="shared" ca="1" si="41"/>
        <v>0</v>
      </c>
      <c r="BS54" s="177">
        <f t="shared" ca="1" si="20"/>
        <v>395</v>
      </c>
      <c r="BT54" s="175"/>
      <c r="BU54" s="178">
        <f ca="1">IF(NOT(debteliminator),0,IF(OR(E$11=0,W53+AM54-BD54&lt;=E$11),0,MIN(W53+AM54-BD54-E$11,$C54)))</f>
        <v>0</v>
      </c>
      <c r="BV54" s="174">
        <f ca="1">IF(NOT(debteliminator),0,IF(OR(F$11=0,X53+AN54-BE54&lt;=F$11),0,MIN(X53+AN54-BE54-F$11,$C54-SUM($BU54:BU54))))</f>
        <v>0</v>
      </c>
      <c r="BW54" s="174">
        <f ca="1">IF(NOT(debteliminator),0,IF(OR(G$11=0,Y53+AO54-BF54&lt;=G$11),0,MIN(Y53+AO54-BF54-G$11,$C54-SUM($BU54:BV54))))</f>
        <v>0</v>
      </c>
      <c r="BX54" s="174">
        <f ca="1">IF(NOT(debteliminator),0,IF(OR(H$11=0,Z53+AP54-BG54&lt;=H$11),0,MIN(Z53+AP54-BG54-H$11,$C54-SUM($BU54:BW54))))</f>
        <v>0</v>
      </c>
      <c r="BY54" s="174">
        <f ca="1">IF(NOT(debteliminator),0,IF(OR(I$11=0,AA53+AQ54-BH54&lt;=I$11),0,MIN(AA53+AQ54-BH54-I$11,$C54-SUM($BU54:BX54))))</f>
        <v>0</v>
      </c>
      <c r="BZ54" s="174">
        <f ca="1">IF(NOT(debteliminator),0,IF(OR(J$11=0,AB53+AR54-BI54&lt;=J$11),0,MIN(AB53+AR54-BI54-J$11,$C54-SUM($BU54:BY54))))</f>
        <v>0</v>
      </c>
      <c r="CA54" s="174">
        <f ca="1">IF(NOT(debteliminator),0,IF(OR(K$11=0,AC53+AS54-BJ54&lt;=K$11),0,MIN(AC53+AS54-BJ54-K$11,$C54-SUM($BU54:BZ54))))</f>
        <v>0</v>
      </c>
      <c r="CB54" s="174">
        <f ca="1">IF(NOT(debteliminator),0,IF(OR(L$11=0,AD53+AT54-BK54&lt;=L$11),0,MIN(AD53+AT54-BK54-L$11,$C54-SUM($BU54:CA54))))</f>
        <v>0</v>
      </c>
      <c r="CC54" s="174">
        <f ca="1">IF(NOT(debteliminator),0,IF(OR(M$11=0,AE53+AU54-BL54&lt;=M$11),0,MIN(AE53+AU54-BL54-M$11,$C54-SUM($BU54:CB54))))</f>
        <v>0</v>
      </c>
      <c r="CD54" s="174">
        <f ca="1">IF(NOT(debteliminator),0,IF(OR(N$11=0,AF53+AV54-BM54&lt;=N$11),0,MIN(AF53+AV54-BM54-N$11,$C54-SUM($BU54:CC54))))</f>
        <v>0</v>
      </c>
      <c r="CE54" s="174">
        <f ca="1">IF(NOT(debteliminator),0,IF(OR(O$11=0,AG53+AW54-BN54&lt;=O$11),0,MIN(AG53+AW54-BN54-O$11,$C54-SUM($BU54:CD54))))</f>
        <v>0</v>
      </c>
      <c r="CF54" s="174">
        <f ca="1">IF(NOT(debteliminator),0,IF(OR(P$11=0,AH53+AX54-BO54&lt;=P$11),0,MIN(AH53+AX54-BO54-P$11,$C54-SUM($BU54:CE54))))</f>
        <v>0</v>
      </c>
      <c r="CG54" s="174">
        <f ca="1">IF(NOT(debteliminator),0,IF(OR(Q$11=0,AI53+AY54-BP54&lt;=Q$11),0,MIN(AI53+AY54-BP54-Q$11,$C54-SUM($BU54:CF54))))</f>
        <v>0</v>
      </c>
      <c r="CH54" s="174">
        <f ca="1">IF(NOT(debteliminator),0,IF(OR(R$11=0,AJ53+AZ54-BQ54&lt;=R$11),0,MIN(AJ53+AZ54-BQ54-R$11,$C54-SUM($BU54:CG54))))</f>
        <v>0</v>
      </c>
      <c r="CI54" s="174">
        <f ca="1">IF(NOT(debteliminator),0,IF(OR(S$11=0,AK53+BA54-BR54&lt;=S$11),0,MIN(AK53+BA54-BR54-S$11,$C54-SUM($BU54:CH54))))</f>
        <v>0</v>
      </c>
      <c r="CJ54" s="177">
        <f t="shared" ca="1" si="21"/>
        <v>0</v>
      </c>
      <c r="CL54" s="178">
        <f t="shared" ca="1" si="24"/>
        <v>0</v>
      </c>
      <c r="CM54" s="174">
        <f ca="1">IF(X53&lt;=0,0,IF($C54-$CJ54&lt;=SUM($CL54:CL54),0,IF(BE54+$C54-$CJ54-SUM($CL54:CL54)&gt;X53+AN54,X53+AN54-BE54,$C54-$CJ54-SUM($CL54:CL54))))</f>
        <v>0</v>
      </c>
      <c r="CN54" s="174">
        <f ca="1">IF(Y53&lt;=0,0,IF($C54-$CJ54&lt;=SUM($CL54:CM54),0,IF(BF54+$C54-$CJ54-SUM($CL54:CM54)&gt;Y53+AO54,Y53+AO54-BF54,$C54-$CJ54-SUM($CL54:CM54))))</f>
        <v>0</v>
      </c>
      <c r="CO54" s="174">
        <f ca="1">IF(Z53&lt;=0,0,IF($C54-$CJ54&lt;=SUM($CL54:CN54),0,IF(BG54+$C54-$CJ54-SUM($CL54:CN54)&gt;Z53+AP54,Z53+AP54-BG54,$C54-$CJ54-SUM($CL54:CN54))))</f>
        <v>0</v>
      </c>
      <c r="CP54" s="174">
        <f ca="1">IF(AA53&lt;=0,0,IF($C54-$CJ54&lt;=SUM($CL54:CO54),0,IF(BH54+$C54-$CJ54-SUM($CL54:CO54)&gt;AA53+AQ54,AA53+AQ54-BH54,$C54-$CJ54-SUM($CL54:CO54))))</f>
        <v>455</v>
      </c>
      <c r="CQ54" s="174">
        <f ca="1">IF(AB53&lt;=0,0,IF($C54-$CJ54&lt;=SUM($CL54:CP54),0,IF(BI54+$C54-$CJ54-SUM($CL54:CP54)&gt;AB53+AR54,AB53+AR54-BI54,$C54-$CJ54-SUM($CL54:CP54))))</f>
        <v>0</v>
      </c>
      <c r="CR54" s="174">
        <f ca="1">IF(AC53&lt;=0,0,IF($C54-$CJ54&lt;=SUM($CL54:CQ54),0,IF(BJ54+$C54-$CJ54-SUM($CL54:CQ54)&gt;AC53+AS54,AC53+AS54-BJ54,$C54-$CJ54-SUM($CL54:CQ54))))</f>
        <v>0</v>
      </c>
      <c r="CS54" s="174">
        <f ca="1">IF(AD53&lt;=0,0,IF($C54-$CJ54&lt;=SUM($CL54:CR54),0,IF(BK54+$C54-$CJ54-SUM($CL54:CR54)&gt;AD53+AT54,AD53+AT54-BK54,$C54-$CJ54-SUM($CL54:CR54))))</f>
        <v>0</v>
      </c>
      <c r="CT54" s="174">
        <f ca="1">IF(AE53&lt;=0,0,IF($C54-$CJ54&lt;=SUM($CL54:CS54),0,IF(BL54+$C54-$CJ54-SUM($CL54:CS54)&gt;AE53+AU54,AE53+AU54-BL54,$C54-$CJ54-SUM($CL54:CS54))))</f>
        <v>0</v>
      </c>
      <c r="CU54" s="174">
        <f ca="1">IF(AF53&lt;=0,0,IF($C54-$CJ54&lt;=SUM($CL54:CT54),0,IF(BM54+$C54-$CJ54-SUM($CL54:CT54)&gt;AF53+AV54,AF53+AV54-BM54,$C54-$CJ54-SUM($CL54:CT54))))</f>
        <v>0</v>
      </c>
      <c r="CV54" s="174">
        <f ca="1">IF(AG53&lt;=0,0,IF($C54-$CJ54&lt;=SUM($CL54:CU54),0,IF(BN54+$C54-$CJ54-SUM($CL54:CU54)&gt;AG53+AW54,AG53+AW54-BN54,$C54-$CJ54-SUM($CL54:CU54))))</f>
        <v>0</v>
      </c>
      <c r="CW54" s="174">
        <f ca="1">IF(AH53&lt;=0,0,IF($C54-$CJ54&lt;=SUM($CL54:CV54),0,IF(BO54+$C54-$CJ54-SUM($CL54:CV54)&gt;AH53+AX54,AH53+AX54-BO54,$C54-$CJ54-SUM($CL54:CV54))))</f>
        <v>0</v>
      </c>
      <c r="CX54" s="174">
        <f ca="1">IF(AI53&lt;=0,0,IF($C54-$CJ54&lt;=SUM($CL54:CW54),0,IF(BP54+$C54-$CJ54-SUM($CL54:CW54)&gt;AI53+AY54,AI53+AY54-BP54,$C54-$CJ54-SUM($CL54:CW54))))</f>
        <v>0</v>
      </c>
      <c r="CY54" s="174">
        <f ca="1">IF(AJ53&lt;=0,0,IF($C54-$CJ54&lt;=SUM($CL54:CX54),0,IF(BQ54+$C54-$CJ54-SUM($CL54:CX54)&gt;AJ53+AZ54,AJ53+AZ54-BQ54,$C54-$CJ54-SUM($CL54:CX54))))</f>
        <v>0</v>
      </c>
      <c r="CZ54" s="174">
        <f ca="1">IF(AK53&lt;=0,0,IF($C54-$CJ54&lt;=SUM($CL54:CY54),0,IF(BR54+$C54-$CJ54-SUM($CL54:CY54)&gt;AK53+BA54,AK53+BA54-BR54,$C54-$CJ54-SUM($CL54:CY54))))</f>
        <v>0</v>
      </c>
      <c r="DA54" s="176"/>
      <c r="DB54" s="176"/>
    </row>
    <row r="55" spans="1:106">
      <c r="A55" s="165">
        <f t="shared" ca="1" si="9"/>
        <v>31</v>
      </c>
      <c r="B55" s="166">
        <f t="shared" ca="1" si="22"/>
        <v>43678</v>
      </c>
      <c r="C55" s="169">
        <f ca="1">IF(A55="","",IF(debteliminator,IF(($E$7-BS55)&lt;0,0,$E$7-BS55),0)+D55)</f>
        <v>455</v>
      </c>
      <c r="D55" s="420"/>
      <c r="E55" s="172">
        <f t="shared" ca="1" si="23"/>
        <v>0</v>
      </c>
      <c r="F55" s="172">
        <f t="shared" ca="1" si="25"/>
        <v>0</v>
      </c>
      <c r="G55" s="172">
        <f t="shared" ca="1" si="26"/>
        <v>0</v>
      </c>
      <c r="H55" s="172">
        <f t="shared" ca="1" si="27"/>
        <v>0</v>
      </c>
      <c r="I55" s="172">
        <f t="shared" ca="1" si="28"/>
        <v>850</v>
      </c>
      <c r="J55" s="172">
        <f t="shared" ca="1" si="29"/>
        <v>0</v>
      </c>
      <c r="K55" s="172">
        <f t="shared" ca="1" si="30"/>
        <v>0</v>
      </c>
      <c r="L55" s="172">
        <f t="shared" ca="1" si="31"/>
        <v>0</v>
      </c>
      <c r="M55" s="172">
        <f t="shared" ca="1" si="32"/>
        <v>0</v>
      </c>
      <c r="N55" s="172">
        <f t="shared" ca="1" si="33"/>
        <v>0</v>
      </c>
      <c r="O55" s="172">
        <f t="shared" ca="1" si="34"/>
        <v>0</v>
      </c>
      <c r="P55" s="172">
        <f t="shared" ca="1" si="35"/>
        <v>0</v>
      </c>
      <c r="Q55" s="172">
        <f t="shared" ca="1" si="36"/>
        <v>0</v>
      </c>
      <c r="R55" s="172">
        <f t="shared" ca="1" si="37"/>
        <v>0</v>
      </c>
      <c r="S55" s="172">
        <f t="shared" ca="1" si="38"/>
        <v>0</v>
      </c>
      <c r="U55" s="169">
        <f t="shared" ca="1" si="11"/>
        <v>5809.53</v>
      </c>
      <c r="V55" s="173">
        <f t="shared" ca="1" si="12"/>
        <v>850</v>
      </c>
      <c r="W55" s="174">
        <f t="shared" ca="1" si="13"/>
        <v>0</v>
      </c>
      <c r="X55" s="174">
        <f t="shared" ca="1" si="39"/>
        <v>0</v>
      </c>
      <c r="Y55" s="174">
        <f t="shared" ca="1" si="39"/>
        <v>0</v>
      </c>
      <c r="Z55" s="174">
        <f t="shared" ca="1" si="39"/>
        <v>0</v>
      </c>
      <c r="AA55" s="174">
        <f t="shared" ca="1" si="39"/>
        <v>5809.53</v>
      </c>
      <c r="AB55" s="174">
        <f t="shared" ca="1" si="39"/>
        <v>0</v>
      </c>
      <c r="AC55" s="174">
        <f t="shared" ca="1" si="39"/>
        <v>0</v>
      </c>
      <c r="AD55" s="174">
        <f t="shared" ca="1" si="39"/>
        <v>0</v>
      </c>
      <c r="AE55" s="174">
        <f t="shared" ca="1" si="39"/>
        <v>0</v>
      </c>
      <c r="AF55" s="174">
        <f t="shared" ca="1" si="39"/>
        <v>0</v>
      </c>
      <c r="AG55" s="174">
        <f t="shared" ca="1" si="39"/>
        <v>0</v>
      </c>
      <c r="AH55" s="174">
        <f t="shared" ca="1" si="39"/>
        <v>0</v>
      </c>
      <c r="AI55" s="174">
        <f t="shared" ca="1" si="39"/>
        <v>0</v>
      </c>
      <c r="AJ55" s="174">
        <f t="shared" ca="1" si="39"/>
        <v>0</v>
      </c>
      <c r="AK55" s="174">
        <f t="shared" ca="1" si="39"/>
        <v>0</v>
      </c>
      <c r="AL55" s="179"/>
      <c r="AM55" s="174">
        <f t="shared" ca="1" si="15"/>
        <v>0</v>
      </c>
      <c r="AN55" s="174">
        <f t="shared" ca="1" si="40"/>
        <v>0</v>
      </c>
      <c r="AO55" s="174">
        <f t="shared" ca="1" si="40"/>
        <v>0</v>
      </c>
      <c r="AP55" s="174">
        <f t="shared" ca="1" si="40"/>
        <v>0</v>
      </c>
      <c r="AQ55" s="174">
        <f t="shared" ca="1" si="40"/>
        <v>24.88</v>
      </c>
      <c r="AR55" s="174">
        <f t="shared" ca="1" si="40"/>
        <v>0</v>
      </c>
      <c r="AS55" s="174">
        <f t="shared" ca="1" si="40"/>
        <v>0</v>
      </c>
      <c r="AT55" s="174">
        <f t="shared" ca="1" si="40"/>
        <v>0</v>
      </c>
      <c r="AU55" s="174">
        <f t="shared" ca="1" si="40"/>
        <v>0</v>
      </c>
      <c r="AV55" s="174">
        <f t="shared" ca="1" si="40"/>
        <v>0</v>
      </c>
      <c r="AW55" s="174">
        <f t="shared" ca="1" si="40"/>
        <v>0</v>
      </c>
      <c r="AX55" s="174">
        <f t="shared" ca="1" si="40"/>
        <v>0</v>
      </c>
      <c r="AY55" s="174">
        <f t="shared" ca="1" si="40"/>
        <v>0</v>
      </c>
      <c r="AZ55" s="174">
        <f t="shared" ca="1" si="40"/>
        <v>0</v>
      </c>
      <c r="BA55" s="174">
        <f t="shared" ca="1" si="40"/>
        <v>0</v>
      </c>
      <c r="BB55" s="175">
        <f t="shared" ca="1" si="17"/>
        <v>24.88</v>
      </c>
      <c r="BC55" s="176"/>
      <c r="BD55" s="174">
        <f t="shared" ca="1" si="18"/>
        <v>0</v>
      </c>
      <c r="BE55" s="174">
        <f t="shared" ca="1" si="41"/>
        <v>0</v>
      </c>
      <c r="BF55" s="174">
        <f t="shared" ca="1" si="41"/>
        <v>0</v>
      </c>
      <c r="BG55" s="174">
        <f t="shared" ca="1" si="41"/>
        <v>0</v>
      </c>
      <c r="BH55" s="174">
        <f t="shared" ca="1" si="41"/>
        <v>395</v>
      </c>
      <c r="BI55" s="174">
        <f t="shared" ca="1" si="41"/>
        <v>0</v>
      </c>
      <c r="BJ55" s="174">
        <f t="shared" ca="1" si="41"/>
        <v>0</v>
      </c>
      <c r="BK55" s="174">
        <f t="shared" ca="1" si="41"/>
        <v>0</v>
      </c>
      <c r="BL55" s="174">
        <f t="shared" ca="1" si="41"/>
        <v>0</v>
      </c>
      <c r="BM55" s="174">
        <f t="shared" ca="1" si="41"/>
        <v>0</v>
      </c>
      <c r="BN55" s="174">
        <f t="shared" ca="1" si="41"/>
        <v>0</v>
      </c>
      <c r="BO55" s="174">
        <f t="shared" ca="1" si="41"/>
        <v>0</v>
      </c>
      <c r="BP55" s="174">
        <f t="shared" ca="1" si="41"/>
        <v>0</v>
      </c>
      <c r="BQ55" s="174">
        <f t="shared" ca="1" si="41"/>
        <v>0</v>
      </c>
      <c r="BR55" s="174">
        <f t="shared" ca="1" si="41"/>
        <v>0</v>
      </c>
      <c r="BS55" s="177">
        <f t="shared" ca="1" si="20"/>
        <v>395</v>
      </c>
      <c r="BT55" s="175"/>
      <c r="BU55" s="178">
        <f ca="1">IF(NOT(debteliminator),0,IF(OR(E$11=0,W54+AM55-BD55&lt;=E$11),0,MIN(W54+AM55-BD55-E$11,$C55)))</f>
        <v>0</v>
      </c>
      <c r="BV55" s="174">
        <f ca="1">IF(NOT(debteliminator),0,IF(OR(F$11=0,X54+AN55-BE55&lt;=F$11),0,MIN(X54+AN55-BE55-F$11,$C55-SUM($BU55:BU55))))</f>
        <v>0</v>
      </c>
      <c r="BW55" s="174">
        <f ca="1">IF(NOT(debteliminator),0,IF(OR(G$11=0,Y54+AO55-BF55&lt;=G$11),0,MIN(Y54+AO55-BF55-G$11,$C55-SUM($BU55:BV55))))</f>
        <v>0</v>
      </c>
      <c r="BX55" s="174">
        <f ca="1">IF(NOT(debteliminator),0,IF(OR(H$11=0,Z54+AP55-BG55&lt;=H$11),0,MIN(Z54+AP55-BG55-H$11,$C55-SUM($BU55:BW55))))</f>
        <v>0</v>
      </c>
      <c r="BY55" s="174">
        <f ca="1">IF(NOT(debteliminator),0,IF(OR(I$11=0,AA54+AQ55-BH55&lt;=I$11),0,MIN(AA54+AQ55-BH55-I$11,$C55-SUM($BU55:BX55))))</f>
        <v>0</v>
      </c>
      <c r="BZ55" s="174">
        <f ca="1">IF(NOT(debteliminator),0,IF(OR(J$11=0,AB54+AR55-BI55&lt;=J$11),0,MIN(AB54+AR55-BI55-J$11,$C55-SUM($BU55:BY55))))</f>
        <v>0</v>
      </c>
      <c r="CA55" s="174">
        <f ca="1">IF(NOT(debteliminator),0,IF(OR(K$11=0,AC54+AS55-BJ55&lt;=K$11),0,MIN(AC54+AS55-BJ55-K$11,$C55-SUM($BU55:BZ55))))</f>
        <v>0</v>
      </c>
      <c r="CB55" s="174">
        <f ca="1">IF(NOT(debteliminator),0,IF(OR(L$11=0,AD54+AT55-BK55&lt;=L$11),0,MIN(AD54+AT55-BK55-L$11,$C55-SUM($BU55:CA55))))</f>
        <v>0</v>
      </c>
      <c r="CC55" s="174">
        <f ca="1">IF(NOT(debteliminator),0,IF(OR(M$11=0,AE54+AU55-BL55&lt;=M$11),0,MIN(AE54+AU55-BL55-M$11,$C55-SUM($BU55:CB55))))</f>
        <v>0</v>
      </c>
      <c r="CD55" s="174">
        <f ca="1">IF(NOT(debteliminator),0,IF(OR(N$11=0,AF54+AV55-BM55&lt;=N$11),0,MIN(AF54+AV55-BM55-N$11,$C55-SUM($BU55:CC55))))</f>
        <v>0</v>
      </c>
      <c r="CE55" s="174">
        <f ca="1">IF(NOT(debteliminator),0,IF(OR(O$11=0,AG54+AW55-BN55&lt;=O$11),0,MIN(AG54+AW55-BN55-O$11,$C55-SUM($BU55:CD55))))</f>
        <v>0</v>
      </c>
      <c r="CF55" s="174">
        <f ca="1">IF(NOT(debteliminator),0,IF(OR(P$11=0,AH54+AX55-BO55&lt;=P$11),0,MIN(AH54+AX55-BO55-P$11,$C55-SUM($BU55:CE55))))</f>
        <v>0</v>
      </c>
      <c r="CG55" s="174">
        <f ca="1">IF(NOT(debteliminator),0,IF(OR(Q$11=0,AI54+AY55-BP55&lt;=Q$11),0,MIN(AI54+AY55-BP55-Q$11,$C55-SUM($BU55:CF55))))</f>
        <v>0</v>
      </c>
      <c r="CH55" s="174">
        <f ca="1">IF(NOT(debteliminator),0,IF(OR(R$11=0,AJ54+AZ55-BQ55&lt;=R$11),0,MIN(AJ54+AZ55-BQ55-R$11,$C55-SUM($BU55:CG55))))</f>
        <v>0</v>
      </c>
      <c r="CI55" s="174">
        <f ca="1">IF(NOT(debteliminator),0,IF(OR(S$11=0,AK54+BA55-BR55&lt;=S$11),0,MIN(AK54+BA55-BR55-S$11,$C55-SUM($BU55:CH55))))</f>
        <v>0</v>
      </c>
      <c r="CJ55" s="177">
        <f t="shared" ca="1" si="21"/>
        <v>0</v>
      </c>
      <c r="CL55" s="178">
        <f t="shared" ca="1" si="24"/>
        <v>0</v>
      </c>
      <c r="CM55" s="174">
        <f ca="1">IF(X54&lt;=0,0,IF($C55-$CJ55&lt;=SUM($CL55:CL55),0,IF(BE55+$C55-$CJ55-SUM($CL55:CL55)&gt;X54+AN55,X54+AN55-BE55,$C55-$CJ55-SUM($CL55:CL55))))</f>
        <v>0</v>
      </c>
      <c r="CN55" s="174">
        <f ca="1">IF(Y54&lt;=0,0,IF($C55-$CJ55&lt;=SUM($CL55:CM55),0,IF(BF55+$C55-$CJ55-SUM($CL55:CM55)&gt;Y54+AO55,Y54+AO55-BF55,$C55-$CJ55-SUM($CL55:CM55))))</f>
        <v>0</v>
      </c>
      <c r="CO55" s="174">
        <f ca="1">IF(Z54&lt;=0,0,IF($C55-$CJ55&lt;=SUM($CL55:CN55),0,IF(BG55+$C55-$CJ55-SUM($CL55:CN55)&gt;Z54+AP55,Z54+AP55-BG55,$C55-$CJ55-SUM($CL55:CN55))))</f>
        <v>0</v>
      </c>
      <c r="CP55" s="174">
        <f ca="1">IF(AA54&lt;=0,0,IF($C55-$CJ55&lt;=SUM($CL55:CO55),0,IF(BH55+$C55-$CJ55-SUM($CL55:CO55)&gt;AA54+AQ55,AA54+AQ55-BH55,$C55-$CJ55-SUM($CL55:CO55))))</f>
        <v>455</v>
      </c>
      <c r="CQ55" s="174">
        <f ca="1">IF(AB54&lt;=0,0,IF($C55-$CJ55&lt;=SUM($CL55:CP55),0,IF(BI55+$C55-$CJ55-SUM($CL55:CP55)&gt;AB54+AR55,AB54+AR55-BI55,$C55-$CJ55-SUM($CL55:CP55))))</f>
        <v>0</v>
      </c>
      <c r="CR55" s="174">
        <f ca="1">IF(AC54&lt;=0,0,IF($C55-$CJ55&lt;=SUM($CL55:CQ55),0,IF(BJ55+$C55-$CJ55-SUM($CL55:CQ55)&gt;AC54+AS55,AC54+AS55-BJ55,$C55-$CJ55-SUM($CL55:CQ55))))</f>
        <v>0</v>
      </c>
      <c r="CS55" s="174">
        <f ca="1">IF(AD54&lt;=0,0,IF($C55-$CJ55&lt;=SUM($CL55:CR55),0,IF(BK55+$C55-$CJ55-SUM($CL55:CR55)&gt;AD54+AT55,AD54+AT55-BK55,$C55-$CJ55-SUM($CL55:CR55))))</f>
        <v>0</v>
      </c>
      <c r="CT55" s="174">
        <f ca="1">IF(AE54&lt;=0,0,IF($C55-$CJ55&lt;=SUM($CL55:CS55),0,IF(BL55+$C55-$CJ55-SUM($CL55:CS55)&gt;AE54+AU55,AE54+AU55-BL55,$C55-$CJ55-SUM($CL55:CS55))))</f>
        <v>0</v>
      </c>
      <c r="CU55" s="174">
        <f ca="1">IF(AF54&lt;=0,0,IF($C55-$CJ55&lt;=SUM($CL55:CT55),0,IF(BM55+$C55-$CJ55-SUM($CL55:CT55)&gt;AF54+AV55,AF54+AV55-BM55,$C55-$CJ55-SUM($CL55:CT55))))</f>
        <v>0</v>
      </c>
      <c r="CV55" s="174">
        <f ca="1">IF(AG54&lt;=0,0,IF($C55-$CJ55&lt;=SUM($CL55:CU55),0,IF(BN55+$C55-$CJ55-SUM($CL55:CU55)&gt;AG54+AW55,AG54+AW55-BN55,$C55-$CJ55-SUM($CL55:CU55))))</f>
        <v>0</v>
      </c>
      <c r="CW55" s="174">
        <f ca="1">IF(AH54&lt;=0,0,IF($C55-$CJ55&lt;=SUM($CL55:CV55),0,IF(BO55+$C55-$CJ55-SUM($CL55:CV55)&gt;AH54+AX55,AH54+AX55-BO55,$C55-$CJ55-SUM($CL55:CV55))))</f>
        <v>0</v>
      </c>
      <c r="CX55" s="174">
        <f ca="1">IF(AI54&lt;=0,0,IF($C55-$CJ55&lt;=SUM($CL55:CW55),0,IF(BP55+$C55-$CJ55-SUM($CL55:CW55)&gt;AI54+AY55,AI54+AY55-BP55,$C55-$CJ55-SUM($CL55:CW55))))</f>
        <v>0</v>
      </c>
      <c r="CY55" s="174">
        <f ca="1">IF(AJ54&lt;=0,0,IF($C55-$CJ55&lt;=SUM($CL55:CX55),0,IF(BQ55+$C55-$CJ55-SUM($CL55:CX55)&gt;AJ54+AZ55,AJ54+AZ55-BQ55,$C55-$CJ55-SUM($CL55:CX55))))</f>
        <v>0</v>
      </c>
      <c r="CZ55" s="174">
        <f ca="1">IF(AK54&lt;=0,0,IF($C55-$CJ55&lt;=SUM($CL55:CY55),0,IF(BR55+$C55-$CJ55-SUM($CL55:CY55)&gt;AK54+BA55,AK54+BA55-BR55,$C55-$CJ55-SUM($CL55:CY55))))</f>
        <v>0</v>
      </c>
      <c r="DA55" s="176"/>
      <c r="DB55" s="176"/>
    </row>
    <row r="56" spans="1:106">
      <c r="A56" s="165">
        <f t="shared" ca="1" si="9"/>
        <v>32</v>
      </c>
      <c r="B56" s="166">
        <f t="shared" ca="1" si="22"/>
        <v>43709</v>
      </c>
      <c r="C56" s="169">
        <f ca="1">IF(A56="","",IF(debteliminator,IF(($E$7-BS56)&lt;0,0,$E$7-BS56),0)+D56)</f>
        <v>455</v>
      </c>
      <c r="D56" s="420"/>
      <c r="E56" s="172">
        <f t="shared" ca="1" si="23"/>
        <v>0</v>
      </c>
      <c r="F56" s="172">
        <f t="shared" ca="1" si="25"/>
        <v>0</v>
      </c>
      <c r="G56" s="172">
        <f t="shared" ca="1" si="26"/>
        <v>0</v>
      </c>
      <c r="H56" s="172">
        <f t="shared" ca="1" si="27"/>
        <v>0</v>
      </c>
      <c r="I56" s="172">
        <f t="shared" ca="1" si="28"/>
        <v>850</v>
      </c>
      <c r="J56" s="172">
        <f t="shared" ca="1" si="29"/>
        <v>0</v>
      </c>
      <c r="K56" s="172">
        <f t="shared" ca="1" si="30"/>
        <v>0</v>
      </c>
      <c r="L56" s="172">
        <f t="shared" ca="1" si="31"/>
        <v>0</v>
      </c>
      <c r="M56" s="172">
        <f t="shared" ca="1" si="32"/>
        <v>0</v>
      </c>
      <c r="N56" s="172">
        <f t="shared" ca="1" si="33"/>
        <v>0</v>
      </c>
      <c r="O56" s="172">
        <f t="shared" ca="1" si="34"/>
        <v>0</v>
      </c>
      <c r="P56" s="172">
        <f t="shared" ca="1" si="35"/>
        <v>0</v>
      </c>
      <c r="Q56" s="172">
        <f t="shared" ca="1" si="36"/>
        <v>0</v>
      </c>
      <c r="R56" s="172">
        <f t="shared" ca="1" si="37"/>
        <v>0</v>
      </c>
      <c r="S56" s="172">
        <f t="shared" ca="1" si="38"/>
        <v>0</v>
      </c>
      <c r="U56" s="169">
        <f t="shared" ca="1" si="11"/>
        <v>4981.32</v>
      </c>
      <c r="V56" s="173">
        <f t="shared" ca="1" si="12"/>
        <v>850</v>
      </c>
      <c r="W56" s="174">
        <f t="shared" ca="1" si="13"/>
        <v>0</v>
      </c>
      <c r="X56" s="174">
        <f t="shared" ca="1" si="39"/>
        <v>0</v>
      </c>
      <c r="Y56" s="174">
        <f t="shared" ca="1" si="39"/>
        <v>0</v>
      </c>
      <c r="Z56" s="174">
        <f t="shared" ca="1" si="39"/>
        <v>0</v>
      </c>
      <c r="AA56" s="174">
        <f t="shared" ca="1" si="39"/>
        <v>4981.32</v>
      </c>
      <c r="AB56" s="174">
        <f t="shared" ca="1" si="39"/>
        <v>0</v>
      </c>
      <c r="AC56" s="174">
        <f t="shared" ca="1" si="39"/>
        <v>0</v>
      </c>
      <c r="AD56" s="174">
        <f t="shared" ca="1" si="39"/>
        <v>0</v>
      </c>
      <c r="AE56" s="174">
        <f t="shared" ca="1" si="39"/>
        <v>0</v>
      </c>
      <c r="AF56" s="174">
        <f t="shared" ca="1" si="39"/>
        <v>0</v>
      </c>
      <c r="AG56" s="174">
        <f t="shared" ca="1" si="39"/>
        <v>0</v>
      </c>
      <c r="AH56" s="174">
        <f t="shared" ca="1" si="39"/>
        <v>0</v>
      </c>
      <c r="AI56" s="174">
        <f t="shared" ca="1" si="39"/>
        <v>0</v>
      </c>
      <c r="AJ56" s="174">
        <f t="shared" ca="1" si="39"/>
        <v>0</v>
      </c>
      <c r="AK56" s="174">
        <f t="shared" ca="1" si="39"/>
        <v>0</v>
      </c>
      <c r="AL56" s="179"/>
      <c r="AM56" s="174">
        <f t="shared" ca="1" si="15"/>
        <v>0</v>
      </c>
      <c r="AN56" s="174">
        <f t="shared" ca="1" si="40"/>
        <v>0</v>
      </c>
      <c r="AO56" s="174">
        <f t="shared" ca="1" si="40"/>
        <v>0</v>
      </c>
      <c r="AP56" s="174">
        <f t="shared" ca="1" si="40"/>
        <v>0</v>
      </c>
      <c r="AQ56" s="174">
        <f t="shared" ca="1" si="40"/>
        <v>21.79</v>
      </c>
      <c r="AR56" s="174">
        <f t="shared" ca="1" si="40"/>
        <v>0</v>
      </c>
      <c r="AS56" s="174">
        <f t="shared" ca="1" si="40"/>
        <v>0</v>
      </c>
      <c r="AT56" s="174">
        <f t="shared" ca="1" si="40"/>
        <v>0</v>
      </c>
      <c r="AU56" s="174">
        <f t="shared" ca="1" si="40"/>
        <v>0</v>
      </c>
      <c r="AV56" s="174">
        <f t="shared" ca="1" si="40"/>
        <v>0</v>
      </c>
      <c r="AW56" s="174">
        <f t="shared" ca="1" si="40"/>
        <v>0</v>
      </c>
      <c r="AX56" s="174">
        <f t="shared" ca="1" si="40"/>
        <v>0</v>
      </c>
      <c r="AY56" s="174">
        <f t="shared" ca="1" si="40"/>
        <v>0</v>
      </c>
      <c r="AZ56" s="174">
        <f t="shared" ca="1" si="40"/>
        <v>0</v>
      </c>
      <c r="BA56" s="174">
        <f t="shared" ca="1" si="40"/>
        <v>0</v>
      </c>
      <c r="BB56" s="175">
        <f t="shared" ca="1" si="17"/>
        <v>21.79</v>
      </c>
      <c r="BC56" s="176"/>
      <c r="BD56" s="174">
        <f t="shared" ca="1" si="18"/>
        <v>0</v>
      </c>
      <c r="BE56" s="174">
        <f t="shared" ca="1" si="41"/>
        <v>0</v>
      </c>
      <c r="BF56" s="174">
        <f t="shared" ca="1" si="41"/>
        <v>0</v>
      </c>
      <c r="BG56" s="174">
        <f t="shared" ca="1" si="41"/>
        <v>0</v>
      </c>
      <c r="BH56" s="174">
        <f t="shared" ca="1" si="41"/>
        <v>395</v>
      </c>
      <c r="BI56" s="174">
        <f t="shared" ca="1" si="41"/>
        <v>0</v>
      </c>
      <c r="BJ56" s="174">
        <f t="shared" ca="1" si="41"/>
        <v>0</v>
      </c>
      <c r="BK56" s="174">
        <f t="shared" ca="1" si="41"/>
        <v>0</v>
      </c>
      <c r="BL56" s="174">
        <f t="shared" ca="1" si="41"/>
        <v>0</v>
      </c>
      <c r="BM56" s="174">
        <f t="shared" ca="1" si="41"/>
        <v>0</v>
      </c>
      <c r="BN56" s="174">
        <f t="shared" ca="1" si="41"/>
        <v>0</v>
      </c>
      <c r="BO56" s="174">
        <f t="shared" ca="1" si="41"/>
        <v>0</v>
      </c>
      <c r="BP56" s="174">
        <f t="shared" ca="1" si="41"/>
        <v>0</v>
      </c>
      <c r="BQ56" s="174">
        <f t="shared" ca="1" si="41"/>
        <v>0</v>
      </c>
      <c r="BR56" s="174">
        <f t="shared" ca="1" si="41"/>
        <v>0</v>
      </c>
      <c r="BS56" s="177">
        <f t="shared" ca="1" si="20"/>
        <v>395</v>
      </c>
      <c r="BT56" s="175"/>
      <c r="BU56" s="178">
        <f ca="1">IF(NOT(debteliminator),0,IF(OR(E$11=0,W55+AM56-BD56&lt;=E$11),0,MIN(W55+AM56-BD56-E$11,$C56)))</f>
        <v>0</v>
      </c>
      <c r="BV56" s="174">
        <f ca="1">IF(NOT(debteliminator),0,IF(OR(F$11=0,X55+AN56-BE56&lt;=F$11),0,MIN(X55+AN56-BE56-F$11,$C56-SUM($BU56:BU56))))</f>
        <v>0</v>
      </c>
      <c r="BW56" s="174">
        <f ca="1">IF(NOT(debteliminator),0,IF(OR(G$11=0,Y55+AO56-BF56&lt;=G$11),0,MIN(Y55+AO56-BF56-G$11,$C56-SUM($BU56:BV56))))</f>
        <v>0</v>
      </c>
      <c r="BX56" s="174">
        <f ca="1">IF(NOT(debteliminator),0,IF(OR(H$11=0,Z55+AP56-BG56&lt;=H$11),0,MIN(Z55+AP56-BG56-H$11,$C56-SUM($BU56:BW56))))</f>
        <v>0</v>
      </c>
      <c r="BY56" s="174">
        <f ca="1">IF(NOT(debteliminator),0,IF(OR(I$11=0,AA55+AQ56-BH56&lt;=I$11),0,MIN(AA55+AQ56-BH56-I$11,$C56-SUM($BU56:BX56))))</f>
        <v>0</v>
      </c>
      <c r="BZ56" s="174">
        <f ca="1">IF(NOT(debteliminator),0,IF(OR(J$11=0,AB55+AR56-BI56&lt;=J$11),0,MIN(AB55+AR56-BI56-J$11,$C56-SUM($BU56:BY56))))</f>
        <v>0</v>
      </c>
      <c r="CA56" s="174">
        <f ca="1">IF(NOT(debteliminator),0,IF(OR(K$11=0,AC55+AS56-BJ56&lt;=K$11),0,MIN(AC55+AS56-BJ56-K$11,$C56-SUM($BU56:BZ56))))</f>
        <v>0</v>
      </c>
      <c r="CB56" s="174">
        <f ca="1">IF(NOT(debteliminator),0,IF(OR(L$11=0,AD55+AT56-BK56&lt;=L$11),0,MIN(AD55+AT56-BK56-L$11,$C56-SUM($BU56:CA56))))</f>
        <v>0</v>
      </c>
      <c r="CC56" s="174">
        <f ca="1">IF(NOT(debteliminator),0,IF(OR(M$11=0,AE55+AU56-BL56&lt;=M$11),0,MIN(AE55+AU56-BL56-M$11,$C56-SUM($BU56:CB56))))</f>
        <v>0</v>
      </c>
      <c r="CD56" s="174">
        <f ca="1">IF(NOT(debteliminator),0,IF(OR(N$11=0,AF55+AV56-BM56&lt;=N$11),0,MIN(AF55+AV56-BM56-N$11,$C56-SUM($BU56:CC56))))</f>
        <v>0</v>
      </c>
      <c r="CE56" s="174">
        <f ca="1">IF(NOT(debteliminator),0,IF(OR(O$11=0,AG55+AW56-BN56&lt;=O$11),0,MIN(AG55+AW56-BN56-O$11,$C56-SUM($BU56:CD56))))</f>
        <v>0</v>
      </c>
      <c r="CF56" s="174">
        <f ca="1">IF(NOT(debteliminator),0,IF(OR(P$11=0,AH55+AX56-BO56&lt;=P$11),0,MIN(AH55+AX56-BO56-P$11,$C56-SUM($BU56:CE56))))</f>
        <v>0</v>
      </c>
      <c r="CG56" s="174">
        <f ca="1">IF(NOT(debteliminator),0,IF(OR(Q$11=0,AI55+AY56-BP56&lt;=Q$11),0,MIN(AI55+AY56-BP56-Q$11,$C56-SUM($BU56:CF56))))</f>
        <v>0</v>
      </c>
      <c r="CH56" s="174">
        <f ca="1">IF(NOT(debteliminator),0,IF(OR(R$11=0,AJ55+AZ56-BQ56&lt;=R$11),0,MIN(AJ55+AZ56-BQ56-R$11,$C56-SUM($BU56:CG56))))</f>
        <v>0</v>
      </c>
      <c r="CI56" s="174">
        <f ca="1">IF(NOT(debteliminator),0,IF(OR(S$11=0,AK55+BA56-BR56&lt;=S$11),0,MIN(AK55+BA56-BR56-S$11,$C56-SUM($BU56:CH56))))</f>
        <v>0</v>
      </c>
      <c r="CJ56" s="177">
        <f t="shared" ca="1" si="21"/>
        <v>0</v>
      </c>
      <c r="CL56" s="178">
        <f t="shared" ca="1" si="24"/>
        <v>0</v>
      </c>
      <c r="CM56" s="174">
        <f ca="1">IF(X55&lt;=0,0,IF($C56-$CJ56&lt;=SUM($CL56:CL56),0,IF(BE56+$C56-$CJ56-SUM($CL56:CL56)&gt;X55+AN56,X55+AN56-BE56,$C56-$CJ56-SUM($CL56:CL56))))</f>
        <v>0</v>
      </c>
      <c r="CN56" s="174">
        <f ca="1">IF(Y55&lt;=0,0,IF($C56-$CJ56&lt;=SUM($CL56:CM56),0,IF(BF56+$C56-$CJ56-SUM($CL56:CM56)&gt;Y55+AO56,Y55+AO56-BF56,$C56-$CJ56-SUM($CL56:CM56))))</f>
        <v>0</v>
      </c>
      <c r="CO56" s="174">
        <f ca="1">IF(Z55&lt;=0,0,IF($C56-$CJ56&lt;=SUM($CL56:CN56),0,IF(BG56+$C56-$CJ56-SUM($CL56:CN56)&gt;Z55+AP56,Z55+AP56-BG56,$C56-$CJ56-SUM($CL56:CN56))))</f>
        <v>0</v>
      </c>
      <c r="CP56" s="174">
        <f ca="1">IF(AA55&lt;=0,0,IF($C56-$CJ56&lt;=SUM($CL56:CO56),0,IF(BH56+$C56-$CJ56-SUM($CL56:CO56)&gt;AA55+AQ56,AA55+AQ56-BH56,$C56-$CJ56-SUM($CL56:CO56))))</f>
        <v>455</v>
      </c>
      <c r="CQ56" s="174">
        <f ca="1">IF(AB55&lt;=0,0,IF($C56-$CJ56&lt;=SUM($CL56:CP56),0,IF(BI56+$C56-$CJ56-SUM($CL56:CP56)&gt;AB55+AR56,AB55+AR56-BI56,$C56-$CJ56-SUM($CL56:CP56))))</f>
        <v>0</v>
      </c>
      <c r="CR56" s="174">
        <f ca="1">IF(AC55&lt;=0,0,IF($C56-$CJ56&lt;=SUM($CL56:CQ56),0,IF(BJ56+$C56-$CJ56-SUM($CL56:CQ56)&gt;AC55+AS56,AC55+AS56-BJ56,$C56-$CJ56-SUM($CL56:CQ56))))</f>
        <v>0</v>
      </c>
      <c r="CS56" s="174">
        <f ca="1">IF(AD55&lt;=0,0,IF($C56-$CJ56&lt;=SUM($CL56:CR56),0,IF(BK56+$C56-$CJ56-SUM($CL56:CR56)&gt;AD55+AT56,AD55+AT56-BK56,$C56-$CJ56-SUM($CL56:CR56))))</f>
        <v>0</v>
      </c>
      <c r="CT56" s="174">
        <f ca="1">IF(AE55&lt;=0,0,IF($C56-$CJ56&lt;=SUM($CL56:CS56),0,IF(BL56+$C56-$CJ56-SUM($CL56:CS56)&gt;AE55+AU56,AE55+AU56-BL56,$C56-$CJ56-SUM($CL56:CS56))))</f>
        <v>0</v>
      </c>
      <c r="CU56" s="174">
        <f ca="1">IF(AF55&lt;=0,0,IF($C56-$CJ56&lt;=SUM($CL56:CT56),0,IF(BM56+$C56-$CJ56-SUM($CL56:CT56)&gt;AF55+AV56,AF55+AV56-BM56,$C56-$CJ56-SUM($CL56:CT56))))</f>
        <v>0</v>
      </c>
      <c r="CV56" s="174">
        <f ca="1">IF(AG55&lt;=0,0,IF($C56-$CJ56&lt;=SUM($CL56:CU56),0,IF(BN56+$C56-$CJ56-SUM($CL56:CU56)&gt;AG55+AW56,AG55+AW56-BN56,$C56-$CJ56-SUM($CL56:CU56))))</f>
        <v>0</v>
      </c>
      <c r="CW56" s="174">
        <f ca="1">IF(AH55&lt;=0,0,IF($C56-$CJ56&lt;=SUM($CL56:CV56),0,IF(BO56+$C56-$CJ56-SUM($CL56:CV56)&gt;AH55+AX56,AH55+AX56-BO56,$C56-$CJ56-SUM($CL56:CV56))))</f>
        <v>0</v>
      </c>
      <c r="CX56" s="174">
        <f ca="1">IF(AI55&lt;=0,0,IF($C56-$CJ56&lt;=SUM($CL56:CW56),0,IF(BP56+$C56-$CJ56-SUM($CL56:CW56)&gt;AI55+AY56,AI55+AY56-BP56,$C56-$CJ56-SUM($CL56:CW56))))</f>
        <v>0</v>
      </c>
      <c r="CY56" s="174">
        <f ca="1">IF(AJ55&lt;=0,0,IF($C56-$CJ56&lt;=SUM($CL56:CX56),0,IF(BQ56+$C56-$CJ56-SUM($CL56:CX56)&gt;AJ55+AZ56,AJ55+AZ56-BQ56,$C56-$CJ56-SUM($CL56:CX56))))</f>
        <v>0</v>
      </c>
      <c r="CZ56" s="174">
        <f ca="1">IF(AK55&lt;=0,0,IF($C56-$CJ56&lt;=SUM($CL56:CY56),0,IF(BR56+$C56-$CJ56-SUM($CL56:CY56)&gt;AK55+BA56,AK55+BA56-BR56,$C56-$CJ56-SUM($CL56:CY56))))</f>
        <v>0</v>
      </c>
      <c r="DA56" s="176"/>
      <c r="DB56" s="176"/>
    </row>
    <row r="57" spans="1:106">
      <c r="A57" s="165">
        <f t="shared" ca="1" si="9"/>
        <v>33</v>
      </c>
      <c r="B57" s="166">
        <f t="shared" ca="1" si="22"/>
        <v>43739</v>
      </c>
      <c r="C57" s="169">
        <f ca="1">IF(A57="","",IF(debteliminator,IF(($E$7-BS57)&lt;0,0,$E$7-BS57),0)+D57)</f>
        <v>455</v>
      </c>
      <c r="D57" s="420"/>
      <c r="E57" s="172">
        <f t="shared" ca="1" si="23"/>
        <v>0</v>
      </c>
      <c r="F57" s="172">
        <f t="shared" ca="1" si="25"/>
        <v>0</v>
      </c>
      <c r="G57" s="172">
        <f t="shared" ca="1" si="26"/>
        <v>0</v>
      </c>
      <c r="H57" s="172">
        <f t="shared" ca="1" si="27"/>
        <v>0</v>
      </c>
      <c r="I57" s="172">
        <f t="shared" ca="1" si="28"/>
        <v>850</v>
      </c>
      <c r="J57" s="172">
        <f t="shared" ca="1" si="29"/>
        <v>0</v>
      </c>
      <c r="K57" s="172">
        <f t="shared" ca="1" si="30"/>
        <v>0</v>
      </c>
      <c r="L57" s="172">
        <f t="shared" ca="1" si="31"/>
        <v>0</v>
      </c>
      <c r="M57" s="172">
        <f t="shared" ca="1" si="32"/>
        <v>0</v>
      </c>
      <c r="N57" s="172">
        <f t="shared" ca="1" si="33"/>
        <v>0</v>
      </c>
      <c r="O57" s="172">
        <f t="shared" ca="1" si="34"/>
        <v>0</v>
      </c>
      <c r="P57" s="172">
        <f t="shared" ca="1" si="35"/>
        <v>0</v>
      </c>
      <c r="Q57" s="172">
        <f t="shared" ca="1" si="36"/>
        <v>0</v>
      </c>
      <c r="R57" s="172">
        <f t="shared" ca="1" si="37"/>
        <v>0</v>
      </c>
      <c r="S57" s="172">
        <f t="shared" ca="1" si="38"/>
        <v>0</v>
      </c>
      <c r="U57" s="169">
        <f t="shared" ca="1" si="11"/>
        <v>4150</v>
      </c>
      <c r="V57" s="173">
        <f t="shared" ca="1" si="12"/>
        <v>850</v>
      </c>
      <c r="W57" s="174">
        <f t="shared" ca="1" si="13"/>
        <v>0</v>
      </c>
      <c r="X57" s="174">
        <f t="shared" ref="X57:AK72" ca="1" si="42">IF(F$10=0,0,ROUND(X56-(F57-AN57),2))</f>
        <v>0</v>
      </c>
      <c r="Y57" s="174">
        <f t="shared" ca="1" si="42"/>
        <v>0</v>
      </c>
      <c r="Z57" s="174">
        <f t="shared" ca="1" si="42"/>
        <v>0</v>
      </c>
      <c r="AA57" s="174">
        <f t="shared" ca="1" si="42"/>
        <v>4150</v>
      </c>
      <c r="AB57" s="174">
        <f t="shared" ca="1" si="42"/>
        <v>0</v>
      </c>
      <c r="AC57" s="174">
        <f t="shared" ca="1" si="42"/>
        <v>0</v>
      </c>
      <c r="AD57" s="174">
        <f t="shared" ca="1" si="42"/>
        <v>0</v>
      </c>
      <c r="AE57" s="174">
        <f t="shared" ca="1" si="42"/>
        <v>0</v>
      </c>
      <c r="AF57" s="174">
        <f t="shared" ca="1" si="42"/>
        <v>0</v>
      </c>
      <c r="AG57" s="174">
        <f t="shared" ca="1" si="42"/>
        <v>0</v>
      </c>
      <c r="AH57" s="174">
        <f t="shared" ca="1" si="42"/>
        <v>0</v>
      </c>
      <c r="AI57" s="174">
        <f t="shared" ca="1" si="42"/>
        <v>0</v>
      </c>
      <c r="AJ57" s="174">
        <f t="shared" ca="1" si="42"/>
        <v>0</v>
      </c>
      <c r="AK57" s="174">
        <f t="shared" ca="1" si="42"/>
        <v>0</v>
      </c>
      <c r="AL57" s="179"/>
      <c r="AM57" s="174">
        <f t="shared" ca="1" si="15"/>
        <v>0</v>
      </c>
      <c r="AN57" s="174">
        <f t="shared" ref="AN57:BA72" ca="1" si="43">ROUND(X56*F$12/12,2)</f>
        <v>0</v>
      </c>
      <c r="AO57" s="174">
        <f t="shared" ca="1" si="43"/>
        <v>0</v>
      </c>
      <c r="AP57" s="174">
        <f t="shared" ca="1" si="43"/>
        <v>0</v>
      </c>
      <c r="AQ57" s="174">
        <f t="shared" ca="1" si="43"/>
        <v>18.68</v>
      </c>
      <c r="AR57" s="174">
        <f t="shared" ca="1" si="43"/>
        <v>0</v>
      </c>
      <c r="AS57" s="174">
        <f t="shared" ca="1" si="43"/>
        <v>0</v>
      </c>
      <c r="AT57" s="174">
        <f t="shared" ca="1" si="43"/>
        <v>0</v>
      </c>
      <c r="AU57" s="174">
        <f t="shared" ca="1" si="43"/>
        <v>0</v>
      </c>
      <c r="AV57" s="174">
        <f t="shared" ca="1" si="43"/>
        <v>0</v>
      </c>
      <c r="AW57" s="174">
        <f t="shared" ca="1" si="43"/>
        <v>0</v>
      </c>
      <c r="AX57" s="174">
        <f t="shared" ca="1" si="43"/>
        <v>0</v>
      </c>
      <c r="AY57" s="174">
        <f t="shared" ca="1" si="43"/>
        <v>0</v>
      </c>
      <c r="AZ57" s="174">
        <f t="shared" ca="1" si="43"/>
        <v>0</v>
      </c>
      <c r="BA57" s="174">
        <f t="shared" ca="1" si="43"/>
        <v>0</v>
      </c>
      <c r="BB57" s="175">
        <f t="shared" ca="1" si="17"/>
        <v>18.68</v>
      </c>
      <c r="BC57" s="176"/>
      <c r="BD57" s="174">
        <f t="shared" ca="1" si="18"/>
        <v>0</v>
      </c>
      <c r="BE57" s="174">
        <f t="shared" ref="BE57:BR72" ca="1" si="44">IF(X56&gt;0,IF((X56+AN57)&lt;F$13,X56+AN57,F$13),0)</f>
        <v>0</v>
      </c>
      <c r="BF57" s="174">
        <f t="shared" ca="1" si="44"/>
        <v>0</v>
      </c>
      <c r="BG57" s="174">
        <f t="shared" ca="1" si="44"/>
        <v>0</v>
      </c>
      <c r="BH57" s="174">
        <f t="shared" ca="1" si="44"/>
        <v>395</v>
      </c>
      <c r="BI57" s="174">
        <f t="shared" ca="1" si="44"/>
        <v>0</v>
      </c>
      <c r="BJ57" s="174">
        <f t="shared" ca="1" si="44"/>
        <v>0</v>
      </c>
      <c r="BK57" s="174">
        <f t="shared" ca="1" si="44"/>
        <v>0</v>
      </c>
      <c r="BL57" s="174">
        <f t="shared" ca="1" si="44"/>
        <v>0</v>
      </c>
      <c r="BM57" s="174">
        <f t="shared" ca="1" si="44"/>
        <v>0</v>
      </c>
      <c r="BN57" s="174">
        <f t="shared" ca="1" si="44"/>
        <v>0</v>
      </c>
      <c r="BO57" s="174">
        <f t="shared" ca="1" si="44"/>
        <v>0</v>
      </c>
      <c r="BP57" s="174">
        <f t="shared" ca="1" si="44"/>
        <v>0</v>
      </c>
      <c r="BQ57" s="174">
        <f t="shared" ca="1" si="44"/>
        <v>0</v>
      </c>
      <c r="BR57" s="174">
        <f t="shared" ca="1" si="44"/>
        <v>0</v>
      </c>
      <c r="BS57" s="177">
        <f t="shared" ca="1" si="20"/>
        <v>395</v>
      </c>
      <c r="BT57" s="175"/>
      <c r="BU57" s="178">
        <f ca="1">IF(NOT(debteliminator),0,IF(OR(E$11=0,W56+AM57-BD57&lt;=E$11),0,MIN(W56+AM57-BD57-E$11,$C57)))</f>
        <v>0</v>
      </c>
      <c r="BV57" s="174">
        <f ca="1">IF(NOT(debteliminator),0,IF(OR(F$11=0,X56+AN57-BE57&lt;=F$11),0,MIN(X56+AN57-BE57-F$11,$C57-SUM($BU57:BU57))))</f>
        <v>0</v>
      </c>
      <c r="BW57" s="174">
        <f ca="1">IF(NOT(debteliminator),0,IF(OR(G$11=0,Y56+AO57-BF57&lt;=G$11),0,MIN(Y56+AO57-BF57-G$11,$C57-SUM($BU57:BV57))))</f>
        <v>0</v>
      </c>
      <c r="BX57" s="174">
        <f ca="1">IF(NOT(debteliminator),0,IF(OR(H$11=0,Z56+AP57-BG57&lt;=H$11),0,MIN(Z56+AP57-BG57-H$11,$C57-SUM($BU57:BW57))))</f>
        <v>0</v>
      </c>
      <c r="BY57" s="174">
        <f ca="1">IF(NOT(debteliminator),0,IF(OR(I$11=0,AA56+AQ57-BH57&lt;=I$11),0,MIN(AA56+AQ57-BH57-I$11,$C57-SUM($BU57:BX57))))</f>
        <v>0</v>
      </c>
      <c r="BZ57" s="174">
        <f ca="1">IF(NOT(debteliminator),0,IF(OR(J$11=0,AB56+AR57-BI57&lt;=J$11),0,MIN(AB56+AR57-BI57-J$11,$C57-SUM($BU57:BY57))))</f>
        <v>0</v>
      </c>
      <c r="CA57" s="174">
        <f ca="1">IF(NOT(debteliminator),0,IF(OR(K$11=0,AC56+AS57-BJ57&lt;=K$11),0,MIN(AC56+AS57-BJ57-K$11,$C57-SUM($BU57:BZ57))))</f>
        <v>0</v>
      </c>
      <c r="CB57" s="174">
        <f ca="1">IF(NOT(debteliminator),0,IF(OR(L$11=0,AD56+AT57-BK57&lt;=L$11),0,MIN(AD56+AT57-BK57-L$11,$C57-SUM($BU57:CA57))))</f>
        <v>0</v>
      </c>
      <c r="CC57" s="174">
        <f ca="1">IF(NOT(debteliminator),0,IF(OR(M$11=0,AE56+AU57-BL57&lt;=M$11),0,MIN(AE56+AU57-BL57-M$11,$C57-SUM($BU57:CB57))))</f>
        <v>0</v>
      </c>
      <c r="CD57" s="174">
        <f ca="1">IF(NOT(debteliminator),0,IF(OR(N$11=0,AF56+AV57-BM57&lt;=N$11),0,MIN(AF56+AV57-BM57-N$11,$C57-SUM($BU57:CC57))))</f>
        <v>0</v>
      </c>
      <c r="CE57" s="174">
        <f ca="1">IF(NOT(debteliminator),0,IF(OR(O$11=0,AG56+AW57-BN57&lt;=O$11),0,MIN(AG56+AW57-BN57-O$11,$C57-SUM($BU57:CD57))))</f>
        <v>0</v>
      </c>
      <c r="CF57" s="174">
        <f ca="1">IF(NOT(debteliminator),0,IF(OR(P$11=0,AH56+AX57-BO57&lt;=P$11),0,MIN(AH56+AX57-BO57-P$11,$C57-SUM($BU57:CE57))))</f>
        <v>0</v>
      </c>
      <c r="CG57" s="174">
        <f ca="1">IF(NOT(debteliminator),0,IF(OR(Q$11=0,AI56+AY57-BP57&lt;=Q$11),0,MIN(AI56+AY57-BP57-Q$11,$C57-SUM($BU57:CF57))))</f>
        <v>0</v>
      </c>
      <c r="CH57" s="174">
        <f ca="1">IF(NOT(debteliminator),0,IF(OR(R$11=0,AJ56+AZ57-BQ57&lt;=R$11),0,MIN(AJ56+AZ57-BQ57-R$11,$C57-SUM($BU57:CG57))))</f>
        <v>0</v>
      </c>
      <c r="CI57" s="174">
        <f ca="1">IF(NOT(debteliminator),0,IF(OR(S$11=0,AK56+BA57-BR57&lt;=S$11),0,MIN(AK56+BA57-BR57-S$11,$C57-SUM($BU57:CH57))))</f>
        <v>0</v>
      </c>
      <c r="CJ57" s="177">
        <f t="shared" ca="1" si="21"/>
        <v>0</v>
      </c>
      <c r="CL57" s="178">
        <f t="shared" ca="1" si="24"/>
        <v>0</v>
      </c>
      <c r="CM57" s="174">
        <f ca="1">IF(X56&lt;=0,0,IF($C57-$CJ57&lt;=SUM($CL57:CL57),0,IF(BE57+$C57-$CJ57-SUM($CL57:CL57)&gt;X56+AN57,X56+AN57-BE57,$C57-$CJ57-SUM($CL57:CL57))))</f>
        <v>0</v>
      </c>
      <c r="CN57" s="174">
        <f ca="1">IF(Y56&lt;=0,0,IF($C57-$CJ57&lt;=SUM($CL57:CM57),0,IF(BF57+$C57-$CJ57-SUM($CL57:CM57)&gt;Y56+AO57,Y56+AO57-BF57,$C57-$CJ57-SUM($CL57:CM57))))</f>
        <v>0</v>
      </c>
      <c r="CO57" s="174">
        <f ca="1">IF(Z56&lt;=0,0,IF($C57-$CJ57&lt;=SUM($CL57:CN57),0,IF(BG57+$C57-$CJ57-SUM($CL57:CN57)&gt;Z56+AP57,Z56+AP57-BG57,$C57-$CJ57-SUM($CL57:CN57))))</f>
        <v>0</v>
      </c>
      <c r="CP57" s="174">
        <f ca="1">IF(AA56&lt;=0,0,IF($C57-$CJ57&lt;=SUM($CL57:CO57),0,IF(BH57+$C57-$CJ57-SUM($CL57:CO57)&gt;AA56+AQ57,AA56+AQ57-BH57,$C57-$CJ57-SUM($CL57:CO57))))</f>
        <v>455</v>
      </c>
      <c r="CQ57" s="174">
        <f ca="1">IF(AB56&lt;=0,0,IF($C57-$CJ57&lt;=SUM($CL57:CP57),0,IF(BI57+$C57-$CJ57-SUM($CL57:CP57)&gt;AB56+AR57,AB56+AR57-BI57,$C57-$CJ57-SUM($CL57:CP57))))</f>
        <v>0</v>
      </c>
      <c r="CR57" s="174">
        <f ca="1">IF(AC56&lt;=0,0,IF($C57-$CJ57&lt;=SUM($CL57:CQ57),0,IF(BJ57+$C57-$CJ57-SUM($CL57:CQ57)&gt;AC56+AS57,AC56+AS57-BJ57,$C57-$CJ57-SUM($CL57:CQ57))))</f>
        <v>0</v>
      </c>
      <c r="CS57" s="174">
        <f ca="1">IF(AD56&lt;=0,0,IF($C57-$CJ57&lt;=SUM($CL57:CR57),0,IF(BK57+$C57-$CJ57-SUM($CL57:CR57)&gt;AD56+AT57,AD56+AT57-BK57,$C57-$CJ57-SUM($CL57:CR57))))</f>
        <v>0</v>
      </c>
      <c r="CT57" s="174">
        <f ca="1">IF(AE56&lt;=0,0,IF($C57-$CJ57&lt;=SUM($CL57:CS57),0,IF(BL57+$C57-$CJ57-SUM($CL57:CS57)&gt;AE56+AU57,AE56+AU57-BL57,$C57-$CJ57-SUM($CL57:CS57))))</f>
        <v>0</v>
      </c>
      <c r="CU57" s="174">
        <f ca="1">IF(AF56&lt;=0,0,IF($C57-$CJ57&lt;=SUM($CL57:CT57),0,IF(BM57+$C57-$CJ57-SUM($CL57:CT57)&gt;AF56+AV57,AF56+AV57-BM57,$C57-$CJ57-SUM($CL57:CT57))))</f>
        <v>0</v>
      </c>
      <c r="CV57" s="174">
        <f ca="1">IF(AG56&lt;=0,0,IF($C57-$CJ57&lt;=SUM($CL57:CU57),0,IF(BN57+$C57-$CJ57-SUM($CL57:CU57)&gt;AG56+AW57,AG56+AW57-BN57,$C57-$CJ57-SUM($CL57:CU57))))</f>
        <v>0</v>
      </c>
      <c r="CW57" s="174">
        <f ca="1">IF(AH56&lt;=0,0,IF($C57-$CJ57&lt;=SUM($CL57:CV57),0,IF(BO57+$C57-$CJ57-SUM($CL57:CV57)&gt;AH56+AX57,AH56+AX57-BO57,$C57-$CJ57-SUM($CL57:CV57))))</f>
        <v>0</v>
      </c>
      <c r="CX57" s="174">
        <f ca="1">IF(AI56&lt;=0,0,IF($C57-$CJ57&lt;=SUM($CL57:CW57),0,IF(BP57+$C57-$CJ57-SUM($CL57:CW57)&gt;AI56+AY57,AI56+AY57-BP57,$C57-$CJ57-SUM($CL57:CW57))))</f>
        <v>0</v>
      </c>
      <c r="CY57" s="174">
        <f ca="1">IF(AJ56&lt;=0,0,IF($C57-$CJ57&lt;=SUM($CL57:CX57),0,IF(BQ57+$C57-$CJ57-SUM($CL57:CX57)&gt;AJ56+AZ57,AJ56+AZ57-BQ57,$C57-$CJ57-SUM($CL57:CX57))))</f>
        <v>0</v>
      </c>
      <c r="CZ57" s="174">
        <f ca="1">IF(AK56&lt;=0,0,IF($C57-$CJ57&lt;=SUM($CL57:CY57),0,IF(BR57+$C57-$CJ57-SUM($CL57:CY57)&gt;AK56+BA57,AK56+BA57-BR57,$C57-$CJ57-SUM($CL57:CY57))))</f>
        <v>0</v>
      </c>
      <c r="DA57" s="176"/>
      <c r="DB57" s="176"/>
    </row>
    <row r="58" spans="1:106">
      <c r="A58" s="165">
        <f t="shared" ca="1" si="9"/>
        <v>34</v>
      </c>
      <c r="B58" s="166">
        <f t="shared" ca="1" si="22"/>
        <v>43770</v>
      </c>
      <c r="C58" s="169">
        <f ca="1">IF(A58="","",IF(debteliminator,IF(($E$7-BS58)&lt;0,0,$E$7-BS58),0)+D58)</f>
        <v>455</v>
      </c>
      <c r="D58" s="420"/>
      <c r="E58" s="172">
        <f t="shared" ca="1" si="23"/>
        <v>0</v>
      </c>
      <c r="F58" s="172">
        <f t="shared" ca="1" si="25"/>
        <v>0</v>
      </c>
      <c r="G58" s="172">
        <f t="shared" ca="1" si="26"/>
        <v>0</v>
      </c>
      <c r="H58" s="172">
        <f t="shared" ca="1" si="27"/>
        <v>0</v>
      </c>
      <c r="I58" s="172">
        <f t="shared" ca="1" si="28"/>
        <v>850</v>
      </c>
      <c r="J58" s="172">
        <f t="shared" ca="1" si="29"/>
        <v>0</v>
      </c>
      <c r="K58" s="172">
        <f t="shared" ca="1" si="30"/>
        <v>0</v>
      </c>
      <c r="L58" s="172">
        <f t="shared" ca="1" si="31"/>
        <v>0</v>
      </c>
      <c r="M58" s="172">
        <f t="shared" ca="1" si="32"/>
        <v>0</v>
      </c>
      <c r="N58" s="172">
        <f t="shared" ca="1" si="33"/>
        <v>0</v>
      </c>
      <c r="O58" s="172">
        <f t="shared" ca="1" si="34"/>
        <v>0</v>
      </c>
      <c r="P58" s="172">
        <f t="shared" ca="1" si="35"/>
        <v>0</v>
      </c>
      <c r="Q58" s="172">
        <f t="shared" ca="1" si="36"/>
        <v>0</v>
      </c>
      <c r="R58" s="172">
        <f t="shared" ca="1" si="37"/>
        <v>0</v>
      </c>
      <c r="S58" s="172">
        <f t="shared" ca="1" si="38"/>
        <v>0</v>
      </c>
      <c r="U58" s="169">
        <f t="shared" ca="1" si="11"/>
        <v>3315.56</v>
      </c>
      <c r="V58" s="173">
        <f t="shared" ca="1" si="12"/>
        <v>850</v>
      </c>
      <c r="W58" s="174">
        <f t="shared" ca="1" si="13"/>
        <v>0</v>
      </c>
      <c r="X58" s="174">
        <f t="shared" ca="1" si="42"/>
        <v>0</v>
      </c>
      <c r="Y58" s="174">
        <f t="shared" ca="1" si="42"/>
        <v>0</v>
      </c>
      <c r="Z58" s="174">
        <f t="shared" ca="1" si="42"/>
        <v>0</v>
      </c>
      <c r="AA58" s="174">
        <f t="shared" ca="1" si="42"/>
        <v>3315.56</v>
      </c>
      <c r="AB58" s="174">
        <f t="shared" ca="1" si="42"/>
        <v>0</v>
      </c>
      <c r="AC58" s="174">
        <f t="shared" ca="1" si="42"/>
        <v>0</v>
      </c>
      <c r="AD58" s="174">
        <f t="shared" ca="1" si="42"/>
        <v>0</v>
      </c>
      <c r="AE58" s="174">
        <f t="shared" ca="1" si="42"/>
        <v>0</v>
      </c>
      <c r="AF58" s="174">
        <f t="shared" ca="1" si="42"/>
        <v>0</v>
      </c>
      <c r="AG58" s="174">
        <f t="shared" ca="1" si="42"/>
        <v>0</v>
      </c>
      <c r="AH58" s="174">
        <f t="shared" ca="1" si="42"/>
        <v>0</v>
      </c>
      <c r="AI58" s="174">
        <f t="shared" ca="1" si="42"/>
        <v>0</v>
      </c>
      <c r="AJ58" s="174">
        <f t="shared" ca="1" si="42"/>
        <v>0</v>
      </c>
      <c r="AK58" s="174">
        <f t="shared" ca="1" si="42"/>
        <v>0</v>
      </c>
      <c r="AL58" s="179"/>
      <c r="AM58" s="174">
        <f t="shared" ca="1" si="15"/>
        <v>0</v>
      </c>
      <c r="AN58" s="174">
        <f t="shared" ca="1" si="43"/>
        <v>0</v>
      </c>
      <c r="AO58" s="174">
        <f t="shared" ca="1" si="43"/>
        <v>0</v>
      </c>
      <c r="AP58" s="174">
        <f t="shared" ca="1" si="43"/>
        <v>0</v>
      </c>
      <c r="AQ58" s="174">
        <f t="shared" ca="1" si="43"/>
        <v>15.56</v>
      </c>
      <c r="AR58" s="174">
        <f t="shared" ca="1" si="43"/>
        <v>0</v>
      </c>
      <c r="AS58" s="174">
        <f t="shared" ca="1" si="43"/>
        <v>0</v>
      </c>
      <c r="AT58" s="174">
        <f t="shared" ca="1" si="43"/>
        <v>0</v>
      </c>
      <c r="AU58" s="174">
        <f t="shared" ca="1" si="43"/>
        <v>0</v>
      </c>
      <c r="AV58" s="174">
        <f t="shared" ca="1" si="43"/>
        <v>0</v>
      </c>
      <c r="AW58" s="174">
        <f t="shared" ca="1" si="43"/>
        <v>0</v>
      </c>
      <c r="AX58" s="174">
        <f t="shared" ca="1" si="43"/>
        <v>0</v>
      </c>
      <c r="AY58" s="174">
        <f t="shared" ca="1" si="43"/>
        <v>0</v>
      </c>
      <c r="AZ58" s="174">
        <f t="shared" ca="1" si="43"/>
        <v>0</v>
      </c>
      <c r="BA58" s="174">
        <f t="shared" ca="1" si="43"/>
        <v>0</v>
      </c>
      <c r="BB58" s="175">
        <f t="shared" ca="1" si="17"/>
        <v>15.56</v>
      </c>
      <c r="BC58" s="176"/>
      <c r="BD58" s="174">
        <f t="shared" ca="1" si="18"/>
        <v>0</v>
      </c>
      <c r="BE58" s="174">
        <f t="shared" ca="1" si="44"/>
        <v>0</v>
      </c>
      <c r="BF58" s="174">
        <f t="shared" ca="1" si="44"/>
        <v>0</v>
      </c>
      <c r="BG58" s="174">
        <f t="shared" ca="1" si="44"/>
        <v>0</v>
      </c>
      <c r="BH58" s="174">
        <f t="shared" ca="1" si="44"/>
        <v>395</v>
      </c>
      <c r="BI58" s="174">
        <f t="shared" ca="1" si="44"/>
        <v>0</v>
      </c>
      <c r="BJ58" s="174">
        <f t="shared" ca="1" si="44"/>
        <v>0</v>
      </c>
      <c r="BK58" s="174">
        <f t="shared" ca="1" si="44"/>
        <v>0</v>
      </c>
      <c r="BL58" s="174">
        <f t="shared" ca="1" si="44"/>
        <v>0</v>
      </c>
      <c r="BM58" s="174">
        <f t="shared" ca="1" si="44"/>
        <v>0</v>
      </c>
      <c r="BN58" s="174">
        <f t="shared" ca="1" si="44"/>
        <v>0</v>
      </c>
      <c r="BO58" s="174">
        <f t="shared" ca="1" si="44"/>
        <v>0</v>
      </c>
      <c r="BP58" s="174">
        <f t="shared" ca="1" si="44"/>
        <v>0</v>
      </c>
      <c r="BQ58" s="174">
        <f t="shared" ca="1" si="44"/>
        <v>0</v>
      </c>
      <c r="BR58" s="174">
        <f t="shared" ca="1" si="44"/>
        <v>0</v>
      </c>
      <c r="BS58" s="177">
        <f t="shared" ca="1" si="20"/>
        <v>395</v>
      </c>
      <c r="BT58" s="175"/>
      <c r="BU58" s="178">
        <f ca="1">IF(NOT(debteliminator),0,IF(OR(E$11=0,W57+AM58-BD58&lt;=E$11),0,MIN(W57+AM58-BD58-E$11,$C58)))</f>
        <v>0</v>
      </c>
      <c r="BV58" s="174">
        <f ca="1">IF(NOT(debteliminator),0,IF(OR(F$11=0,X57+AN58-BE58&lt;=F$11),0,MIN(X57+AN58-BE58-F$11,$C58-SUM($BU58:BU58))))</f>
        <v>0</v>
      </c>
      <c r="BW58" s="174">
        <f ca="1">IF(NOT(debteliminator),0,IF(OR(G$11=0,Y57+AO58-BF58&lt;=G$11),0,MIN(Y57+AO58-BF58-G$11,$C58-SUM($BU58:BV58))))</f>
        <v>0</v>
      </c>
      <c r="BX58" s="174">
        <f ca="1">IF(NOT(debteliminator),0,IF(OR(H$11=0,Z57+AP58-BG58&lt;=H$11),0,MIN(Z57+AP58-BG58-H$11,$C58-SUM($BU58:BW58))))</f>
        <v>0</v>
      </c>
      <c r="BY58" s="174">
        <f ca="1">IF(NOT(debteliminator),0,IF(OR(I$11=0,AA57+AQ58-BH58&lt;=I$11),0,MIN(AA57+AQ58-BH58-I$11,$C58-SUM($BU58:BX58))))</f>
        <v>0</v>
      </c>
      <c r="BZ58" s="174">
        <f ca="1">IF(NOT(debteliminator),0,IF(OR(J$11=0,AB57+AR58-BI58&lt;=J$11),0,MIN(AB57+AR58-BI58-J$11,$C58-SUM($BU58:BY58))))</f>
        <v>0</v>
      </c>
      <c r="CA58" s="174">
        <f ca="1">IF(NOT(debteliminator),0,IF(OR(K$11=0,AC57+AS58-BJ58&lt;=K$11),0,MIN(AC57+AS58-BJ58-K$11,$C58-SUM($BU58:BZ58))))</f>
        <v>0</v>
      </c>
      <c r="CB58" s="174">
        <f ca="1">IF(NOT(debteliminator),0,IF(OR(L$11=0,AD57+AT58-BK58&lt;=L$11),0,MIN(AD57+AT58-BK58-L$11,$C58-SUM($BU58:CA58))))</f>
        <v>0</v>
      </c>
      <c r="CC58" s="174">
        <f ca="1">IF(NOT(debteliminator),0,IF(OR(M$11=0,AE57+AU58-BL58&lt;=M$11),0,MIN(AE57+AU58-BL58-M$11,$C58-SUM($BU58:CB58))))</f>
        <v>0</v>
      </c>
      <c r="CD58" s="174">
        <f ca="1">IF(NOT(debteliminator),0,IF(OR(N$11=0,AF57+AV58-BM58&lt;=N$11),0,MIN(AF57+AV58-BM58-N$11,$C58-SUM($BU58:CC58))))</f>
        <v>0</v>
      </c>
      <c r="CE58" s="174">
        <f ca="1">IF(NOT(debteliminator),0,IF(OR(O$11=0,AG57+AW58-BN58&lt;=O$11),0,MIN(AG57+AW58-BN58-O$11,$C58-SUM($BU58:CD58))))</f>
        <v>0</v>
      </c>
      <c r="CF58" s="174">
        <f ca="1">IF(NOT(debteliminator),0,IF(OR(P$11=0,AH57+AX58-BO58&lt;=P$11),0,MIN(AH57+AX58-BO58-P$11,$C58-SUM($BU58:CE58))))</f>
        <v>0</v>
      </c>
      <c r="CG58" s="174">
        <f ca="1">IF(NOT(debteliminator),0,IF(OR(Q$11=0,AI57+AY58-BP58&lt;=Q$11),0,MIN(AI57+AY58-BP58-Q$11,$C58-SUM($BU58:CF58))))</f>
        <v>0</v>
      </c>
      <c r="CH58" s="174">
        <f ca="1">IF(NOT(debteliminator),0,IF(OR(R$11=0,AJ57+AZ58-BQ58&lt;=R$11),0,MIN(AJ57+AZ58-BQ58-R$11,$C58-SUM($BU58:CG58))))</f>
        <v>0</v>
      </c>
      <c r="CI58" s="174">
        <f ca="1">IF(NOT(debteliminator),0,IF(OR(S$11=0,AK57+BA58-BR58&lt;=S$11),0,MIN(AK57+BA58-BR58-S$11,$C58-SUM($BU58:CH58))))</f>
        <v>0</v>
      </c>
      <c r="CJ58" s="177">
        <f t="shared" ca="1" si="21"/>
        <v>0</v>
      </c>
      <c r="CL58" s="178">
        <f t="shared" ca="1" si="24"/>
        <v>0</v>
      </c>
      <c r="CM58" s="174">
        <f ca="1">IF(X57&lt;=0,0,IF($C58-$CJ58&lt;=SUM($CL58:CL58),0,IF(BE58+$C58-$CJ58-SUM($CL58:CL58)&gt;X57+AN58,X57+AN58-BE58,$C58-$CJ58-SUM($CL58:CL58))))</f>
        <v>0</v>
      </c>
      <c r="CN58" s="174">
        <f ca="1">IF(Y57&lt;=0,0,IF($C58-$CJ58&lt;=SUM($CL58:CM58),0,IF(BF58+$C58-$CJ58-SUM($CL58:CM58)&gt;Y57+AO58,Y57+AO58-BF58,$C58-$CJ58-SUM($CL58:CM58))))</f>
        <v>0</v>
      </c>
      <c r="CO58" s="174">
        <f ca="1">IF(Z57&lt;=0,0,IF($C58-$CJ58&lt;=SUM($CL58:CN58),0,IF(BG58+$C58-$CJ58-SUM($CL58:CN58)&gt;Z57+AP58,Z57+AP58-BG58,$C58-$CJ58-SUM($CL58:CN58))))</f>
        <v>0</v>
      </c>
      <c r="CP58" s="174">
        <f ca="1">IF(AA57&lt;=0,0,IF($C58-$CJ58&lt;=SUM($CL58:CO58),0,IF(BH58+$C58-$CJ58-SUM($CL58:CO58)&gt;AA57+AQ58,AA57+AQ58-BH58,$C58-$CJ58-SUM($CL58:CO58))))</f>
        <v>455</v>
      </c>
      <c r="CQ58" s="174">
        <f ca="1">IF(AB57&lt;=0,0,IF($C58-$CJ58&lt;=SUM($CL58:CP58),0,IF(BI58+$C58-$CJ58-SUM($CL58:CP58)&gt;AB57+AR58,AB57+AR58-BI58,$C58-$CJ58-SUM($CL58:CP58))))</f>
        <v>0</v>
      </c>
      <c r="CR58" s="174">
        <f ca="1">IF(AC57&lt;=0,0,IF($C58-$CJ58&lt;=SUM($CL58:CQ58),0,IF(BJ58+$C58-$CJ58-SUM($CL58:CQ58)&gt;AC57+AS58,AC57+AS58-BJ58,$C58-$CJ58-SUM($CL58:CQ58))))</f>
        <v>0</v>
      </c>
      <c r="CS58" s="174">
        <f ca="1">IF(AD57&lt;=0,0,IF($C58-$CJ58&lt;=SUM($CL58:CR58),0,IF(BK58+$C58-$CJ58-SUM($CL58:CR58)&gt;AD57+AT58,AD57+AT58-BK58,$C58-$CJ58-SUM($CL58:CR58))))</f>
        <v>0</v>
      </c>
      <c r="CT58" s="174">
        <f ca="1">IF(AE57&lt;=0,0,IF($C58-$CJ58&lt;=SUM($CL58:CS58),0,IF(BL58+$C58-$CJ58-SUM($CL58:CS58)&gt;AE57+AU58,AE57+AU58-BL58,$C58-$CJ58-SUM($CL58:CS58))))</f>
        <v>0</v>
      </c>
      <c r="CU58" s="174">
        <f ca="1">IF(AF57&lt;=0,0,IF($C58-$CJ58&lt;=SUM($CL58:CT58),0,IF(BM58+$C58-$CJ58-SUM($CL58:CT58)&gt;AF57+AV58,AF57+AV58-BM58,$C58-$CJ58-SUM($CL58:CT58))))</f>
        <v>0</v>
      </c>
      <c r="CV58" s="174">
        <f ca="1">IF(AG57&lt;=0,0,IF($C58-$CJ58&lt;=SUM($CL58:CU58),0,IF(BN58+$C58-$CJ58-SUM($CL58:CU58)&gt;AG57+AW58,AG57+AW58-BN58,$C58-$CJ58-SUM($CL58:CU58))))</f>
        <v>0</v>
      </c>
      <c r="CW58" s="174">
        <f ca="1">IF(AH57&lt;=0,0,IF($C58-$CJ58&lt;=SUM($CL58:CV58),0,IF(BO58+$C58-$CJ58-SUM($CL58:CV58)&gt;AH57+AX58,AH57+AX58-BO58,$C58-$CJ58-SUM($CL58:CV58))))</f>
        <v>0</v>
      </c>
      <c r="CX58" s="174">
        <f ca="1">IF(AI57&lt;=0,0,IF($C58-$CJ58&lt;=SUM($CL58:CW58),0,IF(BP58+$C58-$CJ58-SUM($CL58:CW58)&gt;AI57+AY58,AI57+AY58-BP58,$C58-$CJ58-SUM($CL58:CW58))))</f>
        <v>0</v>
      </c>
      <c r="CY58" s="174">
        <f ca="1">IF(AJ57&lt;=0,0,IF($C58-$CJ58&lt;=SUM($CL58:CX58),0,IF(BQ58+$C58-$CJ58-SUM($CL58:CX58)&gt;AJ57+AZ58,AJ57+AZ58-BQ58,$C58-$CJ58-SUM($CL58:CX58))))</f>
        <v>0</v>
      </c>
      <c r="CZ58" s="174">
        <f ca="1">IF(AK57&lt;=0,0,IF($C58-$CJ58&lt;=SUM($CL58:CY58),0,IF(BR58+$C58-$CJ58-SUM($CL58:CY58)&gt;AK57+BA58,AK57+BA58-BR58,$C58-$CJ58-SUM($CL58:CY58))))</f>
        <v>0</v>
      </c>
      <c r="DA58" s="176"/>
      <c r="DB58" s="176"/>
    </row>
    <row r="59" spans="1:106">
      <c r="A59" s="165">
        <f t="shared" ca="1" si="9"/>
        <v>35</v>
      </c>
      <c r="B59" s="166">
        <f t="shared" ca="1" si="22"/>
        <v>43800</v>
      </c>
      <c r="C59" s="169">
        <f ca="1">IF(A59="","",IF(debteliminator,IF(($E$7-BS59)&lt;0,0,$E$7-BS59),0)+D59)</f>
        <v>455</v>
      </c>
      <c r="D59" s="420"/>
      <c r="E59" s="172">
        <f t="shared" ca="1" si="23"/>
        <v>0</v>
      </c>
      <c r="F59" s="172">
        <f t="shared" ca="1" si="25"/>
        <v>0</v>
      </c>
      <c r="G59" s="172">
        <f t="shared" ca="1" si="26"/>
        <v>0</v>
      </c>
      <c r="H59" s="172">
        <f t="shared" ca="1" si="27"/>
        <v>0</v>
      </c>
      <c r="I59" s="172">
        <f t="shared" ca="1" si="28"/>
        <v>850</v>
      </c>
      <c r="J59" s="172">
        <f t="shared" ca="1" si="29"/>
        <v>0</v>
      </c>
      <c r="K59" s="172">
        <f t="shared" ca="1" si="30"/>
        <v>0</v>
      </c>
      <c r="L59" s="172">
        <f t="shared" ca="1" si="31"/>
        <v>0</v>
      </c>
      <c r="M59" s="172">
        <f t="shared" ca="1" si="32"/>
        <v>0</v>
      </c>
      <c r="N59" s="172">
        <f t="shared" ca="1" si="33"/>
        <v>0</v>
      </c>
      <c r="O59" s="172">
        <f t="shared" ca="1" si="34"/>
        <v>0</v>
      </c>
      <c r="P59" s="172">
        <f t="shared" ca="1" si="35"/>
        <v>0</v>
      </c>
      <c r="Q59" s="172">
        <f t="shared" ca="1" si="36"/>
        <v>0</v>
      </c>
      <c r="R59" s="172">
        <f t="shared" ca="1" si="37"/>
        <v>0</v>
      </c>
      <c r="S59" s="172">
        <f t="shared" ca="1" si="38"/>
        <v>0</v>
      </c>
      <c r="U59" s="169">
        <f t="shared" ca="1" si="11"/>
        <v>2477.9899999999998</v>
      </c>
      <c r="V59" s="173">
        <f t="shared" ca="1" si="12"/>
        <v>850</v>
      </c>
      <c r="W59" s="174">
        <f t="shared" ca="1" si="13"/>
        <v>0</v>
      </c>
      <c r="X59" s="174">
        <f t="shared" ca="1" si="42"/>
        <v>0</v>
      </c>
      <c r="Y59" s="174">
        <f t="shared" ca="1" si="42"/>
        <v>0</v>
      </c>
      <c r="Z59" s="174">
        <f t="shared" ca="1" si="42"/>
        <v>0</v>
      </c>
      <c r="AA59" s="174">
        <f t="shared" ca="1" si="42"/>
        <v>2477.9899999999998</v>
      </c>
      <c r="AB59" s="174">
        <f t="shared" ca="1" si="42"/>
        <v>0</v>
      </c>
      <c r="AC59" s="174">
        <f t="shared" ca="1" si="42"/>
        <v>0</v>
      </c>
      <c r="AD59" s="174">
        <f t="shared" ca="1" si="42"/>
        <v>0</v>
      </c>
      <c r="AE59" s="174">
        <f t="shared" ca="1" si="42"/>
        <v>0</v>
      </c>
      <c r="AF59" s="174">
        <f t="shared" ca="1" si="42"/>
        <v>0</v>
      </c>
      <c r="AG59" s="174">
        <f t="shared" ca="1" si="42"/>
        <v>0</v>
      </c>
      <c r="AH59" s="174">
        <f t="shared" ca="1" si="42"/>
        <v>0</v>
      </c>
      <c r="AI59" s="174">
        <f t="shared" ca="1" si="42"/>
        <v>0</v>
      </c>
      <c r="AJ59" s="174">
        <f t="shared" ca="1" si="42"/>
        <v>0</v>
      </c>
      <c r="AK59" s="174">
        <f t="shared" ca="1" si="42"/>
        <v>0</v>
      </c>
      <c r="AL59" s="179"/>
      <c r="AM59" s="174">
        <f t="shared" ca="1" si="15"/>
        <v>0</v>
      </c>
      <c r="AN59" s="174">
        <f t="shared" ca="1" si="43"/>
        <v>0</v>
      </c>
      <c r="AO59" s="174">
        <f t="shared" ca="1" si="43"/>
        <v>0</v>
      </c>
      <c r="AP59" s="174">
        <f t="shared" ca="1" si="43"/>
        <v>0</v>
      </c>
      <c r="AQ59" s="174">
        <f t="shared" ca="1" si="43"/>
        <v>12.43</v>
      </c>
      <c r="AR59" s="174">
        <f t="shared" ca="1" si="43"/>
        <v>0</v>
      </c>
      <c r="AS59" s="174">
        <f t="shared" ca="1" si="43"/>
        <v>0</v>
      </c>
      <c r="AT59" s="174">
        <f t="shared" ca="1" si="43"/>
        <v>0</v>
      </c>
      <c r="AU59" s="174">
        <f t="shared" ca="1" si="43"/>
        <v>0</v>
      </c>
      <c r="AV59" s="174">
        <f t="shared" ca="1" si="43"/>
        <v>0</v>
      </c>
      <c r="AW59" s="174">
        <f t="shared" ca="1" si="43"/>
        <v>0</v>
      </c>
      <c r="AX59" s="174">
        <f t="shared" ca="1" si="43"/>
        <v>0</v>
      </c>
      <c r="AY59" s="174">
        <f t="shared" ca="1" si="43"/>
        <v>0</v>
      </c>
      <c r="AZ59" s="174">
        <f t="shared" ca="1" si="43"/>
        <v>0</v>
      </c>
      <c r="BA59" s="174">
        <f t="shared" ca="1" si="43"/>
        <v>0</v>
      </c>
      <c r="BB59" s="175">
        <f t="shared" ca="1" si="17"/>
        <v>12.43</v>
      </c>
      <c r="BC59" s="176"/>
      <c r="BD59" s="174">
        <f t="shared" ca="1" si="18"/>
        <v>0</v>
      </c>
      <c r="BE59" s="174">
        <f t="shared" ca="1" si="44"/>
        <v>0</v>
      </c>
      <c r="BF59" s="174">
        <f t="shared" ca="1" si="44"/>
        <v>0</v>
      </c>
      <c r="BG59" s="174">
        <f t="shared" ca="1" si="44"/>
        <v>0</v>
      </c>
      <c r="BH59" s="174">
        <f t="shared" ca="1" si="44"/>
        <v>395</v>
      </c>
      <c r="BI59" s="174">
        <f t="shared" ca="1" si="44"/>
        <v>0</v>
      </c>
      <c r="BJ59" s="174">
        <f t="shared" ca="1" si="44"/>
        <v>0</v>
      </c>
      <c r="BK59" s="174">
        <f t="shared" ca="1" si="44"/>
        <v>0</v>
      </c>
      <c r="BL59" s="174">
        <f t="shared" ca="1" si="44"/>
        <v>0</v>
      </c>
      <c r="BM59" s="174">
        <f t="shared" ca="1" si="44"/>
        <v>0</v>
      </c>
      <c r="BN59" s="174">
        <f t="shared" ca="1" si="44"/>
        <v>0</v>
      </c>
      <c r="BO59" s="174">
        <f t="shared" ca="1" si="44"/>
        <v>0</v>
      </c>
      <c r="BP59" s="174">
        <f t="shared" ca="1" si="44"/>
        <v>0</v>
      </c>
      <c r="BQ59" s="174">
        <f t="shared" ca="1" si="44"/>
        <v>0</v>
      </c>
      <c r="BR59" s="174">
        <f t="shared" ca="1" si="44"/>
        <v>0</v>
      </c>
      <c r="BS59" s="177">
        <f t="shared" ca="1" si="20"/>
        <v>395</v>
      </c>
      <c r="BT59" s="175"/>
      <c r="BU59" s="178">
        <f ca="1">IF(NOT(debteliminator),0,IF(OR(E$11=0,W58+AM59-BD59&lt;=E$11),0,MIN(W58+AM59-BD59-E$11,$C59)))</f>
        <v>0</v>
      </c>
      <c r="BV59" s="174">
        <f ca="1">IF(NOT(debteliminator),0,IF(OR(F$11=0,X58+AN59-BE59&lt;=F$11),0,MIN(X58+AN59-BE59-F$11,$C59-SUM($BU59:BU59))))</f>
        <v>0</v>
      </c>
      <c r="BW59" s="174">
        <f ca="1">IF(NOT(debteliminator),0,IF(OR(G$11=0,Y58+AO59-BF59&lt;=G$11),0,MIN(Y58+AO59-BF59-G$11,$C59-SUM($BU59:BV59))))</f>
        <v>0</v>
      </c>
      <c r="BX59" s="174">
        <f ca="1">IF(NOT(debteliminator),0,IF(OR(H$11=0,Z58+AP59-BG59&lt;=H$11),0,MIN(Z58+AP59-BG59-H$11,$C59-SUM($BU59:BW59))))</f>
        <v>0</v>
      </c>
      <c r="BY59" s="174">
        <f ca="1">IF(NOT(debteliminator),0,IF(OR(I$11=0,AA58+AQ59-BH59&lt;=I$11),0,MIN(AA58+AQ59-BH59-I$11,$C59-SUM($BU59:BX59))))</f>
        <v>0</v>
      </c>
      <c r="BZ59" s="174">
        <f ca="1">IF(NOT(debteliminator),0,IF(OR(J$11=0,AB58+AR59-BI59&lt;=J$11),0,MIN(AB58+AR59-BI59-J$11,$C59-SUM($BU59:BY59))))</f>
        <v>0</v>
      </c>
      <c r="CA59" s="174">
        <f ca="1">IF(NOT(debteliminator),0,IF(OR(K$11=0,AC58+AS59-BJ59&lt;=K$11),0,MIN(AC58+AS59-BJ59-K$11,$C59-SUM($BU59:BZ59))))</f>
        <v>0</v>
      </c>
      <c r="CB59" s="174">
        <f ca="1">IF(NOT(debteliminator),0,IF(OR(L$11=0,AD58+AT59-BK59&lt;=L$11),0,MIN(AD58+AT59-BK59-L$11,$C59-SUM($BU59:CA59))))</f>
        <v>0</v>
      </c>
      <c r="CC59" s="174">
        <f ca="1">IF(NOT(debteliminator),0,IF(OR(M$11=0,AE58+AU59-BL59&lt;=M$11),0,MIN(AE58+AU59-BL59-M$11,$C59-SUM($BU59:CB59))))</f>
        <v>0</v>
      </c>
      <c r="CD59" s="174">
        <f ca="1">IF(NOT(debteliminator),0,IF(OR(N$11=0,AF58+AV59-BM59&lt;=N$11),0,MIN(AF58+AV59-BM59-N$11,$C59-SUM($BU59:CC59))))</f>
        <v>0</v>
      </c>
      <c r="CE59" s="174">
        <f ca="1">IF(NOT(debteliminator),0,IF(OR(O$11=0,AG58+AW59-BN59&lt;=O$11),0,MIN(AG58+AW59-BN59-O$11,$C59-SUM($BU59:CD59))))</f>
        <v>0</v>
      </c>
      <c r="CF59" s="174">
        <f ca="1">IF(NOT(debteliminator),0,IF(OR(P$11=0,AH58+AX59-BO59&lt;=P$11),0,MIN(AH58+AX59-BO59-P$11,$C59-SUM($BU59:CE59))))</f>
        <v>0</v>
      </c>
      <c r="CG59" s="174">
        <f ca="1">IF(NOT(debteliminator),0,IF(OR(Q$11=0,AI58+AY59-BP59&lt;=Q$11),0,MIN(AI58+AY59-BP59-Q$11,$C59-SUM($BU59:CF59))))</f>
        <v>0</v>
      </c>
      <c r="CH59" s="174">
        <f ca="1">IF(NOT(debteliminator),0,IF(OR(R$11=0,AJ58+AZ59-BQ59&lt;=R$11),0,MIN(AJ58+AZ59-BQ59-R$11,$C59-SUM($BU59:CG59))))</f>
        <v>0</v>
      </c>
      <c r="CI59" s="174">
        <f ca="1">IF(NOT(debteliminator),0,IF(OR(S$11=0,AK58+BA59-BR59&lt;=S$11),0,MIN(AK58+BA59-BR59-S$11,$C59-SUM($BU59:CH59))))</f>
        <v>0</v>
      </c>
      <c r="CJ59" s="177">
        <f t="shared" ca="1" si="21"/>
        <v>0</v>
      </c>
      <c r="CL59" s="178">
        <f t="shared" ca="1" si="24"/>
        <v>0</v>
      </c>
      <c r="CM59" s="174">
        <f ca="1">IF(X58&lt;=0,0,IF($C59-$CJ59&lt;=SUM($CL59:CL59),0,IF(BE59+$C59-$CJ59-SUM($CL59:CL59)&gt;X58+AN59,X58+AN59-BE59,$C59-$CJ59-SUM($CL59:CL59))))</f>
        <v>0</v>
      </c>
      <c r="CN59" s="174">
        <f ca="1">IF(Y58&lt;=0,0,IF($C59-$CJ59&lt;=SUM($CL59:CM59),0,IF(BF59+$C59-$CJ59-SUM($CL59:CM59)&gt;Y58+AO59,Y58+AO59-BF59,$C59-$CJ59-SUM($CL59:CM59))))</f>
        <v>0</v>
      </c>
      <c r="CO59" s="174">
        <f ca="1">IF(Z58&lt;=0,0,IF($C59-$CJ59&lt;=SUM($CL59:CN59),0,IF(BG59+$C59-$CJ59-SUM($CL59:CN59)&gt;Z58+AP59,Z58+AP59-BG59,$C59-$CJ59-SUM($CL59:CN59))))</f>
        <v>0</v>
      </c>
      <c r="CP59" s="174">
        <f ca="1">IF(AA58&lt;=0,0,IF($C59-$CJ59&lt;=SUM($CL59:CO59),0,IF(BH59+$C59-$CJ59-SUM($CL59:CO59)&gt;AA58+AQ59,AA58+AQ59-BH59,$C59-$CJ59-SUM($CL59:CO59))))</f>
        <v>455</v>
      </c>
      <c r="CQ59" s="174">
        <f ca="1">IF(AB58&lt;=0,0,IF($C59-$CJ59&lt;=SUM($CL59:CP59),0,IF(BI59+$C59-$CJ59-SUM($CL59:CP59)&gt;AB58+AR59,AB58+AR59-BI59,$C59-$CJ59-SUM($CL59:CP59))))</f>
        <v>0</v>
      </c>
      <c r="CR59" s="174">
        <f ca="1">IF(AC58&lt;=0,0,IF($C59-$CJ59&lt;=SUM($CL59:CQ59),0,IF(BJ59+$C59-$CJ59-SUM($CL59:CQ59)&gt;AC58+AS59,AC58+AS59-BJ59,$C59-$CJ59-SUM($CL59:CQ59))))</f>
        <v>0</v>
      </c>
      <c r="CS59" s="174">
        <f ca="1">IF(AD58&lt;=0,0,IF($C59-$CJ59&lt;=SUM($CL59:CR59),0,IF(BK59+$C59-$CJ59-SUM($CL59:CR59)&gt;AD58+AT59,AD58+AT59-BK59,$C59-$CJ59-SUM($CL59:CR59))))</f>
        <v>0</v>
      </c>
      <c r="CT59" s="174">
        <f ca="1">IF(AE58&lt;=0,0,IF($C59-$CJ59&lt;=SUM($CL59:CS59),0,IF(BL59+$C59-$CJ59-SUM($CL59:CS59)&gt;AE58+AU59,AE58+AU59-BL59,$C59-$CJ59-SUM($CL59:CS59))))</f>
        <v>0</v>
      </c>
      <c r="CU59" s="174">
        <f ca="1">IF(AF58&lt;=0,0,IF($C59-$CJ59&lt;=SUM($CL59:CT59),0,IF(BM59+$C59-$CJ59-SUM($CL59:CT59)&gt;AF58+AV59,AF58+AV59-BM59,$C59-$CJ59-SUM($CL59:CT59))))</f>
        <v>0</v>
      </c>
      <c r="CV59" s="174">
        <f ca="1">IF(AG58&lt;=0,0,IF($C59-$CJ59&lt;=SUM($CL59:CU59),0,IF(BN59+$C59-$CJ59-SUM($CL59:CU59)&gt;AG58+AW59,AG58+AW59-BN59,$C59-$CJ59-SUM($CL59:CU59))))</f>
        <v>0</v>
      </c>
      <c r="CW59" s="174">
        <f ca="1">IF(AH58&lt;=0,0,IF($C59-$CJ59&lt;=SUM($CL59:CV59),0,IF(BO59+$C59-$CJ59-SUM($CL59:CV59)&gt;AH58+AX59,AH58+AX59-BO59,$C59-$CJ59-SUM($CL59:CV59))))</f>
        <v>0</v>
      </c>
      <c r="CX59" s="174">
        <f ca="1">IF(AI58&lt;=0,0,IF($C59-$CJ59&lt;=SUM($CL59:CW59),0,IF(BP59+$C59-$CJ59-SUM($CL59:CW59)&gt;AI58+AY59,AI58+AY59-BP59,$C59-$CJ59-SUM($CL59:CW59))))</f>
        <v>0</v>
      </c>
      <c r="CY59" s="174">
        <f ca="1">IF(AJ58&lt;=0,0,IF($C59-$CJ59&lt;=SUM($CL59:CX59),0,IF(BQ59+$C59-$CJ59-SUM($CL59:CX59)&gt;AJ58+AZ59,AJ58+AZ59-BQ59,$C59-$CJ59-SUM($CL59:CX59))))</f>
        <v>0</v>
      </c>
      <c r="CZ59" s="174">
        <f ca="1">IF(AK58&lt;=0,0,IF($C59-$CJ59&lt;=SUM($CL59:CY59),0,IF(BR59+$C59-$CJ59-SUM($CL59:CY59)&gt;AK58+BA59,AK58+BA59-BR59,$C59-$CJ59-SUM($CL59:CY59))))</f>
        <v>0</v>
      </c>
      <c r="DA59" s="176"/>
      <c r="DB59" s="176"/>
    </row>
    <row r="60" spans="1:106">
      <c r="A60" s="165">
        <f t="shared" ca="1" si="9"/>
        <v>36</v>
      </c>
      <c r="B60" s="166">
        <f t="shared" ca="1" si="22"/>
        <v>43831</v>
      </c>
      <c r="C60" s="169">
        <f ca="1">IF(A60="","",IF(debteliminator,IF(($E$7-BS60)&lt;0,0,$E$7-BS60),0)+D60)</f>
        <v>455</v>
      </c>
      <c r="D60" s="420"/>
      <c r="E60" s="172">
        <f t="shared" ca="1" si="23"/>
        <v>0</v>
      </c>
      <c r="F60" s="172">
        <f t="shared" ca="1" si="25"/>
        <v>0</v>
      </c>
      <c r="G60" s="172">
        <f t="shared" ca="1" si="26"/>
        <v>0</v>
      </c>
      <c r="H60" s="172">
        <f t="shared" ca="1" si="27"/>
        <v>0</v>
      </c>
      <c r="I60" s="172">
        <f t="shared" ca="1" si="28"/>
        <v>850</v>
      </c>
      <c r="J60" s="172">
        <f t="shared" ca="1" si="29"/>
        <v>0</v>
      </c>
      <c r="K60" s="172">
        <f t="shared" ca="1" si="30"/>
        <v>0</v>
      </c>
      <c r="L60" s="172">
        <f t="shared" ca="1" si="31"/>
        <v>0</v>
      </c>
      <c r="M60" s="172">
        <f t="shared" ca="1" si="32"/>
        <v>0</v>
      </c>
      <c r="N60" s="172">
        <f t="shared" ca="1" si="33"/>
        <v>0</v>
      </c>
      <c r="O60" s="172">
        <f t="shared" ca="1" si="34"/>
        <v>0</v>
      </c>
      <c r="P60" s="172">
        <f t="shared" ca="1" si="35"/>
        <v>0</v>
      </c>
      <c r="Q60" s="172">
        <f t="shared" ca="1" si="36"/>
        <v>0</v>
      </c>
      <c r="R60" s="172">
        <f t="shared" ca="1" si="37"/>
        <v>0</v>
      </c>
      <c r="S60" s="172">
        <f t="shared" ca="1" si="38"/>
        <v>0</v>
      </c>
      <c r="U60" s="169">
        <f t="shared" ca="1" si="11"/>
        <v>1637.28</v>
      </c>
      <c r="V60" s="173">
        <f t="shared" ca="1" si="12"/>
        <v>850</v>
      </c>
      <c r="W60" s="174">
        <f t="shared" ca="1" si="13"/>
        <v>0</v>
      </c>
      <c r="X60" s="174">
        <f t="shared" ca="1" si="42"/>
        <v>0</v>
      </c>
      <c r="Y60" s="174">
        <f t="shared" ca="1" si="42"/>
        <v>0</v>
      </c>
      <c r="Z60" s="174">
        <f t="shared" ca="1" si="42"/>
        <v>0</v>
      </c>
      <c r="AA60" s="174">
        <f t="shared" ca="1" si="42"/>
        <v>1637.28</v>
      </c>
      <c r="AB60" s="174">
        <f t="shared" ca="1" si="42"/>
        <v>0</v>
      </c>
      <c r="AC60" s="174">
        <f t="shared" ca="1" si="42"/>
        <v>0</v>
      </c>
      <c r="AD60" s="174">
        <f t="shared" ca="1" si="42"/>
        <v>0</v>
      </c>
      <c r="AE60" s="174">
        <f t="shared" ca="1" si="42"/>
        <v>0</v>
      </c>
      <c r="AF60" s="174">
        <f t="shared" ca="1" si="42"/>
        <v>0</v>
      </c>
      <c r="AG60" s="174">
        <f t="shared" ca="1" si="42"/>
        <v>0</v>
      </c>
      <c r="AH60" s="174">
        <f t="shared" ca="1" si="42"/>
        <v>0</v>
      </c>
      <c r="AI60" s="174">
        <f t="shared" ca="1" si="42"/>
        <v>0</v>
      </c>
      <c r="AJ60" s="174">
        <f t="shared" ca="1" si="42"/>
        <v>0</v>
      </c>
      <c r="AK60" s="174">
        <f t="shared" ca="1" si="42"/>
        <v>0</v>
      </c>
      <c r="AL60" s="179"/>
      <c r="AM60" s="174">
        <f t="shared" ca="1" si="15"/>
        <v>0</v>
      </c>
      <c r="AN60" s="174">
        <f t="shared" ca="1" si="43"/>
        <v>0</v>
      </c>
      <c r="AO60" s="174">
        <f t="shared" ca="1" si="43"/>
        <v>0</v>
      </c>
      <c r="AP60" s="174">
        <f t="shared" ca="1" si="43"/>
        <v>0</v>
      </c>
      <c r="AQ60" s="174">
        <f t="shared" ca="1" si="43"/>
        <v>9.2899999999999991</v>
      </c>
      <c r="AR60" s="174">
        <f t="shared" ca="1" si="43"/>
        <v>0</v>
      </c>
      <c r="AS60" s="174">
        <f t="shared" ca="1" si="43"/>
        <v>0</v>
      </c>
      <c r="AT60" s="174">
        <f t="shared" ca="1" si="43"/>
        <v>0</v>
      </c>
      <c r="AU60" s="174">
        <f t="shared" ca="1" si="43"/>
        <v>0</v>
      </c>
      <c r="AV60" s="174">
        <f t="shared" ca="1" si="43"/>
        <v>0</v>
      </c>
      <c r="AW60" s="174">
        <f t="shared" ca="1" si="43"/>
        <v>0</v>
      </c>
      <c r="AX60" s="174">
        <f t="shared" ca="1" si="43"/>
        <v>0</v>
      </c>
      <c r="AY60" s="174">
        <f t="shared" ca="1" si="43"/>
        <v>0</v>
      </c>
      <c r="AZ60" s="174">
        <f t="shared" ca="1" si="43"/>
        <v>0</v>
      </c>
      <c r="BA60" s="174">
        <f t="shared" ca="1" si="43"/>
        <v>0</v>
      </c>
      <c r="BB60" s="175">
        <f t="shared" ca="1" si="17"/>
        <v>9.2899999999999991</v>
      </c>
      <c r="BC60" s="176"/>
      <c r="BD60" s="174">
        <f t="shared" ca="1" si="18"/>
        <v>0</v>
      </c>
      <c r="BE60" s="174">
        <f t="shared" ca="1" si="44"/>
        <v>0</v>
      </c>
      <c r="BF60" s="174">
        <f t="shared" ca="1" si="44"/>
        <v>0</v>
      </c>
      <c r="BG60" s="174">
        <f t="shared" ca="1" si="44"/>
        <v>0</v>
      </c>
      <c r="BH60" s="174">
        <f t="shared" ca="1" si="44"/>
        <v>395</v>
      </c>
      <c r="BI60" s="174">
        <f t="shared" ca="1" si="44"/>
        <v>0</v>
      </c>
      <c r="BJ60" s="174">
        <f t="shared" ca="1" si="44"/>
        <v>0</v>
      </c>
      <c r="BK60" s="174">
        <f t="shared" ca="1" si="44"/>
        <v>0</v>
      </c>
      <c r="BL60" s="174">
        <f t="shared" ca="1" si="44"/>
        <v>0</v>
      </c>
      <c r="BM60" s="174">
        <f t="shared" ca="1" si="44"/>
        <v>0</v>
      </c>
      <c r="BN60" s="174">
        <f t="shared" ca="1" si="44"/>
        <v>0</v>
      </c>
      <c r="BO60" s="174">
        <f t="shared" ca="1" si="44"/>
        <v>0</v>
      </c>
      <c r="BP60" s="174">
        <f t="shared" ca="1" si="44"/>
        <v>0</v>
      </c>
      <c r="BQ60" s="174">
        <f t="shared" ca="1" si="44"/>
        <v>0</v>
      </c>
      <c r="BR60" s="174">
        <f t="shared" ca="1" si="44"/>
        <v>0</v>
      </c>
      <c r="BS60" s="177">
        <f t="shared" ca="1" si="20"/>
        <v>395</v>
      </c>
      <c r="BT60" s="175"/>
      <c r="BU60" s="178">
        <f ca="1">IF(NOT(debteliminator),0,IF(OR(E$11=0,W59+AM60-BD60&lt;=E$11),0,MIN(W59+AM60-BD60-E$11,$C60)))</f>
        <v>0</v>
      </c>
      <c r="BV60" s="174">
        <f ca="1">IF(NOT(debteliminator),0,IF(OR(F$11=0,X59+AN60-BE60&lt;=F$11),0,MIN(X59+AN60-BE60-F$11,$C60-SUM($BU60:BU60))))</f>
        <v>0</v>
      </c>
      <c r="BW60" s="174">
        <f ca="1">IF(NOT(debteliminator),0,IF(OR(G$11=0,Y59+AO60-BF60&lt;=G$11),0,MIN(Y59+AO60-BF60-G$11,$C60-SUM($BU60:BV60))))</f>
        <v>0</v>
      </c>
      <c r="BX60" s="174">
        <f ca="1">IF(NOT(debteliminator),0,IF(OR(H$11=0,Z59+AP60-BG60&lt;=H$11),0,MIN(Z59+AP60-BG60-H$11,$C60-SUM($BU60:BW60))))</f>
        <v>0</v>
      </c>
      <c r="BY60" s="174">
        <f ca="1">IF(NOT(debteliminator),0,IF(OR(I$11=0,AA59+AQ60-BH60&lt;=I$11),0,MIN(AA59+AQ60-BH60-I$11,$C60-SUM($BU60:BX60))))</f>
        <v>0</v>
      </c>
      <c r="BZ60" s="174">
        <f ca="1">IF(NOT(debteliminator),0,IF(OR(J$11=0,AB59+AR60-BI60&lt;=J$11),0,MIN(AB59+AR60-BI60-J$11,$C60-SUM($BU60:BY60))))</f>
        <v>0</v>
      </c>
      <c r="CA60" s="174">
        <f ca="1">IF(NOT(debteliminator),0,IF(OR(K$11=0,AC59+AS60-BJ60&lt;=K$11),0,MIN(AC59+AS60-BJ60-K$11,$C60-SUM($BU60:BZ60))))</f>
        <v>0</v>
      </c>
      <c r="CB60" s="174">
        <f ca="1">IF(NOT(debteliminator),0,IF(OR(L$11=0,AD59+AT60-BK60&lt;=L$11),0,MIN(AD59+AT60-BK60-L$11,$C60-SUM($BU60:CA60))))</f>
        <v>0</v>
      </c>
      <c r="CC60" s="174">
        <f ca="1">IF(NOT(debteliminator),0,IF(OR(M$11=0,AE59+AU60-BL60&lt;=M$11),0,MIN(AE59+AU60-BL60-M$11,$C60-SUM($BU60:CB60))))</f>
        <v>0</v>
      </c>
      <c r="CD60" s="174">
        <f ca="1">IF(NOT(debteliminator),0,IF(OR(N$11=0,AF59+AV60-BM60&lt;=N$11),0,MIN(AF59+AV60-BM60-N$11,$C60-SUM($BU60:CC60))))</f>
        <v>0</v>
      </c>
      <c r="CE60" s="174">
        <f ca="1">IF(NOT(debteliminator),0,IF(OR(O$11=0,AG59+AW60-BN60&lt;=O$11),0,MIN(AG59+AW60-BN60-O$11,$C60-SUM($BU60:CD60))))</f>
        <v>0</v>
      </c>
      <c r="CF60" s="174">
        <f ca="1">IF(NOT(debteliminator),0,IF(OR(P$11=0,AH59+AX60-BO60&lt;=P$11),0,MIN(AH59+AX60-BO60-P$11,$C60-SUM($BU60:CE60))))</f>
        <v>0</v>
      </c>
      <c r="CG60" s="174">
        <f ca="1">IF(NOT(debteliminator),0,IF(OR(Q$11=0,AI59+AY60-BP60&lt;=Q$11),0,MIN(AI59+AY60-BP60-Q$11,$C60-SUM($BU60:CF60))))</f>
        <v>0</v>
      </c>
      <c r="CH60" s="174">
        <f ca="1">IF(NOT(debteliminator),0,IF(OR(R$11=0,AJ59+AZ60-BQ60&lt;=R$11),0,MIN(AJ59+AZ60-BQ60-R$11,$C60-SUM($BU60:CG60))))</f>
        <v>0</v>
      </c>
      <c r="CI60" s="174">
        <f ca="1">IF(NOT(debteliminator),0,IF(OR(S$11=0,AK59+BA60-BR60&lt;=S$11),0,MIN(AK59+BA60-BR60-S$11,$C60-SUM($BU60:CH60))))</f>
        <v>0</v>
      </c>
      <c r="CJ60" s="177">
        <f t="shared" ca="1" si="21"/>
        <v>0</v>
      </c>
      <c r="CL60" s="178">
        <f t="shared" ca="1" si="24"/>
        <v>0</v>
      </c>
      <c r="CM60" s="174">
        <f ca="1">IF(X59&lt;=0,0,IF($C60-$CJ60&lt;=SUM($CL60:CL60),0,IF(BE60+$C60-$CJ60-SUM($CL60:CL60)&gt;X59+AN60,X59+AN60-BE60,$C60-$CJ60-SUM($CL60:CL60))))</f>
        <v>0</v>
      </c>
      <c r="CN60" s="174">
        <f ca="1">IF(Y59&lt;=0,0,IF($C60-$CJ60&lt;=SUM($CL60:CM60),0,IF(BF60+$C60-$CJ60-SUM($CL60:CM60)&gt;Y59+AO60,Y59+AO60-BF60,$C60-$CJ60-SUM($CL60:CM60))))</f>
        <v>0</v>
      </c>
      <c r="CO60" s="174">
        <f ca="1">IF(Z59&lt;=0,0,IF($C60-$CJ60&lt;=SUM($CL60:CN60),0,IF(BG60+$C60-$CJ60-SUM($CL60:CN60)&gt;Z59+AP60,Z59+AP60-BG60,$C60-$CJ60-SUM($CL60:CN60))))</f>
        <v>0</v>
      </c>
      <c r="CP60" s="174">
        <f ca="1">IF(AA59&lt;=0,0,IF($C60-$CJ60&lt;=SUM($CL60:CO60),0,IF(BH60+$C60-$CJ60-SUM($CL60:CO60)&gt;AA59+AQ60,AA59+AQ60-BH60,$C60-$CJ60-SUM($CL60:CO60))))</f>
        <v>455</v>
      </c>
      <c r="CQ60" s="174">
        <f ca="1">IF(AB59&lt;=0,0,IF($C60-$CJ60&lt;=SUM($CL60:CP60),0,IF(BI60+$C60-$CJ60-SUM($CL60:CP60)&gt;AB59+AR60,AB59+AR60-BI60,$C60-$CJ60-SUM($CL60:CP60))))</f>
        <v>0</v>
      </c>
      <c r="CR60" s="174">
        <f ca="1">IF(AC59&lt;=0,0,IF($C60-$CJ60&lt;=SUM($CL60:CQ60),0,IF(BJ60+$C60-$CJ60-SUM($CL60:CQ60)&gt;AC59+AS60,AC59+AS60-BJ60,$C60-$CJ60-SUM($CL60:CQ60))))</f>
        <v>0</v>
      </c>
      <c r="CS60" s="174">
        <f ca="1">IF(AD59&lt;=0,0,IF($C60-$CJ60&lt;=SUM($CL60:CR60),0,IF(BK60+$C60-$CJ60-SUM($CL60:CR60)&gt;AD59+AT60,AD59+AT60-BK60,$C60-$CJ60-SUM($CL60:CR60))))</f>
        <v>0</v>
      </c>
      <c r="CT60" s="174">
        <f ca="1">IF(AE59&lt;=0,0,IF($C60-$CJ60&lt;=SUM($CL60:CS60),0,IF(BL60+$C60-$CJ60-SUM($CL60:CS60)&gt;AE59+AU60,AE59+AU60-BL60,$C60-$CJ60-SUM($CL60:CS60))))</f>
        <v>0</v>
      </c>
      <c r="CU60" s="174">
        <f ca="1">IF(AF59&lt;=0,0,IF($C60-$CJ60&lt;=SUM($CL60:CT60),0,IF(BM60+$C60-$CJ60-SUM($CL60:CT60)&gt;AF59+AV60,AF59+AV60-BM60,$C60-$CJ60-SUM($CL60:CT60))))</f>
        <v>0</v>
      </c>
      <c r="CV60" s="174">
        <f ca="1">IF(AG59&lt;=0,0,IF($C60-$CJ60&lt;=SUM($CL60:CU60),0,IF(BN60+$C60-$CJ60-SUM($CL60:CU60)&gt;AG59+AW60,AG59+AW60-BN60,$C60-$CJ60-SUM($CL60:CU60))))</f>
        <v>0</v>
      </c>
      <c r="CW60" s="174">
        <f ca="1">IF(AH59&lt;=0,0,IF($C60-$CJ60&lt;=SUM($CL60:CV60),0,IF(BO60+$C60-$CJ60-SUM($CL60:CV60)&gt;AH59+AX60,AH59+AX60-BO60,$C60-$CJ60-SUM($CL60:CV60))))</f>
        <v>0</v>
      </c>
      <c r="CX60" s="174">
        <f ca="1">IF(AI59&lt;=0,0,IF($C60-$CJ60&lt;=SUM($CL60:CW60),0,IF(BP60+$C60-$CJ60-SUM($CL60:CW60)&gt;AI59+AY60,AI59+AY60-BP60,$C60-$CJ60-SUM($CL60:CW60))))</f>
        <v>0</v>
      </c>
      <c r="CY60" s="174">
        <f ca="1">IF(AJ59&lt;=0,0,IF($C60-$CJ60&lt;=SUM($CL60:CX60),0,IF(BQ60+$C60-$CJ60-SUM($CL60:CX60)&gt;AJ59+AZ60,AJ59+AZ60-BQ60,$C60-$CJ60-SUM($CL60:CX60))))</f>
        <v>0</v>
      </c>
      <c r="CZ60" s="174">
        <f ca="1">IF(AK59&lt;=0,0,IF($C60-$CJ60&lt;=SUM($CL60:CY60),0,IF(BR60+$C60-$CJ60-SUM($CL60:CY60)&gt;AK59+BA60,AK59+BA60-BR60,$C60-$CJ60-SUM($CL60:CY60))))</f>
        <v>0</v>
      </c>
      <c r="DA60" s="176"/>
      <c r="DB60" s="176"/>
    </row>
    <row r="61" spans="1:106">
      <c r="A61" s="165">
        <f t="shared" ca="1" si="9"/>
        <v>37</v>
      </c>
      <c r="B61" s="166">
        <f t="shared" ca="1" si="22"/>
        <v>43862</v>
      </c>
      <c r="C61" s="169">
        <f ca="1">IF(A61="","",IF(debteliminator,IF(($E$7-BS61)&lt;0,0,$E$7-BS61),0)+D61)</f>
        <v>455</v>
      </c>
      <c r="D61" s="420"/>
      <c r="E61" s="172">
        <f t="shared" ca="1" si="23"/>
        <v>0</v>
      </c>
      <c r="F61" s="172">
        <f t="shared" ca="1" si="25"/>
        <v>0</v>
      </c>
      <c r="G61" s="172">
        <f t="shared" ca="1" si="26"/>
        <v>0</v>
      </c>
      <c r="H61" s="172">
        <f t="shared" ca="1" si="27"/>
        <v>0</v>
      </c>
      <c r="I61" s="172">
        <f t="shared" ca="1" si="28"/>
        <v>850</v>
      </c>
      <c r="J61" s="172">
        <f t="shared" ca="1" si="29"/>
        <v>0</v>
      </c>
      <c r="K61" s="172">
        <f t="shared" ca="1" si="30"/>
        <v>0</v>
      </c>
      <c r="L61" s="172">
        <f t="shared" ca="1" si="31"/>
        <v>0</v>
      </c>
      <c r="M61" s="172">
        <f t="shared" ca="1" si="32"/>
        <v>0</v>
      </c>
      <c r="N61" s="172">
        <f t="shared" ca="1" si="33"/>
        <v>0</v>
      </c>
      <c r="O61" s="172">
        <f t="shared" ca="1" si="34"/>
        <v>0</v>
      </c>
      <c r="P61" s="172">
        <f t="shared" ca="1" si="35"/>
        <v>0</v>
      </c>
      <c r="Q61" s="172">
        <f t="shared" ca="1" si="36"/>
        <v>0</v>
      </c>
      <c r="R61" s="172">
        <f t="shared" ca="1" si="37"/>
        <v>0</v>
      </c>
      <c r="S61" s="172">
        <f t="shared" ca="1" si="38"/>
        <v>0</v>
      </c>
      <c r="U61" s="169">
        <f t="shared" ca="1" si="11"/>
        <v>793.42</v>
      </c>
      <c r="V61" s="173">
        <f t="shared" ca="1" si="12"/>
        <v>850</v>
      </c>
      <c r="W61" s="174">
        <f t="shared" ca="1" si="13"/>
        <v>0</v>
      </c>
      <c r="X61" s="174">
        <f t="shared" ca="1" si="42"/>
        <v>0</v>
      </c>
      <c r="Y61" s="174">
        <f t="shared" ca="1" si="42"/>
        <v>0</v>
      </c>
      <c r="Z61" s="174">
        <f t="shared" ca="1" si="42"/>
        <v>0</v>
      </c>
      <c r="AA61" s="174">
        <f t="shared" ca="1" si="42"/>
        <v>793.42</v>
      </c>
      <c r="AB61" s="174">
        <f t="shared" ca="1" si="42"/>
        <v>0</v>
      </c>
      <c r="AC61" s="174">
        <f t="shared" ca="1" si="42"/>
        <v>0</v>
      </c>
      <c r="AD61" s="174">
        <f t="shared" ca="1" si="42"/>
        <v>0</v>
      </c>
      <c r="AE61" s="174">
        <f t="shared" ca="1" si="42"/>
        <v>0</v>
      </c>
      <c r="AF61" s="174">
        <f t="shared" ca="1" si="42"/>
        <v>0</v>
      </c>
      <c r="AG61" s="174">
        <f t="shared" ca="1" si="42"/>
        <v>0</v>
      </c>
      <c r="AH61" s="174">
        <f t="shared" ca="1" si="42"/>
        <v>0</v>
      </c>
      <c r="AI61" s="174">
        <f t="shared" ca="1" si="42"/>
        <v>0</v>
      </c>
      <c r="AJ61" s="174">
        <f t="shared" ca="1" si="42"/>
        <v>0</v>
      </c>
      <c r="AK61" s="174">
        <f t="shared" ca="1" si="42"/>
        <v>0</v>
      </c>
      <c r="AL61" s="179"/>
      <c r="AM61" s="174">
        <f t="shared" ca="1" si="15"/>
        <v>0</v>
      </c>
      <c r="AN61" s="174">
        <f t="shared" ca="1" si="43"/>
        <v>0</v>
      </c>
      <c r="AO61" s="174">
        <f t="shared" ca="1" si="43"/>
        <v>0</v>
      </c>
      <c r="AP61" s="174">
        <f t="shared" ca="1" si="43"/>
        <v>0</v>
      </c>
      <c r="AQ61" s="174">
        <f t="shared" ca="1" si="43"/>
        <v>6.14</v>
      </c>
      <c r="AR61" s="174">
        <f t="shared" ca="1" si="43"/>
        <v>0</v>
      </c>
      <c r="AS61" s="174">
        <f t="shared" ca="1" si="43"/>
        <v>0</v>
      </c>
      <c r="AT61" s="174">
        <f t="shared" ca="1" si="43"/>
        <v>0</v>
      </c>
      <c r="AU61" s="174">
        <f t="shared" ca="1" si="43"/>
        <v>0</v>
      </c>
      <c r="AV61" s="174">
        <f t="shared" ca="1" si="43"/>
        <v>0</v>
      </c>
      <c r="AW61" s="174">
        <f t="shared" ca="1" si="43"/>
        <v>0</v>
      </c>
      <c r="AX61" s="174">
        <f t="shared" ca="1" si="43"/>
        <v>0</v>
      </c>
      <c r="AY61" s="174">
        <f t="shared" ca="1" si="43"/>
        <v>0</v>
      </c>
      <c r="AZ61" s="174">
        <f t="shared" ca="1" si="43"/>
        <v>0</v>
      </c>
      <c r="BA61" s="174">
        <f t="shared" ca="1" si="43"/>
        <v>0</v>
      </c>
      <c r="BB61" s="175">
        <f t="shared" ca="1" si="17"/>
        <v>6.14</v>
      </c>
      <c r="BC61" s="176"/>
      <c r="BD61" s="174">
        <f t="shared" ca="1" si="18"/>
        <v>0</v>
      </c>
      <c r="BE61" s="174">
        <f t="shared" ca="1" si="44"/>
        <v>0</v>
      </c>
      <c r="BF61" s="174">
        <f t="shared" ca="1" si="44"/>
        <v>0</v>
      </c>
      <c r="BG61" s="174">
        <f t="shared" ca="1" si="44"/>
        <v>0</v>
      </c>
      <c r="BH61" s="174">
        <f t="shared" ca="1" si="44"/>
        <v>395</v>
      </c>
      <c r="BI61" s="174">
        <f t="shared" ca="1" si="44"/>
        <v>0</v>
      </c>
      <c r="BJ61" s="174">
        <f t="shared" ca="1" si="44"/>
        <v>0</v>
      </c>
      <c r="BK61" s="174">
        <f t="shared" ca="1" si="44"/>
        <v>0</v>
      </c>
      <c r="BL61" s="174">
        <f t="shared" ca="1" si="44"/>
        <v>0</v>
      </c>
      <c r="BM61" s="174">
        <f t="shared" ca="1" si="44"/>
        <v>0</v>
      </c>
      <c r="BN61" s="174">
        <f t="shared" ca="1" si="44"/>
        <v>0</v>
      </c>
      <c r="BO61" s="174">
        <f t="shared" ca="1" si="44"/>
        <v>0</v>
      </c>
      <c r="BP61" s="174">
        <f t="shared" ca="1" si="44"/>
        <v>0</v>
      </c>
      <c r="BQ61" s="174">
        <f t="shared" ca="1" si="44"/>
        <v>0</v>
      </c>
      <c r="BR61" s="174">
        <f t="shared" ca="1" si="44"/>
        <v>0</v>
      </c>
      <c r="BS61" s="177">
        <f t="shared" ca="1" si="20"/>
        <v>395</v>
      </c>
      <c r="BT61" s="175"/>
      <c r="BU61" s="178">
        <f ca="1">IF(NOT(debteliminator),0,IF(OR(E$11=0,W60+AM61-BD61&lt;=E$11),0,MIN(W60+AM61-BD61-E$11,$C61)))</f>
        <v>0</v>
      </c>
      <c r="BV61" s="174">
        <f ca="1">IF(NOT(debteliminator),0,IF(OR(F$11=0,X60+AN61-BE61&lt;=F$11),0,MIN(X60+AN61-BE61-F$11,$C61-SUM($BU61:BU61))))</f>
        <v>0</v>
      </c>
      <c r="BW61" s="174">
        <f ca="1">IF(NOT(debteliminator),0,IF(OR(G$11=0,Y60+AO61-BF61&lt;=G$11),0,MIN(Y60+AO61-BF61-G$11,$C61-SUM($BU61:BV61))))</f>
        <v>0</v>
      </c>
      <c r="BX61" s="174">
        <f ca="1">IF(NOT(debteliminator),0,IF(OR(H$11=0,Z60+AP61-BG61&lt;=H$11),0,MIN(Z60+AP61-BG61-H$11,$C61-SUM($BU61:BW61))))</f>
        <v>0</v>
      </c>
      <c r="BY61" s="174">
        <f ca="1">IF(NOT(debteliminator),0,IF(OR(I$11=0,AA60+AQ61-BH61&lt;=I$11),0,MIN(AA60+AQ61-BH61-I$11,$C61-SUM($BU61:BX61))))</f>
        <v>0</v>
      </c>
      <c r="BZ61" s="174">
        <f ca="1">IF(NOT(debteliminator),0,IF(OR(J$11=0,AB60+AR61-BI61&lt;=J$11),0,MIN(AB60+AR61-BI61-J$11,$C61-SUM($BU61:BY61))))</f>
        <v>0</v>
      </c>
      <c r="CA61" s="174">
        <f ca="1">IF(NOT(debteliminator),0,IF(OR(K$11=0,AC60+AS61-BJ61&lt;=K$11),0,MIN(AC60+AS61-BJ61-K$11,$C61-SUM($BU61:BZ61))))</f>
        <v>0</v>
      </c>
      <c r="CB61" s="174">
        <f ca="1">IF(NOT(debteliminator),0,IF(OR(L$11=0,AD60+AT61-BK61&lt;=L$11),0,MIN(AD60+AT61-BK61-L$11,$C61-SUM($BU61:CA61))))</f>
        <v>0</v>
      </c>
      <c r="CC61" s="174">
        <f ca="1">IF(NOT(debteliminator),0,IF(OR(M$11=0,AE60+AU61-BL61&lt;=M$11),0,MIN(AE60+AU61-BL61-M$11,$C61-SUM($BU61:CB61))))</f>
        <v>0</v>
      </c>
      <c r="CD61" s="174">
        <f ca="1">IF(NOT(debteliminator),0,IF(OR(N$11=0,AF60+AV61-BM61&lt;=N$11),0,MIN(AF60+AV61-BM61-N$11,$C61-SUM($BU61:CC61))))</f>
        <v>0</v>
      </c>
      <c r="CE61" s="174">
        <f ca="1">IF(NOT(debteliminator),0,IF(OR(O$11=0,AG60+AW61-BN61&lt;=O$11),0,MIN(AG60+AW61-BN61-O$11,$C61-SUM($BU61:CD61))))</f>
        <v>0</v>
      </c>
      <c r="CF61" s="174">
        <f ca="1">IF(NOT(debteliminator),0,IF(OR(P$11=0,AH60+AX61-BO61&lt;=P$11),0,MIN(AH60+AX61-BO61-P$11,$C61-SUM($BU61:CE61))))</f>
        <v>0</v>
      </c>
      <c r="CG61" s="174">
        <f ca="1">IF(NOT(debteliminator),0,IF(OR(Q$11=0,AI60+AY61-BP61&lt;=Q$11),0,MIN(AI60+AY61-BP61-Q$11,$C61-SUM($BU61:CF61))))</f>
        <v>0</v>
      </c>
      <c r="CH61" s="174">
        <f ca="1">IF(NOT(debteliminator),0,IF(OR(R$11=0,AJ60+AZ61-BQ61&lt;=R$11),0,MIN(AJ60+AZ61-BQ61-R$11,$C61-SUM($BU61:CG61))))</f>
        <v>0</v>
      </c>
      <c r="CI61" s="174">
        <f ca="1">IF(NOT(debteliminator),0,IF(OR(S$11=0,AK60+BA61-BR61&lt;=S$11),0,MIN(AK60+BA61-BR61-S$11,$C61-SUM($BU61:CH61))))</f>
        <v>0</v>
      </c>
      <c r="CJ61" s="177">
        <f t="shared" ca="1" si="21"/>
        <v>0</v>
      </c>
      <c r="CL61" s="178">
        <f t="shared" ca="1" si="24"/>
        <v>0</v>
      </c>
      <c r="CM61" s="174">
        <f ca="1">IF(X60&lt;=0,0,IF($C61-$CJ61&lt;=SUM($CL61:CL61),0,IF(BE61+$C61-$CJ61-SUM($CL61:CL61)&gt;X60+AN61,X60+AN61-BE61,$C61-$CJ61-SUM($CL61:CL61))))</f>
        <v>0</v>
      </c>
      <c r="CN61" s="174">
        <f ca="1">IF(Y60&lt;=0,0,IF($C61-$CJ61&lt;=SUM($CL61:CM61),0,IF(BF61+$C61-$CJ61-SUM($CL61:CM61)&gt;Y60+AO61,Y60+AO61-BF61,$C61-$CJ61-SUM($CL61:CM61))))</f>
        <v>0</v>
      </c>
      <c r="CO61" s="174">
        <f ca="1">IF(Z60&lt;=0,0,IF($C61-$CJ61&lt;=SUM($CL61:CN61),0,IF(BG61+$C61-$CJ61-SUM($CL61:CN61)&gt;Z60+AP61,Z60+AP61-BG61,$C61-$CJ61-SUM($CL61:CN61))))</f>
        <v>0</v>
      </c>
      <c r="CP61" s="174">
        <f ca="1">IF(AA60&lt;=0,0,IF($C61-$CJ61&lt;=SUM($CL61:CO61),0,IF(BH61+$C61-$CJ61-SUM($CL61:CO61)&gt;AA60+AQ61,AA60+AQ61-BH61,$C61-$CJ61-SUM($CL61:CO61))))</f>
        <v>455</v>
      </c>
      <c r="CQ61" s="174">
        <f ca="1">IF(AB60&lt;=0,0,IF($C61-$CJ61&lt;=SUM($CL61:CP61),0,IF(BI61+$C61-$CJ61-SUM($CL61:CP61)&gt;AB60+AR61,AB60+AR61-BI61,$C61-$CJ61-SUM($CL61:CP61))))</f>
        <v>0</v>
      </c>
      <c r="CR61" s="174">
        <f ca="1">IF(AC60&lt;=0,0,IF($C61-$CJ61&lt;=SUM($CL61:CQ61),0,IF(BJ61+$C61-$CJ61-SUM($CL61:CQ61)&gt;AC60+AS61,AC60+AS61-BJ61,$C61-$CJ61-SUM($CL61:CQ61))))</f>
        <v>0</v>
      </c>
      <c r="CS61" s="174">
        <f ca="1">IF(AD60&lt;=0,0,IF($C61-$CJ61&lt;=SUM($CL61:CR61),0,IF(BK61+$C61-$CJ61-SUM($CL61:CR61)&gt;AD60+AT61,AD60+AT61-BK61,$C61-$CJ61-SUM($CL61:CR61))))</f>
        <v>0</v>
      </c>
      <c r="CT61" s="174">
        <f ca="1">IF(AE60&lt;=0,0,IF($C61-$CJ61&lt;=SUM($CL61:CS61),0,IF(BL61+$C61-$CJ61-SUM($CL61:CS61)&gt;AE60+AU61,AE60+AU61-BL61,$C61-$CJ61-SUM($CL61:CS61))))</f>
        <v>0</v>
      </c>
      <c r="CU61" s="174">
        <f ca="1">IF(AF60&lt;=0,0,IF($C61-$CJ61&lt;=SUM($CL61:CT61),0,IF(BM61+$C61-$CJ61-SUM($CL61:CT61)&gt;AF60+AV61,AF60+AV61-BM61,$C61-$CJ61-SUM($CL61:CT61))))</f>
        <v>0</v>
      </c>
      <c r="CV61" s="174">
        <f ca="1">IF(AG60&lt;=0,0,IF($C61-$CJ61&lt;=SUM($CL61:CU61),0,IF(BN61+$C61-$CJ61-SUM($CL61:CU61)&gt;AG60+AW61,AG60+AW61-BN61,$C61-$CJ61-SUM($CL61:CU61))))</f>
        <v>0</v>
      </c>
      <c r="CW61" s="174">
        <f ca="1">IF(AH60&lt;=0,0,IF($C61-$CJ61&lt;=SUM($CL61:CV61),0,IF(BO61+$C61-$CJ61-SUM($CL61:CV61)&gt;AH60+AX61,AH60+AX61-BO61,$C61-$CJ61-SUM($CL61:CV61))))</f>
        <v>0</v>
      </c>
      <c r="CX61" s="174">
        <f ca="1">IF(AI60&lt;=0,0,IF($C61-$CJ61&lt;=SUM($CL61:CW61),0,IF(BP61+$C61-$CJ61-SUM($CL61:CW61)&gt;AI60+AY61,AI60+AY61-BP61,$C61-$CJ61-SUM($CL61:CW61))))</f>
        <v>0</v>
      </c>
      <c r="CY61" s="174">
        <f ca="1">IF(AJ60&lt;=0,0,IF($C61-$CJ61&lt;=SUM($CL61:CX61),0,IF(BQ61+$C61-$CJ61-SUM($CL61:CX61)&gt;AJ60+AZ61,AJ60+AZ61-BQ61,$C61-$CJ61-SUM($CL61:CX61))))</f>
        <v>0</v>
      </c>
      <c r="CZ61" s="174">
        <f ca="1">IF(AK60&lt;=0,0,IF($C61-$CJ61&lt;=SUM($CL61:CY61),0,IF(BR61+$C61-$CJ61-SUM($CL61:CY61)&gt;AK60+BA61,AK60+BA61-BR61,$C61-$CJ61-SUM($CL61:CY61))))</f>
        <v>0</v>
      </c>
      <c r="DA61" s="176"/>
      <c r="DB61" s="176"/>
    </row>
    <row r="62" spans="1:106">
      <c r="A62" s="165">
        <f t="shared" ca="1" si="9"/>
        <v>38</v>
      </c>
      <c r="B62" s="166">
        <f t="shared" ca="1" si="22"/>
        <v>43891</v>
      </c>
      <c r="C62" s="169">
        <f ca="1">IF(A62="","",IF(debteliminator,IF(($E$7-BS62)&lt;0,0,$E$7-BS62),0)+D62)</f>
        <v>455</v>
      </c>
      <c r="D62" s="420"/>
      <c r="E62" s="172">
        <f t="shared" ca="1" si="23"/>
        <v>0</v>
      </c>
      <c r="F62" s="172">
        <f t="shared" ca="1" si="25"/>
        <v>0</v>
      </c>
      <c r="G62" s="172">
        <f t="shared" ca="1" si="26"/>
        <v>0</v>
      </c>
      <c r="H62" s="172">
        <f t="shared" ca="1" si="27"/>
        <v>0</v>
      </c>
      <c r="I62" s="172">
        <f t="shared" ca="1" si="28"/>
        <v>796.4</v>
      </c>
      <c r="J62" s="172">
        <f t="shared" ca="1" si="29"/>
        <v>0</v>
      </c>
      <c r="K62" s="172">
        <f t="shared" ca="1" si="30"/>
        <v>0</v>
      </c>
      <c r="L62" s="172">
        <f t="shared" ca="1" si="31"/>
        <v>0</v>
      </c>
      <c r="M62" s="172">
        <f t="shared" ca="1" si="32"/>
        <v>0</v>
      </c>
      <c r="N62" s="172">
        <f t="shared" ca="1" si="33"/>
        <v>0</v>
      </c>
      <c r="O62" s="172">
        <f t="shared" ca="1" si="34"/>
        <v>0</v>
      </c>
      <c r="P62" s="172">
        <f t="shared" ca="1" si="35"/>
        <v>0</v>
      </c>
      <c r="Q62" s="172">
        <f t="shared" ca="1" si="36"/>
        <v>0</v>
      </c>
      <c r="R62" s="172">
        <f t="shared" ca="1" si="37"/>
        <v>0</v>
      </c>
      <c r="S62" s="172">
        <f t="shared" ca="1" si="38"/>
        <v>0</v>
      </c>
      <c r="U62" s="169">
        <f t="shared" ca="1" si="11"/>
        <v>0</v>
      </c>
      <c r="V62" s="173">
        <f t="shared" ca="1" si="12"/>
        <v>796.4</v>
      </c>
      <c r="W62" s="174">
        <f t="shared" ca="1" si="13"/>
        <v>0</v>
      </c>
      <c r="X62" s="174">
        <f t="shared" ca="1" si="42"/>
        <v>0</v>
      </c>
      <c r="Y62" s="174">
        <f t="shared" ca="1" si="42"/>
        <v>0</v>
      </c>
      <c r="Z62" s="174">
        <f t="shared" ca="1" si="42"/>
        <v>0</v>
      </c>
      <c r="AA62" s="174">
        <f t="shared" ca="1" si="42"/>
        <v>0</v>
      </c>
      <c r="AB62" s="174">
        <f t="shared" ca="1" si="42"/>
        <v>0</v>
      </c>
      <c r="AC62" s="174">
        <f t="shared" ca="1" si="42"/>
        <v>0</v>
      </c>
      <c r="AD62" s="174">
        <f t="shared" ca="1" si="42"/>
        <v>0</v>
      </c>
      <c r="AE62" s="174">
        <f t="shared" ca="1" si="42"/>
        <v>0</v>
      </c>
      <c r="AF62" s="174">
        <f t="shared" ca="1" si="42"/>
        <v>0</v>
      </c>
      <c r="AG62" s="174">
        <f t="shared" ca="1" si="42"/>
        <v>0</v>
      </c>
      <c r="AH62" s="174">
        <f t="shared" ca="1" si="42"/>
        <v>0</v>
      </c>
      <c r="AI62" s="174">
        <f t="shared" ca="1" si="42"/>
        <v>0</v>
      </c>
      <c r="AJ62" s="174">
        <f t="shared" ca="1" si="42"/>
        <v>0</v>
      </c>
      <c r="AK62" s="174">
        <f t="shared" ca="1" si="42"/>
        <v>0</v>
      </c>
      <c r="AL62" s="179"/>
      <c r="AM62" s="174">
        <f t="shared" ca="1" si="15"/>
        <v>0</v>
      </c>
      <c r="AN62" s="174">
        <f t="shared" ca="1" si="43"/>
        <v>0</v>
      </c>
      <c r="AO62" s="174">
        <f t="shared" ca="1" si="43"/>
        <v>0</v>
      </c>
      <c r="AP62" s="174">
        <f t="shared" ca="1" si="43"/>
        <v>0</v>
      </c>
      <c r="AQ62" s="174">
        <f t="shared" ca="1" si="43"/>
        <v>2.98</v>
      </c>
      <c r="AR62" s="174">
        <f t="shared" ca="1" si="43"/>
        <v>0</v>
      </c>
      <c r="AS62" s="174">
        <f t="shared" ca="1" si="43"/>
        <v>0</v>
      </c>
      <c r="AT62" s="174">
        <f t="shared" ca="1" si="43"/>
        <v>0</v>
      </c>
      <c r="AU62" s="174">
        <f t="shared" ca="1" si="43"/>
        <v>0</v>
      </c>
      <c r="AV62" s="174">
        <f t="shared" ca="1" si="43"/>
        <v>0</v>
      </c>
      <c r="AW62" s="174">
        <f t="shared" ca="1" si="43"/>
        <v>0</v>
      </c>
      <c r="AX62" s="174">
        <f t="shared" ca="1" si="43"/>
        <v>0</v>
      </c>
      <c r="AY62" s="174">
        <f t="shared" ca="1" si="43"/>
        <v>0</v>
      </c>
      <c r="AZ62" s="174">
        <f t="shared" ca="1" si="43"/>
        <v>0</v>
      </c>
      <c r="BA62" s="174">
        <f t="shared" ca="1" si="43"/>
        <v>0</v>
      </c>
      <c r="BB62" s="175">
        <f t="shared" ca="1" si="17"/>
        <v>2.98</v>
      </c>
      <c r="BC62" s="176"/>
      <c r="BD62" s="174">
        <f t="shared" ca="1" si="18"/>
        <v>0</v>
      </c>
      <c r="BE62" s="174">
        <f t="shared" ca="1" si="44"/>
        <v>0</v>
      </c>
      <c r="BF62" s="174">
        <f t="shared" ca="1" si="44"/>
        <v>0</v>
      </c>
      <c r="BG62" s="174">
        <f t="shared" ca="1" si="44"/>
        <v>0</v>
      </c>
      <c r="BH62" s="174">
        <f t="shared" ca="1" si="44"/>
        <v>395</v>
      </c>
      <c r="BI62" s="174">
        <f t="shared" ca="1" si="44"/>
        <v>0</v>
      </c>
      <c r="BJ62" s="174">
        <f t="shared" ca="1" si="44"/>
        <v>0</v>
      </c>
      <c r="BK62" s="174">
        <f t="shared" ca="1" si="44"/>
        <v>0</v>
      </c>
      <c r="BL62" s="174">
        <f t="shared" ca="1" si="44"/>
        <v>0</v>
      </c>
      <c r="BM62" s="174">
        <f t="shared" ca="1" si="44"/>
        <v>0</v>
      </c>
      <c r="BN62" s="174">
        <f t="shared" ca="1" si="44"/>
        <v>0</v>
      </c>
      <c r="BO62" s="174">
        <f t="shared" ca="1" si="44"/>
        <v>0</v>
      </c>
      <c r="BP62" s="174">
        <f t="shared" ca="1" si="44"/>
        <v>0</v>
      </c>
      <c r="BQ62" s="174">
        <f t="shared" ca="1" si="44"/>
        <v>0</v>
      </c>
      <c r="BR62" s="174">
        <f t="shared" ca="1" si="44"/>
        <v>0</v>
      </c>
      <c r="BS62" s="177">
        <f t="shared" ca="1" si="20"/>
        <v>395</v>
      </c>
      <c r="BT62" s="175"/>
      <c r="BU62" s="178">
        <f ca="1">IF(NOT(debteliminator),0,IF(OR(E$11=0,W61+AM62-BD62&lt;=E$11),0,MIN(W61+AM62-BD62-E$11,$C62)))</f>
        <v>0</v>
      </c>
      <c r="BV62" s="174">
        <f ca="1">IF(NOT(debteliminator),0,IF(OR(F$11=0,X61+AN62-BE62&lt;=F$11),0,MIN(X61+AN62-BE62-F$11,$C62-SUM($BU62:BU62))))</f>
        <v>0</v>
      </c>
      <c r="BW62" s="174">
        <f ca="1">IF(NOT(debteliminator),0,IF(OR(G$11=0,Y61+AO62-BF62&lt;=G$11),0,MIN(Y61+AO62-BF62-G$11,$C62-SUM($BU62:BV62))))</f>
        <v>0</v>
      </c>
      <c r="BX62" s="174">
        <f ca="1">IF(NOT(debteliminator),0,IF(OR(H$11=0,Z61+AP62-BG62&lt;=H$11),0,MIN(Z61+AP62-BG62-H$11,$C62-SUM($BU62:BW62))))</f>
        <v>0</v>
      </c>
      <c r="BY62" s="174">
        <f ca="1">IF(NOT(debteliminator),0,IF(OR(I$11=0,AA61+AQ62-BH62&lt;=I$11),0,MIN(AA61+AQ62-BH62-I$11,$C62-SUM($BU62:BX62))))</f>
        <v>0</v>
      </c>
      <c r="BZ62" s="174">
        <f ca="1">IF(NOT(debteliminator),0,IF(OR(J$11=0,AB61+AR62-BI62&lt;=J$11),0,MIN(AB61+AR62-BI62-J$11,$C62-SUM($BU62:BY62))))</f>
        <v>0</v>
      </c>
      <c r="CA62" s="174">
        <f ca="1">IF(NOT(debteliminator),0,IF(OR(K$11=0,AC61+AS62-BJ62&lt;=K$11),0,MIN(AC61+AS62-BJ62-K$11,$C62-SUM($BU62:BZ62))))</f>
        <v>0</v>
      </c>
      <c r="CB62" s="174">
        <f ca="1">IF(NOT(debteliminator),0,IF(OR(L$11=0,AD61+AT62-BK62&lt;=L$11),0,MIN(AD61+AT62-BK62-L$11,$C62-SUM($BU62:CA62))))</f>
        <v>0</v>
      </c>
      <c r="CC62" s="174">
        <f ca="1">IF(NOT(debteliminator),0,IF(OR(M$11=0,AE61+AU62-BL62&lt;=M$11),0,MIN(AE61+AU62-BL62-M$11,$C62-SUM($BU62:CB62))))</f>
        <v>0</v>
      </c>
      <c r="CD62" s="174">
        <f ca="1">IF(NOT(debteliminator),0,IF(OR(N$11=0,AF61+AV62-BM62&lt;=N$11),0,MIN(AF61+AV62-BM62-N$11,$C62-SUM($BU62:CC62))))</f>
        <v>0</v>
      </c>
      <c r="CE62" s="174">
        <f ca="1">IF(NOT(debteliminator),0,IF(OR(O$11=0,AG61+AW62-BN62&lt;=O$11),0,MIN(AG61+AW62-BN62-O$11,$C62-SUM($BU62:CD62))))</f>
        <v>0</v>
      </c>
      <c r="CF62" s="174">
        <f ca="1">IF(NOT(debteliminator),0,IF(OR(P$11=0,AH61+AX62-BO62&lt;=P$11),0,MIN(AH61+AX62-BO62-P$11,$C62-SUM($BU62:CE62))))</f>
        <v>0</v>
      </c>
      <c r="CG62" s="174">
        <f ca="1">IF(NOT(debteliminator),0,IF(OR(Q$11=0,AI61+AY62-BP62&lt;=Q$11),0,MIN(AI61+AY62-BP62-Q$11,$C62-SUM($BU62:CF62))))</f>
        <v>0</v>
      </c>
      <c r="CH62" s="174">
        <f ca="1">IF(NOT(debteliminator),0,IF(OR(R$11=0,AJ61+AZ62-BQ62&lt;=R$11),0,MIN(AJ61+AZ62-BQ62-R$11,$C62-SUM($BU62:CG62))))</f>
        <v>0</v>
      </c>
      <c r="CI62" s="174">
        <f ca="1">IF(NOT(debteliminator),0,IF(OR(S$11=0,AK61+BA62-BR62&lt;=S$11),0,MIN(AK61+BA62-BR62-S$11,$C62-SUM($BU62:CH62))))</f>
        <v>0</v>
      </c>
      <c r="CJ62" s="177">
        <f t="shared" ca="1" si="21"/>
        <v>0</v>
      </c>
      <c r="CL62" s="178">
        <f t="shared" ca="1" si="24"/>
        <v>0</v>
      </c>
      <c r="CM62" s="174">
        <f ca="1">IF(X61&lt;=0,0,IF($C62-$CJ62&lt;=SUM($CL62:CL62),0,IF(BE62+$C62-$CJ62-SUM($CL62:CL62)&gt;X61+AN62,X61+AN62-BE62,$C62-$CJ62-SUM($CL62:CL62))))</f>
        <v>0</v>
      </c>
      <c r="CN62" s="174">
        <f ca="1">IF(Y61&lt;=0,0,IF($C62-$CJ62&lt;=SUM($CL62:CM62),0,IF(BF62+$C62-$CJ62-SUM($CL62:CM62)&gt;Y61+AO62,Y61+AO62-BF62,$C62-$CJ62-SUM($CL62:CM62))))</f>
        <v>0</v>
      </c>
      <c r="CO62" s="174">
        <f ca="1">IF(Z61&lt;=0,0,IF($C62-$CJ62&lt;=SUM($CL62:CN62),0,IF(BG62+$C62-$CJ62-SUM($CL62:CN62)&gt;Z61+AP62,Z61+AP62-BG62,$C62-$CJ62-SUM($CL62:CN62))))</f>
        <v>0</v>
      </c>
      <c r="CP62" s="174">
        <f ca="1">IF(AA61&lt;=0,0,IF($C62-$CJ62&lt;=SUM($CL62:CO62),0,IF(BH62+$C62-$CJ62-SUM($CL62:CO62)&gt;AA61+AQ62,AA61+AQ62-BH62,$C62-$CJ62-SUM($CL62:CO62))))</f>
        <v>401.4</v>
      </c>
      <c r="CQ62" s="174">
        <f ca="1">IF(AB61&lt;=0,0,IF($C62-$CJ62&lt;=SUM($CL62:CP62),0,IF(BI62+$C62-$CJ62-SUM($CL62:CP62)&gt;AB61+AR62,AB61+AR62-BI62,$C62-$CJ62-SUM($CL62:CP62))))</f>
        <v>0</v>
      </c>
      <c r="CR62" s="174">
        <f ca="1">IF(AC61&lt;=0,0,IF($C62-$CJ62&lt;=SUM($CL62:CQ62),0,IF(BJ62+$C62-$CJ62-SUM($CL62:CQ62)&gt;AC61+AS62,AC61+AS62-BJ62,$C62-$CJ62-SUM($CL62:CQ62))))</f>
        <v>0</v>
      </c>
      <c r="CS62" s="174">
        <f ca="1">IF(AD61&lt;=0,0,IF($C62-$CJ62&lt;=SUM($CL62:CR62),0,IF(BK62+$C62-$CJ62-SUM($CL62:CR62)&gt;AD61+AT62,AD61+AT62-BK62,$C62-$CJ62-SUM($CL62:CR62))))</f>
        <v>0</v>
      </c>
      <c r="CT62" s="174">
        <f ca="1">IF(AE61&lt;=0,0,IF($C62-$CJ62&lt;=SUM($CL62:CS62),0,IF(BL62+$C62-$CJ62-SUM($CL62:CS62)&gt;AE61+AU62,AE61+AU62-BL62,$C62-$CJ62-SUM($CL62:CS62))))</f>
        <v>0</v>
      </c>
      <c r="CU62" s="174">
        <f ca="1">IF(AF61&lt;=0,0,IF($C62-$CJ62&lt;=SUM($CL62:CT62),0,IF(BM62+$C62-$CJ62-SUM($CL62:CT62)&gt;AF61+AV62,AF61+AV62-BM62,$C62-$CJ62-SUM($CL62:CT62))))</f>
        <v>0</v>
      </c>
      <c r="CV62" s="174">
        <f ca="1">IF(AG61&lt;=0,0,IF($C62-$CJ62&lt;=SUM($CL62:CU62),0,IF(BN62+$C62-$CJ62-SUM($CL62:CU62)&gt;AG61+AW62,AG61+AW62-BN62,$C62-$CJ62-SUM($CL62:CU62))))</f>
        <v>0</v>
      </c>
      <c r="CW62" s="174">
        <f ca="1">IF(AH61&lt;=0,0,IF($C62-$CJ62&lt;=SUM($CL62:CV62),0,IF(BO62+$C62-$CJ62-SUM($CL62:CV62)&gt;AH61+AX62,AH61+AX62-BO62,$C62-$CJ62-SUM($CL62:CV62))))</f>
        <v>0</v>
      </c>
      <c r="CX62" s="174">
        <f ca="1">IF(AI61&lt;=0,0,IF($C62-$CJ62&lt;=SUM($CL62:CW62),0,IF(BP62+$C62-$CJ62-SUM($CL62:CW62)&gt;AI61+AY62,AI61+AY62-BP62,$C62-$CJ62-SUM($CL62:CW62))))</f>
        <v>0</v>
      </c>
      <c r="CY62" s="174">
        <f ca="1">IF(AJ61&lt;=0,0,IF($C62-$CJ62&lt;=SUM($CL62:CX62),0,IF(BQ62+$C62-$CJ62-SUM($CL62:CX62)&gt;AJ61+AZ62,AJ61+AZ62-BQ62,$C62-$CJ62-SUM($CL62:CX62))))</f>
        <v>0</v>
      </c>
      <c r="CZ62" s="174">
        <f ca="1">IF(AK61&lt;=0,0,IF($C62-$CJ62&lt;=SUM($CL62:CY62),0,IF(BR62+$C62-$CJ62-SUM($CL62:CY62)&gt;AK61+BA62,AK61+BA62-BR62,$C62-$CJ62-SUM($CL62:CY62))))</f>
        <v>0</v>
      </c>
      <c r="DA62" s="176"/>
      <c r="DB62" s="176"/>
    </row>
    <row r="63" spans="1:106">
      <c r="A63" s="165" t="str">
        <f t="shared" ca="1" si="9"/>
        <v/>
      </c>
      <c r="B63" s="166" t="e">
        <f t="shared" ca="1" si="22"/>
        <v>#N/A</v>
      </c>
      <c r="C63" s="169" t="str">
        <f ca="1">IF(A63="","",IF(debteliminator,IF(($E$7-BS63)&lt;0,0,$E$7-BS63),0)+D63)</f>
        <v/>
      </c>
      <c r="D63" s="420"/>
      <c r="E63" s="172">
        <f t="shared" ca="1" si="23"/>
        <v>0</v>
      </c>
      <c r="F63" s="172">
        <f t="shared" ca="1" si="25"/>
        <v>0</v>
      </c>
      <c r="G63" s="172">
        <f t="shared" ca="1" si="26"/>
        <v>0</v>
      </c>
      <c r="H63" s="172">
        <f t="shared" ca="1" si="27"/>
        <v>0</v>
      </c>
      <c r="I63" s="172">
        <f t="shared" ca="1" si="28"/>
        <v>0</v>
      </c>
      <c r="J63" s="172">
        <f t="shared" ca="1" si="29"/>
        <v>0</v>
      </c>
      <c r="K63" s="172">
        <f t="shared" ca="1" si="30"/>
        <v>0</v>
      </c>
      <c r="L63" s="172">
        <f t="shared" ca="1" si="31"/>
        <v>0</v>
      </c>
      <c r="M63" s="172">
        <f t="shared" ca="1" si="32"/>
        <v>0</v>
      </c>
      <c r="N63" s="172">
        <f t="shared" ca="1" si="33"/>
        <v>0</v>
      </c>
      <c r="O63" s="172">
        <f t="shared" ca="1" si="34"/>
        <v>0</v>
      </c>
      <c r="P63" s="172">
        <f t="shared" ca="1" si="35"/>
        <v>0</v>
      </c>
      <c r="Q63" s="172">
        <f t="shared" ca="1" si="36"/>
        <v>0</v>
      </c>
      <c r="R63" s="172">
        <f t="shared" ca="1" si="37"/>
        <v>0</v>
      </c>
      <c r="S63" s="172">
        <f t="shared" ca="1" si="38"/>
        <v>0</v>
      </c>
      <c r="U63" s="169">
        <f t="shared" ca="1" si="11"/>
        <v>0</v>
      </c>
      <c r="V63" s="173">
        <f t="shared" ca="1" si="12"/>
        <v>0</v>
      </c>
      <c r="W63" s="174">
        <f t="shared" ca="1" si="13"/>
        <v>0</v>
      </c>
      <c r="X63" s="174">
        <f t="shared" ca="1" si="42"/>
        <v>0</v>
      </c>
      <c r="Y63" s="174">
        <f t="shared" ca="1" si="42"/>
        <v>0</v>
      </c>
      <c r="Z63" s="174">
        <f t="shared" ca="1" si="42"/>
        <v>0</v>
      </c>
      <c r="AA63" s="174">
        <f t="shared" ca="1" si="42"/>
        <v>0</v>
      </c>
      <c r="AB63" s="174">
        <f t="shared" ca="1" si="42"/>
        <v>0</v>
      </c>
      <c r="AC63" s="174">
        <f t="shared" ca="1" si="42"/>
        <v>0</v>
      </c>
      <c r="AD63" s="174">
        <f t="shared" ca="1" si="42"/>
        <v>0</v>
      </c>
      <c r="AE63" s="174">
        <f t="shared" ca="1" si="42"/>
        <v>0</v>
      </c>
      <c r="AF63" s="174">
        <f t="shared" ca="1" si="42"/>
        <v>0</v>
      </c>
      <c r="AG63" s="174">
        <f t="shared" ca="1" si="42"/>
        <v>0</v>
      </c>
      <c r="AH63" s="174">
        <f t="shared" ca="1" si="42"/>
        <v>0</v>
      </c>
      <c r="AI63" s="174">
        <f t="shared" ca="1" si="42"/>
        <v>0</v>
      </c>
      <c r="AJ63" s="174">
        <f t="shared" ca="1" si="42"/>
        <v>0</v>
      </c>
      <c r="AK63" s="174">
        <f t="shared" ca="1" si="42"/>
        <v>0</v>
      </c>
      <c r="AL63" s="179"/>
      <c r="AM63" s="174">
        <f t="shared" ca="1" si="15"/>
        <v>0</v>
      </c>
      <c r="AN63" s="174">
        <f t="shared" ca="1" si="43"/>
        <v>0</v>
      </c>
      <c r="AO63" s="174">
        <f t="shared" ca="1" si="43"/>
        <v>0</v>
      </c>
      <c r="AP63" s="174">
        <f t="shared" ca="1" si="43"/>
        <v>0</v>
      </c>
      <c r="AQ63" s="174">
        <f t="shared" ca="1" si="43"/>
        <v>0</v>
      </c>
      <c r="AR63" s="174">
        <f t="shared" ca="1" si="43"/>
        <v>0</v>
      </c>
      <c r="AS63" s="174">
        <f t="shared" ca="1" si="43"/>
        <v>0</v>
      </c>
      <c r="AT63" s="174">
        <f t="shared" ca="1" si="43"/>
        <v>0</v>
      </c>
      <c r="AU63" s="174">
        <f t="shared" ca="1" si="43"/>
        <v>0</v>
      </c>
      <c r="AV63" s="174">
        <f t="shared" ca="1" si="43"/>
        <v>0</v>
      </c>
      <c r="AW63" s="174">
        <f t="shared" ca="1" si="43"/>
        <v>0</v>
      </c>
      <c r="AX63" s="174">
        <f t="shared" ca="1" si="43"/>
        <v>0</v>
      </c>
      <c r="AY63" s="174">
        <f t="shared" ca="1" si="43"/>
        <v>0</v>
      </c>
      <c r="AZ63" s="174">
        <f t="shared" ca="1" si="43"/>
        <v>0</v>
      </c>
      <c r="BA63" s="174">
        <f t="shared" ca="1" si="43"/>
        <v>0</v>
      </c>
      <c r="BB63" s="175">
        <f t="shared" ca="1" si="17"/>
        <v>0</v>
      </c>
      <c r="BC63" s="176"/>
      <c r="BD63" s="174">
        <f t="shared" ca="1" si="18"/>
        <v>0</v>
      </c>
      <c r="BE63" s="174">
        <f t="shared" ca="1" si="44"/>
        <v>0</v>
      </c>
      <c r="BF63" s="174">
        <f t="shared" ca="1" si="44"/>
        <v>0</v>
      </c>
      <c r="BG63" s="174">
        <f t="shared" ca="1" si="44"/>
        <v>0</v>
      </c>
      <c r="BH63" s="174">
        <f t="shared" ca="1" si="44"/>
        <v>0</v>
      </c>
      <c r="BI63" s="174">
        <f t="shared" ca="1" si="44"/>
        <v>0</v>
      </c>
      <c r="BJ63" s="174">
        <f t="shared" ca="1" si="44"/>
        <v>0</v>
      </c>
      <c r="BK63" s="174">
        <f t="shared" ca="1" si="44"/>
        <v>0</v>
      </c>
      <c r="BL63" s="174">
        <f t="shared" ca="1" si="44"/>
        <v>0</v>
      </c>
      <c r="BM63" s="174">
        <f t="shared" ca="1" si="44"/>
        <v>0</v>
      </c>
      <c r="BN63" s="174">
        <f t="shared" ca="1" si="44"/>
        <v>0</v>
      </c>
      <c r="BO63" s="174">
        <f t="shared" ca="1" si="44"/>
        <v>0</v>
      </c>
      <c r="BP63" s="174">
        <f t="shared" ca="1" si="44"/>
        <v>0</v>
      </c>
      <c r="BQ63" s="174">
        <f t="shared" ca="1" si="44"/>
        <v>0</v>
      </c>
      <c r="BR63" s="174">
        <f t="shared" ca="1" si="44"/>
        <v>0</v>
      </c>
      <c r="BS63" s="177">
        <f t="shared" ca="1" si="20"/>
        <v>0</v>
      </c>
      <c r="BT63" s="175"/>
      <c r="BU63" s="178">
        <f ca="1">IF(NOT(debteliminator),0,IF(OR(E$11=0,W62+AM63-BD63&lt;=E$11),0,MIN(W62+AM63-BD63-E$11,$C63)))</f>
        <v>0</v>
      </c>
      <c r="BV63" s="174">
        <f ca="1">IF(NOT(debteliminator),0,IF(OR(F$11=0,X62+AN63-BE63&lt;=F$11),0,MIN(X62+AN63-BE63-F$11,$C63-SUM($BU63:BU63))))</f>
        <v>0</v>
      </c>
      <c r="BW63" s="174">
        <f ca="1">IF(NOT(debteliminator),0,IF(OR(G$11=0,Y62+AO63-BF63&lt;=G$11),0,MIN(Y62+AO63-BF63-G$11,$C63-SUM($BU63:BV63))))</f>
        <v>0</v>
      </c>
      <c r="BX63" s="174">
        <f ca="1">IF(NOT(debteliminator),0,IF(OR(H$11=0,Z62+AP63-BG63&lt;=H$11),0,MIN(Z62+AP63-BG63-H$11,$C63-SUM($BU63:BW63))))</f>
        <v>0</v>
      </c>
      <c r="BY63" s="174">
        <f ca="1">IF(NOT(debteliminator),0,IF(OR(I$11=0,AA62+AQ63-BH63&lt;=I$11),0,MIN(AA62+AQ63-BH63-I$11,$C63-SUM($BU63:BX63))))</f>
        <v>0</v>
      </c>
      <c r="BZ63" s="174">
        <f ca="1">IF(NOT(debteliminator),0,IF(OR(J$11=0,AB62+AR63-BI63&lt;=J$11),0,MIN(AB62+AR63-BI63-J$11,$C63-SUM($BU63:BY63))))</f>
        <v>0</v>
      </c>
      <c r="CA63" s="174">
        <f ca="1">IF(NOT(debteliminator),0,IF(OR(K$11=0,AC62+AS63-BJ63&lt;=K$11),0,MIN(AC62+AS63-BJ63-K$11,$C63-SUM($BU63:BZ63))))</f>
        <v>0</v>
      </c>
      <c r="CB63" s="174">
        <f ca="1">IF(NOT(debteliminator),0,IF(OR(L$11=0,AD62+AT63-BK63&lt;=L$11),0,MIN(AD62+AT63-BK63-L$11,$C63-SUM($BU63:CA63))))</f>
        <v>0</v>
      </c>
      <c r="CC63" s="174">
        <f ca="1">IF(NOT(debteliminator),0,IF(OR(M$11=0,AE62+AU63-BL63&lt;=M$11),0,MIN(AE62+AU63-BL63-M$11,$C63-SUM($BU63:CB63))))</f>
        <v>0</v>
      </c>
      <c r="CD63" s="174">
        <f ca="1">IF(NOT(debteliminator),0,IF(OR(N$11=0,AF62+AV63-BM63&lt;=N$11),0,MIN(AF62+AV63-BM63-N$11,$C63-SUM($BU63:CC63))))</f>
        <v>0</v>
      </c>
      <c r="CE63" s="174">
        <f ca="1">IF(NOT(debteliminator),0,IF(OR(O$11=0,AG62+AW63-BN63&lt;=O$11),0,MIN(AG62+AW63-BN63-O$11,$C63-SUM($BU63:CD63))))</f>
        <v>0</v>
      </c>
      <c r="CF63" s="174">
        <f ca="1">IF(NOT(debteliminator),0,IF(OR(P$11=0,AH62+AX63-BO63&lt;=P$11),0,MIN(AH62+AX63-BO63-P$11,$C63-SUM($BU63:CE63))))</f>
        <v>0</v>
      </c>
      <c r="CG63" s="174">
        <f ca="1">IF(NOT(debteliminator),0,IF(OR(Q$11=0,AI62+AY63-BP63&lt;=Q$11),0,MIN(AI62+AY63-BP63-Q$11,$C63-SUM($BU63:CF63))))</f>
        <v>0</v>
      </c>
      <c r="CH63" s="174">
        <f ca="1">IF(NOT(debteliminator),0,IF(OR(R$11=0,AJ62+AZ63-BQ63&lt;=R$11),0,MIN(AJ62+AZ63-BQ63-R$11,$C63-SUM($BU63:CG63))))</f>
        <v>0</v>
      </c>
      <c r="CI63" s="174">
        <f ca="1">IF(NOT(debteliminator),0,IF(OR(S$11=0,AK62+BA63-BR63&lt;=S$11),0,MIN(AK62+BA63-BR63-S$11,$C63-SUM($BU63:CH63))))</f>
        <v>0</v>
      </c>
      <c r="CJ63" s="177">
        <f t="shared" ca="1" si="21"/>
        <v>0</v>
      </c>
      <c r="CL63" s="178">
        <f t="shared" ca="1" si="24"/>
        <v>0</v>
      </c>
      <c r="CM63" s="174">
        <f ca="1">IF(X62&lt;=0,0,IF($C63-$CJ63&lt;=SUM($CL63:CL63),0,IF(BE63+$C63-$CJ63-SUM($CL63:CL63)&gt;X62+AN63,X62+AN63-BE63,$C63-$CJ63-SUM($CL63:CL63))))</f>
        <v>0</v>
      </c>
      <c r="CN63" s="174">
        <f ca="1">IF(Y62&lt;=0,0,IF($C63-$CJ63&lt;=SUM($CL63:CM63),0,IF(BF63+$C63-$CJ63-SUM($CL63:CM63)&gt;Y62+AO63,Y62+AO63-BF63,$C63-$CJ63-SUM($CL63:CM63))))</f>
        <v>0</v>
      </c>
      <c r="CO63" s="174">
        <f ca="1">IF(Z62&lt;=0,0,IF($C63-$CJ63&lt;=SUM($CL63:CN63),0,IF(BG63+$C63-$CJ63-SUM($CL63:CN63)&gt;Z62+AP63,Z62+AP63-BG63,$C63-$CJ63-SUM($CL63:CN63))))</f>
        <v>0</v>
      </c>
      <c r="CP63" s="174">
        <f ca="1">IF(AA62&lt;=0,0,IF($C63-$CJ63&lt;=SUM($CL63:CO63),0,IF(BH63+$C63-$CJ63-SUM($CL63:CO63)&gt;AA62+AQ63,AA62+AQ63-BH63,$C63-$CJ63-SUM($CL63:CO63))))</f>
        <v>0</v>
      </c>
      <c r="CQ63" s="174">
        <f ca="1">IF(AB62&lt;=0,0,IF($C63-$CJ63&lt;=SUM($CL63:CP63),0,IF(BI63+$C63-$CJ63-SUM($CL63:CP63)&gt;AB62+AR63,AB62+AR63-BI63,$C63-$CJ63-SUM($CL63:CP63))))</f>
        <v>0</v>
      </c>
      <c r="CR63" s="174">
        <f ca="1">IF(AC62&lt;=0,0,IF($C63-$CJ63&lt;=SUM($CL63:CQ63),0,IF(BJ63+$C63-$CJ63-SUM($CL63:CQ63)&gt;AC62+AS63,AC62+AS63-BJ63,$C63-$CJ63-SUM($CL63:CQ63))))</f>
        <v>0</v>
      </c>
      <c r="CS63" s="174">
        <f ca="1">IF(AD62&lt;=0,0,IF($C63-$CJ63&lt;=SUM($CL63:CR63),0,IF(BK63+$C63-$CJ63-SUM($CL63:CR63)&gt;AD62+AT63,AD62+AT63-BK63,$C63-$CJ63-SUM($CL63:CR63))))</f>
        <v>0</v>
      </c>
      <c r="CT63" s="174">
        <f ca="1">IF(AE62&lt;=0,0,IF($C63-$CJ63&lt;=SUM($CL63:CS63),0,IF(BL63+$C63-$CJ63-SUM($CL63:CS63)&gt;AE62+AU63,AE62+AU63-BL63,$C63-$CJ63-SUM($CL63:CS63))))</f>
        <v>0</v>
      </c>
      <c r="CU63" s="174">
        <f ca="1">IF(AF62&lt;=0,0,IF($C63-$CJ63&lt;=SUM($CL63:CT63),0,IF(BM63+$C63-$CJ63-SUM($CL63:CT63)&gt;AF62+AV63,AF62+AV63-BM63,$C63-$CJ63-SUM($CL63:CT63))))</f>
        <v>0</v>
      </c>
      <c r="CV63" s="174">
        <f ca="1">IF(AG62&lt;=0,0,IF($C63-$CJ63&lt;=SUM($CL63:CU63),0,IF(BN63+$C63-$CJ63-SUM($CL63:CU63)&gt;AG62+AW63,AG62+AW63-BN63,$C63-$CJ63-SUM($CL63:CU63))))</f>
        <v>0</v>
      </c>
      <c r="CW63" s="174">
        <f ca="1">IF(AH62&lt;=0,0,IF($C63-$CJ63&lt;=SUM($CL63:CV63),0,IF(BO63+$C63-$CJ63-SUM($CL63:CV63)&gt;AH62+AX63,AH62+AX63-BO63,$C63-$CJ63-SUM($CL63:CV63))))</f>
        <v>0</v>
      </c>
      <c r="CX63" s="174">
        <f ca="1">IF(AI62&lt;=0,0,IF($C63-$CJ63&lt;=SUM($CL63:CW63),0,IF(BP63+$C63-$CJ63-SUM($CL63:CW63)&gt;AI62+AY63,AI62+AY63-BP63,$C63-$CJ63-SUM($CL63:CW63))))</f>
        <v>0</v>
      </c>
      <c r="CY63" s="174">
        <f ca="1">IF(AJ62&lt;=0,0,IF($C63-$CJ63&lt;=SUM($CL63:CX63),0,IF(BQ63+$C63-$CJ63-SUM($CL63:CX63)&gt;AJ62+AZ63,AJ62+AZ63-BQ63,$C63-$CJ63-SUM($CL63:CX63))))</f>
        <v>0</v>
      </c>
      <c r="CZ63" s="174">
        <f ca="1">IF(AK62&lt;=0,0,IF($C63-$CJ63&lt;=SUM($CL63:CY63),0,IF(BR63+$C63-$CJ63-SUM($CL63:CY63)&gt;AK62+BA63,AK62+BA63-BR63,$C63-$CJ63-SUM($CL63:CY63))))</f>
        <v>0</v>
      </c>
      <c r="DA63" s="176"/>
      <c r="DB63" s="176"/>
    </row>
    <row r="64" spans="1:106">
      <c r="A64" s="165" t="str">
        <f t="shared" ca="1" si="9"/>
        <v/>
      </c>
      <c r="B64" s="166" t="e">
        <f t="shared" ca="1" si="22"/>
        <v>#N/A</v>
      </c>
      <c r="C64" s="169" t="str">
        <f ca="1">IF(A64="","",IF(debteliminator,IF(($E$7-BS64)&lt;0,0,$E$7-BS64),0)+D64)</f>
        <v/>
      </c>
      <c r="D64" s="420"/>
      <c r="E64" s="172">
        <f t="shared" ca="1" si="23"/>
        <v>0</v>
      </c>
      <c r="F64" s="172">
        <f t="shared" ca="1" si="25"/>
        <v>0</v>
      </c>
      <c r="G64" s="172">
        <f t="shared" ca="1" si="26"/>
        <v>0</v>
      </c>
      <c r="H64" s="172">
        <f t="shared" ca="1" si="27"/>
        <v>0</v>
      </c>
      <c r="I64" s="172">
        <f t="shared" ca="1" si="28"/>
        <v>0</v>
      </c>
      <c r="J64" s="172">
        <f t="shared" ca="1" si="29"/>
        <v>0</v>
      </c>
      <c r="K64" s="172">
        <f t="shared" ca="1" si="30"/>
        <v>0</v>
      </c>
      <c r="L64" s="172">
        <f t="shared" ca="1" si="31"/>
        <v>0</v>
      </c>
      <c r="M64" s="172">
        <f t="shared" ca="1" si="32"/>
        <v>0</v>
      </c>
      <c r="N64" s="172">
        <f t="shared" ca="1" si="33"/>
        <v>0</v>
      </c>
      <c r="O64" s="172">
        <f t="shared" ca="1" si="34"/>
        <v>0</v>
      </c>
      <c r="P64" s="172">
        <f t="shared" ca="1" si="35"/>
        <v>0</v>
      </c>
      <c r="Q64" s="172">
        <f t="shared" ca="1" si="36"/>
        <v>0</v>
      </c>
      <c r="R64" s="172">
        <f t="shared" ca="1" si="37"/>
        <v>0</v>
      </c>
      <c r="S64" s="172">
        <f t="shared" ca="1" si="38"/>
        <v>0</v>
      </c>
      <c r="U64" s="169">
        <f t="shared" ca="1" si="11"/>
        <v>0</v>
      </c>
      <c r="V64" s="173">
        <f t="shared" ca="1" si="12"/>
        <v>0</v>
      </c>
      <c r="W64" s="174">
        <f t="shared" ca="1" si="13"/>
        <v>0</v>
      </c>
      <c r="X64" s="174">
        <f t="shared" ca="1" si="42"/>
        <v>0</v>
      </c>
      <c r="Y64" s="174">
        <f t="shared" ca="1" si="42"/>
        <v>0</v>
      </c>
      <c r="Z64" s="174">
        <f t="shared" ca="1" si="42"/>
        <v>0</v>
      </c>
      <c r="AA64" s="174">
        <f t="shared" ca="1" si="42"/>
        <v>0</v>
      </c>
      <c r="AB64" s="174">
        <f t="shared" ca="1" si="42"/>
        <v>0</v>
      </c>
      <c r="AC64" s="174">
        <f t="shared" ca="1" si="42"/>
        <v>0</v>
      </c>
      <c r="AD64" s="174">
        <f t="shared" ca="1" si="42"/>
        <v>0</v>
      </c>
      <c r="AE64" s="174">
        <f t="shared" ca="1" si="42"/>
        <v>0</v>
      </c>
      <c r="AF64" s="174">
        <f t="shared" ca="1" si="42"/>
        <v>0</v>
      </c>
      <c r="AG64" s="174">
        <f t="shared" ca="1" si="42"/>
        <v>0</v>
      </c>
      <c r="AH64" s="174">
        <f t="shared" ca="1" si="42"/>
        <v>0</v>
      </c>
      <c r="AI64" s="174">
        <f t="shared" ca="1" si="42"/>
        <v>0</v>
      </c>
      <c r="AJ64" s="174">
        <f t="shared" ca="1" si="42"/>
        <v>0</v>
      </c>
      <c r="AK64" s="174">
        <f t="shared" ca="1" si="42"/>
        <v>0</v>
      </c>
      <c r="AL64" s="179"/>
      <c r="AM64" s="174">
        <f t="shared" ca="1" si="15"/>
        <v>0</v>
      </c>
      <c r="AN64" s="174">
        <f t="shared" ca="1" si="43"/>
        <v>0</v>
      </c>
      <c r="AO64" s="174">
        <f t="shared" ca="1" si="43"/>
        <v>0</v>
      </c>
      <c r="AP64" s="174">
        <f t="shared" ca="1" si="43"/>
        <v>0</v>
      </c>
      <c r="AQ64" s="174">
        <f t="shared" ca="1" si="43"/>
        <v>0</v>
      </c>
      <c r="AR64" s="174">
        <f t="shared" ca="1" si="43"/>
        <v>0</v>
      </c>
      <c r="AS64" s="174">
        <f t="shared" ca="1" si="43"/>
        <v>0</v>
      </c>
      <c r="AT64" s="174">
        <f t="shared" ca="1" si="43"/>
        <v>0</v>
      </c>
      <c r="AU64" s="174">
        <f t="shared" ca="1" si="43"/>
        <v>0</v>
      </c>
      <c r="AV64" s="174">
        <f t="shared" ca="1" si="43"/>
        <v>0</v>
      </c>
      <c r="AW64" s="174">
        <f t="shared" ca="1" si="43"/>
        <v>0</v>
      </c>
      <c r="AX64" s="174">
        <f t="shared" ca="1" si="43"/>
        <v>0</v>
      </c>
      <c r="AY64" s="174">
        <f t="shared" ca="1" si="43"/>
        <v>0</v>
      </c>
      <c r="AZ64" s="174">
        <f t="shared" ca="1" si="43"/>
        <v>0</v>
      </c>
      <c r="BA64" s="174">
        <f t="shared" ca="1" si="43"/>
        <v>0</v>
      </c>
      <c r="BB64" s="175">
        <f t="shared" ca="1" si="17"/>
        <v>0</v>
      </c>
      <c r="BC64" s="176"/>
      <c r="BD64" s="174">
        <f t="shared" ca="1" si="18"/>
        <v>0</v>
      </c>
      <c r="BE64" s="174">
        <f t="shared" ca="1" si="44"/>
        <v>0</v>
      </c>
      <c r="BF64" s="174">
        <f t="shared" ca="1" si="44"/>
        <v>0</v>
      </c>
      <c r="BG64" s="174">
        <f t="shared" ca="1" si="44"/>
        <v>0</v>
      </c>
      <c r="BH64" s="174">
        <f t="shared" ca="1" si="44"/>
        <v>0</v>
      </c>
      <c r="BI64" s="174">
        <f t="shared" ca="1" si="44"/>
        <v>0</v>
      </c>
      <c r="BJ64" s="174">
        <f t="shared" ca="1" si="44"/>
        <v>0</v>
      </c>
      <c r="BK64" s="174">
        <f t="shared" ca="1" si="44"/>
        <v>0</v>
      </c>
      <c r="BL64" s="174">
        <f t="shared" ca="1" si="44"/>
        <v>0</v>
      </c>
      <c r="BM64" s="174">
        <f t="shared" ca="1" si="44"/>
        <v>0</v>
      </c>
      <c r="BN64" s="174">
        <f t="shared" ca="1" si="44"/>
        <v>0</v>
      </c>
      <c r="BO64" s="174">
        <f t="shared" ca="1" si="44"/>
        <v>0</v>
      </c>
      <c r="BP64" s="174">
        <f t="shared" ca="1" si="44"/>
        <v>0</v>
      </c>
      <c r="BQ64" s="174">
        <f t="shared" ca="1" si="44"/>
        <v>0</v>
      </c>
      <c r="BR64" s="174">
        <f t="shared" ca="1" si="44"/>
        <v>0</v>
      </c>
      <c r="BS64" s="177">
        <f t="shared" ca="1" si="20"/>
        <v>0</v>
      </c>
      <c r="BT64" s="175"/>
      <c r="BU64" s="178">
        <f ca="1">IF(NOT(debteliminator),0,IF(OR(E$11=0,W63+AM64-BD64&lt;=E$11),0,MIN(W63+AM64-BD64-E$11,$C64)))</f>
        <v>0</v>
      </c>
      <c r="BV64" s="174">
        <f ca="1">IF(NOT(debteliminator),0,IF(OR(F$11=0,X63+AN64-BE64&lt;=F$11),0,MIN(X63+AN64-BE64-F$11,$C64-SUM($BU64:BU64))))</f>
        <v>0</v>
      </c>
      <c r="BW64" s="174">
        <f ca="1">IF(NOT(debteliminator),0,IF(OR(G$11=0,Y63+AO64-BF64&lt;=G$11),0,MIN(Y63+AO64-BF64-G$11,$C64-SUM($BU64:BV64))))</f>
        <v>0</v>
      </c>
      <c r="BX64" s="174">
        <f ca="1">IF(NOT(debteliminator),0,IF(OR(H$11=0,Z63+AP64-BG64&lt;=H$11),0,MIN(Z63+AP64-BG64-H$11,$C64-SUM($BU64:BW64))))</f>
        <v>0</v>
      </c>
      <c r="BY64" s="174">
        <f ca="1">IF(NOT(debteliminator),0,IF(OR(I$11=0,AA63+AQ64-BH64&lt;=I$11),0,MIN(AA63+AQ64-BH64-I$11,$C64-SUM($BU64:BX64))))</f>
        <v>0</v>
      </c>
      <c r="BZ64" s="174">
        <f ca="1">IF(NOT(debteliminator),0,IF(OR(J$11=0,AB63+AR64-BI64&lt;=J$11),0,MIN(AB63+AR64-BI64-J$11,$C64-SUM($BU64:BY64))))</f>
        <v>0</v>
      </c>
      <c r="CA64" s="174">
        <f ca="1">IF(NOT(debteliminator),0,IF(OR(K$11=0,AC63+AS64-BJ64&lt;=K$11),0,MIN(AC63+AS64-BJ64-K$11,$C64-SUM($BU64:BZ64))))</f>
        <v>0</v>
      </c>
      <c r="CB64" s="174">
        <f ca="1">IF(NOT(debteliminator),0,IF(OR(L$11=0,AD63+AT64-BK64&lt;=L$11),0,MIN(AD63+AT64-BK64-L$11,$C64-SUM($BU64:CA64))))</f>
        <v>0</v>
      </c>
      <c r="CC64" s="174">
        <f ca="1">IF(NOT(debteliminator),0,IF(OR(M$11=0,AE63+AU64-BL64&lt;=M$11),0,MIN(AE63+AU64-BL64-M$11,$C64-SUM($BU64:CB64))))</f>
        <v>0</v>
      </c>
      <c r="CD64" s="174">
        <f ca="1">IF(NOT(debteliminator),0,IF(OR(N$11=0,AF63+AV64-BM64&lt;=N$11),0,MIN(AF63+AV64-BM64-N$11,$C64-SUM($BU64:CC64))))</f>
        <v>0</v>
      </c>
      <c r="CE64" s="174">
        <f ca="1">IF(NOT(debteliminator),0,IF(OR(O$11=0,AG63+AW64-BN64&lt;=O$11),0,MIN(AG63+AW64-BN64-O$11,$C64-SUM($BU64:CD64))))</f>
        <v>0</v>
      </c>
      <c r="CF64" s="174">
        <f ca="1">IF(NOT(debteliminator),0,IF(OR(P$11=0,AH63+AX64-BO64&lt;=P$11),0,MIN(AH63+AX64-BO64-P$11,$C64-SUM($BU64:CE64))))</f>
        <v>0</v>
      </c>
      <c r="CG64" s="174">
        <f ca="1">IF(NOT(debteliminator),0,IF(OR(Q$11=0,AI63+AY64-BP64&lt;=Q$11),0,MIN(AI63+AY64-BP64-Q$11,$C64-SUM($BU64:CF64))))</f>
        <v>0</v>
      </c>
      <c r="CH64" s="174">
        <f ca="1">IF(NOT(debteliminator),0,IF(OR(R$11=0,AJ63+AZ64-BQ64&lt;=R$11),0,MIN(AJ63+AZ64-BQ64-R$11,$C64-SUM($BU64:CG64))))</f>
        <v>0</v>
      </c>
      <c r="CI64" s="174">
        <f ca="1">IF(NOT(debteliminator),0,IF(OR(S$11=0,AK63+BA64-BR64&lt;=S$11),0,MIN(AK63+BA64-BR64-S$11,$C64-SUM($BU64:CH64))))</f>
        <v>0</v>
      </c>
      <c r="CJ64" s="177">
        <f t="shared" ca="1" si="21"/>
        <v>0</v>
      </c>
      <c r="CL64" s="178">
        <f t="shared" ca="1" si="24"/>
        <v>0</v>
      </c>
      <c r="CM64" s="174">
        <f ca="1">IF(X63&lt;=0,0,IF($C64-$CJ64&lt;=SUM($CL64:CL64),0,IF(BE64+$C64-$CJ64-SUM($CL64:CL64)&gt;X63+AN64,X63+AN64-BE64,$C64-$CJ64-SUM($CL64:CL64))))</f>
        <v>0</v>
      </c>
      <c r="CN64" s="174">
        <f ca="1">IF(Y63&lt;=0,0,IF($C64-$CJ64&lt;=SUM($CL64:CM64),0,IF(BF64+$C64-$CJ64-SUM($CL64:CM64)&gt;Y63+AO64,Y63+AO64-BF64,$C64-$CJ64-SUM($CL64:CM64))))</f>
        <v>0</v>
      </c>
      <c r="CO64" s="174">
        <f ca="1">IF(Z63&lt;=0,0,IF($C64-$CJ64&lt;=SUM($CL64:CN64),0,IF(BG64+$C64-$CJ64-SUM($CL64:CN64)&gt;Z63+AP64,Z63+AP64-BG64,$C64-$CJ64-SUM($CL64:CN64))))</f>
        <v>0</v>
      </c>
      <c r="CP64" s="174">
        <f ca="1">IF(AA63&lt;=0,0,IF($C64-$CJ64&lt;=SUM($CL64:CO64),0,IF(BH64+$C64-$CJ64-SUM($CL64:CO64)&gt;AA63+AQ64,AA63+AQ64-BH64,$C64-$CJ64-SUM($CL64:CO64))))</f>
        <v>0</v>
      </c>
      <c r="CQ64" s="174">
        <f ca="1">IF(AB63&lt;=0,0,IF($C64-$CJ64&lt;=SUM($CL64:CP64),0,IF(BI64+$C64-$CJ64-SUM($CL64:CP64)&gt;AB63+AR64,AB63+AR64-BI64,$C64-$CJ64-SUM($CL64:CP64))))</f>
        <v>0</v>
      </c>
      <c r="CR64" s="174">
        <f ca="1">IF(AC63&lt;=0,0,IF($C64-$CJ64&lt;=SUM($CL64:CQ64),0,IF(BJ64+$C64-$CJ64-SUM($CL64:CQ64)&gt;AC63+AS64,AC63+AS64-BJ64,$C64-$CJ64-SUM($CL64:CQ64))))</f>
        <v>0</v>
      </c>
      <c r="CS64" s="174">
        <f ca="1">IF(AD63&lt;=0,0,IF($C64-$CJ64&lt;=SUM($CL64:CR64),0,IF(BK64+$C64-$CJ64-SUM($CL64:CR64)&gt;AD63+AT64,AD63+AT64-BK64,$C64-$CJ64-SUM($CL64:CR64))))</f>
        <v>0</v>
      </c>
      <c r="CT64" s="174">
        <f ca="1">IF(AE63&lt;=0,0,IF($C64-$CJ64&lt;=SUM($CL64:CS64),0,IF(BL64+$C64-$CJ64-SUM($CL64:CS64)&gt;AE63+AU64,AE63+AU64-BL64,$C64-$CJ64-SUM($CL64:CS64))))</f>
        <v>0</v>
      </c>
      <c r="CU64" s="174">
        <f ca="1">IF(AF63&lt;=0,0,IF($C64-$CJ64&lt;=SUM($CL64:CT64),0,IF(BM64+$C64-$CJ64-SUM($CL64:CT64)&gt;AF63+AV64,AF63+AV64-BM64,$C64-$CJ64-SUM($CL64:CT64))))</f>
        <v>0</v>
      </c>
      <c r="CV64" s="174">
        <f ca="1">IF(AG63&lt;=0,0,IF($C64-$CJ64&lt;=SUM($CL64:CU64),0,IF(BN64+$C64-$CJ64-SUM($CL64:CU64)&gt;AG63+AW64,AG63+AW64-BN64,$C64-$CJ64-SUM($CL64:CU64))))</f>
        <v>0</v>
      </c>
      <c r="CW64" s="174">
        <f ca="1">IF(AH63&lt;=0,0,IF($C64-$CJ64&lt;=SUM($CL64:CV64),0,IF(BO64+$C64-$CJ64-SUM($CL64:CV64)&gt;AH63+AX64,AH63+AX64-BO64,$C64-$CJ64-SUM($CL64:CV64))))</f>
        <v>0</v>
      </c>
      <c r="CX64" s="174">
        <f ca="1">IF(AI63&lt;=0,0,IF($C64-$CJ64&lt;=SUM($CL64:CW64),0,IF(BP64+$C64-$CJ64-SUM($CL64:CW64)&gt;AI63+AY64,AI63+AY64-BP64,$C64-$CJ64-SUM($CL64:CW64))))</f>
        <v>0</v>
      </c>
      <c r="CY64" s="174">
        <f ca="1">IF(AJ63&lt;=0,0,IF($C64-$CJ64&lt;=SUM($CL64:CX64),0,IF(BQ64+$C64-$CJ64-SUM($CL64:CX64)&gt;AJ63+AZ64,AJ63+AZ64-BQ64,$C64-$CJ64-SUM($CL64:CX64))))</f>
        <v>0</v>
      </c>
      <c r="CZ64" s="174">
        <f ca="1">IF(AK63&lt;=0,0,IF($C64-$CJ64&lt;=SUM($CL64:CY64),0,IF(BR64+$C64-$CJ64-SUM($CL64:CY64)&gt;AK63+BA64,AK63+BA64-BR64,$C64-$CJ64-SUM($CL64:CY64))))</f>
        <v>0</v>
      </c>
      <c r="DA64" s="176"/>
      <c r="DB64" s="176"/>
    </row>
    <row r="65" spans="1:106">
      <c r="A65" s="165" t="str">
        <f t="shared" ca="1" si="9"/>
        <v/>
      </c>
      <c r="B65" s="166" t="e">
        <f t="shared" ca="1" si="22"/>
        <v>#N/A</v>
      </c>
      <c r="C65" s="169" t="str">
        <f ca="1">IF(A65="","",IF(debteliminator,IF(($E$7-BS65)&lt;0,0,$E$7-BS65),0)+D65)</f>
        <v/>
      </c>
      <c r="D65" s="420"/>
      <c r="E65" s="172">
        <f t="shared" ca="1" si="23"/>
        <v>0</v>
      </c>
      <c r="F65" s="172">
        <f t="shared" ca="1" si="25"/>
        <v>0</v>
      </c>
      <c r="G65" s="172">
        <f t="shared" ca="1" si="26"/>
        <v>0</v>
      </c>
      <c r="H65" s="172">
        <f t="shared" ca="1" si="27"/>
        <v>0</v>
      </c>
      <c r="I65" s="172">
        <f t="shared" ca="1" si="28"/>
        <v>0</v>
      </c>
      <c r="J65" s="172">
        <f t="shared" ca="1" si="29"/>
        <v>0</v>
      </c>
      <c r="K65" s="172">
        <f t="shared" ca="1" si="30"/>
        <v>0</v>
      </c>
      <c r="L65" s="172">
        <f t="shared" ca="1" si="31"/>
        <v>0</v>
      </c>
      <c r="M65" s="172">
        <f t="shared" ca="1" si="32"/>
        <v>0</v>
      </c>
      <c r="N65" s="172">
        <f t="shared" ca="1" si="33"/>
        <v>0</v>
      </c>
      <c r="O65" s="172">
        <f t="shared" ca="1" si="34"/>
        <v>0</v>
      </c>
      <c r="P65" s="172">
        <f t="shared" ca="1" si="35"/>
        <v>0</v>
      </c>
      <c r="Q65" s="172">
        <f t="shared" ca="1" si="36"/>
        <v>0</v>
      </c>
      <c r="R65" s="172">
        <f t="shared" ca="1" si="37"/>
        <v>0</v>
      </c>
      <c r="S65" s="172">
        <f t="shared" ca="1" si="38"/>
        <v>0</v>
      </c>
      <c r="U65" s="169">
        <f t="shared" ca="1" si="11"/>
        <v>0</v>
      </c>
      <c r="V65" s="173">
        <f t="shared" ca="1" si="12"/>
        <v>0</v>
      </c>
      <c r="W65" s="174">
        <f t="shared" ca="1" si="13"/>
        <v>0</v>
      </c>
      <c r="X65" s="174">
        <f t="shared" ca="1" si="42"/>
        <v>0</v>
      </c>
      <c r="Y65" s="174">
        <f t="shared" ca="1" si="42"/>
        <v>0</v>
      </c>
      <c r="Z65" s="174">
        <f t="shared" ca="1" si="42"/>
        <v>0</v>
      </c>
      <c r="AA65" s="174">
        <f t="shared" ca="1" si="42"/>
        <v>0</v>
      </c>
      <c r="AB65" s="174">
        <f t="shared" ca="1" si="42"/>
        <v>0</v>
      </c>
      <c r="AC65" s="174">
        <f t="shared" ca="1" si="42"/>
        <v>0</v>
      </c>
      <c r="AD65" s="174">
        <f t="shared" ca="1" si="42"/>
        <v>0</v>
      </c>
      <c r="AE65" s="174">
        <f t="shared" ca="1" si="42"/>
        <v>0</v>
      </c>
      <c r="AF65" s="174">
        <f t="shared" ca="1" si="42"/>
        <v>0</v>
      </c>
      <c r="AG65" s="174">
        <f t="shared" ca="1" si="42"/>
        <v>0</v>
      </c>
      <c r="AH65" s="174">
        <f t="shared" ca="1" si="42"/>
        <v>0</v>
      </c>
      <c r="AI65" s="174">
        <f t="shared" ca="1" si="42"/>
        <v>0</v>
      </c>
      <c r="AJ65" s="174">
        <f t="shared" ca="1" si="42"/>
        <v>0</v>
      </c>
      <c r="AK65" s="174">
        <f t="shared" ca="1" si="42"/>
        <v>0</v>
      </c>
      <c r="AL65" s="179"/>
      <c r="AM65" s="174">
        <f t="shared" ca="1" si="15"/>
        <v>0</v>
      </c>
      <c r="AN65" s="174">
        <f t="shared" ca="1" si="43"/>
        <v>0</v>
      </c>
      <c r="AO65" s="174">
        <f t="shared" ca="1" si="43"/>
        <v>0</v>
      </c>
      <c r="AP65" s="174">
        <f t="shared" ca="1" si="43"/>
        <v>0</v>
      </c>
      <c r="AQ65" s="174">
        <f t="shared" ca="1" si="43"/>
        <v>0</v>
      </c>
      <c r="AR65" s="174">
        <f t="shared" ca="1" si="43"/>
        <v>0</v>
      </c>
      <c r="AS65" s="174">
        <f t="shared" ca="1" si="43"/>
        <v>0</v>
      </c>
      <c r="AT65" s="174">
        <f t="shared" ca="1" si="43"/>
        <v>0</v>
      </c>
      <c r="AU65" s="174">
        <f t="shared" ca="1" si="43"/>
        <v>0</v>
      </c>
      <c r="AV65" s="174">
        <f t="shared" ca="1" si="43"/>
        <v>0</v>
      </c>
      <c r="AW65" s="174">
        <f t="shared" ca="1" si="43"/>
        <v>0</v>
      </c>
      <c r="AX65" s="174">
        <f t="shared" ca="1" si="43"/>
        <v>0</v>
      </c>
      <c r="AY65" s="174">
        <f t="shared" ca="1" si="43"/>
        <v>0</v>
      </c>
      <c r="AZ65" s="174">
        <f t="shared" ca="1" si="43"/>
        <v>0</v>
      </c>
      <c r="BA65" s="174">
        <f t="shared" ca="1" si="43"/>
        <v>0</v>
      </c>
      <c r="BB65" s="175">
        <f t="shared" ca="1" si="17"/>
        <v>0</v>
      </c>
      <c r="BC65" s="176"/>
      <c r="BD65" s="174">
        <f t="shared" ca="1" si="18"/>
        <v>0</v>
      </c>
      <c r="BE65" s="174">
        <f t="shared" ca="1" si="44"/>
        <v>0</v>
      </c>
      <c r="BF65" s="174">
        <f t="shared" ca="1" si="44"/>
        <v>0</v>
      </c>
      <c r="BG65" s="174">
        <f t="shared" ca="1" si="44"/>
        <v>0</v>
      </c>
      <c r="BH65" s="174">
        <f t="shared" ca="1" si="44"/>
        <v>0</v>
      </c>
      <c r="BI65" s="174">
        <f t="shared" ca="1" si="44"/>
        <v>0</v>
      </c>
      <c r="BJ65" s="174">
        <f t="shared" ca="1" si="44"/>
        <v>0</v>
      </c>
      <c r="BK65" s="174">
        <f t="shared" ca="1" si="44"/>
        <v>0</v>
      </c>
      <c r="BL65" s="174">
        <f t="shared" ca="1" si="44"/>
        <v>0</v>
      </c>
      <c r="BM65" s="174">
        <f t="shared" ca="1" si="44"/>
        <v>0</v>
      </c>
      <c r="BN65" s="174">
        <f t="shared" ca="1" si="44"/>
        <v>0</v>
      </c>
      <c r="BO65" s="174">
        <f t="shared" ca="1" si="44"/>
        <v>0</v>
      </c>
      <c r="BP65" s="174">
        <f t="shared" ca="1" si="44"/>
        <v>0</v>
      </c>
      <c r="BQ65" s="174">
        <f t="shared" ca="1" si="44"/>
        <v>0</v>
      </c>
      <c r="BR65" s="174">
        <f t="shared" ca="1" si="44"/>
        <v>0</v>
      </c>
      <c r="BS65" s="177">
        <f t="shared" ca="1" si="20"/>
        <v>0</v>
      </c>
      <c r="BT65" s="175"/>
      <c r="BU65" s="178">
        <f ca="1">IF(NOT(debteliminator),0,IF(OR(E$11=0,W64+AM65-BD65&lt;=E$11),0,MIN(W64+AM65-BD65-E$11,$C65)))</f>
        <v>0</v>
      </c>
      <c r="BV65" s="174">
        <f ca="1">IF(NOT(debteliminator),0,IF(OR(F$11=0,X64+AN65-BE65&lt;=F$11),0,MIN(X64+AN65-BE65-F$11,$C65-SUM($BU65:BU65))))</f>
        <v>0</v>
      </c>
      <c r="BW65" s="174">
        <f ca="1">IF(NOT(debteliminator),0,IF(OR(G$11=0,Y64+AO65-BF65&lt;=G$11),0,MIN(Y64+AO65-BF65-G$11,$C65-SUM($BU65:BV65))))</f>
        <v>0</v>
      </c>
      <c r="BX65" s="174">
        <f ca="1">IF(NOT(debteliminator),0,IF(OR(H$11=0,Z64+AP65-BG65&lt;=H$11),0,MIN(Z64+AP65-BG65-H$11,$C65-SUM($BU65:BW65))))</f>
        <v>0</v>
      </c>
      <c r="BY65" s="174">
        <f ca="1">IF(NOT(debteliminator),0,IF(OR(I$11=0,AA64+AQ65-BH65&lt;=I$11),0,MIN(AA64+AQ65-BH65-I$11,$C65-SUM($BU65:BX65))))</f>
        <v>0</v>
      </c>
      <c r="BZ65" s="174">
        <f ca="1">IF(NOT(debteliminator),0,IF(OR(J$11=0,AB64+AR65-BI65&lt;=J$11),0,MIN(AB64+AR65-BI65-J$11,$C65-SUM($BU65:BY65))))</f>
        <v>0</v>
      </c>
      <c r="CA65" s="174">
        <f ca="1">IF(NOT(debteliminator),0,IF(OR(K$11=0,AC64+AS65-BJ65&lt;=K$11),0,MIN(AC64+AS65-BJ65-K$11,$C65-SUM($BU65:BZ65))))</f>
        <v>0</v>
      </c>
      <c r="CB65" s="174">
        <f ca="1">IF(NOT(debteliminator),0,IF(OR(L$11=0,AD64+AT65-BK65&lt;=L$11),0,MIN(AD64+AT65-BK65-L$11,$C65-SUM($BU65:CA65))))</f>
        <v>0</v>
      </c>
      <c r="CC65" s="174">
        <f ca="1">IF(NOT(debteliminator),0,IF(OR(M$11=0,AE64+AU65-BL65&lt;=M$11),0,MIN(AE64+AU65-BL65-M$11,$C65-SUM($BU65:CB65))))</f>
        <v>0</v>
      </c>
      <c r="CD65" s="174">
        <f ca="1">IF(NOT(debteliminator),0,IF(OR(N$11=0,AF64+AV65-BM65&lt;=N$11),0,MIN(AF64+AV65-BM65-N$11,$C65-SUM($BU65:CC65))))</f>
        <v>0</v>
      </c>
      <c r="CE65" s="174">
        <f ca="1">IF(NOT(debteliminator),0,IF(OR(O$11=0,AG64+AW65-BN65&lt;=O$11),0,MIN(AG64+AW65-BN65-O$11,$C65-SUM($BU65:CD65))))</f>
        <v>0</v>
      </c>
      <c r="CF65" s="174">
        <f ca="1">IF(NOT(debteliminator),0,IF(OR(P$11=0,AH64+AX65-BO65&lt;=P$11),0,MIN(AH64+AX65-BO65-P$11,$C65-SUM($BU65:CE65))))</f>
        <v>0</v>
      </c>
      <c r="CG65" s="174">
        <f ca="1">IF(NOT(debteliminator),0,IF(OR(Q$11=0,AI64+AY65-BP65&lt;=Q$11),0,MIN(AI64+AY65-BP65-Q$11,$C65-SUM($BU65:CF65))))</f>
        <v>0</v>
      </c>
      <c r="CH65" s="174">
        <f ca="1">IF(NOT(debteliminator),0,IF(OR(R$11=0,AJ64+AZ65-BQ65&lt;=R$11),0,MIN(AJ64+AZ65-BQ65-R$11,$C65-SUM($BU65:CG65))))</f>
        <v>0</v>
      </c>
      <c r="CI65" s="174">
        <f ca="1">IF(NOT(debteliminator),0,IF(OR(S$11=0,AK64+BA65-BR65&lt;=S$11),0,MIN(AK64+BA65-BR65-S$11,$C65-SUM($BU65:CH65))))</f>
        <v>0</v>
      </c>
      <c r="CJ65" s="177">
        <f t="shared" ca="1" si="21"/>
        <v>0</v>
      </c>
      <c r="CL65" s="178">
        <f t="shared" ca="1" si="24"/>
        <v>0</v>
      </c>
      <c r="CM65" s="174">
        <f ca="1">IF(X64&lt;=0,0,IF($C65-$CJ65&lt;=SUM($CL65:CL65),0,IF(BE65+$C65-$CJ65-SUM($CL65:CL65)&gt;X64+AN65,X64+AN65-BE65,$C65-$CJ65-SUM($CL65:CL65))))</f>
        <v>0</v>
      </c>
      <c r="CN65" s="174">
        <f ca="1">IF(Y64&lt;=0,0,IF($C65-$CJ65&lt;=SUM($CL65:CM65),0,IF(BF65+$C65-$CJ65-SUM($CL65:CM65)&gt;Y64+AO65,Y64+AO65-BF65,$C65-$CJ65-SUM($CL65:CM65))))</f>
        <v>0</v>
      </c>
      <c r="CO65" s="174">
        <f ca="1">IF(Z64&lt;=0,0,IF($C65-$CJ65&lt;=SUM($CL65:CN65),0,IF(BG65+$C65-$CJ65-SUM($CL65:CN65)&gt;Z64+AP65,Z64+AP65-BG65,$C65-$CJ65-SUM($CL65:CN65))))</f>
        <v>0</v>
      </c>
      <c r="CP65" s="174">
        <f ca="1">IF(AA64&lt;=0,0,IF($C65-$CJ65&lt;=SUM($CL65:CO65),0,IF(BH65+$C65-$CJ65-SUM($CL65:CO65)&gt;AA64+AQ65,AA64+AQ65-BH65,$C65-$CJ65-SUM($CL65:CO65))))</f>
        <v>0</v>
      </c>
      <c r="CQ65" s="174">
        <f ca="1">IF(AB64&lt;=0,0,IF($C65-$CJ65&lt;=SUM($CL65:CP65),0,IF(BI65+$C65-$CJ65-SUM($CL65:CP65)&gt;AB64+AR65,AB64+AR65-BI65,$C65-$CJ65-SUM($CL65:CP65))))</f>
        <v>0</v>
      </c>
      <c r="CR65" s="174">
        <f ca="1">IF(AC64&lt;=0,0,IF($C65-$CJ65&lt;=SUM($CL65:CQ65),0,IF(BJ65+$C65-$CJ65-SUM($CL65:CQ65)&gt;AC64+AS65,AC64+AS65-BJ65,$C65-$CJ65-SUM($CL65:CQ65))))</f>
        <v>0</v>
      </c>
      <c r="CS65" s="174">
        <f ca="1">IF(AD64&lt;=0,0,IF($C65-$CJ65&lt;=SUM($CL65:CR65),0,IF(BK65+$C65-$CJ65-SUM($CL65:CR65)&gt;AD64+AT65,AD64+AT65-BK65,$C65-$CJ65-SUM($CL65:CR65))))</f>
        <v>0</v>
      </c>
      <c r="CT65" s="174">
        <f ca="1">IF(AE64&lt;=0,0,IF($C65-$CJ65&lt;=SUM($CL65:CS65),0,IF(BL65+$C65-$CJ65-SUM($CL65:CS65)&gt;AE64+AU65,AE64+AU65-BL65,$C65-$CJ65-SUM($CL65:CS65))))</f>
        <v>0</v>
      </c>
      <c r="CU65" s="174">
        <f ca="1">IF(AF64&lt;=0,0,IF($C65-$CJ65&lt;=SUM($CL65:CT65),0,IF(BM65+$C65-$CJ65-SUM($CL65:CT65)&gt;AF64+AV65,AF64+AV65-BM65,$C65-$CJ65-SUM($CL65:CT65))))</f>
        <v>0</v>
      </c>
      <c r="CV65" s="174">
        <f ca="1">IF(AG64&lt;=0,0,IF($C65-$CJ65&lt;=SUM($CL65:CU65),0,IF(BN65+$C65-$CJ65-SUM($CL65:CU65)&gt;AG64+AW65,AG64+AW65-BN65,$C65-$CJ65-SUM($CL65:CU65))))</f>
        <v>0</v>
      </c>
      <c r="CW65" s="174">
        <f ca="1">IF(AH64&lt;=0,0,IF($C65-$CJ65&lt;=SUM($CL65:CV65),0,IF(BO65+$C65-$CJ65-SUM($CL65:CV65)&gt;AH64+AX65,AH64+AX65-BO65,$C65-$CJ65-SUM($CL65:CV65))))</f>
        <v>0</v>
      </c>
      <c r="CX65" s="174">
        <f ca="1">IF(AI64&lt;=0,0,IF($C65-$CJ65&lt;=SUM($CL65:CW65),0,IF(BP65+$C65-$CJ65-SUM($CL65:CW65)&gt;AI64+AY65,AI64+AY65-BP65,$C65-$CJ65-SUM($CL65:CW65))))</f>
        <v>0</v>
      </c>
      <c r="CY65" s="174">
        <f ca="1">IF(AJ64&lt;=0,0,IF($C65-$CJ65&lt;=SUM($CL65:CX65),0,IF(BQ65+$C65-$CJ65-SUM($CL65:CX65)&gt;AJ64+AZ65,AJ64+AZ65-BQ65,$C65-$CJ65-SUM($CL65:CX65))))</f>
        <v>0</v>
      </c>
      <c r="CZ65" s="174">
        <f ca="1">IF(AK64&lt;=0,0,IF($C65-$CJ65&lt;=SUM($CL65:CY65),0,IF(BR65+$C65-$CJ65-SUM($CL65:CY65)&gt;AK64+BA65,AK64+BA65-BR65,$C65-$CJ65-SUM($CL65:CY65))))</f>
        <v>0</v>
      </c>
      <c r="DA65" s="176"/>
      <c r="DB65" s="176"/>
    </row>
    <row r="66" spans="1:106">
      <c r="A66" s="165" t="str">
        <f t="shared" ca="1" si="9"/>
        <v/>
      </c>
      <c r="B66" s="166" t="e">
        <f t="shared" ca="1" si="22"/>
        <v>#N/A</v>
      </c>
      <c r="C66" s="169" t="str">
        <f ca="1">IF(A66="","",IF(debteliminator,IF(($E$7-BS66)&lt;0,0,$E$7-BS66),0)+D66)</f>
        <v/>
      </c>
      <c r="D66" s="420"/>
      <c r="E66" s="172">
        <f t="shared" ca="1" si="23"/>
        <v>0</v>
      </c>
      <c r="F66" s="172">
        <f t="shared" ca="1" si="25"/>
        <v>0</v>
      </c>
      <c r="G66" s="172">
        <f t="shared" ca="1" si="26"/>
        <v>0</v>
      </c>
      <c r="H66" s="172">
        <f t="shared" ca="1" si="27"/>
        <v>0</v>
      </c>
      <c r="I66" s="172">
        <f t="shared" ca="1" si="28"/>
        <v>0</v>
      </c>
      <c r="J66" s="172">
        <f t="shared" ca="1" si="29"/>
        <v>0</v>
      </c>
      <c r="K66" s="172">
        <f t="shared" ca="1" si="30"/>
        <v>0</v>
      </c>
      <c r="L66" s="172">
        <f t="shared" ca="1" si="31"/>
        <v>0</v>
      </c>
      <c r="M66" s="172">
        <f t="shared" ca="1" si="32"/>
        <v>0</v>
      </c>
      <c r="N66" s="172">
        <f t="shared" ca="1" si="33"/>
        <v>0</v>
      </c>
      <c r="O66" s="172">
        <f t="shared" ca="1" si="34"/>
        <v>0</v>
      </c>
      <c r="P66" s="172">
        <f t="shared" ca="1" si="35"/>
        <v>0</v>
      </c>
      <c r="Q66" s="172">
        <f t="shared" ca="1" si="36"/>
        <v>0</v>
      </c>
      <c r="R66" s="172">
        <f t="shared" ca="1" si="37"/>
        <v>0</v>
      </c>
      <c r="S66" s="172">
        <f t="shared" ca="1" si="38"/>
        <v>0</v>
      </c>
      <c r="U66" s="169">
        <f t="shared" ca="1" si="11"/>
        <v>0</v>
      </c>
      <c r="V66" s="173">
        <f t="shared" ca="1" si="12"/>
        <v>0</v>
      </c>
      <c r="W66" s="174">
        <f t="shared" ca="1" si="13"/>
        <v>0</v>
      </c>
      <c r="X66" s="174">
        <f t="shared" ca="1" si="42"/>
        <v>0</v>
      </c>
      <c r="Y66" s="174">
        <f t="shared" ca="1" si="42"/>
        <v>0</v>
      </c>
      <c r="Z66" s="174">
        <f t="shared" ca="1" si="42"/>
        <v>0</v>
      </c>
      <c r="AA66" s="174">
        <f t="shared" ca="1" si="42"/>
        <v>0</v>
      </c>
      <c r="AB66" s="174">
        <f t="shared" ca="1" si="42"/>
        <v>0</v>
      </c>
      <c r="AC66" s="174">
        <f t="shared" ca="1" si="42"/>
        <v>0</v>
      </c>
      <c r="AD66" s="174">
        <f t="shared" ca="1" si="42"/>
        <v>0</v>
      </c>
      <c r="AE66" s="174">
        <f t="shared" ca="1" si="42"/>
        <v>0</v>
      </c>
      <c r="AF66" s="174">
        <f t="shared" ca="1" si="42"/>
        <v>0</v>
      </c>
      <c r="AG66" s="174">
        <f t="shared" ca="1" si="42"/>
        <v>0</v>
      </c>
      <c r="AH66" s="174">
        <f t="shared" ca="1" si="42"/>
        <v>0</v>
      </c>
      <c r="AI66" s="174">
        <f t="shared" ca="1" si="42"/>
        <v>0</v>
      </c>
      <c r="AJ66" s="174">
        <f t="shared" ca="1" si="42"/>
        <v>0</v>
      </c>
      <c r="AK66" s="174">
        <f t="shared" ca="1" si="42"/>
        <v>0</v>
      </c>
      <c r="AL66" s="179"/>
      <c r="AM66" s="174">
        <f t="shared" ca="1" si="15"/>
        <v>0</v>
      </c>
      <c r="AN66" s="174">
        <f t="shared" ca="1" si="43"/>
        <v>0</v>
      </c>
      <c r="AO66" s="174">
        <f t="shared" ca="1" si="43"/>
        <v>0</v>
      </c>
      <c r="AP66" s="174">
        <f t="shared" ca="1" si="43"/>
        <v>0</v>
      </c>
      <c r="AQ66" s="174">
        <f t="shared" ca="1" si="43"/>
        <v>0</v>
      </c>
      <c r="AR66" s="174">
        <f t="shared" ca="1" si="43"/>
        <v>0</v>
      </c>
      <c r="AS66" s="174">
        <f t="shared" ca="1" si="43"/>
        <v>0</v>
      </c>
      <c r="AT66" s="174">
        <f t="shared" ca="1" si="43"/>
        <v>0</v>
      </c>
      <c r="AU66" s="174">
        <f t="shared" ca="1" si="43"/>
        <v>0</v>
      </c>
      <c r="AV66" s="174">
        <f t="shared" ca="1" si="43"/>
        <v>0</v>
      </c>
      <c r="AW66" s="174">
        <f t="shared" ca="1" si="43"/>
        <v>0</v>
      </c>
      <c r="AX66" s="174">
        <f t="shared" ca="1" si="43"/>
        <v>0</v>
      </c>
      <c r="AY66" s="174">
        <f t="shared" ca="1" si="43"/>
        <v>0</v>
      </c>
      <c r="AZ66" s="174">
        <f t="shared" ca="1" si="43"/>
        <v>0</v>
      </c>
      <c r="BA66" s="174">
        <f t="shared" ca="1" si="43"/>
        <v>0</v>
      </c>
      <c r="BB66" s="175">
        <f t="shared" ca="1" si="17"/>
        <v>0</v>
      </c>
      <c r="BC66" s="176"/>
      <c r="BD66" s="174">
        <f t="shared" ca="1" si="18"/>
        <v>0</v>
      </c>
      <c r="BE66" s="174">
        <f t="shared" ca="1" si="44"/>
        <v>0</v>
      </c>
      <c r="BF66" s="174">
        <f t="shared" ca="1" si="44"/>
        <v>0</v>
      </c>
      <c r="BG66" s="174">
        <f t="shared" ca="1" si="44"/>
        <v>0</v>
      </c>
      <c r="BH66" s="174">
        <f t="shared" ca="1" si="44"/>
        <v>0</v>
      </c>
      <c r="BI66" s="174">
        <f t="shared" ca="1" si="44"/>
        <v>0</v>
      </c>
      <c r="BJ66" s="174">
        <f t="shared" ca="1" si="44"/>
        <v>0</v>
      </c>
      <c r="BK66" s="174">
        <f t="shared" ca="1" si="44"/>
        <v>0</v>
      </c>
      <c r="BL66" s="174">
        <f t="shared" ca="1" si="44"/>
        <v>0</v>
      </c>
      <c r="BM66" s="174">
        <f t="shared" ca="1" si="44"/>
        <v>0</v>
      </c>
      <c r="BN66" s="174">
        <f t="shared" ca="1" si="44"/>
        <v>0</v>
      </c>
      <c r="BO66" s="174">
        <f t="shared" ca="1" si="44"/>
        <v>0</v>
      </c>
      <c r="BP66" s="174">
        <f t="shared" ca="1" si="44"/>
        <v>0</v>
      </c>
      <c r="BQ66" s="174">
        <f t="shared" ca="1" si="44"/>
        <v>0</v>
      </c>
      <c r="BR66" s="174">
        <f t="shared" ca="1" si="44"/>
        <v>0</v>
      </c>
      <c r="BS66" s="177">
        <f t="shared" ca="1" si="20"/>
        <v>0</v>
      </c>
      <c r="BT66" s="175"/>
      <c r="BU66" s="178">
        <f ca="1">IF(NOT(debteliminator),0,IF(OR(E$11=0,W65+AM66-BD66&lt;=E$11),0,MIN(W65+AM66-BD66-E$11,$C66)))</f>
        <v>0</v>
      </c>
      <c r="BV66" s="174">
        <f ca="1">IF(NOT(debteliminator),0,IF(OR(F$11=0,X65+AN66-BE66&lt;=F$11),0,MIN(X65+AN66-BE66-F$11,$C66-SUM($BU66:BU66))))</f>
        <v>0</v>
      </c>
      <c r="BW66" s="174">
        <f ca="1">IF(NOT(debteliminator),0,IF(OR(G$11=0,Y65+AO66-BF66&lt;=G$11),0,MIN(Y65+AO66-BF66-G$11,$C66-SUM($BU66:BV66))))</f>
        <v>0</v>
      </c>
      <c r="BX66" s="174">
        <f ca="1">IF(NOT(debteliminator),0,IF(OR(H$11=0,Z65+AP66-BG66&lt;=H$11),0,MIN(Z65+AP66-BG66-H$11,$C66-SUM($BU66:BW66))))</f>
        <v>0</v>
      </c>
      <c r="BY66" s="174">
        <f ca="1">IF(NOT(debteliminator),0,IF(OR(I$11=0,AA65+AQ66-BH66&lt;=I$11),0,MIN(AA65+AQ66-BH66-I$11,$C66-SUM($BU66:BX66))))</f>
        <v>0</v>
      </c>
      <c r="BZ66" s="174">
        <f ca="1">IF(NOT(debteliminator),0,IF(OR(J$11=0,AB65+AR66-BI66&lt;=J$11),0,MIN(AB65+AR66-BI66-J$11,$C66-SUM($BU66:BY66))))</f>
        <v>0</v>
      </c>
      <c r="CA66" s="174">
        <f ca="1">IF(NOT(debteliminator),0,IF(OR(K$11=0,AC65+AS66-BJ66&lt;=K$11),0,MIN(AC65+AS66-BJ66-K$11,$C66-SUM($BU66:BZ66))))</f>
        <v>0</v>
      </c>
      <c r="CB66" s="174">
        <f ca="1">IF(NOT(debteliminator),0,IF(OR(L$11=0,AD65+AT66-BK66&lt;=L$11),0,MIN(AD65+AT66-BK66-L$11,$C66-SUM($BU66:CA66))))</f>
        <v>0</v>
      </c>
      <c r="CC66" s="174">
        <f ca="1">IF(NOT(debteliminator),0,IF(OR(M$11=0,AE65+AU66-BL66&lt;=M$11),0,MIN(AE65+AU66-BL66-M$11,$C66-SUM($BU66:CB66))))</f>
        <v>0</v>
      </c>
      <c r="CD66" s="174">
        <f ca="1">IF(NOT(debteliminator),0,IF(OR(N$11=0,AF65+AV66-BM66&lt;=N$11),0,MIN(AF65+AV66-BM66-N$11,$C66-SUM($BU66:CC66))))</f>
        <v>0</v>
      </c>
      <c r="CE66" s="174">
        <f ca="1">IF(NOT(debteliminator),0,IF(OR(O$11=0,AG65+AW66-BN66&lt;=O$11),0,MIN(AG65+AW66-BN66-O$11,$C66-SUM($BU66:CD66))))</f>
        <v>0</v>
      </c>
      <c r="CF66" s="174">
        <f ca="1">IF(NOT(debteliminator),0,IF(OR(P$11=0,AH65+AX66-BO66&lt;=P$11),0,MIN(AH65+AX66-BO66-P$11,$C66-SUM($BU66:CE66))))</f>
        <v>0</v>
      </c>
      <c r="CG66" s="174">
        <f ca="1">IF(NOT(debteliminator),0,IF(OR(Q$11=0,AI65+AY66-BP66&lt;=Q$11),0,MIN(AI65+AY66-BP66-Q$11,$C66-SUM($BU66:CF66))))</f>
        <v>0</v>
      </c>
      <c r="CH66" s="174">
        <f ca="1">IF(NOT(debteliminator),0,IF(OR(R$11=0,AJ65+AZ66-BQ66&lt;=R$11),0,MIN(AJ65+AZ66-BQ66-R$11,$C66-SUM($BU66:CG66))))</f>
        <v>0</v>
      </c>
      <c r="CI66" s="174">
        <f ca="1">IF(NOT(debteliminator),0,IF(OR(S$11=0,AK65+BA66-BR66&lt;=S$11),0,MIN(AK65+BA66-BR66-S$11,$C66-SUM($BU66:CH66))))</f>
        <v>0</v>
      </c>
      <c r="CJ66" s="177">
        <f t="shared" ca="1" si="21"/>
        <v>0</v>
      </c>
      <c r="CL66" s="178">
        <f t="shared" ca="1" si="24"/>
        <v>0</v>
      </c>
      <c r="CM66" s="174">
        <f ca="1">IF(X65&lt;=0,0,IF($C66-$CJ66&lt;=SUM($CL66:CL66),0,IF(BE66+$C66-$CJ66-SUM($CL66:CL66)&gt;X65+AN66,X65+AN66-BE66,$C66-$CJ66-SUM($CL66:CL66))))</f>
        <v>0</v>
      </c>
      <c r="CN66" s="174">
        <f ca="1">IF(Y65&lt;=0,0,IF($C66-$CJ66&lt;=SUM($CL66:CM66),0,IF(BF66+$C66-$CJ66-SUM($CL66:CM66)&gt;Y65+AO66,Y65+AO66-BF66,$C66-$CJ66-SUM($CL66:CM66))))</f>
        <v>0</v>
      </c>
      <c r="CO66" s="174">
        <f ca="1">IF(Z65&lt;=0,0,IF($C66-$CJ66&lt;=SUM($CL66:CN66),0,IF(BG66+$C66-$CJ66-SUM($CL66:CN66)&gt;Z65+AP66,Z65+AP66-BG66,$C66-$CJ66-SUM($CL66:CN66))))</f>
        <v>0</v>
      </c>
      <c r="CP66" s="174">
        <f ca="1">IF(AA65&lt;=0,0,IF($C66-$CJ66&lt;=SUM($CL66:CO66),0,IF(BH66+$C66-$CJ66-SUM($CL66:CO66)&gt;AA65+AQ66,AA65+AQ66-BH66,$C66-$CJ66-SUM($CL66:CO66))))</f>
        <v>0</v>
      </c>
      <c r="CQ66" s="174">
        <f ca="1">IF(AB65&lt;=0,0,IF($C66-$CJ66&lt;=SUM($CL66:CP66),0,IF(BI66+$C66-$CJ66-SUM($CL66:CP66)&gt;AB65+AR66,AB65+AR66-BI66,$C66-$CJ66-SUM($CL66:CP66))))</f>
        <v>0</v>
      </c>
      <c r="CR66" s="174">
        <f ca="1">IF(AC65&lt;=0,0,IF($C66-$CJ66&lt;=SUM($CL66:CQ66),0,IF(BJ66+$C66-$CJ66-SUM($CL66:CQ66)&gt;AC65+AS66,AC65+AS66-BJ66,$C66-$CJ66-SUM($CL66:CQ66))))</f>
        <v>0</v>
      </c>
      <c r="CS66" s="174">
        <f ca="1">IF(AD65&lt;=0,0,IF($C66-$CJ66&lt;=SUM($CL66:CR66),0,IF(BK66+$C66-$CJ66-SUM($CL66:CR66)&gt;AD65+AT66,AD65+AT66-BK66,$C66-$CJ66-SUM($CL66:CR66))))</f>
        <v>0</v>
      </c>
      <c r="CT66" s="174">
        <f ca="1">IF(AE65&lt;=0,0,IF($C66-$CJ66&lt;=SUM($CL66:CS66),0,IF(BL66+$C66-$CJ66-SUM($CL66:CS66)&gt;AE65+AU66,AE65+AU66-BL66,$C66-$CJ66-SUM($CL66:CS66))))</f>
        <v>0</v>
      </c>
      <c r="CU66" s="174">
        <f ca="1">IF(AF65&lt;=0,0,IF($C66-$CJ66&lt;=SUM($CL66:CT66),0,IF(BM66+$C66-$CJ66-SUM($CL66:CT66)&gt;AF65+AV66,AF65+AV66-BM66,$C66-$CJ66-SUM($CL66:CT66))))</f>
        <v>0</v>
      </c>
      <c r="CV66" s="174">
        <f ca="1">IF(AG65&lt;=0,0,IF($C66-$CJ66&lt;=SUM($CL66:CU66),0,IF(BN66+$C66-$CJ66-SUM($CL66:CU66)&gt;AG65+AW66,AG65+AW66-BN66,$C66-$CJ66-SUM($CL66:CU66))))</f>
        <v>0</v>
      </c>
      <c r="CW66" s="174">
        <f ca="1">IF(AH65&lt;=0,0,IF($C66-$CJ66&lt;=SUM($CL66:CV66),0,IF(BO66+$C66-$CJ66-SUM($CL66:CV66)&gt;AH65+AX66,AH65+AX66-BO66,$C66-$CJ66-SUM($CL66:CV66))))</f>
        <v>0</v>
      </c>
      <c r="CX66" s="174">
        <f ca="1">IF(AI65&lt;=0,0,IF($C66-$CJ66&lt;=SUM($CL66:CW66),0,IF(BP66+$C66-$CJ66-SUM($CL66:CW66)&gt;AI65+AY66,AI65+AY66-BP66,$C66-$CJ66-SUM($CL66:CW66))))</f>
        <v>0</v>
      </c>
      <c r="CY66" s="174">
        <f ca="1">IF(AJ65&lt;=0,0,IF($C66-$CJ66&lt;=SUM($CL66:CX66),0,IF(BQ66+$C66-$CJ66-SUM($CL66:CX66)&gt;AJ65+AZ66,AJ65+AZ66-BQ66,$C66-$CJ66-SUM($CL66:CX66))))</f>
        <v>0</v>
      </c>
      <c r="CZ66" s="174">
        <f ca="1">IF(AK65&lt;=0,0,IF($C66-$CJ66&lt;=SUM($CL66:CY66),0,IF(BR66+$C66-$CJ66-SUM($CL66:CY66)&gt;AK65+BA66,AK65+BA66-BR66,$C66-$CJ66-SUM($CL66:CY66))))</f>
        <v>0</v>
      </c>
      <c r="DA66" s="176"/>
      <c r="DB66" s="176"/>
    </row>
    <row r="67" spans="1:106">
      <c r="A67" s="165" t="str">
        <f t="shared" ca="1" si="9"/>
        <v/>
      </c>
      <c r="B67" s="166" t="e">
        <f t="shared" ca="1" si="22"/>
        <v>#N/A</v>
      </c>
      <c r="C67" s="169" t="str">
        <f ca="1">IF(A67="","",IF(debteliminator,IF(($E$7-BS67)&lt;0,0,$E$7-BS67),0)+D67)</f>
        <v/>
      </c>
      <c r="D67" s="420"/>
      <c r="E67" s="172">
        <f t="shared" ca="1" si="23"/>
        <v>0</v>
      </c>
      <c r="F67" s="172">
        <f t="shared" ca="1" si="25"/>
        <v>0</v>
      </c>
      <c r="G67" s="172">
        <f t="shared" ca="1" si="26"/>
        <v>0</v>
      </c>
      <c r="H67" s="172">
        <f t="shared" ca="1" si="27"/>
        <v>0</v>
      </c>
      <c r="I67" s="172">
        <f t="shared" ca="1" si="28"/>
        <v>0</v>
      </c>
      <c r="J67" s="172">
        <f t="shared" ca="1" si="29"/>
        <v>0</v>
      </c>
      <c r="K67" s="172">
        <f t="shared" ca="1" si="30"/>
        <v>0</v>
      </c>
      <c r="L67" s="172">
        <f t="shared" ca="1" si="31"/>
        <v>0</v>
      </c>
      <c r="M67" s="172">
        <f t="shared" ca="1" si="32"/>
        <v>0</v>
      </c>
      <c r="N67" s="172">
        <f t="shared" ca="1" si="33"/>
        <v>0</v>
      </c>
      <c r="O67" s="172">
        <f t="shared" ca="1" si="34"/>
        <v>0</v>
      </c>
      <c r="P67" s="172">
        <f t="shared" ca="1" si="35"/>
        <v>0</v>
      </c>
      <c r="Q67" s="172">
        <f t="shared" ca="1" si="36"/>
        <v>0</v>
      </c>
      <c r="R67" s="172">
        <f t="shared" ca="1" si="37"/>
        <v>0</v>
      </c>
      <c r="S67" s="172">
        <f t="shared" ca="1" si="38"/>
        <v>0</v>
      </c>
      <c r="U67" s="169">
        <f t="shared" ca="1" si="11"/>
        <v>0</v>
      </c>
      <c r="V67" s="173">
        <f t="shared" ca="1" si="12"/>
        <v>0</v>
      </c>
      <c r="W67" s="174">
        <f t="shared" ca="1" si="13"/>
        <v>0</v>
      </c>
      <c r="X67" s="174">
        <f t="shared" ca="1" si="42"/>
        <v>0</v>
      </c>
      <c r="Y67" s="174">
        <f t="shared" ca="1" si="42"/>
        <v>0</v>
      </c>
      <c r="Z67" s="174">
        <f t="shared" ca="1" si="42"/>
        <v>0</v>
      </c>
      <c r="AA67" s="174">
        <f t="shared" ca="1" si="42"/>
        <v>0</v>
      </c>
      <c r="AB67" s="174">
        <f t="shared" ca="1" si="42"/>
        <v>0</v>
      </c>
      <c r="AC67" s="174">
        <f t="shared" ca="1" si="42"/>
        <v>0</v>
      </c>
      <c r="AD67" s="174">
        <f t="shared" ca="1" si="42"/>
        <v>0</v>
      </c>
      <c r="AE67" s="174">
        <f t="shared" ca="1" si="42"/>
        <v>0</v>
      </c>
      <c r="AF67" s="174">
        <f t="shared" ca="1" si="42"/>
        <v>0</v>
      </c>
      <c r="AG67" s="174">
        <f t="shared" ca="1" si="42"/>
        <v>0</v>
      </c>
      <c r="AH67" s="174">
        <f t="shared" ca="1" si="42"/>
        <v>0</v>
      </c>
      <c r="AI67" s="174">
        <f t="shared" ca="1" si="42"/>
        <v>0</v>
      </c>
      <c r="AJ67" s="174">
        <f t="shared" ca="1" si="42"/>
        <v>0</v>
      </c>
      <c r="AK67" s="174">
        <f t="shared" ca="1" si="42"/>
        <v>0</v>
      </c>
      <c r="AL67" s="179"/>
      <c r="AM67" s="174">
        <f t="shared" ca="1" si="15"/>
        <v>0</v>
      </c>
      <c r="AN67" s="174">
        <f t="shared" ca="1" si="43"/>
        <v>0</v>
      </c>
      <c r="AO67" s="174">
        <f t="shared" ca="1" si="43"/>
        <v>0</v>
      </c>
      <c r="AP67" s="174">
        <f t="shared" ca="1" si="43"/>
        <v>0</v>
      </c>
      <c r="AQ67" s="174">
        <f t="shared" ca="1" si="43"/>
        <v>0</v>
      </c>
      <c r="AR67" s="174">
        <f t="shared" ca="1" si="43"/>
        <v>0</v>
      </c>
      <c r="AS67" s="174">
        <f t="shared" ca="1" si="43"/>
        <v>0</v>
      </c>
      <c r="AT67" s="174">
        <f t="shared" ca="1" si="43"/>
        <v>0</v>
      </c>
      <c r="AU67" s="174">
        <f t="shared" ca="1" si="43"/>
        <v>0</v>
      </c>
      <c r="AV67" s="174">
        <f t="shared" ca="1" si="43"/>
        <v>0</v>
      </c>
      <c r="AW67" s="174">
        <f t="shared" ca="1" si="43"/>
        <v>0</v>
      </c>
      <c r="AX67" s="174">
        <f t="shared" ca="1" si="43"/>
        <v>0</v>
      </c>
      <c r="AY67" s="174">
        <f t="shared" ca="1" si="43"/>
        <v>0</v>
      </c>
      <c r="AZ67" s="174">
        <f t="shared" ca="1" si="43"/>
        <v>0</v>
      </c>
      <c r="BA67" s="174">
        <f t="shared" ca="1" si="43"/>
        <v>0</v>
      </c>
      <c r="BB67" s="175">
        <f t="shared" ca="1" si="17"/>
        <v>0</v>
      </c>
      <c r="BC67" s="176"/>
      <c r="BD67" s="174">
        <f t="shared" ca="1" si="18"/>
        <v>0</v>
      </c>
      <c r="BE67" s="174">
        <f t="shared" ca="1" si="44"/>
        <v>0</v>
      </c>
      <c r="BF67" s="174">
        <f t="shared" ca="1" si="44"/>
        <v>0</v>
      </c>
      <c r="BG67" s="174">
        <f t="shared" ca="1" si="44"/>
        <v>0</v>
      </c>
      <c r="BH67" s="174">
        <f t="shared" ca="1" si="44"/>
        <v>0</v>
      </c>
      <c r="BI67" s="174">
        <f t="shared" ca="1" si="44"/>
        <v>0</v>
      </c>
      <c r="BJ67" s="174">
        <f t="shared" ca="1" si="44"/>
        <v>0</v>
      </c>
      <c r="BK67" s="174">
        <f t="shared" ca="1" si="44"/>
        <v>0</v>
      </c>
      <c r="BL67" s="174">
        <f t="shared" ca="1" si="44"/>
        <v>0</v>
      </c>
      <c r="BM67" s="174">
        <f t="shared" ca="1" si="44"/>
        <v>0</v>
      </c>
      <c r="BN67" s="174">
        <f t="shared" ca="1" si="44"/>
        <v>0</v>
      </c>
      <c r="BO67" s="174">
        <f t="shared" ca="1" si="44"/>
        <v>0</v>
      </c>
      <c r="BP67" s="174">
        <f t="shared" ca="1" si="44"/>
        <v>0</v>
      </c>
      <c r="BQ67" s="174">
        <f t="shared" ca="1" si="44"/>
        <v>0</v>
      </c>
      <c r="BR67" s="174">
        <f t="shared" ca="1" si="44"/>
        <v>0</v>
      </c>
      <c r="BS67" s="177">
        <f t="shared" ca="1" si="20"/>
        <v>0</v>
      </c>
      <c r="BT67" s="175"/>
      <c r="BU67" s="178">
        <f ca="1">IF(NOT(debteliminator),0,IF(OR(E$11=0,W66+AM67-BD67&lt;=E$11),0,MIN(W66+AM67-BD67-E$11,$C67)))</f>
        <v>0</v>
      </c>
      <c r="BV67" s="174">
        <f ca="1">IF(NOT(debteliminator),0,IF(OR(F$11=0,X66+AN67-BE67&lt;=F$11),0,MIN(X66+AN67-BE67-F$11,$C67-SUM($BU67:BU67))))</f>
        <v>0</v>
      </c>
      <c r="BW67" s="174">
        <f ca="1">IF(NOT(debteliminator),0,IF(OR(G$11=0,Y66+AO67-BF67&lt;=G$11),0,MIN(Y66+AO67-BF67-G$11,$C67-SUM($BU67:BV67))))</f>
        <v>0</v>
      </c>
      <c r="BX67" s="174">
        <f ca="1">IF(NOT(debteliminator),0,IF(OR(H$11=0,Z66+AP67-BG67&lt;=H$11),0,MIN(Z66+AP67-BG67-H$11,$C67-SUM($BU67:BW67))))</f>
        <v>0</v>
      </c>
      <c r="BY67" s="174">
        <f ca="1">IF(NOT(debteliminator),0,IF(OR(I$11=0,AA66+AQ67-BH67&lt;=I$11),0,MIN(AA66+AQ67-BH67-I$11,$C67-SUM($BU67:BX67))))</f>
        <v>0</v>
      </c>
      <c r="BZ67" s="174">
        <f ca="1">IF(NOT(debteliminator),0,IF(OR(J$11=0,AB66+AR67-BI67&lt;=J$11),0,MIN(AB66+AR67-BI67-J$11,$C67-SUM($BU67:BY67))))</f>
        <v>0</v>
      </c>
      <c r="CA67" s="174">
        <f ca="1">IF(NOT(debteliminator),0,IF(OR(K$11=0,AC66+AS67-BJ67&lt;=K$11),0,MIN(AC66+AS67-BJ67-K$11,$C67-SUM($BU67:BZ67))))</f>
        <v>0</v>
      </c>
      <c r="CB67" s="174">
        <f ca="1">IF(NOT(debteliminator),0,IF(OR(L$11=0,AD66+AT67-BK67&lt;=L$11),0,MIN(AD66+AT67-BK67-L$11,$C67-SUM($BU67:CA67))))</f>
        <v>0</v>
      </c>
      <c r="CC67" s="174">
        <f ca="1">IF(NOT(debteliminator),0,IF(OR(M$11=0,AE66+AU67-BL67&lt;=M$11),0,MIN(AE66+AU67-BL67-M$11,$C67-SUM($BU67:CB67))))</f>
        <v>0</v>
      </c>
      <c r="CD67" s="174">
        <f ca="1">IF(NOT(debteliminator),0,IF(OR(N$11=0,AF66+AV67-BM67&lt;=N$11),0,MIN(AF66+AV67-BM67-N$11,$C67-SUM($BU67:CC67))))</f>
        <v>0</v>
      </c>
      <c r="CE67" s="174">
        <f ca="1">IF(NOT(debteliminator),0,IF(OR(O$11=0,AG66+AW67-BN67&lt;=O$11),0,MIN(AG66+AW67-BN67-O$11,$C67-SUM($BU67:CD67))))</f>
        <v>0</v>
      </c>
      <c r="CF67" s="174">
        <f ca="1">IF(NOT(debteliminator),0,IF(OR(P$11=0,AH66+AX67-BO67&lt;=P$11),0,MIN(AH66+AX67-BO67-P$11,$C67-SUM($BU67:CE67))))</f>
        <v>0</v>
      </c>
      <c r="CG67" s="174">
        <f ca="1">IF(NOT(debteliminator),0,IF(OR(Q$11=0,AI66+AY67-BP67&lt;=Q$11),0,MIN(AI66+AY67-BP67-Q$11,$C67-SUM($BU67:CF67))))</f>
        <v>0</v>
      </c>
      <c r="CH67" s="174">
        <f ca="1">IF(NOT(debteliminator),0,IF(OR(R$11=0,AJ66+AZ67-BQ67&lt;=R$11),0,MIN(AJ66+AZ67-BQ67-R$11,$C67-SUM($BU67:CG67))))</f>
        <v>0</v>
      </c>
      <c r="CI67" s="174">
        <f ca="1">IF(NOT(debteliminator),0,IF(OR(S$11=0,AK66+BA67-BR67&lt;=S$11),0,MIN(AK66+BA67-BR67-S$11,$C67-SUM($BU67:CH67))))</f>
        <v>0</v>
      </c>
      <c r="CJ67" s="177">
        <f t="shared" ca="1" si="21"/>
        <v>0</v>
      </c>
      <c r="CL67" s="178">
        <f t="shared" ca="1" si="24"/>
        <v>0</v>
      </c>
      <c r="CM67" s="174">
        <f ca="1">IF(X66&lt;=0,0,IF($C67-$CJ67&lt;=SUM($CL67:CL67),0,IF(BE67+$C67-$CJ67-SUM($CL67:CL67)&gt;X66+AN67,X66+AN67-BE67,$C67-$CJ67-SUM($CL67:CL67))))</f>
        <v>0</v>
      </c>
      <c r="CN67" s="174">
        <f ca="1">IF(Y66&lt;=0,0,IF($C67-$CJ67&lt;=SUM($CL67:CM67),0,IF(BF67+$C67-$CJ67-SUM($CL67:CM67)&gt;Y66+AO67,Y66+AO67-BF67,$C67-$CJ67-SUM($CL67:CM67))))</f>
        <v>0</v>
      </c>
      <c r="CO67" s="174">
        <f ca="1">IF(Z66&lt;=0,0,IF($C67-$CJ67&lt;=SUM($CL67:CN67),0,IF(BG67+$C67-$CJ67-SUM($CL67:CN67)&gt;Z66+AP67,Z66+AP67-BG67,$C67-$CJ67-SUM($CL67:CN67))))</f>
        <v>0</v>
      </c>
      <c r="CP67" s="174">
        <f ca="1">IF(AA66&lt;=0,0,IF($C67-$CJ67&lt;=SUM($CL67:CO67),0,IF(BH67+$C67-$CJ67-SUM($CL67:CO67)&gt;AA66+AQ67,AA66+AQ67-BH67,$C67-$CJ67-SUM($CL67:CO67))))</f>
        <v>0</v>
      </c>
      <c r="CQ67" s="174">
        <f ca="1">IF(AB66&lt;=0,0,IF($C67-$CJ67&lt;=SUM($CL67:CP67),0,IF(BI67+$C67-$CJ67-SUM($CL67:CP67)&gt;AB66+AR67,AB66+AR67-BI67,$C67-$CJ67-SUM($CL67:CP67))))</f>
        <v>0</v>
      </c>
      <c r="CR67" s="174">
        <f ca="1">IF(AC66&lt;=0,0,IF($C67-$CJ67&lt;=SUM($CL67:CQ67),0,IF(BJ67+$C67-$CJ67-SUM($CL67:CQ67)&gt;AC66+AS67,AC66+AS67-BJ67,$C67-$CJ67-SUM($CL67:CQ67))))</f>
        <v>0</v>
      </c>
      <c r="CS67" s="174">
        <f ca="1">IF(AD66&lt;=0,0,IF($C67-$CJ67&lt;=SUM($CL67:CR67),0,IF(BK67+$C67-$CJ67-SUM($CL67:CR67)&gt;AD66+AT67,AD66+AT67-BK67,$C67-$CJ67-SUM($CL67:CR67))))</f>
        <v>0</v>
      </c>
      <c r="CT67" s="174">
        <f ca="1">IF(AE66&lt;=0,0,IF($C67-$CJ67&lt;=SUM($CL67:CS67),0,IF(BL67+$C67-$CJ67-SUM($CL67:CS67)&gt;AE66+AU67,AE66+AU67-BL67,$C67-$CJ67-SUM($CL67:CS67))))</f>
        <v>0</v>
      </c>
      <c r="CU67" s="174">
        <f ca="1">IF(AF66&lt;=0,0,IF($C67-$CJ67&lt;=SUM($CL67:CT67),0,IF(BM67+$C67-$CJ67-SUM($CL67:CT67)&gt;AF66+AV67,AF66+AV67-BM67,$C67-$CJ67-SUM($CL67:CT67))))</f>
        <v>0</v>
      </c>
      <c r="CV67" s="174">
        <f ca="1">IF(AG66&lt;=0,0,IF($C67-$CJ67&lt;=SUM($CL67:CU67),0,IF(BN67+$C67-$CJ67-SUM($CL67:CU67)&gt;AG66+AW67,AG66+AW67-BN67,$C67-$CJ67-SUM($CL67:CU67))))</f>
        <v>0</v>
      </c>
      <c r="CW67" s="174">
        <f ca="1">IF(AH66&lt;=0,0,IF($C67-$CJ67&lt;=SUM($CL67:CV67),0,IF(BO67+$C67-$CJ67-SUM($CL67:CV67)&gt;AH66+AX67,AH66+AX67-BO67,$C67-$CJ67-SUM($CL67:CV67))))</f>
        <v>0</v>
      </c>
      <c r="CX67" s="174">
        <f ca="1">IF(AI66&lt;=0,0,IF($C67-$CJ67&lt;=SUM($CL67:CW67),0,IF(BP67+$C67-$CJ67-SUM($CL67:CW67)&gt;AI66+AY67,AI66+AY67-BP67,$C67-$CJ67-SUM($CL67:CW67))))</f>
        <v>0</v>
      </c>
      <c r="CY67" s="174">
        <f ca="1">IF(AJ66&lt;=0,0,IF($C67-$CJ67&lt;=SUM($CL67:CX67),0,IF(BQ67+$C67-$CJ67-SUM($CL67:CX67)&gt;AJ66+AZ67,AJ66+AZ67-BQ67,$C67-$CJ67-SUM($CL67:CX67))))</f>
        <v>0</v>
      </c>
      <c r="CZ67" s="174">
        <f ca="1">IF(AK66&lt;=0,0,IF($C67-$CJ67&lt;=SUM($CL67:CY67),0,IF(BR67+$C67-$CJ67-SUM($CL67:CY67)&gt;AK66+BA67,AK66+BA67-BR67,$C67-$CJ67-SUM($CL67:CY67))))</f>
        <v>0</v>
      </c>
      <c r="DA67" s="176"/>
      <c r="DB67" s="176"/>
    </row>
    <row r="68" spans="1:106">
      <c r="A68" s="165" t="str">
        <f t="shared" ca="1" si="9"/>
        <v/>
      </c>
      <c r="B68" s="166" t="e">
        <f t="shared" ca="1" si="22"/>
        <v>#N/A</v>
      </c>
      <c r="C68" s="169" t="str">
        <f ca="1">IF(A68="","",IF(debteliminator,IF(($E$7-BS68)&lt;0,0,$E$7-BS68),0)+D68)</f>
        <v/>
      </c>
      <c r="D68" s="420"/>
      <c r="E68" s="172">
        <f t="shared" ca="1" si="23"/>
        <v>0</v>
      </c>
      <c r="F68" s="172">
        <f t="shared" ca="1" si="25"/>
        <v>0</v>
      </c>
      <c r="G68" s="172">
        <f t="shared" ca="1" si="26"/>
        <v>0</v>
      </c>
      <c r="H68" s="172">
        <f t="shared" ca="1" si="27"/>
        <v>0</v>
      </c>
      <c r="I68" s="172">
        <f t="shared" ca="1" si="28"/>
        <v>0</v>
      </c>
      <c r="J68" s="172">
        <f t="shared" ca="1" si="29"/>
        <v>0</v>
      </c>
      <c r="K68" s="172">
        <f t="shared" ca="1" si="30"/>
        <v>0</v>
      </c>
      <c r="L68" s="172">
        <f t="shared" ca="1" si="31"/>
        <v>0</v>
      </c>
      <c r="M68" s="172">
        <f t="shared" ca="1" si="32"/>
        <v>0</v>
      </c>
      <c r="N68" s="172">
        <f t="shared" ca="1" si="33"/>
        <v>0</v>
      </c>
      <c r="O68" s="172">
        <f t="shared" ca="1" si="34"/>
        <v>0</v>
      </c>
      <c r="P68" s="172">
        <f t="shared" ca="1" si="35"/>
        <v>0</v>
      </c>
      <c r="Q68" s="172">
        <f t="shared" ca="1" si="36"/>
        <v>0</v>
      </c>
      <c r="R68" s="172">
        <f t="shared" ca="1" si="37"/>
        <v>0</v>
      </c>
      <c r="S68" s="172">
        <f t="shared" ca="1" si="38"/>
        <v>0</v>
      </c>
      <c r="U68" s="169">
        <f t="shared" ca="1" si="11"/>
        <v>0</v>
      </c>
      <c r="V68" s="173">
        <f t="shared" ca="1" si="12"/>
        <v>0</v>
      </c>
      <c r="W68" s="174">
        <f t="shared" ca="1" si="13"/>
        <v>0</v>
      </c>
      <c r="X68" s="174">
        <f t="shared" ca="1" si="42"/>
        <v>0</v>
      </c>
      <c r="Y68" s="174">
        <f t="shared" ca="1" si="42"/>
        <v>0</v>
      </c>
      <c r="Z68" s="174">
        <f t="shared" ca="1" si="42"/>
        <v>0</v>
      </c>
      <c r="AA68" s="174">
        <f t="shared" ca="1" si="42"/>
        <v>0</v>
      </c>
      <c r="AB68" s="174">
        <f t="shared" ca="1" si="42"/>
        <v>0</v>
      </c>
      <c r="AC68" s="174">
        <f t="shared" ca="1" si="42"/>
        <v>0</v>
      </c>
      <c r="AD68" s="174">
        <f t="shared" ca="1" si="42"/>
        <v>0</v>
      </c>
      <c r="AE68" s="174">
        <f t="shared" ca="1" si="42"/>
        <v>0</v>
      </c>
      <c r="AF68" s="174">
        <f t="shared" ca="1" si="42"/>
        <v>0</v>
      </c>
      <c r="AG68" s="174">
        <f t="shared" ca="1" si="42"/>
        <v>0</v>
      </c>
      <c r="AH68" s="174">
        <f t="shared" ca="1" si="42"/>
        <v>0</v>
      </c>
      <c r="AI68" s="174">
        <f t="shared" ca="1" si="42"/>
        <v>0</v>
      </c>
      <c r="AJ68" s="174">
        <f t="shared" ca="1" si="42"/>
        <v>0</v>
      </c>
      <c r="AK68" s="174">
        <f t="shared" ca="1" si="42"/>
        <v>0</v>
      </c>
      <c r="AL68" s="179"/>
      <c r="AM68" s="174">
        <f t="shared" ca="1" si="15"/>
        <v>0</v>
      </c>
      <c r="AN68" s="174">
        <f t="shared" ca="1" si="43"/>
        <v>0</v>
      </c>
      <c r="AO68" s="174">
        <f t="shared" ca="1" si="43"/>
        <v>0</v>
      </c>
      <c r="AP68" s="174">
        <f t="shared" ca="1" si="43"/>
        <v>0</v>
      </c>
      <c r="AQ68" s="174">
        <f t="shared" ca="1" si="43"/>
        <v>0</v>
      </c>
      <c r="AR68" s="174">
        <f t="shared" ca="1" si="43"/>
        <v>0</v>
      </c>
      <c r="AS68" s="174">
        <f t="shared" ca="1" si="43"/>
        <v>0</v>
      </c>
      <c r="AT68" s="174">
        <f t="shared" ca="1" si="43"/>
        <v>0</v>
      </c>
      <c r="AU68" s="174">
        <f t="shared" ca="1" si="43"/>
        <v>0</v>
      </c>
      <c r="AV68" s="174">
        <f t="shared" ca="1" si="43"/>
        <v>0</v>
      </c>
      <c r="AW68" s="174">
        <f t="shared" ca="1" si="43"/>
        <v>0</v>
      </c>
      <c r="AX68" s="174">
        <f t="shared" ca="1" si="43"/>
        <v>0</v>
      </c>
      <c r="AY68" s="174">
        <f t="shared" ca="1" si="43"/>
        <v>0</v>
      </c>
      <c r="AZ68" s="174">
        <f t="shared" ca="1" si="43"/>
        <v>0</v>
      </c>
      <c r="BA68" s="174">
        <f t="shared" ca="1" si="43"/>
        <v>0</v>
      </c>
      <c r="BB68" s="175">
        <f t="shared" ca="1" si="17"/>
        <v>0</v>
      </c>
      <c r="BC68" s="176"/>
      <c r="BD68" s="174">
        <f t="shared" ca="1" si="18"/>
        <v>0</v>
      </c>
      <c r="BE68" s="174">
        <f t="shared" ca="1" si="44"/>
        <v>0</v>
      </c>
      <c r="BF68" s="174">
        <f t="shared" ca="1" si="44"/>
        <v>0</v>
      </c>
      <c r="BG68" s="174">
        <f t="shared" ca="1" si="44"/>
        <v>0</v>
      </c>
      <c r="BH68" s="174">
        <f t="shared" ca="1" si="44"/>
        <v>0</v>
      </c>
      <c r="BI68" s="174">
        <f t="shared" ca="1" si="44"/>
        <v>0</v>
      </c>
      <c r="BJ68" s="174">
        <f t="shared" ca="1" si="44"/>
        <v>0</v>
      </c>
      <c r="BK68" s="174">
        <f t="shared" ca="1" si="44"/>
        <v>0</v>
      </c>
      <c r="BL68" s="174">
        <f t="shared" ca="1" si="44"/>
        <v>0</v>
      </c>
      <c r="BM68" s="174">
        <f t="shared" ca="1" si="44"/>
        <v>0</v>
      </c>
      <c r="BN68" s="174">
        <f t="shared" ca="1" si="44"/>
        <v>0</v>
      </c>
      <c r="BO68" s="174">
        <f t="shared" ca="1" si="44"/>
        <v>0</v>
      </c>
      <c r="BP68" s="174">
        <f t="shared" ca="1" si="44"/>
        <v>0</v>
      </c>
      <c r="BQ68" s="174">
        <f t="shared" ca="1" si="44"/>
        <v>0</v>
      </c>
      <c r="BR68" s="174">
        <f t="shared" ca="1" si="44"/>
        <v>0</v>
      </c>
      <c r="BS68" s="177">
        <f t="shared" ca="1" si="20"/>
        <v>0</v>
      </c>
      <c r="BT68" s="175"/>
      <c r="BU68" s="178">
        <f ca="1">IF(NOT(debteliminator),0,IF(OR(E$11=0,W67+AM68-BD68&lt;=E$11),0,MIN(W67+AM68-BD68-E$11,$C68)))</f>
        <v>0</v>
      </c>
      <c r="BV68" s="174">
        <f ca="1">IF(NOT(debteliminator),0,IF(OR(F$11=0,X67+AN68-BE68&lt;=F$11),0,MIN(X67+AN68-BE68-F$11,$C68-SUM($BU68:BU68))))</f>
        <v>0</v>
      </c>
      <c r="BW68" s="174">
        <f ca="1">IF(NOT(debteliminator),0,IF(OR(G$11=0,Y67+AO68-BF68&lt;=G$11),0,MIN(Y67+AO68-BF68-G$11,$C68-SUM($BU68:BV68))))</f>
        <v>0</v>
      </c>
      <c r="BX68" s="174">
        <f ca="1">IF(NOT(debteliminator),0,IF(OR(H$11=0,Z67+AP68-BG68&lt;=H$11),0,MIN(Z67+AP68-BG68-H$11,$C68-SUM($BU68:BW68))))</f>
        <v>0</v>
      </c>
      <c r="BY68" s="174">
        <f ca="1">IF(NOT(debteliminator),0,IF(OR(I$11=0,AA67+AQ68-BH68&lt;=I$11),0,MIN(AA67+AQ68-BH68-I$11,$C68-SUM($BU68:BX68))))</f>
        <v>0</v>
      </c>
      <c r="BZ68" s="174">
        <f ca="1">IF(NOT(debteliminator),0,IF(OR(J$11=0,AB67+AR68-BI68&lt;=J$11),0,MIN(AB67+AR68-BI68-J$11,$C68-SUM($BU68:BY68))))</f>
        <v>0</v>
      </c>
      <c r="CA68" s="174">
        <f ca="1">IF(NOT(debteliminator),0,IF(OR(K$11=0,AC67+AS68-BJ68&lt;=K$11),0,MIN(AC67+AS68-BJ68-K$11,$C68-SUM($BU68:BZ68))))</f>
        <v>0</v>
      </c>
      <c r="CB68" s="174">
        <f ca="1">IF(NOT(debteliminator),0,IF(OR(L$11=0,AD67+AT68-BK68&lt;=L$11),0,MIN(AD67+AT68-BK68-L$11,$C68-SUM($BU68:CA68))))</f>
        <v>0</v>
      </c>
      <c r="CC68" s="174">
        <f ca="1">IF(NOT(debteliminator),0,IF(OR(M$11=0,AE67+AU68-BL68&lt;=M$11),0,MIN(AE67+AU68-BL68-M$11,$C68-SUM($BU68:CB68))))</f>
        <v>0</v>
      </c>
      <c r="CD68" s="174">
        <f ca="1">IF(NOT(debteliminator),0,IF(OR(N$11=0,AF67+AV68-BM68&lt;=N$11),0,MIN(AF67+AV68-BM68-N$11,$C68-SUM($BU68:CC68))))</f>
        <v>0</v>
      </c>
      <c r="CE68" s="174">
        <f ca="1">IF(NOT(debteliminator),0,IF(OR(O$11=0,AG67+AW68-BN68&lt;=O$11),0,MIN(AG67+AW68-BN68-O$11,$C68-SUM($BU68:CD68))))</f>
        <v>0</v>
      </c>
      <c r="CF68" s="174">
        <f ca="1">IF(NOT(debteliminator),0,IF(OR(P$11=0,AH67+AX68-BO68&lt;=P$11),0,MIN(AH67+AX68-BO68-P$11,$C68-SUM($BU68:CE68))))</f>
        <v>0</v>
      </c>
      <c r="CG68" s="174">
        <f ca="1">IF(NOT(debteliminator),0,IF(OR(Q$11=0,AI67+AY68-BP68&lt;=Q$11),0,MIN(AI67+AY68-BP68-Q$11,$C68-SUM($BU68:CF68))))</f>
        <v>0</v>
      </c>
      <c r="CH68" s="174">
        <f ca="1">IF(NOT(debteliminator),0,IF(OR(R$11=0,AJ67+AZ68-BQ68&lt;=R$11),0,MIN(AJ67+AZ68-BQ68-R$11,$C68-SUM($BU68:CG68))))</f>
        <v>0</v>
      </c>
      <c r="CI68" s="174">
        <f ca="1">IF(NOT(debteliminator),0,IF(OR(S$11=0,AK67+BA68-BR68&lt;=S$11),0,MIN(AK67+BA68-BR68-S$11,$C68-SUM($BU68:CH68))))</f>
        <v>0</v>
      </c>
      <c r="CJ68" s="177">
        <f t="shared" ca="1" si="21"/>
        <v>0</v>
      </c>
      <c r="CL68" s="178">
        <f t="shared" ca="1" si="24"/>
        <v>0</v>
      </c>
      <c r="CM68" s="174">
        <f ca="1">IF(X67&lt;=0,0,IF($C68-$CJ68&lt;=SUM($CL68:CL68),0,IF(BE68+$C68-$CJ68-SUM($CL68:CL68)&gt;X67+AN68,X67+AN68-BE68,$C68-$CJ68-SUM($CL68:CL68))))</f>
        <v>0</v>
      </c>
      <c r="CN68" s="174">
        <f ca="1">IF(Y67&lt;=0,0,IF($C68-$CJ68&lt;=SUM($CL68:CM68),0,IF(BF68+$C68-$CJ68-SUM($CL68:CM68)&gt;Y67+AO68,Y67+AO68-BF68,$C68-$CJ68-SUM($CL68:CM68))))</f>
        <v>0</v>
      </c>
      <c r="CO68" s="174">
        <f ca="1">IF(Z67&lt;=0,0,IF($C68-$CJ68&lt;=SUM($CL68:CN68),0,IF(BG68+$C68-$CJ68-SUM($CL68:CN68)&gt;Z67+AP68,Z67+AP68-BG68,$C68-$CJ68-SUM($CL68:CN68))))</f>
        <v>0</v>
      </c>
      <c r="CP68" s="174">
        <f ca="1">IF(AA67&lt;=0,0,IF($C68-$CJ68&lt;=SUM($CL68:CO68),0,IF(BH68+$C68-$CJ68-SUM($CL68:CO68)&gt;AA67+AQ68,AA67+AQ68-BH68,$C68-$CJ68-SUM($CL68:CO68))))</f>
        <v>0</v>
      </c>
      <c r="CQ68" s="174">
        <f ca="1">IF(AB67&lt;=0,0,IF($C68-$CJ68&lt;=SUM($CL68:CP68),0,IF(BI68+$C68-$CJ68-SUM($CL68:CP68)&gt;AB67+AR68,AB67+AR68-BI68,$C68-$CJ68-SUM($CL68:CP68))))</f>
        <v>0</v>
      </c>
      <c r="CR68" s="174">
        <f ca="1">IF(AC67&lt;=0,0,IF($C68-$CJ68&lt;=SUM($CL68:CQ68),0,IF(BJ68+$C68-$CJ68-SUM($CL68:CQ68)&gt;AC67+AS68,AC67+AS68-BJ68,$C68-$CJ68-SUM($CL68:CQ68))))</f>
        <v>0</v>
      </c>
      <c r="CS68" s="174">
        <f ca="1">IF(AD67&lt;=0,0,IF($C68-$CJ68&lt;=SUM($CL68:CR68),0,IF(BK68+$C68-$CJ68-SUM($CL68:CR68)&gt;AD67+AT68,AD67+AT68-BK68,$C68-$CJ68-SUM($CL68:CR68))))</f>
        <v>0</v>
      </c>
      <c r="CT68" s="174">
        <f ca="1">IF(AE67&lt;=0,0,IF($C68-$CJ68&lt;=SUM($CL68:CS68),0,IF(BL68+$C68-$CJ68-SUM($CL68:CS68)&gt;AE67+AU68,AE67+AU68-BL68,$C68-$CJ68-SUM($CL68:CS68))))</f>
        <v>0</v>
      </c>
      <c r="CU68" s="174">
        <f ca="1">IF(AF67&lt;=0,0,IF($C68-$CJ68&lt;=SUM($CL68:CT68),0,IF(BM68+$C68-$CJ68-SUM($CL68:CT68)&gt;AF67+AV68,AF67+AV68-BM68,$C68-$CJ68-SUM($CL68:CT68))))</f>
        <v>0</v>
      </c>
      <c r="CV68" s="174">
        <f ca="1">IF(AG67&lt;=0,0,IF($C68-$CJ68&lt;=SUM($CL68:CU68),0,IF(BN68+$C68-$CJ68-SUM($CL68:CU68)&gt;AG67+AW68,AG67+AW68-BN68,$C68-$CJ68-SUM($CL68:CU68))))</f>
        <v>0</v>
      </c>
      <c r="CW68" s="174">
        <f ca="1">IF(AH67&lt;=0,0,IF($C68-$CJ68&lt;=SUM($CL68:CV68),0,IF(BO68+$C68-$CJ68-SUM($CL68:CV68)&gt;AH67+AX68,AH67+AX68-BO68,$C68-$CJ68-SUM($CL68:CV68))))</f>
        <v>0</v>
      </c>
      <c r="CX68" s="174">
        <f ca="1">IF(AI67&lt;=0,0,IF($C68-$CJ68&lt;=SUM($CL68:CW68),0,IF(BP68+$C68-$CJ68-SUM($CL68:CW68)&gt;AI67+AY68,AI67+AY68-BP68,$C68-$CJ68-SUM($CL68:CW68))))</f>
        <v>0</v>
      </c>
      <c r="CY68" s="174">
        <f ca="1">IF(AJ67&lt;=0,0,IF($C68-$CJ68&lt;=SUM($CL68:CX68),0,IF(BQ68+$C68-$CJ68-SUM($CL68:CX68)&gt;AJ67+AZ68,AJ67+AZ68-BQ68,$C68-$CJ68-SUM($CL68:CX68))))</f>
        <v>0</v>
      </c>
      <c r="CZ68" s="174">
        <f ca="1">IF(AK67&lt;=0,0,IF($C68-$CJ68&lt;=SUM($CL68:CY68),0,IF(BR68+$C68-$CJ68-SUM($CL68:CY68)&gt;AK67+BA68,AK67+BA68-BR68,$C68-$CJ68-SUM($CL68:CY68))))</f>
        <v>0</v>
      </c>
      <c r="DA68" s="176"/>
      <c r="DB68" s="176"/>
    </row>
    <row r="69" spans="1:106">
      <c r="A69" s="165" t="str">
        <f t="shared" ca="1" si="9"/>
        <v/>
      </c>
      <c r="B69" s="166" t="e">
        <f t="shared" ca="1" si="22"/>
        <v>#N/A</v>
      </c>
      <c r="C69" s="169" t="str">
        <f ca="1">IF(A69="","",IF(debteliminator,IF(($E$7-BS69)&lt;0,0,$E$7-BS69),0)+D69)</f>
        <v/>
      </c>
      <c r="D69" s="420"/>
      <c r="E69" s="172">
        <f t="shared" ca="1" si="23"/>
        <v>0</v>
      </c>
      <c r="F69" s="172">
        <f t="shared" ca="1" si="25"/>
        <v>0</v>
      </c>
      <c r="G69" s="172">
        <f t="shared" ca="1" si="26"/>
        <v>0</v>
      </c>
      <c r="H69" s="172">
        <f t="shared" ca="1" si="27"/>
        <v>0</v>
      </c>
      <c r="I69" s="172">
        <f t="shared" ca="1" si="28"/>
        <v>0</v>
      </c>
      <c r="J69" s="172">
        <f t="shared" ca="1" si="29"/>
        <v>0</v>
      </c>
      <c r="K69" s="172">
        <f t="shared" ca="1" si="30"/>
        <v>0</v>
      </c>
      <c r="L69" s="172">
        <f t="shared" ca="1" si="31"/>
        <v>0</v>
      </c>
      <c r="M69" s="172">
        <f t="shared" ca="1" si="32"/>
        <v>0</v>
      </c>
      <c r="N69" s="172">
        <f t="shared" ca="1" si="33"/>
        <v>0</v>
      </c>
      <c r="O69" s="172">
        <f t="shared" ca="1" si="34"/>
        <v>0</v>
      </c>
      <c r="P69" s="172">
        <f t="shared" ca="1" si="35"/>
        <v>0</v>
      </c>
      <c r="Q69" s="172">
        <f t="shared" ca="1" si="36"/>
        <v>0</v>
      </c>
      <c r="R69" s="172">
        <f t="shared" ca="1" si="37"/>
        <v>0</v>
      </c>
      <c r="S69" s="172">
        <f t="shared" ca="1" si="38"/>
        <v>0</v>
      </c>
      <c r="U69" s="169">
        <f t="shared" ca="1" si="11"/>
        <v>0</v>
      </c>
      <c r="V69" s="173">
        <f t="shared" ca="1" si="12"/>
        <v>0</v>
      </c>
      <c r="W69" s="174">
        <f t="shared" ca="1" si="13"/>
        <v>0</v>
      </c>
      <c r="X69" s="174">
        <f t="shared" ca="1" si="42"/>
        <v>0</v>
      </c>
      <c r="Y69" s="174">
        <f t="shared" ca="1" si="42"/>
        <v>0</v>
      </c>
      <c r="Z69" s="174">
        <f t="shared" ca="1" si="42"/>
        <v>0</v>
      </c>
      <c r="AA69" s="174">
        <f t="shared" ca="1" si="42"/>
        <v>0</v>
      </c>
      <c r="AB69" s="174">
        <f t="shared" ca="1" si="42"/>
        <v>0</v>
      </c>
      <c r="AC69" s="174">
        <f t="shared" ca="1" si="42"/>
        <v>0</v>
      </c>
      <c r="AD69" s="174">
        <f t="shared" ca="1" si="42"/>
        <v>0</v>
      </c>
      <c r="AE69" s="174">
        <f t="shared" ca="1" si="42"/>
        <v>0</v>
      </c>
      <c r="AF69" s="174">
        <f t="shared" ca="1" si="42"/>
        <v>0</v>
      </c>
      <c r="AG69" s="174">
        <f t="shared" ca="1" si="42"/>
        <v>0</v>
      </c>
      <c r="AH69" s="174">
        <f t="shared" ca="1" si="42"/>
        <v>0</v>
      </c>
      <c r="AI69" s="174">
        <f t="shared" ca="1" si="42"/>
        <v>0</v>
      </c>
      <c r="AJ69" s="174">
        <f t="shared" ca="1" si="42"/>
        <v>0</v>
      </c>
      <c r="AK69" s="174">
        <f t="shared" ca="1" si="42"/>
        <v>0</v>
      </c>
      <c r="AL69" s="179"/>
      <c r="AM69" s="174">
        <f t="shared" ca="1" si="15"/>
        <v>0</v>
      </c>
      <c r="AN69" s="174">
        <f t="shared" ca="1" si="43"/>
        <v>0</v>
      </c>
      <c r="AO69" s="174">
        <f t="shared" ca="1" si="43"/>
        <v>0</v>
      </c>
      <c r="AP69" s="174">
        <f t="shared" ca="1" si="43"/>
        <v>0</v>
      </c>
      <c r="AQ69" s="174">
        <f t="shared" ca="1" si="43"/>
        <v>0</v>
      </c>
      <c r="AR69" s="174">
        <f t="shared" ca="1" si="43"/>
        <v>0</v>
      </c>
      <c r="AS69" s="174">
        <f t="shared" ca="1" si="43"/>
        <v>0</v>
      </c>
      <c r="AT69" s="174">
        <f t="shared" ca="1" si="43"/>
        <v>0</v>
      </c>
      <c r="AU69" s="174">
        <f t="shared" ca="1" si="43"/>
        <v>0</v>
      </c>
      <c r="AV69" s="174">
        <f t="shared" ca="1" si="43"/>
        <v>0</v>
      </c>
      <c r="AW69" s="174">
        <f t="shared" ca="1" si="43"/>
        <v>0</v>
      </c>
      <c r="AX69" s="174">
        <f t="shared" ca="1" si="43"/>
        <v>0</v>
      </c>
      <c r="AY69" s="174">
        <f t="shared" ca="1" si="43"/>
        <v>0</v>
      </c>
      <c r="AZ69" s="174">
        <f t="shared" ca="1" si="43"/>
        <v>0</v>
      </c>
      <c r="BA69" s="174">
        <f t="shared" ca="1" si="43"/>
        <v>0</v>
      </c>
      <c r="BB69" s="175">
        <f t="shared" ca="1" si="17"/>
        <v>0</v>
      </c>
      <c r="BC69" s="176"/>
      <c r="BD69" s="174">
        <f t="shared" ca="1" si="18"/>
        <v>0</v>
      </c>
      <c r="BE69" s="174">
        <f t="shared" ca="1" si="44"/>
        <v>0</v>
      </c>
      <c r="BF69" s="174">
        <f t="shared" ca="1" si="44"/>
        <v>0</v>
      </c>
      <c r="BG69" s="174">
        <f t="shared" ca="1" si="44"/>
        <v>0</v>
      </c>
      <c r="BH69" s="174">
        <f t="shared" ca="1" si="44"/>
        <v>0</v>
      </c>
      <c r="BI69" s="174">
        <f t="shared" ca="1" si="44"/>
        <v>0</v>
      </c>
      <c r="BJ69" s="174">
        <f t="shared" ca="1" si="44"/>
        <v>0</v>
      </c>
      <c r="BK69" s="174">
        <f t="shared" ca="1" si="44"/>
        <v>0</v>
      </c>
      <c r="BL69" s="174">
        <f t="shared" ca="1" si="44"/>
        <v>0</v>
      </c>
      <c r="BM69" s="174">
        <f t="shared" ca="1" si="44"/>
        <v>0</v>
      </c>
      <c r="BN69" s="174">
        <f t="shared" ca="1" si="44"/>
        <v>0</v>
      </c>
      <c r="BO69" s="174">
        <f t="shared" ca="1" si="44"/>
        <v>0</v>
      </c>
      <c r="BP69" s="174">
        <f t="shared" ca="1" si="44"/>
        <v>0</v>
      </c>
      <c r="BQ69" s="174">
        <f t="shared" ca="1" si="44"/>
        <v>0</v>
      </c>
      <c r="BR69" s="174">
        <f t="shared" ca="1" si="44"/>
        <v>0</v>
      </c>
      <c r="BS69" s="177">
        <f t="shared" ca="1" si="20"/>
        <v>0</v>
      </c>
      <c r="BT69" s="175"/>
      <c r="BU69" s="178">
        <f ca="1">IF(NOT(debteliminator),0,IF(OR(E$11=0,W68+AM69-BD69&lt;=E$11),0,MIN(W68+AM69-BD69-E$11,$C69)))</f>
        <v>0</v>
      </c>
      <c r="BV69" s="174">
        <f ca="1">IF(NOT(debteliminator),0,IF(OR(F$11=0,X68+AN69-BE69&lt;=F$11),0,MIN(X68+AN69-BE69-F$11,$C69-SUM($BU69:BU69))))</f>
        <v>0</v>
      </c>
      <c r="BW69" s="174">
        <f ca="1">IF(NOT(debteliminator),0,IF(OR(G$11=0,Y68+AO69-BF69&lt;=G$11),0,MIN(Y68+AO69-BF69-G$11,$C69-SUM($BU69:BV69))))</f>
        <v>0</v>
      </c>
      <c r="BX69" s="174">
        <f ca="1">IF(NOT(debteliminator),0,IF(OR(H$11=0,Z68+AP69-BG69&lt;=H$11),0,MIN(Z68+AP69-BG69-H$11,$C69-SUM($BU69:BW69))))</f>
        <v>0</v>
      </c>
      <c r="BY69" s="174">
        <f ca="1">IF(NOT(debteliminator),0,IF(OR(I$11=0,AA68+AQ69-BH69&lt;=I$11),0,MIN(AA68+AQ69-BH69-I$11,$C69-SUM($BU69:BX69))))</f>
        <v>0</v>
      </c>
      <c r="BZ69" s="174">
        <f ca="1">IF(NOT(debteliminator),0,IF(OR(J$11=0,AB68+AR69-BI69&lt;=J$11),0,MIN(AB68+AR69-BI69-J$11,$C69-SUM($BU69:BY69))))</f>
        <v>0</v>
      </c>
      <c r="CA69" s="174">
        <f ca="1">IF(NOT(debteliminator),0,IF(OR(K$11=0,AC68+AS69-BJ69&lt;=K$11),0,MIN(AC68+AS69-BJ69-K$11,$C69-SUM($BU69:BZ69))))</f>
        <v>0</v>
      </c>
      <c r="CB69" s="174">
        <f ca="1">IF(NOT(debteliminator),0,IF(OR(L$11=0,AD68+AT69-BK69&lt;=L$11),0,MIN(AD68+AT69-BK69-L$11,$C69-SUM($BU69:CA69))))</f>
        <v>0</v>
      </c>
      <c r="CC69" s="174">
        <f ca="1">IF(NOT(debteliminator),0,IF(OR(M$11=0,AE68+AU69-BL69&lt;=M$11),0,MIN(AE68+AU69-BL69-M$11,$C69-SUM($BU69:CB69))))</f>
        <v>0</v>
      </c>
      <c r="CD69" s="174">
        <f ca="1">IF(NOT(debteliminator),0,IF(OR(N$11=0,AF68+AV69-BM69&lt;=N$11),0,MIN(AF68+AV69-BM69-N$11,$C69-SUM($BU69:CC69))))</f>
        <v>0</v>
      </c>
      <c r="CE69" s="174">
        <f ca="1">IF(NOT(debteliminator),0,IF(OR(O$11=0,AG68+AW69-BN69&lt;=O$11),0,MIN(AG68+AW69-BN69-O$11,$C69-SUM($BU69:CD69))))</f>
        <v>0</v>
      </c>
      <c r="CF69" s="174">
        <f ca="1">IF(NOT(debteliminator),0,IF(OR(P$11=0,AH68+AX69-BO69&lt;=P$11),0,MIN(AH68+AX69-BO69-P$11,$C69-SUM($BU69:CE69))))</f>
        <v>0</v>
      </c>
      <c r="CG69" s="174">
        <f ca="1">IF(NOT(debteliminator),0,IF(OR(Q$11=0,AI68+AY69-BP69&lt;=Q$11),0,MIN(AI68+AY69-BP69-Q$11,$C69-SUM($BU69:CF69))))</f>
        <v>0</v>
      </c>
      <c r="CH69" s="174">
        <f ca="1">IF(NOT(debteliminator),0,IF(OR(R$11=0,AJ68+AZ69-BQ69&lt;=R$11),0,MIN(AJ68+AZ69-BQ69-R$11,$C69-SUM($BU69:CG69))))</f>
        <v>0</v>
      </c>
      <c r="CI69" s="174">
        <f ca="1">IF(NOT(debteliminator),0,IF(OR(S$11=0,AK68+BA69-BR69&lt;=S$11),0,MIN(AK68+BA69-BR69-S$11,$C69-SUM($BU69:CH69))))</f>
        <v>0</v>
      </c>
      <c r="CJ69" s="177">
        <f t="shared" ca="1" si="21"/>
        <v>0</v>
      </c>
      <c r="CL69" s="178">
        <f t="shared" ca="1" si="24"/>
        <v>0</v>
      </c>
      <c r="CM69" s="174">
        <f ca="1">IF(X68&lt;=0,0,IF($C69-$CJ69&lt;=SUM($CL69:CL69),0,IF(BE69+$C69-$CJ69-SUM($CL69:CL69)&gt;X68+AN69,X68+AN69-BE69,$C69-$CJ69-SUM($CL69:CL69))))</f>
        <v>0</v>
      </c>
      <c r="CN69" s="174">
        <f ca="1">IF(Y68&lt;=0,0,IF($C69-$CJ69&lt;=SUM($CL69:CM69),0,IF(BF69+$C69-$CJ69-SUM($CL69:CM69)&gt;Y68+AO69,Y68+AO69-BF69,$C69-$CJ69-SUM($CL69:CM69))))</f>
        <v>0</v>
      </c>
      <c r="CO69" s="174">
        <f ca="1">IF(Z68&lt;=0,0,IF($C69-$CJ69&lt;=SUM($CL69:CN69),0,IF(BG69+$C69-$CJ69-SUM($CL69:CN69)&gt;Z68+AP69,Z68+AP69-BG69,$C69-$CJ69-SUM($CL69:CN69))))</f>
        <v>0</v>
      </c>
      <c r="CP69" s="174">
        <f ca="1">IF(AA68&lt;=0,0,IF($C69-$CJ69&lt;=SUM($CL69:CO69),0,IF(BH69+$C69-$CJ69-SUM($CL69:CO69)&gt;AA68+AQ69,AA68+AQ69-BH69,$C69-$CJ69-SUM($CL69:CO69))))</f>
        <v>0</v>
      </c>
      <c r="CQ69" s="174">
        <f ca="1">IF(AB68&lt;=0,0,IF($C69-$CJ69&lt;=SUM($CL69:CP69),0,IF(BI69+$C69-$CJ69-SUM($CL69:CP69)&gt;AB68+AR69,AB68+AR69-BI69,$C69-$CJ69-SUM($CL69:CP69))))</f>
        <v>0</v>
      </c>
      <c r="CR69" s="174">
        <f ca="1">IF(AC68&lt;=0,0,IF($C69-$CJ69&lt;=SUM($CL69:CQ69),0,IF(BJ69+$C69-$CJ69-SUM($CL69:CQ69)&gt;AC68+AS69,AC68+AS69-BJ69,$C69-$CJ69-SUM($CL69:CQ69))))</f>
        <v>0</v>
      </c>
      <c r="CS69" s="174">
        <f ca="1">IF(AD68&lt;=0,0,IF($C69-$CJ69&lt;=SUM($CL69:CR69),0,IF(BK69+$C69-$CJ69-SUM($CL69:CR69)&gt;AD68+AT69,AD68+AT69-BK69,$C69-$CJ69-SUM($CL69:CR69))))</f>
        <v>0</v>
      </c>
      <c r="CT69" s="174">
        <f ca="1">IF(AE68&lt;=0,0,IF($C69-$CJ69&lt;=SUM($CL69:CS69),0,IF(BL69+$C69-$CJ69-SUM($CL69:CS69)&gt;AE68+AU69,AE68+AU69-BL69,$C69-$CJ69-SUM($CL69:CS69))))</f>
        <v>0</v>
      </c>
      <c r="CU69" s="174">
        <f ca="1">IF(AF68&lt;=0,0,IF($C69-$CJ69&lt;=SUM($CL69:CT69),0,IF(BM69+$C69-$CJ69-SUM($CL69:CT69)&gt;AF68+AV69,AF68+AV69-BM69,$C69-$CJ69-SUM($CL69:CT69))))</f>
        <v>0</v>
      </c>
      <c r="CV69" s="174">
        <f ca="1">IF(AG68&lt;=0,0,IF($C69-$CJ69&lt;=SUM($CL69:CU69),0,IF(BN69+$C69-$CJ69-SUM($CL69:CU69)&gt;AG68+AW69,AG68+AW69-BN69,$C69-$CJ69-SUM($CL69:CU69))))</f>
        <v>0</v>
      </c>
      <c r="CW69" s="174">
        <f ca="1">IF(AH68&lt;=0,0,IF($C69-$CJ69&lt;=SUM($CL69:CV69),0,IF(BO69+$C69-$CJ69-SUM($CL69:CV69)&gt;AH68+AX69,AH68+AX69-BO69,$C69-$CJ69-SUM($CL69:CV69))))</f>
        <v>0</v>
      </c>
      <c r="CX69" s="174">
        <f ca="1">IF(AI68&lt;=0,0,IF($C69-$CJ69&lt;=SUM($CL69:CW69),0,IF(BP69+$C69-$CJ69-SUM($CL69:CW69)&gt;AI68+AY69,AI68+AY69-BP69,$C69-$CJ69-SUM($CL69:CW69))))</f>
        <v>0</v>
      </c>
      <c r="CY69" s="174">
        <f ca="1">IF(AJ68&lt;=0,0,IF($C69-$CJ69&lt;=SUM($CL69:CX69),0,IF(BQ69+$C69-$CJ69-SUM($CL69:CX69)&gt;AJ68+AZ69,AJ68+AZ69-BQ69,$C69-$CJ69-SUM($CL69:CX69))))</f>
        <v>0</v>
      </c>
      <c r="CZ69" s="174">
        <f ca="1">IF(AK68&lt;=0,0,IF($C69-$CJ69&lt;=SUM($CL69:CY69),0,IF(BR69+$C69-$CJ69-SUM($CL69:CY69)&gt;AK68+BA69,AK68+BA69-BR69,$C69-$CJ69-SUM($CL69:CY69))))</f>
        <v>0</v>
      </c>
      <c r="DA69" s="176"/>
      <c r="DB69" s="176"/>
    </row>
    <row r="70" spans="1:106">
      <c r="A70" s="165" t="str">
        <f t="shared" ca="1" si="9"/>
        <v/>
      </c>
      <c r="B70" s="166" t="e">
        <f t="shared" ca="1" si="22"/>
        <v>#N/A</v>
      </c>
      <c r="C70" s="169" t="str">
        <f ca="1">IF(A70="","",IF(debteliminator,IF(($E$7-BS70)&lt;0,0,$E$7-BS70),0)+D70)</f>
        <v/>
      </c>
      <c r="D70" s="420"/>
      <c r="E70" s="172">
        <f t="shared" ca="1" si="23"/>
        <v>0</v>
      </c>
      <c r="F70" s="172">
        <f t="shared" ca="1" si="25"/>
        <v>0</v>
      </c>
      <c r="G70" s="172">
        <f t="shared" ca="1" si="26"/>
        <v>0</v>
      </c>
      <c r="H70" s="172">
        <f t="shared" ca="1" si="27"/>
        <v>0</v>
      </c>
      <c r="I70" s="172">
        <f t="shared" ca="1" si="28"/>
        <v>0</v>
      </c>
      <c r="J70" s="172">
        <f t="shared" ca="1" si="29"/>
        <v>0</v>
      </c>
      <c r="K70" s="172">
        <f t="shared" ca="1" si="30"/>
        <v>0</v>
      </c>
      <c r="L70" s="172">
        <f t="shared" ca="1" si="31"/>
        <v>0</v>
      </c>
      <c r="M70" s="172">
        <f t="shared" ca="1" si="32"/>
        <v>0</v>
      </c>
      <c r="N70" s="172">
        <f t="shared" ca="1" si="33"/>
        <v>0</v>
      </c>
      <c r="O70" s="172">
        <f t="shared" ca="1" si="34"/>
        <v>0</v>
      </c>
      <c r="P70" s="172">
        <f t="shared" ca="1" si="35"/>
        <v>0</v>
      </c>
      <c r="Q70" s="172">
        <f t="shared" ca="1" si="36"/>
        <v>0</v>
      </c>
      <c r="R70" s="172">
        <f t="shared" ca="1" si="37"/>
        <v>0</v>
      </c>
      <c r="S70" s="172">
        <f t="shared" ca="1" si="38"/>
        <v>0</v>
      </c>
      <c r="U70" s="169">
        <f t="shared" ca="1" si="11"/>
        <v>0</v>
      </c>
      <c r="V70" s="173">
        <f t="shared" ca="1" si="12"/>
        <v>0</v>
      </c>
      <c r="W70" s="174">
        <f t="shared" ca="1" si="13"/>
        <v>0</v>
      </c>
      <c r="X70" s="174">
        <f t="shared" ca="1" si="42"/>
        <v>0</v>
      </c>
      <c r="Y70" s="174">
        <f t="shared" ca="1" si="42"/>
        <v>0</v>
      </c>
      <c r="Z70" s="174">
        <f t="shared" ca="1" si="42"/>
        <v>0</v>
      </c>
      <c r="AA70" s="174">
        <f t="shared" ca="1" si="42"/>
        <v>0</v>
      </c>
      <c r="AB70" s="174">
        <f t="shared" ca="1" si="42"/>
        <v>0</v>
      </c>
      <c r="AC70" s="174">
        <f t="shared" ca="1" si="42"/>
        <v>0</v>
      </c>
      <c r="AD70" s="174">
        <f t="shared" ca="1" si="42"/>
        <v>0</v>
      </c>
      <c r="AE70" s="174">
        <f t="shared" ca="1" si="42"/>
        <v>0</v>
      </c>
      <c r="AF70" s="174">
        <f t="shared" ca="1" si="42"/>
        <v>0</v>
      </c>
      <c r="AG70" s="174">
        <f t="shared" ca="1" si="42"/>
        <v>0</v>
      </c>
      <c r="AH70" s="174">
        <f t="shared" ca="1" si="42"/>
        <v>0</v>
      </c>
      <c r="AI70" s="174">
        <f t="shared" ca="1" si="42"/>
        <v>0</v>
      </c>
      <c r="AJ70" s="174">
        <f t="shared" ca="1" si="42"/>
        <v>0</v>
      </c>
      <c r="AK70" s="174">
        <f t="shared" ca="1" si="42"/>
        <v>0</v>
      </c>
      <c r="AL70" s="179"/>
      <c r="AM70" s="174">
        <f t="shared" ca="1" si="15"/>
        <v>0</v>
      </c>
      <c r="AN70" s="174">
        <f t="shared" ca="1" si="43"/>
        <v>0</v>
      </c>
      <c r="AO70" s="174">
        <f t="shared" ca="1" si="43"/>
        <v>0</v>
      </c>
      <c r="AP70" s="174">
        <f t="shared" ca="1" si="43"/>
        <v>0</v>
      </c>
      <c r="AQ70" s="174">
        <f t="shared" ca="1" si="43"/>
        <v>0</v>
      </c>
      <c r="AR70" s="174">
        <f t="shared" ca="1" si="43"/>
        <v>0</v>
      </c>
      <c r="AS70" s="174">
        <f t="shared" ca="1" si="43"/>
        <v>0</v>
      </c>
      <c r="AT70" s="174">
        <f t="shared" ca="1" si="43"/>
        <v>0</v>
      </c>
      <c r="AU70" s="174">
        <f t="shared" ca="1" si="43"/>
        <v>0</v>
      </c>
      <c r="AV70" s="174">
        <f t="shared" ca="1" si="43"/>
        <v>0</v>
      </c>
      <c r="AW70" s="174">
        <f t="shared" ca="1" si="43"/>
        <v>0</v>
      </c>
      <c r="AX70" s="174">
        <f t="shared" ca="1" si="43"/>
        <v>0</v>
      </c>
      <c r="AY70" s="174">
        <f t="shared" ca="1" si="43"/>
        <v>0</v>
      </c>
      <c r="AZ70" s="174">
        <f t="shared" ca="1" si="43"/>
        <v>0</v>
      </c>
      <c r="BA70" s="174">
        <f t="shared" ca="1" si="43"/>
        <v>0</v>
      </c>
      <c r="BB70" s="175">
        <f t="shared" ca="1" si="17"/>
        <v>0</v>
      </c>
      <c r="BC70" s="176"/>
      <c r="BD70" s="174">
        <f t="shared" ca="1" si="18"/>
        <v>0</v>
      </c>
      <c r="BE70" s="174">
        <f t="shared" ca="1" si="44"/>
        <v>0</v>
      </c>
      <c r="BF70" s="174">
        <f t="shared" ca="1" si="44"/>
        <v>0</v>
      </c>
      <c r="BG70" s="174">
        <f t="shared" ca="1" si="44"/>
        <v>0</v>
      </c>
      <c r="BH70" s="174">
        <f t="shared" ca="1" si="44"/>
        <v>0</v>
      </c>
      <c r="BI70" s="174">
        <f t="shared" ca="1" si="44"/>
        <v>0</v>
      </c>
      <c r="BJ70" s="174">
        <f t="shared" ca="1" si="44"/>
        <v>0</v>
      </c>
      <c r="BK70" s="174">
        <f t="shared" ca="1" si="44"/>
        <v>0</v>
      </c>
      <c r="BL70" s="174">
        <f t="shared" ca="1" si="44"/>
        <v>0</v>
      </c>
      <c r="BM70" s="174">
        <f t="shared" ca="1" si="44"/>
        <v>0</v>
      </c>
      <c r="BN70" s="174">
        <f t="shared" ca="1" si="44"/>
        <v>0</v>
      </c>
      <c r="BO70" s="174">
        <f t="shared" ca="1" si="44"/>
        <v>0</v>
      </c>
      <c r="BP70" s="174">
        <f t="shared" ca="1" si="44"/>
        <v>0</v>
      </c>
      <c r="BQ70" s="174">
        <f t="shared" ca="1" si="44"/>
        <v>0</v>
      </c>
      <c r="BR70" s="174">
        <f t="shared" ca="1" si="44"/>
        <v>0</v>
      </c>
      <c r="BS70" s="177">
        <f t="shared" ca="1" si="20"/>
        <v>0</v>
      </c>
      <c r="BT70" s="175"/>
      <c r="BU70" s="178">
        <f ca="1">IF(NOT(debteliminator),0,IF(OR(E$11=0,W69+AM70-BD70&lt;=E$11),0,MIN(W69+AM70-BD70-E$11,$C70)))</f>
        <v>0</v>
      </c>
      <c r="BV70" s="174">
        <f ca="1">IF(NOT(debteliminator),0,IF(OR(F$11=0,X69+AN70-BE70&lt;=F$11),0,MIN(X69+AN70-BE70-F$11,$C70-SUM($BU70:BU70))))</f>
        <v>0</v>
      </c>
      <c r="BW70" s="174">
        <f ca="1">IF(NOT(debteliminator),0,IF(OR(G$11=0,Y69+AO70-BF70&lt;=G$11),0,MIN(Y69+AO70-BF70-G$11,$C70-SUM($BU70:BV70))))</f>
        <v>0</v>
      </c>
      <c r="BX70" s="174">
        <f ca="1">IF(NOT(debteliminator),0,IF(OR(H$11=0,Z69+AP70-BG70&lt;=H$11),0,MIN(Z69+AP70-BG70-H$11,$C70-SUM($BU70:BW70))))</f>
        <v>0</v>
      </c>
      <c r="BY70" s="174">
        <f ca="1">IF(NOT(debteliminator),0,IF(OR(I$11=0,AA69+AQ70-BH70&lt;=I$11),0,MIN(AA69+AQ70-BH70-I$11,$C70-SUM($BU70:BX70))))</f>
        <v>0</v>
      </c>
      <c r="BZ70" s="174">
        <f ca="1">IF(NOT(debteliminator),0,IF(OR(J$11=0,AB69+AR70-BI70&lt;=J$11),0,MIN(AB69+AR70-BI70-J$11,$C70-SUM($BU70:BY70))))</f>
        <v>0</v>
      </c>
      <c r="CA70" s="174">
        <f ca="1">IF(NOT(debteliminator),0,IF(OR(K$11=0,AC69+AS70-BJ70&lt;=K$11),0,MIN(AC69+AS70-BJ70-K$11,$C70-SUM($BU70:BZ70))))</f>
        <v>0</v>
      </c>
      <c r="CB70" s="174">
        <f ca="1">IF(NOT(debteliminator),0,IF(OR(L$11=0,AD69+AT70-BK70&lt;=L$11),0,MIN(AD69+AT70-BK70-L$11,$C70-SUM($BU70:CA70))))</f>
        <v>0</v>
      </c>
      <c r="CC70" s="174">
        <f ca="1">IF(NOT(debteliminator),0,IF(OR(M$11=0,AE69+AU70-BL70&lt;=M$11),0,MIN(AE69+AU70-BL70-M$11,$C70-SUM($BU70:CB70))))</f>
        <v>0</v>
      </c>
      <c r="CD70" s="174">
        <f ca="1">IF(NOT(debteliminator),0,IF(OR(N$11=0,AF69+AV70-BM70&lt;=N$11),0,MIN(AF69+AV70-BM70-N$11,$C70-SUM($BU70:CC70))))</f>
        <v>0</v>
      </c>
      <c r="CE70" s="174">
        <f ca="1">IF(NOT(debteliminator),0,IF(OR(O$11=0,AG69+AW70-BN70&lt;=O$11),0,MIN(AG69+AW70-BN70-O$11,$C70-SUM($BU70:CD70))))</f>
        <v>0</v>
      </c>
      <c r="CF70" s="174">
        <f ca="1">IF(NOT(debteliminator),0,IF(OR(P$11=0,AH69+AX70-BO70&lt;=P$11),0,MIN(AH69+AX70-BO70-P$11,$C70-SUM($BU70:CE70))))</f>
        <v>0</v>
      </c>
      <c r="CG70" s="174">
        <f ca="1">IF(NOT(debteliminator),0,IF(OR(Q$11=0,AI69+AY70-BP70&lt;=Q$11),0,MIN(AI69+AY70-BP70-Q$11,$C70-SUM($BU70:CF70))))</f>
        <v>0</v>
      </c>
      <c r="CH70" s="174">
        <f ca="1">IF(NOT(debteliminator),0,IF(OR(R$11=0,AJ69+AZ70-BQ70&lt;=R$11),0,MIN(AJ69+AZ70-BQ70-R$11,$C70-SUM($BU70:CG70))))</f>
        <v>0</v>
      </c>
      <c r="CI70" s="174">
        <f ca="1">IF(NOT(debteliminator),0,IF(OR(S$11=0,AK69+BA70-BR70&lt;=S$11),0,MIN(AK69+BA70-BR70-S$11,$C70-SUM($BU70:CH70))))</f>
        <v>0</v>
      </c>
      <c r="CJ70" s="177">
        <f t="shared" ca="1" si="21"/>
        <v>0</v>
      </c>
      <c r="CL70" s="178">
        <f t="shared" ca="1" si="24"/>
        <v>0</v>
      </c>
      <c r="CM70" s="174">
        <f ca="1">IF(X69&lt;=0,0,IF($C70-$CJ70&lt;=SUM($CL70:CL70),0,IF(BE70+$C70-$CJ70-SUM($CL70:CL70)&gt;X69+AN70,X69+AN70-BE70,$C70-$CJ70-SUM($CL70:CL70))))</f>
        <v>0</v>
      </c>
      <c r="CN70" s="174">
        <f ca="1">IF(Y69&lt;=0,0,IF($C70-$CJ70&lt;=SUM($CL70:CM70),0,IF(BF70+$C70-$CJ70-SUM($CL70:CM70)&gt;Y69+AO70,Y69+AO70-BF70,$C70-$CJ70-SUM($CL70:CM70))))</f>
        <v>0</v>
      </c>
      <c r="CO70" s="174">
        <f ca="1">IF(Z69&lt;=0,0,IF($C70-$CJ70&lt;=SUM($CL70:CN70),0,IF(BG70+$C70-$CJ70-SUM($CL70:CN70)&gt;Z69+AP70,Z69+AP70-BG70,$C70-$CJ70-SUM($CL70:CN70))))</f>
        <v>0</v>
      </c>
      <c r="CP70" s="174">
        <f ca="1">IF(AA69&lt;=0,0,IF($C70-$CJ70&lt;=SUM($CL70:CO70),0,IF(BH70+$C70-$CJ70-SUM($CL70:CO70)&gt;AA69+AQ70,AA69+AQ70-BH70,$C70-$CJ70-SUM($CL70:CO70))))</f>
        <v>0</v>
      </c>
      <c r="CQ70" s="174">
        <f ca="1">IF(AB69&lt;=0,0,IF($C70-$CJ70&lt;=SUM($CL70:CP70),0,IF(BI70+$C70-$CJ70-SUM($CL70:CP70)&gt;AB69+AR70,AB69+AR70-BI70,$C70-$CJ70-SUM($CL70:CP70))))</f>
        <v>0</v>
      </c>
      <c r="CR70" s="174">
        <f ca="1">IF(AC69&lt;=0,0,IF($C70-$CJ70&lt;=SUM($CL70:CQ70),0,IF(BJ70+$C70-$CJ70-SUM($CL70:CQ70)&gt;AC69+AS70,AC69+AS70-BJ70,$C70-$CJ70-SUM($CL70:CQ70))))</f>
        <v>0</v>
      </c>
      <c r="CS70" s="174">
        <f ca="1">IF(AD69&lt;=0,0,IF($C70-$CJ70&lt;=SUM($CL70:CR70),0,IF(BK70+$C70-$CJ70-SUM($CL70:CR70)&gt;AD69+AT70,AD69+AT70-BK70,$C70-$CJ70-SUM($CL70:CR70))))</f>
        <v>0</v>
      </c>
      <c r="CT70" s="174">
        <f ca="1">IF(AE69&lt;=0,0,IF($C70-$CJ70&lt;=SUM($CL70:CS70),0,IF(BL70+$C70-$CJ70-SUM($CL70:CS70)&gt;AE69+AU70,AE69+AU70-BL70,$C70-$CJ70-SUM($CL70:CS70))))</f>
        <v>0</v>
      </c>
      <c r="CU70" s="174">
        <f ca="1">IF(AF69&lt;=0,0,IF($C70-$CJ70&lt;=SUM($CL70:CT70),0,IF(BM70+$C70-$CJ70-SUM($CL70:CT70)&gt;AF69+AV70,AF69+AV70-BM70,$C70-$CJ70-SUM($CL70:CT70))))</f>
        <v>0</v>
      </c>
      <c r="CV70" s="174">
        <f ca="1">IF(AG69&lt;=0,0,IF($C70-$CJ70&lt;=SUM($CL70:CU70),0,IF(BN70+$C70-$CJ70-SUM($CL70:CU70)&gt;AG69+AW70,AG69+AW70-BN70,$C70-$CJ70-SUM($CL70:CU70))))</f>
        <v>0</v>
      </c>
      <c r="CW70" s="174">
        <f ca="1">IF(AH69&lt;=0,0,IF($C70-$CJ70&lt;=SUM($CL70:CV70),0,IF(BO70+$C70-$CJ70-SUM($CL70:CV70)&gt;AH69+AX70,AH69+AX70-BO70,$C70-$CJ70-SUM($CL70:CV70))))</f>
        <v>0</v>
      </c>
      <c r="CX70" s="174">
        <f ca="1">IF(AI69&lt;=0,0,IF($C70-$CJ70&lt;=SUM($CL70:CW70),0,IF(BP70+$C70-$CJ70-SUM($CL70:CW70)&gt;AI69+AY70,AI69+AY70-BP70,$C70-$CJ70-SUM($CL70:CW70))))</f>
        <v>0</v>
      </c>
      <c r="CY70" s="174">
        <f ca="1">IF(AJ69&lt;=0,0,IF($C70-$CJ70&lt;=SUM($CL70:CX70),0,IF(BQ70+$C70-$CJ70-SUM($CL70:CX70)&gt;AJ69+AZ70,AJ69+AZ70-BQ70,$C70-$CJ70-SUM($CL70:CX70))))</f>
        <v>0</v>
      </c>
      <c r="CZ70" s="174">
        <f ca="1">IF(AK69&lt;=0,0,IF($C70-$CJ70&lt;=SUM($CL70:CY70),0,IF(BR70+$C70-$CJ70-SUM($CL70:CY70)&gt;AK69+BA70,AK69+BA70-BR70,$C70-$CJ70-SUM($CL70:CY70))))</f>
        <v>0</v>
      </c>
      <c r="DA70" s="176"/>
      <c r="DB70" s="176"/>
    </row>
    <row r="71" spans="1:106">
      <c r="A71" s="165" t="str">
        <f t="shared" ca="1" si="9"/>
        <v/>
      </c>
      <c r="B71" s="166" t="e">
        <f t="shared" ca="1" si="22"/>
        <v>#N/A</v>
      </c>
      <c r="C71" s="169" t="str">
        <f ca="1">IF(A71="","",IF(debteliminator,IF(($E$7-BS71)&lt;0,0,$E$7-BS71),0)+D71)</f>
        <v/>
      </c>
      <c r="D71" s="420"/>
      <c r="E71" s="172">
        <f t="shared" ca="1" si="23"/>
        <v>0</v>
      </c>
      <c r="F71" s="172">
        <f t="shared" ca="1" si="25"/>
        <v>0</v>
      </c>
      <c r="G71" s="172">
        <f t="shared" ca="1" si="26"/>
        <v>0</v>
      </c>
      <c r="H71" s="172">
        <f t="shared" ca="1" si="27"/>
        <v>0</v>
      </c>
      <c r="I71" s="172">
        <f t="shared" ca="1" si="28"/>
        <v>0</v>
      </c>
      <c r="J71" s="172">
        <f t="shared" ca="1" si="29"/>
        <v>0</v>
      </c>
      <c r="K71" s="172">
        <f t="shared" ca="1" si="30"/>
        <v>0</v>
      </c>
      <c r="L71" s="172">
        <f t="shared" ca="1" si="31"/>
        <v>0</v>
      </c>
      <c r="M71" s="172">
        <f t="shared" ca="1" si="32"/>
        <v>0</v>
      </c>
      <c r="N71" s="172">
        <f t="shared" ca="1" si="33"/>
        <v>0</v>
      </c>
      <c r="O71" s="172">
        <f t="shared" ca="1" si="34"/>
        <v>0</v>
      </c>
      <c r="P71" s="172">
        <f t="shared" ca="1" si="35"/>
        <v>0</v>
      </c>
      <c r="Q71" s="172">
        <f t="shared" ca="1" si="36"/>
        <v>0</v>
      </c>
      <c r="R71" s="172">
        <f t="shared" ca="1" si="37"/>
        <v>0</v>
      </c>
      <c r="S71" s="172">
        <f t="shared" ca="1" si="38"/>
        <v>0</v>
      </c>
      <c r="U71" s="169">
        <f t="shared" ca="1" si="11"/>
        <v>0</v>
      </c>
      <c r="V71" s="173">
        <f t="shared" ca="1" si="12"/>
        <v>0</v>
      </c>
      <c r="W71" s="174">
        <f t="shared" ca="1" si="13"/>
        <v>0</v>
      </c>
      <c r="X71" s="174">
        <f t="shared" ca="1" si="42"/>
        <v>0</v>
      </c>
      <c r="Y71" s="174">
        <f t="shared" ca="1" si="42"/>
        <v>0</v>
      </c>
      <c r="Z71" s="174">
        <f t="shared" ca="1" si="42"/>
        <v>0</v>
      </c>
      <c r="AA71" s="174">
        <f t="shared" ca="1" si="42"/>
        <v>0</v>
      </c>
      <c r="AB71" s="174">
        <f t="shared" ca="1" si="42"/>
        <v>0</v>
      </c>
      <c r="AC71" s="174">
        <f t="shared" ca="1" si="42"/>
        <v>0</v>
      </c>
      <c r="AD71" s="174">
        <f t="shared" ca="1" si="42"/>
        <v>0</v>
      </c>
      <c r="AE71" s="174">
        <f t="shared" ca="1" si="42"/>
        <v>0</v>
      </c>
      <c r="AF71" s="174">
        <f t="shared" ca="1" si="42"/>
        <v>0</v>
      </c>
      <c r="AG71" s="174">
        <f t="shared" ca="1" si="42"/>
        <v>0</v>
      </c>
      <c r="AH71" s="174">
        <f t="shared" ca="1" si="42"/>
        <v>0</v>
      </c>
      <c r="AI71" s="174">
        <f t="shared" ca="1" si="42"/>
        <v>0</v>
      </c>
      <c r="AJ71" s="174">
        <f t="shared" ca="1" si="42"/>
        <v>0</v>
      </c>
      <c r="AK71" s="174">
        <f t="shared" ca="1" si="42"/>
        <v>0</v>
      </c>
      <c r="AL71" s="179"/>
      <c r="AM71" s="174">
        <f t="shared" ca="1" si="15"/>
        <v>0</v>
      </c>
      <c r="AN71" s="174">
        <f t="shared" ca="1" si="43"/>
        <v>0</v>
      </c>
      <c r="AO71" s="174">
        <f t="shared" ca="1" si="43"/>
        <v>0</v>
      </c>
      <c r="AP71" s="174">
        <f t="shared" ca="1" si="43"/>
        <v>0</v>
      </c>
      <c r="AQ71" s="174">
        <f t="shared" ca="1" si="43"/>
        <v>0</v>
      </c>
      <c r="AR71" s="174">
        <f t="shared" ca="1" si="43"/>
        <v>0</v>
      </c>
      <c r="AS71" s="174">
        <f t="shared" ca="1" si="43"/>
        <v>0</v>
      </c>
      <c r="AT71" s="174">
        <f t="shared" ca="1" si="43"/>
        <v>0</v>
      </c>
      <c r="AU71" s="174">
        <f t="shared" ca="1" si="43"/>
        <v>0</v>
      </c>
      <c r="AV71" s="174">
        <f t="shared" ca="1" si="43"/>
        <v>0</v>
      </c>
      <c r="AW71" s="174">
        <f t="shared" ca="1" si="43"/>
        <v>0</v>
      </c>
      <c r="AX71" s="174">
        <f t="shared" ca="1" si="43"/>
        <v>0</v>
      </c>
      <c r="AY71" s="174">
        <f t="shared" ca="1" si="43"/>
        <v>0</v>
      </c>
      <c r="AZ71" s="174">
        <f t="shared" ca="1" si="43"/>
        <v>0</v>
      </c>
      <c r="BA71" s="174">
        <f t="shared" ca="1" si="43"/>
        <v>0</v>
      </c>
      <c r="BB71" s="175">
        <f t="shared" ca="1" si="17"/>
        <v>0</v>
      </c>
      <c r="BC71" s="176"/>
      <c r="BD71" s="174">
        <f t="shared" ca="1" si="18"/>
        <v>0</v>
      </c>
      <c r="BE71" s="174">
        <f t="shared" ca="1" si="44"/>
        <v>0</v>
      </c>
      <c r="BF71" s="174">
        <f t="shared" ca="1" si="44"/>
        <v>0</v>
      </c>
      <c r="BG71" s="174">
        <f t="shared" ca="1" si="44"/>
        <v>0</v>
      </c>
      <c r="BH71" s="174">
        <f t="shared" ca="1" si="44"/>
        <v>0</v>
      </c>
      <c r="BI71" s="174">
        <f t="shared" ca="1" si="44"/>
        <v>0</v>
      </c>
      <c r="BJ71" s="174">
        <f t="shared" ca="1" si="44"/>
        <v>0</v>
      </c>
      <c r="BK71" s="174">
        <f t="shared" ca="1" si="44"/>
        <v>0</v>
      </c>
      <c r="BL71" s="174">
        <f t="shared" ca="1" si="44"/>
        <v>0</v>
      </c>
      <c r="BM71" s="174">
        <f t="shared" ca="1" si="44"/>
        <v>0</v>
      </c>
      <c r="BN71" s="174">
        <f t="shared" ca="1" si="44"/>
        <v>0</v>
      </c>
      <c r="BO71" s="174">
        <f t="shared" ca="1" si="44"/>
        <v>0</v>
      </c>
      <c r="BP71" s="174">
        <f t="shared" ca="1" si="44"/>
        <v>0</v>
      </c>
      <c r="BQ71" s="174">
        <f t="shared" ca="1" si="44"/>
        <v>0</v>
      </c>
      <c r="BR71" s="174">
        <f t="shared" ca="1" si="44"/>
        <v>0</v>
      </c>
      <c r="BS71" s="177">
        <f t="shared" ca="1" si="20"/>
        <v>0</v>
      </c>
      <c r="BT71" s="175"/>
      <c r="BU71" s="178">
        <f ca="1">IF(NOT(debteliminator),0,IF(OR(E$11=0,W70+AM71-BD71&lt;=E$11),0,MIN(W70+AM71-BD71-E$11,$C71)))</f>
        <v>0</v>
      </c>
      <c r="BV71" s="174">
        <f ca="1">IF(NOT(debteliminator),0,IF(OR(F$11=0,X70+AN71-BE71&lt;=F$11),0,MIN(X70+AN71-BE71-F$11,$C71-SUM($BU71:BU71))))</f>
        <v>0</v>
      </c>
      <c r="BW71" s="174">
        <f ca="1">IF(NOT(debteliminator),0,IF(OR(G$11=0,Y70+AO71-BF71&lt;=G$11),0,MIN(Y70+AO71-BF71-G$11,$C71-SUM($BU71:BV71))))</f>
        <v>0</v>
      </c>
      <c r="BX71" s="174">
        <f ca="1">IF(NOT(debteliminator),0,IF(OR(H$11=0,Z70+AP71-BG71&lt;=H$11),0,MIN(Z70+AP71-BG71-H$11,$C71-SUM($BU71:BW71))))</f>
        <v>0</v>
      </c>
      <c r="BY71" s="174">
        <f ca="1">IF(NOT(debteliminator),0,IF(OR(I$11=0,AA70+AQ71-BH71&lt;=I$11),0,MIN(AA70+AQ71-BH71-I$11,$C71-SUM($BU71:BX71))))</f>
        <v>0</v>
      </c>
      <c r="BZ71" s="174">
        <f ca="1">IF(NOT(debteliminator),0,IF(OR(J$11=0,AB70+AR71-BI71&lt;=J$11),0,MIN(AB70+AR71-BI71-J$11,$C71-SUM($BU71:BY71))))</f>
        <v>0</v>
      </c>
      <c r="CA71" s="174">
        <f ca="1">IF(NOT(debteliminator),0,IF(OR(K$11=0,AC70+AS71-BJ71&lt;=K$11),0,MIN(AC70+AS71-BJ71-K$11,$C71-SUM($BU71:BZ71))))</f>
        <v>0</v>
      </c>
      <c r="CB71" s="174">
        <f ca="1">IF(NOT(debteliminator),0,IF(OR(L$11=0,AD70+AT71-BK71&lt;=L$11),0,MIN(AD70+AT71-BK71-L$11,$C71-SUM($BU71:CA71))))</f>
        <v>0</v>
      </c>
      <c r="CC71" s="174">
        <f ca="1">IF(NOT(debteliminator),0,IF(OR(M$11=0,AE70+AU71-BL71&lt;=M$11),0,MIN(AE70+AU71-BL71-M$11,$C71-SUM($BU71:CB71))))</f>
        <v>0</v>
      </c>
      <c r="CD71" s="174">
        <f ca="1">IF(NOT(debteliminator),0,IF(OR(N$11=0,AF70+AV71-BM71&lt;=N$11),0,MIN(AF70+AV71-BM71-N$11,$C71-SUM($BU71:CC71))))</f>
        <v>0</v>
      </c>
      <c r="CE71" s="174">
        <f ca="1">IF(NOT(debteliminator),0,IF(OR(O$11=0,AG70+AW71-BN71&lt;=O$11),0,MIN(AG70+AW71-BN71-O$11,$C71-SUM($BU71:CD71))))</f>
        <v>0</v>
      </c>
      <c r="CF71" s="174">
        <f ca="1">IF(NOT(debteliminator),0,IF(OR(P$11=0,AH70+AX71-BO71&lt;=P$11),0,MIN(AH70+AX71-BO71-P$11,$C71-SUM($BU71:CE71))))</f>
        <v>0</v>
      </c>
      <c r="CG71" s="174">
        <f ca="1">IF(NOT(debteliminator),0,IF(OR(Q$11=0,AI70+AY71-BP71&lt;=Q$11),0,MIN(AI70+AY71-BP71-Q$11,$C71-SUM($BU71:CF71))))</f>
        <v>0</v>
      </c>
      <c r="CH71" s="174">
        <f ca="1">IF(NOT(debteliminator),0,IF(OR(R$11=0,AJ70+AZ71-BQ71&lt;=R$11),0,MIN(AJ70+AZ71-BQ71-R$11,$C71-SUM($BU71:CG71))))</f>
        <v>0</v>
      </c>
      <c r="CI71" s="174">
        <f ca="1">IF(NOT(debteliminator),0,IF(OR(S$11=0,AK70+BA71-BR71&lt;=S$11),0,MIN(AK70+BA71-BR71-S$11,$C71-SUM($BU71:CH71))))</f>
        <v>0</v>
      </c>
      <c r="CJ71" s="177">
        <f t="shared" ca="1" si="21"/>
        <v>0</v>
      </c>
      <c r="CL71" s="178">
        <f t="shared" ca="1" si="24"/>
        <v>0</v>
      </c>
      <c r="CM71" s="174">
        <f ca="1">IF(X70&lt;=0,0,IF($C71-$CJ71&lt;=SUM($CL71:CL71),0,IF(BE71+$C71-$CJ71-SUM($CL71:CL71)&gt;X70+AN71,X70+AN71-BE71,$C71-$CJ71-SUM($CL71:CL71))))</f>
        <v>0</v>
      </c>
      <c r="CN71" s="174">
        <f ca="1">IF(Y70&lt;=0,0,IF($C71-$CJ71&lt;=SUM($CL71:CM71),0,IF(BF71+$C71-$CJ71-SUM($CL71:CM71)&gt;Y70+AO71,Y70+AO71-BF71,$C71-$CJ71-SUM($CL71:CM71))))</f>
        <v>0</v>
      </c>
      <c r="CO71" s="174">
        <f ca="1">IF(Z70&lt;=0,0,IF($C71-$CJ71&lt;=SUM($CL71:CN71),0,IF(BG71+$C71-$CJ71-SUM($CL71:CN71)&gt;Z70+AP71,Z70+AP71-BG71,$C71-$CJ71-SUM($CL71:CN71))))</f>
        <v>0</v>
      </c>
      <c r="CP71" s="174">
        <f ca="1">IF(AA70&lt;=0,0,IF($C71-$CJ71&lt;=SUM($CL71:CO71),0,IF(BH71+$C71-$CJ71-SUM($CL71:CO71)&gt;AA70+AQ71,AA70+AQ71-BH71,$C71-$CJ71-SUM($CL71:CO71))))</f>
        <v>0</v>
      </c>
      <c r="CQ71" s="174">
        <f ca="1">IF(AB70&lt;=0,0,IF($C71-$CJ71&lt;=SUM($CL71:CP71),0,IF(BI71+$C71-$CJ71-SUM($CL71:CP71)&gt;AB70+AR71,AB70+AR71-BI71,$C71-$CJ71-SUM($CL71:CP71))))</f>
        <v>0</v>
      </c>
      <c r="CR71" s="174">
        <f ca="1">IF(AC70&lt;=0,0,IF($C71-$CJ71&lt;=SUM($CL71:CQ71),0,IF(BJ71+$C71-$CJ71-SUM($CL71:CQ71)&gt;AC70+AS71,AC70+AS71-BJ71,$C71-$CJ71-SUM($CL71:CQ71))))</f>
        <v>0</v>
      </c>
      <c r="CS71" s="174">
        <f ca="1">IF(AD70&lt;=0,0,IF($C71-$CJ71&lt;=SUM($CL71:CR71),0,IF(BK71+$C71-$CJ71-SUM($CL71:CR71)&gt;AD70+AT71,AD70+AT71-BK71,$C71-$CJ71-SUM($CL71:CR71))))</f>
        <v>0</v>
      </c>
      <c r="CT71" s="174">
        <f ca="1">IF(AE70&lt;=0,0,IF($C71-$CJ71&lt;=SUM($CL71:CS71),0,IF(BL71+$C71-$CJ71-SUM($CL71:CS71)&gt;AE70+AU71,AE70+AU71-BL71,$C71-$CJ71-SUM($CL71:CS71))))</f>
        <v>0</v>
      </c>
      <c r="CU71" s="174">
        <f ca="1">IF(AF70&lt;=0,0,IF($C71-$CJ71&lt;=SUM($CL71:CT71),0,IF(BM71+$C71-$CJ71-SUM($CL71:CT71)&gt;AF70+AV71,AF70+AV71-BM71,$C71-$CJ71-SUM($CL71:CT71))))</f>
        <v>0</v>
      </c>
      <c r="CV71" s="174">
        <f ca="1">IF(AG70&lt;=0,0,IF($C71-$CJ71&lt;=SUM($CL71:CU71),0,IF(BN71+$C71-$CJ71-SUM($CL71:CU71)&gt;AG70+AW71,AG70+AW71-BN71,$C71-$CJ71-SUM($CL71:CU71))))</f>
        <v>0</v>
      </c>
      <c r="CW71" s="174">
        <f ca="1">IF(AH70&lt;=0,0,IF($C71-$CJ71&lt;=SUM($CL71:CV71),0,IF(BO71+$C71-$CJ71-SUM($CL71:CV71)&gt;AH70+AX71,AH70+AX71-BO71,$C71-$CJ71-SUM($CL71:CV71))))</f>
        <v>0</v>
      </c>
      <c r="CX71" s="174">
        <f ca="1">IF(AI70&lt;=0,0,IF($C71-$CJ71&lt;=SUM($CL71:CW71),0,IF(BP71+$C71-$CJ71-SUM($CL71:CW71)&gt;AI70+AY71,AI70+AY71-BP71,$C71-$CJ71-SUM($CL71:CW71))))</f>
        <v>0</v>
      </c>
      <c r="CY71" s="174">
        <f ca="1">IF(AJ70&lt;=0,0,IF($C71-$CJ71&lt;=SUM($CL71:CX71),0,IF(BQ71+$C71-$CJ71-SUM($CL71:CX71)&gt;AJ70+AZ71,AJ70+AZ71-BQ71,$C71-$CJ71-SUM($CL71:CX71))))</f>
        <v>0</v>
      </c>
      <c r="CZ71" s="174">
        <f ca="1">IF(AK70&lt;=0,0,IF($C71-$CJ71&lt;=SUM($CL71:CY71),0,IF(BR71+$C71-$CJ71-SUM($CL71:CY71)&gt;AK70+BA71,AK70+BA71-BR71,$C71-$CJ71-SUM($CL71:CY71))))</f>
        <v>0</v>
      </c>
      <c r="DA71" s="176"/>
      <c r="DB71" s="176"/>
    </row>
    <row r="72" spans="1:106">
      <c r="A72" s="165" t="str">
        <f t="shared" ca="1" si="9"/>
        <v/>
      </c>
      <c r="B72" s="166" t="e">
        <f t="shared" ca="1" si="22"/>
        <v>#N/A</v>
      </c>
      <c r="C72" s="169" t="str">
        <f ca="1">IF(A72="","",IF(debteliminator,IF(($E$7-BS72)&lt;0,0,$E$7-BS72),0)+D72)</f>
        <v/>
      </c>
      <c r="D72" s="420"/>
      <c r="E72" s="172">
        <f t="shared" ca="1" si="23"/>
        <v>0</v>
      </c>
      <c r="F72" s="172">
        <f t="shared" ca="1" si="25"/>
        <v>0</v>
      </c>
      <c r="G72" s="172">
        <f t="shared" ca="1" si="26"/>
        <v>0</v>
      </c>
      <c r="H72" s="172">
        <f t="shared" ca="1" si="27"/>
        <v>0</v>
      </c>
      <c r="I72" s="172">
        <f t="shared" ca="1" si="28"/>
        <v>0</v>
      </c>
      <c r="J72" s="172">
        <f t="shared" ca="1" si="29"/>
        <v>0</v>
      </c>
      <c r="K72" s="172">
        <f t="shared" ca="1" si="30"/>
        <v>0</v>
      </c>
      <c r="L72" s="172">
        <f t="shared" ca="1" si="31"/>
        <v>0</v>
      </c>
      <c r="M72" s="172">
        <f t="shared" ca="1" si="32"/>
        <v>0</v>
      </c>
      <c r="N72" s="172">
        <f t="shared" ca="1" si="33"/>
        <v>0</v>
      </c>
      <c r="O72" s="172">
        <f t="shared" ca="1" si="34"/>
        <v>0</v>
      </c>
      <c r="P72" s="172">
        <f t="shared" ca="1" si="35"/>
        <v>0</v>
      </c>
      <c r="Q72" s="172">
        <f t="shared" ca="1" si="36"/>
        <v>0</v>
      </c>
      <c r="R72" s="172">
        <f t="shared" ca="1" si="37"/>
        <v>0</v>
      </c>
      <c r="S72" s="172">
        <f t="shared" ca="1" si="38"/>
        <v>0</v>
      </c>
      <c r="U72" s="169">
        <f t="shared" ca="1" si="11"/>
        <v>0</v>
      </c>
      <c r="V72" s="173">
        <f t="shared" ca="1" si="12"/>
        <v>0</v>
      </c>
      <c r="W72" s="174">
        <f t="shared" ca="1" si="13"/>
        <v>0</v>
      </c>
      <c r="X72" s="174">
        <f t="shared" ca="1" si="42"/>
        <v>0</v>
      </c>
      <c r="Y72" s="174">
        <f t="shared" ca="1" si="42"/>
        <v>0</v>
      </c>
      <c r="Z72" s="174">
        <f t="shared" ca="1" si="42"/>
        <v>0</v>
      </c>
      <c r="AA72" s="174">
        <f t="shared" ca="1" si="42"/>
        <v>0</v>
      </c>
      <c r="AB72" s="174">
        <f t="shared" ca="1" si="42"/>
        <v>0</v>
      </c>
      <c r="AC72" s="174">
        <f t="shared" ca="1" si="42"/>
        <v>0</v>
      </c>
      <c r="AD72" s="174">
        <f t="shared" ca="1" si="42"/>
        <v>0</v>
      </c>
      <c r="AE72" s="174">
        <f t="shared" ca="1" si="42"/>
        <v>0</v>
      </c>
      <c r="AF72" s="174">
        <f t="shared" ca="1" si="42"/>
        <v>0</v>
      </c>
      <c r="AG72" s="174">
        <f t="shared" ca="1" si="42"/>
        <v>0</v>
      </c>
      <c r="AH72" s="174">
        <f t="shared" ca="1" si="42"/>
        <v>0</v>
      </c>
      <c r="AI72" s="174">
        <f t="shared" ca="1" si="42"/>
        <v>0</v>
      </c>
      <c r="AJ72" s="174">
        <f t="shared" ca="1" si="42"/>
        <v>0</v>
      </c>
      <c r="AK72" s="174">
        <f t="shared" ca="1" si="42"/>
        <v>0</v>
      </c>
      <c r="AL72" s="179"/>
      <c r="AM72" s="174">
        <f t="shared" ca="1" si="15"/>
        <v>0</v>
      </c>
      <c r="AN72" s="174">
        <f t="shared" ca="1" si="43"/>
        <v>0</v>
      </c>
      <c r="AO72" s="174">
        <f t="shared" ca="1" si="43"/>
        <v>0</v>
      </c>
      <c r="AP72" s="174">
        <f t="shared" ca="1" si="43"/>
        <v>0</v>
      </c>
      <c r="AQ72" s="174">
        <f t="shared" ca="1" si="43"/>
        <v>0</v>
      </c>
      <c r="AR72" s="174">
        <f t="shared" ca="1" si="43"/>
        <v>0</v>
      </c>
      <c r="AS72" s="174">
        <f t="shared" ca="1" si="43"/>
        <v>0</v>
      </c>
      <c r="AT72" s="174">
        <f t="shared" ca="1" si="43"/>
        <v>0</v>
      </c>
      <c r="AU72" s="174">
        <f t="shared" ca="1" si="43"/>
        <v>0</v>
      </c>
      <c r="AV72" s="174">
        <f t="shared" ca="1" si="43"/>
        <v>0</v>
      </c>
      <c r="AW72" s="174">
        <f t="shared" ca="1" si="43"/>
        <v>0</v>
      </c>
      <c r="AX72" s="174">
        <f t="shared" ca="1" si="43"/>
        <v>0</v>
      </c>
      <c r="AY72" s="174">
        <f t="shared" ca="1" si="43"/>
        <v>0</v>
      </c>
      <c r="AZ72" s="174">
        <f t="shared" ca="1" si="43"/>
        <v>0</v>
      </c>
      <c r="BA72" s="174">
        <f t="shared" ca="1" si="43"/>
        <v>0</v>
      </c>
      <c r="BB72" s="175">
        <f t="shared" ca="1" si="17"/>
        <v>0</v>
      </c>
      <c r="BC72" s="176"/>
      <c r="BD72" s="174">
        <f t="shared" ca="1" si="18"/>
        <v>0</v>
      </c>
      <c r="BE72" s="174">
        <f t="shared" ca="1" si="44"/>
        <v>0</v>
      </c>
      <c r="BF72" s="174">
        <f t="shared" ca="1" si="44"/>
        <v>0</v>
      </c>
      <c r="BG72" s="174">
        <f t="shared" ca="1" si="44"/>
        <v>0</v>
      </c>
      <c r="BH72" s="174">
        <f t="shared" ca="1" si="44"/>
        <v>0</v>
      </c>
      <c r="BI72" s="174">
        <f t="shared" ca="1" si="44"/>
        <v>0</v>
      </c>
      <c r="BJ72" s="174">
        <f t="shared" ca="1" si="44"/>
        <v>0</v>
      </c>
      <c r="BK72" s="174">
        <f t="shared" ca="1" si="44"/>
        <v>0</v>
      </c>
      <c r="BL72" s="174">
        <f t="shared" ca="1" si="44"/>
        <v>0</v>
      </c>
      <c r="BM72" s="174">
        <f t="shared" ca="1" si="44"/>
        <v>0</v>
      </c>
      <c r="BN72" s="174">
        <f t="shared" ca="1" si="44"/>
        <v>0</v>
      </c>
      <c r="BO72" s="174">
        <f t="shared" ca="1" si="44"/>
        <v>0</v>
      </c>
      <c r="BP72" s="174">
        <f t="shared" ca="1" si="44"/>
        <v>0</v>
      </c>
      <c r="BQ72" s="174">
        <f t="shared" ca="1" si="44"/>
        <v>0</v>
      </c>
      <c r="BR72" s="174">
        <f t="shared" ca="1" si="44"/>
        <v>0</v>
      </c>
      <c r="BS72" s="177">
        <f t="shared" ca="1" si="20"/>
        <v>0</v>
      </c>
      <c r="BT72" s="175"/>
      <c r="BU72" s="178">
        <f ca="1">IF(NOT(debteliminator),0,IF(OR(E$11=0,W71+AM72-BD72&lt;=E$11),0,MIN(W71+AM72-BD72-E$11,$C72)))</f>
        <v>0</v>
      </c>
      <c r="BV72" s="174">
        <f ca="1">IF(NOT(debteliminator),0,IF(OR(F$11=0,X71+AN72-BE72&lt;=F$11),0,MIN(X71+AN72-BE72-F$11,$C72-SUM($BU72:BU72))))</f>
        <v>0</v>
      </c>
      <c r="BW72" s="174">
        <f ca="1">IF(NOT(debteliminator),0,IF(OR(G$11=0,Y71+AO72-BF72&lt;=G$11),0,MIN(Y71+AO72-BF72-G$11,$C72-SUM($BU72:BV72))))</f>
        <v>0</v>
      </c>
      <c r="BX72" s="174">
        <f ca="1">IF(NOT(debteliminator),0,IF(OR(H$11=0,Z71+AP72-BG72&lt;=H$11),0,MIN(Z71+AP72-BG72-H$11,$C72-SUM($BU72:BW72))))</f>
        <v>0</v>
      </c>
      <c r="BY72" s="174">
        <f ca="1">IF(NOT(debteliminator),0,IF(OR(I$11=0,AA71+AQ72-BH72&lt;=I$11),0,MIN(AA71+AQ72-BH72-I$11,$C72-SUM($BU72:BX72))))</f>
        <v>0</v>
      </c>
      <c r="BZ72" s="174">
        <f ca="1">IF(NOT(debteliminator),0,IF(OR(J$11=0,AB71+AR72-BI72&lt;=J$11),0,MIN(AB71+AR72-BI72-J$11,$C72-SUM($BU72:BY72))))</f>
        <v>0</v>
      </c>
      <c r="CA72" s="174">
        <f ca="1">IF(NOT(debteliminator),0,IF(OR(K$11=0,AC71+AS72-BJ72&lt;=K$11),0,MIN(AC71+AS72-BJ72-K$11,$C72-SUM($BU72:BZ72))))</f>
        <v>0</v>
      </c>
      <c r="CB72" s="174">
        <f ca="1">IF(NOT(debteliminator),0,IF(OR(L$11=0,AD71+AT72-BK72&lt;=L$11),0,MIN(AD71+AT72-BK72-L$11,$C72-SUM($BU72:CA72))))</f>
        <v>0</v>
      </c>
      <c r="CC72" s="174">
        <f ca="1">IF(NOT(debteliminator),0,IF(OR(M$11=0,AE71+AU72-BL72&lt;=M$11),0,MIN(AE71+AU72-BL72-M$11,$C72-SUM($BU72:CB72))))</f>
        <v>0</v>
      </c>
      <c r="CD72" s="174">
        <f ca="1">IF(NOT(debteliminator),0,IF(OR(N$11=0,AF71+AV72-BM72&lt;=N$11),0,MIN(AF71+AV72-BM72-N$11,$C72-SUM($BU72:CC72))))</f>
        <v>0</v>
      </c>
      <c r="CE72" s="174">
        <f ca="1">IF(NOT(debteliminator),0,IF(OR(O$11=0,AG71+AW72-BN72&lt;=O$11),0,MIN(AG71+AW72-BN72-O$11,$C72-SUM($BU72:CD72))))</f>
        <v>0</v>
      </c>
      <c r="CF72" s="174">
        <f ca="1">IF(NOT(debteliminator),0,IF(OR(P$11=0,AH71+AX72-BO72&lt;=P$11),0,MIN(AH71+AX72-BO72-P$11,$C72-SUM($BU72:CE72))))</f>
        <v>0</v>
      </c>
      <c r="CG72" s="174">
        <f ca="1">IF(NOT(debteliminator),0,IF(OR(Q$11=0,AI71+AY72-BP72&lt;=Q$11),0,MIN(AI71+AY72-BP72-Q$11,$C72-SUM($BU72:CF72))))</f>
        <v>0</v>
      </c>
      <c r="CH72" s="174">
        <f ca="1">IF(NOT(debteliminator),0,IF(OR(R$11=0,AJ71+AZ72-BQ72&lt;=R$11),0,MIN(AJ71+AZ72-BQ72-R$11,$C72-SUM($BU72:CG72))))</f>
        <v>0</v>
      </c>
      <c r="CI72" s="174">
        <f ca="1">IF(NOT(debteliminator),0,IF(OR(S$11=0,AK71+BA72-BR72&lt;=S$11),0,MIN(AK71+BA72-BR72-S$11,$C72-SUM($BU72:CH72))))</f>
        <v>0</v>
      </c>
      <c r="CJ72" s="177">
        <f t="shared" ca="1" si="21"/>
        <v>0</v>
      </c>
      <c r="CL72" s="178">
        <f t="shared" ca="1" si="24"/>
        <v>0</v>
      </c>
      <c r="CM72" s="174">
        <f ca="1">IF(X71&lt;=0,0,IF($C72-$CJ72&lt;=SUM($CL72:CL72),0,IF(BE72+$C72-$CJ72-SUM($CL72:CL72)&gt;X71+AN72,X71+AN72-BE72,$C72-$CJ72-SUM($CL72:CL72))))</f>
        <v>0</v>
      </c>
      <c r="CN72" s="174">
        <f ca="1">IF(Y71&lt;=0,0,IF($C72-$CJ72&lt;=SUM($CL72:CM72),0,IF(BF72+$C72-$CJ72-SUM($CL72:CM72)&gt;Y71+AO72,Y71+AO72-BF72,$C72-$CJ72-SUM($CL72:CM72))))</f>
        <v>0</v>
      </c>
      <c r="CO72" s="174">
        <f ca="1">IF(Z71&lt;=0,0,IF($C72-$CJ72&lt;=SUM($CL72:CN72),0,IF(BG72+$C72-$CJ72-SUM($CL72:CN72)&gt;Z71+AP72,Z71+AP72-BG72,$C72-$CJ72-SUM($CL72:CN72))))</f>
        <v>0</v>
      </c>
      <c r="CP72" s="174">
        <f ca="1">IF(AA71&lt;=0,0,IF($C72-$CJ72&lt;=SUM($CL72:CO72),0,IF(BH72+$C72-$CJ72-SUM($CL72:CO72)&gt;AA71+AQ72,AA71+AQ72-BH72,$C72-$CJ72-SUM($CL72:CO72))))</f>
        <v>0</v>
      </c>
      <c r="CQ72" s="174">
        <f ca="1">IF(AB71&lt;=0,0,IF($C72-$CJ72&lt;=SUM($CL72:CP72),0,IF(BI72+$C72-$CJ72-SUM($CL72:CP72)&gt;AB71+AR72,AB71+AR72-BI72,$C72-$CJ72-SUM($CL72:CP72))))</f>
        <v>0</v>
      </c>
      <c r="CR72" s="174">
        <f ca="1">IF(AC71&lt;=0,0,IF($C72-$CJ72&lt;=SUM($CL72:CQ72),0,IF(BJ72+$C72-$CJ72-SUM($CL72:CQ72)&gt;AC71+AS72,AC71+AS72-BJ72,$C72-$CJ72-SUM($CL72:CQ72))))</f>
        <v>0</v>
      </c>
      <c r="CS72" s="174">
        <f ca="1">IF(AD71&lt;=0,0,IF($C72-$CJ72&lt;=SUM($CL72:CR72),0,IF(BK72+$C72-$CJ72-SUM($CL72:CR72)&gt;AD71+AT72,AD71+AT72-BK72,$C72-$CJ72-SUM($CL72:CR72))))</f>
        <v>0</v>
      </c>
      <c r="CT72" s="174">
        <f ca="1">IF(AE71&lt;=0,0,IF($C72-$CJ72&lt;=SUM($CL72:CS72),0,IF(BL72+$C72-$CJ72-SUM($CL72:CS72)&gt;AE71+AU72,AE71+AU72-BL72,$C72-$CJ72-SUM($CL72:CS72))))</f>
        <v>0</v>
      </c>
      <c r="CU72" s="174">
        <f ca="1">IF(AF71&lt;=0,0,IF($C72-$CJ72&lt;=SUM($CL72:CT72),0,IF(BM72+$C72-$CJ72-SUM($CL72:CT72)&gt;AF71+AV72,AF71+AV72-BM72,$C72-$CJ72-SUM($CL72:CT72))))</f>
        <v>0</v>
      </c>
      <c r="CV72" s="174">
        <f ca="1">IF(AG71&lt;=0,0,IF($C72-$CJ72&lt;=SUM($CL72:CU72),0,IF(BN72+$C72-$CJ72-SUM($CL72:CU72)&gt;AG71+AW72,AG71+AW72-BN72,$C72-$CJ72-SUM($CL72:CU72))))</f>
        <v>0</v>
      </c>
      <c r="CW72" s="174">
        <f ca="1">IF(AH71&lt;=0,0,IF($C72-$CJ72&lt;=SUM($CL72:CV72),0,IF(BO72+$C72-$CJ72-SUM($CL72:CV72)&gt;AH71+AX72,AH71+AX72-BO72,$C72-$CJ72-SUM($CL72:CV72))))</f>
        <v>0</v>
      </c>
      <c r="CX72" s="174">
        <f ca="1">IF(AI71&lt;=0,0,IF($C72-$CJ72&lt;=SUM($CL72:CW72),0,IF(BP72+$C72-$CJ72-SUM($CL72:CW72)&gt;AI71+AY72,AI71+AY72-BP72,$C72-$CJ72-SUM($CL72:CW72))))</f>
        <v>0</v>
      </c>
      <c r="CY72" s="174">
        <f ca="1">IF(AJ71&lt;=0,0,IF($C72-$CJ72&lt;=SUM($CL72:CX72),0,IF(BQ72+$C72-$CJ72-SUM($CL72:CX72)&gt;AJ71+AZ72,AJ71+AZ72-BQ72,$C72-$CJ72-SUM($CL72:CX72))))</f>
        <v>0</v>
      </c>
      <c r="CZ72" s="174">
        <f ca="1">IF(AK71&lt;=0,0,IF($C72-$CJ72&lt;=SUM($CL72:CY72),0,IF(BR72+$C72-$CJ72-SUM($CL72:CY72)&gt;AK71+BA72,AK71+BA72-BR72,$C72-$CJ72-SUM($CL72:CY72))))</f>
        <v>0</v>
      </c>
      <c r="DA72" s="176"/>
      <c r="DB72" s="176"/>
    </row>
    <row r="73" spans="1:106">
      <c r="A73" s="165" t="str">
        <f t="shared" ca="1" si="9"/>
        <v/>
      </c>
      <c r="B73" s="166" t="e">
        <f t="shared" ca="1" si="22"/>
        <v>#N/A</v>
      </c>
      <c r="C73" s="169" t="str">
        <f ca="1">IF(A73="","",IF(debteliminator,IF(($E$7-BS73)&lt;0,0,$E$7-BS73),0)+D73)</f>
        <v/>
      </c>
      <c r="D73" s="420"/>
      <c r="E73" s="172">
        <f t="shared" ca="1" si="23"/>
        <v>0</v>
      </c>
      <c r="F73" s="172">
        <f t="shared" ca="1" si="25"/>
        <v>0</v>
      </c>
      <c r="G73" s="172">
        <f t="shared" ca="1" si="26"/>
        <v>0</v>
      </c>
      <c r="H73" s="172">
        <f t="shared" ca="1" si="27"/>
        <v>0</v>
      </c>
      <c r="I73" s="172">
        <f t="shared" ca="1" si="28"/>
        <v>0</v>
      </c>
      <c r="J73" s="172">
        <f t="shared" ca="1" si="29"/>
        <v>0</v>
      </c>
      <c r="K73" s="172">
        <f t="shared" ca="1" si="30"/>
        <v>0</v>
      </c>
      <c r="L73" s="172">
        <f t="shared" ca="1" si="31"/>
        <v>0</v>
      </c>
      <c r="M73" s="172">
        <f t="shared" ca="1" si="32"/>
        <v>0</v>
      </c>
      <c r="N73" s="172">
        <f t="shared" ca="1" si="33"/>
        <v>0</v>
      </c>
      <c r="O73" s="172">
        <f t="shared" ca="1" si="34"/>
        <v>0</v>
      </c>
      <c r="P73" s="172">
        <f t="shared" ca="1" si="35"/>
        <v>0</v>
      </c>
      <c r="Q73" s="172">
        <f t="shared" ca="1" si="36"/>
        <v>0</v>
      </c>
      <c r="R73" s="172">
        <f t="shared" ca="1" si="37"/>
        <v>0</v>
      </c>
      <c r="S73" s="172">
        <f t="shared" ca="1" si="38"/>
        <v>0</v>
      </c>
      <c r="U73" s="169">
        <f t="shared" ca="1" si="11"/>
        <v>0</v>
      </c>
      <c r="V73" s="173">
        <f t="shared" ca="1" si="12"/>
        <v>0</v>
      </c>
      <c r="W73" s="174">
        <f t="shared" ca="1" si="13"/>
        <v>0</v>
      </c>
      <c r="X73" s="174">
        <f t="shared" ref="X73:AK88" ca="1" si="45">IF(F$10=0,0,ROUND(X72-(F73-AN73),2))</f>
        <v>0</v>
      </c>
      <c r="Y73" s="174">
        <f t="shared" ca="1" si="45"/>
        <v>0</v>
      </c>
      <c r="Z73" s="174">
        <f t="shared" ca="1" si="45"/>
        <v>0</v>
      </c>
      <c r="AA73" s="174">
        <f t="shared" ca="1" si="45"/>
        <v>0</v>
      </c>
      <c r="AB73" s="174">
        <f t="shared" ca="1" si="45"/>
        <v>0</v>
      </c>
      <c r="AC73" s="174">
        <f t="shared" ca="1" si="45"/>
        <v>0</v>
      </c>
      <c r="AD73" s="174">
        <f t="shared" ca="1" si="45"/>
        <v>0</v>
      </c>
      <c r="AE73" s="174">
        <f t="shared" ca="1" si="45"/>
        <v>0</v>
      </c>
      <c r="AF73" s="174">
        <f t="shared" ca="1" si="45"/>
        <v>0</v>
      </c>
      <c r="AG73" s="174">
        <f t="shared" ca="1" si="45"/>
        <v>0</v>
      </c>
      <c r="AH73" s="174">
        <f t="shared" ca="1" si="45"/>
        <v>0</v>
      </c>
      <c r="AI73" s="174">
        <f t="shared" ca="1" si="45"/>
        <v>0</v>
      </c>
      <c r="AJ73" s="174">
        <f t="shared" ca="1" si="45"/>
        <v>0</v>
      </c>
      <c r="AK73" s="174">
        <f t="shared" ca="1" si="45"/>
        <v>0</v>
      </c>
      <c r="AL73" s="179"/>
      <c r="AM73" s="174">
        <f t="shared" ca="1" si="15"/>
        <v>0</v>
      </c>
      <c r="AN73" s="174">
        <f t="shared" ref="AN73:BA88" ca="1" si="46">ROUND(X72*F$12/12,2)</f>
        <v>0</v>
      </c>
      <c r="AO73" s="174">
        <f t="shared" ca="1" si="46"/>
        <v>0</v>
      </c>
      <c r="AP73" s="174">
        <f t="shared" ca="1" si="46"/>
        <v>0</v>
      </c>
      <c r="AQ73" s="174">
        <f t="shared" ca="1" si="46"/>
        <v>0</v>
      </c>
      <c r="AR73" s="174">
        <f t="shared" ca="1" si="46"/>
        <v>0</v>
      </c>
      <c r="AS73" s="174">
        <f t="shared" ca="1" si="46"/>
        <v>0</v>
      </c>
      <c r="AT73" s="174">
        <f t="shared" ca="1" si="46"/>
        <v>0</v>
      </c>
      <c r="AU73" s="174">
        <f t="shared" ca="1" si="46"/>
        <v>0</v>
      </c>
      <c r="AV73" s="174">
        <f t="shared" ca="1" si="46"/>
        <v>0</v>
      </c>
      <c r="AW73" s="174">
        <f t="shared" ca="1" si="46"/>
        <v>0</v>
      </c>
      <c r="AX73" s="174">
        <f t="shared" ca="1" si="46"/>
        <v>0</v>
      </c>
      <c r="AY73" s="174">
        <f t="shared" ca="1" si="46"/>
        <v>0</v>
      </c>
      <c r="AZ73" s="174">
        <f t="shared" ca="1" si="46"/>
        <v>0</v>
      </c>
      <c r="BA73" s="174">
        <f t="shared" ca="1" si="46"/>
        <v>0</v>
      </c>
      <c r="BB73" s="175">
        <f t="shared" ca="1" si="17"/>
        <v>0</v>
      </c>
      <c r="BC73" s="176"/>
      <c r="BD73" s="174">
        <f t="shared" ca="1" si="18"/>
        <v>0</v>
      </c>
      <c r="BE73" s="174">
        <f t="shared" ref="BE73:BR88" ca="1" si="47">IF(X72&gt;0,IF((X72+AN73)&lt;F$13,X72+AN73,F$13),0)</f>
        <v>0</v>
      </c>
      <c r="BF73" s="174">
        <f t="shared" ca="1" si="47"/>
        <v>0</v>
      </c>
      <c r="BG73" s="174">
        <f t="shared" ca="1" si="47"/>
        <v>0</v>
      </c>
      <c r="BH73" s="174">
        <f t="shared" ca="1" si="47"/>
        <v>0</v>
      </c>
      <c r="BI73" s="174">
        <f t="shared" ca="1" si="47"/>
        <v>0</v>
      </c>
      <c r="BJ73" s="174">
        <f t="shared" ca="1" si="47"/>
        <v>0</v>
      </c>
      <c r="BK73" s="174">
        <f t="shared" ca="1" si="47"/>
        <v>0</v>
      </c>
      <c r="BL73" s="174">
        <f t="shared" ca="1" si="47"/>
        <v>0</v>
      </c>
      <c r="BM73" s="174">
        <f t="shared" ca="1" si="47"/>
        <v>0</v>
      </c>
      <c r="BN73" s="174">
        <f t="shared" ca="1" si="47"/>
        <v>0</v>
      </c>
      <c r="BO73" s="174">
        <f t="shared" ca="1" si="47"/>
        <v>0</v>
      </c>
      <c r="BP73" s="174">
        <f t="shared" ca="1" si="47"/>
        <v>0</v>
      </c>
      <c r="BQ73" s="174">
        <f t="shared" ca="1" si="47"/>
        <v>0</v>
      </c>
      <c r="BR73" s="174">
        <f t="shared" ca="1" si="47"/>
        <v>0</v>
      </c>
      <c r="BS73" s="177">
        <f t="shared" ca="1" si="20"/>
        <v>0</v>
      </c>
      <c r="BT73" s="175"/>
      <c r="BU73" s="178">
        <f ca="1">IF(NOT(debteliminator),0,IF(OR(E$11=0,W72+AM73-BD73&lt;=E$11),0,MIN(W72+AM73-BD73-E$11,$C73)))</f>
        <v>0</v>
      </c>
      <c r="BV73" s="174">
        <f ca="1">IF(NOT(debteliminator),0,IF(OR(F$11=0,X72+AN73-BE73&lt;=F$11),0,MIN(X72+AN73-BE73-F$11,$C73-SUM($BU73:BU73))))</f>
        <v>0</v>
      </c>
      <c r="BW73" s="174">
        <f ca="1">IF(NOT(debteliminator),0,IF(OR(G$11=0,Y72+AO73-BF73&lt;=G$11),0,MIN(Y72+AO73-BF73-G$11,$C73-SUM($BU73:BV73))))</f>
        <v>0</v>
      </c>
      <c r="BX73" s="174">
        <f ca="1">IF(NOT(debteliminator),0,IF(OR(H$11=0,Z72+AP73-BG73&lt;=H$11),0,MIN(Z72+AP73-BG73-H$11,$C73-SUM($BU73:BW73))))</f>
        <v>0</v>
      </c>
      <c r="BY73" s="174">
        <f ca="1">IF(NOT(debteliminator),0,IF(OR(I$11=0,AA72+AQ73-BH73&lt;=I$11),0,MIN(AA72+AQ73-BH73-I$11,$C73-SUM($BU73:BX73))))</f>
        <v>0</v>
      </c>
      <c r="BZ73" s="174">
        <f ca="1">IF(NOT(debteliminator),0,IF(OR(J$11=0,AB72+AR73-BI73&lt;=J$11),0,MIN(AB72+AR73-BI73-J$11,$C73-SUM($BU73:BY73))))</f>
        <v>0</v>
      </c>
      <c r="CA73" s="174">
        <f ca="1">IF(NOT(debteliminator),0,IF(OR(K$11=0,AC72+AS73-BJ73&lt;=K$11),0,MIN(AC72+AS73-BJ73-K$11,$C73-SUM($BU73:BZ73))))</f>
        <v>0</v>
      </c>
      <c r="CB73" s="174">
        <f ca="1">IF(NOT(debteliminator),0,IF(OR(L$11=0,AD72+AT73-BK73&lt;=L$11),0,MIN(AD72+AT73-BK73-L$11,$C73-SUM($BU73:CA73))))</f>
        <v>0</v>
      </c>
      <c r="CC73" s="174">
        <f ca="1">IF(NOT(debteliminator),0,IF(OR(M$11=0,AE72+AU73-BL73&lt;=M$11),0,MIN(AE72+AU73-BL73-M$11,$C73-SUM($BU73:CB73))))</f>
        <v>0</v>
      </c>
      <c r="CD73" s="174">
        <f ca="1">IF(NOT(debteliminator),0,IF(OR(N$11=0,AF72+AV73-BM73&lt;=N$11),0,MIN(AF72+AV73-BM73-N$11,$C73-SUM($BU73:CC73))))</f>
        <v>0</v>
      </c>
      <c r="CE73" s="174">
        <f ca="1">IF(NOT(debteliminator),0,IF(OR(O$11=0,AG72+AW73-BN73&lt;=O$11),0,MIN(AG72+AW73-BN73-O$11,$C73-SUM($BU73:CD73))))</f>
        <v>0</v>
      </c>
      <c r="CF73" s="174">
        <f ca="1">IF(NOT(debteliminator),0,IF(OR(P$11=0,AH72+AX73-BO73&lt;=P$11),0,MIN(AH72+AX73-BO73-P$11,$C73-SUM($BU73:CE73))))</f>
        <v>0</v>
      </c>
      <c r="CG73" s="174">
        <f ca="1">IF(NOT(debteliminator),0,IF(OR(Q$11=0,AI72+AY73-BP73&lt;=Q$11),0,MIN(AI72+AY73-BP73-Q$11,$C73-SUM($BU73:CF73))))</f>
        <v>0</v>
      </c>
      <c r="CH73" s="174">
        <f ca="1">IF(NOT(debteliminator),0,IF(OR(R$11=0,AJ72+AZ73-BQ73&lt;=R$11),0,MIN(AJ72+AZ73-BQ73-R$11,$C73-SUM($BU73:CG73))))</f>
        <v>0</v>
      </c>
      <c r="CI73" s="174">
        <f ca="1">IF(NOT(debteliminator),0,IF(OR(S$11=0,AK72+BA73-BR73&lt;=S$11),0,MIN(AK72+BA73-BR73-S$11,$C73-SUM($BU73:CH73))))</f>
        <v>0</v>
      </c>
      <c r="CJ73" s="177">
        <f t="shared" ca="1" si="21"/>
        <v>0</v>
      </c>
      <c r="CL73" s="178">
        <f t="shared" ca="1" si="24"/>
        <v>0</v>
      </c>
      <c r="CM73" s="174">
        <f ca="1">IF(X72&lt;=0,0,IF($C73-$CJ73&lt;=SUM($CL73:CL73),0,IF(BE73+$C73-$CJ73-SUM($CL73:CL73)&gt;X72+AN73,X72+AN73-BE73,$C73-$CJ73-SUM($CL73:CL73))))</f>
        <v>0</v>
      </c>
      <c r="CN73" s="174">
        <f ca="1">IF(Y72&lt;=0,0,IF($C73-$CJ73&lt;=SUM($CL73:CM73),0,IF(BF73+$C73-$CJ73-SUM($CL73:CM73)&gt;Y72+AO73,Y72+AO73-BF73,$C73-$CJ73-SUM($CL73:CM73))))</f>
        <v>0</v>
      </c>
      <c r="CO73" s="174">
        <f ca="1">IF(Z72&lt;=0,0,IF($C73-$CJ73&lt;=SUM($CL73:CN73),0,IF(BG73+$C73-$CJ73-SUM($CL73:CN73)&gt;Z72+AP73,Z72+AP73-BG73,$C73-$CJ73-SUM($CL73:CN73))))</f>
        <v>0</v>
      </c>
      <c r="CP73" s="174">
        <f ca="1">IF(AA72&lt;=0,0,IF($C73-$CJ73&lt;=SUM($CL73:CO73),0,IF(BH73+$C73-$CJ73-SUM($CL73:CO73)&gt;AA72+AQ73,AA72+AQ73-BH73,$C73-$CJ73-SUM($CL73:CO73))))</f>
        <v>0</v>
      </c>
      <c r="CQ73" s="174">
        <f ca="1">IF(AB72&lt;=0,0,IF($C73-$CJ73&lt;=SUM($CL73:CP73),0,IF(BI73+$C73-$CJ73-SUM($CL73:CP73)&gt;AB72+AR73,AB72+AR73-BI73,$C73-$CJ73-SUM($CL73:CP73))))</f>
        <v>0</v>
      </c>
      <c r="CR73" s="174">
        <f ca="1">IF(AC72&lt;=0,0,IF($C73-$CJ73&lt;=SUM($CL73:CQ73),0,IF(BJ73+$C73-$CJ73-SUM($CL73:CQ73)&gt;AC72+AS73,AC72+AS73-BJ73,$C73-$CJ73-SUM($CL73:CQ73))))</f>
        <v>0</v>
      </c>
      <c r="CS73" s="174">
        <f ca="1">IF(AD72&lt;=0,0,IF($C73-$CJ73&lt;=SUM($CL73:CR73),0,IF(BK73+$C73-$CJ73-SUM($CL73:CR73)&gt;AD72+AT73,AD72+AT73-BK73,$C73-$CJ73-SUM($CL73:CR73))))</f>
        <v>0</v>
      </c>
      <c r="CT73" s="174">
        <f ca="1">IF(AE72&lt;=0,0,IF($C73-$CJ73&lt;=SUM($CL73:CS73),0,IF(BL73+$C73-$CJ73-SUM($CL73:CS73)&gt;AE72+AU73,AE72+AU73-BL73,$C73-$CJ73-SUM($CL73:CS73))))</f>
        <v>0</v>
      </c>
      <c r="CU73" s="174">
        <f ca="1">IF(AF72&lt;=0,0,IF($C73-$CJ73&lt;=SUM($CL73:CT73),0,IF(BM73+$C73-$CJ73-SUM($CL73:CT73)&gt;AF72+AV73,AF72+AV73-BM73,$C73-$CJ73-SUM($CL73:CT73))))</f>
        <v>0</v>
      </c>
      <c r="CV73" s="174">
        <f ca="1">IF(AG72&lt;=0,0,IF($C73-$CJ73&lt;=SUM($CL73:CU73),0,IF(BN73+$C73-$CJ73-SUM($CL73:CU73)&gt;AG72+AW73,AG72+AW73-BN73,$C73-$CJ73-SUM($CL73:CU73))))</f>
        <v>0</v>
      </c>
      <c r="CW73" s="174">
        <f ca="1">IF(AH72&lt;=0,0,IF($C73-$CJ73&lt;=SUM($CL73:CV73),0,IF(BO73+$C73-$CJ73-SUM($CL73:CV73)&gt;AH72+AX73,AH72+AX73-BO73,$C73-$CJ73-SUM($CL73:CV73))))</f>
        <v>0</v>
      </c>
      <c r="CX73" s="174">
        <f ca="1">IF(AI72&lt;=0,0,IF($C73-$CJ73&lt;=SUM($CL73:CW73),0,IF(BP73+$C73-$CJ73-SUM($CL73:CW73)&gt;AI72+AY73,AI72+AY73-BP73,$C73-$CJ73-SUM($CL73:CW73))))</f>
        <v>0</v>
      </c>
      <c r="CY73" s="174">
        <f ca="1">IF(AJ72&lt;=0,0,IF($C73-$CJ73&lt;=SUM($CL73:CX73),0,IF(BQ73+$C73-$CJ73-SUM($CL73:CX73)&gt;AJ72+AZ73,AJ72+AZ73-BQ73,$C73-$CJ73-SUM($CL73:CX73))))</f>
        <v>0</v>
      </c>
      <c r="CZ73" s="174">
        <f ca="1">IF(AK72&lt;=0,0,IF($C73-$CJ73&lt;=SUM($CL73:CY73),0,IF(BR73+$C73-$CJ73-SUM($CL73:CY73)&gt;AK72+BA73,AK72+BA73-BR73,$C73-$CJ73-SUM($CL73:CY73))))</f>
        <v>0</v>
      </c>
      <c r="DA73" s="176"/>
      <c r="DB73" s="176"/>
    </row>
    <row r="74" spans="1:106">
      <c r="A74" s="165" t="str">
        <f t="shared" ca="1" si="9"/>
        <v/>
      </c>
      <c r="B74" s="166" t="e">
        <f t="shared" ca="1" si="22"/>
        <v>#N/A</v>
      </c>
      <c r="C74" s="169" t="str">
        <f ca="1">IF(A74="","",IF(debteliminator,IF(($E$7-BS74)&lt;0,0,$E$7-BS74),0)+D74)</f>
        <v/>
      </c>
      <c r="D74" s="420"/>
      <c r="E74" s="172">
        <f t="shared" ca="1" si="23"/>
        <v>0</v>
      </c>
      <c r="F74" s="172">
        <f t="shared" ca="1" si="25"/>
        <v>0</v>
      </c>
      <c r="G74" s="172">
        <f t="shared" ca="1" si="26"/>
        <v>0</v>
      </c>
      <c r="H74" s="172">
        <f t="shared" ca="1" si="27"/>
        <v>0</v>
      </c>
      <c r="I74" s="172">
        <f t="shared" ca="1" si="28"/>
        <v>0</v>
      </c>
      <c r="J74" s="172">
        <f t="shared" ca="1" si="29"/>
        <v>0</v>
      </c>
      <c r="K74" s="172">
        <f t="shared" ca="1" si="30"/>
        <v>0</v>
      </c>
      <c r="L74" s="172">
        <f t="shared" ca="1" si="31"/>
        <v>0</v>
      </c>
      <c r="M74" s="172">
        <f t="shared" ca="1" si="32"/>
        <v>0</v>
      </c>
      <c r="N74" s="172">
        <f t="shared" ca="1" si="33"/>
        <v>0</v>
      </c>
      <c r="O74" s="172">
        <f t="shared" ca="1" si="34"/>
        <v>0</v>
      </c>
      <c r="P74" s="172">
        <f t="shared" ca="1" si="35"/>
        <v>0</v>
      </c>
      <c r="Q74" s="172">
        <f t="shared" ca="1" si="36"/>
        <v>0</v>
      </c>
      <c r="R74" s="172">
        <f t="shared" ca="1" si="37"/>
        <v>0</v>
      </c>
      <c r="S74" s="172">
        <f t="shared" ca="1" si="38"/>
        <v>0</v>
      </c>
      <c r="U74" s="169">
        <f t="shared" ca="1" si="11"/>
        <v>0</v>
      </c>
      <c r="V74" s="173">
        <f t="shared" ca="1" si="12"/>
        <v>0</v>
      </c>
      <c r="W74" s="174">
        <f t="shared" ca="1" si="13"/>
        <v>0</v>
      </c>
      <c r="X74" s="174">
        <f t="shared" ca="1" si="45"/>
        <v>0</v>
      </c>
      <c r="Y74" s="174">
        <f t="shared" ca="1" si="45"/>
        <v>0</v>
      </c>
      <c r="Z74" s="174">
        <f t="shared" ca="1" si="45"/>
        <v>0</v>
      </c>
      <c r="AA74" s="174">
        <f t="shared" ca="1" si="45"/>
        <v>0</v>
      </c>
      <c r="AB74" s="174">
        <f t="shared" ca="1" si="45"/>
        <v>0</v>
      </c>
      <c r="AC74" s="174">
        <f t="shared" ca="1" si="45"/>
        <v>0</v>
      </c>
      <c r="AD74" s="174">
        <f t="shared" ca="1" si="45"/>
        <v>0</v>
      </c>
      <c r="AE74" s="174">
        <f t="shared" ca="1" si="45"/>
        <v>0</v>
      </c>
      <c r="AF74" s="174">
        <f t="shared" ca="1" si="45"/>
        <v>0</v>
      </c>
      <c r="AG74" s="174">
        <f t="shared" ca="1" si="45"/>
        <v>0</v>
      </c>
      <c r="AH74" s="174">
        <f t="shared" ca="1" si="45"/>
        <v>0</v>
      </c>
      <c r="AI74" s="174">
        <f t="shared" ca="1" si="45"/>
        <v>0</v>
      </c>
      <c r="AJ74" s="174">
        <f t="shared" ca="1" si="45"/>
        <v>0</v>
      </c>
      <c r="AK74" s="174">
        <f t="shared" ca="1" si="45"/>
        <v>0</v>
      </c>
      <c r="AL74" s="179"/>
      <c r="AM74" s="174">
        <f t="shared" ca="1" si="15"/>
        <v>0</v>
      </c>
      <c r="AN74" s="174">
        <f t="shared" ca="1" si="46"/>
        <v>0</v>
      </c>
      <c r="AO74" s="174">
        <f t="shared" ca="1" si="46"/>
        <v>0</v>
      </c>
      <c r="AP74" s="174">
        <f t="shared" ca="1" si="46"/>
        <v>0</v>
      </c>
      <c r="AQ74" s="174">
        <f t="shared" ca="1" si="46"/>
        <v>0</v>
      </c>
      <c r="AR74" s="174">
        <f t="shared" ca="1" si="46"/>
        <v>0</v>
      </c>
      <c r="AS74" s="174">
        <f t="shared" ca="1" si="46"/>
        <v>0</v>
      </c>
      <c r="AT74" s="174">
        <f t="shared" ca="1" si="46"/>
        <v>0</v>
      </c>
      <c r="AU74" s="174">
        <f t="shared" ca="1" si="46"/>
        <v>0</v>
      </c>
      <c r="AV74" s="174">
        <f t="shared" ca="1" si="46"/>
        <v>0</v>
      </c>
      <c r="AW74" s="174">
        <f t="shared" ca="1" si="46"/>
        <v>0</v>
      </c>
      <c r="AX74" s="174">
        <f t="shared" ca="1" si="46"/>
        <v>0</v>
      </c>
      <c r="AY74" s="174">
        <f t="shared" ca="1" si="46"/>
        <v>0</v>
      </c>
      <c r="AZ74" s="174">
        <f t="shared" ca="1" si="46"/>
        <v>0</v>
      </c>
      <c r="BA74" s="174">
        <f t="shared" ca="1" si="46"/>
        <v>0</v>
      </c>
      <c r="BB74" s="175">
        <f t="shared" ca="1" si="17"/>
        <v>0</v>
      </c>
      <c r="BC74" s="176"/>
      <c r="BD74" s="174">
        <f t="shared" ca="1" si="18"/>
        <v>0</v>
      </c>
      <c r="BE74" s="174">
        <f t="shared" ca="1" si="47"/>
        <v>0</v>
      </c>
      <c r="BF74" s="174">
        <f t="shared" ca="1" si="47"/>
        <v>0</v>
      </c>
      <c r="BG74" s="174">
        <f t="shared" ca="1" si="47"/>
        <v>0</v>
      </c>
      <c r="BH74" s="174">
        <f t="shared" ca="1" si="47"/>
        <v>0</v>
      </c>
      <c r="BI74" s="174">
        <f t="shared" ca="1" si="47"/>
        <v>0</v>
      </c>
      <c r="BJ74" s="174">
        <f t="shared" ca="1" si="47"/>
        <v>0</v>
      </c>
      <c r="BK74" s="174">
        <f t="shared" ca="1" si="47"/>
        <v>0</v>
      </c>
      <c r="BL74" s="174">
        <f t="shared" ca="1" si="47"/>
        <v>0</v>
      </c>
      <c r="BM74" s="174">
        <f t="shared" ca="1" si="47"/>
        <v>0</v>
      </c>
      <c r="BN74" s="174">
        <f t="shared" ca="1" si="47"/>
        <v>0</v>
      </c>
      <c r="BO74" s="174">
        <f t="shared" ca="1" si="47"/>
        <v>0</v>
      </c>
      <c r="BP74" s="174">
        <f t="shared" ca="1" si="47"/>
        <v>0</v>
      </c>
      <c r="BQ74" s="174">
        <f t="shared" ca="1" si="47"/>
        <v>0</v>
      </c>
      <c r="BR74" s="174">
        <f t="shared" ca="1" si="47"/>
        <v>0</v>
      </c>
      <c r="BS74" s="177">
        <f t="shared" ca="1" si="20"/>
        <v>0</v>
      </c>
      <c r="BT74" s="175"/>
      <c r="BU74" s="178">
        <f ca="1">IF(NOT(debteliminator),0,IF(OR(E$11=0,W73+AM74-BD74&lt;=E$11),0,MIN(W73+AM74-BD74-E$11,$C74)))</f>
        <v>0</v>
      </c>
      <c r="BV74" s="174">
        <f ca="1">IF(NOT(debteliminator),0,IF(OR(F$11=0,X73+AN74-BE74&lt;=F$11),0,MIN(X73+AN74-BE74-F$11,$C74-SUM($BU74:BU74))))</f>
        <v>0</v>
      </c>
      <c r="BW74" s="174">
        <f ca="1">IF(NOT(debteliminator),0,IF(OR(G$11=0,Y73+AO74-BF74&lt;=G$11),0,MIN(Y73+AO74-BF74-G$11,$C74-SUM($BU74:BV74))))</f>
        <v>0</v>
      </c>
      <c r="BX74" s="174">
        <f ca="1">IF(NOT(debteliminator),0,IF(OR(H$11=0,Z73+AP74-BG74&lt;=H$11),0,MIN(Z73+AP74-BG74-H$11,$C74-SUM($BU74:BW74))))</f>
        <v>0</v>
      </c>
      <c r="BY74" s="174">
        <f ca="1">IF(NOT(debteliminator),0,IF(OR(I$11=0,AA73+AQ74-BH74&lt;=I$11),0,MIN(AA73+AQ74-BH74-I$11,$C74-SUM($BU74:BX74))))</f>
        <v>0</v>
      </c>
      <c r="BZ74" s="174">
        <f ca="1">IF(NOT(debteliminator),0,IF(OR(J$11=0,AB73+AR74-BI74&lt;=J$11),0,MIN(AB73+AR74-BI74-J$11,$C74-SUM($BU74:BY74))))</f>
        <v>0</v>
      </c>
      <c r="CA74" s="174">
        <f ca="1">IF(NOT(debteliminator),0,IF(OR(K$11=0,AC73+AS74-BJ74&lt;=K$11),0,MIN(AC73+AS74-BJ74-K$11,$C74-SUM($BU74:BZ74))))</f>
        <v>0</v>
      </c>
      <c r="CB74" s="174">
        <f ca="1">IF(NOT(debteliminator),0,IF(OR(L$11=0,AD73+AT74-BK74&lt;=L$11),0,MIN(AD73+AT74-BK74-L$11,$C74-SUM($BU74:CA74))))</f>
        <v>0</v>
      </c>
      <c r="CC74" s="174">
        <f ca="1">IF(NOT(debteliminator),0,IF(OR(M$11=0,AE73+AU74-BL74&lt;=M$11),0,MIN(AE73+AU74-BL74-M$11,$C74-SUM($BU74:CB74))))</f>
        <v>0</v>
      </c>
      <c r="CD74" s="174">
        <f ca="1">IF(NOT(debteliminator),0,IF(OR(N$11=0,AF73+AV74-BM74&lt;=N$11),0,MIN(AF73+AV74-BM74-N$11,$C74-SUM($BU74:CC74))))</f>
        <v>0</v>
      </c>
      <c r="CE74" s="174">
        <f ca="1">IF(NOT(debteliminator),0,IF(OR(O$11=0,AG73+AW74-BN74&lt;=O$11),0,MIN(AG73+AW74-BN74-O$11,$C74-SUM($BU74:CD74))))</f>
        <v>0</v>
      </c>
      <c r="CF74" s="174">
        <f ca="1">IF(NOT(debteliminator),0,IF(OR(P$11=0,AH73+AX74-BO74&lt;=P$11),0,MIN(AH73+AX74-BO74-P$11,$C74-SUM($BU74:CE74))))</f>
        <v>0</v>
      </c>
      <c r="CG74" s="174">
        <f ca="1">IF(NOT(debteliminator),0,IF(OR(Q$11=0,AI73+AY74-BP74&lt;=Q$11),0,MIN(AI73+AY74-BP74-Q$11,$C74-SUM($BU74:CF74))))</f>
        <v>0</v>
      </c>
      <c r="CH74" s="174">
        <f ca="1">IF(NOT(debteliminator),0,IF(OR(R$11=0,AJ73+AZ74-BQ74&lt;=R$11),0,MIN(AJ73+AZ74-BQ74-R$11,$C74-SUM($BU74:CG74))))</f>
        <v>0</v>
      </c>
      <c r="CI74" s="174">
        <f ca="1">IF(NOT(debteliminator),0,IF(OR(S$11=0,AK73+BA74-BR74&lt;=S$11),0,MIN(AK73+BA74-BR74-S$11,$C74-SUM($BU74:CH74))))</f>
        <v>0</v>
      </c>
      <c r="CJ74" s="177">
        <f t="shared" ca="1" si="21"/>
        <v>0</v>
      </c>
      <c r="CL74" s="178">
        <f t="shared" ca="1" si="24"/>
        <v>0</v>
      </c>
      <c r="CM74" s="174">
        <f ca="1">IF(X73&lt;=0,0,IF($C74-$CJ74&lt;=SUM($CL74:CL74),0,IF(BE74+$C74-$CJ74-SUM($CL74:CL74)&gt;X73+AN74,X73+AN74-BE74,$C74-$CJ74-SUM($CL74:CL74))))</f>
        <v>0</v>
      </c>
      <c r="CN74" s="174">
        <f ca="1">IF(Y73&lt;=0,0,IF($C74-$CJ74&lt;=SUM($CL74:CM74),0,IF(BF74+$C74-$CJ74-SUM($CL74:CM74)&gt;Y73+AO74,Y73+AO74-BF74,$C74-$CJ74-SUM($CL74:CM74))))</f>
        <v>0</v>
      </c>
      <c r="CO74" s="174">
        <f ca="1">IF(Z73&lt;=0,0,IF($C74-$CJ74&lt;=SUM($CL74:CN74),0,IF(BG74+$C74-$CJ74-SUM($CL74:CN74)&gt;Z73+AP74,Z73+AP74-BG74,$C74-$CJ74-SUM($CL74:CN74))))</f>
        <v>0</v>
      </c>
      <c r="CP74" s="174">
        <f ca="1">IF(AA73&lt;=0,0,IF($C74-$CJ74&lt;=SUM($CL74:CO74),0,IF(BH74+$C74-$CJ74-SUM($CL74:CO74)&gt;AA73+AQ74,AA73+AQ74-BH74,$C74-$CJ74-SUM($CL74:CO74))))</f>
        <v>0</v>
      </c>
      <c r="CQ74" s="174">
        <f ca="1">IF(AB73&lt;=0,0,IF($C74-$CJ74&lt;=SUM($CL74:CP74),0,IF(BI74+$C74-$CJ74-SUM($CL74:CP74)&gt;AB73+AR74,AB73+AR74-BI74,$C74-$CJ74-SUM($CL74:CP74))))</f>
        <v>0</v>
      </c>
      <c r="CR74" s="174">
        <f ca="1">IF(AC73&lt;=0,0,IF($C74-$CJ74&lt;=SUM($CL74:CQ74),0,IF(BJ74+$C74-$CJ74-SUM($CL74:CQ74)&gt;AC73+AS74,AC73+AS74-BJ74,$C74-$CJ74-SUM($CL74:CQ74))))</f>
        <v>0</v>
      </c>
      <c r="CS74" s="174">
        <f ca="1">IF(AD73&lt;=0,0,IF($C74-$CJ74&lt;=SUM($CL74:CR74),0,IF(BK74+$C74-$CJ74-SUM($CL74:CR74)&gt;AD73+AT74,AD73+AT74-BK74,$C74-$CJ74-SUM($CL74:CR74))))</f>
        <v>0</v>
      </c>
      <c r="CT74" s="174">
        <f ca="1">IF(AE73&lt;=0,0,IF($C74-$CJ74&lt;=SUM($CL74:CS74),0,IF(BL74+$C74-$CJ74-SUM($CL74:CS74)&gt;AE73+AU74,AE73+AU74-BL74,$C74-$CJ74-SUM($CL74:CS74))))</f>
        <v>0</v>
      </c>
      <c r="CU74" s="174">
        <f ca="1">IF(AF73&lt;=0,0,IF($C74-$CJ74&lt;=SUM($CL74:CT74),0,IF(BM74+$C74-$CJ74-SUM($CL74:CT74)&gt;AF73+AV74,AF73+AV74-BM74,$C74-$CJ74-SUM($CL74:CT74))))</f>
        <v>0</v>
      </c>
      <c r="CV74" s="174">
        <f ca="1">IF(AG73&lt;=0,0,IF($C74-$CJ74&lt;=SUM($CL74:CU74),0,IF(BN74+$C74-$CJ74-SUM($CL74:CU74)&gt;AG73+AW74,AG73+AW74-BN74,$C74-$CJ74-SUM($CL74:CU74))))</f>
        <v>0</v>
      </c>
      <c r="CW74" s="174">
        <f ca="1">IF(AH73&lt;=0,0,IF($C74-$CJ74&lt;=SUM($CL74:CV74),0,IF(BO74+$C74-$CJ74-SUM($CL74:CV74)&gt;AH73+AX74,AH73+AX74-BO74,$C74-$CJ74-SUM($CL74:CV74))))</f>
        <v>0</v>
      </c>
      <c r="CX74" s="174">
        <f ca="1">IF(AI73&lt;=0,0,IF($C74-$CJ74&lt;=SUM($CL74:CW74),0,IF(BP74+$C74-$CJ74-SUM($CL74:CW74)&gt;AI73+AY74,AI73+AY74-BP74,$C74-$CJ74-SUM($CL74:CW74))))</f>
        <v>0</v>
      </c>
      <c r="CY74" s="174">
        <f ca="1">IF(AJ73&lt;=0,0,IF($C74-$CJ74&lt;=SUM($CL74:CX74),0,IF(BQ74+$C74-$CJ74-SUM($CL74:CX74)&gt;AJ73+AZ74,AJ73+AZ74-BQ74,$C74-$CJ74-SUM($CL74:CX74))))</f>
        <v>0</v>
      </c>
      <c r="CZ74" s="174">
        <f ca="1">IF(AK73&lt;=0,0,IF($C74-$CJ74&lt;=SUM($CL74:CY74),0,IF(BR74+$C74-$CJ74-SUM($CL74:CY74)&gt;AK73+BA74,AK73+BA74-BR74,$C74-$CJ74-SUM($CL74:CY74))))</f>
        <v>0</v>
      </c>
      <c r="DA74" s="176"/>
      <c r="DB74" s="176"/>
    </row>
    <row r="75" spans="1:106">
      <c r="A75" s="165" t="str">
        <f t="shared" ca="1" si="9"/>
        <v/>
      </c>
      <c r="B75" s="166" t="e">
        <f t="shared" ca="1" si="22"/>
        <v>#N/A</v>
      </c>
      <c r="C75" s="169" t="str">
        <f ca="1">IF(A75="","",IF(debteliminator,IF(($E$7-BS75)&lt;0,0,$E$7-BS75),0)+D75)</f>
        <v/>
      </c>
      <c r="D75" s="420"/>
      <c r="E75" s="172">
        <f t="shared" ca="1" si="23"/>
        <v>0</v>
      </c>
      <c r="F75" s="172">
        <f t="shared" ca="1" si="25"/>
        <v>0</v>
      </c>
      <c r="G75" s="172">
        <f t="shared" ca="1" si="26"/>
        <v>0</v>
      </c>
      <c r="H75" s="172">
        <f t="shared" ca="1" si="27"/>
        <v>0</v>
      </c>
      <c r="I75" s="172">
        <f t="shared" ca="1" si="28"/>
        <v>0</v>
      </c>
      <c r="J75" s="172">
        <f t="shared" ca="1" si="29"/>
        <v>0</v>
      </c>
      <c r="K75" s="172">
        <f t="shared" ca="1" si="30"/>
        <v>0</v>
      </c>
      <c r="L75" s="172">
        <f t="shared" ca="1" si="31"/>
        <v>0</v>
      </c>
      <c r="M75" s="172">
        <f t="shared" ca="1" si="32"/>
        <v>0</v>
      </c>
      <c r="N75" s="172">
        <f t="shared" ca="1" si="33"/>
        <v>0</v>
      </c>
      <c r="O75" s="172">
        <f t="shared" ca="1" si="34"/>
        <v>0</v>
      </c>
      <c r="P75" s="172">
        <f t="shared" ca="1" si="35"/>
        <v>0</v>
      </c>
      <c r="Q75" s="172">
        <f t="shared" ca="1" si="36"/>
        <v>0</v>
      </c>
      <c r="R75" s="172">
        <f t="shared" ca="1" si="37"/>
        <v>0</v>
      </c>
      <c r="S75" s="172">
        <f t="shared" ca="1" si="38"/>
        <v>0</v>
      </c>
      <c r="U75" s="169">
        <f t="shared" ca="1" si="11"/>
        <v>0</v>
      </c>
      <c r="V75" s="173">
        <f t="shared" ca="1" si="12"/>
        <v>0</v>
      </c>
      <c r="W75" s="174">
        <f t="shared" ca="1" si="13"/>
        <v>0</v>
      </c>
      <c r="X75" s="174">
        <f t="shared" ca="1" si="45"/>
        <v>0</v>
      </c>
      <c r="Y75" s="174">
        <f t="shared" ca="1" si="45"/>
        <v>0</v>
      </c>
      <c r="Z75" s="174">
        <f t="shared" ca="1" si="45"/>
        <v>0</v>
      </c>
      <c r="AA75" s="174">
        <f t="shared" ca="1" si="45"/>
        <v>0</v>
      </c>
      <c r="AB75" s="174">
        <f t="shared" ca="1" si="45"/>
        <v>0</v>
      </c>
      <c r="AC75" s="174">
        <f t="shared" ca="1" si="45"/>
        <v>0</v>
      </c>
      <c r="AD75" s="174">
        <f t="shared" ca="1" si="45"/>
        <v>0</v>
      </c>
      <c r="AE75" s="174">
        <f t="shared" ca="1" si="45"/>
        <v>0</v>
      </c>
      <c r="AF75" s="174">
        <f t="shared" ca="1" si="45"/>
        <v>0</v>
      </c>
      <c r="AG75" s="174">
        <f t="shared" ca="1" si="45"/>
        <v>0</v>
      </c>
      <c r="AH75" s="174">
        <f t="shared" ca="1" si="45"/>
        <v>0</v>
      </c>
      <c r="AI75" s="174">
        <f t="shared" ca="1" si="45"/>
        <v>0</v>
      </c>
      <c r="AJ75" s="174">
        <f t="shared" ca="1" si="45"/>
        <v>0</v>
      </c>
      <c r="AK75" s="174">
        <f t="shared" ca="1" si="45"/>
        <v>0</v>
      </c>
      <c r="AL75" s="179"/>
      <c r="AM75" s="174">
        <f t="shared" ca="1" si="15"/>
        <v>0</v>
      </c>
      <c r="AN75" s="174">
        <f t="shared" ca="1" si="46"/>
        <v>0</v>
      </c>
      <c r="AO75" s="174">
        <f t="shared" ca="1" si="46"/>
        <v>0</v>
      </c>
      <c r="AP75" s="174">
        <f t="shared" ca="1" si="46"/>
        <v>0</v>
      </c>
      <c r="AQ75" s="174">
        <f t="shared" ca="1" si="46"/>
        <v>0</v>
      </c>
      <c r="AR75" s="174">
        <f t="shared" ca="1" si="46"/>
        <v>0</v>
      </c>
      <c r="AS75" s="174">
        <f t="shared" ca="1" si="46"/>
        <v>0</v>
      </c>
      <c r="AT75" s="174">
        <f t="shared" ca="1" si="46"/>
        <v>0</v>
      </c>
      <c r="AU75" s="174">
        <f t="shared" ca="1" si="46"/>
        <v>0</v>
      </c>
      <c r="AV75" s="174">
        <f t="shared" ca="1" si="46"/>
        <v>0</v>
      </c>
      <c r="AW75" s="174">
        <f t="shared" ca="1" si="46"/>
        <v>0</v>
      </c>
      <c r="AX75" s="174">
        <f t="shared" ca="1" si="46"/>
        <v>0</v>
      </c>
      <c r="AY75" s="174">
        <f t="shared" ca="1" si="46"/>
        <v>0</v>
      </c>
      <c r="AZ75" s="174">
        <f t="shared" ca="1" si="46"/>
        <v>0</v>
      </c>
      <c r="BA75" s="174">
        <f t="shared" ca="1" si="46"/>
        <v>0</v>
      </c>
      <c r="BB75" s="175">
        <f t="shared" ca="1" si="17"/>
        <v>0</v>
      </c>
      <c r="BC75" s="176"/>
      <c r="BD75" s="174">
        <f t="shared" ca="1" si="18"/>
        <v>0</v>
      </c>
      <c r="BE75" s="174">
        <f t="shared" ca="1" si="47"/>
        <v>0</v>
      </c>
      <c r="BF75" s="174">
        <f t="shared" ca="1" si="47"/>
        <v>0</v>
      </c>
      <c r="BG75" s="174">
        <f t="shared" ca="1" si="47"/>
        <v>0</v>
      </c>
      <c r="BH75" s="174">
        <f t="shared" ca="1" si="47"/>
        <v>0</v>
      </c>
      <c r="BI75" s="174">
        <f t="shared" ca="1" si="47"/>
        <v>0</v>
      </c>
      <c r="BJ75" s="174">
        <f t="shared" ca="1" si="47"/>
        <v>0</v>
      </c>
      <c r="BK75" s="174">
        <f t="shared" ca="1" si="47"/>
        <v>0</v>
      </c>
      <c r="BL75" s="174">
        <f t="shared" ca="1" si="47"/>
        <v>0</v>
      </c>
      <c r="BM75" s="174">
        <f t="shared" ca="1" si="47"/>
        <v>0</v>
      </c>
      <c r="BN75" s="174">
        <f t="shared" ca="1" si="47"/>
        <v>0</v>
      </c>
      <c r="BO75" s="174">
        <f t="shared" ca="1" si="47"/>
        <v>0</v>
      </c>
      <c r="BP75" s="174">
        <f t="shared" ca="1" si="47"/>
        <v>0</v>
      </c>
      <c r="BQ75" s="174">
        <f t="shared" ca="1" si="47"/>
        <v>0</v>
      </c>
      <c r="BR75" s="174">
        <f t="shared" ca="1" si="47"/>
        <v>0</v>
      </c>
      <c r="BS75" s="177">
        <f t="shared" ca="1" si="20"/>
        <v>0</v>
      </c>
      <c r="BT75" s="175"/>
      <c r="BU75" s="178">
        <f ca="1">IF(NOT(debteliminator),0,IF(OR(E$11=0,W74+AM75-BD75&lt;=E$11),0,MIN(W74+AM75-BD75-E$11,$C75)))</f>
        <v>0</v>
      </c>
      <c r="BV75" s="174">
        <f ca="1">IF(NOT(debteliminator),0,IF(OR(F$11=0,X74+AN75-BE75&lt;=F$11),0,MIN(X74+AN75-BE75-F$11,$C75-SUM($BU75:BU75))))</f>
        <v>0</v>
      </c>
      <c r="BW75" s="174">
        <f ca="1">IF(NOT(debteliminator),0,IF(OR(G$11=0,Y74+AO75-BF75&lt;=G$11),0,MIN(Y74+AO75-BF75-G$11,$C75-SUM($BU75:BV75))))</f>
        <v>0</v>
      </c>
      <c r="BX75" s="174">
        <f ca="1">IF(NOT(debteliminator),0,IF(OR(H$11=0,Z74+AP75-BG75&lt;=H$11),0,MIN(Z74+AP75-BG75-H$11,$C75-SUM($BU75:BW75))))</f>
        <v>0</v>
      </c>
      <c r="BY75" s="174">
        <f ca="1">IF(NOT(debteliminator),0,IF(OR(I$11=0,AA74+AQ75-BH75&lt;=I$11),0,MIN(AA74+AQ75-BH75-I$11,$C75-SUM($BU75:BX75))))</f>
        <v>0</v>
      </c>
      <c r="BZ75" s="174">
        <f ca="1">IF(NOT(debteliminator),0,IF(OR(J$11=0,AB74+AR75-BI75&lt;=J$11),0,MIN(AB74+AR75-BI75-J$11,$C75-SUM($BU75:BY75))))</f>
        <v>0</v>
      </c>
      <c r="CA75" s="174">
        <f ca="1">IF(NOT(debteliminator),0,IF(OR(K$11=0,AC74+AS75-BJ75&lt;=K$11),0,MIN(AC74+AS75-BJ75-K$11,$C75-SUM($BU75:BZ75))))</f>
        <v>0</v>
      </c>
      <c r="CB75" s="174">
        <f ca="1">IF(NOT(debteliminator),0,IF(OR(L$11=0,AD74+AT75-BK75&lt;=L$11),0,MIN(AD74+AT75-BK75-L$11,$C75-SUM($BU75:CA75))))</f>
        <v>0</v>
      </c>
      <c r="CC75" s="174">
        <f ca="1">IF(NOT(debteliminator),0,IF(OR(M$11=0,AE74+AU75-BL75&lt;=M$11),0,MIN(AE74+AU75-BL75-M$11,$C75-SUM($BU75:CB75))))</f>
        <v>0</v>
      </c>
      <c r="CD75" s="174">
        <f ca="1">IF(NOT(debteliminator),0,IF(OR(N$11=0,AF74+AV75-BM75&lt;=N$11),0,MIN(AF74+AV75-BM75-N$11,$C75-SUM($BU75:CC75))))</f>
        <v>0</v>
      </c>
      <c r="CE75" s="174">
        <f ca="1">IF(NOT(debteliminator),0,IF(OR(O$11=0,AG74+AW75-BN75&lt;=O$11),0,MIN(AG74+AW75-BN75-O$11,$C75-SUM($BU75:CD75))))</f>
        <v>0</v>
      </c>
      <c r="CF75" s="174">
        <f ca="1">IF(NOT(debteliminator),0,IF(OR(P$11=0,AH74+AX75-BO75&lt;=P$11),0,MIN(AH74+AX75-BO75-P$11,$C75-SUM($BU75:CE75))))</f>
        <v>0</v>
      </c>
      <c r="CG75" s="174">
        <f ca="1">IF(NOT(debteliminator),0,IF(OR(Q$11=0,AI74+AY75-BP75&lt;=Q$11),0,MIN(AI74+AY75-BP75-Q$11,$C75-SUM($BU75:CF75))))</f>
        <v>0</v>
      </c>
      <c r="CH75" s="174">
        <f ca="1">IF(NOT(debteliminator),0,IF(OR(R$11=0,AJ74+AZ75-BQ75&lt;=R$11),0,MIN(AJ74+AZ75-BQ75-R$11,$C75-SUM($BU75:CG75))))</f>
        <v>0</v>
      </c>
      <c r="CI75" s="174">
        <f ca="1">IF(NOT(debteliminator),0,IF(OR(S$11=0,AK74+BA75-BR75&lt;=S$11),0,MIN(AK74+BA75-BR75-S$11,$C75-SUM($BU75:CH75))))</f>
        <v>0</v>
      </c>
      <c r="CJ75" s="177">
        <f t="shared" ca="1" si="21"/>
        <v>0</v>
      </c>
      <c r="CL75" s="178">
        <f t="shared" ca="1" si="24"/>
        <v>0</v>
      </c>
      <c r="CM75" s="174">
        <f ca="1">IF(X74&lt;=0,0,IF($C75-$CJ75&lt;=SUM($CL75:CL75),0,IF(BE75+$C75-$CJ75-SUM($CL75:CL75)&gt;X74+AN75,X74+AN75-BE75,$C75-$CJ75-SUM($CL75:CL75))))</f>
        <v>0</v>
      </c>
      <c r="CN75" s="174">
        <f ca="1">IF(Y74&lt;=0,0,IF($C75-$CJ75&lt;=SUM($CL75:CM75),0,IF(BF75+$C75-$CJ75-SUM($CL75:CM75)&gt;Y74+AO75,Y74+AO75-BF75,$C75-$CJ75-SUM($CL75:CM75))))</f>
        <v>0</v>
      </c>
      <c r="CO75" s="174">
        <f ca="1">IF(Z74&lt;=0,0,IF($C75-$CJ75&lt;=SUM($CL75:CN75),0,IF(BG75+$C75-$CJ75-SUM($CL75:CN75)&gt;Z74+AP75,Z74+AP75-BG75,$C75-$CJ75-SUM($CL75:CN75))))</f>
        <v>0</v>
      </c>
      <c r="CP75" s="174">
        <f ca="1">IF(AA74&lt;=0,0,IF($C75-$CJ75&lt;=SUM($CL75:CO75),0,IF(BH75+$C75-$CJ75-SUM($CL75:CO75)&gt;AA74+AQ75,AA74+AQ75-BH75,$C75-$CJ75-SUM($CL75:CO75))))</f>
        <v>0</v>
      </c>
      <c r="CQ75" s="174">
        <f ca="1">IF(AB74&lt;=0,0,IF($C75-$CJ75&lt;=SUM($CL75:CP75),0,IF(BI75+$C75-$CJ75-SUM($CL75:CP75)&gt;AB74+AR75,AB74+AR75-BI75,$C75-$CJ75-SUM($CL75:CP75))))</f>
        <v>0</v>
      </c>
      <c r="CR75" s="174">
        <f ca="1">IF(AC74&lt;=0,0,IF($C75-$CJ75&lt;=SUM($CL75:CQ75),0,IF(BJ75+$C75-$CJ75-SUM($CL75:CQ75)&gt;AC74+AS75,AC74+AS75-BJ75,$C75-$CJ75-SUM($CL75:CQ75))))</f>
        <v>0</v>
      </c>
      <c r="CS75" s="174">
        <f ca="1">IF(AD74&lt;=0,0,IF($C75-$CJ75&lt;=SUM($CL75:CR75),0,IF(BK75+$C75-$CJ75-SUM($CL75:CR75)&gt;AD74+AT75,AD74+AT75-BK75,$C75-$CJ75-SUM($CL75:CR75))))</f>
        <v>0</v>
      </c>
      <c r="CT75" s="174">
        <f ca="1">IF(AE74&lt;=0,0,IF($C75-$CJ75&lt;=SUM($CL75:CS75),0,IF(BL75+$C75-$CJ75-SUM($CL75:CS75)&gt;AE74+AU75,AE74+AU75-BL75,$C75-$CJ75-SUM($CL75:CS75))))</f>
        <v>0</v>
      </c>
      <c r="CU75" s="174">
        <f ca="1">IF(AF74&lt;=0,0,IF($C75-$CJ75&lt;=SUM($CL75:CT75),0,IF(BM75+$C75-$CJ75-SUM($CL75:CT75)&gt;AF74+AV75,AF74+AV75-BM75,$C75-$CJ75-SUM($CL75:CT75))))</f>
        <v>0</v>
      </c>
      <c r="CV75" s="174">
        <f ca="1">IF(AG74&lt;=0,0,IF($C75-$CJ75&lt;=SUM($CL75:CU75),0,IF(BN75+$C75-$CJ75-SUM($CL75:CU75)&gt;AG74+AW75,AG74+AW75-BN75,$C75-$CJ75-SUM($CL75:CU75))))</f>
        <v>0</v>
      </c>
      <c r="CW75" s="174">
        <f ca="1">IF(AH74&lt;=0,0,IF($C75-$CJ75&lt;=SUM($CL75:CV75),0,IF(BO75+$C75-$CJ75-SUM($CL75:CV75)&gt;AH74+AX75,AH74+AX75-BO75,$C75-$CJ75-SUM($CL75:CV75))))</f>
        <v>0</v>
      </c>
      <c r="CX75" s="174">
        <f ca="1">IF(AI74&lt;=0,0,IF($C75-$CJ75&lt;=SUM($CL75:CW75),0,IF(BP75+$C75-$CJ75-SUM($CL75:CW75)&gt;AI74+AY75,AI74+AY75-BP75,$C75-$CJ75-SUM($CL75:CW75))))</f>
        <v>0</v>
      </c>
      <c r="CY75" s="174">
        <f ca="1">IF(AJ74&lt;=0,0,IF($C75-$CJ75&lt;=SUM($CL75:CX75),0,IF(BQ75+$C75-$CJ75-SUM($CL75:CX75)&gt;AJ74+AZ75,AJ74+AZ75-BQ75,$C75-$CJ75-SUM($CL75:CX75))))</f>
        <v>0</v>
      </c>
      <c r="CZ75" s="174">
        <f ca="1">IF(AK74&lt;=0,0,IF($C75-$CJ75&lt;=SUM($CL75:CY75),0,IF(BR75+$C75-$CJ75-SUM($CL75:CY75)&gt;AK74+BA75,AK74+BA75-BR75,$C75-$CJ75-SUM($CL75:CY75))))</f>
        <v>0</v>
      </c>
      <c r="DA75" s="176"/>
      <c r="DB75" s="176"/>
    </row>
    <row r="76" spans="1:106">
      <c r="A76" s="165" t="str">
        <f t="shared" ca="1" si="9"/>
        <v/>
      </c>
      <c r="B76" s="166" t="e">
        <f t="shared" ca="1" si="22"/>
        <v>#N/A</v>
      </c>
      <c r="C76" s="169" t="str">
        <f ca="1">IF(A76="","",IF(debteliminator,IF(($E$7-BS76)&lt;0,0,$E$7-BS76),0)+D76)</f>
        <v/>
      </c>
      <c r="D76" s="420"/>
      <c r="E76" s="172">
        <f t="shared" ca="1" si="23"/>
        <v>0</v>
      </c>
      <c r="F76" s="172">
        <f t="shared" ca="1" si="25"/>
        <v>0</v>
      </c>
      <c r="G76" s="172">
        <f t="shared" ca="1" si="26"/>
        <v>0</v>
      </c>
      <c r="H76" s="172">
        <f t="shared" ca="1" si="27"/>
        <v>0</v>
      </c>
      <c r="I76" s="172">
        <f t="shared" ca="1" si="28"/>
        <v>0</v>
      </c>
      <c r="J76" s="172">
        <f t="shared" ca="1" si="29"/>
        <v>0</v>
      </c>
      <c r="K76" s="172">
        <f t="shared" ca="1" si="30"/>
        <v>0</v>
      </c>
      <c r="L76" s="172">
        <f t="shared" ca="1" si="31"/>
        <v>0</v>
      </c>
      <c r="M76" s="172">
        <f t="shared" ca="1" si="32"/>
        <v>0</v>
      </c>
      <c r="N76" s="172">
        <f t="shared" ca="1" si="33"/>
        <v>0</v>
      </c>
      <c r="O76" s="172">
        <f t="shared" ca="1" si="34"/>
        <v>0</v>
      </c>
      <c r="P76" s="172">
        <f t="shared" ca="1" si="35"/>
        <v>0</v>
      </c>
      <c r="Q76" s="172">
        <f t="shared" ca="1" si="36"/>
        <v>0</v>
      </c>
      <c r="R76" s="172">
        <f t="shared" ca="1" si="37"/>
        <v>0</v>
      </c>
      <c r="S76" s="172">
        <f t="shared" ca="1" si="38"/>
        <v>0</v>
      </c>
      <c r="U76" s="169">
        <f t="shared" ca="1" si="11"/>
        <v>0</v>
      </c>
      <c r="V76" s="173">
        <f t="shared" ca="1" si="12"/>
        <v>0</v>
      </c>
      <c r="W76" s="174">
        <f t="shared" ca="1" si="13"/>
        <v>0</v>
      </c>
      <c r="X76" s="174">
        <f t="shared" ca="1" si="45"/>
        <v>0</v>
      </c>
      <c r="Y76" s="174">
        <f t="shared" ca="1" si="45"/>
        <v>0</v>
      </c>
      <c r="Z76" s="174">
        <f t="shared" ca="1" si="45"/>
        <v>0</v>
      </c>
      <c r="AA76" s="174">
        <f t="shared" ca="1" si="45"/>
        <v>0</v>
      </c>
      <c r="AB76" s="174">
        <f t="shared" ca="1" si="45"/>
        <v>0</v>
      </c>
      <c r="AC76" s="174">
        <f t="shared" ca="1" si="45"/>
        <v>0</v>
      </c>
      <c r="AD76" s="174">
        <f t="shared" ca="1" si="45"/>
        <v>0</v>
      </c>
      <c r="AE76" s="174">
        <f t="shared" ca="1" si="45"/>
        <v>0</v>
      </c>
      <c r="AF76" s="174">
        <f t="shared" ca="1" si="45"/>
        <v>0</v>
      </c>
      <c r="AG76" s="174">
        <f t="shared" ca="1" si="45"/>
        <v>0</v>
      </c>
      <c r="AH76" s="174">
        <f t="shared" ca="1" si="45"/>
        <v>0</v>
      </c>
      <c r="AI76" s="174">
        <f t="shared" ca="1" si="45"/>
        <v>0</v>
      </c>
      <c r="AJ76" s="174">
        <f t="shared" ca="1" si="45"/>
        <v>0</v>
      </c>
      <c r="AK76" s="174">
        <f t="shared" ca="1" si="45"/>
        <v>0</v>
      </c>
      <c r="AL76" s="179"/>
      <c r="AM76" s="174">
        <f t="shared" ca="1" si="15"/>
        <v>0</v>
      </c>
      <c r="AN76" s="174">
        <f t="shared" ca="1" si="46"/>
        <v>0</v>
      </c>
      <c r="AO76" s="174">
        <f t="shared" ca="1" si="46"/>
        <v>0</v>
      </c>
      <c r="AP76" s="174">
        <f t="shared" ca="1" si="46"/>
        <v>0</v>
      </c>
      <c r="AQ76" s="174">
        <f t="shared" ca="1" si="46"/>
        <v>0</v>
      </c>
      <c r="AR76" s="174">
        <f t="shared" ca="1" si="46"/>
        <v>0</v>
      </c>
      <c r="AS76" s="174">
        <f t="shared" ca="1" si="46"/>
        <v>0</v>
      </c>
      <c r="AT76" s="174">
        <f t="shared" ca="1" si="46"/>
        <v>0</v>
      </c>
      <c r="AU76" s="174">
        <f t="shared" ca="1" si="46"/>
        <v>0</v>
      </c>
      <c r="AV76" s="174">
        <f t="shared" ca="1" si="46"/>
        <v>0</v>
      </c>
      <c r="AW76" s="174">
        <f t="shared" ca="1" si="46"/>
        <v>0</v>
      </c>
      <c r="AX76" s="174">
        <f t="shared" ca="1" si="46"/>
        <v>0</v>
      </c>
      <c r="AY76" s="174">
        <f t="shared" ca="1" si="46"/>
        <v>0</v>
      </c>
      <c r="AZ76" s="174">
        <f t="shared" ca="1" si="46"/>
        <v>0</v>
      </c>
      <c r="BA76" s="174">
        <f t="shared" ca="1" si="46"/>
        <v>0</v>
      </c>
      <c r="BB76" s="175">
        <f t="shared" ca="1" si="17"/>
        <v>0</v>
      </c>
      <c r="BC76" s="176"/>
      <c r="BD76" s="174">
        <f t="shared" ca="1" si="18"/>
        <v>0</v>
      </c>
      <c r="BE76" s="174">
        <f t="shared" ca="1" si="47"/>
        <v>0</v>
      </c>
      <c r="BF76" s="174">
        <f t="shared" ca="1" si="47"/>
        <v>0</v>
      </c>
      <c r="BG76" s="174">
        <f t="shared" ca="1" si="47"/>
        <v>0</v>
      </c>
      <c r="BH76" s="174">
        <f t="shared" ca="1" si="47"/>
        <v>0</v>
      </c>
      <c r="BI76" s="174">
        <f t="shared" ca="1" si="47"/>
        <v>0</v>
      </c>
      <c r="BJ76" s="174">
        <f t="shared" ca="1" si="47"/>
        <v>0</v>
      </c>
      <c r="BK76" s="174">
        <f t="shared" ca="1" si="47"/>
        <v>0</v>
      </c>
      <c r="BL76" s="174">
        <f t="shared" ca="1" si="47"/>
        <v>0</v>
      </c>
      <c r="BM76" s="174">
        <f t="shared" ca="1" si="47"/>
        <v>0</v>
      </c>
      <c r="BN76" s="174">
        <f t="shared" ca="1" si="47"/>
        <v>0</v>
      </c>
      <c r="BO76" s="174">
        <f t="shared" ca="1" si="47"/>
        <v>0</v>
      </c>
      <c r="BP76" s="174">
        <f t="shared" ca="1" si="47"/>
        <v>0</v>
      </c>
      <c r="BQ76" s="174">
        <f t="shared" ca="1" si="47"/>
        <v>0</v>
      </c>
      <c r="BR76" s="174">
        <f t="shared" ca="1" si="47"/>
        <v>0</v>
      </c>
      <c r="BS76" s="177">
        <f t="shared" ca="1" si="20"/>
        <v>0</v>
      </c>
      <c r="BT76" s="175"/>
      <c r="BU76" s="178">
        <f ca="1">IF(NOT(debteliminator),0,IF(OR(E$11=0,W75+AM76-BD76&lt;=E$11),0,MIN(W75+AM76-BD76-E$11,$C76)))</f>
        <v>0</v>
      </c>
      <c r="BV76" s="174">
        <f ca="1">IF(NOT(debteliminator),0,IF(OR(F$11=0,X75+AN76-BE76&lt;=F$11),0,MIN(X75+AN76-BE76-F$11,$C76-SUM($BU76:BU76))))</f>
        <v>0</v>
      </c>
      <c r="BW76" s="174">
        <f ca="1">IF(NOT(debteliminator),0,IF(OR(G$11=0,Y75+AO76-BF76&lt;=G$11),0,MIN(Y75+AO76-BF76-G$11,$C76-SUM($BU76:BV76))))</f>
        <v>0</v>
      </c>
      <c r="BX76" s="174">
        <f ca="1">IF(NOT(debteliminator),0,IF(OR(H$11=0,Z75+AP76-BG76&lt;=H$11),0,MIN(Z75+AP76-BG76-H$11,$C76-SUM($BU76:BW76))))</f>
        <v>0</v>
      </c>
      <c r="BY76" s="174">
        <f ca="1">IF(NOT(debteliminator),0,IF(OR(I$11=0,AA75+AQ76-BH76&lt;=I$11),0,MIN(AA75+AQ76-BH76-I$11,$C76-SUM($BU76:BX76))))</f>
        <v>0</v>
      </c>
      <c r="BZ76" s="174">
        <f ca="1">IF(NOT(debteliminator),0,IF(OR(J$11=0,AB75+AR76-BI76&lt;=J$11),0,MIN(AB75+AR76-BI76-J$11,$C76-SUM($BU76:BY76))))</f>
        <v>0</v>
      </c>
      <c r="CA76" s="174">
        <f ca="1">IF(NOT(debteliminator),0,IF(OR(K$11=0,AC75+AS76-BJ76&lt;=K$11),0,MIN(AC75+AS76-BJ76-K$11,$C76-SUM($BU76:BZ76))))</f>
        <v>0</v>
      </c>
      <c r="CB76" s="174">
        <f ca="1">IF(NOT(debteliminator),0,IF(OR(L$11=0,AD75+AT76-BK76&lt;=L$11),0,MIN(AD75+AT76-BK76-L$11,$C76-SUM($BU76:CA76))))</f>
        <v>0</v>
      </c>
      <c r="CC76" s="174">
        <f ca="1">IF(NOT(debteliminator),0,IF(OR(M$11=0,AE75+AU76-BL76&lt;=M$11),0,MIN(AE75+AU76-BL76-M$11,$C76-SUM($BU76:CB76))))</f>
        <v>0</v>
      </c>
      <c r="CD76" s="174">
        <f ca="1">IF(NOT(debteliminator),0,IF(OR(N$11=0,AF75+AV76-BM76&lt;=N$11),0,MIN(AF75+AV76-BM76-N$11,$C76-SUM($BU76:CC76))))</f>
        <v>0</v>
      </c>
      <c r="CE76" s="174">
        <f ca="1">IF(NOT(debteliminator),0,IF(OR(O$11=0,AG75+AW76-BN76&lt;=O$11),0,MIN(AG75+AW76-BN76-O$11,$C76-SUM($BU76:CD76))))</f>
        <v>0</v>
      </c>
      <c r="CF76" s="174">
        <f ca="1">IF(NOT(debteliminator),0,IF(OR(P$11=0,AH75+AX76-BO76&lt;=P$11),0,MIN(AH75+AX76-BO76-P$11,$C76-SUM($BU76:CE76))))</f>
        <v>0</v>
      </c>
      <c r="CG76" s="174">
        <f ca="1">IF(NOT(debteliminator),0,IF(OR(Q$11=0,AI75+AY76-BP76&lt;=Q$11),0,MIN(AI75+AY76-BP76-Q$11,$C76-SUM($BU76:CF76))))</f>
        <v>0</v>
      </c>
      <c r="CH76" s="174">
        <f ca="1">IF(NOT(debteliminator),0,IF(OR(R$11=0,AJ75+AZ76-BQ76&lt;=R$11),0,MIN(AJ75+AZ76-BQ76-R$11,$C76-SUM($BU76:CG76))))</f>
        <v>0</v>
      </c>
      <c r="CI76" s="174">
        <f ca="1">IF(NOT(debteliminator),0,IF(OR(S$11=0,AK75+BA76-BR76&lt;=S$11),0,MIN(AK75+BA76-BR76-S$11,$C76-SUM($BU76:CH76))))</f>
        <v>0</v>
      </c>
      <c r="CJ76" s="177">
        <f t="shared" ca="1" si="21"/>
        <v>0</v>
      </c>
      <c r="CL76" s="178">
        <f t="shared" ca="1" si="24"/>
        <v>0</v>
      </c>
      <c r="CM76" s="174">
        <f ca="1">IF(X75&lt;=0,0,IF($C76-$CJ76&lt;=SUM($CL76:CL76),0,IF(BE76+$C76-$CJ76-SUM($CL76:CL76)&gt;X75+AN76,X75+AN76-BE76,$C76-$CJ76-SUM($CL76:CL76))))</f>
        <v>0</v>
      </c>
      <c r="CN76" s="174">
        <f ca="1">IF(Y75&lt;=0,0,IF($C76-$CJ76&lt;=SUM($CL76:CM76),0,IF(BF76+$C76-$CJ76-SUM($CL76:CM76)&gt;Y75+AO76,Y75+AO76-BF76,$C76-$CJ76-SUM($CL76:CM76))))</f>
        <v>0</v>
      </c>
      <c r="CO76" s="174">
        <f ca="1">IF(Z75&lt;=0,0,IF($C76-$CJ76&lt;=SUM($CL76:CN76),0,IF(BG76+$C76-$CJ76-SUM($CL76:CN76)&gt;Z75+AP76,Z75+AP76-BG76,$C76-$CJ76-SUM($CL76:CN76))))</f>
        <v>0</v>
      </c>
      <c r="CP76" s="174">
        <f ca="1">IF(AA75&lt;=0,0,IF($C76-$CJ76&lt;=SUM($CL76:CO76),0,IF(BH76+$C76-$CJ76-SUM($CL76:CO76)&gt;AA75+AQ76,AA75+AQ76-BH76,$C76-$CJ76-SUM($CL76:CO76))))</f>
        <v>0</v>
      </c>
      <c r="CQ76" s="174">
        <f ca="1">IF(AB75&lt;=0,0,IF($C76-$CJ76&lt;=SUM($CL76:CP76),0,IF(BI76+$C76-$CJ76-SUM($CL76:CP76)&gt;AB75+AR76,AB75+AR76-BI76,$C76-$CJ76-SUM($CL76:CP76))))</f>
        <v>0</v>
      </c>
      <c r="CR76" s="174">
        <f ca="1">IF(AC75&lt;=0,0,IF($C76-$CJ76&lt;=SUM($CL76:CQ76),0,IF(BJ76+$C76-$CJ76-SUM($CL76:CQ76)&gt;AC75+AS76,AC75+AS76-BJ76,$C76-$CJ76-SUM($CL76:CQ76))))</f>
        <v>0</v>
      </c>
      <c r="CS76" s="174">
        <f ca="1">IF(AD75&lt;=0,0,IF($C76-$CJ76&lt;=SUM($CL76:CR76),0,IF(BK76+$C76-$CJ76-SUM($CL76:CR76)&gt;AD75+AT76,AD75+AT76-BK76,$C76-$CJ76-SUM($CL76:CR76))))</f>
        <v>0</v>
      </c>
      <c r="CT76" s="174">
        <f ca="1">IF(AE75&lt;=0,0,IF($C76-$CJ76&lt;=SUM($CL76:CS76),0,IF(BL76+$C76-$CJ76-SUM($CL76:CS76)&gt;AE75+AU76,AE75+AU76-BL76,$C76-$CJ76-SUM($CL76:CS76))))</f>
        <v>0</v>
      </c>
      <c r="CU76" s="174">
        <f ca="1">IF(AF75&lt;=0,0,IF($C76-$CJ76&lt;=SUM($CL76:CT76),0,IF(BM76+$C76-$CJ76-SUM($CL76:CT76)&gt;AF75+AV76,AF75+AV76-BM76,$C76-$CJ76-SUM($CL76:CT76))))</f>
        <v>0</v>
      </c>
      <c r="CV76" s="174">
        <f ca="1">IF(AG75&lt;=0,0,IF($C76-$CJ76&lt;=SUM($CL76:CU76),0,IF(BN76+$C76-$CJ76-SUM($CL76:CU76)&gt;AG75+AW76,AG75+AW76-BN76,$C76-$CJ76-SUM($CL76:CU76))))</f>
        <v>0</v>
      </c>
      <c r="CW76" s="174">
        <f ca="1">IF(AH75&lt;=0,0,IF($C76-$CJ76&lt;=SUM($CL76:CV76),0,IF(BO76+$C76-$CJ76-SUM($CL76:CV76)&gt;AH75+AX76,AH75+AX76-BO76,$C76-$CJ76-SUM($CL76:CV76))))</f>
        <v>0</v>
      </c>
      <c r="CX76" s="174">
        <f ca="1">IF(AI75&lt;=0,0,IF($C76-$CJ76&lt;=SUM($CL76:CW76),0,IF(BP76+$C76-$CJ76-SUM($CL76:CW76)&gt;AI75+AY76,AI75+AY76-BP76,$C76-$CJ76-SUM($CL76:CW76))))</f>
        <v>0</v>
      </c>
      <c r="CY76" s="174">
        <f ca="1">IF(AJ75&lt;=0,0,IF($C76-$CJ76&lt;=SUM($CL76:CX76),0,IF(BQ76+$C76-$CJ76-SUM($CL76:CX76)&gt;AJ75+AZ76,AJ75+AZ76-BQ76,$C76-$CJ76-SUM($CL76:CX76))))</f>
        <v>0</v>
      </c>
      <c r="CZ76" s="174">
        <f ca="1">IF(AK75&lt;=0,0,IF($C76-$CJ76&lt;=SUM($CL76:CY76),0,IF(BR76+$C76-$CJ76-SUM($CL76:CY76)&gt;AK75+BA76,AK75+BA76-BR76,$C76-$CJ76-SUM($CL76:CY76))))</f>
        <v>0</v>
      </c>
      <c r="DA76" s="176"/>
      <c r="DB76" s="176"/>
    </row>
    <row r="77" spans="1:106">
      <c r="A77" s="165" t="str">
        <f t="shared" ca="1" si="9"/>
        <v/>
      </c>
      <c r="B77" s="166" t="e">
        <f t="shared" ca="1" si="22"/>
        <v>#N/A</v>
      </c>
      <c r="C77" s="169" t="str">
        <f ca="1">IF(A77="","",IF(debteliminator,IF(($E$7-BS77)&lt;0,0,$E$7-BS77),0)+D77)</f>
        <v/>
      </c>
      <c r="D77" s="420"/>
      <c r="E77" s="172">
        <f t="shared" ca="1" si="23"/>
        <v>0</v>
      </c>
      <c r="F77" s="172">
        <f t="shared" ca="1" si="25"/>
        <v>0</v>
      </c>
      <c r="G77" s="172">
        <f t="shared" ca="1" si="26"/>
        <v>0</v>
      </c>
      <c r="H77" s="172">
        <f t="shared" ca="1" si="27"/>
        <v>0</v>
      </c>
      <c r="I77" s="172">
        <f t="shared" ca="1" si="28"/>
        <v>0</v>
      </c>
      <c r="J77" s="172">
        <f t="shared" ca="1" si="29"/>
        <v>0</v>
      </c>
      <c r="K77" s="172">
        <f t="shared" ca="1" si="30"/>
        <v>0</v>
      </c>
      <c r="L77" s="172">
        <f t="shared" ca="1" si="31"/>
        <v>0</v>
      </c>
      <c r="M77" s="172">
        <f t="shared" ca="1" si="32"/>
        <v>0</v>
      </c>
      <c r="N77" s="172">
        <f t="shared" ca="1" si="33"/>
        <v>0</v>
      </c>
      <c r="O77" s="172">
        <f t="shared" ca="1" si="34"/>
        <v>0</v>
      </c>
      <c r="P77" s="172">
        <f t="shared" ca="1" si="35"/>
        <v>0</v>
      </c>
      <c r="Q77" s="172">
        <f t="shared" ca="1" si="36"/>
        <v>0</v>
      </c>
      <c r="R77" s="172">
        <f t="shared" ca="1" si="37"/>
        <v>0</v>
      </c>
      <c r="S77" s="172">
        <f t="shared" ca="1" si="38"/>
        <v>0</v>
      </c>
      <c r="U77" s="169">
        <f t="shared" ca="1" si="11"/>
        <v>0</v>
      </c>
      <c r="V77" s="173">
        <f t="shared" ca="1" si="12"/>
        <v>0</v>
      </c>
      <c r="W77" s="174">
        <f t="shared" ca="1" si="13"/>
        <v>0</v>
      </c>
      <c r="X77" s="174">
        <f t="shared" ca="1" si="45"/>
        <v>0</v>
      </c>
      <c r="Y77" s="174">
        <f t="shared" ca="1" si="45"/>
        <v>0</v>
      </c>
      <c r="Z77" s="174">
        <f t="shared" ca="1" si="45"/>
        <v>0</v>
      </c>
      <c r="AA77" s="174">
        <f t="shared" ca="1" si="45"/>
        <v>0</v>
      </c>
      <c r="AB77" s="174">
        <f t="shared" ca="1" si="45"/>
        <v>0</v>
      </c>
      <c r="AC77" s="174">
        <f t="shared" ca="1" si="45"/>
        <v>0</v>
      </c>
      <c r="AD77" s="174">
        <f t="shared" ca="1" si="45"/>
        <v>0</v>
      </c>
      <c r="AE77" s="174">
        <f t="shared" ca="1" si="45"/>
        <v>0</v>
      </c>
      <c r="AF77" s="174">
        <f t="shared" ca="1" si="45"/>
        <v>0</v>
      </c>
      <c r="AG77" s="174">
        <f t="shared" ca="1" si="45"/>
        <v>0</v>
      </c>
      <c r="AH77" s="174">
        <f t="shared" ca="1" si="45"/>
        <v>0</v>
      </c>
      <c r="AI77" s="174">
        <f t="shared" ca="1" si="45"/>
        <v>0</v>
      </c>
      <c r="AJ77" s="174">
        <f t="shared" ca="1" si="45"/>
        <v>0</v>
      </c>
      <c r="AK77" s="174">
        <f t="shared" ca="1" si="45"/>
        <v>0</v>
      </c>
      <c r="AL77" s="179"/>
      <c r="AM77" s="174">
        <f t="shared" ca="1" si="15"/>
        <v>0</v>
      </c>
      <c r="AN77" s="174">
        <f t="shared" ca="1" si="46"/>
        <v>0</v>
      </c>
      <c r="AO77" s="174">
        <f t="shared" ca="1" si="46"/>
        <v>0</v>
      </c>
      <c r="AP77" s="174">
        <f t="shared" ca="1" si="46"/>
        <v>0</v>
      </c>
      <c r="AQ77" s="174">
        <f t="shared" ca="1" si="46"/>
        <v>0</v>
      </c>
      <c r="AR77" s="174">
        <f t="shared" ca="1" si="46"/>
        <v>0</v>
      </c>
      <c r="AS77" s="174">
        <f t="shared" ca="1" si="46"/>
        <v>0</v>
      </c>
      <c r="AT77" s="174">
        <f t="shared" ca="1" si="46"/>
        <v>0</v>
      </c>
      <c r="AU77" s="174">
        <f t="shared" ca="1" si="46"/>
        <v>0</v>
      </c>
      <c r="AV77" s="174">
        <f t="shared" ca="1" si="46"/>
        <v>0</v>
      </c>
      <c r="AW77" s="174">
        <f t="shared" ca="1" si="46"/>
        <v>0</v>
      </c>
      <c r="AX77" s="174">
        <f t="shared" ca="1" si="46"/>
        <v>0</v>
      </c>
      <c r="AY77" s="174">
        <f t="shared" ca="1" si="46"/>
        <v>0</v>
      </c>
      <c r="AZ77" s="174">
        <f t="shared" ca="1" si="46"/>
        <v>0</v>
      </c>
      <c r="BA77" s="174">
        <f t="shared" ca="1" si="46"/>
        <v>0</v>
      </c>
      <c r="BB77" s="175">
        <f t="shared" ca="1" si="17"/>
        <v>0</v>
      </c>
      <c r="BC77" s="176"/>
      <c r="BD77" s="174">
        <f t="shared" ca="1" si="18"/>
        <v>0</v>
      </c>
      <c r="BE77" s="174">
        <f t="shared" ca="1" si="47"/>
        <v>0</v>
      </c>
      <c r="BF77" s="174">
        <f t="shared" ca="1" si="47"/>
        <v>0</v>
      </c>
      <c r="BG77" s="174">
        <f t="shared" ca="1" si="47"/>
        <v>0</v>
      </c>
      <c r="BH77" s="174">
        <f t="shared" ca="1" si="47"/>
        <v>0</v>
      </c>
      <c r="BI77" s="174">
        <f t="shared" ca="1" si="47"/>
        <v>0</v>
      </c>
      <c r="BJ77" s="174">
        <f t="shared" ca="1" si="47"/>
        <v>0</v>
      </c>
      <c r="BK77" s="174">
        <f t="shared" ca="1" si="47"/>
        <v>0</v>
      </c>
      <c r="BL77" s="174">
        <f t="shared" ca="1" si="47"/>
        <v>0</v>
      </c>
      <c r="BM77" s="174">
        <f t="shared" ca="1" si="47"/>
        <v>0</v>
      </c>
      <c r="BN77" s="174">
        <f t="shared" ca="1" si="47"/>
        <v>0</v>
      </c>
      <c r="BO77" s="174">
        <f t="shared" ca="1" si="47"/>
        <v>0</v>
      </c>
      <c r="BP77" s="174">
        <f t="shared" ca="1" si="47"/>
        <v>0</v>
      </c>
      <c r="BQ77" s="174">
        <f t="shared" ca="1" si="47"/>
        <v>0</v>
      </c>
      <c r="BR77" s="174">
        <f t="shared" ca="1" si="47"/>
        <v>0</v>
      </c>
      <c r="BS77" s="177">
        <f t="shared" ca="1" si="20"/>
        <v>0</v>
      </c>
      <c r="BT77" s="175"/>
      <c r="BU77" s="178">
        <f ca="1">IF(NOT(debteliminator),0,IF(OR(E$11=0,W76+AM77-BD77&lt;=E$11),0,MIN(W76+AM77-BD77-E$11,$C77)))</f>
        <v>0</v>
      </c>
      <c r="BV77" s="174">
        <f ca="1">IF(NOT(debteliminator),0,IF(OR(F$11=0,X76+AN77-BE77&lt;=F$11),0,MIN(X76+AN77-BE77-F$11,$C77-SUM($BU77:BU77))))</f>
        <v>0</v>
      </c>
      <c r="BW77" s="174">
        <f ca="1">IF(NOT(debteliminator),0,IF(OR(G$11=0,Y76+AO77-BF77&lt;=G$11),0,MIN(Y76+AO77-BF77-G$11,$C77-SUM($BU77:BV77))))</f>
        <v>0</v>
      </c>
      <c r="BX77" s="174">
        <f ca="1">IF(NOT(debteliminator),0,IF(OR(H$11=0,Z76+AP77-BG77&lt;=H$11),0,MIN(Z76+AP77-BG77-H$11,$C77-SUM($BU77:BW77))))</f>
        <v>0</v>
      </c>
      <c r="BY77" s="174">
        <f ca="1">IF(NOT(debteliminator),0,IF(OR(I$11=0,AA76+AQ77-BH77&lt;=I$11),0,MIN(AA76+AQ77-BH77-I$11,$C77-SUM($BU77:BX77))))</f>
        <v>0</v>
      </c>
      <c r="BZ77" s="174">
        <f ca="1">IF(NOT(debteliminator),0,IF(OR(J$11=0,AB76+AR77-BI77&lt;=J$11),0,MIN(AB76+AR77-BI77-J$11,$C77-SUM($BU77:BY77))))</f>
        <v>0</v>
      </c>
      <c r="CA77" s="174">
        <f ca="1">IF(NOT(debteliminator),0,IF(OR(K$11=0,AC76+AS77-BJ77&lt;=K$11),0,MIN(AC76+AS77-BJ77-K$11,$C77-SUM($BU77:BZ77))))</f>
        <v>0</v>
      </c>
      <c r="CB77" s="174">
        <f ca="1">IF(NOT(debteliminator),0,IF(OR(L$11=0,AD76+AT77-BK77&lt;=L$11),0,MIN(AD76+AT77-BK77-L$11,$C77-SUM($BU77:CA77))))</f>
        <v>0</v>
      </c>
      <c r="CC77" s="174">
        <f ca="1">IF(NOT(debteliminator),0,IF(OR(M$11=0,AE76+AU77-BL77&lt;=M$11),0,MIN(AE76+AU77-BL77-M$11,$C77-SUM($BU77:CB77))))</f>
        <v>0</v>
      </c>
      <c r="CD77" s="174">
        <f ca="1">IF(NOT(debteliminator),0,IF(OR(N$11=0,AF76+AV77-BM77&lt;=N$11),0,MIN(AF76+AV77-BM77-N$11,$C77-SUM($BU77:CC77))))</f>
        <v>0</v>
      </c>
      <c r="CE77" s="174">
        <f ca="1">IF(NOT(debteliminator),0,IF(OR(O$11=0,AG76+AW77-BN77&lt;=O$11),0,MIN(AG76+AW77-BN77-O$11,$C77-SUM($BU77:CD77))))</f>
        <v>0</v>
      </c>
      <c r="CF77" s="174">
        <f ca="1">IF(NOT(debteliminator),0,IF(OR(P$11=0,AH76+AX77-BO77&lt;=P$11),0,MIN(AH76+AX77-BO77-P$11,$C77-SUM($BU77:CE77))))</f>
        <v>0</v>
      </c>
      <c r="CG77" s="174">
        <f ca="1">IF(NOT(debteliminator),0,IF(OR(Q$11=0,AI76+AY77-BP77&lt;=Q$11),0,MIN(AI76+AY77-BP77-Q$11,$C77-SUM($BU77:CF77))))</f>
        <v>0</v>
      </c>
      <c r="CH77" s="174">
        <f ca="1">IF(NOT(debteliminator),0,IF(OR(R$11=0,AJ76+AZ77-BQ77&lt;=R$11),0,MIN(AJ76+AZ77-BQ77-R$11,$C77-SUM($BU77:CG77))))</f>
        <v>0</v>
      </c>
      <c r="CI77" s="174">
        <f ca="1">IF(NOT(debteliminator),0,IF(OR(S$11=0,AK76+BA77-BR77&lt;=S$11),0,MIN(AK76+BA77-BR77-S$11,$C77-SUM($BU77:CH77))))</f>
        <v>0</v>
      </c>
      <c r="CJ77" s="177">
        <f t="shared" ca="1" si="21"/>
        <v>0</v>
      </c>
      <c r="CL77" s="178">
        <f t="shared" ca="1" si="24"/>
        <v>0</v>
      </c>
      <c r="CM77" s="174">
        <f ca="1">IF(X76&lt;=0,0,IF($C77-$CJ77&lt;=SUM($CL77:CL77),0,IF(BE77+$C77-$CJ77-SUM($CL77:CL77)&gt;X76+AN77,X76+AN77-BE77,$C77-$CJ77-SUM($CL77:CL77))))</f>
        <v>0</v>
      </c>
      <c r="CN77" s="174">
        <f ca="1">IF(Y76&lt;=0,0,IF($C77-$CJ77&lt;=SUM($CL77:CM77),0,IF(BF77+$C77-$CJ77-SUM($CL77:CM77)&gt;Y76+AO77,Y76+AO77-BF77,$C77-$CJ77-SUM($CL77:CM77))))</f>
        <v>0</v>
      </c>
      <c r="CO77" s="174">
        <f ca="1">IF(Z76&lt;=0,0,IF($C77-$CJ77&lt;=SUM($CL77:CN77),0,IF(BG77+$C77-$CJ77-SUM($CL77:CN77)&gt;Z76+AP77,Z76+AP77-BG77,$C77-$CJ77-SUM($CL77:CN77))))</f>
        <v>0</v>
      </c>
      <c r="CP77" s="174">
        <f ca="1">IF(AA76&lt;=0,0,IF($C77-$CJ77&lt;=SUM($CL77:CO77),0,IF(BH77+$C77-$CJ77-SUM($CL77:CO77)&gt;AA76+AQ77,AA76+AQ77-BH77,$C77-$CJ77-SUM($CL77:CO77))))</f>
        <v>0</v>
      </c>
      <c r="CQ77" s="174">
        <f ca="1">IF(AB76&lt;=0,0,IF($C77-$CJ77&lt;=SUM($CL77:CP77),0,IF(BI77+$C77-$CJ77-SUM($CL77:CP77)&gt;AB76+AR77,AB76+AR77-BI77,$C77-$CJ77-SUM($CL77:CP77))))</f>
        <v>0</v>
      </c>
      <c r="CR77" s="174">
        <f ca="1">IF(AC76&lt;=0,0,IF($C77-$CJ77&lt;=SUM($CL77:CQ77),0,IF(BJ77+$C77-$CJ77-SUM($CL77:CQ77)&gt;AC76+AS77,AC76+AS77-BJ77,$C77-$CJ77-SUM($CL77:CQ77))))</f>
        <v>0</v>
      </c>
      <c r="CS77" s="174">
        <f ca="1">IF(AD76&lt;=0,0,IF($C77-$CJ77&lt;=SUM($CL77:CR77),0,IF(BK77+$C77-$CJ77-SUM($CL77:CR77)&gt;AD76+AT77,AD76+AT77-BK77,$C77-$CJ77-SUM($CL77:CR77))))</f>
        <v>0</v>
      </c>
      <c r="CT77" s="174">
        <f ca="1">IF(AE76&lt;=0,0,IF($C77-$CJ77&lt;=SUM($CL77:CS77),0,IF(BL77+$C77-$CJ77-SUM($CL77:CS77)&gt;AE76+AU77,AE76+AU77-BL77,$C77-$CJ77-SUM($CL77:CS77))))</f>
        <v>0</v>
      </c>
      <c r="CU77" s="174">
        <f ca="1">IF(AF76&lt;=0,0,IF($C77-$CJ77&lt;=SUM($CL77:CT77),0,IF(BM77+$C77-$CJ77-SUM($CL77:CT77)&gt;AF76+AV77,AF76+AV77-BM77,$C77-$CJ77-SUM($CL77:CT77))))</f>
        <v>0</v>
      </c>
      <c r="CV77" s="174">
        <f ca="1">IF(AG76&lt;=0,0,IF($C77-$CJ77&lt;=SUM($CL77:CU77),0,IF(BN77+$C77-$CJ77-SUM($CL77:CU77)&gt;AG76+AW77,AG76+AW77-BN77,$C77-$CJ77-SUM($CL77:CU77))))</f>
        <v>0</v>
      </c>
      <c r="CW77" s="174">
        <f ca="1">IF(AH76&lt;=0,0,IF($C77-$CJ77&lt;=SUM($CL77:CV77),0,IF(BO77+$C77-$CJ77-SUM($CL77:CV77)&gt;AH76+AX77,AH76+AX77-BO77,$C77-$CJ77-SUM($CL77:CV77))))</f>
        <v>0</v>
      </c>
      <c r="CX77" s="174">
        <f ca="1">IF(AI76&lt;=0,0,IF($C77-$CJ77&lt;=SUM($CL77:CW77),0,IF(BP77+$C77-$CJ77-SUM($CL77:CW77)&gt;AI76+AY77,AI76+AY77-BP77,$C77-$CJ77-SUM($CL77:CW77))))</f>
        <v>0</v>
      </c>
      <c r="CY77" s="174">
        <f ca="1">IF(AJ76&lt;=0,0,IF($C77-$CJ77&lt;=SUM($CL77:CX77),0,IF(BQ77+$C77-$CJ77-SUM($CL77:CX77)&gt;AJ76+AZ77,AJ76+AZ77-BQ77,$C77-$CJ77-SUM($CL77:CX77))))</f>
        <v>0</v>
      </c>
      <c r="CZ77" s="174">
        <f ca="1">IF(AK76&lt;=0,0,IF($C77-$CJ77&lt;=SUM($CL77:CY77),0,IF(BR77+$C77-$CJ77-SUM($CL77:CY77)&gt;AK76+BA77,AK76+BA77-BR77,$C77-$CJ77-SUM($CL77:CY77))))</f>
        <v>0</v>
      </c>
      <c r="DA77" s="176"/>
      <c r="DB77" s="176"/>
    </row>
    <row r="78" spans="1:106">
      <c r="A78" s="165" t="str">
        <f t="shared" ca="1" si="9"/>
        <v/>
      </c>
      <c r="B78" s="166" t="e">
        <f t="shared" ca="1" si="22"/>
        <v>#N/A</v>
      </c>
      <c r="C78" s="169" t="str">
        <f ca="1">IF(A78="","",IF(debteliminator,IF(($E$7-BS78)&lt;0,0,$E$7-BS78),0)+D78)</f>
        <v/>
      </c>
      <c r="D78" s="420"/>
      <c r="E78" s="172">
        <f t="shared" ca="1" si="23"/>
        <v>0</v>
      </c>
      <c r="F78" s="172">
        <f t="shared" ca="1" si="25"/>
        <v>0</v>
      </c>
      <c r="G78" s="172">
        <f t="shared" ca="1" si="26"/>
        <v>0</v>
      </c>
      <c r="H78" s="172">
        <f t="shared" ca="1" si="27"/>
        <v>0</v>
      </c>
      <c r="I78" s="172">
        <f t="shared" ca="1" si="28"/>
        <v>0</v>
      </c>
      <c r="J78" s="172">
        <f t="shared" ca="1" si="29"/>
        <v>0</v>
      </c>
      <c r="K78" s="172">
        <f t="shared" ca="1" si="30"/>
        <v>0</v>
      </c>
      <c r="L78" s="172">
        <f t="shared" ca="1" si="31"/>
        <v>0</v>
      </c>
      <c r="M78" s="172">
        <f t="shared" ca="1" si="32"/>
        <v>0</v>
      </c>
      <c r="N78" s="172">
        <f t="shared" ca="1" si="33"/>
        <v>0</v>
      </c>
      <c r="O78" s="172">
        <f t="shared" ca="1" si="34"/>
        <v>0</v>
      </c>
      <c r="P78" s="172">
        <f t="shared" ca="1" si="35"/>
        <v>0</v>
      </c>
      <c r="Q78" s="172">
        <f t="shared" ca="1" si="36"/>
        <v>0</v>
      </c>
      <c r="R78" s="172">
        <f t="shared" ca="1" si="37"/>
        <v>0</v>
      </c>
      <c r="S78" s="172">
        <f t="shared" ca="1" si="38"/>
        <v>0</v>
      </c>
      <c r="U78" s="169">
        <f t="shared" ca="1" si="11"/>
        <v>0</v>
      </c>
      <c r="V78" s="173">
        <f t="shared" ca="1" si="12"/>
        <v>0</v>
      </c>
      <c r="W78" s="174">
        <f t="shared" ca="1" si="13"/>
        <v>0</v>
      </c>
      <c r="X78" s="174">
        <f t="shared" ca="1" si="45"/>
        <v>0</v>
      </c>
      <c r="Y78" s="174">
        <f t="shared" ca="1" si="45"/>
        <v>0</v>
      </c>
      <c r="Z78" s="174">
        <f t="shared" ca="1" si="45"/>
        <v>0</v>
      </c>
      <c r="AA78" s="174">
        <f t="shared" ca="1" si="45"/>
        <v>0</v>
      </c>
      <c r="AB78" s="174">
        <f t="shared" ca="1" si="45"/>
        <v>0</v>
      </c>
      <c r="AC78" s="174">
        <f t="shared" ca="1" si="45"/>
        <v>0</v>
      </c>
      <c r="AD78" s="174">
        <f t="shared" ca="1" si="45"/>
        <v>0</v>
      </c>
      <c r="AE78" s="174">
        <f t="shared" ca="1" si="45"/>
        <v>0</v>
      </c>
      <c r="AF78" s="174">
        <f t="shared" ca="1" si="45"/>
        <v>0</v>
      </c>
      <c r="AG78" s="174">
        <f t="shared" ca="1" si="45"/>
        <v>0</v>
      </c>
      <c r="AH78" s="174">
        <f t="shared" ca="1" si="45"/>
        <v>0</v>
      </c>
      <c r="AI78" s="174">
        <f t="shared" ca="1" si="45"/>
        <v>0</v>
      </c>
      <c r="AJ78" s="174">
        <f t="shared" ca="1" si="45"/>
        <v>0</v>
      </c>
      <c r="AK78" s="174">
        <f t="shared" ca="1" si="45"/>
        <v>0</v>
      </c>
      <c r="AL78" s="179"/>
      <c r="AM78" s="174">
        <f t="shared" ca="1" si="15"/>
        <v>0</v>
      </c>
      <c r="AN78" s="174">
        <f t="shared" ca="1" si="46"/>
        <v>0</v>
      </c>
      <c r="AO78" s="174">
        <f t="shared" ca="1" si="46"/>
        <v>0</v>
      </c>
      <c r="AP78" s="174">
        <f t="shared" ca="1" si="46"/>
        <v>0</v>
      </c>
      <c r="AQ78" s="174">
        <f t="shared" ca="1" si="46"/>
        <v>0</v>
      </c>
      <c r="AR78" s="174">
        <f t="shared" ca="1" si="46"/>
        <v>0</v>
      </c>
      <c r="AS78" s="174">
        <f t="shared" ca="1" si="46"/>
        <v>0</v>
      </c>
      <c r="AT78" s="174">
        <f t="shared" ca="1" si="46"/>
        <v>0</v>
      </c>
      <c r="AU78" s="174">
        <f t="shared" ca="1" si="46"/>
        <v>0</v>
      </c>
      <c r="AV78" s="174">
        <f t="shared" ca="1" si="46"/>
        <v>0</v>
      </c>
      <c r="AW78" s="174">
        <f t="shared" ca="1" si="46"/>
        <v>0</v>
      </c>
      <c r="AX78" s="174">
        <f t="shared" ca="1" si="46"/>
        <v>0</v>
      </c>
      <c r="AY78" s="174">
        <f t="shared" ca="1" si="46"/>
        <v>0</v>
      </c>
      <c r="AZ78" s="174">
        <f t="shared" ca="1" si="46"/>
        <v>0</v>
      </c>
      <c r="BA78" s="174">
        <f t="shared" ca="1" si="46"/>
        <v>0</v>
      </c>
      <c r="BB78" s="175">
        <f t="shared" ca="1" si="17"/>
        <v>0</v>
      </c>
      <c r="BC78" s="176"/>
      <c r="BD78" s="174">
        <f t="shared" ca="1" si="18"/>
        <v>0</v>
      </c>
      <c r="BE78" s="174">
        <f t="shared" ca="1" si="47"/>
        <v>0</v>
      </c>
      <c r="BF78" s="174">
        <f t="shared" ca="1" si="47"/>
        <v>0</v>
      </c>
      <c r="BG78" s="174">
        <f t="shared" ca="1" si="47"/>
        <v>0</v>
      </c>
      <c r="BH78" s="174">
        <f t="shared" ca="1" si="47"/>
        <v>0</v>
      </c>
      <c r="BI78" s="174">
        <f t="shared" ca="1" si="47"/>
        <v>0</v>
      </c>
      <c r="BJ78" s="174">
        <f t="shared" ca="1" si="47"/>
        <v>0</v>
      </c>
      <c r="BK78" s="174">
        <f t="shared" ca="1" si="47"/>
        <v>0</v>
      </c>
      <c r="BL78" s="174">
        <f t="shared" ca="1" si="47"/>
        <v>0</v>
      </c>
      <c r="BM78" s="174">
        <f t="shared" ca="1" si="47"/>
        <v>0</v>
      </c>
      <c r="BN78" s="174">
        <f t="shared" ca="1" si="47"/>
        <v>0</v>
      </c>
      <c r="BO78" s="174">
        <f t="shared" ca="1" si="47"/>
        <v>0</v>
      </c>
      <c r="BP78" s="174">
        <f t="shared" ca="1" si="47"/>
        <v>0</v>
      </c>
      <c r="BQ78" s="174">
        <f t="shared" ca="1" si="47"/>
        <v>0</v>
      </c>
      <c r="BR78" s="174">
        <f t="shared" ca="1" si="47"/>
        <v>0</v>
      </c>
      <c r="BS78" s="177">
        <f t="shared" ca="1" si="20"/>
        <v>0</v>
      </c>
      <c r="BT78" s="175"/>
      <c r="BU78" s="178">
        <f ca="1">IF(NOT(debteliminator),0,IF(OR(E$11=0,W77+AM78-BD78&lt;=E$11),0,MIN(W77+AM78-BD78-E$11,$C78)))</f>
        <v>0</v>
      </c>
      <c r="BV78" s="174">
        <f ca="1">IF(NOT(debteliminator),0,IF(OR(F$11=0,X77+AN78-BE78&lt;=F$11),0,MIN(X77+AN78-BE78-F$11,$C78-SUM($BU78:BU78))))</f>
        <v>0</v>
      </c>
      <c r="BW78" s="174">
        <f ca="1">IF(NOT(debteliminator),0,IF(OR(G$11=0,Y77+AO78-BF78&lt;=G$11),0,MIN(Y77+AO78-BF78-G$11,$C78-SUM($BU78:BV78))))</f>
        <v>0</v>
      </c>
      <c r="BX78" s="174">
        <f ca="1">IF(NOT(debteliminator),0,IF(OR(H$11=0,Z77+AP78-BG78&lt;=H$11),0,MIN(Z77+AP78-BG78-H$11,$C78-SUM($BU78:BW78))))</f>
        <v>0</v>
      </c>
      <c r="BY78" s="174">
        <f ca="1">IF(NOT(debteliminator),0,IF(OR(I$11=0,AA77+AQ78-BH78&lt;=I$11),0,MIN(AA77+AQ78-BH78-I$11,$C78-SUM($BU78:BX78))))</f>
        <v>0</v>
      </c>
      <c r="BZ78" s="174">
        <f ca="1">IF(NOT(debteliminator),0,IF(OR(J$11=0,AB77+AR78-BI78&lt;=J$11),0,MIN(AB77+AR78-BI78-J$11,$C78-SUM($BU78:BY78))))</f>
        <v>0</v>
      </c>
      <c r="CA78" s="174">
        <f ca="1">IF(NOT(debteliminator),0,IF(OR(K$11=0,AC77+AS78-BJ78&lt;=K$11),0,MIN(AC77+AS78-BJ78-K$11,$C78-SUM($BU78:BZ78))))</f>
        <v>0</v>
      </c>
      <c r="CB78" s="174">
        <f ca="1">IF(NOT(debteliminator),0,IF(OR(L$11=0,AD77+AT78-BK78&lt;=L$11),0,MIN(AD77+AT78-BK78-L$11,$C78-SUM($BU78:CA78))))</f>
        <v>0</v>
      </c>
      <c r="CC78" s="174">
        <f ca="1">IF(NOT(debteliminator),0,IF(OR(M$11=0,AE77+AU78-BL78&lt;=M$11),0,MIN(AE77+AU78-BL78-M$11,$C78-SUM($BU78:CB78))))</f>
        <v>0</v>
      </c>
      <c r="CD78" s="174">
        <f ca="1">IF(NOT(debteliminator),0,IF(OR(N$11=0,AF77+AV78-BM78&lt;=N$11),0,MIN(AF77+AV78-BM78-N$11,$C78-SUM($BU78:CC78))))</f>
        <v>0</v>
      </c>
      <c r="CE78" s="174">
        <f ca="1">IF(NOT(debteliminator),0,IF(OR(O$11=0,AG77+AW78-BN78&lt;=O$11),0,MIN(AG77+AW78-BN78-O$11,$C78-SUM($BU78:CD78))))</f>
        <v>0</v>
      </c>
      <c r="CF78" s="174">
        <f ca="1">IF(NOT(debteliminator),0,IF(OR(P$11=0,AH77+AX78-BO78&lt;=P$11),0,MIN(AH77+AX78-BO78-P$11,$C78-SUM($BU78:CE78))))</f>
        <v>0</v>
      </c>
      <c r="CG78" s="174">
        <f ca="1">IF(NOT(debteliminator),0,IF(OR(Q$11=0,AI77+AY78-BP78&lt;=Q$11),0,MIN(AI77+AY78-BP78-Q$11,$C78-SUM($BU78:CF78))))</f>
        <v>0</v>
      </c>
      <c r="CH78" s="174">
        <f ca="1">IF(NOT(debteliminator),0,IF(OR(R$11=0,AJ77+AZ78-BQ78&lt;=R$11),0,MIN(AJ77+AZ78-BQ78-R$11,$C78-SUM($BU78:CG78))))</f>
        <v>0</v>
      </c>
      <c r="CI78" s="174">
        <f ca="1">IF(NOT(debteliminator),0,IF(OR(S$11=0,AK77+BA78-BR78&lt;=S$11),0,MIN(AK77+BA78-BR78-S$11,$C78-SUM($BU78:CH78))))</f>
        <v>0</v>
      </c>
      <c r="CJ78" s="177">
        <f t="shared" ca="1" si="21"/>
        <v>0</v>
      </c>
      <c r="CL78" s="178">
        <f t="shared" ca="1" si="24"/>
        <v>0</v>
      </c>
      <c r="CM78" s="174">
        <f ca="1">IF(X77&lt;=0,0,IF($C78-$CJ78&lt;=SUM($CL78:CL78),0,IF(BE78+$C78-$CJ78-SUM($CL78:CL78)&gt;X77+AN78,X77+AN78-BE78,$C78-$CJ78-SUM($CL78:CL78))))</f>
        <v>0</v>
      </c>
      <c r="CN78" s="174">
        <f ca="1">IF(Y77&lt;=0,0,IF($C78-$CJ78&lt;=SUM($CL78:CM78),0,IF(BF78+$C78-$CJ78-SUM($CL78:CM78)&gt;Y77+AO78,Y77+AO78-BF78,$C78-$CJ78-SUM($CL78:CM78))))</f>
        <v>0</v>
      </c>
      <c r="CO78" s="174">
        <f ca="1">IF(Z77&lt;=0,0,IF($C78-$CJ78&lt;=SUM($CL78:CN78),0,IF(BG78+$C78-$CJ78-SUM($CL78:CN78)&gt;Z77+AP78,Z77+AP78-BG78,$C78-$CJ78-SUM($CL78:CN78))))</f>
        <v>0</v>
      </c>
      <c r="CP78" s="174">
        <f ca="1">IF(AA77&lt;=0,0,IF($C78-$CJ78&lt;=SUM($CL78:CO78),0,IF(BH78+$C78-$CJ78-SUM($CL78:CO78)&gt;AA77+AQ78,AA77+AQ78-BH78,$C78-$CJ78-SUM($CL78:CO78))))</f>
        <v>0</v>
      </c>
      <c r="CQ78" s="174">
        <f ca="1">IF(AB77&lt;=0,0,IF($C78-$CJ78&lt;=SUM($CL78:CP78),0,IF(BI78+$C78-$CJ78-SUM($CL78:CP78)&gt;AB77+AR78,AB77+AR78-BI78,$C78-$CJ78-SUM($CL78:CP78))))</f>
        <v>0</v>
      </c>
      <c r="CR78" s="174">
        <f ca="1">IF(AC77&lt;=0,0,IF($C78-$CJ78&lt;=SUM($CL78:CQ78),0,IF(BJ78+$C78-$CJ78-SUM($CL78:CQ78)&gt;AC77+AS78,AC77+AS78-BJ78,$C78-$CJ78-SUM($CL78:CQ78))))</f>
        <v>0</v>
      </c>
      <c r="CS78" s="174">
        <f ca="1">IF(AD77&lt;=0,0,IF($C78-$CJ78&lt;=SUM($CL78:CR78),0,IF(BK78+$C78-$CJ78-SUM($CL78:CR78)&gt;AD77+AT78,AD77+AT78-BK78,$C78-$CJ78-SUM($CL78:CR78))))</f>
        <v>0</v>
      </c>
      <c r="CT78" s="174">
        <f ca="1">IF(AE77&lt;=0,0,IF($C78-$CJ78&lt;=SUM($CL78:CS78),0,IF(BL78+$C78-$CJ78-SUM($CL78:CS78)&gt;AE77+AU78,AE77+AU78-BL78,$C78-$CJ78-SUM($CL78:CS78))))</f>
        <v>0</v>
      </c>
      <c r="CU78" s="174">
        <f ca="1">IF(AF77&lt;=0,0,IF($C78-$CJ78&lt;=SUM($CL78:CT78),0,IF(BM78+$C78-$CJ78-SUM($CL78:CT78)&gt;AF77+AV78,AF77+AV78-BM78,$C78-$CJ78-SUM($CL78:CT78))))</f>
        <v>0</v>
      </c>
      <c r="CV78" s="174">
        <f ca="1">IF(AG77&lt;=0,0,IF($C78-$CJ78&lt;=SUM($CL78:CU78),0,IF(BN78+$C78-$CJ78-SUM($CL78:CU78)&gt;AG77+AW78,AG77+AW78-BN78,$C78-$CJ78-SUM($CL78:CU78))))</f>
        <v>0</v>
      </c>
      <c r="CW78" s="174">
        <f ca="1">IF(AH77&lt;=0,0,IF($C78-$CJ78&lt;=SUM($CL78:CV78),0,IF(BO78+$C78-$CJ78-SUM($CL78:CV78)&gt;AH77+AX78,AH77+AX78-BO78,$C78-$CJ78-SUM($CL78:CV78))))</f>
        <v>0</v>
      </c>
      <c r="CX78" s="174">
        <f ca="1">IF(AI77&lt;=0,0,IF($C78-$CJ78&lt;=SUM($CL78:CW78),0,IF(BP78+$C78-$CJ78-SUM($CL78:CW78)&gt;AI77+AY78,AI77+AY78-BP78,$C78-$CJ78-SUM($CL78:CW78))))</f>
        <v>0</v>
      </c>
      <c r="CY78" s="174">
        <f ca="1">IF(AJ77&lt;=0,0,IF($C78-$CJ78&lt;=SUM($CL78:CX78),0,IF(BQ78+$C78-$CJ78-SUM($CL78:CX78)&gt;AJ77+AZ78,AJ77+AZ78-BQ78,$C78-$CJ78-SUM($CL78:CX78))))</f>
        <v>0</v>
      </c>
      <c r="CZ78" s="174">
        <f ca="1">IF(AK77&lt;=0,0,IF($C78-$CJ78&lt;=SUM($CL78:CY78),0,IF(BR78+$C78-$CJ78-SUM($CL78:CY78)&gt;AK77+BA78,AK77+BA78-BR78,$C78-$CJ78-SUM($CL78:CY78))))</f>
        <v>0</v>
      </c>
      <c r="DA78" s="176"/>
      <c r="DB78" s="176"/>
    </row>
    <row r="79" spans="1:106">
      <c r="A79" s="165" t="str">
        <f t="shared" ca="1" si="9"/>
        <v/>
      </c>
      <c r="B79" s="166" t="e">
        <f t="shared" ca="1" si="22"/>
        <v>#N/A</v>
      </c>
      <c r="C79" s="169" t="str">
        <f ca="1">IF(A79="","",IF(debteliminator,IF(($E$7-BS79)&lt;0,0,$E$7-BS79),0)+D79)</f>
        <v/>
      </c>
      <c r="D79" s="420"/>
      <c r="E79" s="172">
        <f t="shared" ca="1" si="23"/>
        <v>0</v>
      </c>
      <c r="F79" s="172">
        <f t="shared" ca="1" si="25"/>
        <v>0</v>
      </c>
      <c r="G79" s="172">
        <f t="shared" ca="1" si="26"/>
        <v>0</v>
      </c>
      <c r="H79" s="172">
        <f t="shared" ca="1" si="27"/>
        <v>0</v>
      </c>
      <c r="I79" s="172">
        <f t="shared" ca="1" si="28"/>
        <v>0</v>
      </c>
      <c r="J79" s="172">
        <f t="shared" ca="1" si="29"/>
        <v>0</v>
      </c>
      <c r="K79" s="172">
        <f t="shared" ca="1" si="30"/>
        <v>0</v>
      </c>
      <c r="L79" s="172">
        <f t="shared" ca="1" si="31"/>
        <v>0</v>
      </c>
      <c r="M79" s="172">
        <f t="shared" ca="1" si="32"/>
        <v>0</v>
      </c>
      <c r="N79" s="172">
        <f t="shared" ca="1" si="33"/>
        <v>0</v>
      </c>
      <c r="O79" s="172">
        <f t="shared" ca="1" si="34"/>
        <v>0</v>
      </c>
      <c r="P79" s="172">
        <f t="shared" ca="1" si="35"/>
        <v>0</v>
      </c>
      <c r="Q79" s="172">
        <f t="shared" ca="1" si="36"/>
        <v>0</v>
      </c>
      <c r="R79" s="172">
        <f t="shared" ca="1" si="37"/>
        <v>0</v>
      </c>
      <c r="S79" s="172">
        <f t="shared" ca="1" si="38"/>
        <v>0</v>
      </c>
      <c r="U79" s="169">
        <f t="shared" ca="1" si="11"/>
        <v>0</v>
      </c>
      <c r="V79" s="173">
        <f t="shared" ca="1" si="12"/>
        <v>0</v>
      </c>
      <c r="W79" s="174">
        <f t="shared" ca="1" si="13"/>
        <v>0</v>
      </c>
      <c r="X79" s="174">
        <f t="shared" ca="1" si="45"/>
        <v>0</v>
      </c>
      <c r="Y79" s="174">
        <f t="shared" ca="1" si="45"/>
        <v>0</v>
      </c>
      <c r="Z79" s="174">
        <f t="shared" ca="1" si="45"/>
        <v>0</v>
      </c>
      <c r="AA79" s="174">
        <f t="shared" ca="1" si="45"/>
        <v>0</v>
      </c>
      <c r="AB79" s="174">
        <f t="shared" ca="1" si="45"/>
        <v>0</v>
      </c>
      <c r="AC79" s="174">
        <f t="shared" ca="1" si="45"/>
        <v>0</v>
      </c>
      <c r="AD79" s="174">
        <f t="shared" ca="1" si="45"/>
        <v>0</v>
      </c>
      <c r="AE79" s="174">
        <f t="shared" ca="1" si="45"/>
        <v>0</v>
      </c>
      <c r="AF79" s="174">
        <f t="shared" ca="1" si="45"/>
        <v>0</v>
      </c>
      <c r="AG79" s="174">
        <f t="shared" ca="1" si="45"/>
        <v>0</v>
      </c>
      <c r="AH79" s="174">
        <f t="shared" ca="1" si="45"/>
        <v>0</v>
      </c>
      <c r="AI79" s="174">
        <f t="shared" ca="1" si="45"/>
        <v>0</v>
      </c>
      <c r="AJ79" s="174">
        <f t="shared" ca="1" si="45"/>
        <v>0</v>
      </c>
      <c r="AK79" s="174">
        <f t="shared" ca="1" si="45"/>
        <v>0</v>
      </c>
      <c r="AL79" s="179"/>
      <c r="AM79" s="174">
        <f t="shared" ca="1" si="15"/>
        <v>0</v>
      </c>
      <c r="AN79" s="174">
        <f t="shared" ca="1" si="46"/>
        <v>0</v>
      </c>
      <c r="AO79" s="174">
        <f t="shared" ca="1" si="46"/>
        <v>0</v>
      </c>
      <c r="AP79" s="174">
        <f t="shared" ca="1" si="46"/>
        <v>0</v>
      </c>
      <c r="AQ79" s="174">
        <f t="shared" ca="1" si="46"/>
        <v>0</v>
      </c>
      <c r="AR79" s="174">
        <f t="shared" ca="1" si="46"/>
        <v>0</v>
      </c>
      <c r="AS79" s="174">
        <f t="shared" ca="1" si="46"/>
        <v>0</v>
      </c>
      <c r="AT79" s="174">
        <f t="shared" ca="1" si="46"/>
        <v>0</v>
      </c>
      <c r="AU79" s="174">
        <f t="shared" ca="1" si="46"/>
        <v>0</v>
      </c>
      <c r="AV79" s="174">
        <f t="shared" ca="1" si="46"/>
        <v>0</v>
      </c>
      <c r="AW79" s="174">
        <f t="shared" ca="1" si="46"/>
        <v>0</v>
      </c>
      <c r="AX79" s="174">
        <f t="shared" ca="1" si="46"/>
        <v>0</v>
      </c>
      <c r="AY79" s="174">
        <f t="shared" ca="1" si="46"/>
        <v>0</v>
      </c>
      <c r="AZ79" s="174">
        <f t="shared" ca="1" si="46"/>
        <v>0</v>
      </c>
      <c r="BA79" s="174">
        <f t="shared" ca="1" si="46"/>
        <v>0</v>
      </c>
      <c r="BB79" s="175">
        <f t="shared" ca="1" si="17"/>
        <v>0</v>
      </c>
      <c r="BC79" s="176"/>
      <c r="BD79" s="174">
        <f t="shared" ca="1" si="18"/>
        <v>0</v>
      </c>
      <c r="BE79" s="174">
        <f t="shared" ca="1" si="47"/>
        <v>0</v>
      </c>
      <c r="BF79" s="174">
        <f t="shared" ca="1" si="47"/>
        <v>0</v>
      </c>
      <c r="BG79" s="174">
        <f t="shared" ca="1" si="47"/>
        <v>0</v>
      </c>
      <c r="BH79" s="174">
        <f t="shared" ca="1" si="47"/>
        <v>0</v>
      </c>
      <c r="BI79" s="174">
        <f t="shared" ca="1" si="47"/>
        <v>0</v>
      </c>
      <c r="BJ79" s="174">
        <f t="shared" ca="1" si="47"/>
        <v>0</v>
      </c>
      <c r="BK79" s="174">
        <f t="shared" ca="1" si="47"/>
        <v>0</v>
      </c>
      <c r="BL79" s="174">
        <f t="shared" ca="1" si="47"/>
        <v>0</v>
      </c>
      <c r="BM79" s="174">
        <f t="shared" ca="1" si="47"/>
        <v>0</v>
      </c>
      <c r="BN79" s="174">
        <f t="shared" ca="1" si="47"/>
        <v>0</v>
      </c>
      <c r="BO79" s="174">
        <f t="shared" ca="1" si="47"/>
        <v>0</v>
      </c>
      <c r="BP79" s="174">
        <f t="shared" ca="1" si="47"/>
        <v>0</v>
      </c>
      <c r="BQ79" s="174">
        <f t="shared" ca="1" si="47"/>
        <v>0</v>
      </c>
      <c r="BR79" s="174">
        <f t="shared" ca="1" si="47"/>
        <v>0</v>
      </c>
      <c r="BS79" s="177">
        <f t="shared" ca="1" si="20"/>
        <v>0</v>
      </c>
      <c r="BT79" s="175"/>
      <c r="BU79" s="178">
        <f ca="1">IF(NOT(debteliminator),0,IF(OR(E$11=0,W78+AM79-BD79&lt;=E$11),0,MIN(W78+AM79-BD79-E$11,$C79)))</f>
        <v>0</v>
      </c>
      <c r="BV79" s="174">
        <f ca="1">IF(NOT(debteliminator),0,IF(OR(F$11=0,X78+AN79-BE79&lt;=F$11),0,MIN(X78+AN79-BE79-F$11,$C79-SUM($BU79:BU79))))</f>
        <v>0</v>
      </c>
      <c r="BW79" s="174">
        <f ca="1">IF(NOT(debteliminator),0,IF(OR(G$11=0,Y78+AO79-BF79&lt;=G$11),0,MIN(Y78+AO79-BF79-G$11,$C79-SUM($BU79:BV79))))</f>
        <v>0</v>
      </c>
      <c r="BX79" s="174">
        <f ca="1">IF(NOT(debteliminator),0,IF(OR(H$11=0,Z78+AP79-BG79&lt;=H$11),0,MIN(Z78+AP79-BG79-H$11,$C79-SUM($BU79:BW79))))</f>
        <v>0</v>
      </c>
      <c r="BY79" s="174">
        <f ca="1">IF(NOT(debteliminator),0,IF(OR(I$11=0,AA78+AQ79-BH79&lt;=I$11),0,MIN(AA78+AQ79-BH79-I$11,$C79-SUM($BU79:BX79))))</f>
        <v>0</v>
      </c>
      <c r="BZ79" s="174">
        <f ca="1">IF(NOT(debteliminator),0,IF(OR(J$11=0,AB78+AR79-BI79&lt;=J$11),0,MIN(AB78+AR79-BI79-J$11,$C79-SUM($BU79:BY79))))</f>
        <v>0</v>
      </c>
      <c r="CA79" s="174">
        <f ca="1">IF(NOT(debteliminator),0,IF(OR(K$11=0,AC78+AS79-BJ79&lt;=K$11),0,MIN(AC78+AS79-BJ79-K$11,$C79-SUM($BU79:BZ79))))</f>
        <v>0</v>
      </c>
      <c r="CB79" s="174">
        <f ca="1">IF(NOT(debteliminator),0,IF(OR(L$11=0,AD78+AT79-BK79&lt;=L$11),0,MIN(AD78+AT79-BK79-L$11,$C79-SUM($BU79:CA79))))</f>
        <v>0</v>
      </c>
      <c r="CC79" s="174">
        <f ca="1">IF(NOT(debteliminator),0,IF(OR(M$11=0,AE78+AU79-BL79&lt;=M$11),0,MIN(AE78+AU79-BL79-M$11,$C79-SUM($BU79:CB79))))</f>
        <v>0</v>
      </c>
      <c r="CD79" s="174">
        <f ca="1">IF(NOT(debteliminator),0,IF(OR(N$11=0,AF78+AV79-BM79&lt;=N$11),0,MIN(AF78+AV79-BM79-N$11,$C79-SUM($BU79:CC79))))</f>
        <v>0</v>
      </c>
      <c r="CE79" s="174">
        <f ca="1">IF(NOT(debteliminator),0,IF(OR(O$11=0,AG78+AW79-BN79&lt;=O$11),0,MIN(AG78+AW79-BN79-O$11,$C79-SUM($BU79:CD79))))</f>
        <v>0</v>
      </c>
      <c r="CF79" s="174">
        <f ca="1">IF(NOT(debteliminator),0,IF(OR(P$11=0,AH78+AX79-BO79&lt;=P$11),0,MIN(AH78+AX79-BO79-P$11,$C79-SUM($BU79:CE79))))</f>
        <v>0</v>
      </c>
      <c r="CG79" s="174">
        <f ca="1">IF(NOT(debteliminator),0,IF(OR(Q$11=0,AI78+AY79-BP79&lt;=Q$11),0,MIN(AI78+AY79-BP79-Q$11,$C79-SUM($BU79:CF79))))</f>
        <v>0</v>
      </c>
      <c r="CH79" s="174">
        <f ca="1">IF(NOT(debteliminator),0,IF(OR(R$11=0,AJ78+AZ79-BQ79&lt;=R$11),0,MIN(AJ78+AZ79-BQ79-R$11,$C79-SUM($BU79:CG79))))</f>
        <v>0</v>
      </c>
      <c r="CI79" s="174">
        <f ca="1">IF(NOT(debteliminator),0,IF(OR(S$11=0,AK78+BA79-BR79&lt;=S$11),0,MIN(AK78+BA79-BR79-S$11,$C79-SUM($BU79:CH79))))</f>
        <v>0</v>
      </c>
      <c r="CJ79" s="177">
        <f t="shared" ca="1" si="21"/>
        <v>0</v>
      </c>
      <c r="CL79" s="178">
        <f t="shared" ca="1" si="24"/>
        <v>0</v>
      </c>
      <c r="CM79" s="174">
        <f ca="1">IF(X78&lt;=0,0,IF($C79-$CJ79&lt;=SUM($CL79:CL79),0,IF(BE79+$C79-$CJ79-SUM($CL79:CL79)&gt;X78+AN79,X78+AN79-BE79,$C79-$CJ79-SUM($CL79:CL79))))</f>
        <v>0</v>
      </c>
      <c r="CN79" s="174">
        <f ca="1">IF(Y78&lt;=0,0,IF($C79-$CJ79&lt;=SUM($CL79:CM79),0,IF(BF79+$C79-$CJ79-SUM($CL79:CM79)&gt;Y78+AO79,Y78+AO79-BF79,$C79-$CJ79-SUM($CL79:CM79))))</f>
        <v>0</v>
      </c>
      <c r="CO79" s="174">
        <f ca="1">IF(Z78&lt;=0,0,IF($C79-$CJ79&lt;=SUM($CL79:CN79),0,IF(BG79+$C79-$CJ79-SUM($CL79:CN79)&gt;Z78+AP79,Z78+AP79-BG79,$C79-$CJ79-SUM($CL79:CN79))))</f>
        <v>0</v>
      </c>
      <c r="CP79" s="174">
        <f ca="1">IF(AA78&lt;=0,0,IF($C79-$CJ79&lt;=SUM($CL79:CO79),0,IF(BH79+$C79-$CJ79-SUM($CL79:CO79)&gt;AA78+AQ79,AA78+AQ79-BH79,$C79-$CJ79-SUM($CL79:CO79))))</f>
        <v>0</v>
      </c>
      <c r="CQ79" s="174">
        <f ca="1">IF(AB78&lt;=0,0,IF($C79-$CJ79&lt;=SUM($CL79:CP79),0,IF(BI79+$C79-$CJ79-SUM($CL79:CP79)&gt;AB78+AR79,AB78+AR79-BI79,$C79-$CJ79-SUM($CL79:CP79))))</f>
        <v>0</v>
      </c>
      <c r="CR79" s="174">
        <f ca="1">IF(AC78&lt;=0,0,IF($C79-$CJ79&lt;=SUM($CL79:CQ79),0,IF(BJ79+$C79-$CJ79-SUM($CL79:CQ79)&gt;AC78+AS79,AC78+AS79-BJ79,$C79-$CJ79-SUM($CL79:CQ79))))</f>
        <v>0</v>
      </c>
      <c r="CS79" s="174">
        <f ca="1">IF(AD78&lt;=0,0,IF($C79-$CJ79&lt;=SUM($CL79:CR79),0,IF(BK79+$C79-$CJ79-SUM($CL79:CR79)&gt;AD78+AT79,AD78+AT79-BK79,$C79-$CJ79-SUM($CL79:CR79))))</f>
        <v>0</v>
      </c>
      <c r="CT79" s="174">
        <f ca="1">IF(AE78&lt;=0,0,IF($C79-$CJ79&lt;=SUM($CL79:CS79),0,IF(BL79+$C79-$CJ79-SUM($CL79:CS79)&gt;AE78+AU79,AE78+AU79-BL79,$C79-$CJ79-SUM($CL79:CS79))))</f>
        <v>0</v>
      </c>
      <c r="CU79" s="174">
        <f ca="1">IF(AF78&lt;=0,0,IF($C79-$CJ79&lt;=SUM($CL79:CT79),0,IF(BM79+$C79-$CJ79-SUM($CL79:CT79)&gt;AF78+AV79,AF78+AV79-BM79,$C79-$CJ79-SUM($CL79:CT79))))</f>
        <v>0</v>
      </c>
      <c r="CV79" s="174">
        <f ca="1">IF(AG78&lt;=0,0,IF($C79-$CJ79&lt;=SUM($CL79:CU79),0,IF(BN79+$C79-$CJ79-SUM($CL79:CU79)&gt;AG78+AW79,AG78+AW79-BN79,$C79-$CJ79-SUM($CL79:CU79))))</f>
        <v>0</v>
      </c>
      <c r="CW79" s="174">
        <f ca="1">IF(AH78&lt;=0,0,IF($C79-$CJ79&lt;=SUM($CL79:CV79),0,IF(BO79+$C79-$CJ79-SUM($CL79:CV79)&gt;AH78+AX79,AH78+AX79-BO79,$C79-$CJ79-SUM($CL79:CV79))))</f>
        <v>0</v>
      </c>
      <c r="CX79" s="174">
        <f ca="1">IF(AI78&lt;=0,0,IF($C79-$CJ79&lt;=SUM($CL79:CW79),0,IF(BP79+$C79-$CJ79-SUM($CL79:CW79)&gt;AI78+AY79,AI78+AY79-BP79,$C79-$CJ79-SUM($CL79:CW79))))</f>
        <v>0</v>
      </c>
      <c r="CY79" s="174">
        <f ca="1">IF(AJ78&lt;=0,0,IF($C79-$CJ79&lt;=SUM($CL79:CX79),0,IF(BQ79+$C79-$CJ79-SUM($CL79:CX79)&gt;AJ78+AZ79,AJ78+AZ79-BQ79,$C79-$CJ79-SUM($CL79:CX79))))</f>
        <v>0</v>
      </c>
      <c r="CZ79" s="174">
        <f ca="1">IF(AK78&lt;=0,0,IF($C79-$CJ79&lt;=SUM($CL79:CY79),0,IF(BR79+$C79-$CJ79-SUM($CL79:CY79)&gt;AK78+BA79,AK78+BA79-BR79,$C79-$CJ79-SUM($CL79:CY79))))</f>
        <v>0</v>
      </c>
      <c r="DA79" s="176"/>
      <c r="DB79" s="176"/>
    </row>
    <row r="80" spans="1:106">
      <c r="A80" s="165" t="str">
        <f t="shared" ca="1" si="9"/>
        <v/>
      </c>
      <c r="B80" s="166" t="e">
        <f t="shared" ca="1" si="22"/>
        <v>#N/A</v>
      </c>
      <c r="C80" s="169" t="str">
        <f ca="1">IF(A80="","",IF(debteliminator,IF(($E$7-BS80)&lt;0,0,$E$7-BS80),0)+D80)</f>
        <v/>
      </c>
      <c r="D80" s="420"/>
      <c r="E80" s="172">
        <f t="shared" ca="1" si="23"/>
        <v>0</v>
      </c>
      <c r="F80" s="172">
        <f t="shared" ca="1" si="25"/>
        <v>0</v>
      </c>
      <c r="G80" s="172">
        <f t="shared" ca="1" si="26"/>
        <v>0</v>
      </c>
      <c r="H80" s="172">
        <f t="shared" ca="1" si="27"/>
        <v>0</v>
      </c>
      <c r="I80" s="172">
        <f t="shared" ca="1" si="28"/>
        <v>0</v>
      </c>
      <c r="J80" s="172">
        <f t="shared" ca="1" si="29"/>
        <v>0</v>
      </c>
      <c r="K80" s="172">
        <f t="shared" ca="1" si="30"/>
        <v>0</v>
      </c>
      <c r="L80" s="172">
        <f t="shared" ca="1" si="31"/>
        <v>0</v>
      </c>
      <c r="M80" s="172">
        <f t="shared" ca="1" si="32"/>
        <v>0</v>
      </c>
      <c r="N80" s="172">
        <f t="shared" ca="1" si="33"/>
        <v>0</v>
      </c>
      <c r="O80" s="172">
        <f t="shared" ca="1" si="34"/>
        <v>0</v>
      </c>
      <c r="P80" s="172">
        <f t="shared" ca="1" si="35"/>
        <v>0</v>
      </c>
      <c r="Q80" s="172">
        <f t="shared" ca="1" si="36"/>
        <v>0</v>
      </c>
      <c r="R80" s="172">
        <f t="shared" ca="1" si="37"/>
        <v>0</v>
      </c>
      <c r="S80" s="172">
        <f t="shared" ca="1" si="38"/>
        <v>0</v>
      </c>
      <c r="U80" s="169">
        <f t="shared" ca="1" si="11"/>
        <v>0</v>
      </c>
      <c r="V80" s="173">
        <f t="shared" ca="1" si="12"/>
        <v>0</v>
      </c>
      <c r="W80" s="174">
        <f t="shared" ca="1" si="13"/>
        <v>0</v>
      </c>
      <c r="X80" s="174">
        <f t="shared" ca="1" si="45"/>
        <v>0</v>
      </c>
      <c r="Y80" s="174">
        <f t="shared" ca="1" si="45"/>
        <v>0</v>
      </c>
      <c r="Z80" s="174">
        <f t="shared" ca="1" si="45"/>
        <v>0</v>
      </c>
      <c r="AA80" s="174">
        <f t="shared" ca="1" si="45"/>
        <v>0</v>
      </c>
      <c r="AB80" s="174">
        <f t="shared" ca="1" si="45"/>
        <v>0</v>
      </c>
      <c r="AC80" s="174">
        <f t="shared" ca="1" si="45"/>
        <v>0</v>
      </c>
      <c r="AD80" s="174">
        <f t="shared" ca="1" si="45"/>
        <v>0</v>
      </c>
      <c r="AE80" s="174">
        <f t="shared" ca="1" si="45"/>
        <v>0</v>
      </c>
      <c r="AF80" s="174">
        <f t="shared" ca="1" si="45"/>
        <v>0</v>
      </c>
      <c r="AG80" s="174">
        <f t="shared" ca="1" si="45"/>
        <v>0</v>
      </c>
      <c r="AH80" s="174">
        <f t="shared" ca="1" si="45"/>
        <v>0</v>
      </c>
      <c r="AI80" s="174">
        <f t="shared" ca="1" si="45"/>
        <v>0</v>
      </c>
      <c r="AJ80" s="174">
        <f t="shared" ca="1" si="45"/>
        <v>0</v>
      </c>
      <c r="AK80" s="174">
        <f t="shared" ca="1" si="45"/>
        <v>0</v>
      </c>
      <c r="AL80" s="179"/>
      <c r="AM80" s="174">
        <f t="shared" ca="1" si="15"/>
        <v>0</v>
      </c>
      <c r="AN80" s="174">
        <f t="shared" ca="1" si="46"/>
        <v>0</v>
      </c>
      <c r="AO80" s="174">
        <f t="shared" ca="1" si="46"/>
        <v>0</v>
      </c>
      <c r="AP80" s="174">
        <f t="shared" ca="1" si="46"/>
        <v>0</v>
      </c>
      <c r="AQ80" s="174">
        <f t="shared" ca="1" si="46"/>
        <v>0</v>
      </c>
      <c r="AR80" s="174">
        <f t="shared" ca="1" si="46"/>
        <v>0</v>
      </c>
      <c r="AS80" s="174">
        <f t="shared" ca="1" si="46"/>
        <v>0</v>
      </c>
      <c r="AT80" s="174">
        <f t="shared" ca="1" si="46"/>
        <v>0</v>
      </c>
      <c r="AU80" s="174">
        <f t="shared" ca="1" si="46"/>
        <v>0</v>
      </c>
      <c r="AV80" s="174">
        <f t="shared" ca="1" si="46"/>
        <v>0</v>
      </c>
      <c r="AW80" s="174">
        <f t="shared" ca="1" si="46"/>
        <v>0</v>
      </c>
      <c r="AX80" s="174">
        <f t="shared" ca="1" si="46"/>
        <v>0</v>
      </c>
      <c r="AY80" s="174">
        <f t="shared" ca="1" si="46"/>
        <v>0</v>
      </c>
      <c r="AZ80" s="174">
        <f t="shared" ca="1" si="46"/>
        <v>0</v>
      </c>
      <c r="BA80" s="174">
        <f t="shared" ca="1" si="46"/>
        <v>0</v>
      </c>
      <c r="BB80" s="175">
        <f t="shared" ca="1" si="17"/>
        <v>0</v>
      </c>
      <c r="BC80" s="176"/>
      <c r="BD80" s="174">
        <f t="shared" ca="1" si="18"/>
        <v>0</v>
      </c>
      <c r="BE80" s="174">
        <f t="shared" ca="1" si="47"/>
        <v>0</v>
      </c>
      <c r="BF80" s="174">
        <f t="shared" ca="1" si="47"/>
        <v>0</v>
      </c>
      <c r="BG80" s="174">
        <f t="shared" ca="1" si="47"/>
        <v>0</v>
      </c>
      <c r="BH80" s="174">
        <f t="shared" ca="1" si="47"/>
        <v>0</v>
      </c>
      <c r="BI80" s="174">
        <f t="shared" ca="1" si="47"/>
        <v>0</v>
      </c>
      <c r="BJ80" s="174">
        <f t="shared" ca="1" si="47"/>
        <v>0</v>
      </c>
      <c r="BK80" s="174">
        <f t="shared" ca="1" si="47"/>
        <v>0</v>
      </c>
      <c r="BL80" s="174">
        <f t="shared" ca="1" si="47"/>
        <v>0</v>
      </c>
      <c r="BM80" s="174">
        <f t="shared" ca="1" si="47"/>
        <v>0</v>
      </c>
      <c r="BN80" s="174">
        <f t="shared" ca="1" si="47"/>
        <v>0</v>
      </c>
      <c r="BO80" s="174">
        <f t="shared" ca="1" si="47"/>
        <v>0</v>
      </c>
      <c r="BP80" s="174">
        <f t="shared" ca="1" si="47"/>
        <v>0</v>
      </c>
      <c r="BQ80" s="174">
        <f t="shared" ca="1" si="47"/>
        <v>0</v>
      </c>
      <c r="BR80" s="174">
        <f t="shared" ca="1" si="47"/>
        <v>0</v>
      </c>
      <c r="BS80" s="177">
        <f t="shared" ca="1" si="20"/>
        <v>0</v>
      </c>
      <c r="BT80" s="175"/>
      <c r="BU80" s="178">
        <f ca="1">IF(NOT(debteliminator),0,IF(OR(E$11=0,W79+AM80-BD80&lt;=E$11),0,MIN(W79+AM80-BD80-E$11,$C80)))</f>
        <v>0</v>
      </c>
      <c r="BV80" s="174">
        <f ca="1">IF(NOT(debteliminator),0,IF(OR(F$11=0,X79+AN80-BE80&lt;=F$11),0,MIN(X79+AN80-BE80-F$11,$C80-SUM($BU80:BU80))))</f>
        <v>0</v>
      </c>
      <c r="BW80" s="174">
        <f ca="1">IF(NOT(debteliminator),0,IF(OR(G$11=0,Y79+AO80-BF80&lt;=G$11),0,MIN(Y79+AO80-BF80-G$11,$C80-SUM($BU80:BV80))))</f>
        <v>0</v>
      </c>
      <c r="BX80" s="174">
        <f ca="1">IF(NOT(debteliminator),0,IF(OR(H$11=0,Z79+AP80-BG80&lt;=H$11),0,MIN(Z79+AP80-BG80-H$11,$C80-SUM($BU80:BW80))))</f>
        <v>0</v>
      </c>
      <c r="BY80" s="174">
        <f ca="1">IF(NOT(debteliminator),0,IF(OR(I$11=0,AA79+AQ80-BH80&lt;=I$11),0,MIN(AA79+AQ80-BH80-I$11,$C80-SUM($BU80:BX80))))</f>
        <v>0</v>
      </c>
      <c r="BZ80" s="174">
        <f ca="1">IF(NOT(debteliminator),0,IF(OR(J$11=0,AB79+AR80-BI80&lt;=J$11),0,MIN(AB79+AR80-BI80-J$11,$C80-SUM($BU80:BY80))))</f>
        <v>0</v>
      </c>
      <c r="CA80" s="174">
        <f ca="1">IF(NOT(debteliminator),0,IF(OR(K$11=0,AC79+AS80-BJ80&lt;=K$11),0,MIN(AC79+AS80-BJ80-K$11,$C80-SUM($BU80:BZ80))))</f>
        <v>0</v>
      </c>
      <c r="CB80" s="174">
        <f ca="1">IF(NOT(debteliminator),0,IF(OR(L$11=0,AD79+AT80-BK80&lt;=L$11),0,MIN(AD79+AT80-BK80-L$11,$C80-SUM($BU80:CA80))))</f>
        <v>0</v>
      </c>
      <c r="CC80" s="174">
        <f ca="1">IF(NOT(debteliminator),0,IF(OR(M$11=0,AE79+AU80-BL80&lt;=M$11),0,MIN(AE79+AU80-BL80-M$11,$C80-SUM($BU80:CB80))))</f>
        <v>0</v>
      </c>
      <c r="CD80" s="174">
        <f ca="1">IF(NOT(debteliminator),0,IF(OR(N$11=0,AF79+AV80-BM80&lt;=N$11),0,MIN(AF79+AV80-BM80-N$11,$C80-SUM($BU80:CC80))))</f>
        <v>0</v>
      </c>
      <c r="CE80" s="174">
        <f ca="1">IF(NOT(debteliminator),0,IF(OR(O$11=0,AG79+AW80-BN80&lt;=O$11),0,MIN(AG79+AW80-BN80-O$11,$C80-SUM($BU80:CD80))))</f>
        <v>0</v>
      </c>
      <c r="CF80" s="174">
        <f ca="1">IF(NOT(debteliminator),0,IF(OR(P$11=0,AH79+AX80-BO80&lt;=P$11),0,MIN(AH79+AX80-BO80-P$11,$C80-SUM($BU80:CE80))))</f>
        <v>0</v>
      </c>
      <c r="CG80" s="174">
        <f ca="1">IF(NOT(debteliminator),0,IF(OR(Q$11=0,AI79+AY80-BP80&lt;=Q$11),0,MIN(AI79+AY80-BP80-Q$11,$C80-SUM($BU80:CF80))))</f>
        <v>0</v>
      </c>
      <c r="CH80" s="174">
        <f ca="1">IF(NOT(debteliminator),0,IF(OR(R$11=0,AJ79+AZ80-BQ80&lt;=R$11),0,MIN(AJ79+AZ80-BQ80-R$11,$C80-SUM($BU80:CG80))))</f>
        <v>0</v>
      </c>
      <c r="CI80" s="174">
        <f ca="1">IF(NOT(debteliminator),0,IF(OR(S$11=0,AK79+BA80-BR80&lt;=S$11),0,MIN(AK79+BA80-BR80-S$11,$C80-SUM($BU80:CH80))))</f>
        <v>0</v>
      </c>
      <c r="CJ80" s="177">
        <f t="shared" ca="1" si="21"/>
        <v>0</v>
      </c>
      <c r="CL80" s="178">
        <f t="shared" ca="1" si="24"/>
        <v>0</v>
      </c>
      <c r="CM80" s="174">
        <f ca="1">IF(X79&lt;=0,0,IF($C80-$CJ80&lt;=SUM($CL80:CL80),0,IF(BE80+$C80-$CJ80-SUM($CL80:CL80)&gt;X79+AN80,X79+AN80-BE80,$C80-$CJ80-SUM($CL80:CL80))))</f>
        <v>0</v>
      </c>
      <c r="CN80" s="174">
        <f ca="1">IF(Y79&lt;=0,0,IF($C80-$CJ80&lt;=SUM($CL80:CM80),0,IF(BF80+$C80-$CJ80-SUM($CL80:CM80)&gt;Y79+AO80,Y79+AO80-BF80,$C80-$CJ80-SUM($CL80:CM80))))</f>
        <v>0</v>
      </c>
      <c r="CO80" s="174">
        <f ca="1">IF(Z79&lt;=0,0,IF($C80-$CJ80&lt;=SUM($CL80:CN80),0,IF(BG80+$C80-$CJ80-SUM($CL80:CN80)&gt;Z79+AP80,Z79+AP80-BG80,$C80-$CJ80-SUM($CL80:CN80))))</f>
        <v>0</v>
      </c>
      <c r="CP80" s="174">
        <f ca="1">IF(AA79&lt;=0,0,IF($C80-$CJ80&lt;=SUM($CL80:CO80),0,IF(BH80+$C80-$CJ80-SUM($CL80:CO80)&gt;AA79+AQ80,AA79+AQ80-BH80,$C80-$CJ80-SUM($CL80:CO80))))</f>
        <v>0</v>
      </c>
      <c r="CQ80" s="174">
        <f ca="1">IF(AB79&lt;=0,0,IF($C80-$CJ80&lt;=SUM($CL80:CP80),0,IF(BI80+$C80-$CJ80-SUM($CL80:CP80)&gt;AB79+AR80,AB79+AR80-BI80,$C80-$CJ80-SUM($CL80:CP80))))</f>
        <v>0</v>
      </c>
      <c r="CR80" s="174">
        <f ca="1">IF(AC79&lt;=0,0,IF($C80-$CJ80&lt;=SUM($CL80:CQ80),0,IF(BJ80+$C80-$CJ80-SUM($CL80:CQ80)&gt;AC79+AS80,AC79+AS80-BJ80,$C80-$CJ80-SUM($CL80:CQ80))))</f>
        <v>0</v>
      </c>
      <c r="CS80" s="174">
        <f ca="1">IF(AD79&lt;=0,0,IF($C80-$CJ80&lt;=SUM($CL80:CR80),0,IF(BK80+$C80-$CJ80-SUM($CL80:CR80)&gt;AD79+AT80,AD79+AT80-BK80,$C80-$CJ80-SUM($CL80:CR80))))</f>
        <v>0</v>
      </c>
      <c r="CT80" s="174">
        <f ca="1">IF(AE79&lt;=0,0,IF($C80-$CJ80&lt;=SUM($CL80:CS80),0,IF(BL80+$C80-$CJ80-SUM($CL80:CS80)&gt;AE79+AU80,AE79+AU80-BL80,$C80-$CJ80-SUM($CL80:CS80))))</f>
        <v>0</v>
      </c>
      <c r="CU80" s="174">
        <f ca="1">IF(AF79&lt;=0,0,IF($C80-$CJ80&lt;=SUM($CL80:CT80),0,IF(BM80+$C80-$CJ80-SUM($CL80:CT80)&gt;AF79+AV80,AF79+AV80-BM80,$C80-$CJ80-SUM($CL80:CT80))))</f>
        <v>0</v>
      </c>
      <c r="CV80" s="174">
        <f ca="1">IF(AG79&lt;=0,0,IF($C80-$CJ80&lt;=SUM($CL80:CU80),0,IF(BN80+$C80-$CJ80-SUM($CL80:CU80)&gt;AG79+AW80,AG79+AW80-BN80,$C80-$CJ80-SUM($CL80:CU80))))</f>
        <v>0</v>
      </c>
      <c r="CW80" s="174">
        <f ca="1">IF(AH79&lt;=0,0,IF($C80-$CJ80&lt;=SUM($CL80:CV80),0,IF(BO80+$C80-$CJ80-SUM($CL80:CV80)&gt;AH79+AX80,AH79+AX80-BO80,$C80-$CJ80-SUM($CL80:CV80))))</f>
        <v>0</v>
      </c>
      <c r="CX80" s="174">
        <f ca="1">IF(AI79&lt;=0,0,IF($C80-$CJ80&lt;=SUM($CL80:CW80),0,IF(BP80+$C80-$CJ80-SUM($CL80:CW80)&gt;AI79+AY80,AI79+AY80-BP80,$C80-$CJ80-SUM($CL80:CW80))))</f>
        <v>0</v>
      </c>
      <c r="CY80" s="174">
        <f ca="1">IF(AJ79&lt;=0,0,IF($C80-$CJ80&lt;=SUM($CL80:CX80),0,IF(BQ80+$C80-$CJ80-SUM($CL80:CX80)&gt;AJ79+AZ80,AJ79+AZ80-BQ80,$C80-$CJ80-SUM($CL80:CX80))))</f>
        <v>0</v>
      </c>
      <c r="CZ80" s="174">
        <f ca="1">IF(AK79&lt;=0,0,IF($C80-$CJ80&lt;=SUM($CL80:CY80),0,IF(BR80+$C80-$CJ80-SUM($CL80:CY80)&gt;AK79+BA80,AK79+BA80-BR80,$C80-$CJ80-SUM($CL80:CY80))))</f>
        <v>0</v>
      </c>
      <c r="DA80" s="176"/>
      <c r="DB80" s="176"/>
    </row>
    <row r="81" spans="1:106">
      <c r="A81" s="165" t="str">
        <f t="shared" ca="1" si="9"/>
        <v/>
      </c>
      <c r="B81" s="166" t="e">
        <f t="shared" ca="1" si="22"/>
        <v>#N/A</v>
      </c>
      <c r="C81" s="169" t="str">
        <f ca="1">IF(A81="","",IF(debteliminator,IF(($E$7-BS81)&lt;0,0,$E$7-BS81),0)+D81)</f>
        <v/>
      </c>
      <c r="D81" s="420"/>
      <c r="E81" s="172">
        <f t="shared" ca="1" si="23"/>
        <v>0</v>
      </c>
      <c r="F81" s="172">
        <f t="shared" ca="1" si="25"/>
        <v>0</v>
      </c>
      <c r="G81" s="172">
        <f t="shared" ca="1" si="26"/>
        <v>0</v>
      </c>
      <c r="H81" s="172">
        <f t="shared" ca="1" si="27"/>
        <v>0</v>
      </c>
      <c r="I81" s="172">
        <f t="shared" ca="1" si="28"/>
        <v>0</v>
      </c>
      <c r="J81" s="172">
        <f t="shared" ca="1" si="29"/>
        <v>0</v>
      </c>
      <c r="K81" s="172">
        <f t="shared" ca="1" si="30"/>
        <v>0</v>
      </c>
      <c r="L81" s="172">
        <f t="shared" ca="1" si="31"/>
        <v>0</v>
      </c>
      <c r="M81" s="172">
        <f t="shared" ca="1" si="32"/>
        <v>0</v>
      </c>
      <c r="N81" s="172">
        <f t="shared" ca="1" si="33"/>
        <v>0</v>
      </c>
      <c r="O81" s="172">
        <f t="shared" ca="1" si="34"/>
        <v>0</v>
      </c>
      <c r="P81" s="172">
        <f t="shared" ca="1" si="35"/>
        <v>0</v>
      </c>
      <c r="Q81" s="172">
        <f t="shared" ca="1" si="36"/>
        <v>0</v>
      </c>
      <c r="R81" s="172">
        <f t="shared" ca="1" si="37"/>
        <v>0</v>
      </c>
      <c r="S81" s="172">
        <f t="shared" ca="1" si="38"/>
        <v>0</v>
      </c>
      <c r="U81" s="169">
        <f t="shared" ca="1" si="11"/>
        <v>0</v>
      </c>
      <c r="V81" s="173">
        <f t="shared" ca="1" si="12"/>
        <v>0</v>
      </c>
      <c r="W81" s="174">
        <f t="shared" ca="1" si="13"/>
        <v>0</v>
      </c>
      <c r="X81" s="174">
        <f t="shared" ca="1" si="45"/>
        <v>0</v>
      </c>
      <c r="Y81" s="174">
        <f t="shared" ca="1" si="45"/>
        <v>0</v>
      </c>
      <c r="Z81" s="174">
        <f t="shared" ca="1" si="45"/>
        <v>0</v>
      </c>
      <c r="AA81" s="174">
        <f t="shared" ca="1" si="45"/>
        <v>0</v>
      </c>
      <c r="AB81" s="174">
        <f t="shared" ca="1" si="45"/>
        <v>0</v>
      </c>
      <c r="AC81" s="174">
        <f t="shared" ca="1" si="45"/>
        <v>0</v>
      </c>
      <c r="AD81" s="174">
        <f t="shared" ca="1" si="45"/>
        <v>0</v>
      </c>
      <c r="AE81" s="174">
        <f t="shared" ca="1" si="45"/>
        <v>0</v>
      </c>
      <c r="AF81" s="174">
        <f t="shared" ca="1" si="45"/>
        <v>0</v>
      </c>
      <c r="AG81" s="174">
        <f t="shared" ca="1" si="45"/>
        <v>0</v>
      </c>
      <c r="AH81" s="174">
        <f t="shared" ca="1" si="45"/>
        <v>0</v>
      </c>
      <c r="AI81" s="174">
        <f t="shared" ca="1" si="45"/>
        <v>0</v>
      </c>
      <c r="AJ81" s="174">
        <f t="shared" ca="1" si="45"/>
        <v>0</v>
      </c>
      <c r="AK81" s="174">
        <f t="shared" ca="1" si="45"/>
        <v>0</v>
      </c>
      <c r="AL81" s="179"/>
      <c r="AM81" s="174">
        <f t="shared" ca="1" si="15"/>
        <v>0</v>
      </c>
      <c r="AN81" s="174">
        <f t="shared" ca="1" si="46"/>
        <v>0</v>
      </c>
      <c r="AO81" s="174">
        <f t="shared" ca="1" si="46"/>
        <v>0</v>
      </c>
      <c r="AP81" s="174">
        <f t="shared" ca="1" si="46"/>
        <v>0</v>
      </c>
      <c r="AQ81" s="174">
        <f t="shared" ca="1" si="46"/>
        <v>0</v>
      </c>
      <c r="AR81" s="174">
        <f t="shared" ca="1" si="46"/>
        <v>0</v>
      </c>
      <c r="AS81" s="174">
        <f t="shared" ca="1" si="46"/>
        <v>0</v>
      </c>
      <c r="AT81" s="174">
        <f t="shared" ca="1" si="46"/>
        <v>0</v>
      </c>
      <c r="AU81" s="174">
        <f t="shared" ca="1" si="46"/>
        <v>0</v>
      </c>
      <c r="AV81" s="174">
        <f t="shared" ca="1" si="46"/>
        <v>0</v>
      </c>
      <c r="AW81" s="174">
        <f t="shared" ca="1" si="46"/>
        <v>0</v>
      </c>
      <c r="AX81" s="174">
        <f t="shared" ca="1" si="46"/>
        <v>0</v>
      </c>
      <c r="AY81" s="174">
        <f t="shared" ca="1" si="46"/>
        <v>0</v>
      </c>
      <c r="AZ81" s="174">
        <f t="shared" ca="1" si="46"/>
        <v>0</v>
      </c>
      <c r="BA81" s="174">
        <f t="shared" ca="1" si="46"/>
        <v>0</v>
      </c>
      <c r="BB81" s="175">
        <f t="shared" ca="1" si="17"/>
        <v>0</v>
      </c>
      <c r="BC81" s="176"/>
      <c r="BD81" s="174">
        <f t="shared" ca="1" si="18"/>
        <v>0</v>
      </c>
      <c r="BE81" s="174">
        <f t="shared" ca="1" si="47"/>
        <v>0</v>
      </c>
      <c r="BF81" s="174">
        <f t="shared" ca="1" si="47"/>
        <v>0</v>
      </c>
      <c r="BG81" s="174">
        <f t="shared" ca="1" si="47"/>
        <v>0</v>
      </c>
      <c r="BH81" s="174">
        <f t="shared" ca="1" si="47"/>
        <v>0</v>
      </c>
      <c r="BI81" s="174">
        <f t="shared" ca="1" si="47"/>
        <v>0</v>
      </c>
      <c r="BJ81" s="174">
        <f t="shared" ca="1" si="47"/>
        <v>0</v>
      </c>
      <c r="BK81" s="174">
        <f t="shared" ca="1" si="47"/>
        <v>0</v>
      </c>
      <c r="BL81" s="174">
        <f t="shared" ca="1" si="47"/>
        <v>0</v>
      </c>
      <c r="BM81" s="174">
        <f t="shared" ca="1" si="47"/>
        <v>0</v>
      </c>
      <c r="BN81" s="174">
        <f t="shared" ca="1" si="47"/>
        <v>0</v>
      </c>
      <c r="BO81" s="174">
        <f t="shared" ca="1" si="47"/>
        <v>0</v>
      </c>
      <c r="BP81" s="174">
        <f t="shared" ca="1" si="47"/>
        <v>0</v>
      </c>
      <c r="BQ81" s="174">
        <f t="shared" ca="1" si="47"/>
        <v>0</v>
      </c>
      <c r="BR81" s="174">
        <f t="shared" ca="1" si="47"/>
        <v>0</v>
      </c>
      <c r="BS81" s="177">
        <f t="shared" ca="1" si="20"/>
        <v>0</v>
      </c>
      <c r="BT81" s="175"/>
      <c r="BU81" s="178">
        <f ca="1">IF(NOT(debteliminator),0,IF(OR(E$11=0,W80+AM81-BD81&lt;=E$11),0,MIN(W80+AM81-BD81-E$11,$C81)))</f>
        <v>0</v>
      </c>
      <c r="BV81" s="174">
        <f ca="1">IF(NOT(debteliminator),0,IF(OR(F$11=0,X80+AN81-BE81&lt;=F$11),0,MIN(X80+AN81-BE81-F$11,$C81-SUM($BU81:BU81))))</f>
        <v>0</v>
      </c>
      <c r="BW81" s="174">
        <f ca="1">IF(NOT(debteliminator),0,IF(OR(G$11=0,Y80+AO81-BF81&lt;=G$11),0,MIN(Y80+AO81-BF81-G$11,$C81-SUM($BU81:BV81))))</f>
        <v>0</v>
      </c>
      <c r="BX81" s="174">
        <f ca="1">IF(NOT(debteliminator),0,IF(OR(H$11=0,Z80+AP81-BG81&lt;=H$11),0,MIN(Z80+AP81-BG81-H$11,$C81-SUM($BU81:BW81))))</f>
        <v>0</v>
      </c>
      <c r="BY81" s="174">
        <f ca="1">IF(NOT(debteliminator),0,IF(OR(I$11=0,AA80+AQ81-BH81&lt;=I$11),0,MIN(AA80+AQ81-BH81-I$11,$C81-SUM($BU81:BX81))))</f>
        <v>0</v>
      </c>
      <c r="BZ81" s="174">
        <f ca="1">IF(NOT(debteliminator),0,IF(OR(J$11=0,AB80+AR81-BI81&lt;=J$11),0,MIN(AB80+AR81-BI81-J$11,$C81-SUM($BU81:BY81))))</f>
        <v>0</v>
      </c>
      <c r="CA81" s="174">
        <f ca="1">IF(NOT(debteliminator),0,IF(OR(K$11=0,AC80+AS81-BJ81&lt;=K$11),0,MIN(AC80+AS81-BJ81-K$11,$C81-SUM($BU81:BZ81))))</f>
        <v>0</v>
      </c>
      <c r="CB81" s="174">
        <f ca="1">IF(NOT(debteliminator),0,IF(OR(L$11=0,AD80+AT81-BK81&lt;=L$11),0,MIN(AD80+AT81-BK81-L$11,$C81-SUM($BU81:CA81))))</f>
        <v>0</v>
      </c>
      <c r="CC81" s="174">
        <f ca="1">IF(NOT(debteliminator),0,IF(OR(M$11=0,AE80+AU81-BL81&lt;=M$11),0,MIN(AE80+AU81-BL81-M$11,$C81-SUM($BU81:CB81))))</f>
        <v>0</v>
      </c>
      <c r="CD81" s="174">
        <f ca="1">IF(NOT(debteliminator),0,IF(OR(N$11=0,AF80+AV81-BM81&lt;=N$11),0,MIN(AF80+AV81-BM81-N$11,$C81-SUM($BU81:CC81))))</f>
        <v>0</v>
      </c>
      <c r="CE81" s="174">
        <f ca="1">IF(NOT(debteliminator),0,IF(OR(O$11=0,AG80+AW81-BN81&lt;=O$11),0,MIN(AG80+AW81-BN81-O$11,$C81-SUM($BU81:CD81))))</f>
        <v>0</v>
      </c>
      <c r="CF81" s="174">
        <f ca="1">IF(NOT(debteliminator),0,IF(OR(P$11=0,AH80+AX81-BO81&lt;=P$11),0,MIN(AH80+AX81-BO81-P$11,$C81-SUM($BU81:CE81))))</f>
        <v>0</v>
      </c>
      <c r="CG81" s="174">
        <f ca="1">IF(NOT(debteliminator),0,IF(OR(Q$11=0,AI80+AY81-BP81&lt;=Q$11),0,MIN(AI80+AY81-BP81-Q$11,$C81-SUM($BU81:CF81))))</f>
        <v>0</v>
      </c>
      <c r="CH81" s="174">
        <f ca="1">IF(NOT(debteliminator),0,IF(OR(R$11=0,AJ80+AZ81-BQ81&lt;=R$11),0,MIN(AJ80+AZ81-BQ81-R$11,$C81-SUM($BU81:CG81))))</f>
        <v>0</v>
      </c>
      <c r="CI81" s="174">
        <f ca="1">IF(NOT(debteliminator),0,IF(OR(S$11=0,AK80+BA81-BR81&lt;=S$11),0,MIN(AK80+BA81-BR81-S$11,$C81-SUM($BU81:CH81))))</f>
        <v>0</v>
      </c>
      <c r="CJ81" s="177">
        <f t="shared" ca="1" si="21"/>
        <v>0</v>
      </c>
      <c r="CL81" s="178">
        <f t="shared" ca="1" si="24"/>
        <v>0</v>
      </c>
      <c r="CM81" s="174">
        <f ca="1">IF(X80&lt;=0,0,IF($C81-$CJ81&lt;=SUM($CL81:CL81),0,IF(BE81+$C81-$CJ81-SUM($CL81:CL81)&gt;X80+AN81,X80+AN81-BE81,$C81-$CJ81-SUM($CL81:CL81))))</f>
        <v>0</v>
      </c>
      <c r="CN81" s="174">
        <f ca="1">IF(Y80&lt;=0,0,IF($C81-$CJ81&lt;=SUM($CL81:CM81),0,IF(BF81+$C81-$CJ81-SUM($CL81:CM81)&gt;Y80+AO81,Y80+AO81-BF81,$C81-$CJ81-SUM($CL81:CM81))))</f>
        <v>0</v>
      </c>
      <c r="CO81" s="174">
        <f ca="1">IF(Z80&lt;=0,0,IF($C81-$CJ81&lt;=SUM($CL81:CN81),0,IF(BG81+$C81-$CJ81-SUM($CL81:CN81)&gt;Z80+AP81,Z80+AP81-BG81,$C81-$CJ81-SUM($CL81:CN81))))</f>
        <v>0</v>
      </c>
      <c r="CP81" s="174">
        <f ca="1">IF(AA80&lt;=0,0,IF($C81-$CJ81&lt;=SUM($CL81:CO81),0,IF(BH81+$C81-$CJ81-SUM($CL81:CO81)&gt;AA80+AQ81,AA80+AQ81-BH81,$C81-$CJ81-SUM($CL81:CO81))))</f>
        <v>0</v>
      </c>
      <c r="CQ81" s="174">
        <f ca="1">IF(AB80&lt;=0,0,IF($C81-$CJ81&lt;=SUM($CL81:CP81),0,IF(BI81+$C81-$CJ81-SUM($CL81:CP81)&gt;AB80+AR81,AB80+AR81-BI81,$C81-$CJ81-SUM($CL81:CP81))))</f>
        <v>0</v>
      </c>
      <c r="CR81" s="174">
        <f ca="1">IF(AC80&lt;=0,0,IF($C81-$CJ81&lt;=SUM($CL81:CQ81),0,IF(BJ81+$C81-$CJ81-SUM($CL81:CQ81)&gt;AC80+AS81,AC80+AS81-BJ81,$C81-$CJ81-SUM($CL81:CQ81))))</f>
        <v>0</v>
      </c>
      <c r="CS81" s="174">
        <f ca="1">IF(AD80&lt;=0,0,IF($C81-$CJ81&lt;=SUM($CL81:CR81),0,IF(BK81+$C81-$CJ81-SUM($CL81:CR81)&gt;AD80+AT81,AD80+AT81-BK81,$C81-$CJ81-SUM($CL81:CR81))))</f>
        <v>0</v>
      </c>
      <c r="CT81" s="174">
        <f ca="1">IF(AE80&lt;=0,0,IF($C81-$CJ81&lt;=SUM($CL81:CS81),0,IF(BL81+$C81-$CJ81-SUM($CL81:CS81)&gt;AE80+AU81,AE80+AU81-BL81,$C81-$CJ81-SUM($CL81:CS81))))</f>
        <v>0</v>
      </c>
      <c r="CU81" s="174">
        <f ca="1">IF(AF80&lt;=0,0,IF($C81-$CJ81&lt;=SUM($CL81:CT81),0,IF(BM81+$C81-$CJ81-SUM($CL81:CT81)&gt;AF80+AV81,AF80+AV81-BM81,$C81-$CJ81-SUM($CL81:CT81))))</f>
        <v>0</v>
      </c>
      <c r="CV81" s="174">
        <f ca="1">IF(AG80&lt;=0,0,IF($C81-$CJ81&lt;=SUM($CL81:CU81),0,IF(BN81+$C81-$CJ81-SUM($CL81:CU81)&gt;AG80+AW81,AG80+AW81-BN81,$C81-$CJ81-SUM($CL81:CU81))))</f>
        <v>0</v>
      </c>
      <c r="CW81" s="174">
        <f ca="1">IF(AH80&lt;=0,0,IF($C81-$CJ81&lt;=SUM($CL81:CV81),0,IF(BO81+$C81-$CJ81-SUM($CL81:CV81)&gt;AH80+AX81,AH80+AX81-BO81,$C81-$CJ81-SUM($CL81:CV81))))</f>
        <v>0</v>
      </c>
      <c r="CX81" s="174">
        <f ca="1">IF(AI80&lt;=0,0,IF($C81-$CJ81&lt;=SUM($CL81:CW81),0,IF(BP81+$C81-$CJ81-SUM($CL81:CW81)&gt;AI80+AY81,AI80+AY81-BP81,$C81-$CJ81-SUM($CL81:CW81))))</f>
        <v>0</v>
      </c>
      <c r="CY81" s="174">
        <f ca="1">IF(AJ80&lt;=0,0,IF($C81-$CJ81&lt;=SUM($CL81:CX81),0,IF(BQ81+$C81-$CJ81-SUM($CL81:CX81)&gt;AJ80+AZ81,AJ80+AZ81-BQ81,$C81-$CJ81-SUM($CL81:CX81))))</f>
        <v>0</v>
      </c>
      <c r="CZ81" s="174">
        <f ca="1">IF(AK80&lt;=0,0,IF($C81-$CJ81&lt;=SUM($CL81:CY81),0,IF(BR81+$C81-$CJ81-SUM($CL81:CY81)&gt;AK80+BA81,AK80+BA81-BR81,$C81-$CJ81-SUM($CL81:CY81))))</f>
        <v>0</v>
      </c>
      <c r="DA81" s="176"/>
      <c r="DB81" s="176"/>
    </row>
    <row r="82" spans="1:106">
      <c r="A82" s="165" t="str">
        <f t="shared" ca="1" si="9"/>
        <v/>
      </c>
      <c r="B82" s="166" t="e">
        <f t="shared" ca="1" si="22"/>
        <v>#N/A</v>
      </c>
      <c r="C82" s="169" t="str">
        <f ca="1">IF(A82="","",IF(debteliminator,IF(($E$7-BS82)&lt;0,0,$E$7-BS82),0)+D82)</f>
        <v/>
      </c>
      <c r="D82" s="420"/>
      <c r="E82" s="172">
        <f t="shared" ca="1" si="23"/>
        <v>0</v>
      </c>
      <c r="F82" s="172">
        <f t="shared" ca="1" si="25"/>
        <v>0</v>
      </c>
      <c r="G82" s="172">
        <f t="shared" ca="1" si="26"/>
        <v>0</v>
      </c>
      <c r="H82" s="172">
        <f t="shared" ca="1" si="27"/>
        <v>0</v>
      </c>
      <c r="I82" s="172">
        <f t="shared" ca="1" si="28"/>
        <v>0</v>
      </c>
      <c r="J82" s="172">
        <f t="shared" ca="1" si="29"/>
        <v>0</v>
      </c>
      <c r="K82" s="172">
        <f t="shared" ca="1" si="30"/>
        <v>0</v>
      </c>
      <c r="L82" s="172">
        <f t="shared" ca="1" si="31"/>
        <v>0</v>
      </c>
      <c r="M82" s="172">
        <f t="shared" ca="1" si="32"/>
        <v>0</v>
      </c>
      <c r="N82" s="172">
        <f t="shared" ca="1" si="33"/>
        <v>0</v>
      </c>
      <c r="O82" s="172">
        <f t="shared" ca="1" si="34"/>
        <v>0</v>
      </c>
      <c r="P82" s="172">
        <f t="shared" ca="1" si="35"/>
        <v>0</v>
      </c>
      <c r="Q82" s="172">
        <f t="shared" ca="1" si="36"/>
        <v>0</v>
      </c>
      <c r="R82" s="172">
        <f t="shared" ca="1" si="37"/>
        <v>0</v>
      </c>
      <c r="S82" s="172">
        <f t="shared" ca="1" si="38"/>
        <v>0</v>
      </c>
      <c r="U82" s="169">
        <f t="shared" ca="1" si="11"/>
        <v>0</v>
      </c>
      <c r="V82" s="173">
        <f t="shared" ca="1" si="12"/>
        <v>0</v>
      </c>
      <c r="W82" s="174">
        <f t="shared" ca="1" si="13"/>
        <v>0</v>
      </c>
      <c r="X82" s="174">
        <f t="shared" ca="1" si="45"/>
        <v>0</v>
      </c>
      <c r="Y82" s="174">
        <f t="shared" ca="1" si="45"/>
        <v>0</v>
      </c>
      <c r="Z82" s="174">
        <f t="shared" ca="1" si="45"/>
        <v>0</v>
      </c>
      <c r="AA82" s="174">
        <f t="shared" ca="1" si="45"/>
        <v>0</v>
      </c>
      <c r="AB82" s="174">
        <f t="shared" ca="1" si="45"/>
        <v>0</v>
      </c>
      <c r="AC82" s="174">
        <f t="shared" ca="1" si="45"/>
        <v>0</v>
      </c>
      <c r="AD82" s="174">
        <f t="shared" ca="1" si="45"/>
        <v>0</v>
      </c>
      <c r="AE82" s="174">
        <f t="shared" ca="1" si="45"/>
        <v>0</v>
      </c>
      <c r="AF82" s="174">
        <f t="shared" ca="1" si="45"/>
        <v>0</v>
      </c>
      <c r="AG82" s="174">
        <f t="shared" ca="1" si="45"/>
        <v>0</v>
      </c>
      <c r="AH82" s="174">
        <f t="shared" ca="1" si="45"/>
        <v>0</v>
      </c>
      <c r="AI82" s="174">
        <f t="shared" ca="1" si="45"/>
        <v>0</v>
      </c>
      <c r="AJ82" s="174">
        <f t="shared" ca="1" si="45"/>
        <v>0</v>
      </c>
      <c r="AK82" s="174">
        <f t="shared" ca="1" si="45"/>
        <v>0</v>
      </c>
      <c r="AL82" s="179"/>
      <c r="AM82" s="174">
        <f t="shared" ca="1" si="15"/>
        <v>0</v>
      </c>
      <c r="AN82" s="174">
        <f t="shared" ca="1" si="46"/>
        <v>0</v>
      </c>
      <c r="AO82" s="174">
        <f t="shared" ca="1" si="46"/>
        <v>0</v>
      </c>
      <c r="AP82" s="174">
        <f t="shared" ca="1" si="46"/>
        <v>0</v>
      </c>
      <c r="AQ82" s="174">
        <f t="shared" ca="1" si="46"/>
        <v>0</v>
      </c>
      <c r="AR82" s="174">
        <f t="shared" ca="1" si="46"/>
        <v>0</v>
      </c>
      <c r="AS82" s="174">
        <f t="shared" ca="1" si="46"/>
        <v>0</v>
      </c>
      <c r="AT82" s="174">
        <f t="shared" ca="1" si="46"/>
        <v>0</v>
      </c>
      <c r="AU82" s="174">
        <f t="shared" ca="1" si="46"/>
        <v>0</v>
      </c>
      <c r="AV82" s="174">
        <f t="shared" ca="1" si="46"/>
        <v>0</v>
      </c>
      <c r="AW82" s="174">
        <f t="shared" ca="1" si="46"/>
        <v>0</v>
      </c>
      <c r="AX82" s="174">
        <f t="shared" ca="1" si="46"/>
        <v>0</v>
      </c>
      <c r="AY82" s="174">
        <f t="shared" ca="1" si="46"/>
        <v>0</v>
      </c>
      <c r="AZ82" s="174">
        <f t="shared" ca="1" si="46"/>
        <v>0</v>
      </c>
      <c r="BA82" s="174">
        <f t="shared" ca="1" si="46"/>
        <v>0</v>
      </c>
      <c r="BB82" s="175">
        <f t="shared" ca="1" si="17"/>
        <v>0</v>
      </c>
      <c r="BC82" s="176"/>
      <c r="BD82" s="174">
        <f t="shared" ca="1" si="18"/>
        <v>0</v>
      </c>
      <c r="BE82" s="174">
        <f t="shared" ca="1" si="47"/>
        <v>0</v>
      </c>
      <c r="BF82" s="174">
        <f t="shared" ca="1" si="47"/>
        <v>0</v>
      </c>
      <c r="BG82" s="174">
        <f t="shared" ca="1" si="47"/>
        <v>0</v>
      </c>
      <c r="BH82" s="174">
        <f t="shared" ca="1" si="47"/>
        <v>0</v>
      </c>
      <c r="BI82" s="174">
        <f t="shared" ca="1" si="47"/>
        <v>0</v>
      </c>
      <c r="BJ82" s="174">
        <f t="shared" ca="1" si="47"/>
        <v>0</v>
      </c>
      <c r="BK82" s="174">
        <f t="shared" ca="1" si="47"/>
        <v>0</v>
      </c>
      <c r="BL82" s="174">
        <f t="shared" ca="1" si="47"/>
        <v>0</v>
      </c>
      <c r="BM82" s="174">
        <f t="shared" ca="1" si="47"/>
        <v>0</v>
      </c>
      <c r="BN82" s="174">
        <f t="shared" ca="1" si="47"/>
        <v>0</v>
      </c>
      <c r="BO82" s="174">
        <f t="shared" ca="1" si="47"/>
        <v>0</v>
      </c>
      <c r="BP82" s="174">
        <f t="shared" ca="1" si="47"/>
        <v>0</v>
      </c>
      <c r="BQ82" s="174">
        <f t="shared" ca="1" si="47"/>
        <v>0</v>
      </c>
      <c r="BR82" s="174">
        <f t="shared" ca="1" si="47"/>
        <v>0</v>
      </c>
      <c r="BS82" s="177">
        <f t="shared" ca="1" si="20"/>
        <v>0</v>
      </c>
      <c r="BT82" s="175"/>
      <c r="BU82" s="178">
        <f ca="1">IF(NOT(debteliminator),0,IF(OR(E$11=0,W81+AM82-BD82&lt;=E$11),0,MIN(W81+AM82-BD82-E$11,$C82)))</f>
        <v>0</v>
      </c>
      <c r="BV82" s="174">
        <f ca="1">IF(NOT(debteliminator),0,IF(OR(F$11=0,X81+AN82-BE82&lt;=F$11),0,MIN(X81+AN82-BE82-F$11,$C82-SUM($BU82:BU82))))</f>
        <v>0</v>
      </c>
      <c r="BW82" s="174">
        <f ca="1">IF(NOT(debteliminator),0,IF(OR(G$11=0,Y81+AO82-BF82&lt;=G$11),0,MIN(Y81+AO82-BF82-G$11,$C82-SUM($BU82:BV82))))</f>
        <v>0</v>
      </c>
      <c r="BX82" s="174">
        <f ca="1">IF(NOT(debteliminator),0,IF(OR(H$11=0,Z81+AP82-BG82&lt;=H$11),0,MIN(Z81+AP82-BG82-H$11,$C82-SUM($BU82:BW82))))</f>
        <v>0</v>
      </c>
      <c r="BY82" s="174">
        <f ca="1">IF(NOT(debteliminator),0,IF(OR(I$11=0,AA81+AQ82-BH82&lt;=I$11),0,MIN(AA81+AQ82-BH82-I$11,$C82-SUM($BU82:BX82))))</f>
        <v>0</v>
      </c>
      <c r="BZ82" s="174">
        <f ca="1">IF(NOT(debteliminator),0,IF(OR(J$11=0,AB81+AR82-BI82&lt;=J$11),0,MIN(AB81+AR82-BI82-J$11,$C82-SUM($BU82:BY82))))</f>
        <v>0</v>
      </c>
      <c r="CA82" s="174">
        <f ca="1">IF(NOT(debteliminator),0,IF(OR(K$11=0,AC81+AS82-BJ82&lt;=K$11),0,MIN(AC81+AS82-BJ82-K$11,$C82-SUM($BU82:BZ82))))</f>
        <v>0</v>
      </c>
      <c r="CB82" s="174">
        <f ca="1">IF(NOT(debteliminator),0,IF(OR(L$11=0,AD81+AT82-BK82&lt;=L$11),0,MIN(AD81+AT82-BK82-L$11,$C82-SUM($BU82:CA82))))</f>
        <v>0</v>
      </c>
      <c r="CC82" s="174">
        <f ca="1">IF(NOT(debteliminator),0,IF(OR(M$11=0,AE81+AU82-BL82&lt;=M$11),0,MIN(AE81+AU82-BL82-M$11,$C82-SUM($BU82:CB82))))</f>
        <v>0</v>
      </c>
      <c r="CD82" s="174">
        <f ca="1">IF(NOT(debteliminator),0,IF(OR(N$11=0,AF81+AV82-BM82&lt;=N$11),0,MIN(AF81+AV82-BM82-N$11,$C82-SUM($BU82:CC82))))</f>
        <v>0</v>
      </c>
      <c r="CE82" s="174">
        <f ca="1">IF(NOT(debteliminator),0,IF(OR(O$11=0,AG81+AW82-BN82&lt;=O$11),0,MIN(AG81+AW82-BN82-O$11,$C82-SUM($BU82:CD82))))</f>
        <v>0</v>
      </c>
      <c r="CF82" s="174">
        <f ca="1">IF(NOT(debteliminator),0,IF(OR(P$11=0,AH81+AX82-BO82&lt;=P$11),0,MIN(AH81+AX82-BO82-P$11,$C82-SUM($BU82:CE82))))</f>
        <v>0</v>
      </c>
      <c r="CG82" s="174">
        <f ca="1">IF(NOT(debteliminator),0,IF(OR(Q$11=0,AI81+AY82-BP82&lt;=Q$11),0,MIN(AI81+AY82-BP82-Q$11,$C82-SUM($BU82:CF82))))</f>
        <v>0</v>
      </c>
      <c r="CH82" s="174">
        <f ca="1">IF(NOT(debteliminator),0,IF(OR(R$11=0,AJ81+AZ82-BQ82&lt;=R$11),0,MIN(AJ81+AZ82-BQ82-R$11,$C82-SUM($BU82:CG82))))</f>
        <v>0</v>
      </c>
      <c r="CI82" s="174">
        <f ca="1">IF(NOT(debteliminator),0,IF(OR(S$11=0,AK81+BA82-BR82&lt;=S$11),0,MIN(AK81+BA82-BR82-S$11,$C82-SUM($BU82:CH82))))</f>
        <v>0</v>
      </c>
      <c r="CJ82" s="177">
        <f t="shared" ca="1" si="21"/>
        <v>0</v>
      </c>
      <c r="CL82" s="178">
        <f t="shared" ca="1" si="24"/>
        <v>0</v>
      </c>
      <c r="CM82" s="174">
        <f ca="1">IF(X81&lt;=0,0,IF($C82-$CJ82&lt;=SUM($CL82:CL82),0,IF(BE82+$C82-$CJ82-SUM($CL82:CL82)&gt;X81+AN82,X81+AN82-BE82,$C82-$CJ82-SUM($CL82:CL82))))</f>
        <v>0</v>
      </c>
      <c r="CN82" s="174">
        <f ca="1">IF(Y81&lt;=0,0,IF($C82-$CJ82&lt;=SUM($CL82:CM82),0,IF(BF82+$C82-$CJ82-SUM($CL82:CM82)&gt;Y81+AO82,Y81+AO82-BF82,$C82-$CJ82-SUM($CL82:CM82))))</f>
        <v>0</v>
      </c>
      <c r="CO82" s="174">
        <f ca="1">IF(Z81&lt;=0,0,IF($C82-$CJ82&lt;=SUM($CL82:CN82),0,IF(BG82+$C82-$CJ82-SUM($CL82:CN82)&gt;Z81+AP82,Z81+AP82-BG82,$C82-$CJ82-SUM($CL82:CN82))))</f>
        <v>0</v>
      </c>
      <c r="CP82" s="174">
        <f ca="1">IF(AA81&lt;=0,0,IF($C82-$CJ82&lt;=SUM($CL82:CO82),0,IF(BH82+$C82-$CJ82-SUM($CL82:CO82)&gt;AA81+AQ82,AA81+AQ82-BH82,$C82-$CJ82-SUM($CL82:CO82))))</f>
        <v>0</v>
      </c>
      <c r="CQ82" s="174">
        <f ca="1">IF(AB81&lt;=0,0,IF($C82-$CJ82&lt;=SUM($CL82:CP82),0,IF(BI82+$C82-$CJ82-SUM($CL82:CP82)&gt;AB81+AR82,AB81+AR82-BI82,$C82-$CJ82-SUM($CL82:CP82))))</f>
        <v>0</v>
      </c>
      <c r="CR82" s="174">
        <f ca="1">IF(AC81&lt;=0,0,IF($C82-$CJ82&lt;=SUM($CL82:CQ82),0,IF(BJ82+$C82-$CJ82-SUM($CL82:CQ82)&gt;AC81+AS82,AC81+AS82-BJ82,$C82-$CJ82-SUM($CL82:CQ82))))</f>
        <v>0</v>
      </c>
      <c r="CS82" s="174">
        <f ca="1">IF(AD81&lt;=0,0,IF($C82-$CJ82&lt;=SUM($CL82:CR82),0,IF(BK82+$C82-$CJ82-SUM($CL82:CR82)&gt;AD81+AT82,AD81+AT82-BK82,$C82-$CJ82-SUM($CL82:CR82))))</f>
        <v>0</v>
      </c>
      <c r="CT82" s="174">
        <f ca="1">IF(AE81&lt;=0,0,IF($C82-$CJ82&lt;=SUM($CL82:CS82),0,IF(BL82+$C82-$CJ82-SUM($CL82:CS82)&gt;AE81+AU82,AE81+AU82-BL82,$C82-$CJ82-SUM($CL82:CS82))))</f>
        <v>0</v>
      </c>
      <c r="CU82" s="174">
        <f ca="1">IF(AF81&lt;=0,0,IF($C82-$CJ82&lt;=SUM($CL82:CT82),0,IF(BM82+$C82-$CJ82-SUM($CL82:CT82)&gt;AF81+AV82,AF81+AV82-BM82,$C82-$CJ82-SUM($CL82:CT82))))</f>
        <v>0</v>
      </c>
      <c r="CV82" s="174">
        <f ca="1">IF(AG81&lt;=0,0,IF($C82-$CJ82&lt;=SUM($CL82:CU82),0,IF(BN82+$C82-$CJ82-SUM($CL82:CU82)&gt;AG81+AW82,AG81+AW82-BN82,$C82-$CJ82-SUM($CL82:CU82))))</f>
        <v>0</v>
      </c>
      <c r="CW82" s="174">
        <f ca="1">IF(AH81&lt;=0,0,IF($C82-$CJ82&lt;=SUM($CL82:CV82),0,IF(BO82+$C82-$CJ82-SUM($CL82:CV82)&gt;AH81+AX82,AH81+AX82-BO82,$C82-$CJ82-SUM($CL82:CV82))))</f>
        <v>0</v>
      </c>
      <c r="CX82" s="174">
        <f ca="1">IF(AI81&lt;=0,0,IF($C82-$CJ82&lt;=SUM($CL82:CW82),0,IF(BP82+$C82-$CJ82-SUM($CL82:CW82)&gt;AI81+AY82,AI81+AY82-BP82,$C82-$CJ82-SUM($CL82:CW82))))</f>
        <v>0</v>
      </c>
      <c r="CY82" s="174">
        <f ca="1">IF(AJ81&lt;=0,0,IF($C82-$CJ82&lt;=SUM($CL82:CX82),0,IF(BQ82+$C82-$CJ82-SUM($CL82:CX82)&gt;AJ81+AZ82,AJ81+AZ82-BQ82,$C82-$CJ82-SUM($CL82:CX82))))</f>
        <v>0</v>
      </c>
      <c r="CZ82" s="174">
        <f ca="1">IF(AK81&lt;=0,0,IF($C82-$CJ82&lt;=SUM($CL82:CY82),0,IF(BR82+$C82-$CJ82-SUM($CL82:CY82)&gt;AK81+BA82,AK81+BA82-BR82,$C82-$CJ82-SUM($CL82:CY82))))</f>
        <v>0</v>
      </c>
      <c r="DA82" s="176"/>
      <c r="DB82" s="176"/>
    </row>
    <row r="83" spans="1:106">
      <c r="A83" s="165" t="str">
        <f t="shared" ca="1" si="9"/>
        <v/>
      </c>
      <c r="B83" s="166" t="e">
        <f t="shared" ca="1" si="22"/>
        <v>#N/A</v>
      </c>
      <c r="C83" s="169" t="str">
        <f ca="1">IF(A83="","",IF(debteliminator,IF(($E$7-BS83)&lt;0,0,$E$7-BS83),0)+D83)</f>
        <v/>
      </c>
      <c r="D83" s="420"/>
      <c r="E83" s="172">
        <f t="shared" ca="1" si="23"/>
        <v>0</v>
      </c>
      <c r="F83" s="172">
        <f t="shared" ca="1" si="25"/>
        <v>0</v>
      </c>
      <c r="G83" s="172">
        <f t="shared" ca="1" si="26"/>
        <v>0</v>
      </c>
      <c r="H83" s="172">
        <f t="shared" ca="1" si="27"/>
        <v>0</v>
      </c>
      <c r="I83" s="172">
        <f t="shared" ca="1" si="28"/>
        <v>0</v>
      </c>
      <c r="J83" s="172">
        <f t="shared" ca="1" si="29"/>
        <v>0</v>
      </c>
      <c r="K83" s="172">
        <f t="shared" ca="1" si="30"/>
        <v>0</v>
      </c>
      <c r="L83" s="172">
        <f t="shared" ca="1" si="31"/>
        <v>0</v>
      </c>
      <c r="M83" s="172">
        <f t="shared" ca="1" si="32"/>
        <v>0</v>
      </c>
      <c r="N83" s="172">
        <f t="shared" ca="1" si="33"/>
        <v>0</v>
      </c>
      <c r="O83" s="172">
        <f t="shared" ca="1" si="34"/>
        <v>0</v>
      </c>
      <c r="P83" s="172">
        <f t="shared" ca="1" si="35"/>
        <v>0</v>
      </c>
      <c r="Q83" s="172">
        <f t="shared" ca="1" si="36"/>
        <v>0</v>
      </c>
      <c r="R83" s="172">
        <f t="shared" ca="1" si="37"/>
        <v>0</v>
      </c>
      <c r="S83" s="172">
        <f t="shared" ca="1" si="38"/>
        <v>0</v>
      </c>
      <c r="U83" s="169">
        <f t="shared" ca="1" si="11"/>
        <v>0</v>
      </c>
      <c r="V83" s="173">
        <f t="shared" ca="1" si="12"/>
        <v>0</v>
      </c>
      <c r="W83" s="174">
        <f t="shared" ca="1" si="13"/>
        <v>0</v>
      </c>
      <c r="X83" s="174">
        <f t="shared" ca="1" si="45"/>
        <v>0</v>
      </c>
      <c r="Y83" s="174">
        <f t="shared" ca="1" si="45"/>
        <v>0</v>
      </c>
      <c r="Z83" s="174">
        <f t="shared" ca="1" si="45"/>
        <v>0</v>
      </c>
      <c r="AA83" s="174">
        <f t="shared" ca="1" si="45"/>
        <v>0</v>
      </c>
      <c r="AB83" s="174">
        <f t="shared" ca="1" si="45"/>
        <v>0</v>
      </c>
      <c r="AC83" s="174">
        <f t="shared" ca="1" si="45"/>
        <v>0</v>
      </c>
      <c r="AD83" s="174">
        <f t="shared" ca="1" si="45"/>
        <v>0</v>
      </c>
      <c r="AE83" s="174">
        <f t="shared" ca="1" si="45"/>
        <v>0</v>
      </c>
      <c r="AF83" s="174">
        <f t="shared" ca="1" si="45"/>
        <v>0</v>
      </c>
      <c r="AG83" s="174">
        <f t="shared" ca="1" si="45"/>
        <v>0</v>
      </c>
      <c r="AH83" s="174">
        <f t="shared" ca="1" si="45"/>
        <v>0</v>
      </c>
      <c r="AI83" s="174">
        <f t="shared" ca="1" si="45"/>
        <v>0</v>
      </c>
      <c r="AJ83" s="174">
        <f t="shared" ca="1" si="45"/>
        <v>0</v>
      </c>
      <c r="AK83" s="174">
        <f t="shared" ca="1" si="45"/>
        <v>0</v>
      </c>
      <c r="AL83" s="179"/>
      <c r="AM83" s="174">
        <f t="shared" ca="1" si="15"/>
        <v>0</v>
      </c>
      <c r="AN83" s="174">
        <f t="shared" ca="1" si="46"/>
        <v>0</v>
      </c>
      <c r="AO83" s="174">
        <f t="shared" ca="1" si="46"/>
        <v>0</v>
      </c>
      <c r="AP83" s="174">
        <f t="shared" ca="1" si="46"/>
        <v>0</v>
      </c>
      <c r="AQ83" s="174">
        <f t="shared" ca="1" si="46"/>
        <v>0</v>
      </c>
      <c r="AR83" s="174">
        <f t="shared" ca="1" si="46"/>
        <v>0</v>
      </c>
      <c r="AS83" s="174">
        <f t="shared" ca="1" si="46"/>
        <v>0</v>
      </c>
      <c r="AT83" s="174">
        <f t="shared" ca="1" si="46"/>
        <v>0</v>
      </c>
      <c r="AU83" s="174">
        <f t="shared" ca="1" si="46"/>
        <v>0</v>
      </c>
      <c r="AV83" s="174">
        <f t="shared" ca="1" si="46"/>
        <v>0</v>
      </c>
      <c r="AW83" s="174">
        <f t="shared" ca="1" si="46"/>
        <v>0</v>
      </c>
      <c r="AX83" s="174">
        <f t="shared" ca="1" si="46"/>
        <v>0</v>
      </c>
      <c r="AY83" s="174">
        <f t="shared" ca="1" si="46"/>
        <v>0</v>
      </c>
      <c r="AZ83" s="174">
        <f t="shared" ca="1" si="46"/>
        <v>0</v>
      </c>
      <c r="BA83" s="174">
        <f t="shared" ca="1" si="46"/>
        <v>0</v>
      </c>
      <c r="BB83" s="175">
        <f t="shared" ca="1" si="17"/>
        <v>0</v>
      </c>
      <c r="BC83" s="176"/>
      <c r="BD83" s="174">
        <f t="shared" ca="1" si="18"/>
        <v>0</v>
      </c>
      <c r="BE83" s="174">
        <f t="shared" ca="1" si="47"/>
        <v>0</v>
      </c>
      <c r="BF83" s="174">
        <f t="shared" ca="1" si="47"/>
        <v>0</v>
      </c>
      <c r="BG83" s="174">
        <f t="shared" ca="1" si="47"/>
        <v>0</v>
      </c>
      <c r="BH83" s="174">
        <f t="shared" ca="1" si="47"/>
        <v>0</v>
      </c>
      <c r="BI83" s="174">
        <f t="shared" ca="1" si="47"/>
        <v>0</v>
      </c>
      <c r="BJ83" s="174">
        <f t="shared" ca="1" si="47"/>
        <v>0</v>
      </c>
      <c r="BK83" s="174">
        <f t="shared" ca="1" si="47"/>
        <v>0</v>
      </c>
      <c r="BL83" s="174">
        <f t="shared" ca="1" si="47"/>
        <v>0</v>
      </c>
      <c r="BM83" s="174">
        <f t="shared" ca="1" si="47"/>
        <v>0</v>
      </c>
      <c r="BN83" s="174">
        <f t="shared" ca="1" si="47"/>
        <v>0</v>
      </c>
      <c r="BO83" s="174">
        <f t="shared" ca="1" si="47"/>
        <v>0</v>
      </c>
      <c r="BP83" s="174">
        <f t="shared" ca="1" si="47"/>
        <v>0</v>
      </c>
      <c r="BQ83" s="174">
        <f t="shared" ca="1" si="47"/>
        <v>0</v>
      </c>
      <c r="BR83" s="174">
        <f t="shared" ca="1" si="47"/>
        <v>0</v>
      </c>
      <c r="BS83" s="177">
        <f t="shared" ca="1" si="20"/>
        <v>0</v>
      </c>
      <c r="BT83" s="175"/>
      <c r="BU83" s="178">
        <f ca="1">IF(NOT(debteliminator),0,IF(OR(E$11=0,W82+AM83-BD83&lt;=E$11),0,MIN(W82+AM83-BD83-E$11,$C83)))</f>
        <v>0</v>
      </c>
      <c r="BV83" s="174">
        <f ca="1">IF(NOT(debteliminator),0,IF(OR(F$11=0,X82+AN83-BE83&lt;=F$11),0,MIN(X82+AN83-BE83-F$11,$C83-SUM($BU83:BU83))))</f>
        <v>0</v>
      </c>
      <c r="BW83" s="174">
        <f ca="1">IF(NOT(debteliminator),0,IF(OR(G$11=0,Y82+AO83-BF83&lt;=G$11),0,MIN(Y82+AO83-BF83-G$11,$C83-SUM($BU83:BV83))))</f>
        <v>0</v>
      </c>
      <c r="BX83" s="174">
        <f ca="1">IF(NOT(debteliminator),0,IF(OR(H$11=0,Z82+AP83-BG83&lt;=H$11),0,MIN(Z82+AP83-BG83-H$11,$C83-SUM($BU83:BW83))))</f>
        <v>0</v>
      </c>
      <c r="BY83" s="174">
        <f ca="1">IF(NOT(debteliminator),0,IF(OR(I$11=0,AA82+AQ83-BH83&lt;=I$11),0,MIN(AA82+AQ83-BH83-I$11,$C83-SUM($BU83:BX83))))</f>
        <v>0</v>
      </c>
      <c r="BZ83" s="174">
        <f ca="1">IF(NOT(debteliminator),0,IF(OR(J$11=0,AB82+AR83-BI83&lt;=J$11),0,MIN(AB82+AR83-BI83-J$11,$C83-SUM($BU83:BY83))))</f>
        <v>0</v>
      </c>
      <c r="CA83" s="174">
        <f ca="1">IF(NOT(debteliminator),0,IF(OR(K$11=0,AC82+AS83-BJ83&lt;=K$11),0,MIN(AC82+AS83-BJ83-K$11,$C83-SUM($BU83:BZ83))))</f>
        <v>0</v>
      </c>
      <c r="CB83" s="174">
        <f ca="1">IF(NOT(debteliminator),0,IF(OR(L$11=0,AD82+AT83-BK83&lt;=L$11),0,MIN(AD82+AT83-BK83-L$11,$C83-SUM($BU83:CA83))))</f>
        <v>0</v>
      </c>
      <c r="CC83" s="174">
        <f ca="1">IF(NOT(debteliminator),0,IF(OR(M$11=0,AE82+AU83-BL83&lt;=M$11),0,MIN(AE82+AU83-BL83-M$11,$C83-SUM($BU83:CB83))))</f>
        <v>0</v>
      </c>
      <c r="CD83" s="174">
        <f ca="1">IF(NOT(debteliminator),0,IF(OR(N$11=0,AF82+AV83-BM83&lt;=N$11),0,MIN(AF82+AV83-BM83-N$11,$C83-SUM($BU83:CC83))))</f>
        <v>0</v>
      </c>
      <c r="CE83" s="174">
        <f ca="1">IF(NOT(debteliminator),0,IF(OR(O$11=0,AG82+AW83-BN83&lt;=O$11),0,MIN(AG82+AW83-BN83-O$11,$C83-SUM($BU83:CD83))))</f>
        <v>0</v>
      </c>
      <c r="CF83" s="174">
        <f ca="1">IF(NOT(debteliminator),0,IF(OR(P$11=0,AH82+AX83-BO83&lt;=P$11),0,MIN(AH82+AX83-BO83-P$11,$C83-SUM($BU83:CE83))))</f>
        <v>0</v>
      </c>
      <c r="CG83" s="174">
        <f ca="1">IF(NOT(debteliminator),0,IF(OR(Q$11=0,AI82+AY83-BP83&lt;=Q$11),0,MIN(AI82+AY83-BP83-Q$11,$C83-SUM($BU83:CF83))))</f>
        <v>0</v>
      </c>
      <c r="CH83" s="174">
        <f ca="1">IF(NOT(debteliminator),0,IF(OR(R$11=0,AJ82+AZ83-BQ83&lt;=R$11),0,MIN(AJ82+AZ83-BQ83-R$11,$C83-SUM($BU83:CG83))))</f>
        <v>0</v>
      </c>
      <c r="CI83" s="174">
        <f ca="1">IF(NOT(debteliminator),0,IF(OR(S$11=0,AK82+BA83-BR83&lt;=S$11),0,MIN(AK82+BA83-BR83-S$11,$C83-SUM($BU83:CH83))))</f>
        <v>0</v>
      </c>
      <c r="CJ83" s="177">
        <f t="shared" ca="1" si="21"/>
        <v>0</v>
      </c>
      <c r="CL83" s="178">
        <f t="shared" ca="1" si="24"/>
        <v>0</v>
      </c>
      <c r="CM83" s="174">
        <f ca="1">IF(X82&lt;=0,0,IF($C83-$CJ83&lt;=SUM($CL83:CL83),0,IF(BE83+$C83-$CJ83-SUM($CL83:CL83)&gt;X82+AN83,X82+AN83-BE83,$C83-$CJ83-SUM($CL83:CL83))))</f>
        <v>0</v>
      </c>
      <c r="CN83" s="174">
        <f ca="1">IF(Y82&lt;=0,0,IF($C83-$CJ83&lt;=SUM($CL83:CM83),0,IF(BF83+$C83-$CJ83-SUM($CL83:CM83)&gt;Y82+AO83,Y82+AO83-BF83,$C83-$CJ83-SUM($CL83:CM83))))</f>
        <v>0</v>
      </c>
      <c r="CO83" s="174">
        <f ca="1">IF(Z82&lt;=0,0,IF($C83-$CJ83&lt;=SUM($CL83:CN83),0,IF(BG83+$C83-$CJ83-SUM($CL83:CN83)&gt;Z82+AP83,Z82+AP83-BG83,$C83-$CJ83-SUM($CL83:CN83))))</f>
        <v>0</v>
      </c>
      <c r="CP83" s="174">
        <f ca="1">IF(AA82&lt;=0,0,IF($C83-$CJ83&lt;=SUM($CL83:CO83),0,IF(BH83+$C83-$CJ83-SUM($CL83:CO83)&gt;AA82+AQ83,AA82+AQ83-BH83,$C83-$CJ83-SUM($CL83:CO83))))</f>
        <v>0</v>
      </c>
      <c r="CQ83" s="174">
        <f ca="1">IF(AB82&lt;=0,0,IF($C83-$CJ83&lt;=SUM($CL83:CP83),0,IF(BI83+$C83-$CJ83-SUM($CL83:CP83)&gt;AB82+AR83,AB82+AR83-BI83,$C83-$CJ83-SUM($CL83:CP83))))</f>
        <v>0</v>
      </c>
      <c r="CR83" s="174">
        <f ca="1">IF(AC82&lt;=0,0,IF($C83-$CJ83&lt;=SUM($CL83:CQ83),0,IF(BJ83+$C83-$CJ83-SUM($CL83:CQ83)&gt;AC82+AS83,AC82+AS83-BJ83,$C83-$CJ83-SUM($CL83:CQ83))))</f>
        <v>0</v>
      </c>
      <c r="CS83" s="174">
        <f ca="1">IF(AD82&lt;=0,0,IF($C83-$CJ83&lt;=SUM($CL83:CR83),0,IF(BK83+$C83-$CJ83-SUM($CL83:CR83)&gt;AD82+AT83,AD82+AT83-BK83,$C83-$CJ83-SUM($CL83:CR83))))</f>
        <v>0</v>
      </c>
      <c r="CT83" s="174">
        <f ca="1">IF(AE82&lt;=0,0,IF($C83-$CJ83&lt;=SUM($CL83:CS83),0,IF(BL83+$C83-$CJ83-SUM($CL83:CS83)&gt;AE82+AU83,AE82+AU83-BL83,$C83-$CJ83-SUM($CL83:CS83))))</f>
        <v>0</v>
      </c>
      <c r="CU83" s="174">
        <f ca="1">IF(AF82&lt;=0,0,IF($C83-$CJ83&lt;=SUM($CL83:CT83),0,IF(BM83+$C83-$CJ83-SUM($CL83:CT83)&gt;AF82+AV83,AF82+AV83-BM83,$C83-$CJ83-SUM($CL83:CT83))))</f>
        <v>0</v>
      </c>
      <c r="CV83" s="174">
        <f ca="1">IF(AG82&lt;=0,0,IF($C83-$CJ83&lt;=SUM($CL83:CU83),0,IF(BN83+$C83-$CJ83-SUM($CL83:CU83)&gt;AG82+AW83,AG82+AW83-BN83,$C83-$CJ83-SUM($CL83:CU83))))</f>
        <v>0</v>
      </c>
      <c r="CW83" s="174">
        <f ca="1">IF(AH82&lt;=0,0,IF($C83-$CJ83&lt;=SUM($CL83:CV83),0,IF(BO83+$C83-$CJ83-SUM($CL83:CV83)&gt;AH82+AX83,AH82+AX83-BO83,$C83-$CJ83-SUM($CL83:CV83))))</f>
        <v>0</v>
      </c>
      <c r="CX83" s="174">
        <f ca="1">IF(AI82&lt;=0,0,IF($C83-$CJ83&lt;=SUM($CL83:CW83),0,IF(BP83+$C83-$CJ83-SUM($CL83:CW83)&gt;AI82+AY83,AI82+AY83-BP83,$C83-$CJ83-SUM($CL83:CW83))))</f>
        <v>0</v>
      </c>
      <c r="CY83" s="174">
        <f ca="1">IF(AJ82&lt;=0,0,IF($C83-$CJ83&lt;=SUM($CL83:CX83),0,IF(BQ83+$C83-$CJ83-SUM($CL83:CX83)&gt;AJ82+AZ83,AJ82+AZ83-BQ83,$C83-$CJ83-SUM($CL83:CX83))))</f>
        <v>0</v>
      </c>
      <c r="CZ83" s="174">
        <f ca="1">IF(AK82&lt;=0,0,IF($C83-$CJ83&lt;=SUM($CL83:CY83),0,IF(BR83+$C83-$CJ83-SUM($CL83:CY83)&gt;AK82+BA83,AK82+BA83-BR83,$C83-$CJ83-SUM($CL83:CY83))))</f>
        <v>0</v>
      </c>
      <c r="DA83" s="176"/>
      <c r="DB83" s="176"/>
    </row>
    <row r="84" spans="1:106">
      <c r="A84" s="165" t="str">
        <f t="shared" ca="1" si="9"/>
        <v/>
      </c>
      <c r="B84" s="166" t="e">
        <f t="shared" ca="1" si="22"/>
        <v>#N/A</v>
      </c>
      <c r="C84" s="169" t="str">
        <f ca="1">IF(A84="","",IF(debteliminator,IF(($E$7-BS84)&lt;0,0,$E$7-BS84),0)+D84)</f>
        <v/>
      </c>
      <c r="D84" s="420"/>
      <c r="E84" s="172">
        <f t="shared" ca="1" si="23"/>
        <v>0</v>
      </c>
      <c r="F84" s="172">
        <f t="shared" ca="1" si="25"/>
        <v>0</v>
      </c>
      <c r="G84" s="172">
        <f t="shared" ca="1" si="26"/>
        <v>0</v>
      </c>
      <c r="H84" s="172">
        <f t="shared" ca="1" si="27"/>
        <v>0</v>
      </c>
      <c r="I84" s="172">
        <f t="shared" ca="1" si="28"/>
        <v>0</v>
      </c>
      <c r="J84" s="172">
        <f t="shared" ca="1" si="29"/>
        <v>0</v>
      </c>
      <c r="K84" s="172">
        <f t="shared" ca="1" si="30"/>
        <v>0</v>
      </c>
      <c r="L84" s="172">
        <f t="shared" ca="1" si="31"/>
        <v>0</v>
      </c>
      <c r="M84" s="172">
        <f t="shared" ca="1" si="32"/>
        <v>0</v>
      </c>
      <c r="N84" s="172">
        <f t="shared" ca="1" si="33"/>
        <v>0</v>
      </c>
      <c r="O84" s="172">
        <f t="shared" ca="1" si="34"/>
        <v>0</v>
      </c>
      <c r="P84" s="172">
        <f t="shared" ca="1" si="35"/>
        <v>0</v>
      </c>
      <c r="Q84" s="172">
        <f t="shared" ca="1" si="36"/>
        <v>0</v>
      </c>
      <c r="R84" s="172">
        <f t="shared" ca="1" si="37"/>
        <v>0</v>
      </c>
      <c r="S84" s="172">
        <f t="shared" ca="1" si="38"/>
        <v>0</v>
      </c>
      <c r="U84" s="169">
        <f t="shared" ca="1" si="11"/>
        <v>0</v>
      </c>
      <c r="V84" s="173">
        <f t="shared" ca="1" si="12"/>
        <v>0</v>
      </c>
      <c r="W84" s="174">
        <f t="shared" ca="1" si="13"/>
        <v>0</v>
      </c>
      <c r="X84" s="174">
        <f t="shared" ca="1" si="45"/>
        <v>0</v>
      </c>
      <c r="Y84" s="174">
        <f t="shared" ca="1" si="45"/>
        <v>0</v>
      </c>
      <c r="Z84" s="174">
        <f t="shared" ca="1" si="45"/>
        <v>0</v>
      </c>
      <c r="AA84" s="174">
        <f t="shared" ca="1" si="45"/>
        <v>0</v>
      </c>
      <c r="AB84" s="174">
        <f t="shared" ca="1" si="45"/>
        <v>0</v>
      </c>
      <c r="AC84" s="174">
        <f t="shared" ca="1" si="45"/>
        <v>0</v>
      </c>
      <c r="AD84" s="174">
        <f t="shared" ca="1" si="45"/>
        <v>0</v>
      </c>
      <c r="AE84" s="174">
        <f t="shared" ca="1" si="45"/>
        <v>0</v>
      </c>
      <c r="AF84" s="174">
        <f t="shared" ca="1" si="45"/>
        <v>0</v>
      </c>
      <c r="AG84" s="174">
        <f t="shared" ca="1" si="45"/>
        <v>0</v>
      </c>
      <c r="AH84" s="174">
        <f t="shared" ca="1" si="45"/>
        <v>0</v>
      </c>
      <c r="AI84" s="174">
        <f t="shared" ca="1" si="45"/>
        <v>0</v>
      </c>
      <c r="AJ84" s="174">
        <f t="shared" ca="1" si="45"/>
        <v>0</v>
      </c>
      <c r="AK84" s="174">
        <f t="shared" ca="1" si="45"/>
        <v>0</v>
      </c>
      <c r="AL84" s="179"/>
      <c r="AM84" s="174">
        <f t="shared" ca="1" si="15"/>
        <v>0</v>
      </c>
      <c r="AN84" s="174">
        <f t="shared" ca="1" si="46"/>
        <v>0</v>
      </c>
      <c r="AO84" s="174">
        <f t="shared" ca="1" si="46"/>
        <v>0</v>
      </c>
      <c r="AP84" s="174">
        <f t="shared" ca="1" si="46"/>
        <v>0</v>
      </c>
      <c r="AQ84" s="174">
        <f t="shared" ca="1" si="46"/>
        <v>0</v>
      </c>
      <c r="AR84" s="174">
        <f t="shared" ca="1" si="46"/>
        <v>0</v>
      </c>
      <c r="AS84" s="174">
        <f t="shared" ca="1" si="46"/>
        <v>0</v>
      </c>
      <c r="AT84" s="174">
        <f t="shared" ca="1" si="46"/>
        <v>0</v>
      </c>
      <c r="AU84" s="174">
        <f t="shared" ca="1" si="46"/>
        <v>0</v>
      </c>
      <c r="AV84" s="174">
        <f t="shared" ca="1" si="46"/>
        <v>0</v>
      </c>
      <c r="AW84" s="174">
        <f t="shared" ca="1" si="46"/>
        <v>0</v>
      </c>
      <c r="AX84" s="174">
        <f t="shared" ca="1" si="46"/>
        <v>0</v>
      </c>
      <c r="AY84" s="174">
        <f t="shared" ca="1" si="46"/>
        <v>0</v>
      </c>
      <c r="AZ84" s="174">
        <f t="shared" ca="1" si="46"/>
        <v>0</v>
      </c>
      <c r="BA84" s="174">
        <f t="shared" ca="1" si="46"/>
        <v>0</v>
      </c>
      <c r="BB84" s="175">
        <f t="shared" ca="1" si="17"/>
        <v>0</v>
      </c>
      <c r="BC84" s="176"/>
      <c r="BD84" s="174">
        <f t="shared" ca="1" si="18"/>
        <v>0</v>
      </c>
      <c r="BE84" s="174">
        <f t="shared" ca="1" si="47"/>
        <v>0</v>
      </c>
      <c r="BF84" s="174">
        <f t="shared" ca="1" si="47"/>
        <v>0</v>
      </c>
      <c r="BG84" s="174">
        <f t="shared" ca="1" si="47"/>
        <v>0</v>
      </c>
      <c r="BH84" s="174">
        <f t="shared" ca="1" si="47"/>
        <v>0</v>
      </c>
      <c r="BI84" s="174">
        <f t="shared" ca="1" si="47"/>
        <v>0</v>
      </c>
      <c r="BJ84" s="174">
        <f t="shared" ca="1" si="47"/>
        <v>0</v>
      </c>
      <c r="BK84" s="174">
        <f t="shared" ca="1" si="47"/>
        <v>0</v>
      </c>
      <c r="BL84" s="174">
        <f t="shared" ca="1" si="47"/>
        <v>0</v>
      </c>
      <c r="BM84" s="174">
        <f t="shared" ca="1" si="47"/>
        <v>0</v>
      </c>
      <c r="BN84" s="174">
        <f t="shared" ca="1" si="47"/>
        <v>0</v>
      </c>
      <c r="BO84" s="174">
        <f t="shared" ca="1" si="47"/>
        <v>0</v>
      </c>
      <c r="BP84" s="174">
        <f t="shared" ca="1" si="47"/>
        <v>0</v>
      </c>
      <c r="BQ84" s="174">
        <f t="shared" ca="1" si="47"/>
        <v>0</v>
      </c>
      <c r="BR84" s="174">
        <f t="shared" ca="1" si="47"/>
        <v>0</v>
      </c>
      <c r="BS84" s="177">
        <f t="shared" ca="1" si="20"/>
        <v>0</v>
      </c>
      <c r="BT84" s="175"/>
      <c r="BU84" s="178">
        <f ca="1">IF(NOT(debteliminator),0,IF(OR(E$11=0,W83+AM84-BD84&lt;=E$11),0,MIN(W83+AM84-BD84-E$11,$C84)))</f>
        <v>0</v>
      </c>
      <c r="BV84" s="174">
        <f ca="1">IF(NOT(debteliminator),0,IF(OR(F$11=0,X83+AN84-BE84&lt;=F$11),0,MIN(X83+AN84-BE84-F$11,$C84-SUM($BU84:BU84))))</f>
        <v>0</v>
      </c>
      <c r="BW84" s="174">
        <f ca="1">IF(NOT(debteliminator),0,IF(OR(G$11=0,Y83+AO84-BF84&lt;=G$11),0,MIN(Y83+AO84-BF84-G$11,$C84-SUM($BU84:BV84))))</f>
        <v>0</v>
      </c>
      <c r="BX84" s="174">
        <f ca="1">IF(NOT(debteliminator),0,IF(OR(H$11=0,Z83+AP84-BG84&lt;=H$11),0,MIN(Z83+AP84-BG84-H$11,$C84-SUM($BU84:BW84))))</f>
        <v>0</v>
      </c>
      <c r="BY84" s="174">
        <f ca="1">IF(NOT(debteliminator),0,IF(OR(I$11=0,AA83+AQ84-BH84&lt;=I$11),0,MIN(AA83+AQ84-BH84-I$11,$C84-SUM($BU84:BX84))))</f>
        <v>0</v>
      </c>
      <c r="BZ84" s="174">
        <f ca="1">IF(NOT(debteliminator),0,IF(OR(J$11=0,AB83+AR84-BI84&lt;=J$11),0,MIN(AB83+AR84-BI84-J$11,$C84-SUM($BU84:BY84))))</f>
        <v>0</v>
      </c>
      <c r="CA84" s="174">
        <f ca="1">IF(NOT(debteliminator),0,IF(OR(K$11=0,AC83+AS84-BJ84&lt;=K$11),0,MIN(AC83+AS84-BJ84-K$11,$C84-SUM($BU84:BZ84))))</f>
        <v>0</v>
      </c>
      <c r="CB84" s="174">
        <f ca="1">IF(NOT(debteliminator),0,IF(OR(L$11=0,AD83+AT84-BK84&lt;=L$11),0,MIN(AD83+AT84-BK84-L$11,$C84-SUM($BU84:CA84))))</f>
        <v>0</v>
      </c>
      <c r="CC84" s="174">
        <f ca="1">IF(NOT(debteliminator),0,IF(OR(M$11=0,AE83+AU84-BL84&lt;=M$11),0,MIN(AE83+AU84-BL84-M$11,$C84-SUM($BU84:CB84))))</f>
        <v>0</v>
      </c>
      <c r="CD84" s="174">
        <f ca="1">IF(NOT(debteliminator),0,IF(OR(N$11=0,AF83+AV84-BM84&lt;=N$11),0,MIN(AF83+AV84-BM84-N$11,$C84-SUM($BU84:CC84))))</f>
        <v>0</v>
      </c>
      <c r="CE84" s="174">
        <f ca="1">IF(NOT(debteliminator),0,IF(OR(O$11=0,AG83+AW84-BN84&lt;=O$11),0,MIN(AG83+AW84-BN84-O$11,$C84-SUM($BU84:CD84))))</f>
        <v>0</v>
      </c>
      <c r="CF84" s="174">
        <f ca="1">IF(NOT(debteliminator),0,IF(OR(P$11=0,AH83+AX84-BO84&lt;=P$11),0,MIN(AH83+AX84-BO84-P$11,$C84-SUM($BU84:CE84))))</f>
        <v>0</v>
      </c>
      <c r="CG84" s="174">
        <f ca="1">IF(NOT(debteliminator),0,IF(OR(Q$11=0,AI83+AY84-BP84&lt;=Q$11),0,MIN(AI83+AY84-BP84-Q$11,$C84-SUM($BU84:CF84))))</f>
        <v>0</v>
      </c>
      <c r="CH84" s="174">
        <f ca="1">IF(NOT(debteliminator),0,IF(OR(R$11=0,AJ83+AZ84-BQ84&lt;=R$11),0,MIN(AJ83+AZ84-BQ84-R$11,$C84-SUM($BU84:CG84))))</f>
        <v>0</v>
      </c>
      <c r="CI84" s="174">
        <f ca="1">IF(NOT(debteliminator),0,IF(OR(S$11=0,AK83+BA84-BR84&lt;=S$11),0,MIN(AK83+BA84-BR84-S$11,$C84-SUM($BU84:CH84))))</f>
        <v>0</v>
      </c>
      <c r="CJ84" s="177">
        <f t="shared" ca="1" si="21"/>
        <v>0</v>
      </c>
      <c r="CL84" s="178">
        <f t="shared" ca="1" si="24"/>
        <v>0</v>
      </c>
      <c r="CM84" s="174">
        <f ca="1">IF(X83&lt;=0,0,IF($C84-$CJ84&lt;=SUM($CL84:CL84),0,IF(BE84+$C84-$CJ84-SUM($CL84:CL84)&gt;X83+AN84,X83+AN84-BE84,$C84-$CJ84-SUM($CL84:CL84))))</f>
        <v>0</v>
      </c>
      <c r="CN84" s="174">
        <f ca="1">IF(Y83&lt;=0,0,IF($C84-$CJ84&lt;=SUM($CL84:CM84),0,IF(BF84+$C84-$CJ84-SUM($CL84:CM84)&gt;Y83+AO84,Y83+AO84-BF84,$C84-$CJ84-SUM($CL84:CM84))))</f>
        <v>0</v>
      </c>
      <c r="CO84" s="174">
        <f ca="1">IF(Z83&lt;=0,0,IF($C84-$CJ84&lt;=SUM($CL84:CN84),0,IF(BG84+$C84-$CJ84-SUM($CL84:CN84)&gt;Z83+AP84,Z83+AP84-BG84,$C84-$CJ84-SUM($CL84:CN84))))</f>
        <v>0</v>
      </c>
      <c r="CP84" s="174">
        <f ca="1">IF(AA83&lt;=0,0,IF($C84-$CJ84&lt;=SUM($CL84:CO84),0,IF(BH84+$C84-$CJ84-SUM($CL84:CO84)&gt;AA83+AQ84,AA83+AQ84-BH84,$C84-$CJ84-SUM($CL84:CO84))))</f>
        <v>0</v>
      </c>
      <c r="CQ84" s="174">
        <f ca="1">IF(AB83&lt;=0,0,IF($C84-$CJ84&lt;=SUM($CL84:CP84),0,IF(BI84+$C84-$CJ84-SUM($CL84:CP84)&gt;AB83+AR84,AB83+AR84-BI84,$C84-$CJ84-SUM($CL84:CP84))))</f>
        <v>0</v>
      </c>
      <c r="CR84" s="174">
        <f ca="1">IF(AC83&lt;=0,0,IF($C84-$CJ84&lt;=SUM($CL84:CQ84),0,IF(BJ84+$C84-$CJ84-SUM($CL84:CQ84)&gt;AC83+AS84,AC83+AS84-BJ84,$C84-$CJ84-SUM($CL84:CQ84))))</f>
        <v>0</v>
      </c>
      <c r="CS84" s="174">
        <f ca="1">IF(AD83&lt;=0,0,IF($C84-$CJ84&lt;=SUM($CL84:CR84),0,IF(BK84+$C84-$CJ84-SUM($CL84:CR84)&gt;AD83+AT84,AD83+AT84-BK84,$C84-$CJ84-SUM($CL84:CR84))))</f>
        <v>0</v>
      </c>
      <c r="CT84" s="174">
        <f ca="1">IF(AE83&lt;=0,0,IF($C84-$CJ84&lt;=SUM($CL84:CS84),0,IF(BL84+$C84-$CJ84-SUM($CL84:CS84)&gt;AE83+AU84,AE83+AU84-BL84,$C84-$CJ84-SUM($CL84:CS84))))</f>
        <v>0</v>
      </c>
      <c r="CU84" s="174">
        <f ca="1">IF(AF83&lt;=0,0,IF($C84-$CJ84&lt;=SUM($CL84:CT84),0,IF(BM84+$C84-$CJ84-SUM($CL84:CT84)&gt;AF83+AV84,AF83+AV84-BM84,$C84-$CJ84-SUM($CL84:CT84))))</f>
        <v>0</v>
      </c>
      <c r="CV84" s="174">
        <f ca="1">IF(AG83&lt;=0,0,IF($C84-$CJ84&lt;=SUM($CL84:CU84),0,IF(BN84+$C84-$CJ84-SUM($CL84:CU84)&gt;AG83+AW84,AG83+AW84-BN84,$C84-$CJ84-SUM($CL84:CU84))))</f>
        <v>0</v>
      </c>
      <c r="CW84" s="174">
        <f ca="1">IF(AH83&lt;=0,0,IF($C84-$CJ84&lt;=SUM($CL84:CV84),0,IF(BO84+$C84-$CJ84-SUM($CL84:CV84)&gt;AH83+AX84,AH83+AX84-BO84,$C84-$CJ84-SUM($CL84:CV84))))</f>
        <v>0</v>
      </c>
      <c r="CX84" s="174">
        <f ca="1">IF(AI83&lt;=0,0,IF($C84-$CJ84&lt;=SUM($CL84:CW84),0,IF(BP84+$C84-$CJ84-SUM($CL84:CW84)&gt;AI83+AY84,AI83+AY84-BP84,$C84-$CJ84-SUM($CL84:CW84))))</f>
        <v>0</v>
      </c>
      <c r="CY84" s="174">
        <f ca="1">IF(AJ83&lt;=0,0,IF($C84-$CJ84&lt;=SUM($CL84:CX84),0,IF(BQ84+$C84-$CJ84-SUM($CL84:CX84)&gt;AJ83+AZ84,AJ83+AZ84-BQ84,$C84-$CJ84-SUM($CL84:CX84))))</f>
        <v>0</v>
      </c>
      <c r="CZ84" s="174">
        <f ca="1">IF(AK83&lt;=0,0,IF($C84-$CJ84&lt;=SUM($CL84:CY84),0,IF(BR84+$C84-$CJ84-SUM($CL84:CY84)&gt;AK83+BA84,AK83+BA84-BR84,$C84-$CJ84-SUM($CL84:CY84))))</f>
        <v>0</v>
      </c>
      <c r="DA84" s="176"/>
      <c r="DB84" s="176"/>
    </row>
    <row r="85" spans="1:106">
      <c r="A85" s="165" t="str">
        <f t="shared" ca="1" si="9"/>
        <v/>
      </c>
      <c r="B85" s="166" t="e">
        <f t="shared" ca="1" si="22"/>
        <v>#N/A</v>
      </c>
      <c r="C85" s="169" t="str">
        <f ca="1">IF(A85="","",IF(debteliminator,IF(($E$7-BS85)&lt;0,0,$E$7-BS85),0)+D85)</f>
        <v/>
      </c>
      <c r="D85" s="420"/>
      <c r="E85" s="172">
        <f t="shared" ca="1" si="23"/>
        <v>0</v>
      </c>
      <c r="F85" s="172">
        <f t="shared" ca="1" si="25"/>
        <v>0</v>
      </c>
      <c r="G85" s="172">
        <f t="shared" ca="1" si="26"/>
        <v>0</v>
      </c>
      <c r="H85" s="172">
        <f t="shared" ca="1" si="27"/>
        <v>0</v>
      </c>
      <c r="I85" s="172">
        <f t="shared" ca="1" si="28"/>
        <v>0</v>
      </c>
      <c r="J85" s="172">
        <f t="shared" ca="1" si="29"/>
        <v>0</v>
      </c>
      <c r="K85" s="172">
        <f t="shared" ca="1" si="30"/>
        <v>0</v>
      </c>
      <c r="L85" s="172">
        <f t="shared" ca="1" si="31"/>
        <v>0</v>
      </c>
      <c r="M85" s="172">
        <f t="shared" ca="1" si="32"/>
        <v>0</v>
      </c>
      <c r="N85" s="172">
        <f t="shared" ca="1" si="33"/>
        <v>0</v>
      </c>
      <c r="O85" s="172">
        <f t="shared" ca="1" si="34"/>
        <v>0</v>
      </c>
      <c r="P85" s="172">
        <f t="shared" ca="1" si="35"/>
        <v>0</v>
      </c>
      <c r="Q85" s="172">
        <f t="shared" ca="1" si="36"/>
        <v>0</v>
      </c>
      <c r="R85" s="172">
        <f t="shared" ca="1" si="37"/>
        <v>0</v>
      </c>
      <c r="S85" s="172">
        <f t="shared" ca="1" si="38"/>
        <v>0</v>
      </c>
      <c r="U85" s="169">
        <f t="shared" ca="1" si="11"/>
        <v>0</v>
      </c>
      <c r="V85" s="173">
        <f t="shared" ca="1" si="12"/>
        <v>0</v>
      </c>
      <c r="W85" s="174">
        <f t="shared" ca="1" si="13"/>
        <v>0</v>
      </c>
      <c r="X85" s="174">
        <f t="shared" ca="1" si="45"/>
        <v>0</v>
      </c>
      <c r="Y85" s="174">
        <f t="shared" ca="1" si="45"/>
        <v>0</v>
      </c>
      <c r="Z85" s="174">
        <f t="shared" ca="1" si="45"/>
        <v>0</v>
      </c>
      <c r="AA85" s="174">
        <f t="shared" ca="1" si="45"/>
        <v>0</v>
      </c>
      <c r="AB85" s="174">
        <f t="shared" ca="1" si="45"/>
        <v>0</v>
      </c>
      <c r="AC85" s="174">
        <f t="shared" ca="1" si="45"/>
        <v>0</v>
      </c>
      <c r="AD85" s="174">
        <f t="shared" ca="1" si="45"/>
        <v>0</v>
      </c>
      <c r="AE85" s="174">
        <f t="shared" ca="1" si="45"/>
        <v>0</v>
      </c>
      <c r="AF85" s="174">
        <f t="shared" ca="1" si="45"/>
        <v>0</v>
      </c>
      <c r="AG85" s="174">
        <f t="shared" ca="1" si="45"/>
        <v>0</v>
      </c>
      <c r="AH85" s="174">
        <f t="shared" ca="1" si="45"/>
        <v>0</v>
      </c>
      <c r="AI85" s="174">
        <f t="shared" ca="1" si="45"/>
        <v>0</v>
      </c>
      <c r="AJ85" s="174">
        <f t="shared" ca="1" si="45"/>
        <v>0</v>
      </c>
      <c r="AK85" s="174">
        <f t="shared" ca="1" si="45"/>
        <v>0</v>
      </c>
      <c r="AL85" s="179"/>
      <c r="AM85" s="174">
        <f t="shared" ca="1" si="15"/>
        <v>0</v>
      </c>
      <c r="AN85" s="174">
        <f t="shared" ca="1" si="46"/>
        <v>0</v>
      </c>
      <c r="AO85" s="174">
        <f t="shared" ca="1" si="46"/>
        <v>0</v>
      </c>
      <c r="AP85" s="174">
        <f t="shared" ca="1" si="46"/>
        <v>0</v>
      </c>
      <c r="AQ85" s="174">
        <f t="shared" ca="1" si="46"/>
        <v>0</v>
      </c>
      <c r="AR85" s="174">
        <f t="shared" ca="1" si="46"/>
        <v>0</v>
      </c>
      <c r="AS85" s="174">
        <f t="shared" ca="1" si="46"/>
        <v>0</v>
      </c>
      <c r="AT85" s="174">
        <f t="shared" ca="1" si="46"/>
        <v>0</v>
      </c>
      <c r="AU85" s="174">
        <f t="shared" ca="1" si="46"/>
        <v>0</v>
      </c>
      <c r="AV85" s="174">
        <f t="shared" ca="1" si="46"/>
        <v>0</v>
      </c>
      <c r="AW85" s="174">
        <f t="shared" ca="1" si="46"/>
        <v>0</v>
      </c>
      <c r="AX85" s="174">
        <f t="shared" ca="1" si="46"/>
        <v>0</v>
      </c>
      <c r="AY85" s="174">
        <f t="shared" ca="1" si="46"/>
        <v>0</v>
      </c>
      <c r="AZ85" s="174">
        <f t="shared" ca="1" si="46"/>
        <v>0</v>
      </c>
      <c r="BA85" s="174">
        <f t="shared" ca="1" si="46"/>
        <v>0</v>
      </c>
      <c r="BB85" s="175">
        <f t="shared" ca="1" si="17"/>
        <v>0</v>
      </c>
      <c r="BC85" s="176"/>
      <c r="BD85" s="174">
        <f t="shared" ca="1" si="18"/>
        <v>0</v>
      </c>
      <c r="BE85" s="174">
        <f t="shared" ca="1" si="47"/>
        <v>0</v>
      </c>
      <c r="BF85" s="174">
        <f t="shared" ca="1" si="47"/>
        <v>0</v>
      </c>
      <c r="BG85" s="174">
        <f t="shared" ca="1" si="47"/>
        <v>0</v>
      </c>
      <c r="BH85" s="174">
        <f t="shared" ca="1" si="47"/>
        <v>0</v>
      </c>
      <c r="BI85" s="174">
        <f t="shared" ca="1" si="47"/>
        <v>0</v>
      </c>
      <c r="BJ85" s="174">
        <f t="shared" ca="1" si="47"/>
        <v>0</v>
      </c>
      <c r="BK85" s="174">
        <f t="shared" ca="1" si="47"/>
        <v>0</v>
      </c>
      <c r="BL85" s="174">
        <f t="shared" ca="1" si="47"/>
        <v>0</v>
      </c>
      <c r="BM85" s="174">
        <f t="shared" ca="1" si="47"/>
        <v>0</v>
      </c>
      <c r="BN85" s="174">
        <f t="shared" ca="1" si="47"/>
        <v>0</v>
      </c>
      <c r="BO85" s="174">
        <f t="shared" ca="1" si="47"/>
        <v>0</v>
      </c>
      <c r="BP85" s="174">
        <f t="shared" ca="1" si="47"/>
        <v>0</v>
      </c>
      <c r="BQ85" s="174">
        <f t="shared" ca="1" si="47"/>
        <v>0</v>
      </c>
      <c r="BR85" s="174">
        <f t="shared" ca="1" si="47"/>
        <v>0</v>
      </c>
      <c r="BS85" s="177">
        <f t="shared" ca="1" si="20"/>
        <v>0</v>
      </c>
      <c r="BT85" s="175"/>
      <c r="BU85" s="178">
        <f ca="1">IF(NOT(debteliminator),0,IF(OR(E$11=0,W84+AM85-BD85&lt;=E$11),0,MIN(W84+AM85-BD85-E$11,$C85)))</f>
        <v>0</v>
      </c>
      <c r="BV85" s="174">
        <f ca="1">IF(NOT(debteliminator),0,IF(OR(F$11=0,X84+AN85-BE85&lt;=F$11),0,MIN(X84+AN85-BE85-F$11,$C85-SUM($BU85:BU85))))</f>
        <v>0</v>
      </c>
      <c r="BW85" s="174">
        <f ca="1">IF(NOT(debteliminator),0,IF(OR(G$11=0,Y84+AO85-BF85&lt;=G$11),0,MIN(Y84+AO85-BF85-G$11,$C85-SUM($BU85:BV85))))</f>
        <v>0</v>
      </c>
      <c r="BX85" s="174">
        <f ca="1">IF(NOT(debteliminator),0,IF(OR(H$11=0,Z84+AP85-BG85&lt;=H$11),0,MIN(Z84+AP85-BG85-H$11,$C85-SUM($BU85:BW85))))</f>
        <v>0</v>
      </c>
      <c r="BY85" s="174">
        <f ca="1">IF(NOT(debteliminator),0,IF(OR(I$11=0,AA84+AQ85-BH85&lt;=I$11),0,MIN(AA84+AQ85-BH85-I$11,$C85-SUM($BU85:BX85))))</f>
        <v>0</v>
      </c>
      <c r="BZ85" s="174">
        <f ca="1">IF(NOT(debteliminator),0,IF(OR(J$11=0,AB84+AR85-BI85&lt;=J$11),0,MIN(AB84+AR85-BI85-J$11,$C85-SUM($BU85:BY85))))</f>
        <v>0</v>
      </c>
      <c r="CA85" s="174">
        <f ca="1">IF(NOT(debteliminator),0,IF(OR(K$11=0,AC84+AS85-BJ85&lt;=K$11),0,MIN(AC84+AS85-BJ85-K$11,$C85-SUM($BU85:BZ85))))</f>
        <v>0</v>
      </c>
      <c r="CB85" s="174">
        <f ca="1">IF(NOT(debteliminator),0,IF(OR(L$11=0,AD84+AT85-BK85&lt;=L$11),0,MIN(AD84+AT85-BK85-L$11,$C85-SUM($BU85:CA85))))</f>
        <v>0</v>
      </c>
      <c r="CC85" s="174">
        <f ca="1">IF(NOT(debteliminator),0,IF(OR(M$11=0,AE84+AU85-BL85&lt;=M$11),0,MIN(AE84+AU85-BL85-M$11,$C85-SUM($BU85:CB85))))</f>
        <v>0</v>
      </c>
      <c r="CD85" s="174">
        <f ca="1">IF(NOT(debteliminator),0,IF(OR(N$11=0,AF84+AV85-BM85&lt;=N$11),0,MIN(AF84+AV85-BM85-N$11,$C85-SUM($BU85:CC85))))</f>
        <v>0</v>
      </c>
      <c r="CE85" s="174">
        <f ca="1">IF(NOT(debteliminator),0,IF(OR(O$11=0,AG84+AW85-BN85&lt;=O$11),0,MIN(AG84+AW85-BN85-O$11,$C85-SUM($BU85:CD85))))</f>
        <v>0</v>
      </c>
      <c r="CF85" s="174">
        <f ca="1">IF(NOT(debteliminator),0,IF(OR(P$11=0,AH84+AX85-BO85&lt;=P$11),0,MIN(AH84+AX85-BO85-P$11,$C85-SUM($BU85:CE85))))</f>
        <v>0</v>
      </c>
      <c r="CG85" s="174">
        <f ca="1">IF(NOT(debteliminator),0,IF(OR(Q$11=0,AI84+AY85-BP85&lt;=Q$11),0,MIN(AI84+AY85-BP85-Q$11,$C85-SUM($BU85:CF85))))</f>
        <v>0</v>
      </c>
      <c r="CH85" s="174">
        <f ca="1">IF(NOT(debteliminator),0,IF(OR(R$11=0,AJ84+AZ85-BQ85&lt;=R$11),0,MIN(AJ84+AZ85-BQ85-R$11,$C85-SUM($BU85:CG85))))</f>
        <v>0</v>
      </c>
      <c r="CI85" s="174">
        <f ca="1">IF(NOT(debteliminator),0,IF(OR(S$11=0,AK84+BA85-BR85&lt;=S$11),0,MIN(AK84+BA85-BR85-S$11,$C85-SUM($BU85:CH85))))</f>
        <v>0</v>
      </c>
      <c r="CJ85" s="177">
        <f t="shared" ca="1" si="21"/>
        <v>0</v>
      </c>
      <c r="CL85" s="178">
        <f t="shared" ca="1" si="24"/>
        <v>0</v>
      </c>
      <c r="CM85" s="174">
        <f ca="1">IF(X84&lt;=0,0,IF($C85-$CJ85&lt;=SUM($CL85:CL85),0,IF(BE85+$C85-$CJ85-SUM($CL85:CL85)&gt;X84+AN85,X84+AN85-BE85,$C85-$CJ85-SUM($CL85:CL85))))</f>
        <v>0</v>
      </c>
      <c r="CN85" s="174">
        <f ca="1">IF(Y84&lt;=0,0,IF($C85-$CJ85&lt;=SUM($CL85:CM85),0,IF(BF85+$C85-$CJ85-SUM($CL85:CM85)&gt;Y84+AO85,Y84+AO85-BF85,$C85-$CJ85-SUM($CL85:CM85))))</f>
        <v>0</v>
      </c>
      <c r="CO85" s="174">
        <f ca="1">IF(Z84&lt;=0,0,IF($C85-$CJ85&lt;=SUM($CL85:CN85),0,IF(BG85+$C85-$CJ85-SUM($CL85:CN85)&gt;Z84+AP85,Z84+AP85-BG85,$C85-$CJ85-SUM($CL85:CN85))))</f>
        <v>0</v>
      </c>
      <c r="CP85" s="174">
        <f ca="1">IF(AA84&lt;=0,0,IF($C85-$CJ85&lt;=SUM($CL85:CO85),0,IF(BH85+$C85-$CJ85-SUM($CL85:CO85)&gt;AA84+AQ85,AA84+AQ85-BH85,$C85-$CJ85-SUM($CL85:CO85))))</f>
        <v>0</v>
      </c>
      <c r="CQ85" s="174">
        <f ca="1">IF(AB84&lt;=0,0,IF($C85-$CJ85&lt;=SUM($CL85:CP85),0,IF(BI85+$C85-$CJ85-SUM($CL85:CP85)&gt;AB84+AR85,AB84+AR85-BI85,$C85-$CJ85-SUM($CL85:CP85))))</f>
        <v>0</v>
      </c>
      <c r="CR85" s="174">
        <f ca="1">IF(AC84&lt;=0,0,IF($C85-$CJ85&lt;=SUM($CL85:CQ85),0,IF(BJ85+$C85-$CJ85-SUM($CL85:CQ85)&gt;AC84+AS85,AC84+AS85-BJ85,$C85-$CJ85-SUM($CL85:CQ85))))</f>
        <v>0</v>
      </c>
      <c r="CS85" s="174">
        <f ca="1">IF(AD84&lt;=0,0,IF($C85-$CJ85&lt;=SUM($CL85:CR85),0,IF(BK85+$C85-$CJ85-SUM($CL85:CR85)&gt;AD84+AT85,AD84+AT85-BK85,$C85-$CJ85-SUM($CL85:CR85))))</f>
        <v>0</v>
      </c>
      <c r="CT85" s="174">
        <f ca="1">IF(AE84&lt;=0,0,IF($C85-$CJ85&lt;=SUM($CL85:CS85),0,IF(BL85+$C85-$CJ85-SUM($CL85:CS85)&gt;AE84+AU85,AE84+AU85-BL85,$C85-$CJ85-SUM($CL85:CS85))))</f>
        <v>0</v>
      </c>
      <c r="CU85" s="174">
        <f ca="1">IF(AF84&lt;=0,0,IF($C85-$CJ85&lt;=SUM($CL85:CT85),0,IF(BM85+$C85-$CJ85-SUM($CL85:CT85)&gt;AF84+AV85,AF84+AV85-BM85,$C85-$CJ85-SUM($CL85:CT85))))</f>
        <v>0</v>
      </c>
      <c r="CV85" s="174">
        <f ca="1">IF(AG84&lt;=0,0,IF($C85-$CJ85&lt;=SUM($CL85:CU85),0,IF(BN85+$C85-$CJ85-SUM($CL85:CU85)&gt;AG84+AW85,AG84+AW85-BN85,$C85-$CJ85-SUM($CL85:CU85))))</f>
        <v>0</v>
      </c>
      <c r="CW85" s="174">
        <f ca="1">IF(AH84&lt;=0,0,IF($C85-$CJ85&lt;=SUM($CL85:CV85),0,IF(BO85+$C85-$CJ85-SUM($CL85:CV85)&gt;AH84+AX85,AH84+AX85-BO85,$C85-$CJ85-SUM($CL85:CV85))))</f>
        <v>0</v>
      </c>
      <c r="CX85" s="174">
        <f ca="1">IF(AI84&lt;=0,0,IF($C85-$CJ85&lt;=SUM($CL85:CW85),0,IF(BP85+$C85-$CJ85-SUM($CL85:CW85)&gt;AI84+AY85,AI84+AY85-BP85,$C85-$CJ85-SUM($CL85:CW85))))</f>
        <v>0</v>
      </c>
      <c r="CY85" s="174">
        <f ca="1">IF(AJ84&lt;=0,0,IF($C85-$CJ85&lt;=SUM($CL85:CX85),0,IF(BQ85+$C85-$CJ85-SUM($CL85:CX85)&gt;AJ84+AZ85,AJ84+AZ85-BQ85,$C85-$CJ85-SUM($CL85:CX85))))</f>
        <v>0</v>
      </c>
      <c r="CZ85" s="174">
        <f ca="1">IF(AK84&lt;=0,0,IF($C85-$CJ85&lt;=SUM($CL85:CY85),0,IF(BR85+$C85-$CJ85-SUM($CL85:CY85)&gt;AK84+BA85,AK84+BA85-BR85,$C85-$CJ85-SUM($CL85:CY85))))</f>
        <v>0</v>
      </c>
      <c r="DA85" s="176"/>
      <c r="DB85" s="176"/>
    </row>
    <row r="86" spans="1:106">
      <c r="A86" s="165" t="str">
        <f t="shared" ca="1" si="9"/>
        <v/>
      </c>
      <c r="B86" s="166" t="e">
        <f t="shared" ca="1" si="22"/>
        <v>#N/A</v>
      </c>
      <c r="C86" s="169" t="str">
        <f ca="1">IF(A86="","",IF(debteliminator,IF(($E$7-BS86)&lt;0,0,$E$7-BS86),0)+D86)</f>
        <v/>
      </c>
      <c r="D86" s="420"/>
      <c r="E86" s="172">
        <f t="shared" ca="1" si="23"/>
        <v>0</v>
      </c>
      <c r="F86" s="172">
        <f t="shared" ca="1" si="25"/>
        <v>0</v>
      </c>
      <c r="G86" s="172">
        <f t="shared" ca="1" si="26"/>
        <v>0</v>
      </c>
      <c r="H86" s="172">
        <f t="shared" ca="1" si="27"/>
        <v>0</v>
      </c>
      <c r="I86" s="172">
        <f t="shared" ca="1" si="28"/>
        <v>0</v>
      </c>
      <c r="J86" s="172">
        <f t="shared" ca="1" si="29"/>
        <v>0</v>
      </c>
      <c r="K86" s="172">
        <f t="shared" ca="1" si="30"/>
        <v>0</v>
      </c>
      <c r="L86" s="172">
        <f t="shared" ca="1" si="31"/>
        <v>0</v>
      </c>
      <c r="M86" s="172">
        <f t="shared" ca="1" si="32"/>
        <v>0</v>
      </c>
      <c r="N86" s="172">
        <f t="shared" ca="1" si="33"/>
        <v>0</v>
      </c>
      <c r="O86" s="172">
        <f t="shared" ca="1" si="34"/>
        <v>0</v>
      </c>
      <c r="P86" s="172">
        <f t="shared" ca="1" si="35"/>
        <v>0</v>
      </c>
      <c r="Q86" s="172">
        <f t="shared" ca="1" si="36"/>
        <v>0</v>
      </c>
      <c r="R86" s="172">
        <f t="shared" ca="1" si="37"/>
        <v>0</v>
      </c>
      <c r="S86" s="172">
        <f t="shared" ca="1" si="38"/>
        <v>0</v>
      </c>
      <c r="U86" s="169">
        <f t="shared" ca="1" si="11"/>
        <v>0</v>
      </c>
      <c r="V86" s="173">
        <f t="shared" ca="1" si="12"/>
        <v>0</v>
      </c>
      <c r="W86" s="174">
        <f t="shared" ca="1" si="13"/>
        <v>0</v>
      </c>
      <c r="X86" s="174">
        <f t="shared" ca="1" si="45"/>
        <v>0</v>
      </c>
      <c r="Y86" s="174">
        <f t="shared" ca="1" si="45"/>
        <v>0</v>
      </c>
      <c r="Z86" s="174">
        <f t="shared" ca="1" si="45"/>
        <v>0</v>
      </c>
      <c r="AA86" s="174">
        <f t="shared" ca="1" si="45"/>
        <v>0</v>
      </c>
      <c r="AB86" s="174">
        <f t="shared" ca="1" si="45"/>
        <v>0</v>
      </c>
      <c r="AC86" s="174">
        <f t="shared" ca="1" si="45"/>
        <v>0</v>
      </c>
      <c r="AD86" s="174">
        <f t="shared" ca="1" si="45"/>
        <v>0</v>
      </c>
      <c r="AE86" s="174">
        <f t="shared" ca="1" si="45"/>
        <v>0</v>
      </c>
      <c r="AF86" s="174">
        <f t="shared" ca="1" si="45"/>
        <v>0</v>
      </c>
      <c r="AG86" s="174">
        <f t="shared" ca="1" si="45"/>
        <v>0</v>
      </c>
      <c r="AH86" s="174">
        <f t="shared" ca="1" si="45"/>
        <v>0</v>
      </c>
      <c r="AI86" s="174">
        <f t="shared" ca="1" si="45"/>
        <v>0</v>
      </c>
      <c r="AJ86" s="174">
        <f t="shared" ca="1" si="45"/>
        <v>0</v>
      </c>
      <c r="AK86" s="174">
        <f t="shared" ca="1" si="45"/>
        <v>0</v>
      </c>
      <c r="AL86" s="179"/>
      <c r="AM86" s="174">
        <f t="shared" ca="1" si="15"/>
        <v>0</v>
      </c>
      <c r="AN86" s="174">
        <f t="shared" ca="1" si="46"/>
        <v>0</v>
      </c>
      <c r="AO86" s="174">
        <f t="shared" ca="1" si="46"/>
        <v>0</v>
      </c>
      <c r="AP86" s="174">
        <f t="shared" ca="1" si="46"/>
        <v>0</v>
      </c>
      <c r="AQ86" s="174">
        <f t="shared" ca="1" si="46"/>
        <v>0</v>
      </c>
      <c r="AR86" s="174">
        <f t="shared" ca="1" si="46"/>
        <v>0</v>
      </c>
      <c r="AS86" s="174">
        <f t="shared" ca="1" si="46"/>
        <v>0</v>
      </c>
      <c r="AT86" s="174">
        <f t="shared" ca="1" si="46"/>
        <v>0</v>
      </c>
      <c r="AU86" s="174">
        <f t="shared" ca="1" si="46"/>
        <v>0</v>
      </c>
      <c r="AV86" s="174">
        <f t="shared" ca="1" si="46"/>
        <v>0</v>
      </c>
      <c r="AW86" s="174">
        <f t="shared" ca="1" si="46"/>
        <v>0</v>
      </c>
      <c r="AX86" s="174">
        <f t="shared" ca="1" si="46"/>
        <v>0</v>
      </c>
      <c r="AY86" s="174">
        <f t="shared" ca="1" si="46"/>
        <v>0</v>
      </c>
      <c r="AZ86" s="174">
        <f t="shared" ca="1" si="46"/>
        <v>0</v>
      </c>
      <c r="BA86" s="174">
        <f t="shared" ca="1" si="46"/>
        <v>0</v>
      </c>
      <c r="BB86" s="175">
        <f t="shared" ca="1" si="17"/>
        <v>0</v>
      </c>
      <c r="BC86" s="176"/>
      <c r="BD86" s="174">
        <f t="shared" ca="1" si="18"/>
        <v>0</v>
      </c>
      <c r="BE86" s="174">
        <f t="shared" ca="1" si="47"/>
        <v>0</v>
      </c>
      <c r="BF86" s="174">
        <f t="shared" ca="1" si="47"/>
        <v>0</v>
      </c>
      <c r="BG86" s="174">
        <f t="shared" ca="1" si="47"/>
        <v>0</v>
      </c>
      <c r="BH86" s="174">
        <f t="shared" ca="1" si="47"/>
        <v>0</v>
      </c>
      <c r="BI86" s="174">
        <f t="shared" ca="1" si="47"/>
        <v>0</v>
      </c>
      <c r="BJ86" s="174">
        <f t="shared" ca="1" si="47"/>
        <v>0</v>
      </c>
      <c r="BK86" s="174">
        <f t="shared" ca="1" si="47"/>
        <v>0</v>
      </c>
      <c r="BL86" s="174">
        <f t="shared" ca="1" si="47"/>
        <v>0</v>
      </c>
      <c r="BM86" s="174">
        <f t="shared" ca="1" si="47"/>
        <v>0</v>
      </c>
      <c r="BN86" s="174">
        <f t="shared" ca="1" si="47"/>
        <v>0</v>
      </c>
      <c r="BO86" s="174">
        <f t="shared" ca="1" si="47"/>
        <v>0</v>
      </c>
      <c r="BP86" s="174">
        <f t="shared" ca="1" si="47"/>
        <v>0</v>
      </c>
      <c r="BQ86" s="174">
        <f t="shared" ca="1" si="47"/>
        <v>0</v>
      </c>
      <c r="BR86" s="174">
        <f t="shared" ca="1" si="47"/>
        <v>0</v>
      </c>
      <c r="BS86" s="177">
        <f t="shared" ca="1" si="20"/>
        <v>0</v>
      </c>
      <c r="BT86" s="175"/>
      <c r="BU86" s="178">
        <f ca="1">IF(NOT(debteliminator),0,IF(OR(E$11=0,W85+AM86-BD86&lt;=E$11),0,MIN(W85+AM86-BD86-E$11,$C86)))</f>
        <v>0</v>
      </c>
      <c r="BV86" s="174">
        <f ca="1">IF(NOT(debteliminator),0,IF(OR(F$11=0,X85+AN86-BE86&lt;=F$11),0,MIN(X85+AN86-BE86-F$11,$C86-SUM($BU86:BU86))))</f>
        <v>0</v>
      </c>
      <c r="BW86" s="174">
        <f ca="1">IF(NOT(debteliminator),0,IF(OR(G$11=0,Y85+AO86-BF86&lt;=G$11),0,MIN(Y85+AO86-BF86-G$11,$C86-SUM($BU86:BV86))))</f>
        <v>0</v>
      </c>
      <c r="BX86" s="174">
        <f ca="1">IF(NOT(debteliminator),0,IF(OR(H$11=0,Z85+AP86-BG86&lt;=H$11),0,MIN(Z85+AP86-BG86-H$11,$C86-SUM($BU86:BW86))))</f>
        <v>0</v>
      </c>
      <c r="BY86" s="174">
        <f ca="1">IF(NOT(debteliminator),0,IF(OR(I$11=0,AA85+AQ86-BH86&lt;=I$11),0,MIN(AA85+AQ86-BH86-I$11,$C86-SUM($BU86:BX86))))</f>
        <v>0</v>
      </c>
      <c r="BZ86" s="174">
        <f ca="1">IF(NOT(debteliminator),0,IF(OR(J$11=0,AB85+AR86-BI86&lt;=J$11),0,MIN(AB85+AR86-BI86-J$11,$C86-SUM($BU86:BY86))))</f>
        <v>0</v>
      </c>
      <c r="CA86" s="174">
        <f ca="1">IF(NOT(debteliminator),0,IF(OR(K$11=0,AC85+AS86-BJ86&lt;=K$11),0,MIN(AC85+AS86-BJ86-K$11,$C86-SUM($BU86:BZ86))))</f>
        <v>0</v>
      </c>
      <c r="CB86" s="174">
        <f ca="1">IF(NOT(debteliminator),0,IF(OR(L$11=0,AD85+AT86-BK86&lt;=L$11),0,MIN(AD85+AT86-BK86-L$11,$C86-SUM($BU86:CA86))))</f>
        <v>0</v>
      </c>
      <c r="CC86" s="174">
        <f ca="1">IF(NOT(debteliminator),0,IF(OR(M$11=0,AE85+AU86-BL86&lt;=M$11),0,MIN(AE85+AU86-BL86-M$11,$C86-SUM($BU86:CB86))))</f>
        <v>0</v>
      </c>
      <c r="CD86" s="174">
        <f ca="1">IF(NOT(debteliminator),0,IF(OR(N$11=0,AF85+AV86-BM86&lt;=N$11),0,MIN(AF85+AV86-BM86-N$11,$C86-SUM($BU86:CC86))))</f>
        <v>0</v>
      </c>
      <c r="CE86" s="174">
        <f ca="1">IF(NOT(debteliminator),0,IF(OR(O$11=0,AG85+AW86-BN86&lt;=O$11),0,MIN(AG85+AW86-BN86-O$11,$C86-SUM($BU86:CD86))))</f>
        <v>0</v>
      </c>
      <c r="CF86" s="174">
        <f ca="1">IF(NOT(debteliminator),0,IF(OR(P$11=0,AH85+AX86-BO86&lt;=P$11),0,MIN(AH85+AX86-BO86-P$11,$C86-SUM($BU86:CE86))))</f>
        <v>0</v>
      </c>
      <c r="CG86" s="174">
        <f ca="1">IF(NOT(debteliminator),0,IF(OR(Q$11=0,AI85+AY86-BP86&lt;=Q$11),0,MIN(AI85+AY86-BP86-Q$11,$C86-SUM($BU86:CF86))))</f>
        <v>0</v>
      </c>
      <c r="CH86" s="174">
        <f ca="1">IF(NOT(debteliminator),0,IF(OR(R$11=0,AJ85+AZ86-BQ86&lt;=R$11),0,MIN(AJ85+AZ86-BQ86-R$11,$C86-SUM($BU86:CG86))))</f>
        <v>0</v>
      </c>
      <c r="CI86" s="174">
        <f ca="1">IF(NOT(debteliminator),0,IF(OR(S$11=0,AK85+BA86-BR86&lt;=S$11),0,MIN(AK85+BA86-BR86-S$11,$C86-SUM($BU86:CH86))))</f>
        <v>0</v>
      </c>
      <c r="CJ86" s="177">
        <f t="shared" ca="1" si="21"/>
        <v>0</v>
      </c>
      <c r="CL86" s="178">
        <f t="shared" ca="1" si="24"/>
        <v>0</v>
      </c>
      <c r="CM86" s="174">
        <f ca="1">IF(X85&lt;=0,0,IF($C86-$CJ86&lt;=SUM($CL86:CL86),0,IF(BE86+$C86-$CJ86-SUM($CL86:CL86)&gt;X85+AN86,X85+AN86-BE86,$C86-$CJ86-SUM($CL86:CL86))))</f>
        <v>0</v>
      </c>
      <c r="CN86" s="174">
        <f ca="1">IF(Y85&lt;=0,0,IF($C86-$CJ86&lt;=SUM($CL86:CM86),0,IF(BF86+$C86-$CJ86-SUM($CL86:CM86)&gt;Y85+AO86,Y85+AO86-BF86,$C86-$CJ86-SUM($CL86:CM86))))</f>
        <v>0</v>
      </c>
      <c r="CO86" s="174">
        <f ca="1">IF(Z85&lt;=0,0,IF($C86-$CJ86&lt;=SUM($CL86:CN86),0,IF(BG86+$C86-$CJ86-SUM($CL86:CN86)&gt;Z85+AP86,Z85+AP86-BG86,$C86-$CJ86-SUM($CL86:CN86))))</f>
        <v>0</v>
      </c>
      <c r="CP86" s="174">
        <f ca="1">IF(AA85&lt;=0,0,IF($C86-$CJ86&lt;=SUM($CL86:CO86),0,IF(BH86+$C86-$CJ86-SUM($CL86:CO86)&gt;AA85+AQ86,AA85+AQ86-BH86,$C86-$CJ86-SUM($CL86:CO86))))</f>
        <v>0</v>
      </c>
      <c r="CQ86" s="174">
        <f ca="1">IF(AB85&lt;=0,0,IF($C86-$CJ86&lt;=SUM($CL86:CP86),0,IF(BI86+$C86-$CJ86-SUM($CL86:CP86)&gt;AB85+AR86,AB85+AR86-BI86,$C86-$CJ86-SUM($CL86:CP86))))</f>
        <v>0</v>
      </c>
      <c r="CR86" s="174">
        <f ca="1">IF(AC85&lt;=0,0,IF($C86-$CJ86&lt;=SUM($CL86:CQ86),0,IF(BJ86+$C86-$CJ86-SUM($CL86:CQ86)&gt;AC85+AS86,AC85+AS86-BJ86,$C86-$CJ86-SUM($CL86:CQ86))))</f>
        <v>0</v>
      </c>
      <c r="CS86" s="174">
        <f ca="1">IF(AD85&lt;=0,0,IF($C86-$CJ86&lt;=SUM($CL86:CR86),0,IF(BK86+$C86-$CJ86-SUM($CL86:CR86)&gt;AD85+AT86,AD85+AT86-BK86,$C86-$CJ86-SUM($CL86:CR86))))</f>
        <v>0</v>
      </c>
      <c r="CT86" s="174">
        <f ca="1">IF(AE85&lt;=0,0,IF($C86-$CJ86&lt;=SUM($CL86:CS86),0,IF(BL86+$C86-$CJ86-SUM($CL86:CS86)&gt;AE85+AU86,AE85+AU86-BL86,$C86-$CJ86-SUM($CL86:CS86))))</f>
        <v>0</v>
      </c>
      <c r="CU86" s="174">
        <f ca="1">IF(AF85&lt;=0,0,IF($C86-$CJ86&lt;=SUM($CL86:CT86),0,IF(BM86+$C86-$CJ86-SUM($CL86:CT86)&gt;AF85+AV86,AF85+AV86-BM86,$C86-$CJ86-SUM($CL86:CT86))))</f>
        <v>0</v>
      </c>
      <c r="CV86" s="174">
        <f ca="1">IF(AG85&lt;=0,0,IF($C86-$CJ86&lt;=SUM($CL86:CU86),0,IF(BN86+$C86-$CJ86-SUM($CL86:CU86)&gt;AG85+AW86,AG85+AW86-BN86,$C86-$CJ86-SUM($CL86:CU86))))</f>
        <v>0</v>
      </c>
      <c r="CW86" s="174">
        <f ca="1">IF(AH85&lt;=0,0,IF($C86-$CJ86&lt;=SUM($CL86:CV86),0,IF(BO86+$C86-$CJ86-SUM($CL86:CV86)&gt;AH85+AX86,AH85+AX86-BO86,$C86-$CJ86-SUM($CL86:CV86))))</f>
        <v>0</v>
      </c>
      <c r="CX86" s="174">
        <f ca="1">IF(AI85&lt;=0,0,IF($C86-$CJ86&lt;=SUM($CL86:CW86),0,IF(BP86+$C86-$CJ86-SUM($CL86:CW86)&gt;AI85+AY86,AI85+AY86-BP86,$C86-$CJ86-SUM($CL86:CW86))))</f>
        <v>0</v>
      </c>
      <c r="CY86" s="174">
        <f ca="1">IF(AJ85&lt;=0,0,IF($C86-$CJ86&lt;=SUM($CL86:CX86),0,IF(BQ86+$C86-$CJ86-SUM($CL86:CX86)&gt;AJ85+AZ86,AJ85+AZ86-BQ86,$C86-$CJ86-SUM($CL86:CX86))))</f>
        <v>0</v>
      </c>
      <c r="CZ86" s="174">
        <f ca="1">IF(AK85&lt;=0,0,IF($C86-$CJ86&lt;=SUM($CL86:CY86),0,IF(BR86+$C86-$CJ86-SUM($CL86:CY86)&gt;AK85+BA86,AK85+BA86-BR86,$C86-$CJ86-SUM($CL86:CY86))))</f>
        <v>0</v>
      </c>
      <c r="DA86" s="176"/>
      <c r="DB86" s="176"/>
    </row>
    <row r="87" spans="1:106">
      <c r="A87" s="165" t="str">
        <f t="shared" ca="1" si="9"/>
        <v/>
      </c>
      <c r="B87" s="166" t="e">
        <f t="shared" ca="1" si="22"/>
        <v>#N/A</v>
      </c>
      <c r="C87" s="169" t="str">
        <f ca="1">IF(A87="","",IF(debteliminator,IF(($E$7-BS87)&lt;0,0,$E$7-BS87),0)+D87)</f>
        <v/>
      </c>
      <c r="D87" s="420"/>
      <c r="E87" s="172">
        <f t="shared" ca="1" si="23"/>
        <v>0</v>
      </c>
      <c r="F87" s="172">
        <f t="shared" ca="1" si="25"/>
        <v>0</v>
      </c>
      <c r="G87" s="172">
        <f t="shared" ca="1" si="26"/>
        <v>0</v>
      </c>
      <c r="H87" s="172">
        <f t="shared" ca="1" si="27"/>
        <v>0</v>
      </c>
      <c r="I87" s="172">
        <f t="shared" ca="1" si="28"/>
        <v>0</v>
      </c>
      <c r="J87" s="172">
        <f t="shared" ca="1" si="29"/>
        <v>0</v>
      </c>
      <c r="K87" s="172">
        <f t="shared" ca="1" si="30"/>
        <v>0</v>
      </c>
      <c r="L87" s="172">
        <f t="shared" ca="1" si="31"/>
        <v>0</v>
      </c>
      <c r="M87" s="172">
        <f t="shared" ca="1" si="32"/>
        <v>0</v>
      </c>
      <c r="N87" s="172">
        <f t="shared" ca="1" si="33"/>
        <v>0</v>
      </c>
      <c r="O87" s="172">
        <f t="shared" ca="1" si="34"/>
        <v>0</v>
      </c>
      <c r="P87" s="172">
        <f t="shared" ca="1" si="35"/>
        <v>0</v>
      </c>
      <c r="Q87" s="172">
        <f t="shared" ca="1" si="36"/>
        <v>0</v>
      </c>
      <c r="R87" s="172">
        <f t="shared" ca="1" si="37"/>
        <v>0</v>
      </c>
      <c r="S87" s="172">
        <f t="shared" ca="1" si="38"/>
        <v>0</v>
      </c>
      <c r="U87" s="169">
        <f t="shared" ca="1" si="11"/>
        <v>0</v>
      </c>
      <c r="V87" s="173">
        <f t="shared" ca="1" si="12"/>
        <v>0</v>
      </c>
      <c r="W87" s="174">
        <f t="shared" ca="1" si="13"/>
        <v>0</v>
      </c>
      <c r="X87" s="174">
        <f t="shared" ca="1" si="45"/>
        <v>0</v>
      </c>
      <c r="Y87" s="174">
        <f t="shared" ca="1" si="45"/>
        <v>0</v>
      </c>
      <c r="Z87" s="174">
        <f t="shared" ca="1" si="45"/>
        <v>0</v>
      </c>
      <c r="AA87" s="174">
        <f t="shared" ca="1" si="45"/>
        <v>0</v>
      </c>
      <c r="AB87" s="174">
        <f t="shared" ca="1" si="45"/>
        <v>0</v>
      </c>
      <c r="AC87" s="174">
        <f t="shared" ca="1" si="45"/>
        <v>0</v>
      </c>
      <c r="AD87" s="174">
        <f t="shared" ca="1" si="45"/>
        <v>0</v>
      </c>
      <c r="AE87" s="174">
        <f t="shared" ca="1" si="45"/>
        <v>0</v>
      </c>
      <c r="AF87" s="174">
        <f t="shared" ca="1" si="45"/>
        <v>0</v>
      </c>
      <c r="AG87" s="174">
        <f t="shared" ca="1" si="45"/>
        <v>0</v>
      </c>
      <c r="AH87" s="174">
        <f t="shared" ca="1" si="45"/>
        <v>0</v>
      </c>
      <c r="AI87" s="174">
        <f t="shared" ca="1" si="45"/>
        <v>0</v>
      </c>
      <c r="AJ87" s="174">
        <f t="shared" ca="1" si="45"/>
        <v>0</v>
      </c>
      <c r="AK87" s="174">
        <f t="shared" ca="1" si="45"/>
        <v>0</v>
      </c>
      <c r="AL87" s="179"/>
      <c r="AM87" s="174">
        <f t="shared" ca="1" si="15"/>
        <v>0</v>
      </c>
      <c r="AN87" s="174">
        <f t="shared" ca="1" si="46"/>
        <v>0</v>
      </c>
      <c r="AO87" s="174">
        <f t="shared" ca="1" si="46"/>
        <v>0</v>
      </c>
      <c r="AP87" s="174">
        <f t="shared" ca="1" si="46"/>
        <v>0</v>
      </c>
      <c r="AQ87" s="174">
        <f t="shared" ca="1" si="46"/>
        <v>0</v>
      </c>
      <c r="AR87" s="174">
        <f t="shared" ca="1" si="46"/>
        <v>0</v>
      </c>
      <c r="AS87" s="174">
        <f t="shared" ca="1" si="46"/>
        <v>0</v>
      </c>
      <c r="AT87" s="174">
        <f t="shared" ca="1" si="46"/>
        <v>0</v>
      </c>
      <c r="AU87" s="174">
        <f t="shared" ca="1" si="46"/>
        <v>0</v>
      </c>
      <c r="AV87" s="174">
        <f t="shared" ca="1" si="46"/>
        <v>0</v>
      </c>
      <c r="AW87" s="174">
        <f t="shared" ca="1" si="46"/>
        <v>0</v>
      </c>
      <c r="AX87" s="174">
        <f t="shared" ca="1" si="46"/>
        <v>0</v>
      </c>
      <c r="AY87" s="174">
        <f t="shared" ca="1" si="46"/>
        <v>0</v>
      </c>
      <c r="AZ87" s="174">
        <f t="shared" ca="1" si="46"/>
        <v>0</v>
      </c>
      <c r="BA87" s="174">
        <f t="shared" ca="1" si="46"/>
        <v>0</v>
      </c>
      <c r="BB87" s="175">
        <f t="shared" ca="1" si="17"/>
        <v>0</v>
      </c>
      <c r="BC87" s="176"/>
      <c r="BD87" s="174">
        <f t="shared" ca="1" si="18"/>
        <v>0</v>
      </c>
      <c r="BE87" s="174">
        <f t="shared" ca="1" si="47"/>
        <v>0</v>
      </c>
      <c r="BF87" s="174">
        <f t="shared" ca="1" si="47"/>
        <v>0</v>
      </c>
      <c r="BG87" s="174">
        <f t="shared" ca="1" si="47"/>
        <v>0</v>
      </c>
      <c r="BH87" s="174">
        <f t="shared" ca="1" si="47"/>
        <v>0</v>
      </c>
      <c r="BI87" s="174">
        <f t="shared" ca="1" si="47"/>
        <v>0</v>
      </c>
      <c r="BJ87" s="174">
        <f t="shared" ca="1" si="47"/>
        <v>0</v>
      </c>
      <c r="BK87" s="174">
        <f t="shared" ca="1" si="47"/>
        <v>0</v>
      </c>
      <c r="BL87" s="174">
        <f t="shared" ca="1" si="47"/>
        <v>0</v>
      </c>
      <c r="BM87" s="174">
        <f t="shared" ca="1" si="47"/>
        <v>0</v>
      </c>
      <c r="BN87" s="174">
        <f t="shared" ca="1" si="47"/>
        <v>0</v>
      </c>
      <c r="BO87" s="174">
        <f t="shared" ca="1" si="47"/>
        <v>0</v>
      </c>
      <c r="BP87" s="174">
        <f t="shared" ca="1" si="47"/>
        <v>0</v>
      </c>
      <c r="BQ87" s="174">
        <f t="shared" ca="1" si="47"/>
        <v>0</v>
      </c>
      <c r="BR87" s="174">
        <f t="shared" ca="1" si="47"/>
        <v>0</v>
      </c>
      <c r="BS87" s="177">
        <f t="shared" ca="1" si="20"/>
        <v>0</v>
      </c>
      <c r="BT87" s="175"/>
      <c r="BU87" s="178">
        <f ca="1">IF(NOT(debteliminator),0,IF(OR(E$11=0,W86+AM87-BD87&lt;=E$11),0,MIN(W86+AM87-BD87-E$11,$C87)))</f>
        <v>0</v>
      </c>
      <c r="BV87" s="174">
        <f ca="1">IF(NOT(debteliminator),0,IF(OR(F$11=0,X86+AN87-BE87&lt;=F$11),0,MIN(X86+AN87-BE87-F$11,$C87-SUM($BU87:BU87))))</f>
        <v>0</v>
      </c>
      <c r="BW87" s="174">
        <f ca="1">IF(NOT(debteliminator),0,IF(OR(G$11=0,Y86+AO87-BF87&lt;=G$11),0,MIN(Y86+AO87-BF87-G$11,$C87-SUM($BU87:BV87))))</f>
        <v>0</v>
      </c>
      <c r="BX87" s="174">
        <f ca="1">IF(NOT(debteliminator),0,IF(OR(H$11=0,Z86+AP87-BG87&lt;=H$11),0,MIN(Z86+AP87-BG87-H$11,$C87-SUM($BU87:BW87))))</f>
        <v>0</v>
      </c>
      <c r="BY87" s="174">
        <f ca="1">IF(NOT(debteliminator),0,IF(OR(I$11=0,AA86+AQ87-BH87&lt;=I$11),0,MIN(AA86+AQ87-BH87-I$11,$C87-SUM($BU87:BX87))))</f>
        <v>0</v>
      </c>
      <c r="BZ87" s="174">
        <f ca="1">IF(NOT(debteliminator),0,IF(OR(J$11=0,AB86+AR87-BI87&lt;=J$11),0,MIN(AB86+AR87-BI87-J$11,$C87-SUM($BU87:BY87))))</f>
        <v>0</v>
      </c>
      <c r="CA87" s="174">
        <f ca="1">IF(NOT(debteliminator),0,IF(OR(K$11=0,AC86+AS87-BJ87&lt;=K$11),0,MIN(AC86+AS87-BJ87-K$11,$C87-SUM($BU87:BZ87))))</f>
        <v>0</v>
      </c>
      <c r="CB87" s="174">
        <f ca="1">IF(NOT(debteliminator),0,IF(OR(L$11=0,AD86+AT87-BK87&lt;=L$11),0,MIN(AD86+AT87-BK87-L$11,$C87-SUM($BU87:CA87))))</f>
        <v>0</v>
      </c>
      <c r="CC87" s="174">
        <f ca="1">IF(NOT(debteliminator),0,IF(OR(M$11=0,AE86+AU87-BL87&lt;=M$11),0,MIN(AE86+AU87-BL87-M$11,$C87-SUM($BU87:CB87))))</f>
        <v>0</v>
      </c>
      <c r="CD87" s="174">
        <f ca="1">IF(NOT(debteliminator),0,IF(OR(N$11=0,AF86+AV87-BM87&lt;=N$11),0,MIN(AF86+AV87-BM87-N$11,$C87-SUM($BU87:CC87))))</f>
        <v>0</v>
      </c>
      <c r="CE87" s="174">
        <f ca="1">IF(NOT(debteliminator),0,IF(OR(O$11=0,AG86+AW87-BN87&lt;=O$11),0,MIN(AG86+AW87-BN87-O$11,$C87-SUM($BU87:CD87))))</f>
        <v>0</v>
      </c>
      <c r="CF87" s="174">
        <f ca="1">IF(NOT(debteliminator),0,IF(OR(P$11=0,AH86+AX87-BO87&lt;=P$11),0,MIN(AH86+AX87-BO87-P$11,$C87-SUM($BU87:CE87))))</f>
        <v>0</v>
      </c>
      <c r="CG87" s="174">
        <f ca="1">IF(NOT(debteliminator),0,IF(OR(Q$11=0,AI86+AY87-BP87&lt;=Q$11),0,MIN(AI86+AY87-BP87-Q$11,$C87-SUM($BU87:CF87))))</f>
        <v>0</v>
      </c>
      <c r="CH87" s="174">
        <f ca="1">IF(NOT(debteliminator),0,IF(OR(R$11=0,AJ86+AZ87-BQ87&lt;=R$11),0,MIN(AJ86+AZ87-BQ87-R$11,$C87-SUM($BU87:CG87))))</f>
        <v>0</v>
      </c>
      <c r="CI87" s="174">
        <f ca="1">IF(NOT(debteliminator),0,IF(OR(S$11=0,AK86+BA87-BR87&lt;=S$11),0,MIN(AK86+BA87-BR87-S$11,$C87-SUM($BU87:CH87))))</f>
        <v>0</v>
      </c>
      <c r="CJ87" s="177">
        <f t="shared" ca="1" si="21"/>
        <v>0</v>
      </c>
      <c r="CL87" s="178">
        <f t="shared" ca="1" si="24"/>
        <v>0</v>
      </c>
      <c r="CM87" s="174">
        <f ca="1">IF(X86&lt;=0,0,IF($C87-$CJ87&lt;=SUM($CL87:CL87),0,IF(BE87+$C87-$CJ87-SUM($CL87:CL87)&gt;X86+AN87,X86+AN87-BE87,$C87-$CJ87-SUM($CL87:CL87))))</f>
        <v>0</v>
      </c>
      <c r="CN87" s="174">
        <f ca="1">IF(Y86&lt;=0,0,IF($C87-$CJ87&lt;=SUM($CL87:CM87),0,IF(BF87+$C87-$CJ87-SUM($CL87:CM87)&gt;Y86+AO87,Y86+AO87-BF87,$C87-$CJ87-SUM($CL87:CM87))))</f>
        <v>0</v>
      </c>
      <c r="CO87" s="174">
        <f ca="1">IF(Z86&lt;=0,0,IF($C87-$CJ87&lt;=SUM($CL87:CN87),0,IF(BG87+$C87-$CJ87-SUM($CL87:CN87)&gt;Z86+AP87,Z86+AP87-BG87,$C87-$CJ87-SUM($CL87:CN87))))</f>
        <v>0</v>
      </c>
      <c r="CP87" s="174">
        <f ca="1">IF(AA86&lt;=0,0,IF($C87-$CJ87&lt;=SUM($CL87:CO87),0,IF(BH87+$C87-$CJ87-SUM($CL87:CO87)&gt;AA86+AQ87,AA86+AQ87-BH87,$C87-$CJ87-SUM($CL87:CO87))))</f>
        <v>0</v>
      </c>
      <c r="CQ87" s="174">
        <f ca="1">IF(AB86&lt;=0,0,IF($C87-$CJ87&lt;=SUM($CL87:CP87),0,IF(BI87+$C87-$CJ87-SUM($CL87:CP87)&gt;AB86+AR87,AB86+AR87-BI87,$C87-$CJ87-SUM($CL87:CP87))))</f>
        <v>0</v>
      </c>
      <c r="CR87" s="174">
        <f ca="1">IF(AC86&lt;=0,0,IF($C87-$CJ87&lt;=SUM($CL87:CQ87),0,IF(BJ87+$C87-$CJ87-SUM($CL87:CQ87)&gt;AC86+AS87,AC86+AS87-BJ87,$C87-$CJ87-SUM($CL87:CQ87))))</f>
        <v>0</v>
      </c>
      <c r="CS87" s="174">
        <f ca="1">IF(AD86&lt;=0,0,IF($C87-$CJ87&lt;=SUM($CL87:CR87),0,IF(BK87+$C87-$CJ87-SUM($CL87:CR87)&gt;AD86+AT87,AD86+AT87-BK87,$C87-$CJ87-SUM($CL87:CR87))))</f>
        <v>0</v>
      </c>
      <c r="CT87" s="174">
        <f ca="1">IF(AE86&lt;=0,0,IF($C87-$CJ87&lt;=SUM($CL87:CS87),0,IF(BL87+$C87-$CJ87-SUM($CL87:CS87)&gt;AE86+AU87,AE86+AU87-BL87,$C87-$CJ87-SUM($CL87:CS87))))</f>
        <v>0</v>
      </c>
      <c r="CU87" s="174">
        <f ca="1">IF(AF86&lt;=0,0,IF($C87-$CJ87&lt;=SUM($CL87:CT87),0,IF(BM87+$C87-$CJ87-SUM($CL87:CT87)&gt;AF86+AV87,AF86+AV87-BM87,$C87-$CJ87-SUM($CL87:CT87))))</f>
        <v>0</v>
      </c>
      <c r="CV87" s="174">
        <f ca="1">IF(AG86&lt;=0,0,IF($C87-$CJ87&lt;=SUM($CL87:CU87),0,IF(BN87+$C87-$CJ87-SUM($CL87:CU87)&gt;AG86+AW87,AG86+AW87-BN87,$C87-$CJ87-SUM($CL87:CU87))))</f>
        <v>0</v>
      </c>
      <c r="CW87" s="174">
        <f ca="1">IF(AH86&lt;=0,0,IF($C87-$CJ87&lt;=SUM($CL87:CV87),0,IF(BO87+$C87-$CJ87-SUM($CL87:CV87)&gt;AH86+AX87,AH86+AX87-BO87,$C87-$CJ87-SUM($CL87:CV87))))</f>
        <v>0</v>
      </c>
      <c r="CX87" s="174">
        <f ca="1">IF(AI86&lt;=0,0,IF($C87-$CJ87&lt;=SUM($CL87:CW87),0,IF(BP87+$C87-$CJ87-SUM($CL87:CW87)&gt;AI86+AY87,AI86+AY87-BP87,$C87-$CJ87-SUM($CL87:CW87))))</f>
        <v>0</v>
      </c>
      <c r="CY87" s="174">
        <f ca="1">IF(AJ86&lt;=0,0,IF($C87-$CJ87&lt;=SUM($CL87:CX87),0,IF(BQ87+$C87-$CJ87-SUM($CL87:CX87)&gt;AJ86+AZ87,AJ86+AZ87-BQ87,$C87-$CJ87-SUM($CL87:CX87))))</f>
        <v>0</v>
      </c>
      <c r="CZ87" s="174">
        <f ca="1">IF(AK86&lt;=0,0,IF($C87-$CJ87&lt;=SUM($CL87:CY87),0,IF(BR87+$C87-$CJ87-SUM($CL87:CY87)&gt;AK86+BA87,AK86+BA87-BR87,$C87-$CJ87-SUM($CL87:CY87))))</f>
        <v>0</v>
      </c>
      <c r="DA87" s="176"/>
      <c r="DB87" s="176"/>
    </row>
    <row r="88" spans="1:106">
      <c r="A88" s="165" t="str">
        <f t="shared" ca="1" si="9"/>
        <v/>
      </c>
      <c r="B88" s="166" t="e">
        <f t="shared" ca="1" si="22"/>
        <v>#N/A</v>
      </c>
      <c r="C88" s="169" t="str">
        <f ca="1">IF(A88="","",IF(debteliminator,IF(($E$7-BS88)&lt;0,0,$E$7-BS88),0)+D88)</f>
        <v/>
      </c>
      <c r="D88" s="420"/>
      <c r="E88" s="172">
        <f t="shared" ca="1" si="23"/>
        <v>0</v>
      </c>
      <c r="F88" s="172">
        <f t="shared" ca="1" si="25"/>
        <v>0</v>
      </c>
      <c r="G88" s="172">
        <f t="shared" ca="1" si="26"/>
        <v>0</v>
      </c>
      <c r="H88" s="172">
        <f t="shared" ca="1" si="27"/>
        <v>0</v>
      </c>
      <c r="I88" s="172">
        <f t="shared" ca="1" si="28"/>
        <v>0</v>
      </c>
      <c r="J88" s="172">
        <f t="shared" ca="1" si="29"/>
        <v>0</v>
      </c>
      <c r="K88" s="172">
        <f t="shared" ca="1" si="30"/>
        <v>0</v>
      </c>
      <c r="L88" s="172">
        <f t="shared" ca="1" si="31"/>
        <v>0</v>
      </c>
      <c r="M88" s="172">
        <f t="shared" ca="1" si="32"/>
        <v>0</v>
      </c>
      <c r="N88" s="172">
        <f t="shared" ca="1" si="33"/>
        <v>0</v>
      </c>
      <c r="O88" s="172">
        <f t="shared" ca="1" si="34"/>
        <v>0</v>
      </c>
      <c r="P88" s="172">
        <f t="shared" ca="1" si="35"/>
        <v>0</v>
      </c>
      <c r="Q88" s="172">
        <f t="shared" ca="1" si="36"/>
        <v>0</v>
      </c>
      <c r="R88" s="172">
        <f t="shared" ca="1" si="37"/>
        <v>0</v>
      </c>
      <c r="S88" s="172">
        <f t="shared" ca="1" si="38"/>
        <v>0</v>
      </c>
      <c r="U88" s="169">
        <f t="shared" ca="1" si="11"/>
        <v>0</v>
      </c>
      <c r="V88" s="173">
        <f t="shared" ca="1" si="12"/>
        <v>0</v>
      </c>
      <c r="W88" s="174">
        <f t="shared" ca="1" si="13"/>
        <v>0</v>
      </c>
      <c r="X88" s="174">
        <f t="shared" ca="1" si="45"/>
        <v>0</v>
      </c>
      <c r="Y88" s="174">
        <f t="shared" ca="1" si="45"/>
        <v>0</v>
      </c>
      <c r="Z88" s="174">
        <f t="shared" ca="1" si="45"/>
        <v>0</v>
      </c>
      <c r="AA88" s="174">
        <f t="shared" ca="1" si="45"/>
        <v>0</v>
      </c>
      <c r="AB88" s="174">
        <f t="shared" ca="1" si="45"/>
        <v>0</v>
      </c>
      <c r="AC88" s="174">
        <f t="shared" ca="1" si="45"/>
        <v>0</v>
      </c>
      <c r="AD88" s="174">
        <f t="shared" ca="1" si="45"/>
        <v>0</v>
      </c>
      <c r="AE88" s="174">
        <f t="shared" ca="1" si="45"/>
        <v>0</v>
      </c>
      <c r="AF88" s="174">
        <f t="shared" ca="1" si="45"/>
        <v>0</v>
      </c>
      <c r="AG88" s="174">
        <f t="shared" ca="1" si="45"/>
        <v>0</v>
      </c>
      <c r="AH88" s="174">
        <f t="shared" ca="1" si="45"/>
        <v>0</v>
      </c>
      <c r="AI88" s="174">
        <f t="shared" ca="1" si="45"/>
        <v>0</v>
      </c>
      <c r="AJ88" s="174">
        <f t="shared" ca="1" si="45"/>
        <v>0</v>
      </c>
      <c r="AK88" s="174">
        <f t="shared" ca="1" si="45"/>
        <v>0</v>
      </c>
      <c r="AL88" s="179"/>
      <c r="AM88" s="174">
        <f t="shared" ca="1" si="15"/>
        <v>0</v>
      </c>
      <c r="AN88" s="174">
        <f t="shared" ca="1" si="46"/>
        <v>0</v>
      </c>
      <c r="AO88" s="174">
        <f t="shared" ca="1" si="46"/>
        <v>0</v>
      </c>
      <c r="AP88" s="174">
        <f t="shared" ca="1" si="46"/>
        <v>0</v>
      </c>
      <c r="AQ88" s="174">
        <f t="shared" ca="1" si="46"/>
        <v>0</v>
      </c>
      <c r="AR88" s="174">
        <f t="shared" ca="1" si="46"/>
        <v>0</v>
      </c>
      <c r="AS88" s="174">
        <f t="shared" ca="1" si="46"/>
        <v>0</v>
      </c>
      <c r="AT88" s="174">
        <f t="shared" ca="1" si="46"/>
        <v>0</v>
      </c>
      <c r="AU88" s="174">
        <f t="shared" ca="1" si="46"/>
        <v>0</v>
      </c>
      <c r="AV88" s="174">
        <f t="shared" ca="1" si="46"/>
        <v>0</v>
      </c>
      <c r="AW88" s="174">
        <f t="shared" ca="1" si="46"/>
        <v>0</v>
      </c>
      <c r="AX88" s="174">
        <f t="shared" ca="1" si="46"/>
        <v>0</v>
      </c>
      <c r="AY88" s="174">
        <f t="shared" ca="1" si="46"/>
        <v>0</v>
      </c>
      <c r="AZ88" s="174">
        <f t="shared" ca="1" si="46"/>
        <v>0</v>
      </c>
      <c r="BA88" s="174">
        <f t="shared" ca="1" si="46"/>
        <v>0</v>
      </c>
      <c r="BB88" s="175">
        <f t="shared" ca="1" si="17"/>
        <v>0</v>
      </c>
      <c r="BC88" s="176"/>
      <c r="BD88" s="174">
        <f t="shared" ca="1" si="18"/>
        <v>0</v>
      </c>
      <c r="BE88" s="174">
        <f t="shared" ca="1" si="47"/>
        <v>0</v>
      </c>
      <c r="BF88" s="174">
        <f t="shared" ca="1" si="47"/>
        <v>0</v>
      </c>
      <c r="BG88" s="174">
        <f t="shared" ca="1" si="47"/>
        <v>0</v>
      </c>
      <c r="BH88" s="174">
        <f t="shared" ca="1" si="47"/>
        <v>0</v>
      </c>
      <c r="BI88" s="174">
        <f t="shared" ca="1" si="47"/>
        <v>0</v>
      </c>
      <c r="BJ88" s="174">
        <f t="shared" ca="1" si="47"/>
        <v>0</v>
      </c>
      <c r="BK88" s="174">
        <f t="shared" ca="1" si="47"/>
        <v>0</v>
      </c>
      <c r="BL88" s="174">
        <f t="shared" ca="1" si="47"/>
        <v>0</v>
      </c>
      <c r="BM88" s="174">
        <f t="shared" ca="1" si="47"/>
        <v>0</v>
      </c>
      <c r="BN88" s="174">
        <f t="shared" ca="1" si="47"/>
        <v>0</v>
      </c>
      <c r="BO88" s="174">
        <f t="shared" ca="1" si="47"/>
        <v>0</v>
      </c>
      <c r="BP88" s="174">
        <f t="shared" ca="1" si="47"/>
        <v>0</v>
      </c>
      <c r="BQ88" s="174">
        <f t="shared" ca="1" si="47"/>
        <v>0</v>
      </c>
      <c r="BR88" s="174">
        <f t="shared" ca="1" si="47"/>
        <v>0</v>
      </c>
      <c r="BS88" s="177">
        <f t="shared" ca="1" si="20"/>
        <v>0</v>
      </c>
      <c r="BT88" s="175"/>
      <c r="BU88" s="178">
        <f ca="1">IF(NOT(debteliminator),0,IF(OR(E$11=0,W87+AM88-BD88&lt;=E$11),0,MIN(W87+AM88-BD88-E$11,$C88)))</f>
        <v>0</v>
      </c>
      <c r="BV88" s="174">
        <f ca="1">IF(NOT(debteliminator),0,IF(OR(F$11=0,X87+AN88-BE88&lt;=F$11),0,MIN(X87+AN88-BE88-F$11,$C88-SUM($BU88:BU88))))</f>
        <v>0</v>
      </c>
      <c r="BW88" s="174">
        <f ca="1">IF(NOT(debteliminator),0,IF(OR(G$11=0,Y87+AO88-BF88&lt;=G$11),0,MIN(Y87+AO88-BF88-G$11,$C88-SUM($BU88:BV88))))</f>
        <v>0</v>
      </c>
      <c r="BX88" s="174">
        <f ca="1">IF(NOT(debteliminator),0,IF(OR(H$11=0,Z87+AP88-BG88&lt;=H$11),0,MIN(Z87+AP88-BG88-H$11,$C88-SUM($BU88:BW88))))</f>
        <v>0</v>
      </c>
      <c r="BY88" s="174">
        <f ca="1">IF(NOT(debteliminator),0,IF(OR(I$11=0,AA87+AQ88-BH88&lt;=I$11),0,MIN(AA87+AQ88-BH88-I$11,$C88-SUM($BU88:BX88))))</f>
        <v>0</v>
      </c>
      <c r="BZ88" s="174">
        <f ca="1">IF(NOT(debteliminator),0,IF(OR(J$11=0,AB87+AR88-BI88&lt;=J$11),0,MIN(AB87+AR88-BI88-J$11,$C88-SUM($BU88:BY88))))</f>
        <v>0</v>
      </c>
      <c r="CA88" s="174">
        <f ca="1">IF(NOT(debteliminator),0,IF(OR(K$11=0,AC87+AS88-BJ88&lt;=K$11),0,MIN(AC87+AS88-BJ88-K$11,$C88-SUM($BU88:BZ88))))</f>
        <v>0</v>
      </c>
      <c r="CB88" s="174">
        <f ca="1">IF(NOT(debteliminator),0,IF(OR(L$11=0,AD87+AT88-BK88&lt;=L$11),0,MIN(AD87+AT88-BK88-L$11,$C88-SUM($BU88:CA88))))</f>
        <v>0</v>
      </c>
      <c r="CC88" s="174">
        <f ca="1">IF(NOT(debteliminator),0,IF(OR(M$11=0,AE87+AU88-BL88&lt;=M$11),0,MIN(AE87+AU88-BL88-M$11,$C88-SUM($BU88:CB88))))</f>
        <v>0</v>
      </c>
      <c r="CD88" s="174">
        <f ca="1">IF(NOT(debteliminator),0,IF(OR(N$11=0,AF87+AV88-BM88&lt;=N$11),0,MIN(AF87+AV88-BM88-N$11,$C88-SUM($BU88:CC88))))</f>
        <v>0</v>
      </c>
      <c r="CE88" s="174">
        <f ca="1">IF(NOT(debteliminator),0,IF(OR(O$11=0,AG87+AW88-BN88&lt;=O$11),0,MIN(AG87+AW88-BN88-O$11,$C88-SUM($BU88:CD88))))</f>
        <v>0</v>
      </c>
      <c r="CF88" s="174">
        <f ca="1">IF(NOT(debteliminator),0,IF(OR(P$11=0,AH87+AX88-BO88&lt;=P$11),0,MIN(AH87+AX88-BO88-P$11,$C88-SUM($BU88:CE88))))</f>
        <v>0</v>
      </c>
      <c r="CG88" s="174">
        <f ca="1">IF(NOT(debteliminator),0,IF(OR(Q$11=0,AI87+AY88-BP88&lt;=Q$11),0,MIN(AI87+AY88-BP88-Q$11,$C88-SUM($BU88:CF88))))</f>
        <v>0</v>
      </c>
      <c r="CH88" s="174">
        <f ca="1">IF(NOT(debteliminator),0,IF(OR(R$11=0,AJ87+AZ88-BQ88&lt;=R$11),0,MIN(AJ87+AZ88-BQ88-R$11,$C88-SUM($BU88:CG88))))</f>
        <v>0</v>
      </c>
      <c r="CI88" s="174">
        <f ca="1">IF(NOT(debteliminator),0,IF(OR(S$11=0,AK87+BA88-BR88&lt;=S$11),0,MIN(AK87+BA88-BR88-S$11,$C88-SUM($BU88:CH88))))</f>
        <v>0</v>
      </c>
      <c r="CJ88" s="177">
        <f t="shared" ca="1" si="21"/>
        <v>0</v>
      </c>
      <c r="CL88" s="178">
        <f t="shared" ca="1" si="24"/>
        <v>0</v>
      </c>
      <c r="CM88" s="174">
        <f ca="1">IF(X87&lt;=0,0,IF($C88-$CJ88&lt;=SUM($CL88:CL88),0,IF(BE88+$C88-$CJ88-SUM($CL88:CL88)&gt;X87+AN88,X87+AN88-BE88,$C88-$CJ88-SUM($CL88:CL88))))</f>
        <v>0</v>
      </c>
      <c r="CN88" s="174">
        <f ca="1">IF(Y87&lt;=0,0,IF($C88-$CJ88&lt;=SUM($CL88:CM88),0,IF(BF88+$C88-$CJ88-SUM($CL88:CM88)&gt;Y87+AO88,Y87+AO88-BF88,$C88-$CJ88-SUM($CL88:CM88))))</f>
        <v>0</v>
      </c>
      <c r="CO88" s="174">
        <f ca="1">IF(Z87&lt;=0,0,IF($C88-$CJ88&lt;=SUM($CL88:CN88),0,IF(BG88+$C88-$CJ88-SUM($CL88:CN88)&gt;Z87+AP88,Z87+AP88-BG88,$C88-$CJ88-SUM($CL88:CN88))))</f>
        <v>0</v>
      </c>
      <c r="CP88" s="174">
        <f ca="1">IF(AA87&lt;=0,0,IF($C88-$CJ88&lt;=SUM($CL88:CO88),0,IF(BH88+$C88-$CJ88-SUM($CL88:CO88)&gt;AA87+AQ88,AA87+AQ88-BH88,$C88-$CJ88-SUM($CL88:CO88))))</f>
        <v>0</v>
      </c>
      <c r="CQ88" s="174">
        <f ca="1">IF(AB87&lt;=0,0,IF($C88-$CJ88&lt;=SUM($CL88:CP88),0,IF(BI88+$C88-$CJ88-SUM($CL88:CP88)&gt;AB87+AR88,AB87+AR88-BI88,$C88-$CJ88-SUM($CL88:CP88))))</f>
        <v>0</v>
      </c>
      <c r="CR88" s="174">
        <f ca="1">IF(AC87&lt;=0,0,IF($C88-$CJ88&lt;=SUM($CL88:CQ88),0,IF(BJ88+$C88-$CJ88-SUM($CL88:CQ88)&gt;AC87+AS88,AC87+AS88-BJ88,$C88-$CJ88-SUM($CL88:CQ88))))</f>
        <v>0</v>
      </c>
      <c r="CS88" s="174">
        <f ca="1">IF(AD87&lt;=0,0,IF($C88-$CJ88&lt;=SUM($CL88:CR88),0,IF(BK88+$C88-$CJ88-SUM($CL88:CR88)&gt;AD87+AT88,AD87+AT88-BK88,$C88-$CJ88-SUM($CL88:CR88))))</f>
        <v>0</v>
      </c>
      <c r="CT88" s="174">
        <f ca="1">IF(AE87&lt;=0,0,IF($C88-$CJ88&lt;=SUM($CL88:CS88),0,IF(BL88+$C88-$CJ88-SUM($CL88:CS88)&gt;AE87+AU88,AE87+AU88-BL88,$C88-$CJ88-SUM($CL88:CS88))))</f>
        <v>0</v>
      </c>
      <c r="CU88" s="174">
        <f ca="1">IF(AF87&lt;=0,0,IF($C88-$CJ88&lt;=SUM($CL88:CT88),0,IF(BM88+$C88-$CJ88-SUM($CL88:CT88)&gt;AF87+AV88,AF87+AV88-BM88,$C88-$CJ88-SUM($CL88:CT88))))</f>
        <v>0</v>
      </c>
      <c r="CV88" s="174">
        <f ca="1">IF(AG87&lt;=0,0,IF($C88-$CJ88&lt;=SUM($CL88:CU88),0,IF(BN88+$C88-$CJ88-SUM($CL88:CU88)&gt;AG87+AW88,AG87+AW88-BN88,$C88-$CJ88-SUM($CL88:CU88))))</f>
        <v>0</v>
      </c>
      <c r="CW88" s="174">
        <f ca="1">IF(AH87&lt;=0,0,IF($C88-$CJ88&lt;=SUM($CL88:CV88),0,IF(BO88+$C88-$CJ88-SUM($CL88:CV88)&gt;AH87+AX88,AH87+AX88-BO88,$C88-$CJ88-SUM($CL88:CV88))))</f>
        <v>0</v>
      </c>
      <c r="CX88" s="174">
        <f ca="1">IF(AI87&lt;=0,0,IF($C88-$CJ88&lt;=SUM($CL88:CW88),0,IF(BP88+$C88-$CJ88-SUM($CL88:CW88)&gt;AI87+AY88,AI87+AY88-BP88,$C88-$CJ88-SUM($CL88:CW88))))</f>
        <v>0</v>
      </c>
      <c r="CY88" s="174">
        <f ca="1">IF(AJ87&lt;=0,0,IF($C88-$CJ88&lt;=SUM($CL88:CX88),0,IF(BQ88+$C88-$CJ88-SUM($CL88:CX88)&gt;AJ87+AZ88,AJ87+AZ88-BQ88,$C88-$CJ88-SUM($CL88:CX88))))</f>
        <v>0</v>
      </c>
      <c r="CZ88" s="174">
        <f ca="1">IF(AK87&lt;=0,0,IF($C88-$CJ88&lt;=SUM($CL88:CY88),0,IF(BR88+$C88-$CJ88-SUM($CL88:CY88)&gt;AK87+BA88,AK87+BA88-BR88,$C88-$CJ88-SUM($CL88:CY88))))</f>
        <v>0</v>
      </c>
      <c r="DA88" s="176"/>
      <c r="DB88" s="176"/>
    </row>
    <row r="89" spans="1:106">
      <c r="A89" s="165" t="str">
        <f t="shared" ref="A89:A152" ca="1" si="48">IF(SUM(W88:AK88)&lt;=0,"",A88+1)</f>
        <v/>
      </c>
      <c r="B89" s="166" t="e">
        <f t="shared" ca="1" si="22"/>
        <v>#N/A</v>
      </c>
      <c r="C89" s="169" t="str">
        <f ca="1">IF(A89="","",IF(debteliminator,IF(($E$7-BS89)&lt;0,0,$E$7-BS89),0)+D89)</f>
        <v/>
      </c>
      <c r="D89" s="420"/>
      <c r="E89" s="172">
        <f t="shared" ca="1" si="23"/>
        <v>0</v>
      </c>
      <c r="F89" s="172">
        <f t="shared" ca="1" si="25"/>
        <v>0</v>
      </c>
      <c r="G89" s="172">
        <f t="shared" ca="1" si="26"/>
        <v>0</v>
      </c>
      <c r="H89" s="172">
        <f t="shared" ca="1" si="27"/>
        <v>0</v>
      </c>
      <c r="I89" s="172">
        <f t="shared" ca="1" si="28"/>
        <v>0</v>
      </c>
      <c r="J89" s="172">
        <f t="shared" ca="1" si="29"/>
        <v>0</v>
      </c>
      <c r="K89" s="172">
        <f t="shared" ca="1" si="30"/>
        <v>0</v>
      </c>
      <c r="L89" s="172">
        <f t="shared" ca="1" si="31"/>
        <v>0</v>
      </c>
      <c r="M89" s="172">
        <f t="shared" ca="1" si="32"/>
        <v>0</v>
      </c>
      <c r="N89" s="172">
        <f t="shared" ca="1" si="33"/>
        <v>0</v>
      </c>
      <c r="O89" s="172">
        <f t="shared" ca="1" si="34"/>
        <v>0</v>
      </c>
      <c r="P89" s="172">
        <f t="shared" ca="1" si="35"/>
        <v>0</v>
      </c>
      <c r="Q89" s="172">
        <f t="shared" ca="1" si="36"/>
        <v>0</v>
      </c>
      <c r="R89" s="172">
        <f t="shared" ca="1" si="37"/>
        <v>0</v>
      </c>
      <c r="S89" s="172">
        <f t="shared" ca="1" si="38"/>
        <v>0</v>
      </c>
      <c r="U89" s="169">
        <f t="shared" ref="U89:U152" ca="1" si="49">SUM(W89:AK89)</f>
        <v>0</v>
      </c>
      <c r="V89" s="173">
        <f t="shared" ref="V89:V152" ca="1" si="50">SUM(E89:S89)</f>
        <v>0</v>
      </c>
      <c r="W89" s="174">
        <f t="shared" ref="W89:W152" ca="1" si="51">IF(E$10=0,0,ROUND(W88-(E89-AM89),2))</f>
        <v>0</v>
      </c>
      <c r="X89" s="174">
        <f t="shared" ref="X89:AK104" ca="1" si="52">IF(F$10=0,0,ROUND(X88-(F89-AN89),2))</f>
        <v>0</v>
      </c>
      <c r="Y89" s="174">
        <f t="shared" ca="1" si="52"/>
        <v>0</v>
      </c>
      <c r="Z89" s="174">
        <f t="shared" ca="1" si="52"/>
        <v>0</v>
      </c>
      <c r="AA89" s="174">
        <f t="shared" ca="1" si="52"/>
        <v>0</v>
      </c>
      <c r="AB89" s="174">
        <f t="shared" ca="1" si="52"/>
        <v>0</v>
      </c>
      <c r="AC89" s="174">
        <f t="shared" ca="1" si="52"/>
        <v>0</v>
      </c>
      <c r="AD89" s="174">
        <f t="shared" ca="1" si="52"/>
        <v>0</v>
      </c>
      <c r="AE89" s="174">
        <f t="shared" ca="1" si="52"/>
        <v>0</v>
      </c>
      <c r="AF89" s="174">
        <f t="shared" ca="1" si="52"/>
        <v>0</v>
      </c>
      <c r="AG89" s="174">
        <f t="shared" ca="1" si="52"/>
        <v>0</v>
      </c>
      <c r="AH89" s="174">
        <f t="shared" ca="1" si="52"/>
        <v>0</v>
      </c>
      <c r="AI89" s="174">
        <f t="shared" ca="1" si="52"/>
        <v>0</v>
      </c>
      <c r="AJ89" s="174">
        <f t="shared" ca="1" si="52"/>
        <v>0</v>
      </c>
      <c r="AK89" s="174">
        <f t="shared" ca="1" si="52"/>
        <v>0</v>
      </c>
      <c r="AL89" s="179"/>
      <c r="AM89" s="174">
        <f t="shared" ref="AM89:AM152" ca="1" si="53">ROUND(W88*E$12/12,2)</f>
        <v>0</v>
      </c>
      <c r="AN89" s="174">
        <f t="shared" ref="AN89:BA104" ca="1" si="54">ROUND(X88*F$12/12,2)</f>
        <v>0</v>
      </c>
      <c r="AO89" s="174">
        <f t="shared" ca="1" si="54"/>
        <v>0</v>
      </c>
      <c r="AP89" s="174">
        <f t="shared" ca="1" si="54"/>
        <v>0</v>
      </c>
      <c r="AQ89" s="174">
        <f t="shared" ca="1" si="54"/>
        <v>0</v>
      </c>
      <c r="AR89" s="174">
        <f t="shared" ca="1" si="54"/>
        <v>0</v>
      </c>
      <c r="AS89" s="174">
        <f t="shared" ca="1" si="54"/>
        <v>0</v>
      </c>
      <c r="AT89" s="174">
        <f t="shared" ca="1" si="54"/>
        <v>0</v>
      </c>
      <c r="AU89" s="174">
        <f t="shared" ca="1" si="54"/>
        <v>0</v>
      </c>
      <c r="AV89" s="174">
        <f t="shared" ca="1" si="54"/>
        <v>0</v>
      </c>
      <c r="AW89" s="174">
        <f t="shared" ca="1" si="54"/>
        <v>0</v>
      </c>
      <c r="AX89" s="174">
        <f t="shared" ca="1" si="54"/>
        <v>0</v>
      </c>
      <c r="AY89" s="174">
        <f t="shared" ca="1" si="54"/>
        <v>0</v>
      </c>
      <c r="AZ89" s="174">
        <f t="shared" ca="1" si="54"/>
        <v>0</v>
      </c>
      <c r="BA89" s="174">
        <f t="shared" ca="1" si="54"/>
        <v>0</v>
      </c>
      <c r="BB89" s="175">
        <f t="shared" ref="BB89:BB152" ca="1" si="55">SUM(AM89:BA89)</f>
        <v>0</v>
      </c>
      <c r="BC89" s="176"/>
      <c r="BD89" s="174">
        <f t="shared" ref="BD89:BD152" ca="1" si="56">IF(W88&gt;0,IF((W88+AM89)&lt;E$13,W88+AM89,E$13),0)</f>
        <v>0</v>
      </c>
      <c r="BE89" s="174">
        <f t="shared" ref="BE89:BR104" ca="1" si="57">IF(X88&gt;0,IF((X88+AN89)&lt;F$13,X88+AN89,F$13),0)</f>
        <v>0</v>
      </c>
      <c r="BF89" s="174">
        <f t="shared" ca="1" si="57"/>
        <v>0</v>
      </c>
      <c r="BG89" s="174">
        <f t="shared" ca="1" si="57"/>
        <v>0</v>
      </c>
      <c r="BH89" s="174">
        <f t="shared" ca="1" si="57"/>
        <v>0</v>
      </c>
      <c r="BI89" s="174">
        <f t="shared" ca="1" si="57"/>
        <v>0</v>
      </c>
      <c r="BJ89" s="174">
        <f t="shared" ca="1" si="57"/>
        <v>0</v>
      </c>
      <c r="BK89" s="174">
        <f t="shared" ca="1" si="57"/>
        <v>0</v>
      </c>
      <c r="BL89" s="174">
        <f t="shared" ca="1" si="57"/>
        <v>0</v>
      </c>
      <c r="BM89" s="174">
        <f t="shared" ca="1" si="57"/>
        <v>0</v>
      </c>
      <c r="BN89" s="174">
        <f t="shared" ca="1" si="57"/>
        <v>0</v>
      </c>
      <c r="BO89" s="174">
        <f t="shared" ca="1" si="57"/>
        <v>0</v>
      </c>
      <c r="BP89" s="174">
        <f t="shared" ca="1" si="57"/>
        <v>0</v>
      </c>
      <c r="BQ89" s="174">
        <f t="shared" ca="1" si="57"/>
        <v>0</v>
      </c>
      <c r="BR89" s="174">
        <f t="shared" ca="1" si="57"/>
        <v>0</v>
      </c>
      <c r="BS89" s="177">
        <f t="shared" ref="BS89:BS152" ca="1" si="58">SUM(BD89:BR89)</f>
        <v>0</v>
      </c>
      <c r="BT89" s="175"/>
      <c r="BU89" s="178">
        <f ca="1">IF(NOT(debteliminator),0,IF(OR(E$11=0,W88+AM89-BD89&lt;=E$11),0,MIN(W88+AM89-BD89-E$11,$C89)))</f>
        <v>0</v>
      </c>
      <c r="BV89" s="174">
        <f ca="1">IF(NOT(debteliminator),0,IF(OR(F$11=0,X88+AN89-BE89&lt;=F$11),0,MIN(X88+AN89-BE89-F$11,$C89-SUM($BU89:BU89))))</f>
        <v>0</v>
      </c>
      <c r="BW89" s="174">
        <f ca="1">IF(NOT(debteliminator),0,IF(OR(G$11=0,Y88+AO89-BF89&lt;=G$11),0,MIN(Y88+AO89-BF89-G$11,$C89-SUM($BU89:BV89))))</f>
        <v>0</v>
      </c>
      <c r="BX89" s="174">
        <f ca="1">IF(NOT(debteliminator),0,IF(OR(H$11=0,Z88+AP89-BG89&lt;=H$11),0,MIN(Z88+AP89-BG89-H$11,$C89-SUM($BU89:BW89))))</f>
        <v>0</v>
      </c>
      <c r="BY89" s="174">
        <f ca="1">IF(NOT(debteliminator),0,IF(OR(I$11=0,AA88+AQ89-BH89&lt;=I$11),0,MIN(AA88+AQ89-BH89-I$11,$C89-SUM($BU89:BX89))))</f>
        <v>0</v>
      </c>
      <c r="BZ89" s="174">
        <f ca="1">IF(NOT(debteliminator),0,IF(OR(J$11=0,AB88+AR89-BI89&lt;=J$11),0,MIN(AB88+AR89-BI89-J$11,$C89-SUM($BU89:BY89))))</f>
        <v>0</v>
      </c>
      <c r="CA89" s="174">
        <f ca="1">IF(NOT(debteliminator),0,IF(OR(K$11=0,AC88+AS89-BJ89&lt;=K$11),0,MIN(AC88+AS89-BJ89-K$11,$C89-SUM($BU89:BZ89))))</f>
        <v>0</v>
      </c>
      <c r="CB89" s="174">
        <f ca="1">IF(NOT(debteliminator),0,IF(OR(L$11=0,AD88+AT89-BK89&lt;=L$11),0,MIN(AD88+AT89-BK89-L$11,$C89-SUM($BU89:CA89))))</f>
        <v>0</v>
      </c>
      <c r="CC89" s="174">
        <f ca="1">IF(NOT(debteliminator),0,IF(OR(M$11=0,AE88+AU89-BL89&lt;=M$11),0,MIN(AE88+AU89-BL89-M$11,$C89-SUM($BU89:CB89))))</f>
        <v>0</v>
      </c>
      <c r="CD89" s="174">
        <f ca="1">IF(NOT(debteliminator),0,IF(OR(N$11=0,AF88+AV89-BM89&lt;=N$11),0,MIN(AF88+AV89-BM89-N$11,$C89-SUM($BU89:CC89))))</f>
        <v>0</v>
      </c>
      <c r="CE89" s="174">
        <f ca="1">IF(NOT(debteliminator),0,IF(OR(O$11=0,AG88+AW89-BN89&lt;=O$11),0,MIN(AG88+AW89-BN89-O$11,$C89-SUM($BU89:CD89))))</f>
        <v>0</v>
      </c>
      <c r="CF89" s="174">
        <f ca="1">IF(NOT(debteliminator),0,IF(OR(P$11=0,AH88+AX89-BO89&lt;=P$11),0,MIN(AH88+AX89-BO89-P$11,$C89-SUM($BU89:CE89))))</f>
        <v>0</v>
      </c>
      <c r="CG89" s="174">
        <f ca="1">IF(NOT(debteliminator),0,IF(OR(Q$11=0,AI88+AY89-BP89&lt;=Q$11),0,MIN(AI88+AY89-BP89-Q$11,$C89-SUM($BU89:CF89))))</f>
        <v>0</v>
      </c>
      <c r="CH89" s="174">
        <f ca="1">IF(NOT(debteliminator),0,IF(OR(R$11=0,AJ88+AZ89-BQ89&lt;=R$11),0,MIN(AJ88+AZ89-BQ89-R$11,$C89-SUM($BU89:CG89))))</f>
        <v>0</v>
      </c>
      <c r="CI89" s="174">
        <f ca="1">IF(NOT(debteliminator),0,IF(OR(S$11=0,AK88+BA89-BR89&lt;=S$11),0,MIN(AK88+BA89-BR89-S$11,$C89-SUM($BU89:CH89))))</f>
        <v>0</v>
      </c>
      <c r="CJ89" s="177">
        <f t="shared" ref="CJ89:CJ152" ca="1" si="59">SUM(BU89:CI89)</f>
        <v>0</v>
      </c>
      <c r="CL89" s="178">
        <f t="shared" ca="1" si="24"/>
        <v>0</v>
      </c>
      <c r="CM89" s="174">
        <f ca="1">IF(X88&lt;=0,0,IF($C89-$CJ89&lt;=SUM($CL89:CL89),0,IF(BE89+$C89-$CJ89-SUM($CL89:CL89)&gt;X88+AN89,X88+AN89-BE89,$C89-$CJ89-SUM($CL89:CL89))))</f>
        <v>0</v>
      </c>
      <c r="CN89" s="174">
        <f ca="1">IF(Y88&lt;=0,0,IF($C89-$CJ89&lt;=SUM($CL89:CM89),0,IF(BF89+$C89-$CJ89-SUM($CL89:CM89)&gt;Y88+AO89,Y88+AO89-BF89,$C89-$CJ89-SUM($CL89:CM89))))</f>
        <v>0</v>
      </c>
      <c r="CO89" s="174">
        <f ca="1">IF(Z88&lt;=0,0,IF($C89-$CJ89&lt;=SUM($CL89:CN89),0,IF(BG89+$C89-$CJ89-SUM($CL89:CN89)&gt;Z88+AP89,Z88+AP89-BG89,$C89-$CJ89-SUM($CL89:CN89))))</f>
        <v>0</v>
      </c>
      <c r="CP89" s="174">
        <f ca="1">IF(AA88&lt;=0,0,IF($C89-$CJ89&lt;=SUM($CL89:CO89),0,IF(BH89+$C89-$CJ89-SUM($CL89:CO89)&gt;AA88+AQ89,AA88+AQ89-BH89,$C89-$CJ89-SUM($CL89:CO89))))</f>
        <v>0</v>
      </c>
      <c r="CQ89" s="174">
        <f ca="1">IF(AB88&lt;=0,0,IF($C89-$CJ89&lt;=SUM($CL89:CP89),0,IF(BI89+$C89-$CJ89-SUM($CL89:CP89)&gt;AB88+AR89,AB88+AR89-BI89,$C89-$CJ89-SUM($CL89:CP89))))</f>
        <v>0</v>
      </c>
      <c r="CR89" s="174">
        <f ca="1">IF(AC88&lt;=0,0,IF($C89-$CJ89&lt;=SUM($CL89:CQ89),0,IF(BJ89+$C89-$CJ89-SUM($CL89:CQ89)&gt;AC88+AS89,AC88+AS89-BJ89,$C89-$CJ89-SUM($CL89:CQ89))))</f>
        <v>0</v>
      </c>
      <c r="CS89" s="174">
        <f ca="1">IF(AD88&lt;=0,0,IF($C89-$CJ89&lt;=SUM($CL89:CR89),0,IF(BK89+$C89-$CJ89-SUM($CL89:CR89)&gt;AD88+AT89,AD88+AT89-BK89,$C89-$CJ89-SUM($CL89:CR89))))</f>
        <v>0</v>
      </c>
      <c r="CT89" s="174">
        <f ca="1">IF(AE88&lt;=0,0,IF($C89-$CJ89&lt;=SUM($CL89:CS89),0,IF(BL89+$C89-$CJ89-SUM($CL89:CS89)&gt;AE88+AU89,AE88+AU89-BL89,$C89-$CJ89-SUM($CL89:CS89))))</f>
        <v>0</v>
      </c>
      <c r="CU89" s="174">
        <f ca="1">IF(AF88&lt;=0,0,IF($C89-$CJ89&lt;=SUM($CL89:CT89),0,IF(BM89+$C89-$CJ89-SUM($CL89:CT89)&gt;AF88+AV89,AF88+AV89-BM89,$C89-$CJ89-SUM($CL89:CT89))))</f>
        <v>0</v>
      </c>
      <c r="CV89" s="174">
        <f ca="1">IF(AG88&lt;=0,0,IF($C89-$CJ89&lt;=SUM($CL89:CU89),0,IF(BN89+$C89-$CJ89-SUM($CL89:CU89)&gt;AG88+AW89,AG88+AW89-BN89,$C89-$CJ89-SUM($CL89:CU89))))</f>
        <v>0</v>
      </c>
      <c r="CW89" s="174">
        <f ca="1">IF(AH88&lt;=0,0,IF($C89-$CJ89&lt;=SUM($CL89:CV89),0,IF(BO89+$C89-$CJ89-SUM($CL89:CV89)&gt;AH88+AX89,AH88+AX89-BO89,$C89-$CJ89-SUM($CL89:CV89))))</f>
        <v>0</v>
      </c>
      <c r="CX89" s="174">
        <f ca="1">IF(AI88&lt;=0,0,IF($C89-$CJ89&lt;=SUM($CL89:CW89),0,IF(BP89+$C89-$CJ89-SUM($CL89:CW89)&gt;AI88+AY89,AI88+AY89-BP89,$C89-$CJ89-SUM($CL89:CW89))))</f>
        <v>0</v>
      </c>
      <c r="CY89" s="174">
        <f ca="1">IF(AJ88&lt;=0,0,IF($C89-$CJ89&lt;=SUM($CL89:CX89),0,IF(BQ89+$C89-$CJ89-SUM($CL89:CX89)&gt;AJ88+AZ89,AJ88+AZ89-BQ89,$C89-$CJ89-SUM($CL89:CX89))))</f>
        <v>0</v>
      </c>
      <c r="CZ89" s="174">
        <f ca="1">IF(AK88&lt;=0,0,IF($C89-$CJ89&lt;=SUM($CL89:CY89),0,IF(BR89+$C89-$CJ89-SUM($CL89:CY89)&gt;AK88+BA89,AK88+BA89-BR89,$C89-$CJ89-SUM($CL89:CY89))))</f>
        <v>0</v>
      </c>
      <c r="DA89" s="176"/>
      <c r="DB89" s="176"/>
    </row>
    <row r="90" spans="1:106">
      <c r="A90" s="165" t="str">
        <f t="shared" ca="1" si="48"/>
        <v/>
      </c>
      <c r="B90" s="166" t="e">
        <f t="shared" ref="B90:B153" ca="1" si="60">IF(A90="",NA(),DATE(YEAR(B89),MONTH(B89)+1,1))</f>
        <v>#N/A</v>
      </c>
      <c r="C90" s="169" t="str">
        <f ca="1">IF(A90="","",IF(debteliminator,IF(($E$7-BS90)&lt;0,0,$E$7-BS90),0)+D90)</f>
        <v/>
      </c>
      <c r="D90" s="420"/>
      <c r="E90" s="172">
        <f t="shared" ref="E90:E153" ca="1" si="61">BD90+CL90+BU90</f>
        <v>0</v>
      </c>
      <c r="F90" s="172">
        <f t="shared" ca="1" si="25"/>
        <v>0</v>
      </c>
      <c r="G90" s="172">
        <f t="shared" ca="1" si="26"/>
        <v>0</v>
      </c>
      <c r="H90" s="172">
        <f t="shared" ca="1" si="27"/>
        <v>0</v>
      </c>
      <c r="I90" s="172">
        <f t="shared" ca="1" si="28"/>
        <v>0</v>
      </c>
      <c r="J90" s="172">
        <f t="shared" ca="1" si="29"/>
        <v>0</v>
      </c>
      <c r="K90" s="172">
        <f t="shared" ca="1" si="30"/>
        <v>0</v>
      </c>
      <c r="L90" s="172">
        <f t="shared" ca="1" si="31"/>
        <v>0</v>
      </c>
      <c r="M90" s="172">
        <f t="shared" ca="1" si="32"/>
        <v>0</v>
      </c>
      <c r="N90" s="172">
        <f t="shared" ca="1" si="33"/>
        <v>0</v>
      </c>
      <c r="O90" s="172">
        <f t="shared" ca="1" si="34"/>
        <v>0</v>
      </c>
      <c r="P90" s="172">
        <f t="shared" ca="1" si="35"/>
        <v>0</v>
      </c>
      <c r="Q90" s="172">
        <f t="shared" ca="1" si="36"/>
        <v>0</v>
      </c>
      <c r="R90" s="172">
        <f t="shared" ca="1" si="37"/>
        <v>0</v>
      </c>
      <c r="S90" s="172">
        <f t="shared" ca="1" si="38"/>
        <v>0</v>
      </c>
      <c r="U90" s="169">
        <f t="shared" ca="1" si="49"/>
        <v>0</v>
      </c>
      <c r="V90" s="173">
        <f t="shared" ca="1" si="50"/>
        <v>0</v>
      </c>
      <c r="W90" s="174">
        <f t="shared" ca="1" si="51"/>
        <v>0</v>
      </c>
      <c r="X90" s="174">
        <f t="shared" ca="1" si="52"/>
        <v>0</v>
      </c>
      <c r="Y90" s="174">
        <f t="shared" ca="1" si="52"/>
        <v>0</v>
      </c>
      <c r="Z90" s="174">
        <f t="shared" ca="1" si="52"/>
        <v>0</v>
      </c>
      <c r="AA90" s="174">
        <f t="shared" ca="1" si="52"/>
        <v>0</v>
      </c>
      <c r="AB90" s="174">
        <f t="shared" ca="1" si="52"/>
        <v>0</v>
      </c>
      <c r="AC90" s="174">
        <f t="shared" ca="1" si="52"/>
        <v>0</v>
      </c>
      <c r="AD90" s="174">
        <f t="shared" ca="1" si="52"/>
        <v>0</v>
      </c>
      <c r="AE90" s="174">
        <f t="shared" ca="1" si="52"/>
        <v>0</v>
      </c>
      <c r="AF90" s="174">
        <f t="shared" ca="1" si="52"/>
        <v>0</v>
      </c>
      <c r="AG90" s="174">
        <f t="shared" ca="1" si="52"/>
        <v>0</v>
      </c>
      <c r="AH90" s="174">
        <f t="shared" ca="1" si="52"/>
        <v>0</v>
      </c>
      <c r="AI90" s="174">
        <f t="shared" ca="1" si="52"/>
        <v>0</v>
      </c>
      <c r="AJ90" s="174">
        <f t="shared" ca="1" si="52"/>
        <v>0</v>
      </c>
      <c r="AK90" s="174">
        <f t="shared" ca="1" si="52"/>
        <v>0</v>
      </c>
      <c r="AL90" s="179"/>
      <c r="AM90" s="174">
        <f t="shared" ca="1" si="53"/>
        <v>0</v>
      </c>
      <c r="AN90" s="174">
        <f t="shared" ca="1" si="54"/>
        <v>0</v>
      </c>
      <c r="AO90" s="174">
        <f t="shared" ca="1" si="54"/>
        <v>0</v>
      </c>
      <c r="AP90" s="174">
        <f t="shared" ca="1" si="54"/>
        <v>0</v>
      </c>
      <c r="AQ90" s="174">
        <f t="shared" ca="1" si="54"/>
        <v>0</v>
      </c>
      <c r="AR90" s="174">
        <f t="shared" ca="1" si="54"/>
        <v>0</v>
      </c>
      <c r="AS90" s="174">
        <f t="shared" ca="1" si="54"/>
        <v>0</v>
      </c>
      <c r="AT90" s="174">
        <f t="shared" ca="1" si="54"/>
        <v>0</v>
      </c>
      <c r="AU90" s="174">
        <f t="shared" ca="1" si="54"/>
        <v>0</v>
      </c>
      <c r="AV90" s="174">
        <f t="shared" ca="1" si="54"/>
        <v>0</v>
      </c>
      <c r="AW90" s="174">
        <f t="shared" ca="1" si="54"/>
        <v>0</v>
      </c>
      <c r="AX90" s="174">
        <f t="shared" ca="1" si="54"/>
        <v>0</v>
      </c>
      <c r="AY90" s="174">
        <f t="shared" ca="1" si="54"/>
        <v>0</v>
      </c>
      <c r="AZ90" s="174">
        <f t="shared" ca="1" si="54"/>
        <v>0</v>
      </c>
      <c r="BA90" s="174">
        <f t="shared" ca="1" si="54"/>
        <v>0</v>
      </c>
      <c r="BB90" s="175">
        <f t="shared" ca="1" si="55"/>
        <v>0</v>
      </c>
      <c r="BC90" s="176"/>
      <c r="BD90" s="174">
        <f t="shared" ca="1" si="56"/>
        <v>0</v>
      </c>
      <c r="BE90" s="174">
        <f t="shared" ca="1" si="57"/>
        <v>0</v>
      </c>
      <c r="BF90" s="174">
        <f t="shared" ca="1" si="57"/>
        <v>0</v>
      </c>
      <c r="BG90" s="174">
        <f t="shared" ca="1" si="57"/>
        <v>0</v>
      </c>
      <c r="BH90" s="174">
        <f t="shared" ca="1" si="57"/>
        <v>0</v>
      </c>
      <c r="BI90" s="174">
        <f t="shared" ca="1" si="57"/>
        <v>0</v>
      </c>
      <c r="BJ90" s="174">
        <f t="shared" ca="1" si="57"/>
        <v>0</v>
      </c>
      <c r="BK90" s="174">
        <f t="shared" ca="1" si="57"/>
        <v>0</v>
      </c>
      <c r="BL90" s="174">
        <f t="shared" ca="1" si="57"/>
        <v>0</v>
      </c>
      <c r="BM90" s="174">
        <f t="shared" ca="1" si="57"/>
        <v>0</v>
      </c>
      <c r="BN90" s="174">
        <f t="shared" ca="1" si="57"/>
        <v>0</v>
      </c>
      <c r="BO90" s="174">
        <f t="shared" ca="1" si="57"/>
        <v>0</v>
      </c>
      <c r="BP90" s="174">
        <f t="shared" ca="1" si="57"/>
        <v>0</v>
      </c>
      <c r="BQ90" s="174">
        <f t="shared" ca="1" si="57"/>
        <v>0</v>
      </c>
      <c r="BR90" s="174">
        <f t="shared" ca="1" si="57"/>
        <v>0</v>
      </c>
      <c r="BS90" s="177">
        <f t="shared" ca="1" si="58"/>
        <v>0</v>
      </c>
      <c r="BT90" s="175"/>
      <c r="BU90" s="178">
        <f ca="1">IF(NOT(debteliminator),0,IF(OR(E$11=0,W89+AM90-BD90&lt;=E$11),0,MIN(W89+AM90-BD90-E$11,$C90)))</f>
        <v>0</v>
      </c>
      <c r="BV90" s="174">
        <f ca="1">IF(NOT(debteliminator),0,IF(OR(F$11=0,X89+AN90-BE90&lt;=F$11),0,MIN(X89+AN90-BE90-F$11,$C90-SUM($BU90:BU90))))</f>
        <v>0</v>
      </c>
      <c r="BW90" s="174">
        <f ca="1">IF(NOT(debteliminator),0,IF(OR(G$11=0,Y89+AO90-BF90&lt;=G$11),0,MIN(Y89+AO90-BF90-G$11,$C90-SUM($BU90:BV90))))</f>
        <v>0</v>
      </c>
      <c r="BX90" s="174">
        <f ca="1">IF(NOT(debteliminator),0,IF(OR(H$11=0,Z89+AP90-BG90&lt;=H$11),0,MIN(Z89+AP90-BG90-H$11,$C90-SUM($BU90:BW90))))</f>
        <v>0</v>
      </c>
      <c r="BY90" s="174">
        <f ca="1">IF(NOT(debteliminator),0,IF(OR(I$11=0,AA89+AQ90-BH90&lt;=I$11),0,MIN(AA89+AQ90-BH90-I$11,$C90-SUM($BU90:BX90))))</f>
        <v>0</v>
      </c>
      <c r="BZ90" s="174">
        <f ca="1">IF(NOT(debteliminator),0,IF(OR(J$11=0,AB89+AR90-BI90&lt;=J$11),0,MIN(AB89+AR90-BI90-J$11,$C90-SUM($BU90:BY90))))</f>
        <v>0</v>
      </c>
      <c r="CA90" s="174">
        <f ca="1">IF(NOT(debteliminator),0,IF(OR(K$11=0,AC89+AS90-BJ90&lt;=K$11),0,MIN(AC89+AS90-BJ90-K$11,$C90-SUM($BU90:BZ90))))</f>
        <v>0</v>
      </c>
      <c r="CB90" s="174">
        <f ca="1">IF(NOT(debteliminator),0,IF(OR(L$11=0,AD89+AT90-BK90&lt;=L$11),0,MIN(AD89+AT90-BK90-L$11,$C90-SUM($BU90:CA90))))</f>
        <v>0</v>
      </c>
      <c r="CC90" s="174">
        <f ca="1">IF(NOT(debteliminator),0,IF(OR(M$11=0,AE89+AU90-BL90&lt;=M$11),0,MIN(AE89+AU90-BL90-M$11,$C90-SUM($BU90:CB90))))</f>
        <v>0</v>
      </c>
      <c r="CD90" s="174">
        <f ca="1">IF(NOT(debteliminator),0,IF(OR(N$11=0,AF89+AV90-BM90&lt;=N$11),0,MIN(AF89+AV90-BM90-N$11,$C90-SUM($BU90:CC90))))</f>
        <v>0</v>
      </c>
      <c r="CE90" s="174">
        <f ca="1">IF(NOT(debteliminator),0,IF(OR(O$11=0,AG89+AW90-BN90&lt;=O$11),0,MIN(AG89+AW90-BN90-O$11,$C90-SUM($BU90:CD90))))</f>
        <v>0</v>
      </c>
      <c r="CF90" s="174">
        <f ca="1">IF(NOT(debteliminator),0,IF(OR(P$11=0,AH89+AX90-BO90&lt;=P$11),0,MIN(AH89+AX90-BO90-P$11,$C90-SUM($BU90:CE90))))</f>
        <v>0</v>
      </c>
      <c r="CG90" s="174">
        <f ca="1">IF(NOT(debteliminator),0,IF(OR(Q$11=0,AI89+AY90-BP90&lt;=Q$11),0,MIN(AI89+AY90-BP90-Q$11,$C90-SUM($BU90:CF90))))</f>
        <v>0</v>
      </c>
      <c r="CH90" s="174">
        <f ca="1">IF(NOT(debteliminator),0,IF(OR(R$11=0,AJ89+AZ90-BQ90&lt;=R$11),0,MIN(AJ89+AZ90-BQ90-R$11,$C90-SUM($BU90:CG90))))</f>
        <v>0</v>
      </c>
      <c r="CI90" s="174">
        <f ca="1">IF(NOT(debteliminator),0,IF(OR(S$11=0,AK89+BA90-BR90&lt;=S$11),0,MIN(AK89+BA90-BR90-S$11,$C90-SUM($BU90:CH90))))</f>
        <v>0</v>
      </c>
      <c r="CJ90" s="177">
        <f t="shared" ca="1" si="59"/>
        <v>0</v>
      </c>
      <c r="CL90" s="178">
        <f t="shared" ref="CL90:CL153" ca="1" si="62">IF(W89&lt;=0,0,IF(BD90+$C90-$CJ90&gt;W89+AM90,W89+AM90-BD90,$C90-$CJ90))</f>
        <v>0</v>
      </c>
      <c r="CM90" s="174">
        <f ca="1">IF(X89&lt;=0,0,IF($C90-$CJ90&lt;=SUM($CL90:CL90),0,IF(BE90+$C90-$CJ90-SUM($CL90:CL90)&gt;X89+AN90,X89+AN90-BE90,$C90-$CJ90-SUM($CL90:CL90))))</f>
        <v>0</v>
      </c>
      <c r="CN90" s="174">
        <f ca="1">IF(Y89&lt;=0,0,IF($C90-$CJ90&lt;=SUM($CL90:CM90),0,IF(BF90+$C90-$CJ90-SUM($CL90:CM90)&gt;Y89+AO90,Y89+AO90-BF90,$C90-$CJ90-SUM($CL90:CM90))))</f>
        <v>0</v>
      </c>
      <c r="CO90" s="174">
        <f ca="1">IF(Z89&lt;=0,0,IF($C90-$CJ90&lt;=SUM($CL90:CN90),0,IF(BG90+$C90-$CJ90-SUM($CL90:CN90)&gt;Z89+AP90,Z89+AP90-BG90,$C90-$CJ90-SUM($CL90:CN90))))</f>
        <v>0</v>
      </c>
      <c r="CP90" s="174">
        <f ca="1">IF(AA89&lt;=0,0,IF($C90-$CJ90&lt;=SUM($CL90:CO90),0,IF(BH90+$C90-$CJ90-SUM($CL90:CO90)&gt;AA89+AQ90,AA89+AQ90-BH90,$C90-$CJ90-SUM($CL90:CO90))))</f>
        <v>0</v>
      </c>
      <c r="CQ90" s="174">
        <f ca="1">IF(AB89&lt;=0,0,IF($C90-$CJ90&lt;=SUM($CL90:CP90),0,IF(BI90+$C90-$CJ90-SUM($CL90:CP90)&gt;AB89+AR90,AB89+AR90-BI90,$C90-$CJ90-SUM($CL90:CP90))))</f>
        <v>0</v>
      </c>
      <c r="CR90" s="174">
        <f ca="1">IF(AC89&lt;=0,0,IF($C90-$CJ90&lt;=SUM($CL90:CQ90),0,IF(BJ90+$C90-$CJ90-SUM($CL90:CQ90)&gt;AC89+AS90,AC89+AS90-BJ90,$C90-$CJ90-SUM($CL90:CQ90))))</f>
        <v>0</v>
      </c>
      <c r="CS90" s="174">
        <f ca="1">IF(AD89&lt;=0,0,IF($C90-$CJ90&lt;=SUM($CL90:CR90),0,IF(BK90+$C90-$CJ90-SUM($CL90:CR90)&gt;AD89+AT90,AD89+AT90-BK90,$C90-$CJ90-SUM($CL90:CR90))))</f>
        <v>0</v>
      </c>
      <c r="CT90" s="174">
        <f ca="1">IF(AE89&lt;=0,0,IF($C90-$CJ90&lt;=SUM($CL90:CS90),0,IF(BL90+$C90-$CJ90-SUM($CL90:CS90)&gt;AE89+AU90,AE89+AU90-BL90,$C90-$CJ90-SUM($CL90:CS90))))</f>
        <v>0</v>
      </c>
      <c r="CU90" s="174">
        <f ca="1">IF(AF89&lt;=0,0,IF($C90-$CJ90&lt;=SUM($CL90:CT90),0,IF(BM90+$C90-$CJ90-SUM($CL90:CT90)&gt;AF89+AV90,AF89+AV90-BM90,$C90-$CJ90-SUM($CL90:CT90))))</f>
        <v>0</v>
      </c>
      <c r="CV90" s="174">
        <f ca="1">IF(AG89&lt;=0,0,IF($C90-$CJ90&lt;=SUM($CL90:CU90),0,IF(BN90+$C90-$CJ90-SUM($CL90:CU90)&gt;AG89+AW90,AG89+AW90-BN90,$C90-$CJ90-SUM($CL90:CU90))))</f>
        <v>0</v>
      </c>
      <c r="CW90" s="174">
        <f ca="1">IF(AH89&lt;=0,0,IF($C90-$CJ90&lt;=SUM($CL90:CV90),0,IF(BO90+$C90-$CJ90-SUM($CL90:CV90)&gt;AH89+AX90,AH89+AX90-BO90,$C90-$CJ90-SUM($CL90:CV90))))</f>
        <v>0</v>
      </c>
      <c r="CX90" s="174">
        <f ca="1">IF(AI89&lt;=0,0,IF($C90-$CJ90&lt;=SUM($CL90:CW90),0,IF(BP90+$C90-$CJ90-SUM($CL90:CW90)&gt;AI89+AY90,AI89+AY90-BP90,$C90-$CJ90-SUM($CL90:CW90))))</f>
        <v>0</v>
      </c>
      <c r="CY90" s="174">
        <f ca="1">IF(AJ89&lt;=0,0,IF($C90-$CJ90&lt;=SUM($CL90:CX90),0,IF(BQ90+$C90-$CJ90-SUM($CL90:CX90)&gt;AJ89+AZ90,AJ89+AZ90-BQ90,$C90-$CJ90-SUM($CL90:CX90))))</f>
        <v>0</v>
      </c>
      <c r="CZ90" s="174">
        <f ca="1">IF(AK89&lt;=0,0,IF($C90-$CJ90&lt;=SUM($CL90:CY90),0,IF(BR90+$C90-$CJ90-SUM($CL90:CY90)&gt;AK89+BA90,AK89+BA90-BR90,$C90-$CJ90-SUM($CL90:CY90))))</f>
        <v>0</v>
      </c>
      <c r="DA90" s="176"/>
      <c r="DB90" s="176"/>
    </row>
    <row r="91" spans="1:106">
      <c r="A91" s="165" t="str">
        <f t="shared" ca="1" si="48"/>
        <v/>
      </c>
      <c r="B91" s="166" t="e">
        <f t="shared" ca="1" si="60"/>
        <v>#N/A</v>
      </c>
      <c r="C91" s="169" t="str">
        <f ca="1">IF(A91="","",IF(debteliminator,IF(($E$7-BS91)&lt;0,0,$E$7-BS91),0)+D91)</f>
        <v/>
      </c>
      <c r="D91" s="420"/>
      <c r="E91" s="172">
        <f t="shared" ca="1" si="61"/>
        <v>0</v>
      </c>
      <c r="F91" s="172">
        <f t="shared" ca="1" si="25"/>
        <v>0</v>
      </c>
      <c r="G91" s="172">
        <f t="shared" ca="1" si="26"/>
        <v>0</v>
      </c>
      <c r="H91" s="172">
        <f t="shared" ca="1" si="27"/>
        <v>0</v>
      </c>
      <c r="I91" s="172">
        <f t="shared" ca="1" si="28"/>
        <v>0</v>
      </c>
      <c r="J91" s="172">
        <f t="shared" ca="1" si="29"/>
        <v>0</v>
      </c>
      <c r="K91" s="172">
        <f t="shared" ca="1" si="30"/>
        <v>0</v>
      </c>
      <c r="L91" s="172">
        <f t="shared" ca="1" si="31"/>
        <v>0</v>
      </c>
      <c r="M91" s="172">
        <f t="shared" ca="1" si="32"/>
        <v>0</v>
      </c>
      <c r="N91" s="172">
        <f t="shared" ca="1" si="33"/>
        <v>0</v>
      </c>
      <c r="O91" s="172">
        <f t="shared" ca="1" si="34"/>
        <v>0</v>
      </c>
      <c r="P91" s="172">
        <f t="shared" ca="1" si="35"/>
        <v>0</v>
      </c>
      <c r="Q91" s="172">
        <f t="shared" ca="1" si="36"/>
        <v>0</v>
      </c>
      <c r="R91" s="172">
        <f t="shared" ca="1" si="37"/>
        <v>0</v>
      </c>
      <c r="S91" s="172">
        <f t="shared" ca="1" si="38"/>
        <v>0</v>
      </c>
      <c r="U91" s="169">
        <f t="shared" ca="1" si="49"/>
        <v>0</v>
      </c>
      <c r="V91" s="173">
        <f t="shared" ca="1" si="50"/>
        <v>0</v>
      </c>
      <c r="W91" s="174">
        <f t="shared" ca="1" si="51"/>
        <v>0</v>
      </c>
      <c r="X91" s="174">
        <f t="shared" ca="1" si="52"/>
        <v>0</v>
      </c>
      <c r="Y91" s="174">
        <f t="shared" ca="1" si="52"/>
        <v>0</v>
      </c>
      <c r="Z91" s="174">
        <f t="shared" ca="1" si="52"/>
        <v>0</v>
      </c>
      <c r="AA91" s="174">
        <f t="shared" ca="1" si="52"/>
        <v>0</v>
      </c>
      <c r="AB91" s="174">
        <f t="shared" ca="1" si="52"/>
        <v>0</v>
      </c>
      <c r="AC91" s="174">
        <f t="shared" ca="1" si="52"/>
        <v>0</v>
      </c>
      <c r="AD91" s="174">
        <f t="shared" ca="1" si="52"/>
        <v>0</v>
      </c>
      <c r="AE91" s="174">
        <f t="shared" ca="1" si="52"/>
        <v>0</v>
      </c>
      <c r="AF91" s="174">
        <f t="shared" ca="1" si="52"/>
        <v>0</v>
      </c>
      <c r="AG91" s="174">
        <f t="shared" ca="1" si="52"/>
        <v>0</v>
      </c>
      <c r="AH91" s="174">
        <f t="shared" ca="1" si="52"/>
        <v>0</v>
      </c>
      <c r="AI91" s="174">
        <f t="shared" ca="1" si="52"/>
        <v>0</v>
      </c>
      <c r="AJ91" s="174">
        <f t="shared" ca="1" si="52"/>
        <v>0</v>
      </c>
      <c r="AK91" s="174">
        <f t="shared" ca="1" si="52"/>
        <v>0</v>
      </c>
      <c r="AL91" s="179"/>
      <c r="AM91" s="174">
        <f t="shared" ca="1" si="53"/>
        <v>0</v>
      </c>
      <c r="AN91" s="174">
        <f t="shared" ca="1" si="54"/>
        <v>0</v>
      </c>
      <c r="AO91" s="174">
        <f t="shared" ca="1" si="54"/>
        <v>0</v>
      </c>
      <c r="AP91" s="174">
        <f t="shared" ca="1" si="54"/>
        <v>0</v>
      </c>
      <c r="AQ91" s="174">
        <f t="shared" ca="1" si="54"/>
        <v>0</v>
      </c>
      <c r="AR91" s="174">
        <f t="shared" ca="1" si="54"/>
        <v>0</v>
      </c>
      <c r="AS91" s="174">
        <f t="shared" ca="1" si="54"/>
        <v>0</v>
      </c>
      <c r="AT91" s="174">
        <f t="shared" ca="1" si="54"/>
        <v>0</v>
      </c>
      <c r="AU91" s="174">
        <f t="shared" ca="1" si="54"/>
        <v>0</v>
      </c>
      <c r="AV91" s="174">
        <f t="shared" ca="1" si="54"/>
        <v>0</v>
      </c>
      <c r="AW91" s="174">
        <f t="shared" ca="1" si="54"/>
        <v>0</v>
      </c>
      <c r="AX91" s="174">
        <f t="shared" ca="1" si="54"/>
        <v>0</v>
      </c>
      <c r="AY91" s="174">
        <f t="shared" ca="1" si="54"/>
        <v>0</v>
      </c>
      <c r="AZ91" s="174">
        <f t="shared" ca="1" si="54"/>
        <v>0</v>
      </c>
      <c r="BA91" s="174">
        <f t="shared" ca="1" si="54"/>
        <v>0</v>
      </c>
      <c r="BB91" s="175">
        <f t="shared" ca="1" si="55"/>
        <v>0</v>
      </c>
      <c r="BC91" s="176"/>
      <c r="BD91" s="174">
        <f t="shared" ca="1" si="56"/>
        <v>0</v>
      </c>
      <c r="BE91" s="174">
        <f t="shared" ca="1" si="57"/>
        <v>0</v>
      </c>
      <c r="BF91" s="174">
        <f t="shared" ca="1" si="57"/>
        <v>0</v>
      </c>
      <c r="BG91" s="174">
        <f t="shared" ca="1" si="57"/>
        <v>0</v>
      </c>
      <c r="BH91" s="174">
        <f t="shared" ca="1" si="57"/>
        <v>0</v>
      </c>
      <c r="BI91" s="174">
        <f t="shared" ca="1" si="57"/>
        <v>0</v>
      </c>
      <c r="BJ91" s="174">
        <f t="shared" ca="1" si="57"/>
        <v>0</v>
      </c>
      <c r="BK91" s="174">
        <f t="shared" ca="1" si="57"/>
        <v>0</v>
      </c>
      <c r="BL91" s="174">
        <f t="shared" ca="1" si="57"/>
        <v>0</v>
      </c>
      <c r="BM91" s="174">
        <f t="shared" ca="1" si="57"/>
        <v>0</v>
      </c>
      <c r="BN91" s="174">
        <f t="shared" ca="1" si="57"/>
        <v>0</v>
      </c>
      <c r="BO91" s="174">
        <f t="shared" ca="1" si="57"/>
        <v>0</v>
      </c>
      <c r="BP91" s="174">
        <f t="shared" ca="1" si="57"/>
        <v>0</v>
      </c>
      <c r="BQ91" s="174">
        <f t="shared" ca="1" si="57"/>
        <v>0</v>
      </c>
      <c r="BR91" s="174">
        <f t="shared" ca="1" si="57"/>
        <v>0</v>
      </c>
      <c r="BS91" s="177">
        <f t="shared" ca="1" si="58"/>
        <v>0</v>
      </c>
      <c r="BT91" s="175"/>
      <c r="BU91" s="178">
        <f ca="1">IF(NOT(debteliminator),0,IF(OR(E$11=0,W90+AM91-BD91&lt;=E$11),0,MIN(W90+AM91-BD91-E$11,$C91)))</f>
        <v>0</v>
      </c>
      <c r="BV91" s="174">
        <f ca="1">IF(NOT(debteliminator),0,IF(OR(F$11=0,X90+AN91-BE91&lt;=F$11),0,MIN(X90+AN91-BE91-F$11,$C91-SUM($BU91:BU91))))</f>
        <v>0</v>
      </c>
      <c r="BW91" s="174">
        <f ca="1">IF(NOT(debteliminator),0,IF(OR(G$11=0,Y90+AO91-BF91&lt;=G$11),0,MIN(Y90+AO91-BF91-G$11,$C91-SUM($BU91:BV91))))</f>
        <v>0</v>
      </c>
      <c r="BX91" s="174">
        <f ca="1">IF(NOT(debteliminator),0,IF(OR(H$11=0,Z90+AP91-BG91&lt;=H$11),0,MIN(Z90+AP91-BG91-H$11,$C91-SUM($BU91:BW91))))</f>
        <v>0</v>
      </c>
      <c r="BY91" s="174">
        <f ca="1">IF(NOT(debteliminator),0,IF(OR(I$11=0,AA90+AQ91-BH91&lt;=I$11),0,MIN(AA90+AQ91-BH91-I$11,$C91-SUM($BU91:BX91))))</f>
        <v>0</v>
      </c>
      <c r="BZ91" s="174">
        <f ca="1">IF(NOT(debteliminator),0,IF(OR(J$11=0,AB90+AR91-BI91&lt;=J$11),0,MIN(AB90+AR91-BI91-J$11,$C91-SUM($BU91:BY91))))</f>
        <v>0</v>
      </c>
      <c r="CA91" s="174">
        <f ca="1">IF(NOT(debteliminator),0,IF(OR(K$11=0,AC90+AS91-BJ91&lt;=K$11),0,MIN(AC90+AS91-BJ91-K$11,$C91-SUM($BU91:BZ91))))</f>
        <v>0</v>
      </c>
      <c r="CB91" s="174">
        <f ca="1">IF(NOT(debteliminator),0,IF(OR(L$11=0,AD90+AT91-BK91&lt;=L$11),0,MIN(AD90+AT91-BK91-L$11,$C91-SUM($BU91:CA91))))</f>
        <v>0</v>
      </c>
      <c r="CC91" s="174">
        <f ca="1">IF(NOT(debteliminator),0,IF(OR(M$11=0,AE90+AU91-BL91&lt;=M$11),0,MIN(AE90+AU91-BL91-M$11,$C91-SUM($BU91:CB91))))</f>
        <v>0</v>
      </c>
      <c r="CD91" s="174">
        <f ca="1">IF(NOT(debteliminator),0,IF(OR(N$11=0,AF90+AV91-BM91&lt;=N$11),0,MIN(AF90+AV91-BM91-N$11,$C91-SUM($BU91:CC91))))</f>
        <v>0</v>
      </c>
      <c r="CE91" s="174">
        <f ca="1">IF(NOT(debteliminator),0,IF(OR(O$11=0,AG90+AW91-BN91&lt;=O$11),0,MIN(AG90+AW91-BN91-O$11,$C91-SUM($BU91:CD91))))</f>
        <v>0</v>
      </c>
      <c r="CF91" s="174">
        <f ca="1">IF(NOT(debteliminator),0,IF(OR(P$11=0,AH90+AX91-BO91&lt;=P$11),0,MIN(AH90+AX91-BO91-P$11,$C91-SUM($BU91:CE91))))</f>
        <v>0</v>
      </c>
      <c r="CG91" s="174">
        <f ca="1">IF(NOT(debteliminator),0,IF(OR(Q$11=0,AI90+AY91-BP91&lt;=Q$11),0,MIN(AI90+AY91-BP91-Q$11,$C91-SUM($BU91:CF91))))</f>
        <v>0</v>
      </c>
      <c r="CH91" s="174">
        <f ca="1">IF(NOT(debteliminator),0,IF(OR(R$11=0,AJ90+AZ91-BQ91&lt;=R$11),0,MIN(AJ90+AZ91-BQ91-R$11,$C91-SUM($BU91:CG91))))</f>
        <v>0</v>
      </c>
      <c r="CI91" s="174">
        <f ca="1">IF(NOT(debteliminator),0,IF(OR(S$11=0,AK90+BA91-BR91&lt;=S$11),0,MIN(AK90+BA91-BR91-S$11,$C91-SUM($BU91:CH91))))</f>
        <v>0</v>
      </c>
      <c r="CJ91" s="177">
        <f t="shared" ca="1" si="59"/>
        <v>0</v>
      </c>
      <c r="CL91" s="178">
        <f t="shared" ca="1" si="62"/>
        <v>0</v>
      </c>
      <c r="CM91" s="174">
        <f ca="1">IF(X90&lt;=0,0,IF($C91-$CJ91&lt;=SUM($CL91:CL91),0,IF(BE91+$C91-$CJ91-SUM($CL91:CL91)&gt;X90+AN91,X90+AN91-BE91,$C91-$CJ91-SUM($CL91:CL91))))</f>
        <v>0</v>
      </c>
      <c r="CN91" s="174">
        <f ca="1">IF(Y90&lt;=0,0,IF($C91-$CJ91&lt;=SUM($CL91:CM91),0,IF(BF91+$C91-$CJ91-SUM($CL91:CM91)&gt;Y90+AO91,Y90+AO91-BF91,$C91-$CJ91-SUM($CL91:CM91))))</f>
        <v>0</v>
      </c>
      <c r="CO91" s="174">
        <f ca="1">IF(Z90&lt;=0,0,IF($C91-$CJ91&lt;=SUM($CL91:CN91),0,IF(BG91+$C91-$CJ91-SUM($CL91:CN91)&gt;Z90+AP91,Z90+AP91-BG91,$C91-$CJ91-SUM($CL91:CN91))))</f>
        <v>0</v>
      </c>
      <c r="CP91" s="174">
        <f ca="1">IF(AA90&lt;=0,0,IF($C91-$CJ91&lt;=SUM($CL91:CO91),0,IF(BH91+$C91-$CJ91-SUM($CL91:CO91)&gt;AA90+AQ91,AA90+AQ91-BH91,$C91-$CJ91-SUM($CL91:CO91))))</f>
        <v>0</v>
      </c>
      <c r="CQ91" s="174">
        <f ca="1">IF(AB90&lt;=0,0,IF($C91-$CJ91&lt;=SUM($CL91:CP91),0,IF(BI91+$C91-$CJ91-SUM($CL91:CP91)&gt;AB90+AR91,AB90+AR91-BI91,$C91-$CJ91-SUM($CL91:CP91))))</f>
        <v>0</v>
      </c>
      <c r="CR91" s="174">
        <f ca="1">IF(AC90&lt;=0,0,IF($C91-$CJ91&lt;=SUM($CL91:CQ91),0,IF(BJ91+$C91-$CJ91-SUM($CL91:CQ91)&gt;AC90+AS91,AC90+AS91-BJ91,$C91-$CJ91-SUM($CL91:CQ91))))</f>
        <v>0</v>
      </c>
      <c r="CS91" s="174">
        <f ca="1">IF(AD90&lt;=0,0,IF($C91-$CJ91&lt;=SUM($CL91:CR91),0,IF(BK91+$C91-$CJ91-SUM($CL91:CR91)&gt;AD90+AT91,AD90+AT91-BK91,$C91-$CJ91-SUM($CL91:CR91))))</f>
        <v>0</v>
      </c>
      <c r="CT91" s="174">
        <f ca="1">IF(AE90&lt;=0,0,IF($C91-$CJ91&lt;=SUM($CL91:CS91),0,IF(BL91+$C91-$CJ91-SUM($CL91:CS91)&gt;AE90+AU91,AE90+AU91-BL91,$C91-$CJ91-SUM($CL91:CS91))))</f>
        <v>0</v>
      </c>
      <c r="CU91" s="174">
        <f ca="1">IF(AF90&lt;=0,0,IF($C91-$CJ91&lt;=SUM($CL91:CT91),0,IF(BM91+$C91-$CJ91-SUM($CL91:CT91)&gt;AF90+AV91,AF90+AV91-BM91,$C91-$CJ91-SUM($CL91:CT91))))</f>
        <v>0</v>
      </c>
      <c r="CV91" s="174">
        <f ca="1">IF(AG90&lt;=0,0,IF($C91-$CJ91&lt;=SUM($CL91:CU91),0,IF(BN91+$C91-$CJ91-SUM($CL91:CU91)&gt;AG90+AW91,AG90+AW91-BN91,$C91-$CJ91-SUM($CL91:CU91))))</f>
        <v>0</v>
      </c>
      <c r="CW91" s="174">
        <f ca="1">IF(AH90&lt;=0,0,IF($C91-$CJ91&lt;=SUM($CL91:CV91),0,IF(BO91+$C91-$CJ91-SUM($CL91:CV91)&gt;AH90+AX91,AH90+AX91-BO91,$C91-$CJ91-SUM($CL91:CV91))))</f>
        <v>0</v>
      </c>
      <c r="CX91" s="174">
        <f ca="1">IF(AI90&lt;=0,0,IF($C91-$CJ91&lt;=SUM($CL91:CW91),0,IF(BP91+$C91-$CJ91-SUM($CL91:CW91)&gt;AI90+AY91,AI90+AY91-BP91,$C91-$CJ91-SUM($CL91:CW91))))</f>
        <v>0</v>
      </c>
      <c r="CY91" s="174">
        <f ca="1">IF(AJ90&lt;=0,0,IF($C91-$CJ91&lt;=SUM($CL91:CX91),0,IF(BQ91+$C91-$CJ91-SUM($CL91:CX91)&gt;AJ90+AZ91,AJ90+AZ91-BQ91,$C91-$CJ91-SUM($CL91:CX91))))</f>
        <v>0</v>
      </c>
      <c r="CZ91" s="174">
        <f ca="1">IF(AK90&lt;=0,0,IF($C91-$CJ91&lt;=SUM($CL91:CY91),0,IF(BR91+$C91-$CJ91-SUM($CL91:CY91)&gt;AK90+BA91,AK90+BA91-BR91,$C91-$CJ91-SUM($CL91:CY91))))</f>
        <v>0</v>
      </c>
      <c r="DA91" s="176"/>
      <c r="DB91" s="176"/>
    </row>
    <row r="92" spans="1:106">
      <c r="A92" s="165" t="str">
        <f t="shared" ca="1" si="48"/>
        <v/>
      </c>
      <c r="B92" s="166" t="e">
        <f t="shared" ca="1" si="60"/>
        <v>#N/A</v>
      </c>
      <c r="C92" s="169" t="str">
        <f ca="1">IF(A92="","",IF(debteliminator,IF(($E$7-BS92)&lt;0,0,$E$7-BS92),0)+D92)</f>
        <v/>
      </c>
      <c r="D92" s="420"/>
      <c r="E92" s="172">
        <f t="shared" ca="1" si="61"/>
        <v>0</v>
      </c>
      <c r="F92" s="172">
        <f t="shared" ca="1" si="25"/>
        <v>0</v>
      </c>
      <c r="G92" s="172">
        <f t="shared" ca="1" si="26"/>
        <v>0</v>
      </c>
      <c r="H92" s="172">
        <f t="shared" ca="1" si="27"/>
        <v>0</v>
      </c>
      <c r="I92" s="172">
        <f t="shared" ca="1" si="28"/>
        <v>0</v>
      </c>
      <c r="J92" s="172">
        <f t="shared" ca="1" si="29"/>
        <v>0</v>
      </c>
      <c r="K92" s="172">
        <f t="shared" ca="1" si="30"/>
        <v>0</v>
      </c>
      <c r="L92" s="172">
        <f t="shared" ca="1" si="31"/>
        <v>0</v>
      </c>
      <c r="M92" s="172">
        <f t="shared" ca="1" si="32"/>
        <v>0</v>
      </c>
      <c r="N92" s="172">
        <f t="shared" ca="1" si="33"/>
        <v>0</v>
      </c>
      <c r="O92" s="172">
        <f t="shared" ca="1" si="34"/>
        <v>0</v>
      </c>
      <c r="P92" s="172">
        <f t="shared" ca="1" si="35"/>
        <v>0</v>
      </c>
      <c r="Q92" s="172">
        <f t="shared" ca="1" si="36"/>
        <v>0</v>
      </c>
      <c r="R92" s="172">
        <f t="shared" ca="1" si="37"/>
        <v>0</v>
      </c>
      <c r="S92" s="172">
        <f t="shared" ca="1" si="38"/>
        <v>0</v>
      </c>
      <c r="U92" s="169">
        <f t="shared" ca="1" si="49"/>
        <v>0</v>
      </c>
      <c r="V92" s="173">
        <f t="shared" ca="1" si="50"/>
        <v>0</v>
      </c>
      <c r="W92" s="174">
        <f t="shared" ca="1" si="51"/>
        <v>0</v>
      </c>
      <c r="X92" s="174">
        <f t="shared" ca="1" si="52"/>
        <v>0</v>
      </c>
      <c r="Y92" s="174">
        <f t="shared" ca="1" si="52"/>
        <v>0</v>
      </c>
      <c r="Z92" s="174">
        <f t="shared" ca="1" si="52"/>
        <v>0</v>
      </c>
      <c r="AA92" s="174">
        <f t="shared" ca="1" si="52"/>
        <v>0</v>
      </c>
      <c r="AB92" s="174">
        <f t="shared" ca="1" si="52"/>
        <v>0</v>
      </c>
      <c r="AC92" s="174">
        <f t="shared" ca="1" si="52"/>
        <v>0</v>
      </c>
      <c r="AD92" s="174">
        <f t="shared" ca="1" si="52"/>
        <v>0</v>
      </c>
      <c r="AE92" s="174">
        <f t="shared" ca="1" si="52"/>
        <v>0</v>
      </c>
      <c r="AF92" s="174">
        <f t="shared" ca="1" si="52"/>
        <v>0</v>
      </c>
      <c r="AG92" s="174">
        <f t="shared" ca="1" si="52"/>
        <v>0</v>
      </c>
      <c r="AH92" s="174">
        <f t="shared" ca="1" si="52"/>
        <v>0</v>
      </c>
      <c r="AI92" s="174">
        <f t="shared" ca="1" si="52"/>
        <v>0</v>
      </c>
      <c r="AJ92" s="174">
        <f t="shared" ca="1" si="52"/>
        <v>0</v>
      </c>
      <c r="AK92" s="174">
        <f t="shared" ca="1" si="52"/>
        <v>0</v>
      </c>
      <c r="AL92" s="179"/>
      <c r="AM92" s="174">
        <f t="shared" ca="1" si="53"/>
        <v>0</v>
      </c>
      <c r="AN92" s="174">
        <f t="shared" ca="1" si="54"/>
        <v>0</v>
      </c>
      <c r="AO92" s="174">
        <f t="shared" ca="1" si="54"/>
        <v>0</v>
      </c>
      <c r="AP92" s="174">
        <f t="shared" ca="1" si="54"/>
        <v>0</v>
      </c>
      <c r="AQ92" s="174">
        <f t="shared" ca="1" si="54"/>
        <v>0</v>
      </c>
      <c r="AR92" s="174">
        <f t="shared" ca="1" si="54"/>
        <v>0</v>
      </c>
      <c r="AS92" s="174">
        <f t="shared" ca="1" si="54"/>
        <v>0</v>
      </c>
      <c r="AT92" s="174">
        <f t="shared" ca="1" si="54"/>
        <v>0</v>
      </c>
      <c r="AU92" s="174">
        <f t="shared" ca="1" si="54"/>
        <v>0</v>
      </c>
      <c r="AV92" s="174">
        <f t="shared" ca="1" si="54"/>
        <v>0</v>
      </c>
      <c r="AW92" s="174">
        <f t="shared" ca="1" si="54"/>
        <v>0</v>
      </c>
      <c r="AX92" s="174">
        <f t="shared" ca="1" si="54"/>
        <v>0</v>
      </c>
      <c r="AY92" s="174">
        <f t="shared" ca="1" si="54"/>
        <v>0</v>
      </c>
      <c r="AZ92" s="174">
        <f t="shared" ca="1" si="54"/>
        <v>0</v>
      </c>
      <c r="BA92" s="174">
        <f t="shared" ca="1" si="54"/>
        <v>0</v>
      </c>
      <c r="BB92" s="175">
        <f t="shared" ca="1" si="55"/>
        <v>0</v>
      </c>
      <c r="BC92" s="176"/>
      <c r="BD92" s="174">
        <f t="shared" ca="1" si="56"/>
        <v>0</v>
      </c>
      <c r="BE92" s="174">
        <f t="shared" ca="1" si="57"/>
        <v>0</v>
      </c>
      <c r="BF92" s="174">
        <f t="shared" ca="1" si="57"/>
        <v>0</v>
      </c>
      <c r="BG92" s="174">
        <f t="shared" ca="1" si="57"/>
        <v>0</v>
      </c>
      <c r="BH92" s="174">
        <f t="shared" ca="1" si="57"/>
        <v>0</v>
      </c>
      <c r="BI92" s="174">
        <f t="shared" ca="1" si="57"/>
        <v>0</v>
      </c>
      <c r="BJ92" s="174">
        <f t="shared" ca="1" si="57"/>
        <v>0</v>
      </c>
      <c r="BK92" s="174">
        <f t="shared" ca="1" si="57"/>
        <v>0</v>
      </c>
      <c r="BL92" s="174">
        <f t="shared" ca="1" si="57"/>
        <v>0</v>
      </c>
      <c r="BM92" s="174">
        <f t="shared" ca="1" si="57"/>
        <v>0</v>
      </c>
      <c r="BN92" s="174">
        <f t="shared" ca="1" si="57"/>
        <v>0</v>
      </c>
      <c r="BO92" s="174">
        <f t="shared" ca="1" si="57"/>
        <v>0</v>
      </c>
      <c r="BP92" s="174">
        <f t="shared" ca="1" si="57"/>
        <v>0</v>
      </c>
      <c r="BQ92" s="174">
        <f t="shared" ca="1" si="57"/>
        <v>0</v>
      </c>
      <c r="BR92" s="174">
        <f t="shared" ca="1" si="57"/>
        <v>0</v>
      </c>
      <c r="BS92" s="177">
        <f t="shared" ca="1" si="58"/>
        <v>0</v>
      </c>
      <c r="BT92" s="175"/>
      <c r="BU92" s="178">
        <f ca="1">IF(NOT(debteliminator),0,IF(OR(E$11=0,W91+AM92-BD92&lt;=E$11),0,MIN(W91+AM92-BD92-E$11,$C92)))</f>
        <v>0</v>
      </c>
      <c r="BV92" s="174">
        <f ca="1">IF(NOT(debteliminator),0,IF(OR(F$11=0,X91+AN92-BE92&lt;=F$11),0,MIN(X91+AN92-BE92-F$11,$C92-SUM($BU92:BU92))))</f>
        <v>0</v>
      </c>
      <c r="BW92" s="174">
        <f ca="1">IF(NOT(debteliminator),0,IF(OR(G$11=0,Y91+AO92-BF92&lt;=G$11),0,MIN(Y91+AO92-BF92-G$11,$C92-SUM($BU92:BV92))))</f>
        <v>0</v>
      </c>
      <c r="BX92" s="174">
        <f ca="1">IF(NOT(debteliminator),0,IF(OR(H$11=0,Z91+AP92-BG92&lt;=H$11),0,MIN(Z91+AP92-BG92-H$11,$C92-SUM($BU92:BW92))))</f>
        <v>0</v>
      </c>
      <c r="BY92" s="174">
        <f ca="1">IF(NOT(debteliminator),0,IF(OR(I$11=0,AA91+AQ92-BH92&lt;=I$11),0,MIN(AA91+AQ92-BH92-I$11,$C92-SUM($BU92:BX92))))</f>
        <v>0</v>
      </c>
      <c r="BZ92" s="174">
        <f ca="1">IF(NOT(debteliminator),0,IF(OR(J$11=0,AB91+AR92-BI92&lt;=J$11),0,MIN(AB91+AR92-BI92-J$11,$C92-SUM($BU92:BY92))))</f>
        <v>0</v>
      </c>
      <c r="CA92" s="174">
        <f ca="1">IF(NOT(debteliminator),0,IF(OR(K$11=0,AC91+AS92-BJ92&lt;=K$11),0,MIN(AC91+AS92-BJ92-K$11,$C92-SUM($BU92:BZ92))))</f>
        <v>0</v>
      </c>
      <c r="CB92" s="174">
        <f ca="1">IF(NOT(debteliminator),0,IF(OR(L$11=0,AD91+AT92-BK92&lt;=L$11),0,MIN(AD91+AT92-BK92-L$11,$C92-SUM($BU92:CA92))))</f>
        <v>0</v>
      </c>
      <c r="CC92" s="174">
        <f ca="1">IF(NOT(debteliminator),0,IF(OR(M$11=0,AE91+AU92-BL92&lt;=M$11),0,MIN(AE91+AU92-BL92-M$11,$C92-SUM($BU92:CB92))))</f>
        <v>0</v>
      </c>
      <c r="CD92" s="174">
        <f ca="1">IF(NOT(debteliminator),0,IF(OR(N$11=0,AF91+AV92-BM92&lt;=N$11),0,MIN(AF91+AV92-BM92-N$11,$C92-SUM($BU92:CC92))))</f>
        <v>0</v>
      </c>
      <c r="CE92" s="174">
        <f ca="1">IF(NOT(debteliminator),0,IF(OR(O$11=0,AG91+AW92-BN92&lt;=O$11),0,MIN(AG91+AW92-BN92-O$11,$C92-SUM($BU92:CD92))))</f>
        <v>0</v>
      </c>
      <c r="CF92" s="174">
        <f ca="1">IF(NOT(debteliminator),0,IF(OR(P$11=0,AH91+AX92-BO92&lt;=P$11),0,MIN(AH91+AX92-BO92-P$11,$C92-SUM($BU92:CE92))))</f>
        <v>0</v>
      </c>
      <c r="CG92" s="174">
        <f ca="1">IF(NOT(debteliminator),0,IF(OR(Q$11=0,AI91+AY92-BP92&lt;=Q$11),0,MIN(AI91+AY92-BP92-Q$11,$C92-SUM($BU92:CF92))))</f>
        <v>0</v>
      </c>
      <c r="CH92" s="174">
        <f ca="1">IF(NOT(debteliminator),0,IF(OR(R$11=0,AJ91+AZ92-BQ92&lt;=R$11),0,MIN(AJ91+AZ92-BQ92-R$11,$C92-SUM($BU92:CG92))))</f>
        <v>0</v>
      </c>
      <c r="CI92" s="174">
        <f ca="1">IF(NOT(debteliminator),0,IF(OR(S$11=0,AK91+BA92-BR92&lt;=S$11),0,MIN(AK91+BA92-BR92-S$11,$C92-SUM($BU92:CH92))))</f>
        <v>0</v>
      </c>
      <c r="CJ92" s="177">
        <f t="shared" ca="1" si="59"/>
        <v>0</v>
      </c>
      <c r="CL92" s="178">
        <f t="shared" ca="1" si="62"/>
        <v>0</v>
      </c>
      <c r="CM92" s="174">
        <f ca="1">IF(X91&lt;=0,0,IF($C92-$CJ92&lt;=SUM($CL92:CL92),0,IF(BE92+$C92-$CJ92-SUM($CL92:CL92)&gt;X91+AN92,X91+AN92-BE92,$C92-$CJ92-SUM($CL92:CL92))))</f>
        <v>0</v>
      </c>
      <c r="CN92" s="174">
        <f ca="1">IF(Y91&lt;=0,0,IF($C92-$CJ92&lt;=SUM($CL92:CM92),0,IF(BF92+$C92-$CJ92-SUM($CL92:CM92)&gt;Y91+AO92,Y91+AO92-BF92,$C92-$CJ92-SUM($CL92:CM92))))</f>
        <v>0</v>
      </c>
      <c r="CO92" s="174">
        <f ca="1">IF(Z91&lt;=0,0,IF($C92-$CJ92&lt;=SUM($CL92:CN92),0,IF(BG92+$C92-$CJ92-SUM($CL92:CN92)&gt;Z91+AP92,Z91+AP92-BG92,$C92-$CJ92-SUM($CL92:CN92))))</f>
        <v>0</v>
      </c>
      <c r="CP92" s="174">
        <f ca="1">IF(AA91&lt;=0,0,IF($C92-$CJ92&lt;=SUM($CL92:CO92),0,IF(BH92+$C92-$CJ92-SUM($CL92:CO92)&gt;AA91+AQ92,AA91+AQ92-BH92,$C92-$CJ92-SUM($CL92:CO92))))</f>
        <v>0</v>
      </c>
      <c r="CQ92" s="174">
        <f ca="1">IF(AB91&lt;=0,0,IF($C92-$CJ92&lt;=SUM($CL92:CP92),0,IF(BI92+$C92-$CJ92-SUM($CL92:CP92)&gt;AB91+AR92,AB91+AR92-BI92,$C92-$CJ92-SUM($CL92:CP92))))</f>
        <v>0</v>
      </c>
      <c r="CR92" s="174">
        <f ca="1">IF(AC91&lt;=0,0,IF($C92-$CJ92&lt;=SUM($CL92:CQ92),0,IF(BJ92+$C92-$CJ92-SUM($CL92:CQ92)&gt;AC91+AS92,AC91+AS92-BJ92,$C92-$CJ92-SUM($CL92:CQ92))))</f>
        <v>0</v>
      </c>
      <c r="CS92" s="174">
        <f ca="1">IF(AD91&lt;=0,0,IF($C92-$CJ92&lt;=SUM($CL92:CR92),0,IF(BK92+$C92-$CJ92-SUM($CL92:CR92)&gt;AD91+AT92,AD91+AT92-BK92,$C92-$CJ92-SUM($CL92:CR92))))</f>
        <v>0</v>
      </c>
      <c r="CT92" s="174">
        <f ca="1">IF(AE91&lt;=0,0,IF($C92-$CJ92&lt;=SUM($CL92:CS92),0,IF(BL92+$C92-$CJ92-SUM($CL92:CS92)&gt;AE91+AU92,AE91+AU92-BL92,$C92-$CJ92-SUM($CL92:CS92))))</f>
        <v>0</v>
      </c>
      <c r="CU92" s="174">
        <f ca="1">IF(AF91&lt;=0,0,IF($C92-$CJ92&lt;=SUM($CL92:CT92),0,IF(BM92+$C92-$CJ92-SUM($CL92:CT92)&gt;AF91+AV92,AF91+AV92-BM92,$C92-$CJ92-SUM($CL92:CT92))))</f>
        <v>0</v>
      </c>
      <c r="CV92" s="174">
        <f ca="1">IF(AG91&lt;=0,0,IF($C92-$CJ92&lt;=SUM($CL92:CU92),0,IF(BN92+$C92-$CJ92-SUM($CL92:CU92)&gt;AG91+AW92,AG91+AW92-BN92,$C92-$CJ92-SUM($CL92:CU92))))</f>
        <v>0</v>
      </c>
      <c r="CW92" s="174">
        <f ca="1">IF(AH91&lt;=0,0,IF($C92-$CJ92&lt;=SUM($CL92:CV92),0,IF(BO92+$C92-$CJ92-SUM($CL92:CV92)&gt;AH91+AX92,AH91+AX92-BO92,$C92-$CJ92-SUM($CL92:CV92))))</f>
        <v>0</v>
      </c>
      <c r="CX92" s="174">
        <f ca="1">IF(AI91&lt;=0,0,IF($C92-$CJ92&lt;=SUM($CL92:CW92),0,IF(BP92+$C92-$CJ92-SUM($CL92:CW92)&gt;AI91+AY92,AI91+AY92-BP92,$C92-$CJ92-SUM($CL92:CW92))))</f>
        <v>0</v>
      </c>
      <c r="CY92" s="174">
        <f ca="1">IF(AJ91&lt;=0,0,IF($C92-$CJ92&lt;=SUM($CL92:CX92),0,IF(BQ92+$C92-$CJ92-SUM($CL92:CX92)&gt;AJ91+AZ92,AJ91+AZ92-BQ92,$C92-$CJ92-SUM($CL92:CX92))))</f>
        <v>0</v>
      </c>
      <c r="CZ92" s="174">
        <f ca="1">IF(AK91&lt;=0,0,IF($C92-$CJ92&lt;=SUM($CL92:CY92),0,IF(BR92+$C92-$CJ92-SUM($CL92:CY92)&gt;AK91+BA92,AK91+BA92-BR92,$C92-$CJ92-SUM($CL92:CY92))))</f>
        <v>0</v>
      </c>
      <c r="DA92" s="176"/>
      <c r="DB92" s="176"/>
    </row>
    <row r="93" spans="1:106">
      <c r="A93" s="165" t="str">
        <f t="shared" ca="1" si="48"/>
        <v/>
      </c>
      <c r="B93" s="166" t="e">
        <f t="shared" ca="1" si="60"/>
        <v>#N/A</v>
      </c>
      <c r="C93" s="169" t="str">
        <f ca="1">IF(A93="","",IF(debteliminator,IF(($E$7-BS93)&lt;0,0,$E$7-BS93),0)+D93)</f>
        <v/>
      </c>
      <c r="D93" s="420"/>
      <c r="E93" s="172">
        <f t="shared" ca="1" si="61"/>
        <v>0</v>
      </c>
      <c r="F93" s="172">
        <f t="shared" ca="1" si="25"/>
        <v>0</v>
      </c>
      <c r="G93" s="172">
        <f t="shared" ca="1" si="26"/>
        <v>0</v>
      </c>
      <c r="H93" s="172">
        <f t="shared" ca="1" si="27"/>
        <v>0</v>
      </c>
      <c r="I93" s="172">
        <f t="shared" ca="1" si="28"/>
        <v>0</v>
      </c>
      <c r="J93" s="172">
        <f t="shared" ca="1" si="29"/>
        <v>0</v>
      </c>
      <c r="K93" s="172">
        <f t="shared" ca="1" si="30"/>
        <v>0</v>
      </c>
      <c r="L93" s="172">
        <f t="shared" ca="1" si="31"/>
        <v>0</v>
      </c>
      <c r="M93" s="172">
        <f t="shared" ca="1" si="32"/>
        <v>0</v>
      </c>
      <c r="N93" s="172">
        <f t="shared" ca="1" si="33"/>
        <v>0</v>
      </c>
      <c r="O93" s="172">
        <f t="shared" ca="1" si="34"/>
        <v>0</v>
      </c>
      <c r="P93" s="172">
        <f t="shared" ca="1" si="35"/>
        <v>0</v>
      </c>
      <c r="Q93" s="172">
        <f t="shared" ca="1" si="36"/>
        <v>0</v>
      </c>
      <c r="R93" s="172">
        <f t="shared" ca="1" si="37"/>
        <v>0</v>
      </c>
      <c r="S93" s="172">
        <f t="shared" ca="1" si="38"/>
        <v>0</v>
      </c>
      <c r="U93" s="169">
        <f t="shared" ca="1" si="49"/>
        <v>0</v>
      </c>
      <c r="V93" s="173">
        <f t="shared" ca="1" si="50"/>
        <v>0</v>
      </c>
      <c r="W93" s="174">
        <f t="shared" ca="1" si="51"/>
        <v>0</v>
      </c>
      <c r="X93" s="174">
        <f t="shared" ca="1" si="52"/>
        <v>0</v>
      </c>
      <c r="Y93" s="174">
        <f t="shared" ca="1" si="52"/>
        <v>0</v>
      </c>
      <c r="Z93" s="174">
        <f t="shared" ca="1" si="52"/>
        <v>0</v>
      </c>
      <c r="AA93" s="174">
        <f t="shared" ca="1" si="52"/>
        <v>0</v>
      </c>
      <c r="AB93" s="174">
        <f t="shared" ca="1" si="52"/>
        <v>0</v>
      </c>
      <c r="AC93" s="174">
        <f t="shared" ca="1" si="52"/>
        <v>0</v>
      </c>
      <c r="AD93" s="174">
        <f t="shared" ca="1" si="52"/>
        <v>0</v>
      </c>
      <c r="AE93" s="174">
        <f t="shared" ca="1" si="52"/>
        <v>0</v>
      </c>
      <c r="AF93" s="174">
        <f t="shared" ca="1" si="52"/>
        <v>0</v>
      </c>
      <c r="AG93" s="174">
        <f t="shared" ca="1" si="52"/>
        <v>0</v>
      </c>
      <c r="AH93" s="174">
        <f t="shared" ca="1" si="52"/>
        <v>0</v>
      </c>
      <c r="AI93" s="174">
        <f t="shared" ca="1" si="52"/>
        <v>0</v>
      </c>
      <c r="AJ93" s="174">
        <f t="shared" ca="1" si="52"/>
        <v>0</v>
      </c>
      <c r="AK93" s="174">
        <f t="shared" ca="1" si="52"/>
        <v>0</v>
      </c>
      <c r="AL93" s="179"/>
      <c r="AM93" s="174">
        <f t="shared" ca="1" si="53"/>
        <v>0</v>
      </c>
      <c r="AN93" s="174">
        <f t="shared" ca="1" si="54"/>
        <v>0</v>
      </c>
      <c r="AO93" s="174">
        <f t="shared" ca="1" si="54"/>
        <v>0</v>
      </c>
      <c r="AP93" s="174">
        <f t="shared" ca="1" si="54"/>
        <v>0</v>
      </c>
      <c r="AQ93" s="174">
        <f t="shared" ca="1" si="54"/>
        <v>0</v>
      </c>
      <c r="AR93" s="174">
        <f t="shared" ca="1" si="54"/>
        <v>0</v>
      </c>
      <c r="AS93" s="174">
        <f t="shared" ca="1" si="54"/>
        <v>0</v>
      </c>
      <c r="AT93" s="174">
        <f t="shared" ca="1" si="54"/>
        <v>0</v>
      </c>
      <c r="AU93" s="174">
        <f t="shared" ca="1" si="54"/>
        <v>0</v>
      </c>
      <c r="AV93" s="174">
        <f t="shared" ca="1" si="54"/>
        <v>0</v>
      </c>
      <c r="AW93" s="174">
        <f t="shared" ca="1" si="54"/>
        <v>0</v>
      </c>
      <c r="AX93" s="174">
        <f t="shared" ca="1" si="54"/>
        <v>0</v>
      </c>
      <c r="AY93" s="174">
        <f t="shared" ca="1" si="54"/>
        <v>0</v>
      </c>
      <c r="AZ93" s="174">
        <f t="shared" ca="1" si="54"/>
        <v>0</v>
      </c>
      <c r="BA93" s="174">
        <f t="shared" ca="1" si="54"/>
        <v>0</v>
      </c>
      <c r="BB93" s="175">
        <f t="shared" ca="1" si="55"/>
        <v>0</v>
      </c>
      <c r="BC93" s="176"/>
      <c r="BD93" s="174">
        <f t="shared" ca="1" si="56"/>
        <v>0</v>
      </c>
      <c r="BE93" s="174">
        <f t="shared" ca="1" si="57"/>
        <v>0</v>
      </c>
      <c r="BF93" s="174">
        <f t="shared" ca="1" si="57"/>
        <v>0</v>
      </c>
      <c r="BG93" s="174">
        <f t="shared" ca="1" si="57"/>
        <v>0</v>
      </c>
      <c r="BH93" s="174">
        <f t="shared" ca="1" si="57"/>
        <v>0</v>
      </c>
      <c r="BI93" s="174">
        <f t="shared" ca="1" si="57"/>
        <v>0</v>
      </c>
      <c r="BJ93" s="174">
        <f t="shared" ca="1" si="57"/>
        <v>0</v>
      </c>
      <c r="BK93" s="174">
        <f t="shared" ca="1" si="57"/>
        <v>0</v>
      </c>
      <c r="BL93" s="174">
        <f t="shared" ca="1" si="57"/>
        <v>0</v>
      </c>
      <c r="BM93" s="174">
        <f t="shared" ca="1" si="57"/>
        <v>0</v>
      </c>
      <c r="BN93" s="174">
        <f t="shared" ca="1" si="57"/>
        <v>0</v>
      </c>
      <c r="BO93" s="174">
        <f t="shared" ca="1" si="57"/>
        <v>0</v>
      </c>
      <c r="BP93" s="174">
        <f t="shared" ca="1" si="57"/>
        <v>0</v>
      </c>
      <c r="BQ93" s="174">
        <f t="shared" ca="1" si="57"/>
        <v>0</v>
      </c>
      <c r="BR93" s="174">
        <f t="shared" ca="1" si="57"/>
        <v>0</v>
      </c>
      <c r="BS93" s="177">
        <f t="shared" ca="1" si="58"/>
        <v>0</v>
      </c>
      <c r="BT93" s="175"/>
      <c r="BU93" s="178">
        <f ca="1">IF(NOT(debteliminator),0,IF(OR(E$11=0,W92+AM93-BD93&lt;=E$11),0,MIN(W92+AM93-BD93-E$11,$C93)))</f>
        <v>0</v>
      </c>
      <c r="BV93" s="174">
        <f ca="1">IF(NOT(debteliminator),0,IF(OR(F$11=0,X92+AN93-BE93&lt;=F$11),0,MIN(X92+AN93-BE93-F$11,$C93-SUM($BU93:BU93))))</f>
        <v>0</v>
      </c>
      <c r="BW93" s="174">
        <f ca="1">IF(NOT(debteliminator),0,IF(OR(G$11=0,Y92+AO93-BF93&lt;=G$11),0,MIN(Y92+AO93-BF93-G$11,$C93-SUM($BU93:BV93))))</f>
        <v>0</v>
      </c>
      <c r="BX93" s="174">
        <f ca="1">IF(NOT(debteliminator),0,IF(OR(H$11=0,Z92+AP93-BG93&lt;=H$11),0,MIN(Z92+AP93-BG93-H$11,$C93-SUM($BU93:BW93))))</f>
        <v>0</v>
      </c>
      <c r="BY93" s="174">
        <f ca="1">IF(NOT(debteliminator),0,IF(OR(I$11=0,AA92+AQ93-BH93&lt;=I$11),0,MIN(AA92+AQ93-BH93-I$11,$C93-SUM($BU93:BX93))))</f>
        <v>0</v>
      </c>
      <c r="BZ93" s="174">
        <f ca="1">IF(NOT(debteliminator),0,IF(OR(J$11=0,AB92+AR93-BI93&lt;=J$11),0,MIN(AB92+AR93-BI93-J$11,$C93-SUM($BU93:BY93))))</f>
        <v>0</v>
      </c>
      <c r="CA93" s="174">
        <f ca="1">IF(NOT(debteliminator),0,IF(OR(K$11=0,AC92+AS93-BJ93&lt;=K$11),0,MIN(AC92+AS93-BJ93-K$11,$C93-SUM($BU93:BZ93))))</f>
        <v>0</v>
      </c>
      <c r="CB93" s="174">
        <f ca="1">IF(NOT(debteliminator),0,IF(OR(L$11=0,AD92+AT93-BK93&lt;=L$11),0,MIN(AD92+AT93-BK93-L$11,$C93-SUM($BU93:CA93))))</f>
        <v>0</v>
      </c>
      <c r="CC93" s="174">
        <f ca="1">IF(NOT(debteliminator),0,IF(OR(M$11=0,AE92+AU93-BL93&lt;=M$11),0,MIN(AE92+AU93-BL93-M$11,$C93-SUM($BU93:CB93))))</f>
        <v>0</v>
      </c>
      <c r="CD93" s="174">
        <f ca="1">IF(NOT(debteliminator),0,IF(OR(N$11=0,AF92+AV93-BM93&lt;=N$11),0,MIN(AF92+AV93-BM93-N$11,$C93-SUM($BU93:CC93))))</f>
        <v>0</v>
      </c>
      <c r="CE93" s="174">
        <f ca="1">IF(NOT(debteliminator),0,IF(OR(O$11=0,AG92+AW93-BN93&lt;=O$11),0,MIN(AG92+AW93-BN93-O$11,$C93-SUM($BU93:CD93))))</f>
        <v>0</v>
      </c>
      <c r="CF93" s="174">
        <f ca="1">IF(NOT(debteliminator),0,IF(OR(P$11=0,AH92+AX93-BO93&lt;=P$11),0,MIN(AH92+AX93-BO93-P$11,$C93-SUM($BU93:CE93))))</f>
        <v>0</v>
      </c>
      <c r="CG93" s="174">
        <f ca="1">IF(NOT(debteliminator),0,IF(OR(Q$11=0,AI92+AY93-BP93&lt;=Q$11),0,MIN(AI92+AY93-BP93-Q$11,$C93-SUM($BU93:CF93))))</f>
        <v>0</v>
      </c>
      <c r="CH93" s="174">
        <f ca="1">IF(NOT(debteliminator),0,IF(OR(R$11=0,AJ92+AZ93-BQ93&lt;=R$11),0,MIN(AJ92+AZ93-BQ93-R$11,$C93-SUM($BU93:CG93))))</f>
        <v>0</v>
      </c>
      <c r="CI93" s="174">
        <f ca="1">IF(NOT(debteliminator),0,IF(OR(S$11=0,AK92+BA93-BR93&lt;=S$11),0,MIN(AK92+BA93-BR93-S$11,$C93-SUM($BU93:CH93))))</f>
        <v>0</v>
      </c>
      <c r="CJ93" s="177">
        <f t="shared" ca="1" si="59"/>
        <v>0</v>
      </c>
      <c r="CL93" s="178">
        <f t="shared" ca="1" si="62"/>
        <v>0</v>
      </c>
      <c r="CM93" s="174">
        <f ca="1">IF(X92&lt;=0,0,IF($C93-$CJ93&lt;=SUM($CL93:CL93),0,IF(BE93+$C93-$CJ93-SUM($CL93:CL93)&gt;X92+AN93,X92+AN93-BE93,$C93-$CJ93-SUM($CL93:CL93))))</f>
        <v>0</v>
      </c>
      <c r="CN93" s="174">
        <f ca="1">IF(Y92&lt;=0,0,IF($C93-$CJ93&lt;=SUM($CL93:CM93),0,IF(BF93+$C93-$CJ93-SUM($CL93:CM93)&gt;Y92+AO93,Y92+AO93-BF93,$C93-$CJ93-SUM($CL93:CM93))))</f>
        <v>0</v>
      </c>
      <c r="CO93" s="174">
        <f ca="1">IF(Z92&lt;=0,0,IF($C93-$CJ93&lt;=SUM($CL93:CN93),0,IF(BG93+$C93-$CJ93-SUM($CL93:CN93)&gt;Z92+AP93,Z92+AP93-BG93,$C93-$CJ93-SUM($CL93:CN93))))</f>
        <v>0</v>
      </c>
      <c r="CP93" s="174">
        <f ca="1">IF(AA92&lt;=0,0,IF($C93-$CJ93&lt;=SUM($CL93:CO93),0,IF(BH93+$C93-$CJ93-SUM($CL93:CO93)&gt;AA92+AQ93,AA92+AQ93-BH93,$C93-$CJ93-SUM($CL93:CO93))))</f>
        <v>0</v>
      </c>
      <c r="CQ93" s="174">
        <f ca="1">IF(AB92&lt;=0,0,IF($C93-$CJ93&lt;=SUM($CL93:CP93),0,IF(BI93+$C93-$CJ93-SUM($CL93:CP93)&gt;AB92+AR93,AB92+AR93-BI93,$C93-$CJ93-SUM($CL93:CP93))))</f>
        <v>0</v>
      </c>
      <c r="CR93" s="174">
        <f ca="1">IF(AC92&lt;=0,0,IF($C93-$CJ93&lt;=SUM($CL93:CQ93),0,IF(BJ93+$C93-$CJ93-SUM($CL93:CQ93)&gt;AC92+AS93,AC92+AS93-BJ93,$C93-$CJ93-SUM($CL93:CQ93))))</f>
        <v>0</v>
      </c>
      <c r="CS93" s="174">
        <f ca="1">IF(AD92&lt;=0,0,IF($C93-$CJ93&lt;=SUM($CL93:CR93),0,IF(BK93+$C93-$CJ93-SUM($CL93:CR93)&gt;AD92+AT93,AD92+AT93-BK93,$C93-$CJ93-SUM($CL93:CR93))))</f>
        <v>0</v>
      </c>
      <c r="CT93" s="174">
        <f ca="1">IF(AE92&lt;=0,0,IF($C93-$CJ93&lt;=SUM($CL93:CS93),0,IF(BL93+$C93-$CJ93-SUM($CL93:CS93)&gt;AE92+AU93,AE92+AU93-BL93,$C93-$CJ93-SUM($CL93:CS93))))</f>
        <v>0</v>
      </c>
      <c r="CU93" s="174">
        <f ca="1">IF(AF92&lt;=0,0,IF($C93-$CJ93&lt;=SUM($CL93:CT93),0,IF(BM93+$C93-$CJ93-SUM($CL93:CT93)&gt;AF92+AV93,AF92+AV93-BM93,$C93-$CJ93-SUM($CL93:CT93))))</f>
        <v>0</v>
      </c>
      <c r="CV93" s="174">
        <f ca="1">IF(AG92&lt;=0,0,IF($C93-$CJ93&lt;=SUM($CL93:CU93),0,IF(BN93+$C93-$CJ93-SUM($CL93:CU93)&gt;AG92+AW93,AG92+AW93-BN93,$C93-$CJ93-SUM($CL93:CU93))))</f>
        <v>0</v>
      </c>
      <c r="CW93" s="174">
        <f ca="1">IF(AH92&lt;=0,0,IF($C93-$CJ93&lt;=SUM($CL93:CV93),0,IF(BO93+$C93-$CJ93-SUM($CL93:CV93)&gt;AH92+AX93,AH92+AX93-BO93,$C93-$CJ93-SUM($CL93:CV93))))</f>
        <v>0</v>
      </c>
      <c r="CX93" s="174">
        <f ca="1">IF(AI92&lt;=0,0,IF($C93-$CJ93&lt;=SUM($CL93:CW93),0,IF(BP93+$C93-$CJ93-SUM($CL93:CW93)&gt;AI92+AY93,AI92+AY93-BP93,$C93-$CJ93-SUM($CL93:CW93))))</f>
        <v>0</v>
      </c>
      <c r="CY93" s="174">
        <f ca="1">IF(AJ92&lt;=0,0,IF($C93-$CJ93&lt;=SUM($CL93:CX93),0,IF(BQ93+$C93-$CJ93-SUM($CL93:CX93)&gt;AJ92+AZ93,AJ92+AZ93-BQ93,$C93-$CJ93-SUM($CL93:CX93))))</f>
        <v>0</v>
      </c>
      <c r="CZ93" s="174">
        <f ca="1">IF(AK92&lt;=0,0,IF($C93-$CJ93&lt;=SUM($CL93:CY93),0,IF(BR93+$C93-$CJ93-SUM($CL93:CY93)&gt;AK92+BA93,AK92+BA93-BR93,$C93-$CJ93-SUM($CL93:CY93))))</f>
        <v>0</v>
      </c>
      <c r="DA93" s="176"/>
      <c r="DB93" s="176"/>
    </row>
    <row r="94" spans="1:106">
      <c r="A94" s="165" t="str">
        <f t="shared" ca="1" si="48"/>
        <v/>
      </c>
      <c r="B94" s="166" t="e">
        <f t="shared" ca="1" si="60"/>
        <v>#N/A</v>
      </c>
      <c r="C94" s="169" t="str">
        <f ca="1">IF(A94="","",IF(debteliminator,IF(($E$7-BS94)&lt;0,0,$E$7-BS94),0)+D94)</f>
        <v/>
      </c>
      <c r="D94" s="420"/>
      <c r="E94" s="172">
        <f t="shared" ca="1" si="61"/>
        <v>0</v>
      </c>
      <c r="F94" s="172">
        <f t="shared" ca="1" si="25"/>
        <v>0</v>
      </c>
      <c r="G94" s="172">
        <f t="shared" ca="1" si="26"/>
        <v>0</v>
      </c>
      <c r="H94" s="172">
        <f t="shared" ca="1" si="27"/>
        <v>0</v>
      </c>
      <c r="I94" s="172">
        <f t="shared" ca="1" si="28"/>
        <v>0</v>
      </c>
      <c r="J94" s="172">
        <f t="shared" ca="1" si="29"/>
        <v>0</v>
      </c>
      <c r="K94" s="172">
        <f t="shared" ca="1" si="30"/>
        <v>0</v>
      </c>
      <c r="L94" s="172">
        <f t="shared" ca="1" si="31"/>
        <v>0</v>
      </c>
      <c r="M94" s="172">
        <f t="shared" ca="1" si="32"/>
        <v>0</v>
      </c>
      <c r="N94" s="172">
        <f t="shared" ca="1" si="33"/>
        <v>0</v>
      </c>
      <c r="O94" s="172">
        <f t="shared" ca="1" si="34"/>
        <v>0</v>
      </c>
      <c r="P94" s="172">
        <f t="shared" ca="1" si="35"/>
        <v>0</v>
      </c>
      <c r="Q94" s="172">
        <f t="shared" ca="1" si="36"/>
        <v>0</v>
      </c>
      <c r="R94" s="172">
        <f t="shared" ca="1" si="37"/>
        <v>0</v>
      </c>
      <c r="S94" s="172">
        <f t="shared" ca="1" si="38"/>
        <v>0</v>
      </c>
      <c r="U94" s="169">
        <f t="shared" ca="1" si="49"/>
        <v>0</v>
      </c>
      <c r="V94" s="173">
        <f t="shared" ca="1" si="50"/>
        <v>0</v>
      </c>
      <c r="W94" s="174">
        <f t="shared" ca="1" si="51"/>
        <v>0</v>
      </c>
      <c r="X94" s="174">
        <f t="shared" ca="1" si="52"/>
        <v>0</v>
      </c>
      <c r="Y94" s="174">
        <f t="shared" ca="1" si="52"/>
        <v>0</v>
      </c>
      <c r="Z94" s="174">
        <f t="shared" ca="1" si="52"/>
        <v>0</v>
      </c>
      <c r="AA94" s="174">
        <f t="shared" ca="1" si="52"/>
        <v>0</v>
      </c>
      <c r="AB94" s="174">
        <f t="shared" ca="1" si="52"/>
        <v>0</v>
      </c>
      <c r="AC94" s="174">
        <f t="shared" ca="1" si="52"/>
        <v>0</v>
      </c>
      <c r="AD94" s="174">
        <f t="shared" ca="1" si="52"/>
        <v>0</v>
      </c>
      <c r="AE94" s="174">
        <f t="shared" ca="1" si="52"/>
        <v>0</v>
      </c>
      <c r="AF94" s="174">
        <f t="shared" ca="1" si="52"/>
        <v>0</v>
      </c>
      <c r="AG94" s="174">
        <f t="shared" ca="1" si="52"/>
        <v>0</v>
      </c>
      <c r="AH94" s="174">
        <f t="shared" ca="1" si="52"/>
        <v>0</v>
      </c>
      <c r="AI94" s="174">
        <f t="shared" ca="1" si="52"/>
        <v>0</v>
      </c>
      <c r="AJ94" s="174">
        <f t="shared" ca="1" si="52"/>
        <v>0</v>
      </c>
      <c r="AK94" s="174">
        <f t="shared" ca="1" si="52"/>
        <v>0</v>
      </c>
      <c r="AL94" s="179"/>
      <c r="AM94" s="174">
        <f t="shared" ca="1" si="53"/>
        <v>0</v>
      </c>
      <c r="AN94" s="174">
        <f t="shared" ca="1" si="54"/>
        <v>0</v>
      </c>
      <c r="AO94" s="174">
        <f t="shared" ca="1" si="54"/>
        <v>0</v>
      </c>
      <c r="AP94" s="174">
        <f t="shared" ca="1" si="54"/>
        <v>0</v>
      </c>
      <c r="AQ94" s="174">
        <f t="shared" ca="1" si="54"/>
        <v>0</v>
      </c>
      <c r="AR94" s="174">
        <f t="shared" ca="1" si="54"/>
        <v>0</v>
      </c>
      <c r="AS94" s="174">
        <f t="shared" ca="1" si="54"/>
        <v>0</v>
      </c>
      <c r="AT94" s="174">
        <f t="shared" ca="1" si="54"/>
        <v>0</v>
      </c>
      <c r="AU94" s="174">
        <f t="shared" ca="1" si="54"/>
        <v>0</v>
      </c>
      <c r="AV94" s="174">
        <f t="shared" ca="1" si="54"/>
        <v>0</v>
      </c>
      <c r="AW94" s="174">
        <f t="shared" ca="1" si="54"/>
        <v>0</v>
      </c>
      <c r="AX94" s="174">
        <f t="shared" ca="1" si="54"/>
        <v>0</v>
      </c>
      <c r="AY94" s="174">
        <f t="shared" ca="1" si="54"/>
        <v>0</v>
      </c>
      <c r="AZ94" s="174">
        <f t="shared" ca="1" si="54"/>
        <v>0</v>
      </c>
      <c r="BA94" s="174">
        <f t="shared" ca="1" si="54"/>
        <v>0</v>
      </c>
      <c r="BB94" s="175">
        <f t="shared" ca="1" si="55"/>
        <v>0</v>
      </c>
      <c r="BC94" s="176"/>
      <c r="BD94" s="174">
        <f t="shared" ca="1" si="56"/>
        <v>0</v>
      </c>
      <c r="BE94" s="174">
        <f t="shared" ca="1" si="57"/>
        <v>0</v>
      </c>
      <c r="BF94" s="174">
        <f t="shared" ca="1" si="57"/>
        <v>0</v>
      </c>
      <c r="BG94" s="174">
        <f t="shared" ca="1" si="57"/>
        <v>0</v>
      </c>
      <c r="BH94" s="174">
        <f t="shared" ca="1" si="57"/>
        <v>0</v>
      </c>
      <c r="BI94" s="174">
        <f t="shared" ca="1" si="57"/>
        <v>0</v>
      </c>
      <c r="BJ94" s="174">
        <f t="shared" ca="1" si="57"/>
        <v>0</v>
      </c>
      <c r="BK94" s="174">
        <f t="shared" ca="1" si="57"/>
        <v>0</v>
      </c>
      <c r="BL94" s="174">
        <f t="shared" ca="1" si="57"/>
        <v>0</v>
      </c>
      <c r="BM94" s="174">
        <f t="shared" ca="1" si="57"/>
        <v>0</v>
      </c>
      <c r="BN94" s="174">
        <f t="shared" ca="1" si="57"/>
        <v>0</v>
      </c>
      <c r="BO94" s="174">
        <f t="shared" ca="1" si="57"/>
        <v>0</v>
      </c>
      <c r="BP94" s="174">
        <f t="shared" ca="1" si="57"/>
        <v>0</v>
      </c>
      <c r="BQ94" s="174">
        <f t="shared" ca="1" si="57"/>
        <v>0</v>
      </c>
      <c r="BR94" s="174">
        <f t="shared" ca="1" si="57"/>
        <v>0</v>
      </c>
      <c r="BS94" s="177">
        <f t="shared" ca="1" si="58"/>
        <v>0</v>
      </c>
      <c r="BT94" s="175"/>
      <c r="BU94" s="178">
        <f ca="1">IF(NOT(debteliminator),0,IF(OR(E$11=0,W93+AM94-BD94&lt;=E$11),0,MIN(W93+AM94-BD94-E$11,$C94)))</f>
        <v>0</v>
      </c>
      <c r="BV94" s="174">
        <f ca="1">IF(NOT(debteliminator),0,IF(OR(F$11=0,X93+AN94-BE94&lt;=F$11),0,MIN(X93+AN94-BE94-F$11,$C94-SUM($BU94:BU94))))</f>
        <v>0</v>
      </c>
      <c r="BW94" s="174">
        <f ca="1">IF(NOT(debteliminator),0,IF(OR(G$11=0,Y93+AO94-BF94&lt;=G$11),0,MIN(Y93+AO94-BF94-G$11,$C94-SUM($BU94:BV94))))</f>
        <v>0</v>
      </c>
      <c r="BX94" s="174">
        <f ca="1">IF(NOT(debteliminator),0,IF(OR(H$11=0,Z93+AP94-BG94&lt;=H$11),0,MIN(Z93+AP94-BG94-H$11,$C94-SUM($BU94:BW94))))</f>
        <v>0</v>
      </c>
      <c r="BY94" s="174">
        <f ca="1">IF(NOT(debteliminator),0,IF(OR(I$11=0,AA93+AQ94-BH94&lt;=I$11),0,MIN(AA93+AQ94-BH94-I$11,$C94-SUM($BU94:BX94))))</f>
        <v>0</v>
      </c>
      <c r="BZ94" s="174">
        <f ca="1">IF(NOT(debteliminator),0,IF(OR(J$11=0,AB93+AR94-BI94&lt;=J$11),0,MIN(AB93+AR94-BI94-J$11,$C94-SUM($BU94:BY94))))</f>
        <v>0</v>
      </c>
      <c r="CA94" s="174">
        <f ca="1">IF(NOT(debteliminator),0,IF(OR(K$11=0,AC93+AS94-BJ94&lt;=K$11),0,MIN(AC93+AS94-BJ94-K$11,$C94-SUM($BU94:BZ94))))</f>
        <v>0</v>
      </c>
      <c r="CB94" s="174">
        <f ca="1">IF(NOT(debteliminator),0,IF(OR(L$11=0,AD93+AT94-BK94&lt;=L$11),0,MIN(AD93+AT94-BK94-L$11,$C94-SUM($BU94:CA94))))</f>
        <v>0</v>
      </c>
      <c r="CC94" s="174">
        <f ca="1">IF(NOT(debteliminator),0,IF(OR(M$11=0,AE93+AU94-BL94&lt;=M$11),0,MIN(AE93+AU94-BL94-M$11,$C94-SUM($BU94:CB94))))</f>
        <v>0</v>
      </c>
      <c r="CD94" s="174">
        <f ca="1">IF(NOT(debteliminator),0,IF(OR(N$11=0,AF93+AV94-BM94&lt;=N$11),0,MIN(AF93+AV94-BM94-N$11,$C94-SUM($BU94:CC94))))</f>
        <v>0</v>
      </c>
      <c r="CE94" s="174">
        <f ca="1">IF(NOT(debteliminator),0,IF(OR(O$11=0,AG93+AW94-BN94&lt;=O$11),0,MIN(AG93+AW94-BN94-O$11,$C94-SUM($BU94:CD94))))</f>
        <v>0</v>
      </c>
      <c r="CF94" s="174">
        <f ca="1">IF(NOT(debteliminator),0,IF(OR(P$11=0,AH93+AX94-BO94&lt;=P$11),0,MIN(AH93+AX94-BO94-P$11,$C94-SUM($BU94:CE94))))</f>
        <v>0</v>
      </c>
      <c r="CG94" s="174">
        <f ca="1">IF(NOT(debteliminator),0,IF(OR(Q$11=0,AI93+AY94-BP94&lt;=Q$11),0,MIN(AI93+AY94-BP94-Q$11,$C94-SUM($BU94:CF94))))</f>
        <v>0</v>
      </c>
      <c r="CH94" s="174">
        <f ca="1">IF(NOT(debteliminator),0,IF(OR(R$11=0,AJ93+AZ94-BQ94&lt;=R$11),0,MIN(AJ93+AZ94-BQ94-R$11,$C94-SUM($BU94:CG94))))</f>
        <v>0</v>
      </c>
      <c r="CI94" s="174">
        <f ca="1">IF(NOT(debteliminator),0,IF(OR(S$11=0,AK93+BA94-BR94&lt;=S$11),0,MIN(AK93+BA94-BR94-S$11,$C94-SUM($BU94:CH94))))</f>
        <v>0</v>
      </c>
      <c r="CJ94" s="177">
        <f t="shared" ca="1" si="59"/>
        <v>0</v>
      </c>
      <c r="CL94" s="178">
        <f t="shared" ca="1" si="62"/>
        <v>0</v>
      </c>
      <c r="CM94" s="174">
        <f ca="1">IF(X93&lt;=0,0,IF($C94-$CJ94&lt;=SUM($CL94:CL94),0,IF(BE94+$C94-$CJ94-SUM($CL94:CL94)&gt;X93+AN94,X93+AN94-BE94,$C94-$CJ94-SUM($CL94:CL94))))</f>
        <v>0</v>
      </c>
      <c r="CN94" s="174">
        <f ca="1">IF(Y93&lt;=0,0,IF($C94-$CJ94&lt;=SUM($CL94:CM94),0,IF(BF94+$C94-$CJ94-SUM($CL94:CM94)&gt;Y93+AO94,Y93+AO94-BF94,$C94-$CJ94-SUM($CL94:CM94))))</f>
        <v>0</v>
      </c>
      <c r="CO94" s="174">
        <f ca="1">IF(Z93&lt;=0,0,IF($C94-$CJ94&lt;=SUM($CL94:CN94),0,IF(BG94+$C94-$CJ94-SUM($CL94:CN94)&gt;Z93+AP94,Z93+AP94-BG94,$C94-$CJ94-SUM($CL94:CN94))))</f>
        <v>0</v>
      </c>
      <c r="CP94" s="174">
        <f ca="1">IF(AA93&lt;=0,0,IF($C94-$CJ94&lt;=SUM($CL94:CO94),0,IF(BH94+$C94-$CJ94-SUM($CL94:CO94)&gt;AA93+AQ94,AA93+AQ94-BH94,$C94-$CJ94-SUM($CL94:CO94))))</f>
        <v>0</v>
      </c>
      <c r="CQ94" s="174">
        <f ca="1">IF(AB93&lt;=0,0,IF($C94-$CJ94&lt;=SUM($CL94:CP94),0,IF(BI94+$C94-$CJ94-SUM($CL94:CP94)&gt;AB93+AR94,AB93+AR94-BI94,$C94-$CJ94-SUM($CL94:CP94))))</f>
        <v>0</v>
      </c>
      <c r="CR94" s="174">
        <f ca="1">IF(AC93&lt;=0,0,IF($C94-$CJ94&lt;=SUM($CL94:CQ94),0,IF(BJ94+$C94-$CJ94-SUM($CL94:CQ94)&gt;AC93+AS94,AC93+AS94-BJ94,$C94-$CJ94-SUM($CL94:CQ94))))</f>
        <v>0</v>
      </c>
      <c r="CS94" s="174">
        <f ca="1">IF(AD93&lt;=0,0,IF($C94-$CJ94&lt;=SUM($CL94:CR94),0,IF(BK94+$C94-$CJ94-SUM($CL94:CR94)&gt;AD93+AT94,AD93+AT94-BK94,$C94-$CJ94-SUM($CL94:CR94))))</f>
        <v>0</v>
      </c>
      <c r="CT94" s="174">
        <f ca="1">IF(AE93&lt;=0,0,IF($C94-$CJ94&lt;=SUM($CL94:CS94),0,IF(BL94+$C94-$CJ94-SUM($CL94:CS94)&gt;AE93+AU94,AE93+AU94-BL94,$C94-$CJ94-SUM($CL94:CS94))))</f>
        <v>0</v>
      </c>
      <c r="CU94" s="174">
        <f ca="1">IF(AF93&lt;=0,0,IF($C94-$CJ94&lt;=SUM($CL94:CT94),0,IF(BM94+$C94-$CJ94-SUM($CL94:CT94)&gt;AF93+AV94,AF93+AV94-BM94,$C94-$CJ94-SUM($CL94:CT94))))</f>
        <v>0</v>
      </c>
      <c r="CV94" s="174">
        <f ca="1">IF(AG93&lt;=0,0,IF($C94-$CJ94&lt;=SUM($CL94:CU94),0,IF(BN94+$C94-$CJ94-SUM($CL94:CU94)&gt;AG93+AW94,AG93+AW94-BN94,$C94-$CJ94-SUM($CL94:CU94))))</f>
        <v>0</v>
      </c>
      <c r="CW94" s="174">
        <f ca="1">IF(AH93&lt;=0,0,IF($C94-$CJ94&lt;=SUM($CL94:CV94),0,IF(BO94+$C94-$CJ94-SUM($CL94:CV94)&gt;AH93+AX94,AH93+AX94-BO94,$C94-$CJ94-SUM($CL94:CV94))))</f>
        <v>0</v>
      </c>
      <c r="CX94" s="174">
        <f ca="1">IF(AI93&lt;=0,0,IF($C94-$CJ94&lt;=SUM($CL94:CW94),0,IF(BP94+$C94-$CJ94-SUM($CL94:CW94)&gt;AI93+AY94,AI93+AY94-BP94,$C94-$CJ94-SUM($CL94:CW94))))</f>
        <v>0</v>
      </c>
      <c r="CY94" s="174">
        <f ca="1">IF(AJ93&lt;=0,0,IF($C94-$CJ94&lt;=SUM($CL94:CX94),0,IF(BQ94+$C94-$CJ94-SUM($CL94:CX94)&gt;AJ93+AZ94,AJ93+AZ94-BQ94,$C94-$CJ94-SUM($CL94:CX94))))</f>
        <v>0</v>
      </c>
      <c r="CZ94" s="174">
        <f ca="1">IF(AK93&lt;=0,0,IF($C94-$CJ94&lt;=SUM($CL94:CY94),0,IF(BR94+$C94-$CJ94-SUM($CL94:CY94)&gt;AK93+BA94,AK93+BA94-BR94,$C94-$CJ94-SUM($CL94:CY94))))</f>
        <v>0</v>
      </c>
      <c r="DA94" s="176"/>
      <c r="DB94" s="176"/>
    </row>
    <row r="95" spans="1:106">
      <c r="A95" s="165" t="str">
        <f t="shared" ca="1" si="48"/>
        <v/>
      </c>
      <c r="B95" s="166" t="e">
        <f t="shared" ca="1" si="60"/>
        <v>#N/A</v>
      </c>
      <c r="C95" s="169" t="str">
        <f ca="1">IF(A95="","",IF(debteliminator,IF(($E$7-BS95)&lt;0,0,$E$7-BS95),0)+D95)</f>
        <v/>
      </c>
      <c r="D95" s="420"/>
      <c r="E95" s="172">
        <f t="shared" ca="1" si="61"/>
        <v>0</v>
      </c>
      <c r="F95" s="172">
        <f t="shared" ca="1" si="25"/>
        <v>0</v>
      </c>
      <c r="G95" s="172">
        <f t="shared" ca="1" si="26"/>
        <v>0</v>
      </c>
      <c r="H95" s="172">
        <f t="shared" ca="1" si="27"/>
        <v>0</v>
      </c>
      <c r="I95" s="172">
        <f t="shared" ca="1" si="28"/>
        <v>0</v>
      </c>
      <c r="J95" s="172">
        <f t="shared" ca="1" si="29"/>
        <v>0</v>
      </c>
      <c r="K95" s="172">
        <f t="shared" ca="1" si="30"/>
        <v>0</v>
      </c>
      <c r="L95" s="172">
        <f t="shared" ca="1" si="31"/>
        <v>0</v>
      </c>
      <c r="M95" s="172">
        <f t="shared" ca="1" si="32"/>
        <v>0</v>
      </c>
      <c r="N95" s="172">
        <f t="shared" ca="1" si="33"/>
        <v>0</v>
      </c>
      <c r="O95" s="172">
        <f t="shared" ca="1" si="34"/>
        <v>0</v>
      </c>
      <c r="P95" s="172">
        <f t="shared" ca="1" si="35"/>
        <v>0</v>
      </c>
      <c r="Q95" s="172">
        <f t="shared" ca="1" si="36"/>
        <v>0</v>
      </c>
      <c r="R95" s="172">
        <f t="shared" ca="1" si="37"/>
        <v>0</v>
      </c>
      <c r="S95" s="172">
        <f t="shared" ca="1" si="38"/>
        <v>0</v>
      </c>
      <c r="U95" s="169">
        <f t="shared" ca="1" si="49"/>
        <v>0</v>
      </c>
      <c r="V95" s="173">
        <f t="shared" ca="1" si="50"/>
        <v>0</v>
      </c>
      <c r="W95" s="174">
        <f t="shared" ca="1" si="51"/>
        <v>0</v>
      </c>
      <c r="X95" s="174">
        <f t="shared" ca="1" si="52"/>
        <v>0</v>
      </c>
      <c r="Y95" s="174">
        <f t="shared" ca="1" si="52"/>
        <v>0</v>
      </c>
      <c r="Z95" s="174">
        <f t="shared" ca="1" si="52"/>
        <v>0</v>
      </c>
      <c r="AA95" s="174">
        <f t="shared" ca="1" si="52"/>
        <v>0</v>
      </c>
      <c r="AB95" s="174">
        <f t="shared" ca="1" si="52"/>
        <v>0</v>
      </c>
      <c r="AC95" s="174">
        <f t="shared" ca="1" si="52"/>
        <v>0</v>
      </c>
      <c r="AD95" s="174">
        <f t="shared" ca="1" si="52"/>
        <v>0</v>
      </c>
      <c r="AE95" s="174">
        <f t="shared" ca="1" si="52"/>
        <v>0</v>
      </c>
      <c r="AF95" s="174">
        <f t="shared" ca="1" si="52"/>
        <v>0</v>
      </c>
      <c r="AG95" s="174">
        <f t="shared" ca="1" si="52"/>
        <v>0</v>
      </c>
      <c r="AH95" s="174">
        <f t="shared" ca="1" si="52"/>
        <v>0</v>
      </c>
      <c r="AI95" s="174">
        <f t="shared" ca="1" si="52"/>
        <v>0</v>
      </c>
      <c r="AJ95" s="174">
        <f t="shared" ca="1" si="52"/>
        <v>0</v>
      </c>
      <c r="AK95" s="174">
        <f t="shared" ca="1" si="52"/>
        <v>0</v>
      </c>
      <c r="AL95" s="179"/>
      <c r="AM95" s="174">
        <f t="shared" ca="1" si="53"/>
        <v>0</v>
      </c>
      <c r="AN95" s="174">
        <f t="shared" ca="1" si="54"/>
        <v>0</v>
      </c>
      <c r="AO95" s="174">
        <f t="shared" ca="1" si="54"/>
        <v>0</v>
      </c>
      <c r="AP95" s="174">
        <f t="shared" ca="1" si="54"/>
        <v>0</v>
      </c>
      <c r="AQ95" s="174">
        <f t="shared" ca="1" si="54"/>
        <v>0</v>
      </c>
      <c r="AR95" s="174">
        <f t="shared" ca="1" si="54"/>
        <v>0</v>
      </c>
      <c r="AS95" s="174">
        <f t="shared" ca="1" si="54"/>
        <v>0</v>
      </c>
      <c r="AT95" s="174">
        <f t="shared" ca="1" si="54"/>
        <v>0</v>
      </c>
      <c r="AU95" s="174">
        <f t="shared" ca="1" si="54"/>
        <v>0</v>
      </c>
      <c r="AV95" s="174">
        <f t="shared" ca="1" si="54"/>
        <v>0</v>
      </c>
      <c r="AW95" s="174">
        <f t="shared" ca="1" si="54"/>
        <v>0</v>
      </c>
      <c r="AX95" s="174">
        <f t="shared" ca="1" si="54"/>
        <v>0</v>
      </c>
      <c r="AY95" s="174">
        <f t="shared" ca="1" si="54"/>
        <v>0</v>
      </c>
      <c r="AZ95" s="174">
        <f t="shared" ca="1" si="54"/>
        <v>0</v>
      </c>
      <c r="BA95" s="174">
        <f t="shared" ca="1" si="54"/>
        <v>0</v>
      </c>
      <c r="BB95" s="175">
        <f t="shared" ca="1" si="55"/>
        <v>0</v>
      </c>
      <c r="BC95" s="176"/>
      <c r="BD95" s="174">
        <f t="shared" ca="1" si="56"/>
        <v>0</v>
      </c>
      <c r="BE95" s="174">
        <f t="shared" ca="1" si="57"/>
        <v>0</v>
      </c>
      <c r="BF95" s="174">
        <f t="shared" ca="1" si="57"/>
        <v>0</v>
      </c>
      <c r="BG95" s="174">
        <f t="shared" ca="1" si="57"/>
        <v>0</v>
      </c>
      <c r="BH95" s="174">
        <f t="shared" ca="1" si="57"/>
        <v>0</v>
      </c>
      <c r="BI95" s="174">
        <f t="shared" ca="1" si="57"/>
        <v>0</v>
      </c>
      <c r="BJ95" s="174">
        <f t="shared" ca="1" si="57"/>
        <v>0</v>
      </c>
      <c r="BK95" s="174">
        <f t="shared" ca="1" si="57"/>
        <v>0</v>
      </c>
      <c r="BL95" s="174">
        <f t="shared" ca="1" si="57"/>
        <v>0</v>
      </c>
      <c r="BM95" s="174">
        <f t="shared" ca="1" si="57"/>
        <v>0</v>
      </c>
      <c r="BN95" s="174">
        <f t="shared" ca="1" si="57"/>
        <v>0</v>
      </c>
      <c r="BO95" s="174">
        <f t="shared" ca="1" si="57"/>
        <v>0</v>
      </c>
      <c r="BP95" s="174">
        <f t="shared" ca="1" si="57"/>
        <v>0</v>
      </c>
      <c r="BQ95" s="174">
        <f t="shared" ca="1" si="57"/>
        <v>0</v>
      </c>
      <c r="BR95" s="174">
        <f t="shared" ca="1" si="57"/>
        <v>0</v>
      </c>
      <c r="BS95" s="177">
        <f t="shared" ca="1" si="58"/>
        <v>0</v>
      </c>
      <c r="BT95" s="175"/>
      <c r="BU95" s="178">
        <f ca="1">IF(NOT(debteliminator),0,IF(OR(E$11=0,W94+AM95-BD95&lt;=E$11),0,MIN(W94+AM95-BD95-E$11,$C95)))</f>
        <v>0</v>
      </c>
      <c r="BV95" s="174">
        <f ca="1">IF(NOT(debteliminator),0,IF(OR(F$11=0,X94+AN95-BE95&lt;=F$11),0,MIN(X94+AN95-BE95-F$11,$C95-SUM($BU95:BU95))))</f>
        <v>0</v>
      </c>
      <c r="BW95" s="174">
        <f ca="1">IF(NOT(debteliminator),0,IF(OR(G$11=0,Y94+AO95-BF95&lt;=G$11),0,MIN(Y94+AO95-BF95-G$11,$C95-SUM($BU95:BV95))))</f>
        <v>0</v>
      </c>
      <c r="BX95" s="174">
        <f ca="1">IF(NOT(debteliminator),0,IF(OR(H$11=0,Z94+AP95-BG95&lt;=H$11),0,MIN(Z94+AP95-BG95-H$11,$C95-SUM($BU95:BW95))))</f>
        <v>0</v>
      </c>
      <c r="BY95" s="174">
        <f ca="1">IF(NOT(debteliminator),0,IF(OR(I$11=0,AA94+AQ95-BH95&lt;=I$11),0,MIN(AA94+AQ95-BH95-I$11,$C95-SUM($BU95:BX95))))</f>
        <v>0</v>
      </c>
      <c r="BZ95" s="174">
        <f ca="1">IF(NOT(debteliminator),0,IF(OR(J$11=0,AB94+AR95-BI95&lt;=J$11),0,MIN(AB94+AR95-BI95-J$11,$C95-SUM($BU95:BY95))))</f>
        <v>0</v>
      </c>
      <c r="CA95" s="174">
        <f ca="1">IF(NOT(debteliminator),0,IF(OR(K$11=0,AC94+AS95-BJ95&lt;=K$11),0,MIN(AC94+AS95-BJ95-K$11,$C95-SUM($BU95:BZ95))))</f>
        <v>0</v>
      </c>
      <c r="CB95" s="174">
        <f ca="1">IF(NOT(debteliminator),0,IF(OR(L$11=0,AD94+AT95-BK95&lt;=L$11),0,MIN(AD94+AT95-BK95-L$11,$C95-SUM($BU95:CA95))))</f>
        <v>0</v>
      </c>
      <c r="CC95" s="174">
        <f ca="1">IF(NOT(debteliminator),0,IF(OR(M$11=0,AE94+AU95-BL95&lt;=M$11),0,MIN(AE94+AU95-BL95-M$11,$C95-SUM($BU95:CB95))))</f>
        <v>0</v>
      </c>
      <c r="CD95" s="174">
        <f ca="1">IF(NOT(debteliminator),0,IF(OR(N$11=0,AF94+AV95-BM95&lt;=N$11),0,MIN(AF94+AV95-BM95-N$11,$C95-SUM($BU95:CC95))))</f>
        <v>0</v>
      </c>
      <c r="CE95" s="174">
        <f ca="1">IF(NOT(debteliminator),0,IF(OR(O$11=0,AG94+AW95-BN95&lt;=O$11),0,MIN(AG94+AW95-BN95-O$11,$C95-SUM($BU95:CD95))))</f>
        <v>0</v>
      </c>
      <c r="CF95" s="174">
        <f ca="1">IF(NOT(debteliminator),0,IF(OR(P$11=0,AH94+AX95-BO95&lt;=P$11),0,MIN(AH94+AX95-BO95-P$11,$C95-SUM($BU95:CE95))))</f>
        <v>0</v>
      </c>
      <c r="CG95" s="174">
        <f ca="1">IF(NOT(debteliminator),0,IF(OR(Q$11=0,AI94+AY95-BP95&lt;=Q$11),0,MIN(AI94+AY95-BP95-Q$11,$C95-SUM($BU95:CF95))))</f>
        <v>0</v>
      </c>
      <c r="CH95" s="174">
        <f ca="1">IF(NOT(debteliminator),0,IF(OR(R$11=0,AJ94+AZ95-BQ95&lt;=R$11),0,MIN(AJ94+AZ95-BQ95-R$11,$C95-SUM($BU95:CG95))))</f>
        <v>0</v>
      </c>
      <c r="CI95" s="174">
        <f ca="1">IF(NOT(debteliminator),0,IF(OR(S$11=0,AK94+BA95-BR95&lt;=S$11),0,MIN(AK94+BA95-BR95-S$11,$C95-SUM($BU95:CH95))))</f>
        <v>0</v>
      </c>
      <c r="CJ95" s="177">
        <f t="shared" ca="1" si="59"/>
        <v>0</v>
      </c>
      <c r="CL95" s="178">
        <f t="shared" ca="1" si="62"/>
        <v>0</v>
      </c>
      <c r="CM95" s="174">
        <f ca="1">IF(X94&lt;=0,0,IF($C95-$CJ95&lt;=SUM($CL95:CL95),0,IF(BE95+$C95-$CJ95-SUM($CL95:CL95)&gt;X94+AN95,X94+AN95-BE95,$C95-$CJ95-SUM($CL95:CL95))))</f>
        <v>0</v>
      </c>
      <c r="CN95" s="174">
        <f ca="1">IF(Y94&lt;=0,0,IF($C95-$CJ95&lt;=SUM($CL95:CM95),0,IF(BF95+$C95-$CJ95-SUM($CL95:CM95)&gt;Y94+AO95,Y94+AO95-BF95,$C95-$CJ95-SUM($CL95:CM95))))</f>
        <v>0</v>
      </c>
      <c r="CO95" s="174">
        <f ca="1">IF(Z94&lt;=0,0,IF($C95-$CJ95&lt;=SUM($CL95:CN95),0,IF(BG95+$C95-$CJ95-SUM($CL95:CN95)&gt;Z94+AP95,Z94+AP95-BG95,$C95-$CJ95-SUM($CL95:CN95))))</f>
        <v>0</v>
      </c>
      <c r="CP95" s="174">
        <f ca="1">IF(AA94&lt;=0,0,IF($C95-$CJ95&lt;=SUM($CL95:CO95),0,IF(BH95+$C95-$CJ95-SUM($CL95:CO95)&gt;AA94+AQ95,AA94+AQ95-BH95,$C95-$CJ95-SUM($CL95:CO95))))</f>
        <v>0</v>
      </c>
      <c r="CQ95" s="174">
        <f ca="1">IF(AB94&lt;=0,0,IF($C95-$CJ95&lt;=SUM($CL95:CP95),0,IF(BI95+$C95-$CJ95-SUM($CL95:CP95)&gt;AB94+AR95,AB94+AR95-BI95,$C95-$CJ95-SUM($CL95:CP95))))</f>
        <v>0</v>
      </c>
      <c r="CR95" s="174">
        <f ca="1">IF(AC94&lt;=0,0,IF($C95-$CJ95&lt;=SUM($CL95:CQ95),0,IF(BJ95+$C95-$CJ95-SUM($CL95:CQ95)&gt;AC94+AS95,AC94+AS95-BJ95,$C95-$CJ95-SUM($CL95:CQ95))))</f>
        <v>0</v>
      </c>
      <c r="CS95" s="174">
        <f ca="1">IF(AD94&lt;=0,0,IF($C95-$CJ95&lt;=SUM($CL95:CR95),0,IF(BK95+$C95-$CJ95-SUM($CL95:CR95)&gt;AD94+AT95,AD94+AT95-BK95,$C95-$CJ95-SUM($CL95:CR95))))</f>
        <v>0</v>
      </c>
      <c r="CT95" s="174">
        <f ca="1">IF(AE94&lt;=0,0,IF($C95-$CJ95&lt;=SUM($CL95:CS95),0,IF(BL95+$C95-$CJ95-SUM($CL95:CS95)&gt;AE94+AU95,AE94+AU95-BL95,$C95-$CJ95-SUM($CL95:CS95))))</f>
        <v>0</v>
      </c>
      <c r="CU95" s="174">
        <f ca="1">IF(AF94&lt;=0,0,IF($C95-$CJ95&lt;=SUM($CL95:CT95),0,IF(BM95+$C95-$CJ95-SUM($CL95:CT95)&gt;AF94+AV95,AF94+AV95-BM95,$C95-$CJ95-SUM($CL95:CT95))))</f>
        <v>0</v>
      </c>
      <c r="CV95" s="174">
        <f ca="1">IF(AG94&lt;=0,0,IF($C95-$CJ95&lt;=SUM($CL95:CU95),0,IF(BN95+$C95-$CJ95-SUM($CL95:CU95)&gt;AG94+AW95,AG94+AW95-BN95,$C95-$CJ95-SUM($CL95:CU95))))</f>
        <v>0</v>
      </c>
      <c r="CW95" s="174">
        <f ca="1">IF(AH94&lt;=0,0,IF($C95-$CJ95&lt;=SUM($CL95:CV95),0,IF(BO95+$C95-$CJ95-SUM($CL95:CV95)&gt;AH94+AX95,AH94+AX95-BO95,$C95-$CJ95-SUM($CL95:CV95))))</f>
        <v>0</v>
      </c>
      <c r="CX95" s="174">
        <f ca="1">IF(AI94&lt;=0,0,IF($C95-$CJ95&lt;=SUM($CL95:CW95),0,IF(BP95+$C95-$CJ95-SUM($CL95:CW95)&gt;AI94+AY95,AI94+AY95-BP95,$C95-$CJ95-SUM($CL95:CW95))))</f>
        <v>0</v>
      </c>
      <c r="CY95" s="174">
        <f ca="1">IF(AJ94&lt;=0,0,IF($C95-$CJ95&lt;=SUM($CL95:CX95),0,IF(BQ95+$C95-$CJ95-SUM($CL95:CX95)&gt;AJ94+AZ95,AJ94+AZ95-BQ95,$C95-$CJ95-SUM($CL95:CX95))))</f>
        <v>0</v>
      </c>
      <c r="CZ95" s="174">
        <f ca="1">IF(AK94&lt;=0,0,IF($C95-$CJ95&lt;=SUM($CL95:CY95),0,IF(BR95+$C95-$CJ95-SUM($CL95:CY95)&gt;AK94+BA95,AK94+BA95-BR95,$C95-$CJ95-SUM($CL95:CY95))))</f>
        <v>0</v>
      </c>
      <c r="DA95" s="176"/>
      <c r="DB95" s="176"/>
    </row>
    <row r="96" spans="1:106">
      <c r="A96" s="165" t="str">
        <f t="shared" ca="1" si="48"/>
        <v/>
      </c>
      <c r="B96" s="166" t="e">
        <f t="shared" ca="1" si="60"/>
        <v>#N/A</v>
      </c>
      <c r="C96" s="169" t="str">
        <f ca="1">IF(A96="","",IF(debteliminator,IF(($E$7-BS96)&lt;0,0,$E$7-BS96),0)+D96)</f>
        <v/>
      </c>
      <c r="D96" s="420"/>
      <c r="E96" s="172">
        <f t="shared" ca="1" si="61"/>
        <v>0</v>
      </c>
      <c r="F96" s="172">
        <f t="shared" ca="1" si="25"/>
        <v>0</v>
      </c>
      <c r="G96" s="172">
        <f t="shared" ca="1" si="26"/>
        <v>0</v>
      </c>
      <c r="H96" s="172">
        <f t="shared" ca="1" si="27"/>
        <v>0</v>
      </c>
      <c r="I96" s="172">
        <f t="shared" ca="1" si="28"/>
        <v>0</v>
      </c>
      <c r="J96" s="172">
        <f t="shared" ca="1" si="29"/>
        <v>0</v>
      </c>
      <c r="K96" s="172">
        <f t="shared" ca="1" si="30"/>
        <v>0</v>
      </c>
      <c r="L96" s="172">
        <f t="shared" ca="1" si="31"/>
        <v>0</v>
      </c>
      <c r="M96" s="172">
        <f t="shared" ca="1" si="32"/>
        <v>0</v>
      </c>
      <c r="N96" s="172">
        <f t="shared" ca="1" si="33"/>
        <v>0</v>
      </c>
      <c r="O96" s="172">
        <f t="shared" ca="1" si="34"/>
        <v>0</v>
      </c>
      <c r="P96" s="172">
        <f t="shared" ca="1" si="35"/>
        <v>0</v>
      </c>
      <c r="Q96" s="172">
        <f t="shared" ca="1" si="36"/>
        <v>0</v>
      </c>
      <c r="R96" s="172">
        <f t="shared" ca="1" si="37"/>
        <v>0</v>
      </c>
      <c r="S96" s="172">
        <f t="shared" ca="1" si="38"/>
        <v>0</v>
      </c>
      <c r="U96" s="169">
        <f t="shared" ca="1" si="49"/>
        <v>0</v>
      </c>
      <c r="V96" s="173">
        <f t="shared" ca="1" si="50"/>
        <v>0</v>
      </c>
      <c r="W96" s="174">
        <f t="shared" ca="1" si="51"/>
        <v>0</v>
      </c>
      <c r="X96" s="174">
        <f t="shared" ca="1" si="52"/>
        <v>0</v>
      </c>
      <c r="Y96" s="174">
        <f t="shared" ca="1" si="52"/>
        <v>0</v>
      </c>
      <c r="Z96" s="174">
        <f t="shared" ca="1" si="52"/>
        <v>0</v>
      </c>
      <c r="AA96" s="174">
        <f t="shared" ca="1" si="52"/>
        <v>0</v>
      </c>
      <c r="AB96" s="174">
        <f t="shared" ca="1" si="52"/>
        <v>0</v>
      </c>
      <c r="AC96" s="174">
        <f t="shared" ca="1" si="52"/>
        <v>0</v>
      </c>
      <c r="AD96" s="174">
        <f t="shared" ca="1" si="52"/>
        <v>0</v>
      </c>
      <c r="AE96" s="174">
        <f t="shared" ca="1" si="52"/>
        <v>0</v>
      </c>
      <c r="AF96" s="174">
        <f t="shared" ca="1" si="52"/>
        <v>0</v>
      </c>
      <c r="AG96" s="174">
        <f t="shared" ca="1" si="52"/>
        <v>0</v>
      </c>
      <c r="AH96" s="174">
        <f t="shared" ca="1" si="52"/>
        <v>0</v>
      </c>
      <c r="AI96" s="174">
        <f t="shared" ca="1" si="52"/>
        <v>0</v>
      </c>
      <c r="AJ96" s="174">
        <f t="shared" ca="1" si="52"/>
        <v>0</v>
      </c>
      <c r="AK96" s="174">
        <f t="shared" ca="1" si="52"/>
        <v>0</v>
      </c>
      <c r="AL96" s="179"/>
      <c r="AM96" s="174">
        <f t="shared" ca="1" si="53"/>
        <v>0</v>
      </c>
      <c r="AN96" s="174">
        <f t="shared" ca="1" si="54"/>
        <v>0</v>
      </c>
      <c r="AO96" s="174">
        <f t="shared" ca="1" si="54"/>
        <v>0</v>
      </c>
      <c r="AP96" s="174">
        <f t="shared" ca="1" si="54"/>
        <v>0</v>
      </c>
      <c r="AQ96" s="174">
        <f t="shared" ca="1" si="54"/>
        <v>0</v>
      </c>
      <c r="AR96" s="174">
        <f t="shared" ca="1" si="54"/>
        <v>0</v>
      </c>
      <c r="AS96" s="174">
        <f t="shared" ca="1" si="54"/>
        <v>0</v>
      </c>
      <c r="AT96" s="174">
        <f t="shared" ca="1" si="54"/>
        <v>0</v>
      </c>
      <c r="AU96" s="174">
        <f t="shared" ca="1" si="54"/>
        <v>0</v>
      </c>
      <c r="AV96" s="174">
        <f t="shared" ca="1" si="54"/>
        <v>0</v>
      </c>
      <c r="AW96" s="174">
        <f t="shared" ca="1" si="54"/>
        <v>0</v>
      </c>
      <c r="AX96" s="174">
        <f t="shared" ca="1" si="54"/>
        <v>0</v>
      </c>
      <c r="AY96" s="174">
        <f t="shared" ca="1" si="54"/>
        <v>0</v>
      </c>
      <c r="AZ96" s="174">
        <f t="shared" ca="1" si="54"/>
        <v>0</v>
      </c>
      <c r="BA96" s="174">
        <f t="shared" ca="1" si="54"/>
        <v>0</v>
      </c>
      <c r="BB96" s="175">
        <f t="shared" ca="1" si="55"/>
        <v>0</v>
      </c>
      <c r="BC96" s="176"/>
      <c r="BD96" s="174">
        <f t="shared" ca="1" si="56"/>
        <v>0</v>
      </c>
      <c r="BE96" s="174">
        <f t="shared" ca="1" si="57"/>
        <v>0</v>
      </c>
      <c r="BF96" s="174">
        <f t="shared" ca="1" si="57"/>
        <v>0</v>
      </c>
      <c r="BG96" s="174">
        <f t="shared" ca="1" si="57"/>
        <v>0</v>
      </c>
      <c r="BH96" s="174">
        <f t="shared" ca="1" si="57"/>
        <v>0</v>
      </c>
      <c r="BI96" s="174">
        <f t="shared" ca="1" si="57"/>
        <v>0</v>
      </c>
      <c r="BJ96" s="174">
        <f t="shared" ca="1" si="57"/>
        <v>0</v>
      </c>
      <c r="BK96" s="174">
        <f t="shared" ca="1" si="57"/>
        <v>0</v>
      </c>
      <c r="BL96" s="174">
        <f t="shared" ca="1" si="57"/>
        <v>0</v>
      </c>
      <c r="BM96" s="174">
        <f t="shared" ca="1" si="57"/>
        <v>0</v>
      </c>
      <c r="BN96" s="174">
        <f t="shared" ca="1" si="57"/>
        <v>0</v>
      </c>
      <c r="BO96" s="174">
        <f t="shared" ca="1" si="57"/>
        <v>0</v>
      </c>
      <c r="BP96" s="174">
        <f t="shared" ca="1" si="57"/>
        <v>0</v>
      </c>
      <c r="BQ96" s="174">
        <f t="shared" ca="1" si="57"/>
        <v>0</v>
      </c>
      <c r="BR96" s="174">
        <f t="shared" ca="1" si="57"/>
        <v>0</v>
      </c>
      <c r="BS96" s="177">
        <f t="shared" ca="1" si="58"/>
        <v>0</v>
      </c>
      <c r="BT96" s="175"/>
      <c r="BU96" s="178">
        <f ca="1">IF(NOT(debteliminator),0,IF(OR(E$11=0,W95+AM96-BD96&lt;=E$11),0,MIN(W95+AM96-BD96-E$11,$C96)))</f>
        <v>0</v>
      </c>
      <c r="BV96" s="174">
        <f ca="1">IF(NOT(debteliminator),0,IF(OR(F$11=0,X95+AN96-BE96&lt;=F$11),0,MIN(X95+AN96-BE96-F$11,$C96-SUM($BU96:BU96))))</f>
        <v>0</v>
      </c>
      <c r="BW96" s="174">
        <f ca="1">IF(NOT(debteliminator),0,IF(OR(G$11=0,Y95+AO96-BF96&lt;=G$11),0,MIN(Y95+AO96-BF96-G$11,$C96-SUM($BU96:BV96))))</f>
        <v>0</v>
      </c>
      <c r="BX96" s="174">
        <f ca="1">IF(NOT(debteliminator),0,IF(OR(H$11=0,Z95+AP96-BG96&lt;=H$11),0,MIN(Z95+AP96-BG96-H$11,$C96-SUM($BU96:BW96))))</f>
        <v>0</v>
      </c>
      <c r="BY96" s="174">
        <f ca="1">IF(NOT(debteliminator),0,IF(OR(I$11=0,AA95+AQ96-BH96&lt;=I$11),0,MIN(AA95+AQ96-BH96-I$11,$C96-SUM($BU96:BX96))))</f>
        <v>0</v>
      </c>
      <c r="BZ96" s="174">
        <f ca="1">IF(NOT(debteliminator),0,IF(OR(J$11=0,AB95+AR96-BI96&lt;=J$11),0,MIN(AB95+AR96-BI96-J$11,$C96-SUM($BU96:BY96))))</f>
        <v>0</v>
      </c>
      <c r="CA96" s="174">
        <f ca="1">IF(NOT(debteliminator),0,IF(OR(K$11=0,AC95+AS96-BJ96&lt;=K$11),0,MIN(AC95+AS96-BJ96-K$11,$C96-SUM($BU96:BZ96))))</f>
        <v>0</v>
      </c>
      <c r="CB96" s="174">
        <f ca="1">IF(NOT(debteliminator),0,IF(OR(L$11=0,AD95+AT96-BK96&lt;=L$11),0,MIN(AD95+AT96-BK96-L$11,$C96-SUM($BU96:CA96))))</f>
        <v>0</v>
      </c>
      <c r="CC96" s="174">
        <f ca="1">IF(NOT(debteliminator),0,IF(OR(M$11=0,AE95+AU96-BL96&lt;=M$11),0,MIN(AE95+AU96-BL96-M$11,$C96-SUM($BU96:CB96))))</f>
        <v>0</v>
      </c>
      <c r="CD96" s="174">
        <f ca="1">IF(NOT(debteliminator),0,IF(OR(N$11=0,AF95+AV96-BM96&lt;=N$11),0,MIN(AF95+AV96-BM96-N$11,$C96-SUM($BU96:CC96))))</f>
        <v>0</v>
      </c>
      <c r="CE96" s="174">
        <f ca="1">IF(NOT(debteliminator),0,IF(OR(O$11=0,AG95+AW96-BN96&lt;=O$11),0,MIN(AG95+AW96-BN96-O$11,$C96-SUM($BU96:CD96))))</f>
        <v>0</v>
      </c>
      <c r="CF96" s="174">
        <f ca="1">IF(NOT(debteliminator),0,IF(OR(P$11=0,AH95+AX96-BO96&lt;=P$11),0,MIN(AH95+AX96-BO96-P$11,$C96-SUM($BU96:CE96))))</f>
        <v>0</v>
      </c>
      <c r="CG96" s="174">
        <f ca="1">IF(NOT(debteliminator),0,IF(OR(Q$11=0,AI95+AY96-BP96&lt;=Q$11),0,MIN(AI95+AY96-BP96-Q$11,$C96-SUM($BU96:CF96))))</f>
        <v>0</v>
      </c>
      <c r="CH96" s="174">
        <f ca="1">IF(NOT(debteliminator),0,IF(OR(R$11=0,AJ95+AZ96-BQ96&lt;=R$11),0,MIN(AJ95+AZ96-BQ96-R$11,$C96-SUM($BU96:CG96))))</f>
        <v>0</v>
      </c>
      <c r="CI96" s="174">
        <f ca="1">IF(NOT(debteliminator),0,IF(OR(S$11=0,AK95+BA96-BR96&lt;=S$11),0,MIN(AK95+BA96-BR96-S$11,$C96-SUM($BU96:CH96))))</f>
        <v>0</v>
      </c>
      <c r="CJ96" s="177">
        <f t="shared" ca="1" si="59"/>
        <v>0</v>
      </c>
      <c r="CL96" s="178">
        <f t="shared" ca="1" si="62"/>
        <v>0</v>
      </c>
      <c r="CM96" s="174">
        <f ca="1">IF(X95&lt;=0,0,IF($C96-$CJ96&lt;=SUM($CL96:CL96),0,IF(BE96+$C96-$CJ96-SUM($CL96:CL96)&gt;X95+AN96,X95+AN96-BE96,$C96-$CJ96-SUM($CL96:CL96))))</f>
        <v>0</v>
      </c>
      <c r="CN96" s="174">
        <f ca="1">IF(Y95&lt;=0,0,IF($C96-$CJ96&lt;=SUM($CL96:CM96),0,IF(BF96+$C96-$CJ96-SUM($CL96:CM96)&gt;Y95+AO96,Y95+AO96-BF96,$C96-$CJ96-SUM($CL96:CM96))))</f>
        <v>0</v>
      </c>
      <c r="CO96" s="174">
        <f ca="1">IF(Z95&lt;=0,0,IF($C96-$CJ96&lt;=SUM($CL96:CN96),0,IF(BG96+$C96-$CJ96-SUM($CL96:CN96)&gt;Z95+AP96,Z95+AP96-BG96,$C96-$CJ96-SUM($CL96:CN96))))</f>
        <v>0</v>
      </c>
      <c r="CP96" s="174">
        <f ca="1">IF(AA95&lt;=0,0,IF($C96-$CJ96&lt;=SUM($CL96:CO96),0,IF(BH96+$C96-$CJ96-SUM($CL96:CO96)&gt;AA95+AQ96,AA95+AQ96-BH96,$C96-$CJ96-SUM($CL96:CO96))))</f>
        <v>0</v>
      </c>
      <c r="CQ96" s="174">
        <f ca="1">IF(AB95&lt;=0,0,IF($C96-$CJ96&lt;=SUM($CL96:CP96),0,IF(BI96+$C96-$CJ96-SUM($CL96:CP96)&gt;AB95+AR96,AB95+AR96-BI96,$C96-$CJ96-SUM($CL96:CP96))))</f>
        <v>0</v>
      </c>
      <c r="CR96" s="174">
        <f ca="1">IF(AC95&lt;=0,0,IF($C96-$CJ96&lt;=SUM($CL96:CQ96),0,IF(BJ96+$C96-$CJ96-SUM($CL96:CQ96)&gt;AC95+AS96,AC95+AS96-BJ96,$C96-$CJ96-SUM($CL96:CQ96))))</f>
        <v>0</v>
      </c>
      <c r="CS96" s="174">
        <f ca="1">IF(AD95&lt;=0,0,IF($C96-$CJ96&lt;=SUM($CL96:CR96),0,IF(BK96+$C96-$CJ96-SUM($CL96:CR96)&gt;AD95+AT96,AD95+AT96-BK96,$C96-$CJ96-SUM($CL96:CR96))))</f>
        <v>0</v>
      </c>
      <c r="CT96" s="174">
        <f ca="1">IF(AE95&lt;=0,0,IF($C96-$CJ96&lt;=SUM($CL96:CS96),0,IF(BL96+$C96-$CJ96-SUM($CL96:CS96)&gt;AE95+AU96,AE95+AU96-BL96,$C96-$CJ96-SUM($CL96:CS96))))</f>
        <v>0</v>
      </c>
      <c r="CU96" s="174">
        <f ca="1">IF(AF95&lt;=0,0,IF($C96-$CJ96&lt;=SUM($CL96:CT96),0,IF(BM96+$C96-$CJ96-SUM($CL96:CT96)&gt;AF95+AV96,AF95+AV96-BM96,$C96-$CJ96-SUM($CL96:CT96))))</f>
        <v>0</v>
      </c>
      <c r="CV96" s="174">
        <f ca="1">IF(AG95&lt;=0,0,IF($C96-$CJ96&lt;=SUM($CL96:CU96),0,IF(BN96+$C96-$CJ96-SUM($CL96:CU96)&gt;AG95+AW96,AG95+AW96-BN96,$C96-$CJ96-SUM($CL96:CU96))))</f>
        <v>0</v>
      </c>
      <c r="CW96" s="174">
        <f ca="1">IF(AH95&lt;=0,0,IF($C96-$CJ96&lt;=SUM($CL96:CV96),0,IF(BO96+$C96-$CJ96-SUM($CL96:CV96)&gt;AH95+AX96,AH95+AX96-BO96,$C96-$CJ96-SUM($CL96:CV96))))</f>
        <v>0</v>
      </c>
      <c r="CX96" s="174">
        <f ca="1">IF(AI95&lt;=0,0,IF($C96-$CJ96&lt;=SUM($CL96:CW96),0,IF(BP96+$C96-$CJ96-SUM($CL96:CW96)&gt;AI95+AY96,AI95+AY96-BP96,$C96-$CJ96-SUM($CL96:CW96))))</f>
        <v>0</v>
      </c>
      <c r="CY96" s="174">
        <f ca="1">IF(AJ95&lt;=0,0,IF($C96-$CJ96&lt;=SUM($CL96:CX96),0,IF(BQ96+$C96-$CJ96-SUM($CL96:CX96)&gt;AJ95+AZ96,AJ95+AZ96-BQ96,$C96-$CJ96-SUM($CL96:CX96))))</f>
        <v>0</v>
      </c>
      <c r="CZ96" s="174">
        <f ca="1">IF(AK95&lt;=0,0,IF($C96-$CJ96&lt;=SUM($CL96:CY96),0,IF(BR96+$C96-$CJ96-SUM($CL96:CY96)&gt;AK95+BA96,AK95+BA96-BR96,$C96-$CJ96-SUM($CL96:CY96))))</f>
        <v>0</v>
      </c>
      <c r="DA96" s="176"/>
      <c r="DB96" s="176"/>
    </row>
    <row r="97" spans="1:106">
      <c r="A97" s="165" t="str">
        <f t="shared" ca="1" si="48"/>
        <v/>
      </c>
      <c r="B97" s="166" t="e">
        <f t="shared" ca="1" si="60"/>
        <v>#N/A</v>
      </c>
      <c r="C97" s="169" t="str">
        <f ca="1">IF(A97="","",IF(debteliminator,IF(($E$7-BS97)&lt;0,0,$E$7-BS97),0)+D97)</f>
        <v/>
      </c>
      <c r="D97" s="420"/>
      <c r="E97" s="172">
        <f t="shared" ca="1" si="61"/>
        <v>0</v>
      </c>
      <c r="F97" s="172">
        <f t="shared" ca="1" si="25"/>
        <v>0</v>
      </c>
      <c r="G97" s="172">
        <f t="shared" ca="1" si="26"/>
        <v>0</v>
      </c>
      <c r="H97" s="172">
        <f t="shared" ca="1" si="27"/>
        <v>0</v>
      </c>
      <c r="I97" s="172">
        <f t="shared" ca="1" si="28"/>
        <v>0</v>
      </c>
      <c r="J97" s="172">
        <f t="shared" ca="1" si="29"/>
        <v>0</v>
      </c>
      <c r="K97" s="172">
        <f t="shared" ca="1" si="30"/>
        <v>0</v>
      </c>
      <c r="L97" s="172">
        <f t="shared" ca="1" si="31"/>
        <v>0</v>
      </c>
      <c r="M97" s="172">
        <f t="shared" ca="1" si="32"/>
        <v>0</v>
      </c>
      <c r="N97" s="172">
        <f t="shared" ca="1" si="33"/>
        <v>0</v>
      </c>
      <c r="O97" s="172">
        <f t="shared" ca="1" si="34"/>
        <v>0</v>
      </c>
      <c r="P97" s="172">
        <f t="shared" ca="1" si="35"/>
        <v>0</v>
      </c>
      <c r="Q97" s="172">
        <f t="shared" ca="1" si="36"/>
        <v>0</v>
      </c>
      <c r="R97" s="172">
        <f t="shared" ca="1" si="37"/>
        <v>0</v>
      </c>
      <c r="S97" s="172">
        <f t="shared" ca="1" si="38"/>
        <v>0</v>
      </c>
      <c r="U97" s="169">
        <f t="shared" ca="1" si="49"/>
        <v>0</v>
      </c>
      <c r="V97" s="173">
        <f t="shared" ca="1" si="50"/>
        <v>0</v>
      </c>
      <c r="W97" s="174">
        <f t="shared" ca="1" si="51"/>
        <v>0</v>
      </c>
      <c r="X97" s="174">
        <f t="shared" ca="1" si="52"/>
        <v>0</v>
      </c>
      <c r="Y97" s="174">
        <f t="shared" ca="1" si="52"/>
        <v>0</v>
      </c>
      <c r="Z97" s="174">
        <f t="shared" ca="1" si="52"/>
        <v>0</v>
      </c>
      <c r="AA97" s="174">
        <f t="shared" ca="1" si="52"/>
        <v>0</v>
      </c>
      <c r="AB97" s="174">
        <f t="shared" ca="1" si="52"/>
        <v>0</v>
      </c>
      <c r="AC97" s="174">
        <f t="shared" ca="1" si="52"/>
        <v>0</v>
      </c>
      <c r="AD97" s="174">
        <f t="shared" ca="1" si="52"/>
        <v>0</v>
      </c>
      <c r="AE97" s="174">
        <f t="shared" ca="1" si="52"/>
        <v>0</v>
      </c>
      <c r="AF97" s="174">
        <f t="shared" ca="1" si="52"/>
        <v>0</v>
      </c>
      <c r="AG97" s="174">
        <f t="shared" ca="1" si="52"/>
        <v>0</v>
      </c>
      <c r="AH97" s="174">
        <f t="shared" ca="1" si="52"/>
        <v>0</v>
      </c>
      <c r="AI97" s="174">
        <f t="shared" ca="1" si="52"/>
        <v>0</v>
      </c>
      <c r="AJ97" s="174">
        <f t="shared" ca="1" si="52"/>
        <v>0</v>
      </c>
      <c r="AK97" s="174">
        <f t="shared" ca="1" si="52"/>
        <v>0</v>
      </c>
      <c r="AL97" s="179"/>
      <c r="AM97" s="174">
        <f t="shared" ca="1" si="53"/>
        <v>0</v>
      </c>
      <c r="AN97" s="174">
        <f t="shared" ca="1" si="54"/>
        <v>0</v>
      </c>
      <c r="AO97" s="174">
        <f t="shared" ca="1" si="54"/>
        <v>0</v>
      </c>
      <c r="AP97" s="174">
        <f t="shared" ca="1" si="54"/>
        <v>0</v>
      </c>
      <c r="AQ97" s="174">
        <f t="shared" ca="1" si="54"/>
        <v>0</v>
      </c>
      <c r="AR97" s="174">
        <f t="shared" ca="1" si="54"/>
        <v>0</v>
      </c>
      <c r="AS97" s="174">
        <f t="shared" ca="1" si="54"/>
        <v>0</v>
      </c>
      <c r="AT97" s="174">
        <f t="shared" ca="1" si="54"/>
        <v>0</v>
      </c>
      <c r="AU97" s="174">
        <f t="shared" ca="1" si="54"/>
        <v>0</v>
      </c>
      <c r="AV97" s="174">
        <f t="shared" ca="1" si="54"/>
        <v>0</v>
      </c>
      <c r="AW97" s="174">
        <f t="shared" ca="1" si="54"/>
        <v>0</v>
      </c>
      <c r="AX97" s="174">
        <f t="shared" ca="1" si="54"/>
        <v>0</v>
      </c>
      <c r="AY97" s="174">
        <f t="shared" ca="1" si="54"/>
        <v>0</v>
      </c>
      <c r="AZ97" s="174">
        <f t="shared" ca="1" si="54"/>
        <v>0</v>
      </c>
      <c r="BA97" s="174">
        <f t="shared" ca="1" si="54"/>
        <v>0</v>
      </c>
      <c r="BB97" s="175">
        <f t="shared" ca="1" si="55"/>
        <v>0</v>
      </c>
      <c r="BC97" s="176"/>
      <c r="BD97" s="174">
        <f t="shared" ca="1" si="56"/>
        <v>0</v>
      </c>
      <c r="BE97" s="174">
        <f t="shared" ca="1" si="57"/>
        <v>0</v>
      </c>
      <c r="BF97" s="174">
        <f t="shared" ca="1" si="57"/>
        <v>0</v>
      </c>
      <c r="BG97" s="174">
        <f t="shared" ca="1" si="57"/>
        <v>0</v>
      </c>
      <c r="BH97" s="174">
        <f t="shared" ca="1" si="57"/>
        <v>0</v>
      </c>
      <c r="BI97" s="174">
        <f t="shared" ca="1" si="57"/>
        <v>0</v>
      </c>
      <c r="BJ97" s="174">
        <f t="shared" ca="1" si="57"/>
        <v>0</v>
      </c>
      <c r="BK97" s="174">
        <f t="shared" ca="1" si="57"/>
        <v>0</v>
      </c>
      <c r="BL97" s="174">
        <f t="shared" ca="1" si="57"/>
        <v>0</v>
      </c>
      <c r="BM97" s="174">
        <f t="shared" ca="1" si="57"/>
        <v>0</v>
      </c>
      <c r="BN97" s="174">
        <f t="shared" ca="1" si="57"/>
        <v>0</v>
      </c>
      <c r="BO97" s="174">
        <f t="shared" ca="1" si="57"/>
        <v>0</v>
      </c>
      <c r="BP97" s="174">
        <f t="shared" ca="1" si="57"/>
        <v>0</v>
      </c>
      <c r="BQ97" s="174">
        <f t="shared" ca="1" si="57"/>
        <v>0</v>
      </c>
      <c r="BR97" s="174">
        <f t="shared" ca="1" si="57"/>
        <v>0</v>
      </c>
      <c r="BS97" s="177">
        <f t="shared" ca="1" si="58"/>
        <v>0</v>
      </c>
      <c r="BT97" s="175"/>
      <c r="BU97" s="178">
        <f ca="1">IF(NOT(debteliminator),0,IF(OR(E$11=0,W96+AM97-BD97&lt;=E$11),0,MIN(W96+AM97-BD97-E$11,$C97)))</f>
        <v>0</v>
      </c>
      <c r="BV97" s="174">
        <f ca="1">IF(NOT(debteliminator),0,IF(OR(F$11=0,X96+AN97-BE97&lt;=F$11),0,MIN(X96+AN97-BE97-F$11,$C97-SUM($BU97:BU97))))</f>
        <v>0</v>
      </c>
      <c r="BW97" s="174">
        <f ca="1">IF(NOT(debteliminator),0,IF(OR(G$11=0,Y96+AO97-BF97&lt;=G$11),0,MIN(Y96+AO97-BF97-G$11,$C97-SUM($BU97:BV97))))</f>
        <v>0</v>
      </c>
      <c r="BX97" s="174">
        <f ca="1">IF(NOT(debteliminator),0,IF(OR(H$11=0,Z96+AP97-BG97&lt;=H$11),0,MIN(Z96+AP97-BG97-H$11,$C97-SUM($BU97:BW97))))</f>
        <v>0</v>
      </c>
      <c r="BY97" s="174">
        <f ca="1">IF(NOT(debteliminator),0,IF(OR(I$11=0,AA96+AQ97-BH97&lt;=I$11),0,MIN(AA96+AQ97-BH97-I$11,$C97-SUM($BU97:BX97))))</f>
        <v>0</v>
      </c>
      <c r="BZ97" s="174">
        <f ca="1">IF(NOT(debteliminator),0,IF(OR(J$11=0,AB96+AR97-BI97&lt;=J$11),0,MIN(AB96+AR97-BI97-J$11,$C97-SUM($BU97:BY97))))</f>
        <v>0</v>
      </c>
      <c r="CA97" s="174">
        <f ca="1">IF(NOT(debteliminator),0,IF(OR(K$11=0,AC96+AS97-BJ97&lt;=K$11),0,MIN(AC96+AS97-BJ97-K$11,$C97-SUM($BU97:BZ97))))</f>
        <v>0</v>
      </c>
      <c r="CB97" s="174">
        <f ca="1">IF(NOT(debteliminator),0,IF(OR(L$11=0,AD96+AT97-BK97&lt;=L$11),0,MIN(AD96+AT97-BK97-L$11,$C97-SUM($BU97:CA97))))</f>
        <v>0</v>
      </c>
      <c r="CC97" s="174">
        <f ca="1">IF(NOT(debteliminator),0,IF(OR(M$11=0,AE96+AU97-BL97&lt;=M$11),0,MIN(AE96+AU97-BL97-M$11,$C97-SUM($BU97:CB97))))</f>
        <v>0</v>
      </c>
      <c r="CD97" s="174">
        <f ca="1">IF(NOT(debteliminator),0,IF(OR(N$11=0,AF96+AV97-BM97&lt;=N$11),0,MIN(AF96+AV97-BM97-N$11,$C97-SUM($BU97:CC97))))</f>
        <v>0</v>
      </c>
      <c r="CE97" s="174">
        <f ca="1">IF(NOT(debteliminator),0,IF(OR(O$11=0,AG96+AW97-BN97&lt;=O$11),0,MIN(AG96+AW97-BN97-O$11,$C97-SUM($BU97:CD97))))</f>
        <v>0</v>
      </c>
      <c r="CF97" s="174">
        <f ca="1">IF(NOT(debteliminator),0,IF(OR(P$11=0,AH96+AX97-BO97&lt;=P$11),0,MIN(AH96+AX97-BO97-P$11,$C97-SUM($BU97:CE97))))</f>
        <v>0</v>
      </c>
      <c r="CG97" s="174">
        <f ca="1">IF(NOT(debteliminator),0,IF(OR(Q$11=0,AI96+AY97-BP97&lt;=Q$11),0,MIN(AI96+AY97-BP97-Q$11,$C97-SUM($BU97:CF97))))</f>
        <v>0</v>
      </c>
      <c r="CH97" s="174">
        <f ca="1">IF(NOT(debteliminator),0,IF(OR(R$11=0,AJ96+AZ97-BQ97&lt;=R$11),0,MIN(AJ96+AZ97-BQ97-R$11,$C97-SUM($BU97:CG97))))</f>
        <v>0</v>
      </c>
      <c r="CI97" s="174">
        <f ca="1">IF(NOT(debteliminator),0,IF(OR(S$11=0,AK96+BA97-BR97&lt;=S$11),0,MIN(AK96+BA97-BR97-S$11,$C97-SUM($BU97:CH97))))</f>
        <v>0</v>
      </c>
      <c r="CJ97" s="177">
        <f t="shared" ca="1" si="59"/>
        <v>0</v>
      </c>
      <c r="CL97" s="178">
        <f t="shared" ca="1" si="62"/>
        <v>0</v>
      </c>
      <c r="CM97" s="174">
        <f ca="1">IF(X96&lt;=0,0,IF($C97-$CJ97&lt;=SUM($CL97:CL97),0,IF(BE97+$C97-$CJ97-SUM($CL97:CL97)&gt;X96+AN97,X96+AN97-BE97,$C97-$CJ97-SUM($CL97:CL97))))</f>
        <v>0</v>
      </c>
      <c r="CN97" s="174">
        <f ca="1">IF(Y96&lt;=0,0,IF($C97-$CJ97&lt;=SUM($CL97:CM97),0,IF(BF97+$C97-$CJ97-SUM($CL97:CM97)&gt;Y96+AO97,Y96+AO97-BF97,$C97-$CJ97-SUM($CL97:CM97))))</f>
        <v>0</v>
      </c>
      <c r="CO97" s="174">
        <f ca="1">IF(Z96&lt;=0,0,IF($C97-$CJ97&lt;=SUM($CL97:CN97),0,IF(BG97+$C97-$CJ97-SUM($CL97:CN97)&gt;Z96+AP97,Z96+AP97-BG97,$C97-$CJ97-SUM($CL97:CN97))))</f>
        <v>0</v>
      </c>
      <c r="CP97" s="174">
        <f ca="1">IF(AA96&lt;=0,0,IF($C97-$CJ97&lt;=SUM($CL97:CO97),0,IF(BH97+$C97-$CJ97-SUM($CL97:CO97)&gt;AA96+AQ97,AA96+AQ97-BH97,$C97-$CJ97-SUM($CL97:CO97))))</f>
        <v>0</v>
      </c>
      <c r="CQ97" s="174">
        <f ca="1">IF(AB96&lt;=0,0,IF($C97-$CJ97&lt;=SUM($CL97:CP97),0,IF(BI97+$C97-$CJ97-SUM($CL97:CP97)&gt;AB96+AR97,AB96+AR97-BI97,$C97-$CJ97-SUM($CL97:CP97))))</f>
        <v>0</v>
      </c>
      <c r="CR97" s="174">
        <f ca="1">IF(AC96&lt;=0,0,IF($C97-$CJ97&lt;=SUM($CL97:CQ97),0,IF(BJ97+$C97-$CJ97-SUM($CL97:CQ97)&gt;AC96+AS97,AC96+AS97-BJ97,$C97-$CJ97-SUM($CL97:CQ97))))</f>
        <v>0</v>
      </c>
      <c r="CS97" s="174">
        <f ca="1">IF(AD96&lt;=0,0,IF($C97-$CJ97&lt;=SUM($CL97:CR97),0,IF(BK97+$C97-$CJ97-SUM($CL97:CR97)&gt;AD96+AT97,AD96+AT97-BK97,$C97-$CJ97-SUM($CL97:CR97))))</f>
        <v>0</v>
      </c>
      <c r="CT97" s="174">
        <f ca="1">IF(AE96&lt;=0,0,IF($C97-$CJ97&lt;=SUM($CL97:CS97),0,IF(BL97+$C97-$CJ97-SUM($CL97:CS97)&gt;AE96+AU97,AE96+AU97-BL97,$C97-$CJ97-SUM($CL97:CS97))))</f>
        <v>0</v>
      </c>
      <c r="CU97" s="174">
        <f ca="1">IF(AF96&lt;=0,0,IF($C97-$CJ97&lt;=SUM($CL97:CT97),0,IF(BM97+$C97-$CJ97-SUM($CL97:CT97)&gt;AF96+AV97,AF96+AV97-BM97,$C97-$CJ97-SUM($CL97:CT97))))</f>
        <v>0</v>
      </c>
      <c r="CV97" s="174">
        <f ca="1">IF(AG96&lt;=0,0,IF($C97-$CJ97&lt;=SUM($CL97:CU97),0,IF(BN97+$C97-$CJ97-SUM($CL97:CU97)&gt;AG96+AW97,AG96+AW97-BN97,$C97-$CJ97-SUM($CL97:CU97))))</f>
        <v>0</v>
      </c>
      <c r="CW97" s="174">
        <f ca="1">IF(AH96&lt;=0,0,IF($C97-$CJ97&lt;=SUM($CL97:CV97),0,IF(BO97+$C97-$CJ97-SUM($CL97:CV97)&gt;AH96+AX97,AH96+AX97-BO97,$C97-$CJ97-SUM($CL97:CV97))))</f>
        <v>0</v>
      </c>
      <c r="CX97" s="174">
        <f ca="1">IF(AI96&lt;=0,0,IF($C97-$CJ97&lt;=SUM($CL97:CW97),0,IF(BP97+$C97-$CJ97-SUM($CL97:CW97)&gt;AI96+AY97,AI96+AY97-BP97,$C97-$CJ97-SUM($CL97:CW97))))</f>
        <v>0</v>
      </c>
      <c r="CY97" s="174">
        <f ca="1">IF(AJ96&lt;=0,0,IF($C97-$CJ97&lt;=SUM($CL97:CX97),0,IF(BQ97+$C97-$CJ97-SUM($CL97:CX97)&gt;AJ96+AZ97,AJ96+AZ97-BQ97,$C97-$CJ97-SUM($CL97:CX97))))</f>
        <v>0</v>
      </c>
      <c r="CZ97" s="174">
        <f ca="1">IF(AK96&lt;=0,0,IF($C97-$CJ97&lt;=SUM($CL97:CY97),0,IF(BR97+$C97-$CJ97-SUM($CL97:CY97)&gt;AK96+BA97,AK96+BA97-BR97,$C97-$CJ97-SUM($CL97:CY97))))</f>
        <v>0</v>
      </c>
      <c r="DA97" s="176"/>
      <c r="DB97" s="176"/>
    </row>
    <row r="98" spans="1:106">
      <c r="A98" s="165" t="str">
        <f t="shared" ca="1" si="48"/>
        <v/>
      </c>
      <c r="B98" s="166" t="e">
        <f t="shared" ca="1" si="60"/>
        <v>#N/A</v>
      </c>
      <c r="C98" s="169" t="str">
        <f ca="1">IF(A98="","",IF(debteliminator,IF(($E$7-BS98)&lt;0,0,$E$7-BS98),0)+D98)</f>
        <v/>
      </c>
      <c r="D98" s="420"/>
      <c r="E98" s="172">
        <f t="shared" ca="1" si="61"/>
        <v>0</v>
      </c>
      <c r="F98" s="172">
        <f t="shared" ca="1" si="25"/>
        <v>0</v>
      </c>
      <c r="G98" s="172">
        <f t="shared" ca="1" si="26"/>
        <v>0</v>
      </c>
      <c r="H98" s="172">
        <f t="shared" ca="1" si="27"/>
        <v>0</v>
      </c>
      <c r="I98" s="172">
        <f t="shared" ca="1" si="28"/>
        <v>0</v>
      </c>
      <c r="J98" s="172">
        <f t="shared" ca="1" si="29"/>
        <v>0</v>
      </c>
      <c r="K98" s="172">
        <f t="shared" ca="1" si="30"/>
        <v>0</v>
      </c>
      <c r="L98" s="172">
        <f t="shared" ca="1" si="31"/>
        <v>0</v>
      </c>
      <c r="M98" s="172">
        <f t="shared" ca="1" si="32"/>
        <v>0</v>
      </c>
      <c r="N98" s="172">
        <f t="shared" ca="1" si="33"/>
        <v>0</v>
      </c>
      <c r="O98" s="172">
        <f t="shared" ca="1" si="34"/>
        <v>0</v>
      </c>
      <c r="P98" s="172">
        <f t="shared" ca="1" si="35"/>
        <v>0</v>
      </c>
      <c r="Q98" s="172">
        <f t="shared" ca="1" si="36"/>
        <v>0</v>
      </c>
      <c r="R98" s="172">
        <f t="shared" ca="1" si="37"/>
        <v>0</v>
      </c>
      <c r="S98" s="172">
        <f t="shared" ca="1" si="38"/>
        <v>0</v>
      </c>
      <c r="U98" s="169">
        <f t="shared" ca="1" si="49"/>
        <v>0</v>
      </c>
      <c r="V98" s="173">
        <f t="shared" ca="1" si="50"/>
        <v>0</v>
      </c>
      <c r="W98" s="174">
        <f t="shared" ca="1" si="51"/>
        <v>0</v>
      </c>
      <c r="X98" s="174">
        <f t="shared" ca="1" si="52"/>
        <v>0</v>
      </c>
      <c r="Y98" s="174">
        <f t="shared" ca="1" si="52"/>
        <v>0</v>
      </c>
      <c r="Z98" s="174">
        <f t="shared" ca="1" si="52"/>
        <v>0</v>
      </c>
      <c r="AA98" s="174">
        <f t="shared" ca="1" si="52"/>
        <v>0</v>
      </c>
      <c r="AB98" s="174">
        <f t="shared" ca="1" si="52"/>
        <v>0</v>
      </c>
      <c r="AC98" s="174">
        <f t="shared" ca="1" si="52"/>
        <v>0</v>
      </c>
      <c r="AD98" s="174">
        <f t="shared" ca="1" si="52"/>
        <v>0</v>
      </c>
      <c r="AE98" s="174">
        <f t="shared" ca="1" si="52"/>
        <v>0</v>
      </c>
      <c r="AF98" s="174">
        <f t="shared" ca="1" si="52"/>
        <v>0</v>
      </c>
      <c r="AG98" s="174">
        <f t="shared" ca="1" si="52"/>
        <v>0</v>
      </c>
      <c r="AH98" s="174">
        <f t="shared" ca="1" si="52"/>
        <v>0</v>
      </c>
      <c r="AI98" s="174">
        <f t="shared" ca="1" si="52"/>
        <v>0</v>
      </c>
      <c r="AJ98" s="174">
        <f t="shared" ca="1" si="52"/>
        <v>0</v>
      </c>
      <c r="AK98" s="174">
        <f t="shared" ca="1" si="52"/>
        <v>0</v>
      </c>
      <c r="AL98" s="179"/>
      <c r="AM98" s="174">
        <f t="shared" ca="1" si="53"/>
        <v>0</v>
      </c>
      <c r="AN98" s="174">
        <f t="shared" ca="1" si="54"/>
        <v>0</v>
      </c>
      <c r="AO98" s="174">
        <f t="shared" ca="1" si="54"/>
        <v>0</v>
      </c>
      <c r="AP98" s="174">
        <f t="shared" ca="1" si="54"/>
        <v>0</v>
      </c>
      <c r="AQ98" s="174">
        <f t="shared" ca="1" si="54"/>
        <v>0</v>
      </c>
      <c r="AR98" s="174">
        <f t="shared" ca="1" si="54"/>
        <v>0</v>
      </c>
      <c r="AS98" s="174">
        <f t="shared" ca="1" si="54"/>
        <v>0</v>
      </c>
      <c r="AT98" s="174">
        <f t="shared" ca="1" si="54"/>
        <v>0</v>
      </c>
      <c r="AU98" s="174">
        <f t="shared" ca="1" si="54"/>
        <v>0</v>
      </c>
      <c r="AV98" s="174">
        <f t="shared" ca="1" si="54"/>
        <v>0</v>
      </c>
      <c r="AW98" s="174">
        <f t="shared" ca="1" si="54"/>
        <v>0</v>
      </c>
      <c r="AX98" s="174">
        <f t="shared" ca="1" si="54"/>
        <v>0</v>
      </c>
      <c r="AY98" s="174">
        <f t="shared" ca="1" si="54"/>
        <v>0</v>
      </c>
      <c r="AZ98" s="174">
        <f t="shared" ca="1" si="54"/>
        <v>0</v>
      </c>
      <c r="BA98" s="174">
        <f t="shared" ca="1" si="54"/>
        <v>0</v>
      </c>
      <c r="BB98" s="175">
        <f t="shared" ca="1" si="55"/>
        <v>0</v>
      </c>
      <c r="BC98" s="176"/>
      <c r="BD98" s="174">
        <f t="shared" ca="1" si="56"/>
        <v>0</v>
      </c>
      <c r="BE98" s="174">
        <f t="shared" ca="1" si="57"/>
        <v>0</v>
      </c>
      <c r="BF98" s="174">
        <f t="shared" ca="1" si="57"/>
        <v>0</v>
      </c>
      <c r="BG98" s="174">
        <f t="shared" ca="1" si="57"/>
        <v>0</v>
      </c>
      <c r="BH98" s="174">
        <f t="shared" ca="1" si="57"/>
        <v>0</v>
      </c>
      <c r="BI98" s="174">
        <f t="shared" ca="1" si="57"/>
        <v>0</v>
      </c>
      <c r="BJ98" s="174">
        <f t="shared" ca="1" si="57"/>
        <v>0</v>
      </c>
      <c r="BK98" s="174">
        <f t="shared" ca="1" si="57"/>
        <v>0</v>
      </c>
      <c r="BL98" s="174">
        <f t="shared" ca="1" si="57"/>
        <v>0</v>
      </c>
      <c r="BM98" s="174">
        <f t="shared" ca="1" si="57"/>
        <v>0</v>
      </c>
      <c r="BN98" s="174">
        <f t="shared" ca="1" si="57"/>
        <v>0</v>
      </c>
      <c r="BO98" s="174">
        <f t="shared" ca="1" si="57"/>
        <v>0</v>
      </c>
      <c r="BP98" s="174">
        <f t="shared" ca="1" si="57"/>
        <v>0</v>
      </c>
      <c r="BQ98" s="174">
        <f t="shared" ca="1" si="57"/>
        <v>0</v>
      </c>
      <c r="BR98" s="174">
        <f t="shared" ca="1" si="57"/>
        <v>0</v>
      </c>
      <c r="BS98" s="177">
        <f t="shared" ca="1" si="58"/>
        <v>0</v>
      </c>
      <c r="BT98" s="175"/>
      <c r="BU98" s="178">
        <f ca="1">IF(NOT(debteliminator),0,IF(OR(E$11=0,W97+AM98-BD98&lt;=E$11),0,MIN(W97+AM98-BD98-E$11,$C98)))</f>
        <v>0</v>
      </c>
      <c r="BV98" s="174">
        <f ca="1">IF(NOT(debteliminator),0,IF(OR(F$11=0,X97+AN98-BE98&lt;=F$11),0,MIN(X97+AN98-BE98-F$11,$C98-SUM($BU98:BU98))))</f>
        <v>0</v>
      </c>
      <c r="BW98" s="174">
        <f ca="1">IF(NOT(debteliminator),0,IF(OR(G$11=0,Y97+AO98-BF98&lt;=G$11),0,MIN(Y97+AO98-BF98-G$11,$C98-SUM($BU98:BV98))))</f>
        <v>0</v>
      </c>
      <c r="BX98" s="174">
        <f ca="1">IF(NOT(debteliminator),0,IF(OR(H$11=0,Z97+AP98-BG98&lt;=H$11),0,MIN(Z97+AP98-BG98-H$11,$C98-SUM($BU98:BW98))))</f>
        <v>0</v>
      </c>
      <c r="BY98" s="174">
        <f ca="1">IF(NOT(debteliminator),0,IF(OR(I$11=0,AA97+AQ98-BH98&lt;=I$11),0,MIN(AA97+AQ98-BH98-I$11,$C98-SUM($BU98:BX98))))</f>
        <v>0</v>
      </c>
      <c r="BZ98" s="174">
        <f ca="1">IF(NOT(debteliminator),0,IF(OR(J$11=0,AB97+AR98-BI98&lt;=J$11),0,MIN(AB97+AR98-BI98-J$11,$C98-SUM($BU98:BY98))))</f>
        <v>0</v>
      </c>
      <c r="CA98" s="174">
        <f ca="1">IF(NOT(debteliminator),0,IF(OR(K$11=0,AC97+AS98-BJ98&lt;=K$11),0,MIN(AC97+AS98-BJ98-K$11,$C98-SUM($BU98:BZ98))))</f>
        <v>0</v>
      </c>
      <c r="CB98" s="174">
        <f ca="1">IF(NOT(debteliminator),0,IF(OR(L$11=0,AD97+AT98-BK98&lt;=L$11),0,MIN(AD97+AT98-BK98-L$11,$C98-SUM($BU98:CA98))))</f>
        <v>0</v>
      </c>
      <c r="CC98" s="174">
        <f ca="1">IF(NOT(debteliminator),0,IF(OR(M$11=0,AE97+AU98-BL98&lt;=M$11),0,MIN(AE97+AU98-BL98-M$11,$C98-SUM($BU98:CB98))))</f>
        <v>0</v>
      </c>
      <c r="CD98" s="174">
        <f ca="1">IF(NOT(debteliminator),0,IF(OR(N$11=0,AF97+AV98-BM98&lt;=N$11),0,MIN(AF97+AV98-BM98-N$11,$C98-SUM($BU98:CC98))))</f>
        <v>0</v>
      </c>
      <c r="CE98" s="174">
        <f ca="1">IF(NOT(debteliminator),0,IF(OR(O$11=0,AG97+AW98-BN98&lt;=O$11),0,MIN(AG97+AW98-BN98-O$11,$C98-SUM($BU98:CD98))))</f>
        <v>0</v>
      </c>
      <c r="CF98" s="174">
        <f ca="1">IF(NOT(debteliminator),0,IF(OR(P$11=0,AH97+AX98-BO98&lt;=P$11),0,MIN(AH97+AX98-BO98-P$11,$C98-SUM($BU98:CE98))))</f>
        <v>0</v>
      </c>
      <c r="CG98" s="174">
        <f ca="1">IF(NOT(debteliminator),0,IF(OR(Q$11=0,AI97+AY98-BP98&lt;=Q$11),0,MIN(AI97+AY98-BP98-Q$11,$C98-SUM($BU98:CF98))))</f>
        <v>0</v>
      </c>
      <c r="CH98" s="174">
        <f ca="1">IF(NOT(debteliminator),0,IF(OR(R$11=0,AJ97+AZ98-BQ98&lt;=R$11),0,MIN(AJ97+AZ98-BQ98-R$11,$C98-SUM($BU98:CG98))))</f>
        <v>0</v>
      </c>
      <c r="CI98" s="174">
        <f ca="1">IF(NOT(debteliminator),0,IF(OR(S$11=0,AK97+BA98-BR98&lt;=S$11),0,MIN(AK97+BA98-BR98-S$11,$C98-SUM($BU98:CH98))))</f>
        <v>0</v>
      </c>
      <c r="CJ98" s="177">
        <f t="shared" ca="1" si="59"/>
        <v>0</v>
      </c>
      <c r="CL98" s="178">
        <f t="shared" ca="1" si="62"/>
        <v>0</v>
      </c>
      <c r="CM98" s="174">
        <f ca="1">IF(X97&lt;=0,0,IF($C98-$CJ98&lt;=SUM($CL98:CL98),0,IF(BE98+$C98-$CJ98-SUM($CL98:CL98)&gt;X97+AN98,X97+AN98-BE98,$C98-$CJ98-SUM($CL98:CL98))))</f>
        <v>0</v>
      </c>
      <c r="CN98" s="174">
        <f ca="1">IF(Y97&lt;=0,0,IF($C98-$CJ98&lt;=SUM($CL98:CM98),0,IF(BF98+$C98-$CJ98-SUM($CL98:CM98)&gt;Y97+AO98,Y97+AO98-BF98,$C98-$CJ98-SUM($CL98:CM98))))</f>
        <v>0</v>
      </c>
      <c r="CO98" s="174">
        <f ca="1">IF(Z97&lt;=0,0,IF($C98-$CJ98&lt;=SUM($CL98:CN98),0,IF(BG98+$C98-$CJ98-SUM($CL98:CN98)&gt;Z97+AP98,Z97+AP98-BG98,$C98-$CJ98-SUM($CL98:CN98))))</f>
        <v>0</v>
      </c>
      <c r="CP98" s="174">
        <f ca="1">IF(AA97&lt;=0,0,IF($C98-$CJ98&lt;=SUM($CL98:CO98),0,IF(BH98+$C98-$CJ98-SUM($CL98:CO98)&gt;AA97+AQ98,AA97+AQ98-BH98,$C98-$CJ98-SUM($CL98:CO98))))</f>
        <v>0</v>
      </c>
      <c r="CQ98" s="174">
        <f ca="1">IF(AB97&lt;=0,0,IF($C98-$CJ98&lt;=SUM($CL98:CP98),0,IF(BI98+$C98-$CJ98-SUM($CL98:CP98)&gt;AB97+AR98,AB97+AR98-BI98,$C98-$CJ98-SUM($CL98:CP98))))</f>
        <v>0</v>
      </c>
      <c r="CR98" s="174">
        <f ca="1">IF(AC97&lt;=0,0,IF($C98-$CJ98&lt;=SUM($CL98:CQ98),0,IF(BJ98+$C98-$CJ98-SUM($CL98:CQ98)&gt;AC97+AS98,AC97+AS98-BJ98,$C98-$CJ98-SUM($CL98:CQ98))))</f>
        <v>0</v>
      </c>
      <c r="CS98" s="174">
        <f ca="1">IF(AD97&lt;=0,0,IF($C98-$CJ98&lt;=SUM($CL98:CR98),0,IF(BK98+$C98-$CJ98-SUM($CL98:CR98)&gt;AD97+AT98,AD97+AT98-BK98,$C98-$CJ98-SUM($CL98:CR98))))</f>
        <v>0</v>
      </c>
      <c r="CT98" s="174">
        <f ca="1">IF(AE97&lt;=0,0,IF($C98-$CJ98&lt;=SUM($CL98:CS98),0,IF(BL98+$C98-$CJ98-SUM($CL98:CS98)&gt;AE97+AU98,AE97+AU98-BL98,$C98-$CJ98-SUM($CL98:CS98))))</f>
        <v>0</v>
      </c>
      <c r="CU98" s="174">
        <f ca="1">IF(AF97&lt;=0,0,IF($C98-$CJ98&lt;=SUM($CL98:CT98),0,IF(BM98+$C98-$CJ98-SUM($CL98:CT98)&gt;AF97+AV98,AF97+AV98-BM98,$C98-$CJ98-SUM($CL98:CT98))))</f>
        <v>0</v>
      </c>
      <c r="CV98" s="174">
        <f ca="1">IF(AG97&lt;=0,0,IF($C98-$CJ98&lt;=SUM($CL98:CU98),0,IF(BN98+$C98-$CJ98-SUM($CL98:CU98)&gt;AG97+AW98,AG97+AW98-BN98,$C98-$CJ98-SUM($CL98:CU98))))</f>
        <v>0</v>
      </c>
      <c r="CW98" s="174">
        <f ca="1">IF(AH97&lt;=0,0,IF($C98-$CJ98&lt;=SUM($CL98:CV98),0,IF(BO98+$C98-$CJ98-SUM($CL98:CV98)&gt;AH97+AX98,AH97+AX98-BO98,$C98-$CJ98-SUM($CL98:CV98))))</f>
        <v>0</v>
      </c>
      <c r="CX98" s="174">
        <f ca="1">IF(AI97&lt;=0,0,IF($C98-$CJ98&lt;=SUM($CL98:CW98),0,IF(BP98+$C98-$CJ98-SUM($CL98:CW98)&gt;AI97+AY98,AI97+AY98-BP98,$C98-$CJ98-SUM($CL98:CW98))))</f>
        <v>0</v>
      </c>
      <c r="CY98" s="174">
        <f ca="1">IF(AJ97&lt;=0,0,IF($C98-$CJ98&lt;=SUM($CL98:CX98),0,IF(BQ98+$C98-$CJ98-SUM($CL98:CX98)&gt;AJ97+AZ98,AJ97+AZ98-BQ98,$C98-$CJ98-SUM($CL98:CX98))))</f>
        <v>0</v>
      </c>
      <c r="CZ98" s="174">
        <f ca="1">IF(AK97&lt;=0,0,IF($C98-$CJ98&lt;=SUM($CL98:CY98),0,IF(BR98+$C98-$CJ98-SUM($CL98:CY98)&gt;AK97+BA98,AK97+BA98-BR98,$C98-$CJ98-SUM($CL98:CY98))))</f>
        <v>0</v>
      </c>
      <c r="DA98" s="176"/>
      <c r="DB98" s="176"/>
    </row>
    <row r="99" spans="1:106">
      <c r="A99" s="165" t="str">
        <f t="shared" ca="1" si="48"/>
        <v/>
      </c>
      <c r="B99" s="166" t="e">
        <f t="shared" ca="1" si="60"/>
        <v>#N/A</v>
      </c>
      <c r="C99" s="169" t="str">
        <f ca="1">IF(A99="","",IF(debteliminator,IF(($E$7-BS99)&lt;0,0,$E$7-BS99),0)+D99)</f>
        <v/>
      </c>
      <c r="D99" s="420"/>
      <c r="E99" s="172">
        <f t="shared" ca="1" si="61"/>
        <v>0</v>
      </c>
      <c r="F99" s="172">
        <f t="shared" ca="1" si="25"/>
        <v>0</v>
      </c>
      <c r="G99" s="172">
        <f t="shared" ca="1" si="26"/>
        <v>0</v>
      </c>
      <c r="H99" s="172">
        <f t="shared" ca="1" si="27"/>
        <v>0</v>
      </c>
      <c r="I99" s="172">
        <f t="shared" ca="1" si="28"/>
        <v>0</v>
      </c>
      <c r="J99" s="172">
        <f t="shared" ca="1" si="29"/>
        <v>0</v>
      </c>
      <c r="K99" s="172">
        <f t="shared" ca="1" si="30"/>
        <v>0</v>
      </c>
      <c r="L99" s="172">
        <f t="shared" ca="1" si="31"/>
        <v>0</v>
      </c>
      <c r="M99" s="172">
        <f t="shared" ca="1" si="32"/>
        <v>0</v>
      </c>
      <c r="N99" s="172">
        <f t="shared" ca="1" si="33"/>
        <v>0</v>
      </c>
      <c r="O99" s="172">
        <f t="shared" ca="1" si="34"/>
        <v>0</v>
      </c>
      <c r="P99" s="172">
        <f t="shared" ca="1" si="35"/>
        <v>0</v>
      </c>
      <c r="Q99" s="172">
        <f t="shared" ca="1" si="36"/>
        <v>0</v>
      </c>
      <c r="R99" s="172">
        <f t="shared" ca="1" si="37"/>
        <v>0</v>
      </c>
      <c r="S99" s="172">
        <f t="shared" ca="1" si="38"/>
        <v>0</v>
      </c>
      <c r="U99" s="169">
        <f t="shared" ca="1" si="49"/>
        <v>0</v>
      </c>
      <c r="V99" s="173">
        <f t="shared" ca="1" si="50"/>
        <v>0</v>
      </c>
      <c r="W99" s="174">
        <f t="shared" ca="1" si="51"/>
        <v>0</v>
      </c>
      <c r="X99" s="174">
        <f t="shared" ca="1" si="52"/>
        <v>0</v>
      </c>
      <c r="Y99" s="174">
        <f t="shared" ca="1" si="52"/>
        <v>0</v>
      </c>
      <c r="Z99" s="174">
        <f t="shared" ca="1" si="52"/>
        <v>0</v>
      </c>
      <c r="AA99" s="174">
        <f t="shared" ca="1" si="52"/>
        <v>0</v>
      </c>
      <c r="AB99" s="174">
        <f t="shared" ca="1" si="52"/>
        <v>0</v>
      </c>
      <c r="AC99" s="174">
        <f t="shared" ca="1" si="52"/>
        <v>0</v>
      </c>
      <c r="AD99" s="174">
        <f t="shared" ca="1" si="52"/>
        <v>0</v>
      </c>
      <c r="AE99" s="174">
        <f t="shared" ca="1" si="52"/>
        <v>0</v>
      </c>
      <c r="AF99" s="174">
        <f t="shared" ca="1" si="52"/>
        <v>0</v>
      </c>
      <c r="AG99" s="174">
        <f t="shared" ca="1" si="52"/>
        <v>0</v>
      </c>
      <c r="AH99" s="174">
        <f t="shared" ca="1" si="52"/>
        <v>0</v>
      </c>
      <c r="AI99" s="174">
        <f t="shared" ca="1" si="52"/>
        <v>0</v>
      </c>
      <c r="AJ99" s="174">
        <f t="shared" ca="1" si="52"/>
        <v>0</v>
      </c>
      <c r="AK99" s="174">
        <f t="shared" ca="1" si="52"/>
        <v>0</v>
      </c>
      <c r="AL99" s="179"/>
      <c r="AM99" s="174">
        <f t="shared" ca="1" si="53"/>
        <v>0</v>
      </c>
      <c r="AN99" s="174">
        <f t="shared" ca="1" si="54"/>
        <v>0</v>
      </c>
      <c r="AO99" s="174">
        <f t="shared" ca="1" si="54"/>
        <v>0</v>
      </c>
      <c r="AP99" s="174">
        <f t="shared" ca="1" si="54"/>
        <v>0</v>
      </c>
      <c r="AQ99" s="174">
        <f t="shared" ca="1" si="54"/>
        <v>0</v>
      </c>
      <c r="AR99" s="174">
        <f t="shared" ca="1" si="54"/>
        <v>0</v>
      </c>
      <c r="AS99" s="174">
        <f t="shared" ca="1" si="54"/>
        <v>0</v>
      </c>
      <c r="AT99" s="174">
        <f t="shared" ca="1" si="54"/>
        <v>0</v>
      </c>
      <c r="AU99" s="174">
        <f t="shared" ca="1" si="54"/>
        <v>0</v>
      </c>
      <c r="AV99" s="174">
        <f t="shared" ca="1" si="54"/>
        <v>0</v>
      </c>
      <c r="AW99" s="174">
        <f t="shared" ca="1" si="54"/>
        <v>0</v>
      </c>
      <c r="AX99" s="174">
        <f t="shared" ca="1" si="54"/>
        <v>0</v>
      </c>
      <c r="AY99" s="174">
        <f t="shared" ca="1" si="54"/>
        <v>0</v>
      </c>
      <c r="AZ99" s="174">
        <f t="shared" ca="1" si="54"/>
        <v>0</v>
      </c>
      <c r="BA99" s="174">
        <f t="shared" ca="1" si="54"/>
        <v>0</v>
      </c>
      <c r="BB99" s="175">
        <f t="shared" ca="1" si="55"/>
        <v>0</v>
      </c>
      <c r="BC99" s="176"/>
      <c r="BD99" s="174">
        <f t="shared" ca="1" si="56"/>
        <v>0</v>
      </c>
      <c r="BE99" s="174">
        <f t="shared" ca="1" si="57"/>
        <v>0</v>
      </c>
      <c r="BF99" s="174">
        <f t="shared" ca="1" si="57"/>
        <v>0</v>
      </c>
      <c r="BG99" s="174">
        <f t="shared" ca="1" si="57"/>
        <v>0</v>
      </c>
      <c r="BH99" s="174">
        <f t="shared" ca="1" si="57"/>
        <v>0</v>
      </c>
      <c r="BI99" s="174">
        <f t="shared" ca="1" si="57"/>
        <v>0</v>
      </c>
      <c r="BJ99" s="174">
        <f t="shared" ca="1" si="57"/>
        <v>0</v>
      </c>
      <c r="BK99" s="174">
        <f t="shared" ca="1" si="57"/>
        <v>0</v>
      </c>
      <c r="BL99" s="174">
        <f t="shared" ca="1" si="57"/>
        <v>0</v>
      </c>
      <c r="BM99" s="174">
        <f t="shared" ca="1" si="57"/>
        <v>0</v>
      </c>
      <c r="BN99" s="174">
        <f t="shared" ca="1" si="57"/>
        <v>0</v>
      </c>
      <c r="BO99" s="174">
        <f t="shared" ca="1" si="57"/>
        <v>0</v>
      </c>
      <c r="BP99" s="174">
        <f t="shared" ca="1" si="57"/>
        <v>0</v>
      </c>
      <c r="BQ99" s="174">
        <f t="shared" ca="1" si="57"/>
        <v>0</v>
      </c>
      <c r="BR99" s="174">
        <f t="shared" ca="1" si="57"/>
        <v>0</v>
      </c>
      <c r="BS99" s="177">
        <f t="shared" ca="1" si="58"/>
        <v>0</v>
      </c>
      <c r="BT99" s="175"/>
      <c r="BU99" s="178">
        <f ca="1">IF(NOT(debteliminator),0,IF(OR(E$11=0,W98+AM99-BD99&lt;=E$11),0,MIN(W98+AM99-BD99-E$11,$C99)))</f>
        <v>0</v>
      </c>
      <c r="BV99" s="174">
        <f ca="1">IF(NOT(debteliminator),0,IF(OR(F$11=0,X98+AN99-BE99&lt;=F$11),0,MIN(X98+AN99-BE99-F$11,$C99-SUM($BU99:BU99))))</f>
        <v>0</v>
      </c>
      <c r="BW99" s="174">
        <f ca="1">IF(NOT(debteliminator),0,IF(OR(G$11=0,Y98+AO99-BF99&lt;=G$11),0,MIN(Y98+AO99-BF99-G$11,$C99-SUM($BU99:BV99))))</f>
        <v>0</v>
      </c>
      <c r="BX99" s="174">
        <f ca="1">IF(NOT(debteliminator),0,IF(OR(H$11=0,Z98+AP99-BG99&lt;=H$11),0,MIN(Z98+AP99-BG99-H$11,$C99-SUM($BU99:BW99))))</f>
        <v>0</v>
      </c>
      <c r="BY99" s="174">
        <f ca="1">IF(NOT(debteliminator),0,IF(OR(I$11=0,AA98+AQ99-BH99&lt;=I$11),0,MIN(AA98+AQ99-BH99-I$11,$C99-SUM($BU99:BX99))))</f>
        <v>0</v>
      </c>
      <c r="BZ99" s="174">
        <f ca="1">IF(NOT(debteliminator),0,IF(OR(J$11=0,AB98+AR99-BI99&lt;=J$11),0,MIN(AB98+AR99-BI99-J$11,$C99-SUM($BU99:BY99))))</f>
        <v>0</v>
      </c>
      <c r="CA99" s="174">
        <f ca="1">IF(NOT(debteliminator),0,IF(OR(K$11=0,AC98+AS99-BJ99&lt;=K$11),0,MIN(AC98+AS99-BJ99-K$11,$C99-SUM($BU99:BZ99))))</f>
        <v>0</v>
      </c>
      <c r="CB99" s="174">
        <f ca="1">IF(NOT(debteliminator),0,IF(OR(L$11=0,AD98+AT99-BK99&lt;=L$11),0,MIN(AD98+AT99-BK99-L$11,$C99-SUM($BU99:CA99))))</f>
        <v>0</v>
      </c>
      <c r="CC99" s="174">
        <f ca="1">IF(NOT(debteliminator),0,IF(OR(M$11=0,AE98+AU99-BL99&lt;=M$11),0,MIN(AE98+AU99-BL99-M$11,$C99-SUM($BU99:CB99))))</f>
        <v>0</v>
      </c>
      <c r="CD99" s="174">
        <f ca="1">IF(NOT(debteliminator),0,IF(OR(N$11=0,AF98+AV99-BM99&lt;=N$11),0,MIN(AF98+AV99-BM99-N$11,$C99-SUM($BU99:CC99))))</f>
        <v>0</v>
      </c>
      <c r="CE99" s="174">
        <f ca="1">IF(NOT(debteliminator),0,IF(OR(O$11=0,AG98+AW99-BN99&lt;=O$11),0,MIN(AG98+AW99-BN99-O$11,$C99-SUM($BU99:CD99))))</f>
        <v>0</v>
      </c>
      <c r="CF99" s="174">
        <f ca="1">IF(NOT(debteliminator),0,IF(OR(P$11=0,AH98+AX99-BO99&lt;=P$11),0,MIN(AH98+AX99-BO99-P$11,$C99-SUM($BU99:CE99))))</f>
        <v>0</v>
      </c>
      <c r="CG99" s="174">
        <f ca="1">IF(NOT(debteliminator),0,IF(OR(Q$11=0,AI98+AY99-BP99&lt;=Q$11),0,MIN(AI98+AY99-BP99-Q$11,$C99-SUM($BU99:CF99))))</f>
        <v>0</v>
      </c>
      <c r="CH99" s="174">
        <f ca="1">IF(NOT(debteliminator),0,IF(OR(R$11=0,AJ98+AZ99-BQ99&lt;=R$11),0,MIN(AJ98+AZ99-BQ99-R$11,$C99-SUM($BU99:CG99))))</f>
        <v>0</v>
      </c>
      <c r="CI99" s="174">
        <f ca="1">IF(NOT(debteliminator),0,IF(OR(S$11=0,AK98+BA99-BR99&lt;=S$11),0,MIN(AK98+BA99-BR99-S$11,$C99-SUM($BU99:CH99))))</f>
        <v>0</v>
      </c>
      <c r="CJ99" s="177">
        <f t="shared" ca="1" si="59"/>
        <v>0</v>
      </c>
      <c r="CL99" s="178">
        <f t="shared" ca="1" si="62"/>
        <v>0</v>
      </c>
      <c r="CM99" s="174">
        <f ca="1">IF(X98&lt;=0,0,IF($C99-$CJ99&lt;=SUM($CL99:CL99),0,IF(BE99+$C99-$CJ99-SUM($CL99:CL99)&gt;X98+AN99,X98+AN99-BE99,$C99-$CJ99-SUM($CL99:CL99))))</f>
        <v>0</v>
      </c>
      <c r="CN99" s="174">
        <f ca="1">IF(Y98&lt;=0,0,IF($C99-$CJ99&lt;=SUM($CL99:CM99),0,IF(BF99+$C99-$CJ99-SUM($CL99:CM99)&gt;Y98+AO99,Y98+AO99-BF99,$C99-$CJ99-SUM($CL99:CM99))))</f>
        <v>0</v>
      </c>
      <c r="CO99" s="174">
        <f ca="1">IF(Z98&lt;=0,0,IF($C99-$CJ99&lt;=SUM($CL99:CN99),0,IF(BG99+$C99-$CJ99-SUM($CL99:CN99)&gt;Z98+AP99,Z98+AP99-BG99,$C99-$CJ99-SUM($CL99:CN99))))</f>
        <v>0</v>
      </c>
      <c r="CP99" s="174">
        <f ca="1">IF(AA98&lt;=0,0,IF($C99-$CJ99&lt;=SUM($CL99:CO99),0,IF(BH99+$C99-$CJ99-SUM($CL99:CO99)&gt;AA98+AQ99,AA98+AQ99-BH99,$C99-$CJ99-SUM($CL99:CO99))))</f>
        <v>0</v>
      </c>
      <c r="CQ99" s="174">
        <f ca="1">IF(AB98&lt;=0,0,IF($C99-$CJ99&lt;=SUM($CL99:CP99),0,IF(BI99+$C99-$CJ99-SUM($CL99:CP99)&gt;AB98+AR99,AB98+AR99-BI99,$C99-$CJ99-SUM($CL99:CP99))))</f>
        <v>0</v>
      </c>
      <c r="CR99" s="174">
        <f ca="1">IF(AC98&lt;=0,0,IF($C99-$CJ99&lt;=SUM($CL99:CQ99),0,IF(BJ99+$C99-$CJ99-SUM($CL99:CQ99)&gt;AC98+AS99,AC98+AS99-BJ99,$C99-$CJ99-SUM($CL99:CQ99))))</f>
        <v>0</v>
      </c>
      <c r="CS99" s="174">
        <f ca="1">IF(AD98&lt;=0,0,IF($C99-$CJ99&lt;=SUM($CL99:CR99),0,IF(BK99+$C99-$CJ99-SUM($CL99:CR99)&gt;AD98+AT99,AD98+AT99-BK99,$C99-$CJ99-SUM($CL99:CR99))))</f>
        <v>0</v>
      </c>
      <c r="CT99" s="174">
        <f ca="1">IF(AE98&lt;=0,0,IF($C99-$CJ99&lt;=SUM($CL99:CS99),0,IF(BL99+$C99-$CJ99-SUM($CL99:CS99)&gt;AE98+AU99,AE98+AU99-BL99,$C99-$CJ99-SUM($CL99:CS99))))</f>
        <v>0</v>
      </c>
      <c r="CU99" s="174">
        <f ca="1">IF(AF98&lt;=0,0,IF($C99-$CJ99&lt;=SUM($CL99:CT99),0,IF(BM99+$C99-$CJ99-SUM($CL99:CT99)&gt;AF98+AV99,AF98+AV99-BM99,$C99-$CJ99-SUM($CL99:CT99))))</f>
        <v>0</v>
      </c>
      <c r="CV99" s="174">
        <f ca="1">IF(AG98&lt;=0,0,IF($C99-$CJ99&lt;=SUM($CL99:CU99),0,IF(BN99+$C99-$CJ99-SUM($CL99:CU99)&gt;AG98+AW99,AG98+AW99-BN99,$C99-$CJ99-SUM($CL99:CU99))))</f>
        <v>0</v>
      </c>
      <c r="CW99" s="174">
        <f ca="1">IF(AH98&lt;=0,0,IF($C99-$CJ99&lt;=SUM($CL99:CV99),0,IF(BO99+$C99-$CJ99-SUM($CL99:CV99)&gt;AH98+AX99,AH98+AX99-BO99,$C99-$CJ99-SUM($CL99:CV99))))</f>
        <v>0</v>
      </c>
      <c r="CX99" s="174">
        <f ca="1">IF(AI98&lt;=0,0,IF($C99-$CJ99&lt;=SUM($CL99:CW99),0,IF(BP99+$C99-$CJ99-SUM($CL99:CW99)&gt;AI98+AY99,AI98+AY99-BP99,$C99-$CJ99-SUM($CL99:CW99))))</f>
        <v>0</v>
      </c>
      <c r="CY99" s="174">
        <f ca="1">IF(AJ98&lt;=0,0,IF($C99-$CJ99&lt;=SUM($CL99:CX99),0,IF(BQ99+$C99-$CJ99-SUM($CL99:CX99)&gt;AJ98+AZ99,AJ98+AZ99-BQ99,$C99-$CJ99-SUM($CL99:CX99))))</f>
        <v>0</v>
      </c>
      <c r="CZ99" s="174">
        <f ca="1">IF(AK98&lt;=0,0,IF($C99-$CJ99&lt;=SUM($CL99:CY99),0,IF(BR99+$C99-$CJ99-SUM($CL99:CY99)&gt;AK98+BA99,AK98+BA99-BR99,$C99-$CJ99-SUM($CL99:CY99))))</f>
        <v>0</v>
      </c>
      <c r="DA99" s="176"/>
      <c r="DB99" s="176"/>
    </row>
    <row r="100" spans="1:106">
      <c r="A100" s="165" t="str">
        <f t="shared" ca="1" si="48"/>
        <v/>
      </c>
      <c r="B100" s="166" t="e">
        <f t="shared" ca="1" si="60"/>
        <v>#N/A</v>
      </c>
      <c r="C100" s="169" t="str">
        <f ca="1">IF(A100="","",IF(debteliminator,IF(($E$7-BS100)&lt;0,0,$E$7-BS100),0)+D100)</f>
        <v/>
      </c>
      <c r="D100" s="420"/>
      <c r="E100" s="172">
        <f t="shared" ca="1" si="61"/>
        <v>0</v>
      </c>
      <c r="F100" s="172">
        <f t="shared" ca="1" si="25"/>
        <v>0</v>
      </c>
      <c r="G100" s="172">
        <f t="shared" ca="1" si="26"/>
        <v>0</v>
      </c>
      <c r="H100" s="172">
        <f t="shared" ca="1" si="27"/>
        <v>0</v>
      </c>
      <c r="I100" s="172">
        <f t="shared" ca="1" si="28"/>
        <v>0</v>
      </c>
      <c r="J100" s="172">
        <f t="shared" ca="1" si="29"/>
        <v>0</v>
      </c>
      <c r="K100" s="172">
        <f t="shared" ca="1" si="30"/>
        <v>0</v>
      </c>
      <c r="L100" s="172">
        <f t="shared" ca="1" si="31"/>
        <v>0</v>
      </c>
      <c r="M100" s="172">
        <f t="shared" ca="1" si="32"/>
        <v>0</v>
      </c>
      <c r="N100" s="172">
        <f t="shared" ca="1" si="33"/>
        <v>0</v>
      </c>
      <c r="O100" s="172">
        <f t="shared" ca="1" si="34"/>
        <v>0</v>
      </c>
      <c r="P100" s="172">
        <f t="shared" ca="1" si="35"/>
        <v>0</v>
      </c>
      <c r="Q100" s="172">
        <f t="shared" ca="1" si="36"/>
        <v>0</v>
      </c>
      <c r="R100" s="172">
        <f t="shared" ca="1" si="37"/>
        <v>0</v>
      </c>
      <c r="S100" s="172">
        <f t="shared" ca="1" si="38"/>
        <v>0</v>
      </c>
      <c r="U100" s="169">
        <f t="shared" ca="1" si="49"/>
        <v>0</v>
      </c>
      <c r="V100" s="173">
        <f t="shared" ca="1" si="50"/>
        <v>0</v>
      </c>
      <c r="W100" s="174">
        <f t="shared" ca="1" si="51"/>
        <v>0</v>
      </c>
      <c r="X100" s="174">
        <f t="shared" ca="1" si="52"/>
        <v>0</v>
      </c>
      <c r="Y100" s="174">
        <f t="shared" ca="1" si="52"/>
        <v>0</v>
      </c>
      <c r="Z100" s="174">
        <f t="shared" ca="1" si="52"/>
        <v>0</v>
      </c>
      <c r="AA100" s="174">
        <f t="shared" ca="1" si="52"/>
        <v>0</v>
      </c>
      <c r="AB100" s="174">
        <f t="shared" ca="1" si="52"/>
        <v>0</v>
      </c>
      <c r="AC100" s="174">
        <f t="shared" ca="1" si="52"/>
        <v>0</v>
      </c>
      <c r="AD100" s="174">
        <f t="shared" ca="1" si="52"/>
        <v>0</v>
      </c>
      <c r="AE100" s="174">
        <f t="shared" ca="1" si="52"/>
        <v>0</v>
      </c>
      <c r="AF100" s="174">
        <f t="shared" ca="1" si="52"/>
        <v>0</v>
      </c>
      <c r="AG100" s="174">
        <f t="shared" ca="1" si="52"/>
        <v>0</v>
      </c>
      <c r="AH100" s="174">
        <f t="shared" ca="1" si="52"/>
        <v>0</v>
      </c>
      <c r="AI100" s="174">
        <f t="shared" ca="1" si="52"/>
        <v>0</v>
      </c>
      <c r="AJ100" s="174">
        <f t="shared" ca="1" si="52"/>
        <v>0</v>
      </c>
      <c r="AK100" s="174">
        <f t="shared" ca="1" si="52"/>
        <v>0</v>
      </c>
      <c r="AL100" s="179"/>
      <c r="AM100" s="174">
        <f t="shared" ca="1" si="53"/>
        <v>0</v>
      </c>
      <c r="AN100" s="174">
        <f t="shared" ca="1" si="54"/>
        <v>0</v>
      </c>
      <c r="AO100" s="174">
        <f t="shared" ca="1" si="54"/>
        <v>0</v>
      </c>
      <c r="AP100" s="174">
        <f t="shared" ca="1" si="54"/>
        <v>0</v>
      </c>
      <c r="AQ100" s="174">
        <f t="shared" ca="1" si="54"/>
        <v>0</v>
      </c>
      <c r="AR100" s="174">
        <f t="shared" ca="1" si="54"/>
        <v>0</v>
      </c>
      <c r="AS100" s="174">
        <f t="shared" ca="1" si="54"/>
        <v>0</v>
      </c>
      <c r="AT100" s="174">
        <f t="shared" ca="1" si="54"/>
        <v>0</v>
      </c>
      <c r="AU100" s="174">
        <f t="shared" ca="1" si="54"/>
        <v>0</v>
      </c>
      <c r="AV100" s="174">
        <f t="shared" ca="1" si="54"/>
        <v>0</v>
      </c>
      <c r="AW100" s="174">
        <f t="shared" ca="1" si="54"/>
        <v>0</v>
      </c>
      <c r="AX100" s="174">
        <f t="shared" ca="1" si="54"/>
        <v>0</v>
      </c>
      <c r="AY100" s="174">
        <f t="shared" ca="1" si="54"/>
        <v>0</v>
      </c>
      <c r="AZ100" s="174">
        <f t="shared" ca="1" si="54"/>
        <v>0</v>
      </c>
      <c r="BA100" s="174">
        <f t="shared" ca="1" si="54"/>
        <v>0</v>
      </c>
      <c r="BB100" s="175">
        <f t="shared" ca="1" si="55"/>
        <v>0</v>
      </c>
      <c r="BC100" s="176"/>
      <c r="BD100" s="174">
        <f t="shared" ca="1" si="56"/>
        <v>0</v>
      </c>
      <c r="BE100" s="174">
        <f t="shared" ca="1" si="57"/>
        <v>0</v>
      </c>
      <c r="BF100" s="174">
        <f t="shared" ca="1" si="57"/>
        <v>0</v>
      </c>
      <c r="BG100" s="174">
        <f t="shared" ca="1" si="57"/>
        <v>0</v>
      </c>
      <c r="BH100" s="174">
        <f t="shared" ca="1" si="57"/>
        <v>0</v>
      </c>
      <c r="BI100" s="174">
        <f t="shared" ca="1" si="57"/>
        <v>0</v>
      </c>
      <c r="BJ100" s="174">
        <f t="shared" ca="1" si="57"/>
        <v>0</v>
      </c>
      <c r="BK100" s="174">
        <f t="shared" ca="1" si="57"/>
        <v>0</v>
      </c>
      <c r="BL100" s="174">
        <f t="shared" ca="1" si="57"/>
        <v>0</v>
      </c>
      <c r="BM100" s="174">
        <f t="shared" ca="1" si="57"/>
        <v>0</v>
      </c>
      <c r="BN100" s="174">
        <f t="shared" ca="1" si="57"/>
        <v>0</v>
      </c>
      <c r="BO100" s="174">
        <f t="shared" ca="1" si="57"/>
        <v>0</v>
      </c>
      <c r="BP100" s="174">
        <f t="shared" ca="1" si="57"/>
        <v>0</v>
      </c>
      <c r="BQ100" s="174">
        <f t="shared" ca="1" si="57"/>
        <v>0</v>
      </c>
      <c r="BR100" s="174">
        <f t="shared" ca="1" si="57"/>
        <v>0</v>
      </c>
      <c r="BS100" s="177">
        <f t="shared" ca="1" si="58"/>
        <v>0</v>
      </c>
      <c r="BT100" s="175"/>
      <c r="BU100" s="178">
        <f ca="1">IF(NOT(debteliminator),0,IF(OR(E$11=0,W99+AM100-BD100&lt;=E$11),0,MIN(W99+AM100-BD100-E$11,$C100)))</f>
        <v>0</v>
      </c>
      <c r="BV100" s="174">
        <f ca="1">IF(NOT(debteliminator),0,IF(OR(F$11=0,X99+AN100-BE100&lt;=F$11),0,MIN(X99+AN100-BE100-F$11,$C100-SUM($BU100:BU100))))</f>
        <v>0</v>
      </c>
      <c r="BW100" s="174">
        <f ca="1">IF(NOT(debteliminator),0,IF(OR(G$11=0,Y99+AO100-BF100&lt;=G$11),0,MIN(Y99+AO100-BF100-G$11,$C100-SUM($BU100:BV100))))</f>
        <v>0</v>
      </c>
      <c r="BX100" s="174">
        <f ca="1">IF(NOT(debteliminator),0,IF(OR(H$11=0,Z99+AP100-BG100&lt;=H$11),0,MIN(Z99+AP100-BG100-H$11,$C100-SUM($BU100:BW100))))</f>
        <v>0</v>
      </c>
      <c r="BY100" s="174">
        <f ca="1">IF(NOT(debteliminator),0,IF(OR(I$11=0,AA99+AQ100-BH100&lt;=I$11),0,MIN(AA99+AQ100-BH100-I$11,$C100-SUM($BU100:BX100))))</f>
        <v>0</v>
      </c>
      <c r="BZ100" s="174">
        <f ca="1">IF(NOT(debteliminator),0,IF(OR(J$11=0,AB99+AR100-BI100&lt;=J$11),0,MIN(AB99+AR100-BI100-J$11,$C100-SUM($BU100:BY100))))</f>
        <v>0</v>
      </c>
      <c r="CA100" s="174">
        <f ca="1">IF(NOT(debteliminator),0,IF(OR(K$11=0,AC99+AS100-BJ100&lt;=K$11),0,MIN(AC99+AS100-BJ100-K$11,$C100-SUM($BU100:BZ100))))</f>
        <v>0</v>
      </c>
      <c r="CB100" s="174">
        <f ca="1">IF(NOT(debteliminator),0,IF(OR(L$11=0,AD99+AT100-BK100&lt;=L$11),0,MIN(AD99+AT100-BK100-L$11,$C100-SUM($BU100:CA100))))</f>
        <v>0</v>
      </c>
      <c r="CC100" s="174">
        <f ca="1">IF(NOT(debteliminator),0,IF(OR(M$11=0,AE99+AU100-BL100&lt;=M$11),0,MIN(AE99+AU100-BL100-M$11,$C100-SUM($BU100:CB100))))</f>
        <v>0</v>
      </c>
      <c r="CD100" s="174">
        <f ca="1">IF(NOT(debteliminator),0,IF(OR(N$11=0,AF99+AV100-BM100&lt;=N$11),0,MIN(AF99+AV100-BM100-N$11,$C100-SUM($BU100:CC100))))</f>
        <v>0</v>
      </c>
      <c r="CE100" s="174">
        <f ca="1">IF(NOT(debteliminator),0,IF(OR(O$11=0,AG99+AW100-BN100&lt;=O$11),0,MIN(AG99+AW100-BN100-O$11,$C100-SUM($BU100:CD100))))</f>
        <v>0</v>
      </c>
      <c r="CF100" s="174">
        <f ca="1">IF(NOT(debteliminator),0,IF(OR(P$11=0,AH99+AX100-BO100&lt;=P$11),0,MIN(AH99+AX100-BO100-P$11,$C100-SUM($BU100:CE100))))</f>
        <v>0</v>
      </c>
      <c r="CG100" s="174">
        <f ca="1">IF(NOT(debteliminator),0,IF(OR(Q$11=0,AI99+AY100-BP100&lt;=Q$11),0,MIN(AI99+AY100-BP100-Q$11,$C100-SUM($BU100:CF100))))</f>
        <v>0</v>
      </c>
      <c r="CH100" s="174">
        <f ca="1">IF(NOT(debteliminator),0,IF(OR(R$11=0,AJ99+AZ100-BQ100&lt;=R$11),0,MIN(AJ99+AZ100-BQ100-R$11,$C100-SUM($BU100:CG100))))</f>
        <v>0</v>
      </c>
      <c r="CI100" s="174">
        <f ca="1">IF(NOT(debteliminator),0,IF(OR(S$11=0,AK99+BA100-BR100&lt;=S$11),0,MIN(AK99+BA100-BR100-S$11,$C100-SUM($BU100:CH100))))</f>
        <v>0</v>
      </c>
      <c r="CJ100" s="177">
        <f t="shared" ca="1" si="59"/>
        <v>0</v>
      </c>
      <c r="CL100" s="178">
        <f t="shared" ca="1" si="62"/>
        <v>0</v>
      </c>
      <c r="CM100" s="174">
        <f ca="1">IF(X99&lt;=0,0,IF($C100-$CJ100&lt;=SUM($CL100:CL100),0,IF(BE100+$C100-$CJ100-SUM($CL100:CL100)&gt;X99+AN100,X99+AN100-BE100,$C100-$CJ100-SUM($CL100:CL100))))</f>
        <v>0</v>
      </c>
      <c r="CN100" s="174">
        <f ca="1">IF(Y99&lt;=0,0,IF($C100-$CJ100&lt;=SUM($CL100:CM100),0,IF(BF100+$C100-$CJ100-SUM($CL100:CM100)&gt;Y99+AO100,Y99+AO100-BF100,$C100-$CJ100-SUM($CL100:CM100))))</f>
        <v>0</v>
      </c>
      <c r="CO100" s="174">
        <f ca="1">IF(Z99&lt;=0,0,IF($C100-$CJ100&lt;=SUM($CL100:CN100),0,IF(BG100+$C100-$CJ100-SUM($CL100:CN100)&gt;Z99+AP100,Z99+AP100-BG100,$C100-$CJ100-SUM($CL100:CN100))))</f>
        <v>0</v>
      </c>
      <c r="CP100" s="174">
        <f ca="1">IF(AA99&lt;=0,0,IF($C100-$CJ100&lt;=SUM($CL100:CO100),0,IF(BH100+$C100-$CJ100-SUM($CL100:CO100)&gt;AA99+AQ100,AA99+AQ100-BH100,$C100-$CJ100-SUM($CL100:CO100))))</f>
        <v>0</v>
      </c>
      <c r="CQ100" s="174">
        <f ca="1">IF(AB99&lt;=0,0,IF($C100-$CJ100&lt;=SUM($CL100:CP100),0,IF(BI100+$C100-$CJ100-SUM($CL100:CP100)&gt;AB99+AR100,AB99+AR100-BI100,$C100-$CJ100-SUM($CL100:CP100))))</f>
        <v>0</v>
      </c>
      <c r="CR100" s="174">
        <f ca="1">IF(AC99&lt;=0,0,IF($C100-$CJ100&lt;=SUM($CL100:CQ100),0,IF(BJ100+$C100-$CJ100-SUM($CL100:CQ100)&gt;AC99+AS100,AC99+AS100-BJ100,$C100-$CJ100-SUM($CL100:CQ100))))</f>
        <v>0</v>
      </c>
      <c r="CS100" s="174">
        <f ca="1">IF(AD99&lt;=0,0,IF($C100-$CJ100&lt;=SUM($CL100:CR100),0,IF(BK100+$C100-$CJ100-SUM($CL100:CR100)&gt;AD99+AT100,AD99+AT100-BK100,$C100-$CJ100-SUM($CL100:CR100))))</f>
        <v>0</v>
      </c>
      <c r="CT100" s="174">
        <f ca="1">IF(AE99&lt;=0,0,IF($C100-$CJ100&lt;=SUM($CL100:CS100),0,IF(BL100+$C100-$CJ100-SUM($CL100:CS100)&gt;AE99+AU100,AE99+AU100-BL100,$C100-$CJ100-SUM($CL100:CS100))))</f>
        <v>0</v>
      </c>
      <c r="CU100" s="174">
        <f ca="1">IF(AF99&lt;=0,0,IF($C100-$CJ100&lt;=SUM($CL100:CT100),0,IF(BM100+$C100-$CJ100-SUM($CL100:CT100)&gt;AF99+AV100,AF99+AV100-BM100,$C100-$CJ100-SUM($CL100:CT100))))</f>
        <v>0</v>
      </c>
      <c r="CV100" s="174">
        <f ca="1">IF(AG99&lt;=0,0,IF($C100-$CJ100&lt;=SUM($CL100:CU100),0,IF(BN100+$C100-$CJ100-SUM($CL100:CU100)&gt;AG99+AW100,AG99+AW100-BN100,$C100-$CJ100-SUM($CL100:CU100))))</f>
        <v>0</v>
      </c>
      <c r="CW100" s="174">
        <f ca="1">IF(AH99&lt;=0,0,IF($C100-$CJ100&lt;=SUM($CL100:CV100),0,IF(BO100+$C100-$CJ100-SUM($CL100:CV100)&gt;AH99+AX100,AH99+AX100-BO100,$C100-$CJ100-SUM($CL100:CV100))))</f>
        <v>0</v>
      </c>
      <c r="CX100" s="174">
        <f ca="1">IF(AI99&lt;=0,0,IF($C100-$CJ100&lt;=SUM($CL100:CW100),0,IF(BP100+$C100-$CJ100-SUM($CL100:CW100)&gt;AI99+AY100,AI99+AY100-BP100,$C100-$CJ100-SUM($CL100:CW100))))</f>
        <v>0</v>
      </c>
      <c r="CY100" s="174">
        <f ca="1">IF(AJ99&lt;=0,0,IF($C100-$CJ100&lt;=SUM($CL100:CX100),0,IF(BQ100+$C100-$CJ100-SUM($CL100:CX100)&gt;AJ99+AZ100,AJ99+AZ100-BQ100,$C100-$CJ100-SUM($CL100:CX100))))</f>
        <v>0</v>
      </c>
      <c r="CZ100" s="174">
        <f ca="1">IF(AK99&lt;=0,0,IF($C100-$CJ100&lt;=SUM($CL100:CY100),0,IF(BR100+$C100-$CJ100-SUM($CL100:CY100)&gt;AK99+BA100,AK99+BA100-BR100,$C100-$CJ100-SUM($CL100:CY100))))</f>
        <v>0</v>
      </c>
      <c r="DA100" s="176"/>
      <c r="DB100" s="176"/>
    </row>
    <row r="101" spans="1:106">
      <c r="A101" s="165" t="str">
        <f t="shared" ca="1" si="48"/>
        <v/>
      </c>
      <c r="B101" s="166" t="e">
        <f t="shared" ca="1" si="60"/>
        <v>#N/A</v>
      </c>
      <c r="C101" s="169" t="str">
        <f ca="1">IF(A101="","",IF(debteliminator,IF(($E$7-BS101)&lt;0,0,$E$7-BS101),0)+D101)</f>
        <v/>
      </c>
      <c r="D101" s="420"/>
      <c r="E101" s="172">
        <f t="shared" ca="1" si="61"/>
        <v>0</v>
      </c>
      <c r="F101" s="172">
        <f t="shared" ca="1" si="25"/>
        <v>0</v>
      </c>
      <c r="G101" s="172">
        <f t="shared" ca="1" si="26"/>
        <v>0</v>
      </c>
      <c r="H101" s="172">
        <f t="shared" ca="1" si="27"/>
        <v>0</v>
      </c>
      <c r="I101" s="172">
        <f t="shared" ca="1" si="28"/>
        <v>0</v>
      </c>
      <c r="J101" s="172">
        <f t="shared" ca="1" si="29"/>
        <v>0</v>
      </c>
      <c r="K101" s="172">
        <f t="shared" ca="1" si="30"/>
        <v>0</v>
      </c>
      <c r="L101" s="172">
        <f t="shared" ca="1" si="31"/>
        <v>0</v>
      </c>
      <c r="M101" s="172">
        <f t="shared" ca="1" si="32"/>
        <v>0</v>
      </c>
      <c r="N101" s="172">
        <f t="shared" ca="1" si="33"/>
        <v>0</v>
      </c>
      <c r="O101" s="172">
        <f t="shared" ca="1" si="34"/>
        <v>0</v>
      </c>
      <c r="P101" s="172">
        <f t="shared" ca="1" si="35"/>
        <v>0</v>
      </c>
      <c r="Q101" s="172">
        <f t="shared" ca="1" si="36"/>
        <v>0</v>
      </c>
      <c r="R101" s="172">
        <f t="shared" ca="1" si="37"/>
        <v>0</v>
      </c>
      <c r="S101" s="172">
        <f t="shared" ca="1" si="38"/>
        <v>0</v>
      </c>
      <c r="U101" s="169">
        <f t="shared" ca="1" si="49"/>
        <v>0</v>
      </c>
      <c r="V101" s="173">
        <f t="shared" ca="1" si="50"/>
        <v>0</v>
      </c>
      <c r="W101" s="174">
        <f t="shared" ca="1" si="51"/>
        <v>0</v>
      </c>
      <c r="X101" s="174">
        <f t="shared" ca="1" si="52"/>
        <v>0</v>
      </c>
      <c r="Y101" s="174">
        <f t="shared" ca="1" si="52"/>
        <v>0</v>
      </c>
      <c r="Z101" s="174">
        <f t="shared" ca="1" si="52"/>
        <v>0</v>
      </c>
      <c r="AA101" s="174">
        <f t="shared" ca="1" si="52"/>
        <v>0</v>
      </c>
      <c r="AB101" s="174">
        <f t="shared" ca="1" si="52"/>
        <v>0</v>
      </c>
      <c r="AC101" s="174">
        <f t="shared" ca="1" si="52"/>
        <v>0</v>
      </c>
      <c r="AD101" s="174">
        <f t="shared" ca="1" si="52"/>
        <v>0</v>
      </c>
      <c r="AE101" s="174">
        <f t="shared" ca="1" si="52"/>
        <v>0</v>
      </c>
      <c r="AF101" s="174">
        <f t="shared" ca="1" si="52"/>
        <v>0</v>
      </c>
      <c r="AG101" s="174">
        <f t="shared" ca="1" si="52"/>
        <v>0</v>
      </c>
      <c r="AH101" s="174">
        <f t="shared" ca="1" si="52"/>
        <v>0</v>
      </c>
      <c r="AI101" s="174">
        <f t="shared" ca="1" si="52"/>
        <v>0</v>
      </c>
      <c r="AJ101" s="174">
        <f t="shared" ca="1" si="52"/>
        <v>0</v>
      </c>
      <c r="AK101" s="174">
        <f t="shared" ca="1" si="52"/>
        <v>0</v>
      </c>
      <c r="AL101" s="179"/>
      <c r="AM101" s="174">
        <f t="shared" ca="1" si="53"/>
        <v>0</v>
      </c>
      <c r="AN101" s="174">
        <f t="shared" ca="1" si="54"/>
        <v>0</v>
      </c>
      <c r="AO101" s="174">
        <f t="shared" ca="1" si="54"/>
        <v>0</v>
      </c>
      <c r="AP101" s="174">
        <f t="shared" ca="1" si="54"/>
        <v>0</v>
      </c>
      <c r="AQ101" s="174">
        <f t="shared" ca="1" si="54"/>
        <v>0</v>
      </c>
      <c r="AR101" s="174">
        <f t="shared" ca="1" si="54"/>
        <v>0</v>
      </c>
      <c r="AS101" s="174">
        <f t="shared" ca="1" si="54"/>
        <v>0</v>
      </c>
      <c r="AT101" s="174">
        <f t="shared" ca="1" si="54"/>
        <v>0</v>
      </c>
      <c r="AU101" s="174">
        <f t="shared" ca="1" si="54"/>
        <v>0</v>
      </c>
      <c r="AV101" s="174">
        <f t="shared" ca="1" si="54"/>
        <v>0</v>
      </c>
      <c r="AW101" s="174">
        <f t="shared" ca="1" si="54"/>
        <v>0</v>
      </c>
      <c r="AX101" s="174">
        <f t="shared" ca="1" si="54"/>
        <v>0</v>
      </c>
      <c r="AY101" s="174">
        <f t="shared" ca="1" si="54"/>
        <v>0</v>
      </c>
      <c r="AZ101" s="174">
        <f t="shared" ca="1" si="54"/>
        <v>0</v>
      </c>
      <c r="BA101" s="174">
        <f t="shared" ca="1" si="54"/>
        <v>0</v>
      </c>
      <c r="BB101" s="175">
        <f t="shared" ca="1" si="55"/>
        <v>0</v>
      </c>
      <c r="BC101" s="176"/>
      <c r="BD101" s="174">
        <f t="shared" ca="1" si="56"/>
        <v>0</v>
      </c>
      <c r="BE101" s="174">
        <f t="shared" ca="1" si="57"/>
        <v>0</v>
      </c>
      <c r="BF101" s="174">
        <f t="shared" ca="1" si="57"/>
        <v>0</v>
      </c>
      <c r="BG101" s="174">
        <f t="shared" ca="1" si="57"/>
        <v>0</v>
      </c>
      <c r="BH101" s="174">
        <f t="shared" ca="1" si="57"/>
        <v>0</v>
      </c>
      <c r="BI101" s="174">
        <f t="shared" ca="1" si="57"/>
        <v>0</v>
      </c>
      <c r="BJ101" s="174">
        <f t="shared" ca="1" si="57"/>
        <v>0</v>
      </c>
      <c r="BK101" s="174">
        <f t="shared" ca="1" si="57"/>
        <v>0</v>
      </c>
      <c r="BL101" s="174">
        <f t="shared" ca="1" si="57"/>
        <v>0</v>
      </c>
      <c r="BM101" s="174">
        <f t="shared" ca="1" si="57"/>
        <v>0</v>
      </c>
      <c r="BN101" s="174">
        <f t="shared" ca="1" si="57"/>
        <v>0</v>
      </c>
      <c r="BO101" s="174">
        <f t="shared" ca="1" si="57"/>
        <v>0</v>
      </c>
      <c r="BP101" s="174">
        <f t="shared" ca="1" si="57"/>
        <v>0</v>
      </c>
      <c r="BQ101" s="174">
        <f t="shared" ca="1" si="57"/>
        <v>0</v>
      </c>
      <c r="BR101" s="174">
        <f t="shared" ca="1" si="57"/>
        <v>0</v>
      </c>
      <c r="BS101" s="177">
        <f t="shared" ca="1" si="58"/>
        <v>0</v>
      </c>
      <c r="BT101" s="175"/>
      <c r="BU101" s="178">
        <f ca="1">IF(NOT(debteliminator),0,IF(OR(E$11=0,W100+AM101-BD101&lt;=E$11),0,MIN(W100+AM101-BD101-E$11,$C101)))</f>
        <v>0</v>
      </c>
      <c r="BV101" s="174">
        <f ca="1">IF(NOT(debteliminator),0,IF(OR(F$11=0,X100+AN101-BE101&lt;=F$11),0,MIN(X100+AN101-BE101-F$11,$C101-SUM($BU101:BU101))))</f>
        <v>0</v>
      </c>
      <c r="BW101" s="174">
        <f ca="1">IF(NOT(debteliminator),0,IF(OR(G$11=0,Y100+AO101-BF101&lt;=G$11),0,MIN(Y100+AO101-BF101-G$11,$C101-SUM($BU101:BV101))))</f>
        <v>0</v>
      </c>
      <c r="BX101" s="174">
        <f ca="1">IF(NOT(debteliminator),0,IF(OR(H$11=0,Z100+AP101-BG101&lt;=H$11),0,MIN(Z100+AP101-BG101-H$11,$C101-SUM($BU101:BW101))))</f>
        <v>0</v>
      </c>
      <c r="BY101" s="174">
        <f ca="1">IF(NOT(debteliminator),0,IF(OR(I$11=0,AA100+AQ101-BH101&lt;=I$11),0,MIN(AA100+AQ101-BH101-I$11,$C101-SUM($BU101:BX101))))</f>
        <v>0</v>
      </c>
      <c r="BZ101" s="174">
        <f ca="1">IF(NOT(debteliminator),0,IF(OR(J$11=0,AB100+AR101-BI101&lt;=J$11),0,MIN(AB100+AR101-BI101-J$11,$C101-SUM($BU101:BY101))))</f>
        <v>0</v>
      </c>
      <c r="CA101" s="174">
        <f ca="1">IF(NOT(debteliminator),0,IF(OR(K$11=0,AC100+AS101-BJ101&lt;=K$11),0,MIN(AC100+AS101-BJ101-K$11,$C101-SUM($BU101:BZ101))))</f>
        <v>0</v>
      </c>
      <c r="CB101" s="174">
        <f ca="1">IF(NOT(debteliminator),0,IF(OR(L$11=0,AD100+AT101-BK101&lt;=L$11),0,MIN(AD100+AT101-BK101-L$11,$C101-SUM($BU101:CA101))))</f>
        <v>0</v>
      </c>
      <c r="CC101" s="174">
        <f ca="1">IF(NOT(debteliminator),0,IF(OR(M$11=0,AE100+AU101-BL101&lt;=M$11),0,MIN(AE100+AU101-BL101-M$11,$C101-SUM($BU101:CB101))))</f>
        <v>0</v>
      </c>
      <c r="CD101" s="174">
        <f ca="1">IF(NOT(debteliminator),0,IF(OR(N$11=0,AF100+AV101-BM101&lt;=N$11),0,MIN(AF100+AV101-BM101-N$11,$C101-SUM($BU101:CC101))))</f>
        <v>0</v>
      </c>
      <c r="CE101" s="174">
        <f ca="1">IF(NOT(debteliminator),0,IF(OR(O$11=0,AG100+AW101-BN101&lt;=O$11),0,MIN(AG100+AW101-BN101-O$11,$C101-SUM($BU101:CD101))))</f>
        <v>0</v>
      </c>
      <c r="CF101" s="174">
        <f ca="1">IF(NOT(debteliminator),0,IF(OR(P$11=0,AH100+AX101-BO101&lt;=P$11),0,MIN(AH100+AX101-BO101-P$11,$C101-SUM($BU101:CE101))))</f>
        <v>0</v>
      </c>
      <c r="CG101" s="174">
        <f ca="1">IF(NOT(debteliminator),0,IF(OR(Q$11=0,AI100+AY101-BP101&lt;=Q$11),0,MIN(AI100+AY101-BP101-Q$11,$C101-SUM($BU101:CF101))))</f>
        <v>0</v>
      </c>
      <c r="CH101" s="174">
        <f ca="1">IF(NOT(debteliminator),0,IF(OR(R$11=0,AJ100+AZ101-BQ101&lt;=R$11),0,MIN(AJ100+AZ101-BQ101-R$11,$C101-SUM($BU101:CG101))))</f>
        <v>0</v>
      </c>
      <c r="CI101" s="174">
        <f ca="1">IF(NOT(debteliminator),0,IF(OR(S$11=0,AK100+BA101-BR101&lt;=S$11),0,MIN(AK100+BA101-BR101-S$11,$C101-SUM($BU101:CH101))))</f>
        <v>0</v>
      </c>
      <c r="CJ101" s="177">
        <f t="shared" ca="1" si="59"/>
        <v>0</v>
      </c>
      <c r="CL101" s="178">
        <f t="shared" ca="1" si="62"/>
        <v>0</v>
      </c>
      <c r="CM101" s="174">
        <f ca="1">IF(X100&lt;=0,0,IF($C101-$CJ101&lt;=SUM($CL101:CL101),0,IF(BE101+$C101-$CJ101-SUM($CL101:CL101)&gt;X100+AN101,X100+AN101-BE101,$C101-$CJ101-SUM($CL101:CL101))))</f>
        <v>0</v>
      </c>
      <c r="CN101" s="174">
        <f ca="1">IF(Y100&lt;=0,0,IF($C101-$CJ101&lt;=SUM($CL101:CM101),0,IF(BF101+$C101-$CJ101-SUM($CL101:CM101)&gt;Y100+AO101,Y100+AO101-BF101,$C101-$CJ101-SUM($CL101:CM101))))</f>
        <v>0</v>
      </c>
      <c r="CO101" s="174">
        <f ca="1">IF(Z100&lt;=0,0,IF($C101-$CJ101&lt;=SUM($CL101:CN101),0,IF(BG101+$C101-$CJ101-SUM($CL101:CN101)&gt;Z100+AP101,Z100+AP101-BG101,$C101-$CJ101-SUM($CL101:CN101))))</f>
        <v>0</v>
      </c>
      <c r="CP101" s="174">
        <f ca="1">IF(AA100&lt;=0,0,IF($C101-$CJ101&lt;=SUM($CL101:CO101),0,IF(BH101+$C101-$CJ101-SUM($CL101:CO101)&gt;AA100+AQ101,AA100+AQ101-BH101,$C101-$CJ101-SUM($CL101:CO101))))</f>
        <v>0</v>
      </c>
      <c r="CQ101" s="174">
        <f ca="1">IF(AB100&lt;=0,0,IF($C101-$CJ101&lt;=SUM($CL101:CP101),0,IF(BI101+$C101-$CJ101-SUM($CL101:CP101)&gt;AB100+AR101,AB100+AR101-BI101,$C101-$CJ101-SUM($CL101:CP101))))</f>
        <v>0</v>
      </c>
      <c r="CR101" s="174">
        <f ca="1">IF(AC100&lt;=0,0,IF($C101-$CJ101&lt;=SUM($CL101:CQ101),0,IF(BJ101+$C101-$CJ101-SUM($CL101:CQ101)&gt;AC100+AS101,AC100+AS101-BJ101,$C101-$CJ101-SUM($CL101:CQ101))))</f>
        <v>0</v>
      </c>
      <c r="CS101" s="174">
        <f ca="1">IF(AD100&lt;=0,0,IF($C101-$CJ101&lt;=SUM($CL101:CR101),0,IF(BK101+$C101-$CJ101-SUM($CL101:CR101)&gt;AD100+AT101,AD100+AT101-BK101,$C101-$CJ101-SUM($CL101:CR101))))</f>
        <v>0</v>
      </c>
      <c r="CT101" s="174">
        <f ca="1">IF(AE100&lt;=0,0,IF($C101-$CJ101&lt;=SUM($CL101:CS101),0,IF(BL101+$C101-$CJ101-SUM($CL101:CS101)&gt;AE100+AU101,AE100+AU101-BL101,$C101-$CJ101-SUM($CL101:CS101))))</f>
        <v>0</v>
      </c>
      <c r="CU101" s="174">
        <f ca="1">IF(AF100&lt;=0,0,IF($C101-$CJ101&lt;=SUM($CL101:CT101),0,IF(BM101+$C101-$CJ101-SUM($CL101:CT101)&gt;AF100+AV101,AF100+AV101-BM101,$C101-$CJ101-SUM($CL101:CT101))))</f>
        <v>0</v>
      </c>
      <c r="CV101" s="174">
        <f ca="1">IF(AG100&lt;=0,0,IF($C101-$CJ101&lt;=SUM($CL101:CU101),0,IF(BN101+$C101-$CJ101-SUM($CL101:CU101)&gt;AG100+AW101,AG100+AW101-BN101,$C101-$CJ101-SUM($CL101:CU101))))</f>
        <v>0</v>
      </c>
      <c r="CW101" s="174">
        <f ca="1">IF(AH100&lt;=0,0,IF($C101-$CJ101&lt;=SUM($CL101:CV101),0,IF(BO101+$C101-$CJ101-SUM($CL101:CV101)&gt;AH100+AX101,AH100+AX101-BO101,$C101-$CJ101-SUM($CL101:CV101))))</f>
        <v>0</v>
      </c>
      <c r="CX101" s="174">
        <f ca="1">IF(AI100&lt;=0,0,IF($C101-$CJ101&lt;=SUM($CL101:CW101),0,IF(BP101+$C101-$CJ101-SUM($CL101:CW101)&gt;AI100+AY101,AI100+AY101-BP101,$C101-$CJ101-SUM($CL101:CW101))))</f>
        <v>0</v>
      </c>
      <c r="CY101" s="174">
        <f ca="1">IF(AJ100&lt;=0,0,IF($C101-$CJ101&lt;=SUM($CL101:CX101),0,IF(BQ101+$C101-$CJ101-SUM($CL101:CX101)&gt;AJ100+AZ101,AJ100+AZ101-BQ101,$C101-$CJ101-SUM($CL101:CX101))))</f>
        <v>0</v>
      </c>
      <c r="CZ101" s="174">
        <f ca="1">IF(AK100&lt;=0,0,IF($C101-$CJ101&lt;=SUM($CL101:CY101),0,IF(BR101+$C101-$CJ101-SUM($CL101:CY101)&gt;AK100+BA101,AK100+BA101-BR101,$C101-$CJ101-SUM($CL101:CY101))))</f>
        <v>0</v>
      </c>
      <c r="DA101" s="176"/>
      <c r="DB101" s="176"/>
    </row>
    <row r="102" spans="1:106">
      <c r="A102" s="165" t="str">
        <f t="shared" ca="1" si="48"/>
        <v/>
      </c>
      <c r="B102" s="166" t="e">
        <f t="shared" ca="1" si="60"/>
        <v>#N/A</v>
      </c>
      <c r="C102" s="169" t="str">
        <f ca="1">IF(A102="","",IF(debteliminator,IF(($E$7-BS102)&lt;0,0,$E$7-BS102),0)+D102)</f>
        <v/>
      </c>
      <c r="D102" s="420"/>
      <c r="E102" s="172">
        <f t="shared" ca="1" si="61"/>
        <v>0</v>
      </c>
      <c r="F102" s="172">
        <f t="shared" ca="1" si="25"/>
        <v>0</v>
      </c>
      <c r="G102" s="172">
        <f t="shared" ca="1" si="26"/>
        <v>0</v>
      </c>
      <c r="H102" s="172">
        <f t="shared" ca="1" si="27"/>
        <v>0</v>
      </c>
      <c r="I102" s="172">
        <f t="shared" ca="1" si="28"/>
        <v>0</v>
      </c>
      <c r="J102" s="172">
        <f t="shared" ca="1" si="29"/>
        <v>0</v>
      </c>
      <c r="K102" s="172">
        <f t="shared" ca="1" si="30"/>
        <v>0</v>
      </c>
      <c r="L102" s="172">
        <f t="shared" ca="1" si="31"/>
        <v>0</v>
      </c>
      <c r="M102" s="172">
        <f t="shared" ca="1" si="32"/>
        <v>0</v>
      </c>
      <c r="N102" s="172">
        <f t="shared" ca="1" si="33"/>
        <v>0</v>
      </c>
      <c r="O102" s="172">
        <f t="shared" ca="1" si="34"/>
        <v>0</v>
      </c>
      <c r="P102" s="172">
        <f t="shared" ca="1" si="35"/>
        <v>0</v>
      </c>
      <c r="Q102" s="172">
        <f t="shared" ca="1" si="36"/>
        <v>0</v>
      </c>
      <c r="R102" s="172">
        <f t="shared" ca="1" si="37"/>
        <v>0</v>
      </c>
      <c r="S102" s="172">
        <f t="shared" ca="1" si="38"/>
        <v>0</v>
      </c>
      <c r="U102" s="169">
        <f t="shared" ca="1" si="49"/>
        <v>0</v>
      </c>
      <c r="V102" s="173">
        <f t="shared" ca="1" si="50"/>
        <v>0</v>
      </c>
      <c r="W102" s="174">
        <f t="shared" ca="1" si="51"/>
        <v>0</v>
      </c>
      <c r="X102" s="174">
        <f t="shared" ca="1" si="52"/>
        <v>0</v>
      </c>
      <c r="Y102" s="174">
        <f t="shared" ca="1" si="52"/>
        <v>0</v>
      </c>
      <c r="Z102" s="174">
        <f t="shared" ca="1" si="52"/>
        <v>0</v>
      </c>
      <c r="AA102" s="174">
        <f t="shared" ca="1" si="52"/>
        <v>0</v>
      </c>
      <c r="AB102" s="174">
        <f t="shared" ca="1" si="52"/>
        <v>0</v>
      </c>
      <c r="AC102" s="174">
        <f t="shared" ca="1" si="52"/>
        <v>0</v>
      </c>
      <c r="AD102" s="174">
        <f t="shared" ca="1" si="52"/>
        <v>0</v>
      </c>
      <c r="AE102" s="174">
        <f t="shared" ca="1" si="52"/>
        <v>0</v>
      </c>
      <c r="AF102" s="174">
        <f t="shared" ca="1" si="52"/>
        <v>0</v>
      </c>
      <c r="AG102" s="174">
        <f t="shared" ca="1" si="52"/>
        <v>0</v>
      </c>
      <c r="AH102" s="174">
        <f t="shared" ca="1" si="52"/>
        <v>0</v>
      </c>
      <c r="AI102" s="174">
        <f t="shared" ca="1" si="52"/>
        <v>0</v>
      </c>
      <c r="AJ102" s="174">
        <f t="shared" ca="1" si="52"/>
        <v>0</v>
      </c>
      <c r="AK102" s="174">
        <f t="shared" ca="1" si="52"/>
        <v>0</v>
      </c>
      <c r="AL102" s="179"/>
      <c r="AM102" s="174">
        <f t="shared" ca="1" si="53"/>
        <v>0</v>
      </c>
      <c r="AN102" s="174">
        <f t="shared" ca="1" si="54"/>
        <v>0</v>
      </c>
      <c r="AO102" s="174">
        <f t="shared" ca="1" si="54"/>
        <v>0</v>
      </c>
      <c r="AP102" s="174">
        <f t="shared" ca="1" si="54"/>
        <v>0</v>
      </c>
      <c r="AQ102" s="174">
        <f t="shared" ca="1" si="54"/>
        <v>0</v>
      </c>
      <c r="AR102" s="174">
        <f t="shared" ca="1" si="54"/>
        <v>0</v>
      </c>
      <c r="AS102" s="174">
        <f t="shared" ca="1" si="54"/>
        <v>0</v>
      </c>
      <c r="AT102" s="174">
        <f t="shared" ca="1" si="54"/>
        <v>0</v>
      </c>
      <c r="AU102" s="174">
        <f t="shared" ca="1" si="54"/>
        <v>0</v>
      </c>
      <c r="AV102" s="174">
        <f t="shared" ca="1" si="54"/>
        <v>0</v>
      </c>
      <c r="AW102" s="174">
        <f t="shared" ca="1" si="54"/>
        <v>0</v>
      </c>
      <c r="AX102" s="174">
        <f t="shared" ca="1" si="54"/>
        <v>0</v>
      </c>
      <c r="AY102" s="174">
        <f t="shared" ca="1" si="54"/>
        <v>0</v>
      </c>
      <c r="AZ102" s="174">
        <f t="shared" ca="1" si="54"/>
        <v>0</v>
      </c>
      <c r="BA102" s="174">
        <f t="shared" ca="1" si="54"/>
        <v>0</v>
      </c>
      <c r="BB102" s="175">
        <f t="shared" ca="1" si="55"/>
        <v>0</v>
      </c>
      <c r="BC102" s="176"/>
      <c r="BD102" s="174">
        <f t="shared" ca="1" si="56"/>
        <v>0</v>
      </c>
      <c r="BE102" s="174">
        <f t="shared" ca="1" si="57"/>
        <v>0</v>
      </c>
      <c r="BF102" s="174">
        <f t="shared" ca="1" si="57"/>
        <v>0</v>
      </c>
      <c r="BG102" s="174">
        <f t="shared" ca="1" si="57"/>
        <v>0</v>
      </c>
      <c r="BH102" s="174">
        <f t="shared" ca="1" si="57"/>
        <v>0</v>
      </c>
      <c r="BI102" s="174">
        <f t="shared" ca="1" si="57"/>
        <v>0</v>
      </c>
      <c r="BJ102" s="174">
        <f t="shared" ca="1" si="57"/>
        <v>0</v>
      </c>
      <c r="BK102" s="174">
        <f t="shared" ca="1" si="57"/>
        <v>0</v>
      </c>
      <c r="BL102" s="174">
        <f t="shared" ca="1" si="57"/>
        <v>0</v>
      </c>
      <c r="BM102" s="174">
        <f t="shared" ca="1" si="57"/>
        <v>0</v>
      </c>
      <c r="BN102" s="174">
        <f t="shared" ca="1" si="57"/>
        <v>0</v>
      </c>
      <c r="BO102" s="174">
        <f t="shared" ca="1" si="57"/>
        <v>0</v>
      </c>
      <c r="BP102" s="174">
        <f t="shared" ca="1" si="57"/>
        <v>0</v>
      </c>
      <c r="BQ102" s="174">
        <f t="shared" ca="1" si="57"/>
        <v>0</v>
      </c>
      <c r="BR102" s="174">
        <f t="shared" ca="1" si="57"/>
        <v>0</v>
      </c>
      <c r="BS102" s="177">
        <f t="shared" ca="1" si="58"/>
        <v>0</v>
      </c>
      <c r="BT102" s="175"/>
      <c r="BU102" s="178">
        <f ca="1">IF(NOT(debteliminator),0,IF(OR(E$11=0,W101+AM102-BD102&lt;=E$11),0,MIN(W101+AM102-BD102-E$11,$C102)))</f>
        <v>0</v>
      </c>
      <c r="BV102" s="174">
        <f ca="1">IF(NOT(debteliminator),0,IF(OR(F$11=0,X101+AN102-BE102&lt;=F$11),0,MIN(X101+AN102-BE102-F$11,$C102-SUM($BU102:BU102))))</f>
        <v>0</v>
      </c>
      <c r="BW102" s="174">
        <f ca="1">IF(NOT(debteliminator),0,IF(OR(G$11=0,Y101+AO102-BF102&lt;=G$11),0,MIN(Y101+AO102-BF102-G$11,$C102-SUM($BU102:BV102))))</f>
        <v>0</v>
      </c>
      <c r="BX102" s="174">
        <f ca="1">IF(NOT(debteliminator),0,IF(OR(H$11=0,Z101+AP102-BG102&lt;=H$11),0,MIN(Z101+AP102-BG102-H$11,$C102-SUM($BU102:BW102))))</f>
        <v>0</v>
      </c>
      <c r="BY102" s="174">
        <f ca="1">IF(NOT(debteliminator),0,IF(OR(I$11=0,AA101+AQ102-BH102&lt;=I$11),0,MIN(AA101+AQ102-BH102-I$11,$C102-SUM($BU102:BX102))))</f>
        <v>0</v>
      </c>
      <c r="BZ102" s="174">
        <f ca="1">IF(NOT(debteliminator),0,IF(OR(J$11=0,AB101+AR102-BI102&lt;=J$11),0,MIN(AB101+AR102-BI102-J$11,$C102-SUM($BU102:BY102))))</f>
        <v>0</v>
      </c>
      <c r="CA102" s="174">
        <f ca="1">IF(NOT(debteliminator),0,IF(OR(K$11=0,AC101+AS102-BJ102&lt;=K$11),0,MIN(AC101+AS102-BJ102-K$11,$C102-SUM($BU102:BZ102))))</f>
        <v>0</v>
      </c>
      <c r="CB102" s="174">
        <f ca="1">IF(NOT(debteliminator),0,IF(OR(L$11=0,AD101+AT102-BK102&lt;=L$11),0,MIN(AD101+AT102-BK102-L$11,$C102-SUM($BU102:CA102))))</f>
        <v>0</v>
      </c>
      <c r="CC102" s="174">
        <f ca="1">IF(NOT(debteliminator),0,IF(OR(M$11=0,AE101+AU102-BL102&lt;=M$11),0,MIN(AE101+AU102-BL102-M$11,$C102-SUM($BU102:CB102))))</f>
        <v>0</v>
      </c>
      <c r="CD102" s="174">
        <f ca="1">IF(NOT(debteliminator),0,IF(OR(N$11=0,AF101+AV102-BM102&lt;=N$11),0,MIN(AF101+AV102-BM102-N$11,$C102-SUM($BU102:CC102))))</f>
        <v>0</v>
      </c>
      <c r="CE102" s="174">
        <f ca="1">IF(NOT(debteliminator),0,IF(OR(O$11=0,AG101+AW102-BN102&lt;=O$11),0,MIN(AG101+AW102-BN102-O$11,$C102-SUM($BU102:CD102))))</f>
        <v>0</v>
      </c>
      <c r="CF102" s="174">
        <f ca="1">IF(NOT(debteliminator),0,IF(OR(P$11=0,AH101+AX102-BO102&lt;=P$11),0,MIN(AH101+AX102-BO102-P$11,$C102-SUM($BU102:CE102))))</f>
        <v>0</v>
      </c>
      <c r="CG102" s="174">
        <f ca="1">IF(NOT(debteliminator),0,IF(OR(Q$11=0,AI101+AY102-BP102&lt;=Q$11),0,MIN(AI101+AY102-BP102-Q$11,$C102-SUM($BU102:CF102))))</f>
        <v>0</v>
      </c>
      <c r="CH102" s="174">
        <f ca="1">IF(NOT(debteliminator),0,IF(OR(R$11=0,AJ101+AZ102-BQ102&lt;=R$11),0,MIN(AJ101+AZ102-BQ102-R$11,$C102-SUM($BU102:CG102))))</f>
        <v>0</v>
      </c>
      <c r="CI102" s="174">
        <f ca="1">IF(NOT(debteliminator),0,IF(OR(S$11=0,AK101+BA102-BR102&lt;=S$11),0,MIN(AK101+BA102-BR102-S$11,$C102-SUM($BU102:CH102))))</f>
        <v>0</v>
      </c>
      <c r="CJ102" s="177">
        <f t="shared" ca="1" si="59"/>
        <v>0</v>
      </c>
      <c r="CL102" s="178">
        <f t="shared" ca="1" si="62"/>
        <v>0</v>
      </c>
      <c r="CM102" s="174">
        <f ca="1">IF(X101&lt;=0,0,IF($C102-$CJ102&lt;=SUM($CL102:CL102),0,IF(BE102+$C102-$CJ102-SUM($CL102:CL102)&gt;X101+AN102,X101+AN102-BE102,$C102-$CJ102-SUM($CL102:CL102))))</f>
        <v>0</v>
      </c>
      <c r="CN102" s="174">
        <f ca="1">IF(Y101&lt;=0,0,IF($C102-$CJ102&lt;=SUM($CL102:CM102),0,IF(BF102+$C102-$CJ102-SUM($CL102:CM102)&gt;Y101+AO102,Y101+AO102-BF102,$C102-$CJ102-SUM($CL102:CM102))))</f>
        <v>0</v>
      </c>
      <c r="CO102" s="174">
        <f ca="1">IF(Z101&lt;=0,0,IF($C102-$CJ102&lt;=SUM($CL102:CN102),0,IF(BG102+$C102-$CJ102-SUM($CL102:CN102)&gt;Z101+AP102,Z101+AP102-BG102,$C102-$CJ102-SUM($CL102:CN102))))</f>
        <v>0</v>
      </c>
      <c r="CP102" s="174">
        <f ca="1">IF(AA101&lt;=0,0,IF($C102-$CJ102&lt;=SUM($CL102:CO102),0,IF(BH102+$C102-$CJ102-SUM($CL102:CO102)&gt;AA101+AQ102,AA101+AQ102-BH102,$C102-$CJ102-SUM($CL102:CO102))))</f>
        <v>0</v>
      </c>
      <c r="CQ102" s="174">
        <f ca="1">IF(AB101&lt;=0,0,IF($C102-$CJ102&lt;=SUM($CL102:CP102),0,IF(BI102+$C102-$CJ102-SUM($CL102:CP102)&gt;AB101+AR102,AB101+AR102-BI102,$C102-$CJ102-SUM($CL102:CP102))))</f>
        <v>0</v>
      </c>
      <c r="CR102" s="174">
        <f ca="1">IF(AC101&lt;=0,0,IF($C102-$CJ102&lt;=SUM($CL102:CQ102),0,IF(BJ102+$C102-$CJ102-SUM($CL102:CQ102)&gt;AC101+AS102,AC101+AS102-BJ102,$C102-$CJ102-SUM($CL102:CQ102))))</f>
        <v>0</v>
      </c>
      <c r="CS102" s="174">
        <f ca="1">IF(AD101&lt;=0,0,IF($C102-$CJ102&lt;=SUM($CL102:CR102),0,IF(BK102+$C102-$CJ102-SUM($CL102:CR102)&gt;AD101+AT102,AD101+AT102-BK102,$C102-$CJ102-SUM($CL102:CR102))))</f>
        <v>0</v>
      </c>
      <c r="CT102" s="174">
        <f ca="1">IF(AE101&lt;=0,0,IF($C102-$CJ102&lt;=SUM($CL102:CS102),0,IF(BL102+$C102-$CJ102-SUM($CL102:CS102)&gt;AE101+AU102,AE101+AU102-BL102,$C102-$CJ102-SUM($CL102:CS102))))</f>
        <v>0</v>
      </c>
      <c r="CU102" s="174">
        <f ca="1">IF(AF101&lt;=0,0,IF($C102-$CJ102&lt;=SUM($CL102:CT102),0,IF(BM102+$C102-$CJ102-SUM($CL102:CT102)&gt;AF101+AV102,AF101+AV102-BM102,$C102-$CJ102-SUM($CL102:CT102))))</f>
        <v>0</v>
      </c>
      <c r="CV102" s="174">
        <f ca="1">IF(AG101&lt;=0,0,IF($C102-$CJ102&lt;=SUM($CL102:CU102),0,IF(BN102+$C102-$CJ102-SUM($CL102:CU102)&gt;AG101+AW102,AG101+AW102-BN102,$C102-$CJ102-SUM($CL102:CU102))))</f>
        <v>0</v>
      </c>
      <c r="CW102" s="174">
        <f ca="1">IF(AH101&lt;=0,0,IF($C102-$CJ102&lt;=SUM($CL102:CV102),0,IF(BO102+$C102-$CJ102-SUM($CL102:CV102)&gt;AH101+AX102,AH101+AX102-BO102,$C102-$CJ102-SUM($CL102:CV102))))</f>
        <v>0</v>
      </c>
      <c r="CX102" s="174">
        <f ca="1">IF(AI101&lt;=0,0,IF($C102-$CJ102&lt;=SUM($CL102:CW102),0,IF(BP102+$C102-$CJ102-SUM($CL102:CW102)&gt;AI101+AY102,AI101+AY102-BP102,$C102-$CJ102-SUM($CL102:CW102))))</f>
        <v>0</v>
      </c>
      <c r="CY102" s="174">
        <f ca="1">IF(AJ101&lt;=0,0,IF($C102-$CJ102&lt;=SUM($CL102:CX102),0,IF(BQ102+$C102-$CJ102-SUM($CL102:CX102)&gt;AJ101+AZ102,AJ101+AZ102-BQ102,$C102-$CJ102-SUM($CL102:CX102))))</f>
        <v>0</v>
      </c>
      <c r="CZ102" s="174">
        <f ca="1">IF(AK101&lt;=0,0,IF($C102-$CJ102&lt;=SUM($CL102:CY102),0,IF(BR102+$C102-$CJ102-SUM($CL102:CY102)&gt;AK101+BA102,AK101+BA102-BR102,$C102-$CJ102-SUM($CL102:CY102))))</f>
        <v>0</v>
      </c>
      <c r="DA102" s="176"/>
      <c r="DB102" s="176"/>
    </row>
    <row r="103" spans="1:106">
      <c r="A103" s="165" t="str">
        <f t="shared" ca="1" si="48"/>
        <v/>
      </c>
      <c r="B103" s="166" t="e">
        <f t="shared" ca="1" si="60"/>
        <v>#N/A</v>
      </c>
      <c r="C103" s="169" t="str">
        <f ca="1">IF(A103="","",IF(debteliminator,IF(($E$7-BS103)&lt;0,0,$E$7-BS103),0)+D103)</f>
        <v/>
      </c>
      <c r="D103" s="420"/>
      <c r="E103" s="172">
        <f t="shared" ca="1" si="61"/>
        <v>0</v>
      </c>
      <c r="F103" s="172">
        <f t="shared" ca="1" si="25"/>
        <v>0</v>
      </c>
      <c r="G103" s="172">
        <f t="shared" ca="1" si="26"/>
        <v>0</v>
      </c>
      <c r="H103" s="172">
        <f t="shared" ca="1" si="27"/>
        <v>0</v>
      </c>
      <c r="I103" s="172">
        <f t="shared" ca="1" si="28"/>
        <v>0</v>
      </c>
      <c r="J103" s="172">
        <f t="shared" ca="1" si="29"/>
        <v>0</v>
      </c>
      <c r="K103" s="172">
        <f t="shared" ca="1" si="30"/>
        <v>0</v>
      </c>
      <c r="L103" s="172">
        <f t="shared" ca="1" si="31"/>
        <v>0</v>
      </c>
      <c r="M103" s="172">
        <f t="shared" ca="1" si="32"/>
        <v>0</v>
      </c>
      <c r="N103" s="172">
        <f t="shared" ca="1" si="33"/>
        <v>0</v>
      </c>
      <c r="O103" s="172">
        <f t="shared" ca="1" si="34"/>
        <v>0</v>
      </c>
      <c r="P103" s="172">
        <f t="shared" ca="1" si="35"/>
        <v>0</v>
      </c>
      <c r="Q103" s="172">
        <f t="shared" ca="1" si="36"/>
        <v>0</v>
      </c>
      <c r="R103" s="172">
        <f t="shared" ca="1" si="37"/>
        <v>0</v>
      </c>
      <c r="S103" s="172">
        <f t="shared" ca="1" si="38"/>
        <v>0</v>
      </c>
      <c r="U103" s="169">
        <f t="shared" ca="1" si="49"/>
        <v>0</v>
      </c>
      <c r="V103" s="173">
        <f t="shared" ca="1" si="50"/>
        <v>0</v>
      </c>
      <c r="W103" s="174">
        <f t="shared" ca="1" si="51"/>
        <v>0</v>
      </c>
      <c r="X103" s="174">
        <f t="shared" ca="1" si="52"/>
        <v>0</v>
      </c>
      <c r="Y103" s="174">
        <f t="shared" ca="1" si="52"/>
        <v>0</v>
      </c>
      <c r="Z103" s="174">
        <f t="shared" ca="1" si="52"/>
        <v>0</v>
      </c>
      <c r="AA103" s="174">
        <f t="shared" ca="1" si="52"/>
        <v>0</v>
      </c>
      <c r="AB103" s="174">
        <f t="shared" ca="1" si="52"/>
        <v>0</v>
      </c>
      <c r="AC103" s="174">
        <f t="shared" ca="1" si="52"/>
        <v>0</v>
      </c>
      <c r="AD103" s="174">
        <f t="shared" ca="1" si="52"/>
        <v>0</v>
      </c>
      <c r="AE103" s="174">
        <f t="shared" ca="1" si="52"/>
        <v>0</v>
      </c>
      <c r="AF103" s="174">
        <f t="shared" ca="1" si="52"/>
        <v>0</v>
      </c>
      <c r="AG103" s="174">
        <f t="shared" ca="1" si="52"/>
        <v>0</v>
      </c>
      <c r="AH103" s="174">
        <f t="shared" ca="1" si="52"/>
        <v>0</v>
      </c>
      <c r="AI103" s="174">
        <f t="shared" ca="1" si="52"/>
        <v>0</v>
      </c>
      <c r="AJ103" s="174">
        <f t="shared" ca="1" si="52"/>
        <v>0</v>
      </c>
      <c r="AK103" s="174">
        <f t="shared" ca="1" si="52"/>
        <v>0</v>
      </c>
      <c r="AL103" s="179"/>
      <c r="AM103" s="174">
        <f t="shared" ca="1" si="53"/>
        <v>0</v>
      </c>
      <c r="AN103" s="174">
        <f t="shared" ca="1" si="54"/>
        <v>0</v>
      </c>
      <c r="AO103" s="174">
        <f t="shared" ca="1" si="54"/>
        <v>0</v>
      </c>
      <c r="AP103" s="174">
        <f t="shared" ca="1" si="54"/>
        <v>0</v>
      </c>
      <c r="AQ103" s="174">
        <f t="shared" ca="1" si="54"/>
        <v>0</v>
      </c>
      <c r="AR103" s="174">
        <f t="shared" ca="1" si="54"/>
        <v>0</v>
      </c>
      <c r="AS103" s="174">
        <f t="shared" ca="1" si="54"/>
        <v>0</v>
      </c>
      <c r="AT103" s="174">
        <f t="shared" ca="1" si="54"/>
        <v>0</v>
      </c>
      <c r="AU103" s="174">
        <f t="shared" ca="1" si="54"/>
        <v>0</v>
      </c>
      <c r="AV103" s="174">
        <f t="shared" ca="1" si="54"/>
        <v>0</v>
      </c>
      <c r="AW103" s="174">
        <f t="shared" ca="1" si="54"/>
        <v>0</v>
      </c>
      <c r="AX103" s="174">
        <f t="shared" ca="1" si="54"/>
        <v>0</v>
      </c>
      <c r="AY103" s="174">
        <f t="shared" ca="1" si="54"/>
        <v>0</v>
      </c>
      <c r="AZ103" s="174">
        <f t="shared" ca="1" si="54"/>
        <v>0</v>
      </c>
      <c r="BA103" s="174">
        <f t="shared" ca="1" si="54"/>
        <v>0</v>
      </c>
      <c r="BB103" s="175">
        <f t="shared" ca="1" si="55"/>
        <v>0</v>
      </c>
      <c r="BC103" s="176"/>
      <c r="BD103" s="174">
        <f t="shared" ca="1" si="56"/>
        <v>0</v>
      </c>
      <c r="BE103" s="174">
        <f t="shared" ca="1" si="57"/>
        <v>0</v>
      </c>
      <c r="BF103" s="174">
        <f t="shared" ca="1" si="57"/>
        <v>0</v>
      </c>
      <c r="BG103" s="174">
        <f t="shared" ca="1" si="57"/>
        <v>0</v>
      </c>
      <c r="BH103" s="174">
        <f t="shared" ca="1" si="57"/>
        <v>0</v>
      </c>
      <c r="BI103" s="174">
        <f t="shared" ca="1" si="57"/>
        <v>0</v>
      </c>
      <c r="BJ103" s="174">
        <f t="shared" ca="1" si="57"/>
        <v>0</v>
      </c>
      <c r="BK103" s="174">
        <f t="shared" ca="1" si="57"/>
        <v>0</v>
      </c>
      <c r="BL103" s="174">
        <f t="shared" ca="1" si="57"/>
        <v>0</v>
      </c>
      <c r="BM103" s="174">
        <f t="shared" ca="1" si="57"/>
        <v>0</v>
      </c>
      <c r="BN103" s="174">
        <f t="shared" ca="1" si="57"/>
        <v>0</v>
      </c>
      <c r="BO103" s="174">
        <f t="shared" ca="1" si="57"/>
        <v>0</v>
      </c>
      <c r="BP103" s="174">
        <f t="shared" ca="1" si="57"/>
        <v>0</v>
      </c>
      <c r="BQ103" s="174">
        <f t="shared" ca="1" si="57"/>
        <v>0</v>
      </c>
      <c r="BR103" s="174">
        <f t="shared" ca="1" si="57"/>
        <v>0</v>
      </c>
      <c r="BS103" s="177">
        <f t="shared" ca="1" si="58"/>
        <v>0</v>
      </c>
      <c r="BT103" s="175"/>
      <c r="BU103" s="178">
        <f ca="1">IF(NOT(debteliminator),0,IF(OR(E$11=0,W102+AM103-BD103&lt;=E$11),0,MIN(W102+AM103-BD103-E$11,$C103)))</f>
        <v>0</v>
      </c>
      <c r="BV103" s="174">
        <f ca="1">IF(NOT(debteliminator),0,IF(OR(F$11=0,X102+AN103-BE103&lt;=F$11),0,MIN(X102+AN103-BE103-F$11,$C103-SUM($BU103:BU103))))</f>
        <v>0</v>
      </c>
      <c r="BW103" s="174">
        <f ca="1">IF(NOT(debteliminator),0,IF(OR(G$11=0,Y102+AO103-BF103&lt;=G$11),0,MIN(Y102+AO103-BF103-G$11,$C103-SUM($BU103:BV103))))</f>
        <v>0</v>
      </c>
      <c r="BX103" s="174">
        <f ca="1">IF(NOT(debteliminator),0,IF(OR(H$11=0,Z102+AP103-BG103&lt;=H$11),0,MIN(Z102+AP103-BG103-H$11,$C103-SUM($BU103:BW103))))</f>
        <v>0</v>
      </c>
      <c r="BY103" s="174">
        <f ca="1">IF(NOT(debteliminator),0,IF(OR(I$11=0,AA102+AQ103-BH103&lt;=I$11),0,MIN(AA102+AQ103-BH103-I$11,$C103-SUM($BU103:BX103))))</f>
        <v>0</v>
      </c>
      <c r="BZ103" s="174">
        <f ca="1">IF(NOT(debteliminator),0,IF(OR(J$11=0,AB102+AR103-BI103&lt;=J$11),0,MIN(AB102+AR103-BI103-J$11,$C103-SUM($BU103:BY103))))</f>
        <v>0</v>
      </c>
      <c r="CA103" s="174">
        <f ca="1">IF(NOT(debteliminator),0,IF(OR(K$11=0,AC102+AS103-BJ103&lt;=K$11),0,MIN(AC102+AS103-BJ103-K$11,$C103-SUM($BU103:BZ103))))</f>
        <v>0</v>
      </c>
      <c r="CB103" s="174">
        <f ca="1">IF(NOT(debteliminator),0,IF(OR(L$11=0,AD102+AT103-BK103&lt;=L$11),0,MIN(AD102+AT103-BK103-L$11,$C103-SUM($BU103:CA103))))</f>
        <v>0</v>
      </c>
      <c r="CC103" s="174">
        <f ca="1">IF(NOT(debteliminator),0,IF(OR(M$11=0,AE102+AU103-BL103&lt;=M$11),0,MIN(AE102+AU103-BL103-M$11,$C103-SUM($BU103:CB103))))</f>
        <v>0</v>
      </c>
      <c r="CD103" s="174">
        <f ca="1">IF(NOT(debteliminator),0,IF(OR(N$11=0,AF102+AV103-BM103&lt;=N$11),0,MIN(AF102+AV103-BM103-N$11,$C103-SUM($BU103:CC103))))</f>
        <v>0</v>
      </c>
      <c r="CE103" s="174">
        <f ca="1">IF(NOT(debteliminator),0,IF(OR(O$11=0,AG102+AW103-BN103&lt;=O$11),0,MIN(AG102+AW103-BN103-O$11,$C103-SUM($BU103:CD103))))</f>
        <v>0</v>
      </c>
      <c r="CF103" s="174">
        <f ca="1">IF(NOT(debteliminator),0,IF(OR(P$11=0,AH102+AX103-BO103&lt;=P$11),0,MIN(AH102+AX103-BO103-P$11,$C103-SUM($BU103:CE103))))</f>
        <v>0</v>
      </c>
      <c r="CG103" s="174">
        <f ca="1">IF(NOT(debteliminator),0,IF(OR(Q$11=0,AI102+AY103-BP103&lt;=Q$11),0,MIN(AI102+AY103-BP103-Q$11,$C103-SUM($BU103:CF103))))</f>
        <v>0</v>
      </c>
      <c r="CH103" s="174">
        <f ca="1">IF(NOT(debteliminator),0,IF(OR(R$11=0,AJ102+AZ103-BQ103&lt;=R$11),0,MIN(AJ102+AZ103-BQ103-R$11,$C103-SUM($BU103:CG103))))</f>
        <v>0</v>
      </c>
      <c r="CI103" s="174">
        <f ca="1">IF(NOT(debteliminator),0,IF(OR(S$11=0,AK102+BA103-BR103&lt;=S$11),0,MIN(AK102+BA103-BR103-S$11,$C103-SUM($BU103:CH103))))</f>
        <v>0</v>
      </c>
      <c r="CJ103" s="177">
        <f t="shared" ca="1" si="59"/>
        <v>0</v>
      </c>
      <c r="CL103" s="178">
        <f t="shared" ca="1" si="62"/>
        <v>0</v>
      </c>
      <c r="CM103" s="174">
        <f ca="1">IF(X102&lt;=0,0,IF($C103-$CJ103&lt;=SUM($CL103:CL103),0,IF(BE103+$C103-$CJ103-SUM($CL103:CL103)&gt;X102+AN103,X102+AN103-BE103,$C103-$CJ103-SUM($CL103:CL103))))</f>
        <v>0</v>
      </c>
      <c r="CN103" s="174">
        <f ca="1">IF(Y102&lt;=0,0,IF($C103-$CJ103&lt;=SUM($CL103:CM103),0,IF(BF103+$C103-$CJ103-SUM($CL103:CM103)&gt;Y102+AO103,Y102+AO103-BF103,$C103-$CJ103-SUM($CL103:CM103))))</f>
        <v>0</v>
      </c>
      <c r="CO103" s="174">
        <f ca="1">IF(Z102&lt;=0,0,IF($C103-$CJ103&lt;=SUM($CL103:CN103),0,IF(BG103+$C103-$CJ103-SUM($CL103:CN103)&gt;Z102+AP103,Z102+AP103-BG103,$C103-$CJ103-SUM($CL103:CN103))))</f>
        <v>0</v>
      </c>
      <c r="CP103" s="174">
        <f ca="1">IF(AA102&lt;=0,0,IF($C103-$CJ103&lt;=SUM($CL103:CO103),0,IF(BH103+$C103-$CJ103-SUM($CL103:CO103)&gt;AA102+AQ103,AA102+AQ103-BH103,$C103-$CJ103-SUM($CL103:CO103))))</f>
        <v>0</v>
      </c>
      <c r="CQ103" s="174">
        <f ca="1">IF(AB102&lt;=0,0,IF($C103-$CJ103&lt;=SUM($CL103:CP103),0,IF(BI103+$C103-$CJ103-SUM($CL103:CP103)&gt;AB102+AR103,AB102+AR103-BI103,$C103-$CJ103-SUM($CL103:CP103))))</f>
        <v>0</v>
      </c>
      <c r="CR103" s="174">
        <f ca="1">IF(AC102&lt;=0,0,IF($C103-$CJ103&lt;=SUM($CL103:CQ103),0,IF(BJ103+$C103-$CJ103-SUM($CL103:CQ103)&gt;AC102+AS103,AC102+AS103-BJ103,$C103-$CJ103-SUM($CL103:CQ103))))</f>
        <v>0</v>
      </c>
      <c r="CS103" s="174">
        <f ca="1">IF(AD102&lt;=0,0,IF($C103-$CJ103&lt;=SUM($CL103:CR103),0,IF(BK103+$C103-$CJ103-SUM($CL103:CR103)&gt;AD102+AT103,AD102+AT103-BK103,$C103-$CJ103-SUM($CL103:CR103))))</f>
        <v>0</v>
      </c>
      <c r="CT103" s="174">
        <f ca="1">IF(AE102&lt;=0,0,IF($C103-$CJ103&lt;=SUM($CL103:CS103),0,IF(BL103+$C103-$CJ103-SUM($CL103:CS103)&gt;AE102+AU103,AE102+AU103-BL103,$C103-$CJ103-SUM($CL103:CS103))))</f>
        <v>0</v>
      </c>
      <c r="CU103" s="174">
        <f ca="1">IF(AF102&lt;=0,0,IF($C103-$CJ103&lt;=SUM($CL103:CT103),0,IF(BM103+$C103-$CJ103-SUM($CL103:CT103)&gt;AF102+AV103,AF102+AV103-BM103,$C103-$CJ103-SUM($CL103:CT103))))</f>
        <v>0</v>
      </c>
      <c r="CV103" s="174">
        <f ca="1">IF(AG102&lt;=0,0,IF($C103-$CJ103&lt;=SUM($CL103:CU103),0,IF(BN103+$C103-$CJ103-SUM($CL103:CU103)&gt;AG102+AW103,AG102+AW103-BN103,$C103-$CJ103-SUM($CL103:CU103))))</f>
        <v>0</v>
      </c>
      <c r="CW103" s="174">
        <f ca="1">IF(AH102&lt;=0,0,IF($C103-$CJ103&lt;=SUM($CL103:CV103),0,IF(BO103+$C103-$CJ103-SUM($CL103:CV103)&gt;AH102+AX103,AH102+AX103-BO103,$C103-$CJ103-SUM($CL103:CV103))))</f>
        <v>0</v>
      </c>
      <c r="CX103" s="174">
        <f ca="1">IF(AI102&lt;=0,0,IF($C103-$CJ103&lt;=SUM($CL103:CW103),0,IF(BP103+$C103-$CJ103-SUM($CL103:CW103)&gt;AI102+AY103,AI102+AY103-BP103,$C103-$CJ103-SUM($CL103:CW103))))</f>
        <v>0</v>
      </c>
      <c r="CY103" s="174">
        <f ca="1">IF(AJ102&lt;=0,0,IF($C103-$CJ103&lt;=SUM($CL103:CX103),0,IF(BQ103+$C103-$CJ103-SUM($CL103:CX103)&gt;AJ102+AZ103,AJ102+AZ103-BQ103,$C103-$CJ103-SUM($CL103:CX103))))</f>
        <v>0</v>
      </c>
      <c r="CZ103" s="174">
        <f ca="1">IF(AK102&lt;=0,0,IF($C103-$CJ103&lt;=SUM($CL103:CY103),0,IF(BR103+$C103-$CJ103-SUM($CL103:CY103)&gt;AK102+BA103,AK102+BA103-BR103,$C103-$CJ103-SUM($CL103:CY103))))</f>
        <v>0</v>
      </c>
      <c r="DA103" s="176"/>
      <c r="DB103" s="176"/>
    </row>
    <row r="104" spans="1:106">
      <c r="A104" s="165" t="str">
        <f t="shared" ca="1" si="48"/>
        <v/>
      </c>
      <c r="B104" s="166" t="e">
        <f t="shared" ca="1" si="60"/>
        <v>#N/A</v>
      </c>
      <c r="C104" s="169" t="str">
        <f ca="1">IF(A104="","",IF(debteliminator,IF(($E$7-BS104)&lt;0,0,$E$7-BS104),0)+D104)</f>
        <v/>
      </c>
      <c r="D104" s="420"/>
      <c r="E104" s="172">
        <f t="shared" ca="1" si="61"/>
        <v>0</v>
      </c>
      <c r="F104" s="172">
        <f t="shared" ca="1" si="25"/>
        <v>0</v>
      </c>
      <c r="G104" s="172">
        <f t="shared" ca="1" si="26"/>
        <v>0</v>
      </c>
      <c r="H104" s="172">
        <f t="shared" ca="1" si="27"/>
        <v>0</v>
      </c>
      <c r="I104" s="172">
        <f t="shared" ca="1" si="28"/>
        <v>0</v>
      </c>
      <c r="J104" s="172">
        <f t="shared" ca="1" si="29"/>
        <v>0</v>
      </c>
      <c r="K104" s="172">
        <f t="shared" ca="1" si="30"/>
        <v>0</v>
      </c>
      <c r="L104" s="172">
        <f t="shared" ca="1" si="31"/>
        <v>0</v>
      </c>
      <c r="M104" s="172">
        <f t="shared" ca="1" si="32"/>
        <v>0</v>
      </c>
      <c r="N104" s="172">
        <f t="shared" ca="1" si="33"/>
        <v>0</v>
      </c>
      <c r="O104" s="172">
        <f t="shared" ca="1" si="34"/>
        <v>0</v>
      </c>
      <c r="P104" s="172">
        <f t="shared" ca="1" si="35"/>
        <v>0</v>
      </c>
      <c r="Q104" s="172">
        <f t="shared" ca="1" si="36"/>
        <v>0</v>
      </c>
      <c r="R104" s="172">
        <f t="shared" ca="1" si="37"/>
        <v>0</v>
      </c>
      <c r="S104" s="172">
        <f t="shared" ca="1" si="38"/>
        <v>0</v>
      </c>
      <c r="U104" s="169">
        <f t="shared" ca="1" si="49"/>
        <v>0</v>
      </c>
      <c r="V104" s="173">
        <f t="shared" ca="1" si="50"/>
        <v>0</v>
      </c>
      <c r="W104" s="174">
        <f t="shared" ca="1" si="51"/>
        <v>0</v>
      </c>
      <c r="X104" s="174">
        <f t="shared" ca="1" si="52"/>
        <v>0</v>
      </c>
      <c r="Y104" s="174">
        <f t="shared" ca="1" si="52"/>
        <v>0</v>
      </c>
      <c r="Z104" s="174">
        <f t="shared" ca="1" si="52"/>
        <v>0</v>
      </c>
      <c r="AA104" s="174">
        <f t="shared" ca="1" si="52"/>
        <v>0</v>
      </c>
      <c r="AB104" s="174">
        <f t="shared" ca="1" si="52"/>
        <v>0</v>
      </c>
      <c r="AC104" s="174">
        <f t="shared" ca="1" si="52"/>
        <v>0</v>
      </c>
      <c r="AD104" s="174">
        <f t="shared" ca="1" si="52"/>
        <v>0</v>
      </c>
      <c r="AE104" s="174">
        <f t="shared" ca="1" si="52"/>
        <v>0</v>
      </c>
      <c r="AF104" s="174">
        <f t="shared" ca="1" si="52"/>
        <v>0</v>
      </c>
      <c r="AG104" s="174">
        <f t="shared" ca="1" si="52"/>
        <v>0</v>
      </c>
      <c r="AH104" s="174">
        <f t="shared" ca="1" si="52"/>
        <v>0</v>
      </c>
      <c r="AI104" s="174">
        <f t="shared" ca="1" si="52"/>
        <v>0</v>
      </c>
      <c r="AJ104" s="174">
        <f t="shared" ca="1" si="52"/>
        <v>0</v>
      </c>
      <c r="AK104" s="174">
        <f t="shared" ca="1" si="52"/>
        <v>0</v>
      </c>
      <c r="AL104" s="179"/>
      <c r="AM104" s="174">
        <f t="shared" ca="1" si="53"/>
        <v>0</v>
      </c>
      <c r="AN104" s="174">
        <f t="shared" ca="1" si="54"/>
        <v>0</v>
      </c>
      <c r="AO104" s="174">
        <f t="shared" ca="1" si="54"/>
        <v>0</v>
      </c>
      <c r="AP104" s="174">
        <f t="shared" ca="1" si="54"/>
        <v>0</v>
      </c>
      <c r="AQ104" s="174">
        <f t="shared" ca="1" si="54"/>
        <v>0</v>
      </c>
      <c r="AR104" s="174">
        <f t="shared" ca="1" si="54"/>
        <v>0</v>
      </c>
      <c r="AS104" s="174">
        <f t="shared" ca="1" si="54"/>
        <v>0</v>
      </c>
      <c r="AT104" s="174">
        <f t="shared" ca="1" si="54"/>
        <v>0</v>
      </c>
      <c r="AU104" s="174">
        <f t="shared" ca="1" si="54"/>
        <v>0</v>
      </c>
      <c r="AV104" s="174">
        <f t="shared" ca="1" si="54"/>
        <v>0</v>
      </c>
      <c r="AW104" s="174">
        <f t="shared" ca="1" si="54"/>
        <v>0</v>
      </c>
      <c r="AX104" s="174">
        <f t="shared" ca="1" si="54"/>
        <v>0</v>
      </c>
      <c r="AY104" s="174">
        <f t="shared" ca="1" si="54"/>
        <v>0</v>
      </c>
      <c r="AZ104" s="174">
        <f t="shared" ca="1" si="54"/>
        <v>0</v>
      </c>
      <c r="BA104" s="174">
        <f t="shared" ca="1" si="54"/>
        <v>0</v>
      </c>
      <c r="BB104" s="175">
        <f t="shared" ca="1" si="55"/>
        <v>0</v>
      </c>
      <c r="BC104" s="176"/>
      <c r="BD104" s="174">
        <f t="shared" ca="1" si="56"/>
        <v>0</v>
      </c>
      <c r="BE104" s="174">
        <f t="shared" ca="1" si="57"/>
        <v>0</v>
      </c>
      <c r="BF104" s="174">
        <f t="shared" ca="1" si="57"/>
        <v>0</v>
      </c>
      <c r="BG104" s="174">
        <f t="shared" ca="1" si="57"/>
        <v>0</v>
      </c>
      <c r="BH104" s="174">
        <f t="shared" ca="1" si="57"/>
        <v>0</v>
      </c>
      <c r="BI104" s="174">
        <f t="shared" ca="1" si="57"/>
        <v>0</v>
      </c>
      <c r="BJ104" s="174">
        <f t="shared" ca="1" si="57"/>
        <v>0</v>
      </c>
      <c r="BK104" s="174">
        <f t="shared" ca="1" si="57"/>
        <v>0</v>
      </c>
      <c r="BL104" s="174">
        <f t="shared" ca="1" si="57"/>
        <v>0</v>
      </c>
      <c r="BM104" s="174">
        <f t="shared" ca="1" si="57"/>
        <v>0</v>
      </c>
      <c r="BN104" s="174">
        <f t="shared" ca="1" si="57"/>
        <v>0</v>
      </c>
      <c r="BO104" s="174">
        <f t="shared" ca="1" si="57"/>
        <v>0</v>
      </c>
      <c r="BP104" s="174">
        <f t="shared" ca="1" si="57"/>
        <v>0</v>
      </c>
      <c r="BQ104" s="174">
        <f t="shared" ca="1" si="57"/>
        <v>0</v>
      </c>
      <c r="BR104" s="174">
        <f t="shared" ca="1" si="57"/>
        <v>0</v>
      </c>
      <c r="BS104" s="177">
        <f t="shared" ca="1" si="58"/>
        <v>0</v>
      </c>
      <c r="BT104" s="175"/>
      <c r="BU104" s="178">
        <f ca="1">IF(NOT(debteliminator),0,IF(OR(E$11=0,W103+AM104-BD104&lt;=E$11),0,MIN(W103+AM104-BD104-E$11,$C104)))</f>
        <v>0</v>
      </c>
      <c r="BV104" s="174">
        <f ca="1">IF(NOT(debteliminator),0,IF(OR(F$11=0,X103+AN104-BE104&lt;=F$11),0,MIN(X103+AN104-BE104-F$11,$C104-SUM($BU104:BU104))))</f>
        <v>0</v>
      </c>
      <c r="BW104" s="174">
        <f ca="1">IF(NOT(debteliminator),0,IF(OR(G$11=0,Y103+AO104-BF104&lt;=G$11),0,MIN(Y103+AO104-BF104-G$11,$C104-SUM($BU104:BV104))))</f>
        <v>0</v>
      </c>
      <c r="BX104" s="174">
        <f ca="1">IF(NOT(debteliminator),0,IF(OR(H$11=0,Z103+AP104-BG104&lt;=H$11),0,MIN(Z103+AP104-BG104-H$11,$C104-SUM($BU104:BW104))))</f>
        <v>0</v>
      </c>
      <c r="BY104" s="174">
        <f ca="1">IF(NOT(debteliminator),0,IF(OR(I$11=0,AA103+AQ104-BH104&lt;=I$11),0,MIN(AA103+AQ104-BH104-I$11,$C104-SUM($BU104:BX104))))</f>
        <v>0</v>
      </c>
      <c r="BZ104" s="174">
        <f ca="1">IF(NOT(debteliminator),0,IF(OR(J$11=0,AB103+AR104-BI104&lt;=J$11),0,MIN(AB103+AR104-BI104-J$11,$C104-SUM($BU104:BY104))))</f>
        <v>0</v>
      </c>
      <c r="CA104" s="174">
        <f ca="1">IF(NOT(debteliminator),0,IF(OR(K$11=0,AC103+AS104-BJ104&lt;=K$11),0,MIN(AC103+AS104-BJ104-K$11,$C104-SUM($BU104:BZ104))))</f>
        <v>0</v>
      </c>
      <c r="CB104" s="174">
        <f ca="1">IF(NOT(debteliminator),0,IF(OR(L$11=0,AD103+AT104-BK104&lt;=L$11),0,MIN(AD103+AT104-BK104-L$11,$C104-SUM($BU104:CA104))))</f>
        <v>0</v>
      </c>
      <c r="CC104" s="174">
        <f ca="1">IF(NOT(debteliminator),0,IF(OR(M$11=0,AE103+AU104-BL104&lt;=M$11),0,MIN(AE103+AU104-BL104-M$11,$C104-SUM($BU104:CB104))))</f>
        <v>0</v>
      </c>
      <c r="CD104" s="174">
        <f ca="1">IF(NOT(debteliminator),0,IF(OR(N$11=0,AF103+AV104-BM104&lt;=N$11),0,MIN(AF103+AV104-BM104-N$11,$C104-SUM($BU104:CC104))))</f>
        <v>0</v>
      </c>
      <c r="CE104" s="174">
        <f ca="1">IF(NOT(debteliminator),0,IF(OR(O$11=0,AG103+AW104-BN104&lt;=O$11),0,MIN(AG103+AW104-BN104-O$11,$C104-SUM($BU104:CD104))))</f>
        <v>0</v>
      </c>
      <c r="CF104" s="174">
        <f ca="1">IF(NOT(debteliminator),0,IF(OR(P$11=0,AH103+AX104-BO104&lt;=P$11),0,MIN(AH103+AX104-BO104-P$11,$C104-SUM($BU104:CE104))))</f>
        <v>0</v>
      </c>
      <c r="CG104" s="174">
        <f ca="1">IF(NOT(debteliminator),0,IF(OR(Q$11=0,AI103+AY104-BP104&lt;=Q$11),0,MIN(AI103+AY104-BP104-Q$11,$C104-SUM($BU104:CF104))))</f>
        <v>0</v>
      </c>
      <c r="CH104" s="174">
        <f ca="1">IF(NOT(debteliminator),0,IF(OR(R$11=0,AJ103+AZ104-BQ104&lt;=R$11),0,MIN(AJ103+AZ104-BQ104-R$11,$C104-SUM($BU104:CG104))))</f>
        <v>0</v>
      </c>
      <c r="CI104" s="174">
        <f ca="1">IF(NOT(debteliminator),0,IF(OR(S$11=0,AK103+BA104-BR104&lt;=S$11),0,MIN(AK103+BA104-BR104-S$11,$C104-SUM($BU104:CH104))))</f>
        <v>0</v>
      </c>
      <c r="CJ104" s="177">
        <f t="shared" ca="1" si="59"/>
        <v>0</v>
      </c>
      <c r="CL104" s="178">
        <f t="shared" ca="1" si="62"/>
        <v>0</v>
      </c>
      <c r="CM104" s="174">
        <f ca="1">IF(X103&lt;=0,0,IF($C104-$CJ104&lt;=SUM($CL104:CL104),0,IF(BE104+$C104-$CJ104-SUM($CL104:CL104)&gt;X103+AN104,X103+AN104-BE104,$C104-$CJ104-SUM($CL104:CL104))))</f>
        <v>0</v>
      </c>
      <c r="CN104" s="174">
        <f ca="1">IF(Y103&lt;=0,0,IF($C104-$CJ104&lt;=SUM($CL104:CM104),0,IF(BF104+$C104-$CJ104-SUM($CL104:CM104)&gt;Y103+AO104,Y103+AO104-BF104,$C104-$CJ104-SUM($CL104:CM104))))</f>
        <v>0</v>
      </c>
      <c r="CO104" s="174">
        <f ca="1">IF(Z103&lt;=0,0,IF($C104-$CJ104&lt;=SUM($CL104:CN104),0,IF(BG104+$C104-$CJ104-SUM($CL104:CN104)&gt;Z103+AP104,Z103+AP104-BG104,$C104-$CJ104-SUM($CL104:CN104))))</f>
        <v>0</v>
      </c>
      <c r="CP104" s="174">
        <f ca="1">IF(AA103&lt;=0,0,IF($C104-$CJ104&lt;=SUM($CL104:CO104),0,IF(BH104+$C104-$CJ104-SUM($CL104:CO104)&gt;AA103+AQ104,AA103+AQ104-BH104,$C104-$CJ104-SUM($CL104:CO104))))</f>
        <v>0</v>
      </c>
      <c r="CQ104" s="174">
        <f ca="1">IF(AB103&lt;=0,0,IF($C104-$CJ104&lt;=SUM($CL104:CP104),0,IF(BI104+$C104-$CJ104-SUM($CL104:CP104)&gt;AB103+AR104,AB103+AR104-BI104,$C104-$CJ104-SUM($CL104:CP104))))</f>
        <v>0</v>
      </c>
      <c r="CR104" s="174">
        <f ca="1">IF(AC103&lt;=0,0,IF($C104-$CJ104&lt;=SUM($CL104:CQ104),0,IF(BJ104+$C104-$CJ104-SUM($CL104:CQ104)&gt;AC103+AS104,AC103+AS104-BJ104,$C104-$CJ104-SUM($CL104:CQ104))))</f>
        <v>0</v>
      </c>
      <c r="CS104" s="174">
        <f ca="1">IF(AD103&lt;=0,0,IF($C104-$CJ104&lt;=SUM($CL104:CR104),0,IF(BK104+$C104-$CJ104-SUM($CL104:CR104)&gt;AD103+AT104,AD103+AT104-BK104,$C104-$CJ104-SUM($CL104:CR104))))</f>
        <v>0</v>
      </c>
      <c r="CT104" s="174">
        <f ca="1">IF(AE103&lt;=0,0,IF($C104-$CJ104&lt;=SUM($CL104:CS104),0,IF(BL104+$C104-$CJ104-SUM($CL104:CS104)&gt;AE103+AU104,AE103+AU104-BL104,$C104-$CJ104-SUM($CL104:CS104))))</f>
        <v>0</v>
      </c>
      <c r="CU104" s="174">
        <f ca="1">IF(AF103&lt;=0,0,IF($C104-$CJ104&lt;=SUM($CL104:CT104),0,IF(BM104+$C104-$CJ104-SUM($CL104:CT104)&gt;AF103+AV104,AF103+AV104-BM104,$C104-$CJ104-SUM($CL104:CT104))))</f>
        <v>0</v>
      </c>
      <c r="CV104" s="174">
        <f ca="1">IF(AG103&lt;=0,0,IF($C104-$CJ104&lt;=SUM($CL104:CU104),0,IF(BN104+$C104-$CJ104-SUM($CL104:CU104)&gt;AG103+AW104,AG103+AW104-BN104,$C104-$CJ104-SUM($CL104:CU104))))</f>
        <v>0</v>
      </c>
      <c r="CW104" s="174">
        <f ca="1">IF(AH103&lt;=0,0,IF($C104-$CJ104&lt;=SUM($CL104:CV104),0,IF(BO104+$C104-$CJ104-SUM($CL104:CV104)&gt;AH103+AX104,AH103+AX104-BO104,$C104-$CJ104-SUM($CL104:CV104))))</f>
        <v>0</v>
      </c>
      <c r="CX104" s="174">
        <f ca="1">IF(AI103&lt;=0,0,IF($C104-$CJ104&lt;=SUM($CL104:CW104),0,IF(BP104+$C104-$CJ104-SUM($CL104:CW104)&gt;AI103+AY104,AI103+AY104-BP104,$C104-$CJ104-SUM($CL104:CW104))))</f>
        <v>0</v>
      </c>
      <c r="CY104" s="174">
        <f ca="1">IF(AJ103&lt;=0,0,IF($C104-$CJ104&lt;=SUM($CL104:CX104),0,IF(BQ104+$C104-$CJ104-SUM($CL104:CX104)&gt;AJ103+AZ104,AJ103+AZ104-BQ104,$C104-$CJ104-SUM($CL104:CX104))))</f>
        <v>0</v>
      </c>
      <c r="CZ104" s="174">
        <f ca="1">IF(AK103&lt;=0,0,IF($C104-$CJ104&lt;=SUM($CL104:CY104),0,IF(BR104+$C104-$CJ104-SUM($CL104:CY104)&gt;AK103+BA104,AK103+BA104-BR104,$C104-$CJ104-SUM($CL104:CY104))))</f>
        <v>0</v>
      </c>
      <c r="DA104" s="176"/>
      <c r="DB104" s="176"/>
    </row>
    <row r="105" spans="1:106">
      <c r="A105" s="165" t="str">
        <f t="shared" ca="1" si="48"/>
        <v/>
      </c>
      <c r="B105" s="166" t="e">
        <f t="shared" ca="1" si="60"/>
        <v>#N/A</v>
      </c>
      <c r="C105" s="169" t="str">
        <f ca="1">IF(A105="","",IF(debteliminator,IF(($E$7-BS105)&lt;0,0,$E$7-BS105),0)+D105)</f>
        <v/>
      </c>
      <c r="D105" s="420"/>
      <c r="E105" s="172">
        <f t="shared" ca="1" si="61"/>
        <v>0</v>
      </c>
      <c r="F105" s="172">
        <f t="shared" ref="F105:F168" ca="1" si="63">BE105+CM105+BV105</f>
        <v>0</v>
      </c>
      <c r="G105" s="172">
        <f t="shared" ref="G105:G168" ca="1" si="64">BF105+CN105+BW105</f>
        <v>0</v>
      </c>
      <c r="H105" s="172">
        <f t="shared" ref="H105:H168" ca="1" si="65">BG105+CO105+BX105</f>
        <v>0</v>
      </c>
      <c r="I105" s="172">
        <f t="shared" ref="I105:I168" ca="1" si="66">BH105+CP105+BY105</f>
        <v>0</v>
      </c>
      <c r="J105" s="172">
        <f t="shared" ref="J105:J168" ca="1" si="67">BI105+CQ105+BZ105</f>
        <v>0</v>
      </c>
      <c r="K105" s="172">
        <f t="shared" ref="K105:K168" ca="1" si="68">BJ105+CR105+CA105</f>
        <v>0</v>
      </c>
      <c r="L105" s="172">
        <f t="shared" ref="L105:L168" ca="1" si="69">BK105+CS105+CB105</f>
        <v>0</v>
      </c>
      <c r="M105" s="172">
        <f t="shared" ref="M105:M168" ca="1" si="70">BL105+CT105+CC105</f>
        <v>0</v>
      </c>
      <c r="N105" s="172">
        <f t="shared" ref="N105:N168" ca="1" si="71">BM105+CU105+CD105</f>
        <v>0</v>
      </c>
      <c r="O105" s="172">
        <f t="shared" ref="O105:O168" ca="1" si="72">BN105+CV105+CE105</f>
        <v>0</v>
      </c>
      <c r="P105" s="172">
        <f t="shared" ref="P105:P168" ca="1" si="73">BO105+CW105+CF105</f>
        <v>0</v>
      </c>
      <c r="Q105" s="172">
        <f t="shared" ref="Q105:Q168" ca="1" si="74">BP105+CX105+CG105</f>
        <v>0</v>
      </c>
      <c r="R105" s="172">
        <f t="shared" ref="R105:R168" ca="1" si="75">BQ105+CY105+CH105</f>
        <v>0</v>
      </c>
      <c r="S105" s="172">
        <f t="shared" ref="S105:S168" ca="1" si="76">BR105+CZ105+CI105</f>
        <v>0</v>
      </c>
      <c r="U105" s="169">
        <f t="shared" ca="1" si="49"/>
        <v>0</v>
      </c>
      <c r="V105" s="173">
        <f t="shared" ca="1" si="50"/>
        <v>0</v>
      </c>
      <c r="W105" s="174">
        <f t="shared" ca="1" si="51"/>
        <v>0</v>
      </c>
      <c r="X105" s="174">
        <f t="shared" ref="X105:AK120" ca="1" si="77">IF(F$10=0,0,ROUND(X104-(F105-AN105),2))</f>
        <v>0</v>
      </c>
      <c r="Y105" s="174">
        <f t="shared" ca="1" si="77"/>
        <v>0</v>
      </c>
      <c r="Z105" s="174">
        <f t="shared" ca="1" si="77"/>
        <v>0</v>
      </c>
      <c r="AA105" s="174">
        <f t="shared" ca="1" si="77"/>
        <v>0</v>
      </c>
      <c r="AB105" s="174">
        <f t="shared" ca="1" si="77"/>
        <v>0</v>
      </c>
      <c r="AC105" s="174">
        <f t="shared" ca="1" si="77"/>
        <v>0</v>
      </c>
      <c r="AD105" s="174">
        <f t="shared" ca="1" si="77"/>
        <v>0</v>
      </c>
      <c r="AE105" s="174">
        <f t="shared" ca="1" si="77"/>
        <v>0</v>
      </c>
      <c r="AF105" s="174">
        <f t="shared" ca="1" si="77"/>
        <v>0</v>
      </c>
      <c r="AG105" s="174">
        <f t="shared" ca="1" si="77"/>
        <v>0</v>
      </c>
      <c r="AH105" s="174">
        <f t="shared" ca="1" si="77"/>
        <v>0</v>
      </c>
      <c r="AI105" s="174">
        <f t="shared" ca="1" si="77"/>
        <v>0</v>
      </c>
      <c r="AJ105" s="174">
        <f t="shared" ca="1" si="77"/>
        <v>0</v>
      </c>
      <c r="AK105" s="174">
        <f t="shared" ca="1" si="77"/>
        <v>0</v>
      </c>
      <c r="AL105" s="179"/>
      <c r="AM105" s="174">
        <f t="shared" ca="1" si="53"/>
        <v>0</v>
      </c>
      <c r="AN105" s="174">
        <f t="shared" ref="AN105:BA120" ca="1" si="78">ROUND(X104*F$12/12,2)</f>
        <v>0</v>
      </c>
      <c r="AO105" s="174">
        <f t="shared" ca="1" si="78"/>
        <v>0</v>
      </c>
      <c r="AP105" s="174">
        <f t="shared" ca="1" si="78"/>
        <v>0</v>
      </c>
      <c r="AQ105" s="174">
        <f t="shared" ca="1" si="78"/>
        <v>0</v>
      </c>
      <c r="AR105" s="174">
        <f t="shared" ca="1" si="78"/>
        <v>0</v>
      </c>
      <c r="AS105" s="174">
        <f t="shared" ca="1" si="78"/>
        <v>0</v>
      </c>
      <c r="AT105" s="174">
        <f t="shared" ca="1" si="78"/>
        <v>0</v>
      </c>
      <c r="AU105" s="174">
        <f t="shared" ca="1" si="78"/>
        <v>0</v>
      </c>
      <c r="AV105" s="174">
        <f t="shared" ca="1" si="78"/>
        <v>0</v>
      </c>
      <c r="AW105" s="174">
        <f t="shared" ca="1" si="78"/>
        <v>0</v>
      </c>
      <c r="AX105" s="174">
        <f t="shared" ca="1" si="78"/>
        <v>0</v>
      </c>
      <c r="AY105" s="174">
        <f t="shared" ca="1" si="78"/>
        <v>0</v>
      </c>
      <c r="AZ105" s="174">
        <f t="shared" ca="1" si="78"/>
        <v>0</v>
      </c>
      <c r="BA105" s="174">
        <f t="shared" ca="1" si="78"/>
        <v>0</v>
      </c>
      <c r="BB105" s="175">
        <f t="shared" ca="1" si="55"/>
        <v>0</v>
      </c>
      <c r="BC105" s="176"/>
      <c r="BD105" s="174">
        <f t="shared" ca="1" si="56"/>
        <v>0</v>
      </c>
      <c r="BE105" s="174">
        <f t="shared" ref="BE105:BR120" ca="1" si="79">IF(X104&gt;0,IF((X104+AN105)&lt;F$13,X104+AN105,F$13),0)</f>
        <v>0</v>
      </c>
      <c r="BF105" s="174">
        <f t="shared" ca="1" si="79"/>
        <v>0</v>
      </c>
      <c r="BG105" s="174">
        <f t="shared" ca="1" si="79"/>
        <v>0</v>
      </c>
      <c r="BH105" s="174">
        <f t="shared" ca="1" si="79"/>
        <v>0</v>
      </c>
      <c r="BI105" s="174">
        <f t="shared" ca="1" si="79"/>
        <v>0</v>
      </c>
      <c r="BJ105" s="174">
        <f t="shared" ca="1" si="79"/>
        <v>0</v>
      </c>
      <c r="BK105" s="174">
        <f t="shared" ca="1" si="79"/>
        <v>0</v>
      </c>
      <c r="BL105" s="174">
        <f t="shared" ca="1" si="79"/>
        <v>0</v>
      </c>
      <c r="BM105" s="174">
        <f t="shared" ca="1" si="79"/>
        <v>0</v>
      </c>
      <c r="BN105" s="174">
        <f t="shared" ca="1" si="79"/>
        <v>0</v>
      </c>
      <c r="BO105" s="174">
        <f t="shared" ca="1" si="79"/>
        <v>0</v>
      </c>
      <c r="BP105" s="174">
        <f t="shared" ca="1" si="79"/>
        <v>0</v>
      </c>
      <c r="BQ105" s="174">
        <f t="shared" ca="1" si="79"/>
        <v>0</v>
      </c>
      <c r="BR105" s="174">
        <f t="shared" ca="1" si="79"/>
        <v>0</v>
      </c>
      <c r="BS105" s="177">
        <f t="shared" ca="1" si="58"/>
        <v>0</v>
      </c>
      <c r="BT105" s="175"/>
      <c r="BU105" s="178">
        <f ca="1">IF(NOT(debteliminator),0,IF(OR(E$11=0,W104+AM105-BD105&lt;=E$11),0,MIN(W104+AM105-BD105-E$11,$C105)))</f>
        <v>0</v>
      </c>
      <c r="BV105" s="174">
        <f ca="1">IF(NOT(debteliminator),0,IF(OR(F$11=0,X104+AN105-BE105&lt;=F$11),0,MIN(X104+AN105-BE105-F$11,$C105-SUM($BU105:BU105))))</f>
        <v>0</v>
      </c>
      <c r="BW105" s="174">
        <f ca="1">IF(NOT(debteliminator),0,IF(OR(G$11=0,Y104+AO105-BF105&lt;=G$11),0,MIN(Y104+AO105-BF105-G$11,$C105-SUM($BU105:BV105))))</f>
        <v>0</v>
      </c>
      <c r="BX105" s="174">
        <f ca="1">IF(NOT(debteliminator),0,IF(OR(H$11=0,Z104+AP105-BG105&lt;=H$11),0,MIN(Z104+AP105-BG105-H$11,$C105-SUM($BU105:BW105))))</f>
        <v>0</v>
      </c>
      <c r="BY105" s="174">
        <f ca="1">IF(NOT(debteliminator),0,IF(OR(I$11=0,AA104+AQ105-BH105&lt;=I$11),0,MIN(AA104+AQ105-BH105-I$11,$C105-SUM($BU105:BX105))))</f>
        <v>0</v>
      </c>
      <c r="BZ105" s="174">
        <f ca="1">IF(NOT(debteliminator),0,IF(OR(J$11=0,AB104+AR105-BI105&lt;=J$11),0,MIN(AB104+AR105-BI105-J$11,$C105-SUM($BU105:BY105))))</f>
        <v>0</v>
      </c>
      <c r="CA105" s="174">
        <f ca="1">IF(NOT(debteliminator),0,IF(OR(K$11=0,AC104+AS105-BJ105&lt;=K$11),0,MIN(AC104+AS105-BJ105-K$11,$C105-SUM($BU105:BZ105))))</f>
        <v>0</v>
      </c>
      <c r="CB105" s="174">
        <f ca="1">IF(NOT(debteliminator),0,IF(OR(L$11=0,AD104+AT105-BK105&lt;=L$11),0,MIN(AD104+AT105-BK105-L$11,$C105-SUM($BU105:CA105))))</f>
        <v>0</v>
      </c>
      <c r="CC105" s="174">
        <f ca="1">IF(NOT(debteliminator),0,IF(OR(M$11=0,AE104+AU105-BL105&lt;=M$11),0,MIN(AE104+AU105-BL105-M$11,$C105-SUM($BU105:CB105))))</f>
        <v>0</v>
      </c>
      <c r="CD105" s="174">
        <f ca="1">IF(NOT(debteliminator),0,IF(OR(N$11=0,AF104+AV105-BM105&lt;=N$11),0,MIN(AF104+AV105-BM105-N$11,$C105-SUM($BU105:CC105))))</f>
        <v>0</v>
      </c>
      <c r="CE105" s="174">
        <f ca="1">IF(NOT(debteliminator),0,IF(OR(O$11=0,AG104+AW105-BN105&lt;=O$11),0,MIN(AG104+AW105-BN105-O$11,$C105-SUM($BU105:CD105))))</f>
        <v>0</v>
      </c>
      <c r="CF105" s="174">
        <f ca="1">IF(NOT(debteliminator),0,IF(OR(P$11=0,AH104+AX105-BO105&lt;=P$11),0,MIN(AH104+AX105-BO105-P$11,$C105-SUM($BU105:CE105))))</f>
        <v>0</v>
      </c>
      <c r="CG105" s="174">
        <f ca="1">IF(NOT(debteliminator),0,IF(OR(Q$11=0,AI104+AY105-BP105&lt;=Q$11),0,MIN(AI104+AY105-BP105-Q$11,$C105-SUM($BU105:CF105))))</f>
        <v>0</v>
      </c>
      <c r="CH105" s="174">
        <f ca="1">IF(NOT(debteliminator),0,IF(OR(R$11=0,AJ104+AZ105-BQ105&lt;=R$11),0,MIN(AJ104+AZ105-BQ105-R$11,$C105-SUM($BU105:CG105))))</f>
        <v>0</v>
      </c>
      <c r="CI105" s="174">
        <f ca="1">IF(NOT(debteliminator),0,IF(OR(S$11=0,AK104+BA105-BR105&lt;=S$11),0,MIN(AK104+BA105-BR105-S$11,$C105-SUM($BU105:CH105))))</f>
        <v>0</v>
      </c>
      <c r="CJ105" s="177">
        <f t="shared" ca="1" si="59"/>
        <v>0</v>
      </c>
      <c r="CL105" s="178">
        <f t="shared" ca="1" si="62"/>
        <v>0</v>
      </c>
      <c r="CM105" s="174">
        <f ca="1">IF(X104&lt;=0,0,IF($C105-$CJ105&lt;=SUM($CL105:CL105),0,IF(BE105+$C105-$CJ105-SUM($CL105:CL105)&gt;X104+AN105,X104+AN105-BE105,$C105-$CJ105-SUM($CL105:CL105))))</f>
        <v>0</v>
      </c>
      <c r="CN105" s="174">
        <f ca="1">IF(Y104&lt;=0,0,IF($C105-$CJ105&lt;=SUM($CL105:CM105),0,IF(BF105+$C105-$CJ105-SUM($CL105:CM105)&gt;Y104+AO105,Y104+AO105-BF105,$C105-$CJ105-SUM($CL105:CM105))))</f>
        <v>0</v>
      </c>
      <c r="CO105" s="174">
        <f ca="1">IF(Z104&lt;=0,0,IF($C105-$CJ105&lt;=SUM($CL105:CN105),0,IF(BG105+$C105-$CJ105-SUM($CL105:CN105)&gt;Z104+AP105,Z104+AP105-BG105,$C105-$CJ105-SUM($CL105:CN105))))</f>
        <v>0</v>
      </c>
      <c r="CP105" s="174">
        <f ca="1">IF(AA104&lt;=0,0,IF($C105-$CJ105&lt;=SUM($CL105:CO105),0,IF(BH105+$C105-$CJ105-SUM($CL105:CO105)&gt;AA104+AQ105,AA104+AQ105-BH105,$C105-$CJ105-SUM($CL105:CO105))))</f>
        <v>0</v>
      </c>
      <c r="CQ105" s="174">
        <f ca="1">IF(AB104&lt;=0,0,IF($C105-$CJ105&lt;=SUM($CL105:CP105),0,IF(BI105+$C105-$CJ105-SUM($CL105:CP105)&gt;AB104+AR105,AB104+AR105-BI105,$C105-$CJ105-SUM($CL105:CP105))))</f>
        <v>0</v>
      </c>
      <c r="CR105" s="174">
        <f ca="1">IF(AC104&lt;=0,0,IF($C105-$CJ105&lt;=SUM($CL105:CQ105),0,IF(BJ105+$C105-$CJ105-SUM($CL105:CQ105)&gt;AC104+AS105,AC104+AS105-BJ105,$C105-$CJ105-SUM($CL105:CQ105))))</f>
        <v>0</v>
      </c>
      <c r="CS105" s="174">
        <f ca="1">IF(AD104&lt;=0,0,IF($C105-$CJ105&lt;=SUM($CL105:CR105),0,IF(BK105+$C105-$CJ105-SUM($CL105:CR105)&gt;AD104+AT105,AD104+AT105-BK105,$C105-$CJ105-SUM($CL105:CR105))))</f>
        <v>0</v>
      </c>
      <c r="CT105" s="174">
        <f ca="1">IF(AE104&lt;=0,0,IF($C105-$CJ105&lt;=SUM($CL105:CS105),0,IF(BL105+$C105-$CJ105-SUM($CL105:CS105)&gt;AE104+AU105,AE104+AU105-BL105,$C105-$CJ105-SUM($CL105:CS105))))</f>
        <v>0</v>
      </c>
      <c r="CU105" s="174">
        <f ca="1">IF(AF104&lt;=0,0,IF($C105-$CJ105&lt;=SUM($CL105:CT105),0,IF(BM105+$C105-$CJ105-SUM($CL105:CT105)&gt;AF104+AV105,AF104+AV105-BM105,$C105-$CJ105-SUM($CL105:CT105))))</f>
        <v>0</v>
      </c>
      <c r="CV105" s="174">
        <f ca="1">IF(AG104&lt;=0,0,IF($C105-$CJ105&lt;=SUM($CL105:CU105),0,IF(BN105+$C105-$CJ105-SUM($CL105:CU105)&gt;AG104+AW105,AG104+AW105-BN105,$C105-$CJ105-SUM($CL105:CU105))))</f>
        <v>0</v>
      </c>
      <c r="CW105" s="174">
        <f ca="1">IF(AH104&lt;=0,0,IF($C105-$CJ105&lt;=SUM($CL105:CV105),0,IF(BO105+$C105-$CJ105-SUM($CL105:CV105)&gt;AH104+AX105,AH104+AX105-BO105,$C105-$CJ105-SUM($CL105:CV105))))</f>
        <v>0</v>
      </c>
      <c r="CX105" s="174">
        <f ca="1">IF(AI104&lt;=0,0,IF($C105-$CJ105&lt;=SUM($CL105:CW105),0,IF(BP105+$C105-$CJ105-SUM($CL105:CW105)&gt;AI104+AY105,AI104+AY105-BP105,$C105-$CJ105-SUM($CL105:CW105))))</f>
        <v>0</v>
      </c>
      <c r="CY105" s="174">
        <f ca="1">IF(AJ104&lt;=0,0,IF($C105-$CJ105&lt;=SUM($CL105:CX105),0,IF(BQ105+$C105-$CJ105-SUM($CL105:CX105)&gt;AJ104+AZ105,AJ104+AZ105-BQ105,$C105-$CJ105-SUM($CL105:CX105))))</f>
        <v>0</v>
      </c>
      <c r="CZ105" s="174">
        <f ca="1">IF(AK104&lt;=0,0,IF($C105-$CJ105&lt;=SUM($CL105:CY105),0,IF(BR105+$C105-$CJ105-SUM($CL105:CY105)&gt;AK104+BA105,AK104+BA105-BR105,$C105-$CJ105-SUM($CL105:CY105))))</f>
        <v>0</v>
      </c>
      <c r="DA105" s="176"/>
      <c r="DB105" s="176"/>
    </row>
    <row r="106" spans="1:106">
      <c r="A106" s="165" t="str">
        <f t="shared" ca="1" si="48"/>
        <v/>
      </c>
      <c r="B106" s="166" t="e">
        <f t="shared" ca="1" si="60"/>
        <v>#N/A</v>
      </c>
      <c r="C106" s="169" t="str">
        <f ca="1">IF(A106="","",IF(debteliminator,IF(($E$7-BS106)&lt;0,0,$E$7-BS106),0)+D106)</f>
        <v/>
      </c>
      <c r="D106" s="420"/>
      <c r="E106" s="172">
        <f t="shared" ca="1" si="61"/>
        <v>0</v>
      </c>
      <c r="F106" s="172">
        <f t="shared" ca="1" si="63"/>
        <v>0</v>
      </c>
      <c r="G106" s="172">
        <f t="shared" ca="1" si="64"/>
        <v>0</v>
      </c>
      <c r="H106" s="172">
        <f t="shared" ca="1" si="65"/>
        <v>0</v>
      </c>
      <c r="I106" s="172">
        <f t="shared" ca="1" si="66"/>
        <v>0</v>
      </c>
      <c r="J106" s="172">
        <f t="shared" ca="1" si="67"/>
        <v>0</v>
      </c>
      <c r="K106" s="172">
        <f t="shared" ca="1" si="68"/>
        <v>0</v>
      </c>
      <c r="L106" s="172">
        <f t="shared" ca="1" si="69"/>
        <v>0</v>
      </c>
      <c r="M106" s="172">
        <f t="shared" ca="1" si="70"/>
        <v>0</v>
      </c>
      <c r="N106" s="172">
        <f t="shared" ca="1" si="71"/>
        <v>0</v>
      </c>
      <c r="O106" s="172">
        <f t="shared" ca="1" si="72"/>
        <v>0</v>
      </c>
      <c r="P106" s="172">
        <f t="shared" ca="1" si="73"/>
        <v>0</v>
      </c>
      <c r="Q106" s="172">
        <f t="shared" ca="1" si="74"/>
        <v>0</v>
      </c>
      <c r="R106" s="172">
        <f t="shared" ca="1" si="75"/>
        <v>0</v>
      </c>
      <c r="S106" s="172">
        <f t="shared" ca="1" si="76"/>
        <v>0</v>
      </c>
      <c r="U106" s="169">
        <f t="shared" ca="1" si="49"/>
        <v>0</v>
      </c>
      <c r="V106" s="173">
        <f t="shared" ca="1" si="50"/>
        <v>0</v>
      </c>
      <c r="W106" s="174">
        <f t="shared" ca="1" si="51"/>
        <v>0</v>
      </c>
      <c r="X106" s="174">
        <f t="shared" ca="1" si="77"/>
        <v>0</v>
      </c>
      <c r="Y106" s="174">
        <f t="shared" ca="1" si="77"/>
        <v>0</v>
      </c>
      <c r="Z106" s="174">
        <f t="shared" ca="1" si="77"/>
        <v>0</v>
      </c>
      <c r="AA106" s="174">
        <f t="shared" ca="1" si="77"/>
        <v>0</v>
      </c>
      <c r="AB106" s="174">
        <f t="shared" ca="1" si="77"/>
        <v>0</v>
      </c>
      <c r="AC106" s="174">
        <f t="shared" ca="1" si="77"/>
        <v>0</v>
      </c>
      <c r="AD106" s="174">
        <f t="shared" ca="1" si="77"/>
        <v>0</v>
      </c>
      <c r="AE106" s="174">
        <f t="shared" ca="1" si="77"/>
        <v>0</v>
      </c>
      <c r="AF106" s="174">
        <f t="shared" ca="1" si="77"/>
        <v>0</v>
      </c>
      <c r="AG106" s="174">
        <f t="shared" ca="1" si="77"/>
        <v>0</v>
      </c>
      <c r="AH106" s="174">
        <f t="shared" ca="1" si="77"/>
        <v>0</v>
      </c>
      <c r="AI106" s="174">
        <f t="shared" ca="1" si="77"/>
        <v>0</v>
      </c>
      <c r="AJ106" s="174">
        <f t="shared" ca="1" si="77"/>
        <v>0</v>
      </c>
      <c r="AK106" s="174">
        <f t="shared" ca="1" si="77"/>
        <v>0</v>
      </c>
      <c r="AL106" s="179"/>
      <c r="AM106" s="174">
        <f t="shared" ca="1" si="53"/>
        <v>0</v>
      </c>
      <c r="AN106" s="174">
        <f t="shared" ca="1" si="78"/>
        <v>0</v>
      </c>
      <c r="AO106" s="174">
        <f t="shared" ca="1" si="78"/>
        <v>0</v>
      </c>
      <c r="AP106" s="174">
        <f t="shared" ca="1" si="78"/>
        <v>0</v>
      </c>
      <c r="AQ106" s="174">
        <f t="shared" ca="1" si="78"/>
        <v>0</v>
      </c>
      <c r="AR106" s="174">
        <f t="shared" ca="1" si="78"/>
        <v>0</v>
      </c>
      <c r="AS106" s="174">
        <f t="shared" ca="1" si="78"/>
        <v>0</v>
      </c>
      <c r="AT106" s="174">
        <f t="shared" ca="1" si="78"/>
        <v>0</v>
      </c>
      <c r="AU106" s="174">
        <f t="shared" ca="1" si="78"/>
        <v>0</v>
      </c>
      <c r="AV106" s="174">
        <f t="shared" ca="1" si="78"/>
        <v>0</v>
      </c>
      <c r="AW106" s="174">
        <f t="shared" ca="1" si="78"/>
        <v>0</v>
      </c>
      <c r="AX106" s="174">
        <f t="shared" ca="1" si="78"/>
        <v>0</v>
      </c>
      <c r="AY106" s="174">
        <f t="shared" ca="1" si="78"/>
        <v>0</v>
      </c>
      <c r="AZ106" s="174">
        <f t="shared" ca="1" si="78"/>
        <v>0</v>
      </c>
      <c r="BA106" s="174">
        <f t="shared" ca="1" si="78"/>
        <v>0</v>
      </c>
      <c r="BB106" s="175">
        <f t="shared" ca="1" si="55"/>
        <v>0</v>
      </c>
      <c r="BC106" s="176"/>
      <c r="BD106" s="174">
        <f t="shared" ca="1" si="56"/>
        <v>0</v>
      </c>
      <c r="BE106" s="174">
        <f t="shared" ca="1" si="79"/>
        <v>0</v>
      </c>
      <c r="BF106" s="174">
        <f t="shared" ca="1" si="79"/>
        <v>0</v>
      </c>
      <c r="BG106" s="174">
        <f t="shared" ca="1" si="79"/>
        <v>0</v>
      </c>
      <c r="BH106" s="174">
        <f t="shared" ca="1" si="79"/>
        <v>0</v>
      </c>
      <c r="BI106" s="174">
        <f t="shared" ca="1" si="79"/>
        <v>0</v>
      </c>
      <c r="BJ106" s="174">
        <f t="shared" ca="1" si="79"/>
        <v>0</v>
      </c>
      <c r="BK106" s="174">
        <f t="shared" ca="1" si="79"/>
        <v>0</v>
      </c>
      <c r="BL106" s="174">
        <f t="shared" ca="1" si="79"/>
        <v>0</v>
      </c>
      <c r="BM106" s="174">
        <f t="shared" ca="1" si="79"/>
        <v>0</v>
      </c>
      <c r="BN106" s="174">
        <f t="shared" ca="1" si="79"/>
        <v>0</v>
      </c>
      <c r="BO106" s="174">
        <f t="shared" ca="1" si="79"/>
        <v>0</v>
      </c>
      <c r="BP106" s="174">
        <f t="shared" ca="1" si="79"/>
        <v>0</v>
      </c>
      <c r="BQ106" s="174">
        <f t="shared" ca="1" si="79"/>
        <v>0</v>
      </c>
      <c r="BR106" s="174">
        <f t="shared" ca="1" si="79"/>
        <v>0</v>
      </c>
      <c r="BS106" s="177">
        <f t="shared" ca="1" si="58"/>
        <v>0</v>
      </c>
      <c r="BT106" s="175"/>
      <c r="BU106" s="178">
        <f ca="1">IF(NOT(debteliminator),0,IF(OR(E$11=0,W105+AM106-BD106&lt;=E$11),0,MIN(W105+AM106-BD106-E$11,$C106)))</f>
        <v>0</v>
      </c>
      <c r="BV106" s="174">
        <f ca="1">IF(NOT(debteliminator),0,IF(OR(F$11=0,X105+AN106-BE106&lt;=F$11),0,MIN(X105+AN106-BE106-F$11,$C106-SUM($BU106:BU106))))</f>
        <v>0</v>
      </c>
      <c r="BW106" s="174">
        <f ca="1">IF(NOT(debteliminator),0,IF(OR(G$11=0,Y105+AO106-BF106&lt;=G$11),0,MIN(Y105+AO106-BF106-G$11,$C106-SUM($BU106:BV106))))</f>
        <v>0</v>
      </c>
      <c r="BX106" s="174">
        <f ca="1">IF(NOT(debteliminator),0,IF(OR(H$11=0,Z105+AP106-BG106&lt;=H$11),0,MIN(Z105+AP106-BG106-H$11,$C106-SUM($BU106:BW106))))</f>
        <v>0</v>
      </c>
      <c r="BY106" s="174">
        <f ca="1">IF(NOT(debteliminator),0,IF(OR(I$11=0,AA105+AQ106-BH106&lt;=I$11),0,MIN(AA105+AQ106-BH106-I$11,$C106-SUM($BU106:BX106))))</f>
        <v>0</v>
      </c>
      <c r="BZ106" s="174">
        <f ca="1">IF(NOT(debteliminator),0,IF(OR(J$11=0,AB105+AR106-BI106&lt;=J$11),0,MIN(AB105+AR106-BI106-J$11,$C106-SUM($BU106:BY106))))</f>
        <v>0</v>
      </c>
      <c r="CA106" s="174">
        <f ca="1">IF(NOT(debteliminator),0,IF(OR(K$11=0,AC105+AS106-BJ106&lt;=K$11),0,MIN(AC105+AS106-BJ106-K$11,$C106-SUM($BU106:BZ106))))</f>
        <v>0</v>
      </c>
      <c r="CB106" s="174">
        <f ca="1">IF(NOT(debteliminator),0,IF(OR(L$11=0,AD105+AT106-BK106&lt;=L$11),0,MIN(AD105+AT106-BK106-L$11,$C106-SUM($BU106:CA106))))</f>
        <v>0</v>
      </c>
      <c r="CC106" s="174">
        <f ca="1">IF(NOT(debteliminator),0,IF(OR(M$11=0,AE105+AU106-BL106&lt;=M$11),0,MIN(AE105+AU106-BL106-M$11,$C106-SUM($BU106:CB106))))</f>
        <v>0</v>
      </c>
      <c r="CD106" s="174">
        <f ca="1">IF(NOT(debteliminator),0,IF(OR(N$11=0,AF105+AV106-BM106&lt;=N$11),0,MIN(AF105+AV106-BM106-N$11,$C106-SUM($BU106:CC106))))</f>
        <v>0</v>
      </c>
      <c r="CE106" s="174">
        <f ca="1">IF(NOT(debteliminator),0,IF(OR(O$11=0,AG105+AW106-BN106&lt;=O$11),0,MIN(AG105+AW106-BN106-O$11,$C106-SUM($BU106:CD106))))</f>
        <v>0</v>
      </c>
      <c r="CF106" s="174">
        <f ca="1">IF(NOT(debteliminator),0,IF(OR(P$11=0,AH105+AX106-BO106&lt;=P$11),0,MIN(AH105+AX106-BO106-P$11,$C106-SUM($BU106:CE106))))</f>
        <v>0</v>
      </c>
      <c r="CG106" s="174">
        <f ca="1">IF(NOT(debteliminator),0,IF(OR(Q$11=0,AI105+AY106-BP106&lt;=Q$11),0,MIN(AI105+AY106-BP106-Q$11,$C106-SUM($BU106:CF106))))</f>
        <v>0</v>
      </c>
      <c r="CH106" s="174">
        <f ca="1">IF(NOT(debteliminator),0,IF(OR(R$11=0,AJ105+AZ106-BQ106&lt;=R$11),0,MIN(AJ105+AZ106-BQ106-R$11,$C106-SUM($BU106:CG106))))</f>
        <v>0</v>
      </c>
      <c r="CI106" s="174">
        <f ca="1">IF(NOT(debteliminator),0,IF(OR(S$11=0,AK105+BA106-BR106&lt;=S$11),0,MIN(AK105+BA106-BR106-S$11,$C106-SUM($BU106:CH106))))</f>
        <v>0</v>
      </c>
      <c r="CJ106" s="177">
        <f t="shared" ca="1" si="59"/>
        <v>0</v>
      </c>
      <c r="CL106" s="178">
        <f t="shared" ca="1" si="62"/>
        <v>0</v>
      </c>
      <c r="CM106" s="174">
        <f ca="1">IF(X105&lt;=0,0,IF($C106-$CJ106&lt;=SUM($CL106:CL106),0,IF(BE106+$C106-$CJ106-SUM($CL106:CL106)&gt;X105+AN106,X105+AN106-BE106,$C106-$CJ106-SUM($CL106:CL106))))</f>
        <v>0</v>
      </c>
      <c r="CN106" s="174">
        <f ca="1">IF(Y105&lt;=0,0,IF($C106-$CJ106&lt;=SUM($CL106:CM106),0,IF(BF106+$C106-$CJ106-SUM($CL106:CM106)&gt;Y105+AO106,Y105+AO106-BF106,$C106-$CJ106-SUM($CL106:CM106))))</f>
        <v>0</v>
      </c>
      <c r="CO106" s="174">
        <f ca="1">IF(Z105&lt;=0,0,IF($C106-$CJ106&lt;=SUM($CL106:CN106),0,IF(BG106+$C106-$CJ106-SUM($CL106:CN106)&gt;Z105+AP106,Z105+AP106-BG106,$C106-$CJ106-SUM($CL106:CN106))))</f>
        <v>0</v>
      </c>
      <c r="CP106" s="174">
        <f ca="1">IF(AA105&lt;=0,0,IF($C106-$CJ106&lt;=SUM($CL106:CO106),0,IF(BH106+$C106-$CJ106-SUM($CL106:CO106)&gt;AA105+AQ106,AA105+AQ106-BH106,$C106-$CJ106-SUM($CL106:CO106))))</f>
        <v>0</v>
      </c>
      <c r="CQ106" s="174">
        <f ca="1">IF(AB105&lt;=0,0,IF($C106-$CJ106&lt;=SUM($CL106:CP106),0,IF(BI106+$C106-$CJ106-SUM($CL106:CP106)&gt;AB105+AR106,AB105+AR106-BI106,$C106-$CJ106-SUM($CL106:CP106))))</f>
        <v>0</v>
      </c>
      <c r="CR106" s="174">
        <f ca="1">IF(AC105&lt;=0,0,IF($C106-$CJ106&lt;=SUM($CL106:CQ106),0,IF(BJ106+$C106-$CJ106-SUM($CL106:CQ106)&gt;AC105+AS106,AC105+AS106-BJ106,$C106-$CJ106-SUM($CL106:CQ106))))</f>
        <v>0</v>
      </c>
      <c r="CS106" s="174">
        <f ca="1">IF(AD105&lt;=0,0,IF($C106-$CJ106&lt;=SUM($CL106:CR106),0,IF(BK106+$C106-$CJ106-SUM($CL106:CR106)&gt;AD105+AT106,AD105+AT106-BK106,$C106-$CJ106-SUM($CL106:CR106))))</f>
        <v>0</v>
      </c>
      <c r="CT106" s="174">
        <f ca="1">IF(AE105&lt;=0,0,IF($C106-$CJ106&lt;=SUM($CL106:CS106),0,IF(BL106+$C106-$CJ106-SUM($CL106:CS106)&gt;AE105+AU106,AE105+AU106-BL106,$C106-$CJ106-SUM($CL106:CS106))))</f>
        <v>0</v>
      </c>
      <c r="CU106" s="174">
        <f ca="1">IF(AF105&lt;=0,0,IF($C106-$CJ106&lt;=SUM($CL106:CT106),0,IF(BM106+$C106-$CJ106-SUM($CL106:CT106)&gt;AF105+AV106,AF105+AV106-BM106,$C106-$CJ106-SUM($CL106:CT106))))</f>
        <v>0</v>
      </c>
      <c r="CV106" s="174">
        <f ca="1">IF(AG105&lt;=0,0,IF($C106-$CJ106&lt;=SUM($CL106:CU106),0,IF(BN106+$C106-$CJ106-SUM($CL106:CU106)&gt;AG105+AW106,AG105+AW106-BN106,$C106-$CJ106-SUM($CL106:CU106))))</f>
        <v>0</v>
      </c>
      <c r="CW106" s="174">
        <f ca="1">IF(AH105&lt;=0,0,IF($C106-$CJ106&lt;=SUM($CL106:CV106),0,IF(BO106+$C106-$CJ106-SUM($CL106:CV106)&gt;AH105+AX106,AH105+AX106-BO106,$C106-$CJ106-SUM($CL106:CV106))))</f>
        <v>0</v>
      </c>
      <c r="CX106" s="174">
        <f ca="1">IF(AI105&lt;=0,0,IF($C106-$CJ106&lt;=SUM($CL106:CW106),0,IF(BP106+$C106-$CJ106-SUM($CL106:CW106)&gt;AI105+AY106,AI105+AY106-BP106,$C106-$CJ106-SUM($CL106:CW106))))</f>
        <v>0</v>
      </c>
      <c r="CY106" s="174">
        <f ca="1">IF(AJ105&lt;=0,0,IF($C106-$CJ106&lt;=SUM($CL106:CX106),0,IF(BQ106+$C106-$CJ106-SUM($CL106:CX106)&gt;AJ105+AZ106,AJ105+AZ106-BQ106,$C106-$CJ106-SUM($CL106:CX106))))</f>
        <v>0</v>
      </c>
      <c r="CZ106" s="174">
        <f ca="1">IF(AK105&lt;=0,0,IF($C106-$CJ106&lt;=SUM($CL106:CY106),0,IF(BR106+$C106-$CJ106-SUM($CL106:CY106)&gt;AK105+BA106,AK105+BA106-BR106,$C106-$CJ106-SUM($CL106:CY106))))</f>
        <v>0</v>
      </c>
      <c r="DA106" s="176"/>
      <c r="DB106" s="176"/>
    </row>
    <row r="107" spans="1:106">
      <c r="A107" s="165" t="str">
        <f t="shared" ca="1" si="48"/>
        <v/>
      </c>
      <c r="B107" s="166" t="e">
        <f t="shared" ca="1" si="60"/>
        <v>#N/A</v>
      </c>
      <c r="C107" s="169" t="str">
        <f ca="1">IF(A107="","",IF(debteliminator,IF(($E$7-BS107)&lt;0,0,$E$7-BS107),0)+D107)</f>
        <v/>
      </c>
      <c r="D107" s="420"/>
      <c r="E107" s="172">
        <f t="shared" ca="1" si="61"/>
        <v>0</v>
      </c>
      <c r="F107" s="172">
        <f t="shared" ca="1" si="63"/>
        <v>0</v>
      </c>
      <c r="G107" s="172">
        <f t="shared" ca="1" si="64"/>
        <v>0</v>
      </c>
      <c r="H107" s="172">
        <f t="shared" ca="1" si="65"/>
        <v>0</v>
      </c>
      <c r="I107" s="172">
        <f t="shared" ca="1" si="66"/>
        <v>0</v>
      </c>
      <c r="J107" s="172">
        <f t="shared" ca="1" si="67"/>
        <v>0</v>
      </c>
      <c r="K107" s="172">
        <f t="shared" ca="1" si="68"/>
        <v>0</v>
      </c>
      <c r="L107" s="172">
        <f t="shared" ca="1" si="69"/>
        <v>0</v>
      </c>
      <c r="M107" s="172">
        <f t="shared" ca="1" si="70"/>
        <v>0</v>
      </c>
      <c r="N107" s="172">
        <f t="shared" ca="1" si="71"/>
        <v>0</v>
      </c>
      <c r="O107" s="172">
        <f t="shared" ca="1" si="72"/>
        <v>0</v>
      </c>
      <c r="P107" s="172">
        <f t="shared" ca="1" si="73"/>
        <v>0</v>
      </c>
      <c r="Q107" s="172">
        <f t="shared" ca="1" si="74"/>
        <v>0</v>
      </c>
      <c r="R107" s="172">
        <f t="shared" ca="1" si="75"/>
        <v>0</v>
      </c>
      <c r="S107" s="172">
        <f t="shared" ca="1" si="76"/>
        <v>0</v>
      </c>
      <c r="U107" s="169">
        <f t="shared" ca="1" si="49"/>
        <v>0</v>
      </c>
      <c r="V107" s="173">
        <f t="shared" ca="1" si="50"/>
        <v>0</v>
      </c>
      <c r="W107" s="174">
        <f t="shared" ca="1" si="51"/>
        <v>0</v>
      </c>
      <c r="X107" s="174">
        <f t="shared" ca="1" si="77"/>
        <v>0</v>
      </c>
      <c r="Y107" s="174">
        <f t="shared" ca="1" si="77"/>
        <v>0</v>
      </c>
      <c r="Z107" s="174">
        <f t="shared" ca="1" si="77"/>
        <v>0</v>
      </c>
      <c r="AA107" s="174">
        <f t="shared" ca="1" si="77"/>
        <v>0</v>
      </c>
      <c r="AB107" s="174">
        <f t="shared" ca="1" si="77"/>
        <v>0</v>
      </c>
      <c r="AC107" s="174">
        <f t="shared" ca="1" si="77"/>
        <v>0</v>
      </c>
      <c r="AD107" s="174">
        <f t="shared" ca="1" si="77"/>
        <v>0</v>
      </c>
      <c r="AE107" s="174">
        <f t="shared" ca="1" si="77"/>
        <v>0</v>
      </c>
      <c r="AF107" s="174">
        <f t="shared" ca="1" si="77"/>
        <v>0</v>
      </c>
      <c r="AG107" s="174">
        <f t="shared" ca="1" si="77"/>
        <v>0</v>
      </c>
      <c r="AH107" s="174">
        <f t="shared" ca="1" si="77"/>
        <v>0</v>
      </c>
      <c r="AI107" s="174">
        <f t="shared" ca="1" si="77"/>
        <v>0</v>
      </c>
      <c r="AJ107" s="174">
        <f t="shared" ca="1" si="77"/>
        <v>0</v>
      </c>
      <c r="AK107" s="174">
        <f t="shared" ca="1" si="77"/>
        <v>0</v>
      </c>
      <c r="AL107" s="179"/>
      <c r="AM107" s="174">
        <f t="shared" ca="1" si="53"/>
        <v>0</v>
      </c>
      <c r="AN107" s="174">
        <f t="shared" ca="1" si="78"/>
        <v>0</v>
      </c>
      <c r="AO107" s="174">
        <f t="shared" ca="1" si="78"/>
        <v>0</v>
      </c>
      <c r="AP107" s="174">
        <f t="shared" ca="1" si="78"/>
        <v>0</v>
      </c>
      <c r="AQ107" s="174">
        <f t="shared" ca="1" si="78"/>
        <v>0</v>
      </c>
      <c r="AR107" s="174">
        <f t="shared" ca="1" si="78"/>
        <v>0</v>
      </c>
      <c r="AS107" s="174">
        <f t="shared" ca="1" si="78"/>
        <v>0</v>
      </c>
      <c r="AT107" s="174">
        <f t="shared" ca="1" si="78"/>
        <v>0</v>
      </c>
      <c r="AU107" s="174">
        <f t="shared" ca="1" si="78"/>
        <v>0</v>
      </c>
      <c r="AV107" s="174">
        <f t="shared" ca="1" si="78"/>
        <v>0</v>
      </c>
      <c r="AW107" s="174">
        <f t="shared" ca="1" si="78"/>
        <v>0</v>
      </c>
      <c r="AX107" s="174">
        <f t="shared" ca="1" si="78"/>
        <v>0</v>
      </c>
      <c r="AY107" s="174">
        <f t="shared" ca="1" si="78"/>
        <v>0</v>
      </c>
      <c r="AZ107" s="174">
        <f t="shared" ca="1" si="78"/>
        <v>0</v>
      </c>
      <c r="BA107" s="174">
        <f t="shared" ca="1" si="78"/>
        <v>0</v>
      </c>
      <c r="BB107" s="175">
        <f t="shared" ca="1" si="55"/>
        <v>0</v>
      </c>
      <c r="BC107" s="176"/>
      <c r="BD107" s="174">
        <f t="shared" ca="1" si="56"/>
        <v>0</v>
      </c>
      <c r="BE107" s="174">
        <f t="shared" ca="1" si="79"/>
        <v>0</v>
      </c>
      <c r="BF107" s="174">
        <f t="shared" ca="1" si="79"/>
        <v>0</v>
      </c>
      <c r="BG107" s="174">
        <f t="shared" ca="1" si="79"/>
        <v>0</v>
      </c>
      <c r="BH107" s="174">
        <f t="shared" ca="1" si="79"/>
        <v>0</v>
      </c>
      <c r="BI107" s="174">
        <f t="shared" ca="1" si="79"/>
        <v>0</v>
      </c>
      <c r="BJ107" s="174">
        <f t="shared" ca="1" si="79"/>
        <v>0</v>
      </c>
      <c r="BK107" s="174">
        <f t="shared" ca="1" si="79"/>
        <v>0</v>
      </c>
      <c r="BL107" s="174">
        <f t="shared" ca="1" si="79"/>
        <v>0</v>
      </c>
      <c r="BM107" s="174">
        <f t="shared" ca="1" si="79"/>
        <v>0</v>
      </c>
      <c r="BN107" s="174">
        <f t="shared" ca="1" si="79"/>
        <v>0</v>
      </c>
      <c r="BO107" s="174">
        <f t="shared" ca="1" si="79"/>
        <v>0</v>
      </c>
      <c r="BP107" s="174">
        <f t="shared" ca="1" si="79"/>
        <v>0</v>
      </c>
      <c r="BQ107" s="174">
        <f t="shared" ca="1" si="79"/>
        <v>0</v>
      </c>
      <c r="BR107" s="174">
        <f t="shared" ca="1" si="79"/>
        <v>0</v>
      </c>
      <c r="BS107" s="177">
        <f t="shared" ca="1" si="58"/>
        <v>0</v>
      </c>
      <c r="BT107" s="175"/>
      <c r="BU107" s="178">
        <f ca="1">IF(NOT(debteliminator),0,IF(OR(E$11=0,W106+AM107-BD107&lt;=E$11),0,MIN(W106+AM107-BD107-E$11,$C107)))</f>
        <v>0</v>
      </c>
      <c r="BV107" s="174">
        <f ca="1">IF(NOT(debteliminator),0,IF(OR(F$11=0,X106+AN107-BE107&lt;=F$11),0,MIN(X106+AN107-BE107-F$11,$C107-SUM($BU107:BU107))))</f>
        <v>0</v>
      </c>
      <c r="BW107" s="174">
        <f ca="1">IF(NOT(debteliminator),0,IF(OR(G$11=0,Y106+AO107-BF107&lt;=G$11),0,MIN(Y106+AO107-BF107-G$11,$C107-SUM($BU107:BV107))))</f>
        <v>0</v>
      </c>
      <c r="BX107" s="174">
        <f ca="1">IF(NOT(debteliminator),0,IF(OR(H$11=0,Z106+AP107-BG107&lt;=H$11),0,MIN(Z106+AP107-BG107-H$11,$C107-SUM($BU107:BW107))))</f>
        <v>0</v>
      </c>
      <c r="BY107" s="174">
        <f ca="1">IF(NOT(debteliminator),0,IF(OR(I$11=0,AA106+AQ107-BH107&lt;=I$11),0,MIN(AA106+AQ107-BH107-I$11,$C107-SUM($BU107:BX107))))</f>
        <v>0</v>
      </c>
      <c r="BZ107" s="174">
        <f ca="1">IF(NOT(debteliminator),0,IF(OR(J$11=0,AB106+AR107-BI107&lt;=J$11),0,MIN(AB106+AR107-BI107-J$11,$C107-SUM($BU107:BY107))))</f>
        <v>0</v>
      </c>
      <c r="CA107" s="174">
        <f ca="1">IF(NOT(debteliminator),0,IF(OR(K$11=0,AC106+AS107-BJ107&lt;=K$11),0,MIN(AC106+AS107-BJ107-K$11,$C107-SUM($BU107:BZ107))))</f>
        <v>0</v>
      </c>
      <c r="CB107" s="174">
        <f ca="1">IF(NOT(debteliminator),0,IF(OR(L$11=0,AD106+AT107-BK107&lt;=L$11),0,MIN(AD106+AT107-BK107-L$11,$C107-SUM($BU107:CA107))))</f>
        <v>0</v>
      </c>
      <c r="CC107" s="174">
        <f ca="1">IF(NOT(debteliminator),0,IF(OR(M$11=0,AE106+AU107-BL107&lt;=M$11),0,MIN(AE106+AU107-BL107-M$11,$C107-SUM($BU107:CB107))))</f>
        <v>0</v>
      </c>
      <c r="CD107" s="174">
        <f ca="1">IF(NOT(debteliminator),0,IF(OR(N$11=0,AF106+AV107-BM107&lt;=N$11),0,MIN(AF106+AV107-BM107-N$11,$C107-SUM($BU107:CC107))))</f>
        <v>0</v>
      </c>
      <c r="CE107" s="174">
        <f ca="1">IF(NOT(debteliminator),0,IF(OR(O$11=0,AG106+AW107-BN107&lt;=O$11),0,MIN(AG106+AW107-BN107-O$11,$C107-SUM($BU107:CD107))))</f>
        <v>0</v>
      </c>
      <c r="CF107" s="174">
        <f ca="1">IF(NOT(debteliminator),0,IF(OR(P$11=0,AH106+AX107-BO107&lt;=P$11),0,MIN(AH106+AX107-BO107-P$11,$C107-SUM($BU107:CE107))))</f>
        <v>0</v>
      </c>
      <c r="CG107" s="174">
        <f ca="1">IF(NOT(debteliminator),0,IF(OR(Q$11=0,AI106+AY107-BP107&lt;=Q$11),0,MIN(AI106+AY107-BP107-Q$11,$C107-SUM($BU107:CF107))))</f>
        <v>0</v>
      </c>
      <c r="CH107" s="174">
        <f ca="1">IF(NOT(debteliminator),0,IF(OR(R$11=0,AJ106+AZ107-BQ107&lt;=R$11),0,MIN(AJ106+AZ107-BQ107-R$11,$C107-SUM($BU107:CG107))))</f>
        <v>0</v>
      </c>
      <c r="CI107" s="174">
        <f ca="1">IF(NOT(debteliminator),0,IF(OR(S$11=0,AK106+BA107-BR107&lt;=S$11),0,MIN(AK106+BA107-BR107-S$11,$C107-SUM($BU107:CH107))))</f>
        <v>0</v>
      </c>
      <c r="CJ107" s="177">
        <f t="shared" ca="1" si="59"/>
        <v>0</v>
      </c>
      <c r="CL107" s="178">
        <f t="shared" ca="1" si="62"/>
        <v>0</v>
      </c>
      <c r="CM107" s="174">
        <f ca="1">IF(X106&lt;=0,0,IF($C107-$CJ107&lt;=SUM($CL107:CL107),0,IF(BE107+$C107-$CJ107-SUM($CL107:CL107)&gt;X106+AN107,X106+AN107-BE107,$C107-$CJ107-SUM($CL107:CL107))))</f>
        <v>0</v>
      </c>
      <c r="CN107" s="174">
        <f ca="1">IF(Y106&lt;=0,0,IF($C107-$CJ107&lt;=SUM($CL107:CM107),0,IF(BF107+$C107-$CJ107-SUM($CL107:CM107)&gt;Y106+AO107,Y106+AO107-BF107,$C107-$CJ107-SUM($CL107:CM107))))</f>
        <v>0</v>
      </c>
      <c r="CO107" s="174">
        <f ca="1">IF(Z106&lt;=0,0,IF($C107-$CJ107&lt;=SUM($CL107:CN107),0,IF(BG107+$C107-$CJ107-SUM($CL107:CN107)&gt;Z106+AP107,Z106+AP107-BG107,$C107-$CJ107-SUM($CL107:CN107))))</f>
        <v>0</v>
      </c>
      <c r="CP107" s="174">
        <f ca="1">IF(AA106&lt;=0,0,IF($C107-$CJ107&lt;=SUM($CL107:CO107),0,IF(BH107+$C107-$CJ107-SUM($CL107:CO107)&gt;AA106+AQ107,AA106+AQ107-BH107,$C107-$CJ107-SUM($CL107:CO107))))</f>
        <v>0</v>
      </c>
      <c r="CQ107" s="174">
        <f ca="1">IF(AB106&lt;=0,0,IF($C107-$CJ107&lt;=SUM($CL107:CP107),0,IF(BI107+$C107-$CJ107-SUM($CL107:CP107)&gt;AB106+AR107,AB106+AR107-BI107,$C107-$CJ107-SUM($CL107:CP107))))</f>
        <v>0</v>
      </c>
      <c r="CR107" s="174">
        <f ca="1">IF(AC106&lt;=0,0,IF($C107-$CJ107&lt;=SUM($CL107:CQ107),0,IF(BJ107+$C107-$CJ107-SUM($CL107:CQ107)&gt;AC106+AS107,AC106+AS107-BJ107,$C107-$CJ107-SUM($CL107:CQ107))))</f>
        <v>0</v>
      </c>
      <c r="CS107" s="174">
        <f ca="1">IF(AD106&lt;=0,0,IF($C107-$CJ107&lt;=SUM($CL107:CR107),0,IF(BK107+$C107-$CJ107-SUM($CL107:CR107)&gt;AD106+AT107,AD106+AT107-BK107,$C107-$CJ107-SUM($CL107:CR107))))</f>
        <v>0</v>
      </c>
      <c r="CT107" s="174">
        <f ca="1">IF(AE106&lt;=0,0,IF($C107-$CJ107&lt;=SUM($CL107:CS107),0,IF(BL107+$C107-$CJ107-SUM($CL107:CS107)&gt;AE106+AU107,AE106+AU107-BL107,$C107-$CJ107-SUM($CL107:CS107))))</f>
        <v>0</v>
      </c>
      <c r="CU107" s="174">
        <f ca="1">IF(AF106&lt;=0,0,IF($C107-$CJ107&lt;=SUM($CL107:CT107),0,IF(BM107+$C107-$CJ107-SUM($CL107:CT107)&gt;AF106+AV107,AF106+AV107-BM107,$C107-$CJ107-SUM($CL107:CT107))))</f>
        <v>0</v>
      </c>
      <c r="CV107" s="174">
        <f ca="1">IF(AG106&lt;=0,0,IF($C107-$CJ107&lt;=SUM($CL107:CU107),0,IF(BN107+$C107-$CJ107-SUM($CL107:CU107)&gt;AG106+AW107,AG106+AW107-BN107,$C107-$CJ107-SUM($CL107:CU107))))</f>
        <v>0</v>
      </c>
      <c r="CW107" s="174">
        <f ca="1">IF(AH106&lt;=0,0,IF($C107-$CJ107&lt;=SUM($CL107:CV107),0,IF(BO107+$C107-$CJ107-SUM($CL107:CV107)&gt;AH106+AX107,AH106+AX107-BO107,$C107-$CJ107-SUM($CL107:CV107))))</f>
        <v>0</v>
      </c>
      <c r="CX107" s="174">
        <f ca="1">IF(AI106&lt;=0,0,IF($C107-$CJ107&lt;=SUM($CL107:CW107),0,IF(BP107+$C107-$CJ107-SUM($CL107:CW107)&gt;AI106+AY107,AI106+AY107-BP107,$C107-$CJ107-SUM($CL107:CW107))))</f>
        <v>0</v>
      </c>
      <c r="CY107" s="174">
        <f ca="1">IF(AJ106&lt;=0,0,IF($C107-$CJ107&lt;=SUM($CL107:CX107),0,IF(BQ107+$C107-$CJ107-SUM($CL107:CX107)&gt;AJ106+AZ107,AJ106+AZ107-BQ107,$C107-$CJ107-SUM($CL107:CX107))))</f>
        <v>0</v>
      </c>
      <c r="CZ107" s="174">
        <f ca="1">IF(AK106&lt;=0,0,IF($C107-$CJ107&lt;=SUM($CL107:CY107),0,IF(BR107+$C107-$CJ107-SUM($CL107:CY107)&gt;AK106+BA107,AK106+BA107-BR107,$C107-$CJ107-SUM($CL107:CY107))))</f>
        <v>0</v>
      </c>
      <c r="DA107" s="176"/>
      <c r="DB107" s="176"/>
    </row>
    <row r="108" spans="1:106">
      <c r="A108" s="165" t="str">
        <f t="shared" ca="1" si="48"/>
        <v/>
      </c>
      <c r="B108" s="166" t="e">
        <f t="shared" ca="1" si="60"/>
        <v>#N/A</v>
      </c>
      <c r="C108" s="169" t="str">
        <f ca="1">IF(A108="","",IF(debteliminator,IF(($E$7-BS108)&lt;0,0,$E$7-BS108),0)+D108)</f>
        <v/>
      </c>
      <c r="D108" s="420"/>
      <c r="E108" s="172">
        <f t="shared" ca="1" si="61"/>
        <v>0</v>
      </c>
      <c r="F108" s="172">
        <f t="shared" ca="1" si="63"/>
        <v>0</v>
      </c>
      <c r="G108" s="172">
        <f t="shared" ca="1" si="64"/>
        <v>0</v>
      </c>
      <c r="H108" s="172">
        <f t="shared" ca="1" si="65"/>
        <v>0</v>
      </c>
      <c r="I108" s="172">
        <f t="shared" ca="1" si="66"/>
        <v>0</v>
      </c>
      <c r="J108" s="172">
        <f t="shared" ca="1" si="67"/>
        <v>0</v>
      </c>
      <c r="K108" s="172">
        <f t="shared" ca="1" si="68"/>
        <v>0</v>
      </c>
      <c r="L108" s="172">
        <f t="shared" ca="1" si="69"/>
        <v>0</v>
      </c>
      <c r="M108" s="172">
        <f t="shared" ca="1" si="70"/>
        <v>0</v>
      </c>
      <c r="N108" s="172">
        <f t="shared" ca="1" si="71"/>
        <v>0</v>
      </c>
      <c r="O108" s="172">
        <f t="shared" ca="1" si="72"/>
        <v>0</v>
      </c>
      <c r="P108" s="172">
        <f t="shared" ca="1" si="73"/>
        <v>0</v>
      </c>
      <c r="Q108" s="172">
        <f t="shared" ca="1" si="74"/>
        <v>0</v>
      </c>
      <c r="R108" s="172">
        <f t="shared" ca="1" si="75"/>
        <v>0</v>
      </c>
      <c r="S108" s="172">
        <f t="shared" ca="1" si="76"/>
        <v>0</v>
      </c>
      <c r="U108" s="169">
        <f t="shared" ca="1" si="49"/>
        <v>0</v>
      </c>
      <c r="V108" s="173">
        <f t="shared" ca="1" si="50"/>
        <v>0</v>
      </c>
      <c r="W108" s="174">
        <f t="shared" ca="1" si="51"/>
        <v>0</v>
      </c>
      <c r="X108" s="174">
        <f t="shared" ca="1" si="77"/>
        <v>0</v>
      </c>
      <c r="Y108" s="174">
        <f t="shared" ca="1" si="77"/>
        <v>0</v>
      </c>
      <c r="Z108" s="174">
        <f t="shared" ca="1" si="77"/>
        <v>0</v>
      </c>
      <c r="AA108" s="174">
        <f t="shared" ca="1" si="77"/>
        <v>0</v>
      </c>
      <c r="AB108" s="174">
        <f t="shared" ca="1" si="77"/>
        <v>0</v>
      </c>
      <c r="AC108" s="174">
        <f t="shared" ca="1" si="77"/>
        <v>0</v>
      </c>
      <c r="AD108" s="174">
        <f t="shared" ca="1" si="77"/>
        <v>0</v>
      </c>
      <c r="AE108" s="174">
        <f t="shared" ca="1" si="77"/>
        <v>0</v>
      </c>
      <c r="AF108" s="174">
        <f t="shared" ca="1" si="77"/>
        <v>0</v>
      </c>
      <c r="AG108" s="174">
        <f t="shared" ca="1" si="77"/>
        <v>0</v>
      </c>
      <c r="AH108" s="174">
        <f t="shared" ca="1" si="77"/>
        <v>0</v>
      </c>
      <c r="AI108" s="174">
        <f t="shared" ca="1" si="77"/>
        <v>0</v>
      </c>
      <c r="AJ108" s="174">
        <f t="shared" ca="1" si="77"/>
        <v>0</v>
      </c>
      <c r="AK108" s="174">
        <f t="shared" ca="1" si="77"/>
        <v>0</v>
      </c>
      <c r="AL108" s="179"/>
      <c r="AM108" s="174">
        <f t="shared" ca="1" si="53"/>
        <v>0</v>
      </c>
      <c r="AN108" s="174">
        <f t="shared" ca="1" si="78"/>
        <v>0</v>
      </c>
      <c r="AO108" s="174">
        <f t="shared" ca="1" si="78"/>
        <v>0</v>
      </c>
      <c r="AP108" s="174">
        <f t="shared" ca="1" si="78"/>
        <v>0</v>
      </c>
      <c r="AQ108" s="174">
        <f t="shared" ca="1" si="78"/>
        <v>0</v>
      </c>
      <c r="AR108" s="174">
        <f t="shared" ca="1" si="78"/>
        <v>0</v>
      </c>
      <c r="AS108" s="174">
        <f t="shared" ca="1" si="78"/>
        <v>0</v>
      </c>
      <c r="AT108" s="174">
        <f t="shared" ca="1" si="78"/>
        <v>0</v>
      </c>
      <c r="AU108" s="174">
        <f t="shared" ca="1" si="78"/>
        <v>0</v>
      </c>
      <c r="AV108" s="174">
        <f t="shared" ca="1" si="78"/>
        <v>0</v>
      </c>
      <c r="AW108" s="174">
        <f t="shared" ca="1" si="78"/>
        <v>0</v>
      </c>
      <c r="AX108" s="174">
        <f t="shared" ca="1" si="78"/>
        <v>0</v>
      </c>
      <c r="AY108" s="174">
        <f t="shared" ca="1" si="78"/>
        <v>0</v>
      </c>
      <c r="AZ108" s="174">
        <f t="shared" ca="1" si="78"/>
        <v>0</v>
      </c>
      <c r="BA108" s="174">
        <f t="shared" ca="1" si="78"/>
        <v>0</v>
      </c>
      <c r="BB108" s="175">
        <f t="shared" ca="1" si="55"/>
        <v>0</v>
      </c>
      <c r="BC108" s="176"/>
      <c r="BD108" s="174">
        <f t="shared" ca="1" si="56"/>
        <v>0</v>
      </c>
      <c r="BE108" s="174">
        <f t="shared" ca="1" si="79"/>
        <v>0</v>
      </c>
      <c r="BF108" s="174">
        <f t="shared" ca="1" si="79"/>
        <v>0</v>
      </c>
      <c r="BG108" s="174">
        <f t="shared" ca="1" si="79"/>
        <v>0</v>
      </c>
      <c r="BH108" s="174">
        <f t="shared" ca="1" si="79"/>
        <v>0</v>
      </c>
      <c r="BI108" s="174">
        <f t="shared" ca="1" si="79"/>
        <v>0</v>
      </c>
      <c r="BJ108" s="174">
        <f t="shared" ca="1" si="79"/>
        <v>0</v>
      </c>
      <c r="BK108" s="174">
        <f t="shared" ca="1" si="79"/>
        <v>0</v>
      </c>
      <c r="BL108" s="174">
        <f t="shared" ca="1" si="79"/>
        <v>0</v>
      </c>
      <c r="BM108" s="174">
        <f t="shared" ca="1" si="79"/>
        <v>0</v>
      </c>
      <c r="BN108" s="174">
        <f t="shared" ca="1" si="79"/>
        <v>0</v>
      </c>
      <c r="BO108" s="174">
        <f t="shared" ca="1" si="79"/>
        <v>0</v>
      </c>
      <c r="BP108" s="174">
        <f t="shared" ca="1" si="79"/>
        <v>0</v>
      </c>
      <c r="BQ108" s="174">
        <f t="shared" ca="1" si="79"/>
        <v>0</v>
      </c>
      <c r="BR108" s="174">
        <f t="shared" ca="1" si="79"/>
        <v>0</v>
      </c>
      <c r="BS108" s="177">
        <f t="shared" ca="1" si="58"/>
        <v>0</v>
      </c>
      <c r="BT108" s="175"/>
      <c r="BU108" s="178">
        <f ca="1">IF(NOT(debteliminator),0,IF(OR(E$11=0,W107+AM108-BD108&lt;=E$11),0,MIN(W107+AM108-BD108-E$11,$C108)))</f>
        <v>0</v>
      </c>
      <c r="BV108" s="174">
        <f ca="1">IF(NOT(debteliminator),0,IF(OR(F$11=0,X107+AN108-BE108&lt;=F$11),0,MIN(X107+AN108-BE108-F$11,$C108-SUM($BU108:BU108))))</f>
        <v>0</v>
      </c>
      <c r="BW108" s="174">
        <f ca="1">IF(NOT(debteliminator),0,IF(OR(G$11=0,Y107+AO108-BF108&lt;=G$11),0,MIN(Y107+AO108-BF108-G$11,$C108-SUM($BU108:BV108))))</f>
        <v>0</v>
      </c>
      <c r="BX108" s="174">
        <f ca="1">IF(NOT(debteliminator),0,IF(OR(H$11=0,Z107+AP108-BG108&lt;=H$11),0,MIN(Z107+AP108-BG108-H$11,$C108-SUM($BU108:BW108))))</f>
        <v>0</v>
      </c>
      <c r="BY108" s="174">
        <f ca="1">IF(NOT(debteliminator),0,IF(OR(I$11=0,AA107+AQ108-BH108&lt;=I$11),0,MIN(AA107+AQ108-BH108-I$11,$C108-SUM($BU108:BX108))))</f>
        <v>0</v>
      </c>
      <c r="BZ108" s="174">
        <f ca="1">IF(NOT(debteliminator),0,IF(OR(J$11=0,AB107+AR108-BI108&lt;=J$11),0,MIN(AB107+AR108-BI108-J$11,$C108-SUM($BU108:BY108))))</f>
        <v>0</v>
      </c>
      <c r="CA108" s="174">
        <f ca="1">IF(NOT(debteliminator),0,IF(OR(K$11=0,AC107+AS108-BJ108&lt;=K$11),0,MIN(AC107+AS108-BJ108-K$11,$C108-SUM($BU108:BZ108))))</f>
        <v>0</v>
      </c>
      <c r="CB108" s="174">
        <f ca="1">IF(NOT(debteliminator),0,IF(OR(L$11=0,AD107+AT108-BK108&lt;=L$11),0,MIN(AD107+AT108-BK108-L$11,$C108-SUM($BU108:CA108))))</f>
        <v>0</v>
      </c>
      <c r="CC108" s="174">
        <f ca="1">IF(NOT(debteliminator),0,IF(OR(M$11=0,AE107+AU108-BL108&lt;=M$11),0,MIN(AE107+AU108-BL108-M$11,$C108-SUM($BU108:CB108))))</f>
        <v>0</v>
      </c>
      <c r="CD108" s="174">
        <f ca="1">IF(NOT(debteliminator),0,IF(OR(N$11=0,AF107+AV108-BM108&lt;=N$11),0,MIN(AF107+AV108-BM108-N$11,$C108-SUM($BU108:CC108))))</f>
        <v>0</v>
      </c>
      <c r="CE108" s="174">
        <f ca="1">IF(NOT(debteliminator),0,IF(OR(O$11=0,AG107+AW108-BN108&lt;=O$11),0,MIN(AG107+AW108-BN108-O$11,$C108-SUM($BU108:CD108))))</f>
        <v>0</v>
      </c>
      <c r="CF108" s="174">
        <f ca="1">IF(NOT(debteliminator),0,IF(OR(P$11=0,AH107+AX108-BO108&lt;=P$11),0,MIN(AH107+AX108-BO108-P$11,$C108-SUM($BU108:CE108))))</f>
        <v>0</v>
      </c>
      <c r="CG108" s="174">
        <f ca="1">IF(NOT(debteliminator),0,IF(OR(Q$11=0,AI107+AY108-BP108&lt;=Q$11),0,MIN(AI107+AY108-BP108-Q$11,$C108-SUM($BU108:CF108))))</f>
        <v>0</v>
      </c>
      <c r="CH108" s="174">
        <f ca="1">IF(NOT(debteliminator),0,IF(OR(R$11=0,AJ107+AZ108-BQ108&lt;=R$11),0,MIN(AJ107+AZ108-BQ108-R$11,$C108-SUM($BU108:CG108))))</f>
        <v>0</v>
      </c>
      <c r="CI108" s="174">
        <f ca="1">IF(NOT(debteliminator),0,IF(OR(S$11=0,AK107+BA108-BR108&lt;=S$11),0,MIN(AK107+BA108-BR108-S$11,$C108-SUM($BU108:CH108))))</f>
        <v>0</v>
      </c>
      <c r="CJ108" s="177">
        <f t="shared" ca="1" si="59"/>
        <v>0</v>
      </c>
      <c r="CL108" s="178">
        <f t="shared" ca="1" si="62"/>
        <v>0</v>
      </c>
      <c r="CM108" s="174">
        <f ca="1">IF(X107&lt;=0,0,IF($C108-$CJ108&lt;=SUM($CL108:CL108),0,IF(BE108+$C108-$CJ108-SUM($CL108:CL108)&gt;X107+AN108,X107+AN108-BE108,$C108-$CJ108-SUM($CL108:CL108))))</f>
        <v>0</v>
      </c>
      <c r="CN108" s="174">
        <f ca="1">IF(Y107&lt;=0,0,IF($C108-$CJ108&lt;=SUM($CL108:CM108),0,IF(BF108+$C108-$CJ108-SUM($CL108:CM108)&gt;Y107+AO108,Y107+AO108-BF108,$C108-$CJ108-SUM($CL108:CM108))))</f>
        <v>0</v>
      </c>
      <c r="CO108" s="174">
        <f ca="1">IF(Z107&lt;=0,0,IF($C108-$CJ108&lt;=SUM($CL108:CN108),0,IF(BG108+$C108-$CJ108-SUM($CL108:CN108)&gt;Z107+AP108,Z107+AP108-BG108,$C108-$CJ108-SUM($CL108:CN108))))</f>
        <v>0</v>
      </c>
      <c r="CP108" s="174">
        <f ca="1">IF(AA107&lt;=0,0,IF($C108-$CJ108&lt;=SUM($CL108:CO108),0,IF(BH108+$C108-$CJ108-SUM($CL108:CO108)&gt;AA107+AQ108,AA107+AQ108-BH108,$C108-$CJ108-SUM($CL108:CO108))))</f>
        <v>0</v>
      </c>
      <c r="CQ108" s="174">
        <f ca="1">IF(AB107&lt;=0,0,IF($C108-$CJ108&lt;=SUM($CL108:CP108),0,IF(BI108+$C108-$CJ108-SUM($CL108:CP108)&gt;AB107+AR108,AB107+AR108-BI108,$C108-$CJ108-SUM($CL108:CP108))))</f>
        <v>0</v>
      </c>
      <c r="CR108" s="174">
        <f ca="1">IF(AC107&lt;=0,0,IF($C108-$CJ108&lt;=SUM($CL108:CQ108),0,IF(BJ108+$C108-$CJ108-SUM($CL108:CQ108)&gt;AC107+AS108,AC107+AS108-BJ108,$C108-$CJ108-SUM($CL108:CQ108))))</f>
        <v>0</v>
      </c>
      <c r="CS108" s="174">
        <f ca="1">IF(AD107&lt;=0,0,IF($C108-$CJ108&lt;=SUM($CL108:CR108),0,IF(BK108+$C108-$CJ108-SUM($CL108:CR108)&gt;AD107+AT108,AD107+AT108-BK108,$C108-$CJ108-SUM($CL108:CR108))))</f>
        <v>0</v>
      </c>
      <c r="CT108" s="174">
        <f ca="1">IF(AE107&lt;=0,0,IF($C108-$CJ108&lt;=SUM($CL108:CS108),0,IF(BL108+$C108-$CJ108-SUM($CL108:CS108)&gt;AE107+AU108,AE107+AU108-BL108,$C108-$CJ108-SUM($CL108:CS108))))</f>
        <v>0</v>
      </c>
      <c r="CU108" s="174">
        <f ca="1">IF(AF107&lt;=0,0,IF($C108-$CJ108&lt;=SUM($CL108:CT108),0,IF(BM108+$C108-$CJ108-SUM($CL108:CT108)&gt;AF107+AV108,AF107+AV108-BM108,$C108-$CJ108-SUM($CL108:CT108))))</f>
        <v>0</v>
      </c>
      <c r="CV108" s="174">
        <f ca="1">IF(AG107&lt;=0,0,IF($C108-$CJ108&lt;=SUM($CL108:CU108),0,IF(BN108+$C108-$CJ108-SUM($CL108:CU108)&gt;AG107+AW108,AG107+AW108-BN108,$C108-$CJ108-SUM($CL108:CU108))))</f>
        <v>0</v>
      </c>
      <c r="CW108" s="174">
        <f ca="1">IF(AH107&lt;=0,0,IF($C108-$CJ108&lt;=SUM($CL108:CV108),0,IF(BO108+$C108-$CJ108-SUM($CL108:CV108)&gt;AH107+AX108,AH107+AX108-BO108,$C108-$CJ108-SUM($CL108:CV108))))</f>
        <v>0</v>
      </c>
      <c r="CX108" s="174">
        <f ca="1">IF(AI107&lt;=0,0,IF($C108-$CJ108&lt;=SUM($CL108:CW108),0,IF(BP108+$C108-$CJ108-SUM($CL108:CW108)&gt;AI107+AY108,AI107+AY108-BP108,$C108-$CJ108-SUM($CL108:CW108))))</f>
        <v>0</v>
      </c>
      <c r="CY108" s="174">
        <f ca="1">IF(AJ107&lt;=0,0,IF($C108-$CJ108&lt;=SUM($CL108:CX108),0,IF(BQ108+$C108-$CJ108-SUM($CL108:CX108)&gt;AJ107+AZ108,AJ107+AZ108-BQ108,$C108-$CJ108-SUM($CL108:CX108))))</f>
        <v>0</v>
      </c>
      <c r="CZ108" s="174">
        <f ca="1">IF(AK107&lt;=0,0,IF($C108-$CJ108&lt;=SUM($CL108:CY108),0,IF(BR108+$C108-$CJ108-SUM($CL108:CY108)&gt;AK107+BA108,AK107+BA108-BR108,$C108-$CJ108-SUM($CL108:CY108))))</f>
        <v>0</v>
      </c>
      <c r="DA108" s="176"/>
      <c r="DB108" s="176"/>
    </row>
    <row r="109" spans="1:106">
      <c r="A109" s="165" t="str">
        <f t="shared" ca="1" si="48"/>
        <v/>
      </c>
      <c r="B109" s="166" t="e">
        <f t="shared" ca="1" si="60"/>
        <v>#N/A</v>
      </c>
      <c r="C109" s="169" t="str">
        <f ca="1">IF(A109="","",IF(debteliminator,IF(($E$7-BS109)&lt;0,0,$E$7-BS109),0)+D109)</f>
        <v/>
      </c>
      <c r="D109" s="420"/>
      <c r="E109" s="172">
        <f t="shared" ca="1" si="61"/>
        <v>0</v>
      </c>
      <c r="F109" s="172">
        <f t="shared" ca="1" si="63"/>
        <v>0</v>
      </c>
      <c r="G109" s="172">
        <f t="shared" ca="1" si="64"/>
        <v>0</v>
      </c>
      <c r="H109" s="172">
        <f t="shared" ca="1" si="65"/>
        <v>0</v>
      </c>
      <c r="I109" s="172">
        <f t="shared" ca="1" si="66"/>
        <v>0</v>
      </c>
      <c r="J109" s="172">
        <f t="shared" ca="1" si="67"/>
        <v>0</v>
      </c>
      <c r="K109" s="172">
        <f t="shared" ca="1" si="68"/>
        <v>0</v>
      </c>
      <c r="L109" s="172">
        <f t="shared" ca="1" si="69"/>
        <v>0</v>
      </c>
      <c r="M109" s="172">
        <f t="shared" ca="1" si="70"/>
        <v>0</v>
      </c>
      <c r="N109" s="172">
        <f t="shared" ca="1" si="71"/>
        <v>0</v>
      </c>
      <c r="O109" s="172">
        <f t="shared" ca="1" si="72"/>
        <v>0</v>
      </c>
      <c r="P109" s="172">
        <f t="shared" ca="1" si="73"/>
        <v>0</v>
      </c>
      <c r="Q109" s="172">
        <f t="shared" ca="1" si="74"/>
        <v>0</v>
      </c>
      <c r="R109" s="172">
        <f t="shared" ca="1" si="75"/>
        <v>0</v>
      </c>
      <c r="S109" s="172">
        <f t="shared" ca="1" si="76"/>
        <v>0</v>
      </c>
      <c r="U109" s="169">
        <f t="shared" ca="1" si="49"/>
        <v>0</v>
      </c>
      <c r="V109" s="173">
        <f t="shared" ca="1" si="50"/>
        <v>0</v>
      </c>
      <c r="W109" s="174">
        <f t="shared" ca="1" si="51"/>
        <v>0</v>
      </c>
      <c r="X109" s="174">
        <f t="shared" ca="1" si="77"/>
        <v>0</v>
      </c>
      <c r="Y109" s="174">
        <f t="shared" ca="1" si="77"/>
        <v>0</v>
      </c>
      <c r="Z109" s="174">
        <f t="shared" ca="1" si="77"/>
        <v>0</v>
      </c>
      <c r="AA109" s="174">
        <f t="shared" ca="1" si="77"/>
        <v>0</v>
      </c>
      <c r="AB109" s="174">
        <f t="shared" ca="1" si="77"/>
        <v>0</v>
      </c>
      <c r="AC109" s="174">
        <f t="shared" ca="1" si="77"/>
        <v>0</v>
      </c>
      <c r="AD109" s="174">
        <f t="shared" ca="1" si="77"/>
        <v>0</v>
      </c>
      <c r="AE109" s="174">
        <f t="shared" ca="1" si="77"/>
        <v>0</v>
      </c>
      <c r="AF109" s="174">
        <f t="shared" ca="1" si="77"/>
        <v>0</v>
      </c>
      <c r="AG109" s="174">
        <f t="shared" ca="1" si="77"/>
        <v>0</v>
      </c>
      <c r="AH109" s="174">
        <f t="shared" ca="1" si="77"/>
        <v>0</v>
      </c>
      <c r="AI109" s="174">
        <f t="shared" ca="1" si="77"/>
        <v>0</v>
      </c>
      <c r="AJ109" s="174">
        <f t="shared" ca="1" si="77"/>
        <v>0</v>
      </c>
      <c r="AK109" s="174">
        <f t="shared" ca="1" si="77"/>
        <v>0</v>
      </c>
      <c r="AL109" s="179"/>
      <c r="AM109" s="174">
        <f t="shared" ca="1" si="53"/>
        <v>0</v>
      </c>
      <c r="AN109" s="174">
        <f t="shared" ca="1" si="78"/>
        <v>0</v>
      </c>
      <c r="AO109" s="174">
        <f t="shared" ca="1" si="78"/>
        <v>0</v>
      </c>
      <c r="AP109" s="174">
        <f t="shared" ca="1" si="78"/>
        <v>0</v>
      </c>
      <c r="AQ109" s="174">
        <f t="shared" ca="1" si="78"/>
        <v>0</v>
      </c>
      <c r="AR109" s="174">
        <f t="shared" ca="1" si="78"/>
        <v>0</v>
      </c>
      <c r="AS109" s="174">
        <f t="shared" ca="1" si="78"/>
        <v>0</v>
      </c>
      <c r="AT109" s="174">
        <f t="shared" ca="1" si="78"/>
        <v>0</v>
      </c>
      <c r="AU109" s="174">
        <f t="shared" ca="1" si="78"/>
        <v>0</v>
      </c>
      <c r="AV109" s="174">
        <f t="shared" ca="1" si="78"/>
        <v>0</v>
      </c>
      <c r="AW109" s="174">
        <f t="shared" ca="1" si="78"/>
        <v>0</v>
      </c>
      <c r="AX109" s="174">
        <f t="shared" ca="1" si="78"/>
        <v>0</v>
      </c>
      <c r="AY109" s="174">
        <f t="shared" ca="1" si="78"/>
        <v>0</v>
      </c>
      <c r="AZ109" s="174">
        <f t="shared" ca="1" si="78"/>
        <v>0</v>
      </c>
      <c r="BA109" s="174">
        <f t="shared" ca="1" si="78"/>
        <v>0</v>
      </c>
      <c r="BB109" s="175">
        <f t="shared" ca="1" si="55"/>
        <v>0</v>
      </c>
      <c r="BC109" s="176"/>
      <c r="BD109" s="174">
        <f t="shared" ca="1" si="56"/>
        <v>0</v>
      </c>
      <c r="BE109" s="174">
        <f t="shared" ca="1" si="79"/>
        <v>0</v>
      </c>
      <c r="BF109" s="174">
        <f t="shared" ca="1" si="79"/>
        <v>0</v>
      </c>
      <c r="BG109" s="174">
        <f t="shared" ca="1" si="79"/>
        <v>0</v>
      </c>
      <c r="BH109" s="174">
        <f t="shared" ca="1" si="79"/>
        <v>0</v>
      </c>
      <c r="BI109" s="174">
        <f t="shared" ca="1" si="79"/>
        <v>0</v>
      </c>
      <c r="BJ109" s="174">
        <f t="shared" ca="1" si="79"/>
        <v>0</v>
      </c>
      <c r="BK109" s="174">
        <f t="shared" ca="1" si="79"/>
        <v>0</v>
      </c>
      <c r="BL109" s="174">
        <f t="shared" ca="1" si="79"/>
        <v>0</v>
      </c>
      <c r="BM109" s="174">
        <f t="shared" ca="1" si="79"/>
        <v>0</v>
      </c>
      <c r="BN109" s="174">
        <f t="shared" ca="1" si="79"/>
        <v>0</v>
      </c>
      <c r="BO109" s="174">
        <f t="shared" ca="1" si="79"/>
        <v>0</v>
      </c>
      <c r="BP109" s="174">
        <f t="shared" ca="1" si="79"/>
        <v>0</v>
      </c>
      <c r="BQ109" s="174">
        <f t="shared" ca="1" si="79"/>
        <v>0</v>
      </c>
      <c r="BR109" s="174">
        <f t="shared" ca="1" si="79"/>
        <v>0</v>
      </c>
      <c r="BS109" s="177">
        <f t="shared" ca="1" si="58"/>
        <v>0</v>
      </c>
      <c r="BT109" s="175"/>
      <c r="BU109" s="178">
        <f ca="1">IF(NOT(debteliminator),0,IF(OR(E$11=0,W108+AM109-BD109&lt;=E$11),0,MIN(W108+AM109-BD109-E$11,$C109)))</f>
        <v>0</v>
      </c>
      <c r="BV109" s="174">
        <f ca="1">IF(NOT(debteliminator),0,IF(OR(F$11=0,X108+AN109-BE109&lt;=F$11),0,MIN(X108+AN109-BE109-F$11,$C109-SUM($BU109:BU109))))</f>
        <v>0</v>
      </c>
      <c r="BW109" s="174">
        <f ca="1">IF(NOT(debteliminator),0,IF(OR(G$11=0,Y108+AO109-BF109&lt;=G$11),0,MIN(Y108+AO109-BF109-G$11,$C109-SUM($BU109:BV109))))</f>
        <v>0</v>
      </c>
      <c r="BX109" s="174">
        <f ca="1">IF(NOT(debteliminator),0,IF(OR(H$11=0,Z108+AP109-BG109&lt;=H$11),0,MIN(Z108+AP109-BG109-H$11,$C109-SUM($BU109:BW109))))</f>
        <v>0</v>
      </c>
      <c r="BY109" s="174">
        <f ca="1">IF(NOT(debteliminator),0,IF(OR(I$11=0,AA108+AQ109-BH109&lt;=I$11),0,MIN(AA108+AQ109-BH109-I$11,$C109-SUM($BU109:BX109))))</f>
        <v>0</v>
      </c>
      <c r="BZ109" s="174">
        <f ca="1">IF(NOT(debteliminator),0,IF(OR(J$11=0,AB108+AR109-BI109&lt;=J$11),0,MIN(AB108+AR109-BI109-J$11,$C109-SUM($BU109:BY109))))</f>
        <v>0</v>
      </c>
      <c r="CA109" s="174">
        <f ca="1">IF(NOT(debteliminator),0,IF(OR(K$11=0,AC108+AS109-BJ109&lt;=K$11),0,MIN(AC108+AS109-BJ109-K$11,$C109-SUM($BU109:BZ109))))</f>
        <v>0</v>
      </c>
      <c r="CB109" s="174">
        <f ca="1">IF(NOT(debteliminator),0,IF(OR(L$11=0,AD108+AT109-BK109&lt;=L$11),0,MIN(AD108+AT109-BK109-L$11,$C109-SUM($BU109:CA109))))</f>
        <v>0</v>
      </c>
      <c r="CC109" s="174">
        <f ca="1">IF(NOT(debteliminator),0,IF(OR(M$11=0,AE108+AU109-BL109&lt;=M$11),0,MIN(AE108+AU109-BL109-M$11,$C109-SUM($BU109:CB109))))</f>
        <v>0</v>
      </c>
      <c r="CD109" s="174">
        <f ca="1">IF(NOT(debteliminator),0,IF(OR(N$11=0,AF108+AV109-BM109&lt;=N$11),0,MIN(AF108+AV109-BM109-N$11,$C109-SUM($BU109:CC109))))</f>
        <v>0</v>
      </c>
      <c r="CE109" s="174">
        <f ca="1">IF(NOT(debteliminator),0,IF(OR(O$11=0,AG108+AW109-BN109&lt;=O$11),0,MIN(AG108+AW109-BN109-O$11,$C109-SUM($BU109:CD109))))</f>
        <v>0</v>
      </c>
      <c r="CF109" s="174">
        <f ca="1">IF(NOT(debteliminator),0,IF(OR(P$11=0,AH108+AX109-BO109&lt;=P$11),0,MIN(AH108+AX109-BO109-P$11,$C109-SUM($BU109:CE109))))</f>
        <v>0</v>
      </c>
      <c r="CG109" s="174">
        <f ca="1">IF(NOT(debteliminator),0,IF(OR(Q$11=0,AI108+AY109-BP109&lt;=Q$11),0,MIN(AI108+AY109-BP109-Q$11,$C109-SUM($BU109:CF109))))</f>
        <v>0</v>
      </c>
      <c r="CH109" s="174">
        <f ca="1">IF(NOT(debteliminator),0,IF(OR(R$11=0,AJ108+AZ109-BQ109&lt;=R$11),0,MIN(AJ108+AZ109-BQ109-R$11,$C109-SUM($BU109:CG109))))</f>
        <v>0</v>
      </c>
      <c r="CI109" s="174">
        <f ca="1">IF(NOT(debteliminator),0,IF(OR(S$11=0,AK108+BA109-BR109&lt;=S$11),0,MIN(AK108+BA109-BR109-S$11,$C109-SUM($BU109:CH109))))</f>
        <v>0</v>
      </c>
      <c r="CJ109" s="177">
        <f t="shared" ca="1" si="59"/>
        <v>0</v>
      </c>
      <c r="CL109" s="178">
        <f t="shared" ca="1" si="62"/>
        <v>0</v>
      </c>
      <c r="CM109" s="174">
        <f ca="1">IF(X108&lt;=0,0,IF($C109-$CJ109&lt;=SUM($CL109:CL109),0,IF(BE109+$C109-$CJ109-SUM($CL109:CL109)&gt;X108+AN109,X108+AN109-BE109,$C109-$CJ109-SUM($CL109:CL109))))</f>
        <v>0</v>
      </c>
      <c r="CN109" s="174">
        <f ca="1">IF(Y108&lt;=0,0,IF($C109-$CJ109&lt;=SUM($CL109:CM109),0,IF(BF109+$C109-$CJ109-SUM($CL109:CM109)&gt;Y108+AO109,Y108+AO109-BF109,$C109-$CJ109-SUM($CL109:CM109))))</f>
        <v>0</v>
      </c>
      <c r="CO109" s="174">
        <f ca="1">IF(Z108&lt;=0,0,IF($C109-$CJ109&lt;=SUM($CL109:CN109),0,IF(BG109+$C109-$CJ109-SUM($CL109:CN109)&gt;Z108+AP109,Z108+AP109-BG109,$C109-$CJ109-SUM($CL109:CN109))))</f>
        <v>0</v>
      </c>
      <c r="CP109" s="174">
        <f ca="1">IF(AA108&lt;=0,0,IF($C109-$CJ109&lt;=SUM($CL109:CO109),0,IF(BH109+$C109-$CJ109-SUM($CL109:CO109)&gt;AA108+AQ109,AA108+AQ109-BH109,$C109-$CJ109-SUM($CL109:CO109))))</f>
        <v>0</v>
      </c>
      <c r="CQ109" s="174">
        <f ca="1">IF(AB108&lt;=0,0,IF($C109-$CJ109&lt;=SUM($CL109:CP109),0,IF(BI109+$C109-$CJ109-SUM($CL109:CP109)&gt;AB108+AR109,AB108+AR109-BI109,$C109-$CJ109-SUM($CL109:CP109))))</f>
        <v>0</v>
      </c>
      <c r="CR109" s="174">
        <f ca="1">IF(AC108&lt;=0,0,IF($C109-$CJ109&lt;=SUM($CL109:CQ109),0,IF(BJ109+$C109-$CJ109-SUM($CL109:CQ109)&gt;AC108+AS109,AC108+AS109-BJ109,$C109-$CJ109-SUM($CL109:CQ109))))</f>
        <v>0</v>
      </c>
      <c r="CS109" s="174">
        <f ca="1">IF(AD108&lt;=0,0,IF($C109-$CJ109&lt;=SUM($CL109:CR109),0,IF(BK109+$C109-$CJ109-SUM($CL109:CR109)&gt;AD108+AT109,AD108+AT109-BK109,$C109-$CJ109-SUM($CL109:CR109))))</f>
        <v>0</v>
      </c>
      <c r="CT109" s="174">
        <f ca="1">IF(AE108&lt;=0,0,IF($C109-$CJ109&lt;=SUM($CL109:CS109),0,IF(BL109+$C109-$CJ109-SUM($CL109:CS109)&gt;AE108+AU109,AE108+AU109-BL109,$C109-$CJ109-SUM($CL109:CS109))))</f>
        <v>0</v>
      </c>
      <c r="CU109" s="174">
        <f ca="1">IF(AF108&lt;=0,0,IF($C109-$CJ109&lt;=SUM($CL109:CT109),0,IF(BM109+$C109-$CJ109-SUM($CL109:CT109)&gt;AF108+AV109,AF108+AV109-BM109,$C109-$CJ109-SUM($CL109:CT109))))</f>
        <v>0</v>
      </c>
      <c r="CV109" s="174">
        <f ca="1">IF(AG108&lt;=0,0,IF($C109-$CJ109&lt;=SUM($CL109:CU109),0,IF(BN109+$C109-$CJ109-SUM($CL109:CU109)&gt;AG108+AW109,AG108+AW109-BN109,$C109-$CJ109-SUM($CL109:CU109))))</f>
        <v>0</v>
      </c>
      <c r="CW109" s="174">
        <f ca="1">IF(AH108&lt;=0,0,IF($C109-$CJ109&lt;=SUM($CL109:CV109),0,IF(BO109+$C109-$CJ109-SUM($CL109:CV109)&gt;AH108+AX109,AH108+AX109-BO109,$C109-$CJ109-SUM($CL109:CV109))))</f>
        <v>0</v>
      </c>
      <c r="CX109" s="174">
        <f ca="1">IF(AI108&lt;=0,0,IF($C109-$CJ109&lt;=SUM($CL109:CW109),0,IF(BP109+$C109-$CJ109-SUM($CL109:CW109)&gt;AI108+AY109,AI108+AY109-BP109,$C109-$CJ109-SUM($CL109:CW109))))</f>
        <v>0</v>
      </c>
      <c r="CY109" s="174">
        <f ca="1">IF(AJ108&lt;=0,0,IF($C109-$CJ109&lt;=SUM($CL109:CX109),0,IF(BQ109+$C109-$CJ109-SUM($CL109:CX109)&gt;AJ108+AZ109,AJ108+AZ109-BQ109,$C109-$CJ109-SUM($CL109:CX109))))</f>
        <v>0</v>
      </c>
      <c r="CZ109" s="174">
        <f ca="1">IF(AK108&lt;=0,0,IF($C109-$CJ109&lt;=SUM($CL109:CY109),0,IF(BR109+$C109-$CJ109-SUM($CL109:CY109)&gt;AK108+BA109,AK108+BA109-BR109,$C109-$CJ109-SUM($CL109:CY109))))</f>
        <v>0</v>
      </c>
      <c r="DA109" s="176"/>
      <c r="DB109" s="176"/>
    </row>
    <row r="110" spans="1:106">
      <c r="A110" s="165" t="str">
        <f t="shared" ca="1" si="48"/>
        <v/>
      </c>
      <c r="B110" s="166" t="e">
        <f t="shared" ca="1" si="60"/>
        <v>#N/A</v>
      </c>
      <c r="C110" s="169" t="str">
        <f ca="1">IF(A110="","",IF(debteliminator,IF(($E$7-BS110)&lt;0,0,$E$7-BS110),0)+D110)</f>
        <v/>
      </c>
      <c r="D110" s="420"/>
      <c r="E110" s="172">
        <f t="shared" ca="1" si="61"/>
        <v>0</v>
      </c>
      <c r="F110" s="172">
        <f t="shared" ca="1" si="63"/>
        <v>0</v>
      </c>
      <c r="G110" s="172">
        <f t="shared" ca="1" si="64"/>
        <v>0</v>
      </c>
      <c r="H110" s="172">
        <f t="shared" ca="1" si="65"/>
        <v>0</v>
      </c>
      <c r="I110" s="172">
        <f t="shared" ca="1" si="66"/>
        <v>0</v>
      </c>
      <c r="J110" s="172">
        <f t="shared" ca="1" si="67"/>
        <v>0</v>
      </c>
      <c r="K110" s="172">
        <f t="shared" ca="1" si="68"/>
        <v>0</v>
      </c>
      <c r="L110" s="172">
        <f t="shared" ca="1" si="69"/>
        <v>0</v>
      </c>
      <c r="M110" s="172">
        <f t="shared" ca="1" si="70"/>
        <v>0</v>
      </c>
      <c r="N110" s="172">
        <f t="shared" ca="1" si="71"/>
        <v>0</v>
      </c>
      <c r="O110" s="172">
        <f t="shared" ca="1" si="72"/>
        <v>0</v>
      </c>
      <c r="P110" s="172">
        <f t="shared" ca="1" si="73"/>
        <v>0</v>
      </c>
      <c r="Q110" s="172">
        <f t="shared" ca="1" si="74"/>
        <v>0</v>
      </c>
      <c r="R110" s="172">
        <f t="shared" ca="1" si="75"/>
        <v>0</v>
      </c>
      <c r="S110" s="172">
        <f t="shared" ca="1" si="76"/>
        <v>0</v>
      </c>
      <c r="U110" s="169">
        <f t="shared" ca="1" si="49"/>
        <v>0</v>
      </c>
      <c r="V110" s="173">
        <f t="shared" ca="1" si="50"/>
        <v>0</v>
      </c>
      <c r="W110" s="174">
        <f t="shared" ca="1" si="51"/>
        <v>0</v>
      </c>
      <c r="X110" s="174">
        <f t="shared" ca="1" si="77"/>
        <v>0</v>
      </c>
      <c r="Y110" s="174">
        <f t="shared" ca="1" si="77"/>
        <v>0</v>
      </c>
      <c r="Z110" s="174">
        <f t="shared" ca="1" si="77"/>
        <v>0</v>
      </c>
      <c r="AA110" s="174">
        <f t="shared" ca="1" si="77"/>
        <v>0</v>
      </c>
      <c r="AB110" s="174">
        <f t="shared" ca="1" si="77"/>
        <v>0</v>
      </c>
      <c r="AC110" s="174">
        <f t="shared" ca="1" si="77"/>
        <v>0</v>
      </c>
      <c r="AD110" s="174">
        <f t="shared" ca="1" si="77"/>
        <v>0</v>
      </c>
      <c r="AE110" s="174">
        <f t="shared" ca="1" si="77"/>
        <v>0</v>
      </c>
      <c r="AF110" s="174">
        <f t="shared" ca="1" si="77"/>
        <v>0</v>
      </c>
      <c r="AG110" s="174">
        <f t="shared" ca="1" si="77"/>
        <v>0</v>
      </c>
      <c r="AH110" s="174">
        <f t="shared" ca="1" si="77"/>
        <v>0</v>
      </c>
      <c r="AI110" s="174">
        <f t="shared" ca="1" si="77"/>
        <v>0</v>
      </c>
      <c r="AJ110" s="174">
        <f t="shared" ca="1" si="77"/>
        <v>0</v>
      </c>
      <c r="AK110" s="174">
        <f t="shared" ca="1" si="77"/>
        <v>0</v>
      </c>
      <c r="AL110" s="179"/>
      <c r="AM110" s="174">
        <f t="shared" ca="1" si="53"/>
        <v>0</v>
      </c>
      <c r="AN110" s="174">
        <f t="shared" ca="1" si="78"/>
        <v>0</v>
      </c>
      <c r="AO110" s="174">
        <f t="shared" ca="1" si="78"/>
        <v>0</v>
      </c>
      <c r="AP110" s="174">
        <f t="shared" ca="1" si="78"/>
        <v>0</v>
      </c>
      <c r="AQ110" s="174">
        <f t="shared" ca="1" si="78"/>
        <v>0</v>
      </c>
      <c r="AR110" s="174">
        <f t="shared" ca="1" si="78"/>
        <v>0</v>
      </c>
      <c r="AS110" s="174">
        <f t="shared" ca="1" si="78"/>
        <v>0</v>
      </c>
      <c r="AT110" s="174">
        <f t="shared" ca="1" si="78"/>
        <v>0</v>
      </c>
      <c r="AU110" s="174">
        <f t="shared" ca="1" si="78"/>
        <v>0</v>
      </c>
      <c r="AV110" s="174">
        <f t="shared" ca="1" si="78"/>
        <v>0</v>
      </c>
      <c r="AW110" s="174">
        <f t="shared" ca="1" si="78"/>
        <v>0</v>
      </c>
      <c r="AX110" s="174">
        <f t="shared" ca="1" si="78"/>
        <v>0</v>
      </c>
      <c r="AY110" s="174">
        <f t="shared" ca="1" si="78"/>
        <v>0</v>
      </c>
      <c r="AZ110" s="174">
        <f t="shared" ca="1" si="78"/>
        <v>0</v>
      </c>
      <c r="BA110" s="174">
        <f t="shared" ca="1" si="78"/>
        <v>0</v>
      </c>
      <c r="BB110" s="175">
        <f t="shared" ca="1" si="55"/>
        <v>0</v>
      </c>
      <c r="BC110" s="176"/>
      <c r="BD110" s="174">
        <f t="shared" ca="1" si="56"/>
        <v>0</v>
      </c>
      <c r="BE110" s="174">
        <f t="shared" ca="1" si="79"/>
        <v>0</v>
      </c>
      <c r="BF110" s="174">
        <f t="shared" ca="1" si="79"/>
        <v>0</v>
      </c>
      <c r="BG110" s="174">
        <f t="shared" ca="1" si="79"/>
        <v>0</v>
      </c>
      <c r="BH110" s="174">
        <f t="shared" ca="1" si="79"/>
        <v>0</v>
      </c>
      <c r="BI110" s="174">
        <f t="shared" ca="1" si="79"/>
        <v>0</v>
      </c>
      <c r="BJ110" s="174">
        <f t="shared" ca="1" si="79"/>
        <v>0</v>
      </c>
      <c r="BK110" s="174">
        <f t="shared" ca="1" si="79"/>
        <v>0</v>
      </c>
      <c r="BL110" s="174">
        <f t="shared" ca="1" si="79"/>
        <v>0</v>
      </c>
      <c r="BM110" s="174">
        <f t="shared" ca="1" si="79"/>
        <v>0</v>
      </c>
      <c r="BN110" s="174">
        <f t="shared" ca="1" si="79"/>
        <v>0</v>
      </c>
      <c r="BO110" s="174">
        <f t="shared" ca="1" si="79"/>
        <v>0</v>
      </c>
      <c r="BP110" s="174">
        <f t="shared" ca="1" si="79"/>
        <v>0</v>
      </c>
      <c r="BQ110" s="174">
        <f t="shared" ca="1" si="79"/>
        <v>0</v>
      </c>
      <c r="BR110" s="174">
        <f t="shared" ca="1" si="79"/>
        <v>0</v>
      </c>
      <c r="BS110" s="177">
        <f t="shared" ca="1" si="58"/>
        <v>0</v>
      </c>
      <c r="BT110" s="175"/>
      <c r="BU110" s="178">
        <f ca="1">IF(NOT(debteliminator),0,IF(OR(E$11=0,W109+AM110-BD110&lt;=E$11),0,MIN(W109+AM110-BD110-E$11,$C110)))</f>
        <v>0</v>
      </c>
      <c r="BV110" s="174">
        <f ca="1">IF(NOT(debteliminator),0,IF(OR(F$11=0,X109+AN110-BE110&lt;=F$11),0,MIN(X109+AN110-BE110-F$11,$C110-SUM($BU110:BU110))))</f>
        <v>0</v>
      </c>
      <c r="BW110" s="174">
        <f ca="1">IF(NOT(debteliminator),0,IF(OR(G$11=0,Y109+AO110-BF110&lt;=G$11),0,MIN(Y109+AO110-BF110-G$11,$C110-SUM($BU110:BV110))))</f>
        <v>0</v>
      </c>
      <c r="BX110" s="174">
        <f ca="1">IF(NOT(debteliminator),0,IF(OR(H$11=0,Z109+AP110-BG110&lt;=H$11),0,MIN(Z109+AP110-BG110-H$11,$C110-SUM($BU110:BW110))))</f>
        <v>0</v>
      </c>
      <c r="BY110" s="174">
        <f ca="1">IF(NOT(debteliminator),0,IF(OR(I$11=0,AA109+AQ110-BH110&lt;=I$11),0,MIN(AA109+AQ110-BH110-I$11,$C110-SUM($BU110:BX110))))</f>
        <v>0</v>
      </c>
      <c r="BZ110" s="174">
        <f ca="1">IF(NOT(debteliminator),0,IF(OR(J$11=0,AB109+AR110-BI110&lt;=J$11),0,MIN(AB109+AR110-BI110-J$11,$C110-SUM($BU110:BY110))))</f>
        <v>0</v>
      </c>
      <c r="CA110" s="174">
        <f ca="1">IF(NOT(debteliminator),0,IF(OR(K$11=0,AC109+AS110-BJ110&lt;=K$11),0,MIN(AC109+AS110-BJ110-K$11,$C110-SUM($BU110:BZ110))))</f>
        <v>0</v>
      </c>
      <c r="CB110" s="174">
        <f ca="1">IF(NOT(debteliminator),0,IF(OR(L$11=0,AD109+AT110-BK110&lt;=L$11),0,MIN(AD109+AT110-BK110-L$11,$C110-SUM($BU110:CA110))))</f>
        <v>0</v>
      </c>
      <c r="CC110" s="174">
        <f ca="1">IF(NOT(debteliminator),0,IF(OR(M$11=0,AE109+AU110-BL110&lt;=M$11),0,MIN(AE109+AU110-BL110-M$11,$C110-SUM($BU110:CB110))))</f>
        <v>0</v>
      </c>
      <c r="CD110" s="174">
        <f ca="1">IF(NOT(debteliminator),0,IF(OR(N$11=0,AF109+AV110-BM110&lt;=N$11),0,MIN(AF109+AV110-BM110-N$11,$C110-SUM($BU110:CC110))))</f>
        <v>0</v>
      </c>
      <c r="CE110" s="174">
        <f ca="1">IF(NOT(debteliminator),0,IF(OR(O$11=0,AG109+AW110-BN110&lt;=O$11),0,MIN(AG109+AW110-BN110-O$11,$C110-SUM($BU110:CD110))))</f>
        <v>0</v>
      </c>
      <c r="CF110" s="174">
        <f ca="1">IF(NOT(debteliminator),0,IF(OR(P$11=0,AH109+AX110-BO110&lt;=P$11),0,MIN(AH109+AX110-BO110-P$11,$C110-SUM($BU110:CE110))))</f>
        <v>0</v>
      </c>
      <c r="CG110" s="174">
        <f ca="1">IF(NOT(debteliminator),0,IF(OR(Q$11=0,AI109+AY110-BP110&lt;=Q$11),0,MIN(AI109+AY110-BP110-Q$11,$C110-SUM($BU110:CF110))))</f>
        <v>0</v>
      </c>
      <c r="CH110" s="174">
        <f ca="1">IF(NOT(debteliminator),0,IF(OR(R$11=0,AJ109+AZ110-BQ110&lt;=R$11),0,MIN(AJ109+AZ110-BQ110-R$11,$C110-SUM($BU110:CG110))))</f>
        <v>0</v>
      </c>
      <c r="CI110" s="174">
        <f ca="1">IF(NOT(debteliminator),0,IF(OR(S$11=0,AK109+BA110-BR110&lt;=S$11),0,MIN(AK109+BA110-BR110-S$11,$C110-SUM($BU110:CH110))))</f>
        <v>0</v>
      </c>
      <c r="CJ110" s="177">
        <f t="shared" ca="1" si="59"/>
        <v>0</v>
      </c>
      <c r="CL110" s="178">
        <f t="shared" ca="1" si="62"/>
        <v>0</v>
      </c>
      <c r="CM110" s="174">
        <f ca="1">IF(X109&lt;=0,0,IF($C110-$CJ110&lt;=SUM($CL110:CL110),0,IF(BE110+$C110-$CJ110-SUM($CL110:CL110)&gt;X109+AN110,X109+AN110-BE110,$C110-$CJ110-SUM($CL110:CL110))))</f>
        <v>0</v>
      </c>
      <c r="CN110" s="174">
        <f ca="1">IF(Y109&lt;=0,0,IF($C110-$CJ110&lt;=SUM($CL110:CM110),0,IF(BF110+$C110-$CJ110-SUM($CL110:CM110)&gt;Y109+AO110,Y109+AO110-BF110,$C110-$CJ110-SUM($CL110:CM110))))</f>
        <v>0</v>
      </c>
      <c r="CO110" s="174">
        <f ca="1">IF(Z109&lt;=0,0,IF($C110-$CJ110&lt;=SUM($CL110:CN110),0,IF(BG110+$C110-$CJ110-SUM($CL110:CN110)&gt;Z109+AP110,Z109+AP110-BG110,$C110-$CJ110-SUM($CL110:CN110))))</f>
        <v>0</v>
      </c>
      <c r="CP110" s="174">
        <f ca="1">IF(AA109&lt;=0,0,IF($C110-$CJ110&lt;=SUM($CL110:CO110),0,IF(BH110+$C110-$CJ110-SUM($CL110:CO110)&gt;AA109+AQ110,AA109+AQ110-BH110,$C110-$CJ110-SUM($CL110:CO110))))</f>
        <v>0</v>
      </c>
      <c r="CQ110" s="174">
        <f ca="1">IF(AB109&lt;=0,0,IF($C110-$CJ110&lt;=SUM($CL110:CP110),0,IF(BI110+$C110-$CJ110-SUM($CL110:CP110)&gt;AB109+AR110,AB109+AR110-BI110,$C110-$CJ110-SUM($CL110:CP110))))</f>
        <v>0</v>
      </c>
      <c r="CR110" s="174">
        <f ca="1">IF(AC109&lt;=0,0,IF($C110-$CJ110&lt;=SUM($CL110:CQ110),0,IF(BJ110+$C110-$CJ110-SUM($CL110:CQ110)&gt;AC109+AS110,AC109+AS110-BJ110,$C110-$CJ110-SUM($CL110:CQ110))))</f>
        <v>0</v>
      </c>
      <c r="CS110" s="174">
        <f ca="1">IF(AD109&lt;=0,0,IF($C110-$CJ110&lt;=SUM($CL110:CR110),0,IF(BK110+$C110-$CJ110-SUM($CL110:CR110)&gt;AD109+AT110,AD109+AT110-BK110,$C110-$CJ110-SUM($CL110:CR110))))</f>
        <v>0</v>
      </c>
      <c r="CT110" s="174">
        <f ca="1">IF(AE109&lt;=0,0,IF($C110-$CJ110&lt;=SUM($CL110:CS110),0,IF(BL110+$C110-$CJ110-SUM($CL110:CS110)&gt;AE109+AU110,AE109+AU110-BL110,$C110-$CJ110-SUM($CL110:CS110))))</f>
        <v>0</v>
      </c>
      <c r="CU110" s="174">
        <f ca="1">IF(AF109&lt;=0,0,IF($C110-$CJ110&lt;=SUM($CL110:CT110),0,IF(BM110+$C110-$CJ110-SUM($CL110:CT110)&gt;AF109+AV110,AF109+AV110-BM110,$C110-$CJ110-SUM($CL110:CT110))))</f>
        <v>0</v>
      </c>
      <c r="CV110" s="174">
        <f ca="1">IF(AG109&lt;=0,0,IF($C110-$CJ110&lt;=SUM($CL110:CU110),0,IF(BN110+$C110-$CJ110-SUM($CL110:CU110)&gt;AG109+AW110,AG109+AW110-BN110,$C110-$CJ110-SUM($CL110:CU110))))</f>
        <v>0</v>
      </c>
      <c r="CW110" s="174">
        <f ca="1">IF(AH109&lt;=0,0,IF($C110-$CJ110&lt;=SUM($CL110:CV110),0,IF(BO110+$C110-$CJ110-SUM($CL110:CV110)&gt;AH109+AX110,AH109+AX110-BO110,$C110-$CJ110-SUM($CL110:CV110))))</f>
        <v>0</v>
      </c>
      <c r="CX110" s="174">
        <f ca="1">IF(AI109&lt;=0,0,IF($C110-$CJ110&lt;=SUM($CL110:CW110),0,IF(BP110+$C110-$CJ110-SUM($CL110:CW110)&gt;AI109+AY110,AI109+AY110-BP110,$C110-$CJ110-SUM($CL110:CW110))))</f>
        <v>0</v>
      </c>
      <c r="CY110" s="174">
        <f ca="1">IF(AJ109&lt;=0,0,IF($C110-$CJ110&lt;=SUM($CL110:CX110),0,IF(BQ110+$C110-$CJ110-SUM($CL110:CX110)&gt;AJ109+AZ110,AJ109+AZ110-BQ110,$C110-$CJ110-SUM($CL110:CX110))))</f>
        <v>0</v>
      </c>
      <c r="CZ110" s="174">
        <f ca="1">IF(AK109&lt;=0,0,IF($C110-$CJ110&lt;=SUM($CL110:CY110),0,IF(BR110+$C110-$CJ110-SUM($CL110:CY110)&gt;AK109+BA110,AK109+BA110-BR110,$C110-$CJ110-SUM($CL110:CY110))))</f>
        <v>0</v>
      </c>
      <c r="DA110" s="176"/>
      <c r="DB110" s="176"/>
    </row>
    <row r="111" spans="1:106">
      <c r="A111" s="165" t="str">
        <f t="shared" ca="1" si="48"/>
        <v/>
      </c>
      <c r="B111" s="166" t="e">
        <f t="shared" ca="1" si="60"/>
        <v>#N/A</v>
      </c>
      <c r="C111" s="169" t="str">
        <f ca="1">IF(A111="","",IF(debteliminator,IF(($E$7-BS111)&lt;0,0,$E$7-BS111),0)+D111)</f>
        <v/>
      </c>
      <c r="D111" s="420"/>
      <c r="E111" s="172">
        <f t="shared" ca="1" si="61"/>
        <v>0</v>
      </c>
      <c r="F111" s="172">
        <f t="shared" ca="1" si="63"/>
        <v>0</v>
      </c>
      <c r="G111" s="172">
        <f t="shared" ca="1" si="64"/>
        <v>0</v>
      </c>
      <c r="H111" s="172">
        <f t="shared" ca="1" si="65"/>
        <v>0</v>
      </c>
      <c r="I111" s="172">
        <f t="shared" ca="1" si="66"/>
        <v>0</v>
      </c>
      <c r="J111" s="172">
        <f t="shared" ca="1" si="67"/>
        <v>0</v>
      </c>
      <c r="K111" s="172">
        <f t="shared" ca="1" si="68"/>
        <v>0</v>
      </c>
      <c r="L111" s="172">
        <f t="shared" ca="1" si="69"/>
        <v>0</v>
      </c>
      <c r="M111" s="172">
        <f t="shared" ca="1" si="70"/>
        <v>0</v>
      </c>
      <c r="N111" s="172">
        <f t="shared" ca="1" si="71"/>
        <v>0</v>
      </c>
      <c r="O111" s="172">
        <f t="shared" ca="1" si="72"/>
        <v>0</v>
      </c>
      <c r="P111" s="172">
        <f t="shared" ca="1" si="73"/>
        <v>0</v>
      </c>
      <c r="Q111" s="172">
        <f t="shared" ca="1" si="74"/>
        <v>0</v>
      </c>
      <c r="R111" s="172">
        <f t="shared" ca="1" si="75"/>
        <v>0</v>
      </c>
      <c r="S111" s="172">
        <f t="shared" ca="1" si="76"/>
        <v>0</v>
      </c>
      <c r="U111" s="169">
        <f t="shared" ca="1" si="49"/>
        <v>0</v>
      </c>
      <c r="V111" s="173">
        <f t="shared" ca="1" si="50"/>
        <v>0</v>
      </c>
      <c r="W111" s="174">
        <f t="shared" ca="1" si="51"/>
        <v>0</v>
      </c>
      <c r="X111" s="174">
        <f t="shared" ca="1" si="77"/>
        <v>0</v>
      </c>
      <c r="Y111" s="174">
        <f t="shared" ca="1" si="77"/>
        <v>0</v>
      </c>
      <c r="Z111" s="174">
        <f t="shared" ca="1" si="77"/>
        <v>0</v>
      </c>
      <c r="AA111" s="174">
        <f t="shared" ca="1" si="77"/>
        <v>0</v>
      </c>
      <c r="AB111" s="174">
        <f t="shared" ca="1" si="77"/>
        <v>0</v>
      </c>
      <c r="AC111" s="174">
        <f t="shared" ca="1" si="77"/>
        <v>0</v>
      </c>
      <c r="AD111" s="174">
        <f t="shared" ca="1" si="77"/>
        <v>0</v>
      </c>
      <c r="AE111" s="174">
        <f t="shared" ca="1" si="77"/>
        <v>0</v>
      </c>
      <c r="AF111" s="174">
        <f t="shared" ca="1" si="77"/>
        <v>0</v>
      </c>
      <c r="AG111" s="174">
        <f t="shared" ca="1" si="77"/>
        <v>0</v>
      </c>
      <c r="AH111" s="174">
        <f t="shared" ca="1" si="77"/>
        <v>0</v>
      </c>
      <c r="AI111" s="174">
        <f t="shared" ca="1" si="77"/>
        <v>0</v>
      </c>
      <c r="AJ111" s="174">
        <f t="shared" ca="1" si="77"/>
        <v>0</v>
      </c>
      <c r="AK111" s="174">
        <f t="shared" ca="1" si="77"/>
        <v>0</v>
      </c>
      <c r="AL111" s="179"/>
      <c r="AM111" s="174">
        <f t="shared" ca="1" si="53"/>
        <v>0</v>
      </c>
      <c r="AN111" s="174">
        <f t="shared" ca="1" si="78"/>
        <v>0</v>
      </c>
      <c r="AO111" s="174">
        <f t="shared" ca="1" si="78"/>
        <v>0</v>
      </c>
      <c r="AP111" s="174">
        <f t="shared" ca="1" si="78"/>
        <v>0</v>
      </c>
      <c r="AQ111" s="174">
        <f t="shared" ca="1" si="78"/>
        <v>0</v>
      </c>
      <c r="AR111" s="174">
        <f t="shared" ca="1" si="78"/>
        <v>0</v>
      </c>
      <c r="AS111" s="174">
        <f t="shared" ca="1" si="78"/>
        <v>0</v>
      </c>
      <c r="AT111" s="174">
        <f t="shared" ca="1" si="78"/>
        <v>0</v>
      </c>
      <c r="AU111" s="174">
        <f t="shared" ca="1" si="78"/>
        <v>0</v>
      </c>
      <c r="AV111" s="174">
        <f t="shared" ca="1" si="78"/>
        <v>0</v>
      </c>
      <c r="AW111" s="174">
        <f t="shared" ca="1" si="78"/>
        <v>0</v>
      </c>
      <c r="AX111" s="174">
        <f t="shared" ca="1" si="78"/>
        <v>0</v>
      </c>
      <c r="AY111" s="174">
        <f t="shared" ca="1" si="78"/>
        <v>0</v>
      </c>
      <c r="AZ111" s="174">
        <f t="shared" ca="1" si="78"/>
        <v>0</v>
      </c>
      <c r="BA111" s="174">
        <f t="shared" ca="1" si="78"/>
        <v>0</v>
      </c>
      <c r="BB111" s="175">
        <f t="shared" ca="1" si="55"/>
        <v>0</v>
      </c>
      <c r="BC111" s="176"/>
      <c r="BD111" s="174">
        <f t="shared" ca="1" si="56"/>
        <v>0</v>
      </c>
      <c r="BE111" s="174">
        <f t="shared" ca="1" si="79"/>
        <v>0</v>
      </c>
      <c r="BF111" s="174">
        <f t="shared" ca="1" si="79"/>
        <v>0</v>
      </c>
      <c r="BG111" s="174">
        <f t="shared" ca="1" si="79"/>
        <v>0</v>
      </c>
      <c r="BH111" s="174">
        <f t="shared" ca="1" si="79"/>
        <v>0</v>
      </c>
      <c r="BI111" s="174">
        <f t="shared" ca="1" si="79"/>
        <v>0</v>
      </c>
      <c r="BJ111" s="174">
        <f t="shared" ca="1" si="79"/>
        <v>0</v>
      </c>
      <c r="BK111" s="174">
        <f t="shared" ca="1" si="79"/>
        <v>0</v>
      </c>
      <c r="BL111" s="174">
        <f t="shared" ca="1" si="79"/>
        <v>0</v>
      </c>
      <c r="BM111" s="174">
        <f t="shared" ca="1" si="79"/>
        <v>0</v>
      </c>
      <c r="BN111" s="174">
        <f t="shared" ca="1" si="79"/>
        <v>0</v>
      </c>
      <c r="BO111" s="174">
        <f t="shared" ca="1" si="79"/>
        <v>0</v>
      </c>
      <c r="BP111" s="174">
        <f t="shared" ca="1" si="79"/>
        <v>0</v>
      </c>
      <c r="BQ111" s="174">
        <f t="shared" ca="1" si="79"/>
        <v>0</v>
      </c>
      <c r="BR111" s="174">
        <f t="shared" ca="1" si="79"/>
        <v>0</v>
      </c>
      <c r="BS111" s="177">
        <f t="shared" ca="1" si="58"/>
        <v>0</v>
      </c>
      <c r="BT111" s="175"/>
      <c r="BU111" s="178">
        <f ca="1">IF(NOT(debteliminator),0,IF(OR(E$11=0,W110+AM111-BD111&lt;=E$11),0,MIN(W110+AM111-BD111-E$11,$C111)))</f>
        <v>0</v>
      </c>
      <c r="BV111" s="174">
        <f ca="1">IF(NOT(debteliminator),0,IF(OR(F$11=0,X110+AN111-BE111&lt;=F$11),0,MIN(X110+AN111-BE111-F$11,$C111-SUM($BU111:BU111))))</f>
        <v>0</v>
      </c>
      <c r="BW111" s="174">
        <f ca="1">IF(NOT(debteliminator),0,IF(OR(G$11=0,Y110+AO111-BF111&lt;=G$11),0,MIN(Y110+AO111-BF111-G$11,$C111-SUM($BU111:BV111))))</f>
        <v>0</v>
      </c>
      <c r="BX111" s="174">
        <f ca="1">IF(NOT(debteliminator),0,IF(OR(H$11=0,Z110+AP111-BG111&lt;=H$11),0,MIN(Z110+AP111-BG111-H$11,$C111-SUM($BU111:BW111))))</f>
        <v>0</v>
      </c>
      <c r="BY111" s="174">
        <f ca="1">IF(NOT(debteliminator),0,IF(OR(I$11=0,AA110+AQ111-BH111&lt;=I$11),0,MIN(AA110+AQ111-BH111-I$11,$C111-SUM($BU111:BX111))))</f>
        <v>0</v>
      </c>
      <c r="BZ111" s="174">
        <f ca="1">IF(NOT(debteliminator),0,IF(OR(J$11=0,AB110+AR111-BI111&lt;=J$11),0,MIN(AB110+AR111-BI111-J$11,$C111-SUM($BU111:BY111))))</f>
        <v>0</v>
      </c>
      <c r="CA111" s="174">
        <f ca="1">IF(NOT(debteliminator),0,IF(OR(K$11=0,AC110+AS111-BJ111&lt;=K$11),0,MIN(AC110+AS111-BJ111-K$11,$C111-SUM($BU111:BZ111))))</f>
        <v>0</v>
      </c>
      <c r="CB111" s="174">
        <f ca="1">IF(NOT(debteliminator),0,IF(OR(L$11=0,AD110+AT111-BK111&lt;=L$11),0,MIN(AD110+AT111-BK111-L$11,$C111-SUM($BU111:CA111))))</f>
        <v>0</v>
      </c>
      <c r="CC111" s="174">
        <f ca="1">IF(NOT(debteliminator),0,IF(OR(M$11=0,AE110+AU111-BL111&lt;=M$11),0,MIN(AE110+AU111-BL111-M$11,$C111-SUM($BU111:CB111))))</f>
        <v>0</v>
      </c>
      <c r="CD111" s="174">
        <f ca="1">IF(NOT(debteliminator),0,IF(OR(N$11=0,AF110+AV111-BM111&lt;=N$11),0,MIN(AF110+AV111-BM111-N$11,$C111-SUM($BU111:CC111))))</f>
        <v>0</v>
      </c>
      <c r="CE111" s="174">
        <f ca="1">IF(NOT(debteliminator),0,IF(OR(O$11=0,AG110+AW111-BN111&lt;=O$11),0,MIN(AG110+AW111-BN111-O$11,$C111-SUM($BU111:CD111))))</f>
        <v>0</v>
      </c>
      <c r="CF111" s="174">
        <f ca="1">IF(NOT(debteliminator),0,IF(OR(P$11=0,AH110+AX111-BO111&lt;=P$11),0,MIN(AH110+AX111-BO111-P$11,$C111-SUM($BU111:CE111))))</f>
        <v>0</v>
      </c>
      <c r="CG111" s="174">
        <f ca="1">IF(NOT(debteliminator),0,IF(OR(Q$11=0,AI110+AY111-BP111&lt;=Q$11),0,MIN(AI110+AY111-BP111-Q$11,$C111-SUM($BU111:CF111))))</f>
        <v>0</v>
      </c>
      <c r="CH111" s="174">
        <f ca="1">IF(NOT(debteliminator),0,IF(OR(R$11=0,AJ110+AZ111-BQ111&lt;=R$11),0,MIN(AJ110+AZ111-BQ111-R$11,$C111-SUM($BU111:CG111))))</f>
        <v>0</v>
      </c>
      <c r="CI111" s="174">
        <f ca="1">IF(NOT(debteliminator),0,IF(OR(S$11=0,AK110+BA111-BR111&lt;=S$11),0,MIN(AK110+BA111-BR111-S$11,$C111-SUM($BU111:CH111))))</f>
        <v>0</v>
      </c>
      <c r="CJ111" s="177">
        <f t="shared" ca="1" si="59"/>
        <v>0</v>
      </c>
      <c r="CL111" s="178">
        <f t="shared" ca="1" si="62"/>
        <v>0</v>
      </c>
      <c r="CM111" s="174">
        <f ca="1">IF(X110&lt;=0,0,IF($C111-$CJ111&lt;=SUM($CL111:CL111),0,IF(BE111+$C111-$CJ111-SUM($CL111:CL111)&gt;X110+AN111,X110+AN111-BE111,$C111-$CJ111-SUM($CL111:CL111))))</f>
        <v>0</v>
      </c>
      <c r="CN111" s="174">
        <f ca="1">IF(Y110&lt;=0,0,IF($C111-$CJ111&lt;=SUM($CL111:CM111),0,IF(BF111+$C111-$CJ111-SUM($CL111:CM111)&gt;Y110+AO111,Y110+AO111-BF111,$C111-$CJ111-SUM($CL111:CM111))))</f>
        <v>0</v>
      </c>
      <c r="CO111" s="174">
        <f ca="1">IF(Z110&lt;=0,0,IF($C111-$CJ111&lt;=SUM($CL111:CN111),0,IF(BG111+$C111-$CJ111-SUM($CL111:CN111)&gt;Z110+AP111,Z110+AP111-BG111,$C111-$CJ111-SUM($CL111:CN111))))</f>
        <v>0</v>
      </c>
      <c r="CP111" s="174">
        <f ca="1">IF(AA110&lt;=0,0,IF($C111-$CJ111&lt;=SUM($CL111:CO111),0,IF(BH111+$C111-$CJ111-SUM($CL111:CO111)&gt;AA110+AQ111,AA110+AQ111-BH111,$C111-$CJ111-SUM($CL111:CO111))))</f>
        <v>0</v>
      </c>
      <c r="CQ111" s="174">
        <f ca="1">IF(AB110&lt;=0,0,IF($C111-$CJ111&lt;=SUM($CL111:CP111),0,IF(BI111+$C111-$CJ111-SUM($CL111:CP111)&gt;AB110+AR111,AB110+AR111-BI111,$C111-$CJ111-SUM($CL111:CP111))))</f>
        <v>0</v>
      </c>
      <c r="CR111" s="174">
        <f ca="1">IF(AC110&lt;=0,0,IF($C111-$CJ111&lt;=SUM($CL111:CQ111),0,IF(BJ111+$C111-$CJ111-SUM($CL111:CQ111)&gt;AC110+AS111,AC110+AS111-BJ111,$C111-$CJ111-SUM($CL111:CQ111))))</f>
        <v>0</v>
      </c>
      <c r="CS111" s="174">
        <f ca="1">IF(AD110&lt;=0,0,IF($C111-$CJ111&lt;=SUM($CL111:CR111),0,IF(BK111+$C111-$CJ111-SUM($CL111:CR111)&gt;AD110+AT111,AD110+AT111-BK111,$C111-$CJ111-SUM($CL111:CR111))))</f>
        <v>0</v>
      </c>
      <c r="CT111" s="174">
        <f ca="1">IF(AE110&lt;=0,0,IF($C111-$CJ111&lt;=SUM($CL111:CS111),0,IF(BL111+$C111-$CJ111-SUM($CL111:CS111)&gt;AE110+AU111,AE110+AU111-BL111,$C111-$CJ111-SUM($CL111:CS111))))</f>
        <v>0</v>
      </c>
      <c r="CU111" s="174">
        <f ca="1">IF(AF110&lt;=0,0,IF($C111-$CJ111&lt;=SUM($CL111:CT111),0,IF(BM111+$C111-$CJ111-SUM($CL111:CT111)&gt;AF110+AV111,AF110+AV111-BM111,$C111-$CJ111-SUM($CL111:CT111))))</f>
        <v>0</v>
      </c>
      <c r="CV111" s="174">
        <f ca="1">IF(AG110&lt;=0,0,IF($C111-$CJ111&lt;=SUM($CL111:CU111),0,IF(BN111+$C111-$CJ111-SUM($CL111:CU111)&gt;AG110+AW111,AG110+AW111-BN111,$C111-$CJ111-SUM($CL111:CU111))))</f>
        <v>0</v>
      </c>
      <c r="CW111" s="174">
        <f ca="1">IF(AH110&lt;=0,0,IF($C111-$CJ111&lt;=SUM($CL111:CV111),0,IF(BO111+$C111-$CJ111-SUM($CL111:CV111)&gt;AH110+AX111,AH110+AX111-BO111,$C111-$CJ111-SUM($CL111:CV111))))</f>
        <v>0</v>
      </c>
      <c r="CX111" s="174">
        <f ca="1">IF(AI110&lt;=0,0,IF($C111-$CJ111&lt;=SUM($CL111:CW111),0,IF(BP111+$C111-$CJ111-SUM($CL111:CW111)&gt;AI110+AY111,AI110+AY111-BP111,$C111-$CJ111-SUM($CL111:CW111))))</f>
        <v>0</v>
      </c>
      <c r="CY111" s="174">
        <f ca="1">IF(AJ110&lt;=0,0,IF($C111-$CJ111&lt;=SUM($CL111:CX111),0,IF(BQ111+$C111-$CJ111-SUM($CL111:CX111)&gt;AJ110+AZ111,AJ110+AZ111-BQ111,$C111-$CJ111-SUM($CL111:CX111))))</f>
        <v>0</v>
      </c>
      <c r="CZ111" s="174">
        <f ca="1">IF(AK110&lt;=0,0,IF($C111-$CJ111&lt;=SUM($CL111:CY111),0,IF(BR111+$C111-$CJ111-SUM($CL111:CY111)&gt;AK110+BA111,AK110+BA111-BR111,$C111-$CJ111-SUM($CL111:CY111))))</f>
        <v>0</v>
      </c>
      <c r="DA111" s="176"/>
      <c r="DB111" s="176"/>
    </row>
    <row r="112" spans="1:106">
      <c r="A112" s="165" t="str">
        <f t="shared" ca="1" si="48"/>
        <v/>
      </c>
      <c r="B112" s="166" t="e">
        <f t="shared" ca="1" si="60"/>
        <v>#N/A</v>
      </c>
      <c r="C112" s="169" t="str">
        <f ca="1">IF(A112="","",IF(debteliminator,IF(($E$7-BS112)&lt;0,0,$E$7-BS112),0)+D112)</f>
        <v/>
      </c>
      <c r="D112" s="420"/>
      <c r="E112" s="172">
        <f t="shared" ca="1" si="61"/>
        <v>0</v>
      </c>
      <c r="F112" s="172">
        <f t="shared" ca="1" si="63"/>
        <v>0</v>
      </c>
      <c r="G112" s="172">
        <f t="shared" ca="1" si="64"/>
        <v>0</v>
      </c>
      <c r="H112" s="172">
        <f t="shared" ca="1" si="65"/>
        <v>0</v>
      </c>
      <c r="I112" s="172">
        <f t="shared" ca="1" si="66"/>
        <v>0</v>
      </c>
      <c r="J112" s="172">
        <f t="shared" ca="1" si="67"/>
        <v>0</v>
      </c>
      <c r="K112" s="172">
        <f t="shared" ca="1" si="68"/>
        <v>0</v>
      </c>
      <c r="L112" s="172">
        <f t="shared" ca="1" si="69"/>
        <v>0</v>
      </c>
      <c r="M112" s="172">
        <f t="shared" ca="1" si="70"/>
        <v>0</v>
      </c>
      <c r="N112" s="172">
        <f t="shared" ca="1" si="71"/>
        <v>0</v>
      </c>
      <c r="O112" s="172">
        <f t="shared" ca="1" si="72"/>
        <v>0</v>
      </c>
      <c r="P112" s="172">
        <f t="shared" ca="1" si="73"/>
        <v>0</v>
      </c>
      <c r="Q112" s="172">
        <f t="shared" ca="1" si="74"/>
        <v>0</v>
      </c>
      <c r="R112" s="172">
        <f t="shared" ca="1" si="75"/>
        <v>0</v>
      </c>
      <c r="S112" s="172">
        <f t="shared" ca="1" si="76"/>
        <v>0</v>
      </c>
      <c r="U112" s="169">
        <f t="shared" ca="1" si="49"/>
        <v>0</v>
      </c>
      <c r="V112" s="173">
        <f t="shared" ca="1" si="50"/>
        <v>0</v>
      </c>
      <c r="W112" s="174">
        <f t="shared" ca="1" si="51"/>
        <v>0</v>
      </c>
      <c r="X112" s="174">
        <f t="shared" ca="1" si="77"/>
        <v>0</v>
      </c>
      <c r="Y112" s="174">
        <f t="shared" ca="1" si="77"/>
        <v>0</v>
      </c>
      <c r="Z112" s="174">
        <f t="shared" ca="1" si="77"/>
        <v>0</v>
      </c>
      <c r="AA112" s="174">
        <f t="shared" ca="1" si="77"/>
        <v>0</v>
      </c>
      <c r="AB112" s="174">
        <f t="shared" ca="1" si="77"/>
        <v>0</v>
      </c>
      <c r="AC112" s="174">
        <f t="shared" ca="1" si="77"/>
        <v>0</v>
      </c>
      <c r="AD112" s="174">
        <f t="shared" ca="1" si="77"/>
        <v>0</v>
      </c>
      <c r="AE112" s="174">
        <f t="shared" ca="1" si="77"/>
        <v>0</v>
      </c>
      <c r="AF112" s="174">
        <f t="shared" ca="1" si="77"/>
        <v>0</v>
      </c>
      <c r="AG112" s="174">
        <f t="shared" ca="1" si="77"/>
        <v>0</v>
      </c>
      <c r="AH112" s="174">
        <f t="shared" ca="1" si="77"/>
        <v>0</v>
      </c>
      <c r="AI112" s="174">
        <f t="shared" ca="1" si="77"/>
        <v>0</v>
      </c>
      <c r="AJ112" s="174">
        <f t="shared" ca="1" si="77"/>
        <v>0</v>
      </c>
      <c r="AK112" s="174">
        <f t="shared" ca="1" si="77"/>
        <v>0</v>
      </c>
      <c r="AL112" s="179"/>
      <c r="AM112" s="174">
        <f t="shared" ca="1" si="53"/>
        <v>0</v>
      </c>
      <c r="AN112" s="174">
        <f t="shared" ca="1" si="78"/>
        <v>0</v>
      </c>
      <c r="AO112" s="174">
        <f t="shared" ca="1" si="78"/>
        <v>0</v>
      </c>
      <c r="AP112" s="174">
        <f t="shared" ca="1" si="78"/>
        <v>0</v>
      </c>
      <c r="AQ112" s="174">
        <f t="shared" ca="1" si="78"/>
        <v>0</v>
      </c>
      <c r="AR112" s="174">
        <f t="shared" ca="1" si="78"/>
        <v>0</v>
      </c>
      <c r="AS112" s="174">
        <f t="shared" ca="1" si="78"/>
        <v>0</v>
      </c>
      <c r="AT112" s="174">
        <f t="shared" ca="1" si="78"/>
        <v>0</v>
      </c>
      <c r="AU112" s="174">
        <f t="shared" ca="1" si="78"/>
        <v>0</v>
      </c>
      <c r="AV112" s="174">
        <f t="shared" ca="1" si="78"/>
        <v>0</v>
      </c>
      <c r="AW112" s="174">
        <f t="shared" ca="1" si="78"/>
        <v>0</v>
      </c>
      <c r="AX112" s="174">
        <f t="shared" ca="1" si="78"/>
        <v>0</v>
      </c>
      <c r="AY112" s="174">
        <f t="shared" ca="1" si="78"/>
        <v>0</v>
      </c>
      <c r="AZ112" s="174">
        <f t="shared" ca="1" si="78"/>
        <v>0</v>
      </c>
      <c r="BA112" s="174">
        <f t="shared" ca="1" si="78"/>
        <v>0</v>
      </c>
      <c r="BB112" s="175">
        <f t="shared" ca="1" si="55"/>
        <v>0</v>
      </c>
      <c r="BC112" s="176"/>
      <c r="BD112" s="174">
        <f t="shared" ca="1" si="56"/>
        <v>0</v>
      </c>
      <c r="BE112" s="174">
        <f t="shared" ca="1" si="79"/>
        <v>0</v>
      </c>
      <c r="BF112" s="174">
        <f t="shared" ca="1" si="79"/>
        <v>0</v>
      </c>
      <c r="BG112" s="174">
        <f t="shared" ca="1" si="79"/>
        <v>0</v>
      </c>
      <c r="BH112" s="174">
        <f t="shared" ca="1" si="79"/>
        <v>0</v>
      </c>
      <c r="BI112" s="174">
        <f t="shared" ca="1" si="79"/>
        <v>0</v>
      </c>
      <c r="BJ112" s="174">
        <f t="shared" ca="1" si="79"/>
        <v>0</v>
      </c>
      <c r="BK112" s="174">
        <f t="shared" ca="1" si="79"/>
        <v>0</v>
      </c>
      <c r="BL112" s="174">
        <f t="shared" ca="1" si="79"/>
        <v>0</v>
      </c>
      <c r="BM112" s="174">
        <f t="shared" ca="1" si="79"/>
        <v>0</v>
      </c>
      <c r="BN112" s="174">
        <f t="shared" ca="1" si="79"/>
        <v>0</v>
      </c>
      <c r="BO112" s="174">
        <f t="shared" ca="1" si="79"/>
        <v>0</v>
      </c>
      <c r="BP112" s="174">
        <f t="shared" ca="1" si="79"/>
        <v>0</v>
      </c>
      <c r="BQ112" s="174">
        <f t="shared" ca="1" si="79"/>
        <v>0</v>
      </c>
      <c r="BR112" s="174">
        <f t="shared" ca="1" si="79"/>
        <v>0</v>
      </c>
      <c r="BS112" s="177">
        <f t="shared" ca="1" si="58"/>
        <v>0</v>
      </c>
      <c r="BT112" s="175"/>
      <c r="BU112" s="178">
        <f ca="1">IF(NOT(debteliminator),0,IF(OR(E$11=0,W111+AM112-BD112&lt;=E$11),0,MIN(W111+AM112-BD112-E$11,$C112)))</f>
        <v>0</v>
      </c>
      <c r="BV112" s="174">
        <f ca="1">IF(NOT(debteliminator),0,IF(OR(F$11=0,X111+AN112-BE112&lt;=F$11),0,MIN(X111+AN112-BE112-F$11,$C112-SUM($BU112:BU112))))</f>
        <v>0</v>
      </c>
      <c r="BW112" s="174">
        <f ca="1">IF(NOT(debteliminator),0,IF(OR(G$11=0,Y111+AO112-BF112&lt;=G$11),0,MIN(Y111+AO112-BF112-G$11,$C112-SUM($BU112:BV112))))</f>
        <v>0</v>
      </c>
      <c r="BX112" s="174">
        <f ca="1">IF(NOT(debteliminator),0,IF(OR(H$11=0,Z111+AP112-BG112&lt;=H$11),0,MIN(Z111+AP112-BG112-H$11,$C112-SUM($BU112:BW112))))</f>
        <v>0</v>
      </c>
      <c r="BY112" s="174">
        <f ca="1">IF(NOT(debteliminator),0,IF(OR(I$11=0,AA111+AQ112-BH112&lt;=I$11),0,MIN(AA111+AQ112-BH112-I$11,$C112-SUM($BU112:BX112))))</f>
        <v>0</v>
      </c>
      <c r="BZ112" s="174">
        <f ca="1">IF(NOT(debteliminator),0,IF(OR(J$11=0,AB111+AR112-BI112&lt;=J$11),0,MIN(AB111+AR112-BI112-J$11,$C112-SUM($BU112:BY112))))</f>
        <v>0</v>
      </c>
      <c r="CA112" s="174">
        <f ca="1">IF(NOT(debteliminator),0,IF(OR(K$11=0,AC111+AS112-BJ112&lt;=K$11),0,MIN(AC111+AS112-BJ112-K$11,$C112-SUM($BU112:BZ112))))</f>
        <v>0</v>
      </c>
      <c r="CB112" s="174">
        <f ca="1">IF(NOT(debteliminator),0,IF(OR(L$11=0,AD111+AT112-BK112&lt;=L$11),0,MIN(AD111+AT112-BK112-L$11,$C112-SUM($BU112:CA112))))</f>
        <v>0</v>
      </c>
      <c r="CC112" s="174">
        <f ca="1">IF(NOT(debteliminator),0,IF(OR(M$11=0,AE111+AU112-BL112&lt;=M$11),0,MIN(AE111+AU112-BL112-M$11,$C112-SUM($BU112:CB112))))</f>
        <v>0</v>
      </c>
      <c r="CD112" s="174">
        <f ca="1">IF(NOT(debteliminator),0,IF(OR(N$11=0,AF111+AV112-BM112&lt;=N$11),0,MIN(AF111+AV112-BM112-N$11,$C112-SUM($BU112:CC112))))</f>
        <v>0</v>
      </c>
      <c r="CE112" s="174">
        <f ca="1">IF(NOT(debteliminator),0,IF(OR(O$11=0,AG111+AW112-BN112&lt;=O$11),0,MIN(AG111+AW112-BN112-O$11,$C112-SUM($BU112:CD112))))</f>
        <v>0</v>
      </c>
      <c r="CF112" s="174">
        <f ca="1">IF(NOT(debteliminator),0,IF(OR(P$11=0,AH111+AX112-BO112&lt;=P$11),0,MIN(AH111+AX112-BO112-P$11,$C112-SUM($BU112:CE112))))</f>
        <v>0</v>
      </c>
      <c r="CG112" s="174">
        <f ca="1">IF(NOT(debteliminator),0,IF(OR(Q$11=0,AI111+AY112-BP112&lt;=Q$11),0,MIN(AI111+AY112-BP112-Q$11,$C112-SUM($BU112:CF112))))</f>
        <v>0</v>
      </c>
      <c r="CH112" s="174">
        <f ca="1">IF(NOT(debteliminator),0,IF(OR(R$11=0,AJ111+AZ112-BQ112&lt;=R$11),0,MIN(AJ111+AZ112-BQ112-R$11,$C112-SUM($BU112:CG112))))</f>
        <v>0</v>
      </c>
      <c r="CI112" s="174">
        <f ca="1">IF(NOT(debteliminator),0,IF(OR(S$11=0,AK111+BA112-BR112&lt;=S$11),0,MIN(AK111+BA112-BR112-S$11,$C112-SUM($BU112:CH112))))</f>
        <v>0</v>
      </c>
      <c r="CJ112" s="177">
        <f t="shared" ca="1" si="59"/>
        <v>0</v>
      </c>
      <c r="CL112" s="178">
        <f t="shared" ca="1" si="62"/>
        <v>0</v>
      </c>
      <c r="CM112" s="174">
        <f ca="1">IF(X111&lt;=0,0,IF($C112-$CJ112&lt;=SUM($CL112:CL112),0,IF(BE112+$C112-$CJ112-SUM($CL112:CL112)&gt;X111+AN112,X111+AN112-BE112,$C112-$CJ112-SUM($CL112:CL112))))</f>
        <v>0</v>
      </c>
      <c r="CN112" s="174">
        <f ca="1">IF(Y111&lt;=0,0,IF($C112-$CJ112&lt;=SUM($CL112:CM112),0,IF(BF112+$C112-$CJ112-SUM($CL112:CM112)&gt;Y111+AO112,Y111+AO112-BF112,$C112-$CJ112-SUM($CL112:CM112))))</f>
        <v>0</v>
      </c>
      <c r="CO112" s="174">
        <f ca="1">IF(Z111&lt;=0,0,IF($C112-$CJ112&lt;=SUM($CL112:CN112),0,IF(BG112+$C112-$CJ112-SUM($CL112:CN112)&gt;Z111+AP112,Z111+AP112-BG112,$C112-$CJ112-SUM($CL112:CN112))))</f>
        <v>0</v>
      </c>
      <c r="CP112" s="174">
        <f ca="1">IF(AA111&lt;=0,0,IF($C112-$CJ112&lt;=SUM($CL112:CO112),0,IF(BH112+$C112-$CJ112-SUM($CL112:CO112)&gt;AA111+AQ112,AA111+AQ112-BH112,$C112-$CJ112-SUM($CL112:CO112))))</f>
        <v>0</v>
      </c>
      <c r="CQ112" s="174">
        <f ca="1">IF(AB111&lt;=0,0,IF($C112-$CJ112&lt;=SUM($CL112:CP112),0,IF(BI112+$C112-$CJ112-SUM($CL112:CP112)&gt;AB111+AR112,AB111+AR112-BI112,$C112-$CJ112-SUM($CL112:CP112))))</f>
        <v>0</v>
      </c>
      <c r="CR112" s="174">
        <f ca="1">IF(AC111&lt;=0,0,IF($C112-$CJ112&lt;=SUM($CL112:CQ112),0,IF(BJ112+$C112-$CJ112-SUM($CL112:CQ112)&gt;AC111+AS112,AC111+AS112-BJ112,$C112-$CJ112-SUM($CL112:CQ112))))</f>
        <v>0</v>
      </c>
      <c r="CS112" s="174">
        <f ca="1">IF(AD111&lt;=0,0,IF($C112-$CJ112&lt;=SUM($CL112:CR112),0,IF(BK112+$C112-$CJ112-SUM($CL112:CR112)&gt;AD111+AT112,AD111+AT112-BK112,$C112-$CJ112-SUM($CL112:CR112))))</f>
        <v>0</v>
      </c>
      <c r="CT112" s="174">
        <f ca="1">IF(AE111&lt;=0,0,IF($C112-$CJ112&lt;=SUM($CL112:CS112),0,IF(BL112+$C112-$CJ112-SUM($CL112:CS112)&gt;AE111+AU112,AE111+AU112-BL112,$C112-$CJ112-SUM($CL112:CS112))))</f>
        <v>0</v>
      </c>
      <c r="CU112" s="174">
        <f ca="1">IF(AF111&lt;=0,0,IF($C112-$CJ112&lt;=SUM($CL112:CT112),0,IF(BM112+$C112-$CJ112-SUM($CL112:CT112)&gt;AF111+AV112,AF111+AV112-BM112,$C112-$CJ112-SUM($CL112:CT112))))</f>
        <v>0</v>
      </c>
      <c r="CV112" s="174">
        <f ca="1">IF(AG111&lt;=0,0,IF($C112-$CJ112&lt;=SUM($CL112:CU112),0,IF(BN112+$C112-$CJ112-SUM($CL112:CU112)&gt;AG111+AW112,AG111+AW112-BN112,$C112-$CJ112-SUM($CL112:CU112))))</f>
        <v>0</v>
      </c>
      <c r="CW112" s="174">
        <f ca="1">IF(AH111&lt;=0,0,IF($C112-$CJ112&lt;=SUM($CL112:CV112),0,IF(BO112+$C112-$CJ112-SUM($CL112:CV112)&gt;AH111+AX112,AH111+AX112-BO112,$C112-$CJ112-SUM($CL112:CV112))))</f>
        <v>0</v>
      </c>
      <c r="CX112" s="174">
        <f ca="1">IF(AI111&lt;=0,0,IF($C112-$CJ112&lt;=SUM($CL112:CW112),0,IF(BP112+$C112-$CJ112-SUM($CL112:CW112)&gt;AI111+AY112,AI111+AY112-BP112,$C112-$CJ112-SUM($CL112:CW112))))</f>
        <v>0</v>
      </c>
      <c r="CY112" s="174">
        <f ca="1">IF(AJ111&lt;=0,0,IF($C112-$CJ112&lt;=SUM($CL112:CX112),0,IF(BQ112+$C112-$CJ112-SUM($CL112:CX112)&gt;AJ111+AZ112,AJ111+AZ112-BQ112,$C112-$CJ112-SUM($CL112:CX112))))</f>
        <v>0</v>
      </c>
      <c r="CZ112" s="174">
        <f ca="1">IF(AK111&lt;=0,0,IF($C112-$CJ112&lt;=SUM($CL112:CY112),0,IF(BR112+$C112-$CJ112-SUM($CL112:CY112)&gt;AK111+BA112,AK111+BA112-BR112,$C112-$CJ112-SUM($CL112:CY112))))</f>
        <v>0</v>
      </c>
      <c r="DA112" s="176"/>
      <c r="DB112" s="176"/>
    </row>
    <row r="113" spans="1:106">
      <c r="A113" s="165" t="str">
        <f t="shared" ca="1" si="48"/>
        <v/>
      </c>
      <c r="B113" s="166" t="e">
        <f t="shared" ca="1" si="60"/>
        <v>#N/A</v>
      </c>
      <c r="C113" s="169" t="str">
        <f ca="1">IF(A113="","",IF(debteliminator,IF(($E$7-BS113)&lt;0,0,$E$7-BS113),0)+D113)</f>
        <v/>
      </c>
      <c r="D113" s="420"/>
      <c r="E113" s="172">
        <f t="shared" ca="1" si="61"/>
        <v>0</v>
      </c>
      <c r="F113" s="172">
        <f t="shared" ca="1" si="63"/>
        <v>0</v>
      </c>
      <c r="G113" s="172">
        <f t="shared" ca="1" si="64"/>
        <v>0</v>
      </c>
      <c r="H113" s="172">
        <f t="shared" ca="1" si="65"/>
        <v>0</v>
      </c>
      <c r="I113" s="172">
        <f t="shared" ca="1" si="66"/>
        <v>0</v>
      </c>
      <c r="J113" s="172">
        <f t="shared" ca="1" si="67"/>
        <v>0</v>
      </c>
      <c r="K113" s="172">
        <f t="shared" ca="1" si="68"/>
        <v>0</v>
      </c>
      <c r="L113" s="172">
        <f t="shared" ca="1" si="69"/>
        <v>0</v>
      </c>
      <c r="M113" s="172">
        <f t="shared" ca="1" si="70"/>
        <v>0</v>
      </c>
      <c r="N113" s="172">
        <f t="shared" ca="1" si="71"/>
        <v>0</v>
      </c>
      <c r="O113" s="172">
        <f t="shared" ca="1" si="72"/>
        <v>0</v>
      </c>
      <c r="P113" s="172">
        <f t="shared" ca="1" si="73"/>
        <v>0</v>
      </c>
      <c r="Q113" s="172">
        <f t="shared" ca="1" si="74"/>
        <v>0</v>
      </c>
      <c r="R113" s="172">
        <f t="shared" ca="1" si="75"/>
        <v>0</v>
      </c>
      <c r="S113" s="172">
        <f t="shared" ca="1" si="76"/>
        <v>0</v>
      </c>
      <c r="U113" s="169">
        <f t="shared" ca="1" si="49"/>
        <v>0</v>
      </c>
      <c r="V113" s="173">
        <f t="shared" ca="1" si="50"/>
        <v>0</v>
      </c>
      <c r="W113" s="174">
        <f t="shared" ca="1" si="51"/>
        <v>0</v>
      </c>
      <c r="X113" s="174">
        <f t="shared" ca="1" si="77"/>
        <v>0</v>
      </c>
      <c r="Y113" s="174">
        <f t="shared" ca="1" si="77"/>
        <v>0</v>
      </c>
      <c r="Z113" s="174">
        <f t="shared" ca="1" si="77"/>
        <v>0</v>
      </c>
      <c r="AA113" s="174">
        <f t="shared" ca="1" si="77"/>
        <v>0</v>
      </c>
      <c r="AB113" s="174">
        <f t="shared" ca="1" si="77"/>
        <v>0</v>
      </c>
      <c r="AC113" s="174">
        <f t="shared" ca="1" si="77"/>
        <v>0</v>
      </c>
      <c r="AD113" s="174">
        <f t="shared" ca="1" si="77"/>
        <v>0</v>
      </c>
      <c r="AE113" s="174">
        <f t="shared" ca="1" si="77"/>
        <v>0</v>
      </c>
      <c r="AF113" s="174">
        <f t="shared" ca="1" si="77"/>
        <v>0</v>
      </c>
      <c r="AG113" s="174">
        <f t="shared" ca="1" si="77"/>
        <v>0</v>
      </c>
      <c r="AH113" s="174">
        <f t="shared" ca="1" si="77"/>
        <v>0</v>
      </c>
      <c r="AI113" s="174">
        <f t="shared" ca="1" si="77"/>
        <v>0</v>
      </c>
      <c r="AJ113" s="174">
        <f t="shared" ca="1" si="77"/>
        <v>0</v>
      </c>
      <c r="AK113" s="174">
        <f t="shared" ca="1" si="77"/>
        <v>0</v>
      </c>
      <c r="AL113" s="179"/>
      <c r="AM113" s="174">
        <f t="shared" ca="1" si="53"/>
        <v>0</v>
      </c>
      <c r="AN113" s="174">
        <f t="shared" ca="1" si="78"/>
        <v>0</v>
      </c>
      <c r="AO113" s="174">
        <f t="shared" ca="1" si="78"/>
        <v>0</v>
      </c>
      <c r="AP113" s="174">
        <f t="shared" ca="1" si="78"/>
        <v>0</v>
      </c>
      <c r="AQ113" s="174">
        <f t="shared" ca="1" si="78"/>
        <v>0</v>
      </c>
      <c r="AR113" s="174">
        <f t="shared" ca="1" si="78"/>
        <v>0</v>
      </c>
      <c r="AS113" s="174">
        <f t="shared" ca="1" si="78"/>
        <v>0</v>
      </c>
      <c r="AT113" s="174">
        <f t="shared" ca="1" si="78"/>
        <v>0</v>
      </c>
      <c r="AU113" s="174">
        <f t="shared" ca="1" si="78"/>
        <v>0</v>
      </c>
      <c r="AV113" s="174">
        <f t="shared" ca="1" si="78"/>
        <v>0</v>
      </c>
      <c r="AW113" s="174">
        <f t="shared" ca="1" si="78"/>
        <v>0</v>
      </c>
      <c r="AX113" s="174">
        <f t="shared" ca="1" si="78"/>
        <v>0</v>
      </c>
      <c r="AY113" s="174">
        <f t="shared" ca="1" si="78"/>
        <v>0</v>
      </c>
      <c r="AZ113" s="174">
        <f t="shared" ca="1" si="78"/>
        <v>0</v>
      </c>
      <c r="BA113" s="174">
        <f t="shared" ca="1" si="78"/>
        <v>0</v>
      </c>
      <c r="BB113" s="175">
        <f t="shared" ca="1" si="55"/>
        <v>0</v>
      </c>
      <c r="BC113" s="176"/>
      <c r="BD113" s="174">
        <f t="shared" ca="1" si="56"/>
        <v>0</v>
      </c>
      <c r="BE113" s="174">
        <f t="shared" ca="1" si="79"/>
        <v>0</v>
      </c>
      <c r="BF113" s="174">
        <f t="shared" ca="1" si="79"/>
        <v>0</v>
      </c>
      <c r="BG113" s="174">
        <f t="shared" ca="1" si="79"/>
        <v>0</v>
      </c>
      <c r="BH113" s="174">
        <f t="shared" ca="1" si="79"/>
        <v>0</v>
      </c>
      <c r="BI113" s="174">
        <f t="shared" ca="1" si="79"/>
        <v>0</v>
      </c>
      <c r="BJ113" s="174">
        <f t="shared" ca="1" si="79"/>
        <v>0</v>
      </c>
      <c r="BK113" s="174">
        <f t="shared" ca="1" si="79"/>
        <v>0</v>
      </c>
      <c r="BL113" s="174">
        <f t="shared" ca="1" si="79"/>
        <v>0</v>
      </c>
      <c r="BM113" s="174">
        <f t="shared" ca="1" si="79"/>
        <v>0</v>
      </c>
      <c r="BN113" s="174">
        <f t="shared" ca="1" si="79"/>
        <v>0</v>
      </c>
      <c r="BO113" s="174">
        <f t="shared" ca="1" si="79"/>
        <v>0</v>
      </c>
      <c r="BP113" s="174">
        <f t="shared" ca="1" si="79"/>
        <v>0</v>
      </c>
      <c r="BQ113" s="174">
        <f t="shared" ca="1" si="79"/>
        <v>0</v>
      </c>
      <c r="BR113" s="174">
        <f t="shared" ca="1" si="79"/>
        <v>0</v>
      </c>
      <c r="BS113" s="177">
        <f t="shared" ca="1" si="58"/>
        <v>0</v>
      </c>
      <c r="BT113" s="175"/>
      <c r="BU113" s="178">
        <f ca="1">IF(NOT(debteliminator),0,IF(OR(E$11=0,W112+AM113-BD113&lt;=E$11),0,MIN(W112+AM113-BD113-E$11,$C113)))</f>
        <v>0</v>
      </c>
      <c r="BV113" s="174">
        <f ca="1">IF(NOT(debteliminator),0,IF(OR(F$11=0,X112+AN113-BE113&lt;=F$11),0,MIN(X112+AN113-BE113-F$11,$C113-SUM($BU113:BU113))))</f>
        <v>0</v>
      </c>
      <c r="BW113" s="174">
        <f ca="1">IF(NOT(debteliminator),0,IF(OR(G$11=0,Y112+AO113-BF113&lt;=G$11),0,MIN(Y112+AO113-BF113-G$11,$C113-SUM($BU113:BV113))))</f>
        <v>0</v>
      </c>
      <c r="BX113" s="174">
        <f ca="1">IF(NOT(debteliminator),0,IF(OR(H$11=0,Z112+AP113-BG113&lt;=H$11),0,MIN(Z112+AP113-BG113-H$11,$C113-SUM($BU113:BW113))))</f>
        <v>0</v>
      </c>
      <c r="BY113" s="174">
        <f ca="1">IF(NOT(debteliminator),0,IF(OR(I$11=0,AA112+AQ113-BH113&lt;=I$11),0,MIN(AA112+AQ113-BH113-I$11,$C113-SUM($BU113:BX113))))</f>
        <v>0</v>
      </c>
      <c r="BZ113" s="174">
        <f ca="1">IF(NOT(debteliminator),0,IF(OR(J$11=0,AB112+AR113-BI113&lt;=J$11),0,MIN(AB112+AR113-BI113-J$11,$C113-SUM($BU113:BY113))))</f>
        <v>0</v>
      </c>
      <c r="CA113" s="174">
        <f ca="1">IF(NOT(debteliminator),0,IF(OR(K$11=0,AC112+AS113-BJ113&lt;=K$11),0,MIN(AC112+AS113-BJ113-K$11,$C113-SUM($BU113:BZ113))))</f>
        <v>0</v>
      </c>
      <c r="CB113" s="174">
        <f ca="1">IF(NOT(debteliminator),0,IF(OR(L$11=0,AD112+AT113-BK113&lt;=L$11),0,MIN(AD112+AT113-BK113-L$11,$C113-SUM($BU113:CA113))))</f>
        <v>0</v>
      </c>
      <c r="CC113" s="174">
        <f ca="1">IF(NOT(debteliminator),0,IF(OR(M$11=0,AE112+AU113-BL113&lt;=M$11),0,MIN(AE112+AU113-BL113-M$11,$C113-SUM($BU113:CB113))))</f>
        <v>0</v>
      </c>
      <c r="CD113" s="174">
        <f ca="1">IF(NOT(debteliminator),0,IF(OR(N$11=0,AF112+AV113-BM113&lt;=N$11),0,MIN(AF112+AV113-BM113-N$11,$C113-SUM($BU113:CC113))))</f>
        <v>0</v>
      </c>
      <c r="CE113" s="174">
        <f ca="1">IF(NOT(debteliminator),0,IF(OR(O$11=0,AG112+AW113-BN113&lt;=O$11),0,MIN(AG112+AW113-BN113-O$11,$C113-SUM($BU113:CD113))))</f>
        <v>0</v>
      </c>
      <c r="CF113" s="174">
        <f ca="1">IF(NOT(debteliminator),0,IF(OR(P$11=0,AH112+AX113-BO113&lt;=P$11),0,MIN(AH112+AX113-BO113-P$11,$C113-SUM($BU113:CE113))))</f>
        <v>0</v>
      </c>
      <c r="CG113" s="174">
        <f ca="1">IF(NOT(debteliminator),0,IF(OR(Q$11=0,AI112+AY113-BP113&lt;=Q$11),0,MIN(AI112+AY113-BP113-Q$11,$C113-SUM($BU113:CF113))))</f>
        <v>0</v>
      </c>
      <c r="CH113" s="174">
        <f ca="1">IF(NOT(debteliminator),0,IF(OR(R$11=0,AJ112+AZ113-BQ113&lt;=R$11),0,MIN(AJ112+AZ113-BQ113-R$11,$C113-SUM($BU113:CG113))))</f>
        <v>0</v>
      </c>
      <c r="CI113" s="174">
        <f ca="1">IF(NOT(debteliminator),0,IF(OR(S$11=0,AK112+BA113-BR113&lt;=S$11),0,MIN(AK112+BA113-BR113-S$11,$C113-SUM($BU113:CH113))))</f>
        <v>0</v>
      </c>
      <c r="CJ113" s="177">
        <f t="shared" ca="1" si="59"/>
        <v>0</v>
      </c>
      <c r="CL113" s="178">
        <f t="shared" ca="1" si="62"/>
        <v>0</v>
      </c>
      <c r="CM113" s="174">
        <f ca="1">IF(X112&lt;=0,0,IF($C113-$CJ113&lt;=SUM($CL113:CL113),0,IF(BE113+$C113-$CJ113-SUM($CL113:CL113)&gt;X112+AN113,X112+AN113-BE113,$C113-$CJ113-SUM($CL113:CL113))))</f>
        <v>0</v>
      </c>
      <c r="CN113" s="174">
        <f ca="1">IF(Y112&lt;=0,0,IF($C113-$CJ113&lt;=SUM($CL113:CM113),0,IF(BF113+$C113-$CJ113-SUM($CL113:CM113)&gt;Y112+AO113,Y112+AO113-BF113,$C113-$CJ113-SUM($CL113:CM113))))</f>
        <v>0</v>
      </c>
      <c r="CO113" s="174">
        <f ca="1">IF(Z112&lt;=0,0,IF($C113-$CJ113&lt;=SUM($CL113:CN113),0,IF(BG113+$C113-$CJ113-SUM($CL113:CN113)&gt;Z112+AP113,Z112+AP113-BG113,$C113-$CJ113-SUM($CL113:CN113))))</f>
        <v>0</v>
      </c>
      <c r="CP113" s="174">
        <f ca="1">IF(AA112&lt;=0,0,IF($C113-$CJ113&lt;=SUM($CL113:CO113),0,IF(BH113+$C113-$CJ113-SUM($CL113:CO113)&gt;AA112+AQ113,AA112+AQ113-BH113,$C113-$CJ113-SUM($CL113:CO113))))</f>
        <v>0</v>
      </c>
      <c r="CQ113" s="174">
        <f ca="1">IF(AB112&lt;=0,0,IF($C113-$CJ113&lt;=SUM($CL113:CP113),0,IF(BI113+$C113-$CJ113-SUM($CL113:CP113)&gt;AB112+AR113,AB112+AR113-BI113,$C113-$CJ113-SUM($CL113:CP113))))</f>
        <v>0</v>
      </c>
      <c r="CR113" s="174">
        <f ca="1">IF(AC112&lt;=0,0,IF($C113-$CJ113&lt;=SUM($CL113:CQ113),0,IF(BJ113+$C113-$CJ113-SUM($CL113:CQ113)&gt;AC112+AS113,AC112+AS113-BJ113,$C113-$CJ113-SUM($CL113:CQ113))))</f>
        <v>0</v>
      </c>
      <c r="CS113" s="174">
        <f ca="1">IF(AD112&lt;=0,0,IF($C113-$CJ113&lt;=SUM($CL113:CR113),0,IF(BK113+$C113-$CJ113-SUM($CL113:CR113)&gt;AD112+AT113,AD112+AT113-BK113,$C113-$CJ113-SUM($CL113:CR113))))</f>
        <v>0</v>
      </c>
      <c r="CT113" s="174">
        <f ca="1">IF(AE112&lt;=0,0,IF($C113-$CJ113&lt;=SUM($CL113:CS113),0,IF(BL113+$C113-$CJ113-SUM($CL113:CS113)&gt;AE112+AU113,AE112+AU113-BL113,$C113-$CJ113-SUM($CL113:CS113))))</f>
        <v>0</v>
      </c>
      <c r="CU113" s="174">
        <f ca="1">IF(AF112&lt;=0,0,IF($C113-$CJ113&lt;=SUM($CL113:CT113),0,IF(BM113+$C113-$CJ113-SUM($CL113:CT113)&gt;AF112+AV113,AF112+AV113-BM113,$C113-$CJ113-SUM($CL113:CT113))))</f>
        <v>0</v>
      </c>
      <c r="CV113" s="174">
        <f ca="1">IF(AG112&lt;=0,0,IF($C113-$CJ113&lt;=SUM($CL113:CU113),0,IF(BN113+$C113-$CJ113-SUM($CL113:CU113)&gt;AG112+AW113,AG112+AW113-BN113,$C113-$CJ113-SUM($CL113:CU113))))</f>
        <v>0</v>
      </c>
      <c r="CW113" s="174">
        <f ca="1">IF(AH112&lt;=0,0,IF($C113-$CJ113&lt;=SUM($CL113:CV113),0,IF(BO113+$C113-$CJ113-SUM($CL113:CV113)&gt;AH112+AX113,AH112+AX113-BO113,$C113-$CJ113-SUM($CL113:CV113))))</f>
        <v>0</v>
      </c>
      <c r="CX113" s="174">
        <f ca="1">IF(AI112&lt;=0,0,IF($C113-$CJ113&lt;=SUM($CL113:CW113),0,IF(BP113+$C113-$CJ113-SUM($CL113:CW113)&gt;AI112+AY113,AI112+AY113-BP113,$C113-$CJ113-SUM($CL113:CW113))))</f>
        <v>0</v>
      </c>
      <c r="CY113" s="174">
        <f ca="1">IF(AJ112&lt;=0,0,IF($C113-$CJ113&lt;=SUM($CL113:CX113),0,IF(BQ113+$C113-$CJ113-SUM($CL113:CX113)&gt;AJ112+AZ113,AJ112+AZ113-BQ113,$C113-$CJ113-SUM($CL113:CX113))))</f>
        <v>0</v>
      </c>
      <c r="CZ113" s="174">
        <f ca="1">IF(AK112&lt;=0,0,IF($C113-$CJ113&lt;=SUM($CL113:CY113),0,IF(BR113+$C113-$CJ113-SUM($CL113:CY113)&gt;AK112+BA113,AK112+BA113-BR113,$C113-$CJ113-SUM($CL113:CY113))))</f>
        <v>0</v>
      </c>
      <c r="DA113" s="176"/>
      <c r="DB113" s="176"/>
    </row>
    <row r="114" spans="1:106">
      <c r="A114" s="165" t="str">
        <f t="shared" ca="1" si="48"/>
        <v/>
      </c>
      <c r="B114" s="166" t="e">
        <f t="shared" ca="1" si="60"/>
        <v>#N/A</v>
      </c>
      <c r="C114" s="169" t="str">
        <f ca="1">IF(A114="","",IF(debteliminator,IF(($E$7-BS114)&lt;0,0,$E$7-BS114),0)+D114)</f>
        <v/>
      </c>
      <c r="D114" s="420"/>
      <c r="E114" s="172">
        <f t="shared" ca="1" si="61"/>
        <v>0</v>
      </c>
      <c r="F114" s="172">
        <f t="shared" ca="1" si="63"/>
        <v>0</v>
      </c>
      <c r="G114" s="172">
        <f t="shared" ca="1" si="64"/>
        <v>0</v>
      </c>
      <c r="H114" s="172">
        <f t="shared" ca="1" si="65"/>
        <v>0</v>
      </c>
      <c r="I114" s="172">
        <f t="shared" ca="1" si="66"/>
        <v>0</v>
      </c>
      <c r="J114" s="172">
        <f t="shared" ca="1" si="67"/>
        <v>0</v>
      </c>
      <c r="K114" s="172">
        <f t="shared" ca="1" si="68"/>
        <v>0</v>
      </c>
      <c r="L114" s="172">
        <f t="shared" ca="1" si="69"/>
        <v>0</v>
      </c>
      <c r="M114" s="172">
        <f t="shared" ca="1" si="70"/>
        <v>0</v>
      </c>
      <c r="N114" s="172">
        <f t="shared" ca="1" si="71"/>
        <v>0</v>
      </c>
      <c r="O114" s="172">
        <f t="shared" ca="1" si="72"/>
        <v>0</v>
      </c>
      <c r="P114" s="172">
        <f t="shared" ca="1" si="73"/>
        <v>0</v>
      </c>
      <c r="Q114" s="172">
        <f t="shared" ca="1" si="74"/>
        <v>0</v>
      </c>
      <c r="R114" s="172">
        <f t="shared" ca="1" si="75"/>
        <v>0</v>
      </c>
      <c r="S114" s="172">
        <f t="shared" ca="1" si="76"/>
        <v>0</v>
      </c>
      <c r="U114" s="169">
        <f t="shared" ca="1" si="49"/>
        <v>0</v>
      </c>
      <c r="V114" s="173">
        <f t="shared" ca="1" si="50"/>
        <v>0</v>
      </c>
      <c r="W114" s="174">
        <f t="shared" ca="1" si="51"/>
        <v>0</v>
      </c>
      <c r="X114" s="174">
        <f t="shared" ca="1" si="77"/>
        <v>0</v>
      </c>
      <c r="Y114" s="174">
        <f t="shared" ca="1" si="77"/>
        <v>0</v>
      </c>
      <c r="Z114" s="174">
        <f t="shared" ca="1" si="77"/>
        <v>0</v>
      </c>
      <c r="AA114" s="174">
        <f t="shared" ca="1" si="77"/>
        <v>0</v>
      </c>
      <c r="AB114" s="174">
        <f t="shared" ca="1" si="77"/>
        <v>0</v>
      </c>
      <c r="AC114" s="174">
        <f t="shared" ca="1" si="77"/>
        <v>0</v>
      </c>
      <c r="AD114" s="174">
        <f t="shared" ca="1" si="77"/>
        <v>0</v>
      </c>
      <c r="AE114" s="174">
        <f t="shared" ca="1" si="77"/>
        <v>0</v>
      </c>
      <c r="AF114" s="174">
        <f t="shared" ca="1" si="77"/>
        <v>0</v>
      </c>
      <c r="AG114" s="174">
        <f t="shared" ca="1" si="77"/>
        <v>0</v>
      </c>
      <c r="AH114" s="174">
        <f t="shared" ca="1" si="77"/>
        <v>0</v>
      </c>
      <c r="AI114" s="174">
        <f t="shared" ca="1" si="77"/>
        <v>0</v>
      </c>
      <c r="AJ114" s="174">
        <f t="shared" ca="1" si="77"/>
        <v>0</v>
      </c>
      <c r="AK114" s="174">
        <f t="shared" ca="1" si="77"/>
        <v>0</v>
      </c>
      <c r="AL114" s="179"/>
      <c r="AM114" s="174">
        <f t="shared" ca="1" si="53"/>
        <v>0</v>
      </c>
      <c r="AN114" s="174">
        <f t="shared" ca="1" si="78"/>
        <v>0</v>
      </c>
      <c r="AO114" s="174">
        <f t="shared" ca="1" si="78"/>
        <v>0</v>
      </c>
      <c r="AP114" s="174">
        <f t="shared" ca="1" si="78"/>
        <v>0</v>
      </c>
      <c r="AQ114" s="174">
        <f t="shared" ca="1" si="78"/>
        <v>0</v>
      </c>
      <c r="AR114" s="174">
        <f t="shared" ca="1" si="78"/>
        <v>0</v>
      </c>
      <c r="AS114" s="174">
        <f t="shared" ca="1" si="78"/>
        <v>0</v>
      </c>
      <c r="AT114" s="174">
        <f t="shared" ca="1" si="78"/>
        <v>0</v>
      </c>
      <c r="AU114" s="174">
        <f t="shared" ca="1" si="78"/>
        <v>0</v>
      </c>
      <c r="AV114" s="174">
        <f t="shared" ca="1" si="78"/>
        <v>0</v>
      </c>
      <c r="AW114" s="174">
        <f t="shared" ca="1" si="78"/>
        <v>0</v>
      </c>
      <c r="AX114" s="174">
        <f t="shared" ca="1" si="78"/>
        <v>0</v>
      </c>
      <c r="AY114" s="174">
        <f t="shared" ca="1" si="78"/>
        <v>0</v>
      </c>
      <c r="AZ114" s="174">
        <f t="shared" ca="1" si="78"/>
        <v>0</v>
      </c>
      <c r="BA114" s="174">
        <f t="shared" ca="1" si="78"/>
        <v>0</v>
      </c>
      <c r="BB114" s="175">
        <f t="shared" ca="1" si="55"/>
        <v>0</v>
      </c>
      <c r="BC114" s="176"/>
      <c r="BD114" s="174">
        <f t="shared" ca="1" si="56"/>
        <v>0</v>
      </c>
      <c r="BE114" s="174">
        <f t="shared" ca="1" si="79"/>
        <v>0</v>
      </c>
      <c r="BF114" s="174">
        <f t="shared" ca="1" si="79"/>
        <v>0</v>
      </c>
      <c r="BG114" s="174">
        <f t="shared" ca="1" si="79"/>
        <v>0</v>
      </c>
      <c r="BH114" s="174">
        <f t="shared" ca="1" si="79"/>
        <v>0</v>
      </c>
      <c r="BI114" s="174">
        <f t="shared" ca="1" si="79"/>
        <v>0</v>
      </c>
      <c r="BJ114" s="174">
        <f t="shared" ca="1" si="79"/>
        <v>0</v>
      </c>
      <c r="BK114" s="174">
        <f t="shared" ca="1" si="79"/>
        <v>0</v>
      </c>
      <c r="BL114" s="174">
        <f t="shared" ca="1" si="79"/>
        <v>0</v>
      </c>
      <c r="BM114" s="174">
        <f t="shared" ca="1" si="79"/>
        <v>0</v>
      </c>
      <c r="BN114" s="174">
        <f t="shared" ca="1" si="79"/>
        <v>0</v>
      </c>
      <c r="BO114" s="174">
        <f t="shared" ca="1" si="79"/>
        <v>0</v>
      </c>
      <c r="BP114" s="174">
        <f t="shared" ca="1" si="79"/>
        <v>0</v>
      </c>
      <c r="BQ114" s="174">
        <f t="shared" ca="1" si="79"/>
        <v>0</v>
      </c>
      <c r="BR114" s="174">
        <f t="shared" ca="1" si="79"/>
        <v>0</v>
      </c>
      <c r="BS114" s="177">
        <f t="shared" ca="1" si="58"/>
        <v>0</v>
      </c>
      <c r="BT114" s="175"/>
      <c r="BU114" s="178">
        <f ca="1">IF(NOT(debteliminator),0,IF(OR(E$11=0,W113+AM114-BD114&lt;=E$11),0,MIN(W113+AM114-BD114-E$11,$C114)))</f>
        <v>0</v>
      </c>
      <c r="BV114" s="174">
        <f ca="1">IF(NOT(debteliminator),0,IF(OR(F$11=0,X113+AN114-BE114&lt;=F$11),0,MIN(X113+AN114-BE114-F$11,$C114-SUM($BU114:BU114))))</f>
        <v>0</v>
      </c>
      <c r="BW114" s="174">
        <f ca="1">IF(NOT(debteliminator),0,IF(OR(G$11=0,Y113+AO114-BF114&lt;=G$11),0,MIN(Y113+AO114-BF114-G$11,$C114-SUM($BU114:BV114))))</f>
        <v>0</v>
      </c>
      <c r="BX114" s="174">
        <f ca="1">IF(NOT(debteliminator),0,IF(OR(H$11=0,Z113+AP114-BG114&lt;=H$11),0,MIN(Z113+AP114-BG114-H$11,$C114-SUM($BU114:BW114))))</f>
        <v>0</v>
      </c>
      <c r="BY114" s="174">
        <f ca="1">IF(NOT(debteliminator),0,IF(OR(I$11=0,AA113+AQ114-BH114&lt;=I$11),0,MIN(AA113+AQ114-BH114-I$11,$C114-SUM($BU114:BX114))))</f>
        <v>0</v>
      </c>
      <c r="BZ114" s="174">
        <f ca="1">IF(NOT(debteliminator),0,IF(OR(J$11=0,AB113+AR114-BI114&lt;=J$11),0,MIN(AB113+AR114-BI114-J$11,$C114-SUM($BU114:BY114))))</f>
        <v>0</v>
      </c>
      <c r="CA114" s="174">
        <f ca="1">IF(NOT(debteliminator),0,IF(OR(K$11=0,AC113+AS114-BJ114&lt;=K$11),0,MIN(AC113+AS114-BJ114-K$11,$C114-SUM($BU114:BZ114))))</f>
        <v>0</v>
      </c>
      <c r="CB114" s="174">
        <f ca="1">IF(NOT(debteliminator),0,IF(OR(L$11=0,AD113+AT114-BK114&lt;=L$11),0,MIN(AD113+AT114-BK114-L$11,$C114-SUM($BU114:CA114))))</f>
        <v>0</v>
      </c>
      <c r="CC114" s="174">
        <f ca="1">IF(NOT(debteliminator),0,IF(OR(M$11=0,AE113+AU114-BL114&lt;=M$11),0,MIN(AE113+AU114-BL114-M$11,$C114-SUM($BU114:CB114))))</f>
        <v>0</v>
      </c>
      <c r="CD114" s="174">
        <f ca="1">IF(NOT(debteliminator),0,IF(OR(N$11=0,AF113+AV114-BM114&lt;=N$11),0,MIN(AF113+AV114-BM114-N$11,$C114-SUM($BU114:CC114))))</f>
        <v>0</v>
      </c>
      <c r="CE114" s="174">
        <f ca="1">IF(NOT(debteliminator),0,IF(OR(O$11=0,AG113+AW114-BN114&lt;=O$11),0,MIN(AG113+AW114-BN114-O$11,$C114-SUM($BU114:CD114))))</f>
        <v>0</v>
      </c>
      <c r="CF114" s="174">
        <f ca="1">IF(NOT(debteliminator),0,IF(OR(P$11=0,AH113+AX114-BO114&lt;=P$11),0,MIN(AH113+AX114-BO114-P$11,$C114-SUM($BU114:CE114))))</f>
        <v>0</v>
      </c>
      <c r="CG114" s="174">
        <f ca="1">IF(NOT(debteliminator),0,IF(OR(Q$11=0,AI113+AY114-BP114&lt;=Q$11),0,MIN(AI113+AY114-BP114-Q$11,$C114-SUM($BU114:CF114))))</f>
        <v>0</v>
      </c>
      <c r="CH114" s="174">
        <f ca="1">IF(NOT(debteliminator),0,IF(OR(R$11=0,AJ113+AZ114-BQ114&lt;=R$11),0,MIN(AJ113+AZ114-BQ114-R$11,$C114-SUM($BU114:CG114))))</f>
        <v>0</v>
      </c>
      <c r="CI114" s="174">
        <f ca="1">IF(NOT(debteliminator),0,IF(OR(S$11=0,AK113+BA114-BR114&lt;=S$11),0,MIN(AK113+BA114-BR114-S$11,$C114-SUM($BU114:CH114))))</f>
        <v>0</v>
      </c>
      <c r="CJ114" s="177">
        <f t="shared" ca="1" si="59"/>
        <v>0</v>
      </c>
      <c r="CL114" s="178">
        <f t="shared" ca="1" si="62"/>
        <v>0</v>
      </c>
      <c r="CM114" s="174">
        <f ca="1">IF(X113&lt;=0,0,IF($C114-$CJ114&lt;=SUM($CL114:CL114),0,IF(BE114+$C114-$CJ114-SUM($CL114:CL114)&gt;X113+AN114,X113+AN114-BE114,$C114-$CJ114-SUM($CL114:CL114))))</f>
        <v>0</v>
      </c>
      <c r="CN114" s="174">
        <f ca="1">IF(Y113&lt;=0,0,IF($C114-$CJ114&lt;=SUM($CL114:CM114),0,IF(BF114+$C114-$CJ114-SUM($CL114:CM114)&gt;Y113+AO114,Y113+AO114-BF114,$C114-$CJ114-SUM($CL114:CM114))))</f>
        <v>0</v>
      </c>
      <c r="CO114" s="174">
        <f ca="1">IF(Z113&lt;=0,0,IF($C114-$CJ114&lt;=SUM($CL114:CN114),0,IF(BG114+$C114-$CJ114-SUM($CL114:CN114)&gt;Z113+AP114,Z113+AP114-BG114,$C114-$CJ114-SUM($CL114:CN114))))</f>
        <v>0</v>
      </c>
      <c r="CP114" s="174">
        <f ca="1">IF(AA113&lt;=0,0,IF($C114-$CJ114&lt;=SUM($CL114:CO114),0,IF(BH114+$C114-$CJ114-SUM($CL114:CO114)&gt;AA113+AQ114,AA113+AQ114-BH114,$C114-$CJ114-SUM($CL114:CO114))))</f>
        <v>0</v>
      </c>
      <c r="CQ114" s="174">
        <f ca="1">IF(AB113&lt;=0,0,IF($C114-$CJ114&lt;=SUM($CL114:CP114),0,IF(BI114+$C114-$CJ114-SUM($CL114:CP114)&gt;AB113+AR114,AB113+AR114-BI114,$C114-$CJ114-SUM($CL114:CP114))))</f>
        <v>0</v>
      </c>
      <c r="CR114" s="174">
        <f ca="1">IF(AC113&lt;=0,0,IF($C114-$CJ114&lt;=SUM($CL114:CQ114),0,IF(BJ114+$C114-$CJ114-SUM($CL114:CQ114)&gt;AC113+AS114,AC113+AS114-BJ114,$C114-$CJ114-SUM($CL114:CQ114))))</f>
        <v>0</v>
      </c>
      <c r="CS114" s="174">
        <f ca="1">IF(AD113&lt;=0,0,IF($C114-$CJ114&lt;=SUM($CL114:CR114),0,IF(BK114+$C114-$CJ114-SUM($CL114:CR114)&gt;AD113+AT114,AD113+AT114-BK114,$C114-$CJ114-SUM($CL114:CR114))))</f>
        <v>0</v>
      </c>
      <c r="CT114" s="174">
        <f ca="1">IF(AE113&lt;=0,0,IF($C114-$CJ114&lt;=SUM($CL114:CS114),0,IF(BL114+$C114-$CJ114-SUM($CL114:CS114)&gt;AE113+AU114,AE113+AU114-BL114,$C114-$CJ114-SUM($CL114:CS114))))</f>
        <v>0</v>
      </c>
      <c r="CU114" s="174">
        <f ca="1">IF(AF113&lt;=0,0,IF($C114-$CJ114&lt;=SUM($CL114:CT114),0,IF(BM114+$C114-$CJ114-SUM($CL114:CT114)&gt;AF113+AV114,AF113+AV114-BM114,$C114-$CJ114-SUM($CL114:CT114))))</f>
        <v>0</v>
      </c>
      <c r="CV114" s="174">
        <f ca="1">IF(AG113&lt;=0,0,IF($C114-$CJ114&lt;=SUM($CL114:CU114),0,IF(BN114+$C114-$CJ114-SUM($CL114:CU114)&gt;AG113+AW114,AG113+AW114-BN114,$C114-$CJ114-SUM($CL114:CU114))))</f>
        <v>0</v>
      </c>
      <c r="CW114" s="174">
        <f ca="1">IF(AH113&lt;=0,0,IF($C114-$CJ114&lt;=SUM($CL114:CV114),0,IF(BO114+$C114-$CJ114-SUM($CL114:CV114)&gt;AH113+AX114,AH113+AX114-BO114,$C114-$CJ114-SUM($CL114:CV114))))</f>
        <v>0</v>
      </c>
      <c r="CX114" s="174">
        <f ca="1">IF(AI113&lt;=0,0,IF($C114-$CJ114&lt;=SUM($CL114:CW114),0,IF(BP114+$C114-$CJ114-SUM($CL114:CW114)&gt;AI113+AY114,AI113+AY114-BP114,$C114-$CJ114-SUM($CL114:CW114))))</f>
        <v>0</v>
      </c>
      <c r="CY114" s="174">
        <f ca="1">IF(AJ113&lt;=0,0,IF($C114-$CJ114&lt;=SUM($CL114:CX114),0,IF(BQ114+$C114-$CJ114-SUM($CL114:CX114)&gt;AJ113+AZ114,AJ113+AZ114-BQ114,$C114-$CJ114-SUM($CL114:CX114))))</f>
        <v>0</v>
      </c>
      <c r="CZ114" s="174">
        <f ca="1">IF(AK113&lt;=0,0,IF($C114-$CJ114&lt;=SUM($CL114:CY114),0,IF(BR114+$C114-$CJ114-SUM($CL114:CY114)&gt;AK113+BA114,AK113+BA114-BR114,$C114-$CJ114-SUM($CL114:CY114))))</f>
        <v>0</v>
      </c>
      <c r="DA114" s="176"/>
      <c r="DB114" s="176"/>
    </row>
    <row r="115" spans="1:106">
      <c r="A115" s="165" t="str">
        <f t="shared" ca="1" si="48"/>
        <v/>
      </c>
      <c r="B115" s="166" t="e">
        <f t="shared" ca="1" si="60"/>
        <v>#N/A</v>
      </c>
      <c r="C115" s="169" t="str">
        <f ca="1">IF(A115="","",IF(debteliminator,IF(($E$7-BS115)&lt;0,0,$E$7-BS115),0)+D115)</f>
        <v/>
      </c>
      <c r="D115" s="420"/>
      <c r="E115" s="172">
        <f t="shared" ca="1" si="61"/>
        <v>0</v>
      </c>
      <c r="F115" s="172">
        <f t="shared" ca="1" si="63"/>
        <v>0</v>
      </c>
      <c r="G115" s="172">
        <f t="shared" ca="1" si="64"/>
        <v>0</v>
      </c>
      <c r="H115" s="172">
        <f t="shared" ca="1" si="65"/>
        <v>0</v>
      </c>
      <c r="I115" s="172">
        <f t="shared" ca="1" si="66"/>
        <v>0</v>
      </c>
      <c r="J115" s="172">
        <f t="shared" ca="1" si="67"/>
        <v>0</v>
      </c>
      <c r="K115" s="172">
        <f t="shared" ca="1" si="68"/>
        <v>0</v>
      </c>
      <c r="L115" s="172">
        <f t="shared" ca="1" si="69"/>
        <v>0</v>
      </c>
      <c r="M115" s="172">
        <f t="shared" ca="1" si="70"/>
        <v>0</v>
      </c>
      <c r="N115" s="172">
        <f t="shared" ca="1" si="71"/>
        <v>0</v>
      </c>
      <c r="O115" s="172">
        <f t="shared" ca="1" si="72"/>
        <v>0</v>
      </c>
      <c r="P115" s="172">
        <f t="shared" ca="1" si="73"/>
        <v>0</v>
      </c>
      <c r="Q115" s="172">
        <f t="shared" ca="1" si="74"/>
        <v>0</v>
      </c>
      <c r="R115" s="172">
        <f t="shared" ca="1" si="75"/>
        <v>0</v>
      </c>
      <c r="S115" s="172">
        <f t="shared" ca="1" si="76"/>
        <v>0</v>
      </c>
      <c r="U115" s="169">
        <f t="shared" ca="1" si="49"/>
        <v>0</v>
      </c>
      <c r="V115" s="173">
        <f t="shared" ca="1" si="50"/>
        <v>0</v>
      </c>
      <c r="W115" s="174">
        <f t="shared" ca="1" si="51"/>
        <v>0</v>
      </c>
      <c r="X115" s="174">
        <f t="shared" ca="1" si="77"/>
        <v>0</v>
      </c>
      <c r="Y115" s="174">
        <f t="shared" ca="1" si="77"/>
        <v>0</v>
      </c>
      <c r="Z115" s="174">
        <f t="shared" ca="1" si="77"/>
        <v>0</v>
      </c>
      <c r="AA115" s="174">
        <f t="shared" ca="1" si="77"/>
        <v>0</v>
      </c>
      <c r="AB115" s="174">
        <f t="shared" ca="1" si="77"/>
        <v>0</v>
      </c>
      <c r="AC115" s="174">
        <f t="shared" ca="1" si="77"/>
        <v>0</v>
      </c>
      <c r="AD115" s="174">
        <f t="shared" ca="1" si="77"/>
        <v>0</v>
      </c>
      <c r="AE115" s="174">
        <f t="shared" ca="1" si="77"/>
        <v>0</v>
      </c>
      <c r="AF115" s="174">
        <f t="shared" ca="1" si="77"/>
        <v>0</v>
      </c>
      <c r="AG115" s="174">
        <f t="shared" ca="1" si="77"/>
        <v>0</v>
      </c>
      <c r="AH115" s="174">
        <f t="shared" ca="1" si="77"/>
        <v>0</v>
      </c>
      <c r="AI115" s="174">
        <f t="shared" ca="1" si="77"/>
        <v>0</v>
      </c>
      <c r="AJ115" s="174">
        <f t="shared" ca="1" si="77"/>
        <v>0</v>
      </c>
      <c r="AK115" s="174">
        <f t="shared" ca="1" si="77"/>
        <v>0</v>
      </c>
      <c r="AL115" s="179"/>
      <c r="AM115" s="174">
        <f t="shared" ca="1" si="53"/>
        <v>0</v>
      </c>
      <c r="AN115" s="174">
        <f t="shared" ca="1" si="78"/>
        <v>0</v>
      </c>
      <c r="AO115" s="174">
        <f t="shared" ca="1" si="78"/>
        <v>0</v>
      </c>
      <c r="AP115" s="174">
        <f t="shared" ca="1" si="78"/>
        <v>0</v>
      </c>
      <c r="AQ115" s="174">
        <f t="shared" ca="1" si="78"/>
        <v>0</v>
      </c>
      <c r="AR115" s="174">
        <f t="shared" ca="1" si="78"/>
        <v>0</v>
      </c>
      <c r="AS115" s="174">
        <f t="shared" ca="1" si="78"/>
        <v>0</v>
      </c>
      <c r="AT115" s="174">
        <f t="shared" ca="1" si="78"/>
        <v>0</v>
      </c>
      <c r="AU115" s="174">
        <f t="shared" ca="1" si="78"/>
        <v>0</v>
      </c>
      <c r="AV115" s="174">
        <f t="shared" ca="1" si="78"/>
        <v>0</v>
      </c>
      <c r="AW115" s="174">
        <f t="shared" ca="1" si="78"/>
        <v>0</v>
      </c>
      <c r="AX115" s="174">
        <f t="shared" ca="1" si="78"/>
        <v>0</v>
      </c>
      <c r="AY115" s="174">
        <f t="shared" ca="1" si="78"/>
        <v>0</v>
      </c>
      <c r="AZ115" s="174">
        <f t="shared" ca="1" si="78"/>
        <v>0</v>
      </c>
      <c r="BA115" s="174">
        <f t="shared" ca="1" si="78"/>
        <v>0</v>
      </c>
      <c r="BB115" s="175">
        <f t="shared" ca="1" si="55"/>
        <v>0</v>
      </c>
      <c r="BC115" s="176"/>
      <c r="BD115" s="174">
        <f t="shared" ca="1" si="56"/>
        <v>0</v>
      </c>
      <c r="BE115" s="174">
        <f t="shared" ca="1" si="79"/>
        <v>0</v>
      </c>
      <c r="BF115" s="174">
        <f t="shared" ca="1" si="79"/>
        <v>0</v>
      </c>
      <c r="BG115" s="174">
        <f t="shared" ca="1" si="79"/>
        <v>0</v>
      </c>
      <c r="BH115" s="174">
        <f t="shared" ca="1" si="79"/>
        <v>0</v>
      </c>
      <c r="BI115" s="174">
        <f t="shared" ca="1" si="79"/>
        <v>0</v>
      </c>
      <c r="BJ115" s="174">
        <f t="shared" ca="1" si="79"/>
        <v>0</v>
      </c>
      <c r="BK115" s="174">
        <f t="shared" ca="1" si="79"/>
        <v>0</v>
      </c>
      <c r="BL115" s="174">
        <f t="shared" ca="1" si="79"/>
        <v>0</v>
      </c>
      <c r="BM115" s="174">
        <f t="shared" ca="1" si="79"/>
        <v>0</v>
      </c>
      <c r="BN115" s="174">
        <f t="shared" ca="1" si="79"/>
        <v>0</v>
      </c>
      <c r="BO115" s="174">
        <f t="shared" ca="1" si="79"/>
        <v>0</v>
      </c>
      <c r="BP115" s="174">
        <f t="shared" ca="1" si="79"/>
        <v>0</v>
      </c>
      <c r="BQ115" s="174">
        <f t="shared" ca="1" si="79"/>
        <v>0</v>
      </c>
      <c r="BR115" s="174">
        <f t="shared" ca="1" si="79"/>
        <v>0</v>
      </c>
      <c r="BS115" s="177">
        <f t="shared" ca="1" si="58"/>
        <v>0</v>
      </c>
      <c r="BT115" s="175"/>
      <c r="BU115" s="178">
        <f ca="1">IF(NOT(debteliminator),0,IF(OR(E$11=0,W114+AM115-BD115&lt;=E$11),0,MIN(W114+AM115-BD115-E$11,$C115)))</f>
        <v>0</v>
      </c>
      <c r="BV115" s="174">
        <f ca="1">IF(NOT(debteliminator),0,IF(OR(F$11=0,X114+AN115-BE115&lt;=F$11),0,MIN(X114+AN115-BE115-F$11,$C115-SUM($BU115:BU115))))</f>
        <v>0</v>
      </c>
      <c r="BW115" s="174">
        <f ca="1">IF(NOT(debteliminator),0,IF(OR(G$11=0,Y114+AO115-BF115&lt;=G$11),0,MIN(Y114+AO115-BF115-G$11,$C115-SUM($BU115:BV115))))</f>
        <v>0</v>
      </c>
      <c r="BX115" s="174">
        <f ca="1">IF(NOT(debteliminator),0,IF(OR(H$11=0,Z114+AP115-BG115&lt;=H$11),0,MIN(Z114+AP115-BG115-H$11,$C115-SUM($BU115:BW115))))</f>
        <v>0</v>
      </c>
      <c r="BY115" s="174">
        <f ca="1">IF(NOT(debteliminator),0,IF(OR(I$11=0,AA114+AQ115-BH115&lt;=I$11),0,MIN(AA114+AQ115-BH115-I$11,$C115-SUM($BU115:BX115))))</f>
        <v>0</v>
      </c>
      <c r="BZ115" s="174">
        <f ca="1">IF(NOT(debteliminator),0,IF(OR(J$11=0,AB114+AR115-BI115&lt;=J$11),0,MIN(AB114+AR115-BI115-J$11,$C115-SUM($BU115:BY115))))</f>
        <v>0</v>
      </c>
      <c r="CA115" s="174">
        <f ca="1">IF(NOT(debteliminator),0,IF(OR(K$11=0,AC114+AS115-BJ115&lt;=K$11),0,MIN(AC114+AS115-BJ115-K$11,$C115-SUM($BU115:BZ115))))</f>
        <v>0</v>
      </c>
      <c r="CB115" s="174">
        <f ca="1">IF(NOT(debteliminator),0,IF(OR(L$11=0,AD114+AT115-BK115&lt;=L$11),0,MIN(AD114+AT115-BK115-L$11,$C115-SUM($BU115:CA115))))</f>
        <v>0</v>
      </c>
      <c r="CC115" s="174">
        <f ca="1">IF(NOT(debteliminator),0,IF(OR(M$11=0,AE114+AU115-BL115&lt;=M$11),0,MIN(AE114+AU115-BL115-M$11,$C115-SUM($BU115:CB115))))</f>
        <v>0</v>
      </c>
      <c r="CD115" s="174">
        <f ca="1">IF(NOT(debteliminator),0,IF(OR(N$11=0,AF114+AV115-BM115&lt;=N$11),0,MIN(AF114+AV115-BM115-N$11,$C115-SUM($BU115:CC115))))</f>
        <v>0</v>
      </c>
      <c r="CE115" s="174">
        <f ca="1">IF(NOT(debteliminator),0,IF(OR(O$11=0,AG114+AW115-BN115&lt;=O$11),0,MIN(AG114+AW115-BN115-O$11,$C115-SUM($BU115:CD115))))</f>
        <v>0</v>
      </c>
      <c r="CF115" s="174">
        <f ca="1">IF(NOT(debteliminator),0,IF(OR(P$11=0,AH114+AX115-BO115&lt;=P$11),0,MIN(AH114+AX115-BO115-P$11,$C115-SUM($BU115:CE115))))</f>
        <v>0</v>
      </c>
      <c r="CG115" s="174">
        <f ca="1">IF(NOT(debteliminator),0,IF(OR(Q$11=0,AI114+AY115-BP115&lt;=Q$11),0,MIN(AI114+AY115-BP115-Q$11,$C115-SUM($BU115:CF115))))</f>
        <v>0</v>
      </c>
      <c r="CH115" s="174">
        <f ca="1">IF(NOT(debteliminator),0,IF(OR(R$11=0,AJ114+AZ115-BQ115&lt;=R$11),0,MIN(AJ114+AZ115-BQ115-R$11,$C115-SUM($BU115:CG115))))</f>
        <v>0</v>
      </c>
      <c r="CI115" s="174">
        <f ca="1">IF(NOT(debteliminator),0,IF(OR(S$11=0,AK114+BA115-BR115&lt;=S$11),0,MIN(AK114+BA115-BR115-S$11,$C115-SUM($BU115:CH115))))</f>
        <v>0</v>
      </c>
      <c r="CJ115" s="177">
        <f t="shared" ca="1" si="59"/>
        <v>0</v>
      </c>
      <c r="CL115" s="178">
        <f t="shared" ca="1" si="62"/>
        <v>0</v>
      </c>
      <c r="CM115" s="174">
        <f ca="1">IF(X114&lt;=0,0,IF($C115-$CJ115&lt;=SUM($CL115:CL115),0,IF(BE115+$C115-$CJ115-SUM($CL115:CL115)&gt;X114+AN115,X114+AN115-BE115,$C115-$CJ115-SUM($CL115:CL115))))</f>
        <v>0</v>
      </c>
      <c r="CN115" s="174">
        <f ca="1">IF(Y114&lt;=0,0,IF($C115-$CJ115&lt;=SUM($CL115:CM115),0,IF(BF115+$C115-$CJ115-SUM($CL115:CM115)&gt;Y114+AO115,Y114+AO115-BF115,$C115-$CJ115-SUM($CL115:CM115))))</f>
        <v>0</v>
      </c>
      <c r="CO115" s="174">
        <f ca="1">IF(Z114&lt;=0,0,IF($C115-$CJ115&lt;=SUM($CL115:CN115),0,IF(BG115+$C115-$CJ115-SUM($CL115:CN115)&gt;Z114+AP115,Z114+AP115-BG115,$C115-$CJ115-SUM($CL115:CN115))))</f>
        <v>0</v>
      </c>
      <c r="CP115" s="174">
        <f ca="1">IF(AA114&lt;=0,0,IF($C115-$CJ115&lt;=SUM($CL115:CO115),0,IF(BH115+$C115-$CJ115-SUM($CL115:CO115)&gt;AA114+AQ115,AA114+AQ115-BH115,$C115-$CJ115-SUM($CL115:CO115))))</f>
        <v>0</v>
      </c>
      <c r="CQ115" s="174">
        <f ca="1">IF(AB114&lt;=0,0,IF($C115-$CJ115&lt;=SUM($CL115:CP115),0,IF(BI115+$C115-$CJ115-SUM($CL115:CP115)&gt;AB114+AR115,AB114+AR115-BI115,$C115-$CJ115-SUM($CL115:CP115))))</f>
        <v>0</v>
      </c>
      <c r="CR115" s="174">
        <f ca="1">IF(AC114&lt;=0,0,IF($C115-$CJ115&lt;=SUM($CL115:CQ115),0,IF(BJ115+$C115-$CJ115-SUM($CL115:CQ115)&gt;AC114+AS115,AC114+AS115-BJ115,$C115-$CJ115-SUM($CL115:CQ115))))</f>
        <v>0</v>
      </c>
      <c r="CS115" s="174">
        <f ca="1">IF(AD114&lt;=0,0,IF($C115-$CJ115&lt;=SUM($CL115:CR115),0,IF(BK115+$C115-$CJ115-SUM($CL115:CR115)&gt;AD114+AT115,AD114+AT115-BK115,$C115-$CJ115-SUM($CL115:CR115))))</f>
        <v>0</v>
      </c>
      <c r="CT115" s="174">
        <f ca="1">IF(AE114&lt;=0,0,IF($C115-$CJ115&lt;=SUM($CL115:CS115),0,IF(BL115+$C115-$CJ115-SUM($CL115:CS115)&gt;AE114+AU115,AE114+AU115-BL115,$C115-$CJ115-SUM($CL115:CS115))))</f>
        <v>0</v>
      </c>
      <c r="CU115" s="174">
        <f ca="1">IF(AF114&lt;=0,0,IF($C115-$CJ115&lt;=SUM($CL115:CT115),0,IF(BM115+$C115-$CJ115-SUM($CL115:CT115)&gt;AF114+AV115,AF114+AV115-BM115,$C115-$CJ115-SUM($CL115:CT115))))</f>
        <v>0</v>
      </c>
      <c r="CV115" s="174">
        <f ca="1">IF(AG114&lt;=0,0,IF($C115-$CJ115&lt;=SUM($CL115:CU115),0,IF(BN115+$C115-$CJ115-SUM($CL115:CU115)&gt;AG114+AW115,AG114+AW115-BN115,$C115-$CJ115-SUM($CL115:CU115))))</f>
        <v>0</v>
      </c>
      <c r="CW115" s="174">
        <f ca="1">IF(AH114&lt;=0,0,IF($C115-$CJ115&lt;=SUM($CL115:CV115),0,IF(BO115+$C115-$CJ115-SUM($CL115:CV115)&gt;AH114+AX115,AH114+AX115-BO115,$C115-$CJ115-SUM($CL115:CV115))))</f>
        <v>0</v>
      </c>
      <c r="CX115" s="174">
        <f ca="1">IF(AI114&lt;=0,0,IF($C115-$CJ115&lt;=SUM($CL115:CW115),0,IF(BP115+$C115-$CJ115-SUM($CL115:CW115)&gt;AI114+AY115,AI114+AY115-BP115,$C115-$CJ115-SUM($CL115:CW115))))</f>
        <v>0</v>
      </c>
      <c r="CY115" s="174">
        <f ca="1">IF(AJ114&lt;=0,0,IF($C115-$CJ115&lt;=SUM($CL115:CX115),0,IF(BQ115+$C115-$CJ115-SUM($CL115:CX115)&gt;AJ114+AZ115,AJ114+AZ115-BQ115,$C115-$CJ115-SUM($CL115:CX115))))</f>
        <v>0</v>
      </c>
      <c r="CZ115" s="174">
        <f ca="1">IF(AK114&lt;=0,0,IF($C115-$CJ115&lt;=SUM($CL115:CY115),0,IF(BR115+$C115-$CJ115-SUM($CL115:CY115)&gt;AK114+BA115,AK114+BA115-BR115,$C115-$CJ115-SUM($CL115:CY115))))</f>
        <v>0</v>
      </c>
      <c r="DA115" s="176"/>
      <c r="DB115" s="176"/>
    </row>
    <row r="116" spans="1:106">
      <c r="A116" s="165" t="str">
        <f t="shared" ca="1" si="48"/>
        <v/>
      </c>
      <c r="B116" s="166" t="e">
        <f t="shared" ca="1" si="60"/>
        <v>#N/A</v>
      </c>
      <c r="C116" s="169" t="str">
        <f ca="1">IF(A116="","",IF(debteliminator,IF(($E$7-BS116)&lt;0,0,$E$7-BS116),0)+D116)</f>
        <v/>
      </c>
      <c r="D116" s="420"/>
      <c r="E116" s="172">
        <f t="shared" ca="1" si="61"/>
        <v>0</v>
      </c>
      <c r="F116" s="172">
        <f t="shared" ca="1" si="63"/>
        <v>0</v>
      </c>
      <c r="G116" s="172">
        <f t="shared" ca="1" si="64"/>
        <v>0</v>
      </c>
      <c r="H116" s="172">
        <f t="shared" ca="1" si="65"/>
        <v>0</v>
      </c>
      <c r="I116" s="172">
        <f t="shared" ca="1" si="66"/>
        <v>0</v>
      </c>
      <c r="J116" s="172">
        <f t="shared" ca="1" si="67"/>
        <v>0</v>
      </c>
      <c r="K116" s="172">
        <f t="shared" ca="1" si="68"/>
        <v>0</v>
      </c>
      <c r="L116" s="172">
        <f t="shared" ca="1" si="69"/>
        <v>0</v>
      </c>
      <c r="M116" s="172">
        <f t="shared" ca="1" si="70"/>
        <v>0</v>
      </c>
      <c r="N116" s="172">
        <f t="shared" ca="1" si="71"/>
        <v>0</v>
      </c>
      <c r="O116" s="172">
        <f t="shared" ca="1" si="72"/>
        <v>0</v>
      </c>
      <c r="P116" s="172">
        <f t="shared" ca="1" si="73"/>
        <v>0</v>
      </c>
      <c r="Q116" s="172">
        <f t="shared" ca="1" si="74"/>
        <v>0</v>
      </c>
      <c r="R116" s="172">
        <f t="shared" ca="1" si="75"/>
        <v>0</v>
      </c>
      <c r="S116" s="172">
        <f t="shared" ca="1" si="76"/>
        <v>0</v>
      </c>
      <c r="U116" s="169">
        <f t="shared" ca="1" si="49"/>
        <v>0</v>
      </c>
      <c r="V116" s="173">
        <f t="shared" ca="1" si="50"/>
        <v>0</v>
      </c>
      <c r="W116" s="174">
        <f t="shared" ca="1" si="51"/>
        <v>0</v>
      </c>
      <c r="X116" s="174">
        <f t="shared" ca="1" si="77"/>
        <v>0</v>
      </c>
      <c r="Y116" s="174">
        <f t="shared" ca="1" si="77"/>
        <v>0</v>
      </c>
      <c r="Z116" s="174">
        <f t="shared" ca="1" si="77"/>
        <v>0</v>
      </c>
      <c r="AA116" s="174">
        <f t="shared" ca="1" si="77"/>
        <v>0</v>
      </c>
      <c r="AB116" s="174">
        <f t="shared" ca="1" si="77"/>
        <v>0</v>
      </c>
      <c r="AC116" s="174">
        <f t="shared" ca="1" si="77"/>
        <v>0</v>
      </c>
      <c r="AD116" s="174">
        <f t="shared" ca="1" si="77"/>
        <v>0</v>
      </c>
      <c r="AE116" s="174">
        <f t="shared" ca="1" si="77"/>
        <v>0</v>
      </c>
      <c r="AF116" s="174">
        <f t="shared" ca="1" si="77"/>
        <v>0</v>
      </c>
      <c r="AG116" s="174">
        <f t="shared" ca="1" si="77"/>
        <v>0</v>
      </c>
      <c r="AH116" s="174">
        <f t="shared" ca="1" si="77"/>
        <v>0</v>
      </c>
      <c r="AI116" s="174">
        <f t="shared" ca="1" si="77"/>
        <v>0</v>
      </c>
      <c r="AJ116" s="174">
        <f t="shared" ca="1" si="77"/>
        <v>0</v>
      </c>
      <c r="AK116" s="174">
        <f t="shared" ca="1" si="77"/>
        <v>0</v>
      </c>
      <c r="AL116" s="179"/>
      <c r="AM116" s="174">
        <f t="shared" ca="1" si="53"/>
        <v>0</v>
      </c>
      <c r="AN116" s="174">
        <f t="shared" ca="1" si="78"/>
        <v>0</v>
      </c>
      <c r="AO116" s="174">
        <f t="shared" ca="1" si="78"/>
        <v>0</v>
      </c>
      <c r="AP116" s="174">
        <f t="shared" ca="1" si="78"/>
        <v>0</v>
      </c>
      <c r="AQ116" s="174">
        <f t="shared" ca="1" si="78"/>
        <v>0</v>
      </c>
      <c r="AR116" s="174">
        <f t="shared" ca="1" si="78"/>
        <v>0</v>
      </c>
      <c r="AS116" s="174">
        <f t="shared" ca="1" si="78"/>
        <v>0</v>
      </c>
      <c r="AT116" s="174">
        <f t="shared" ca="1" si="78"/>
        <v>0</v>
      </c>
      <c r="AU116" s="174">
        <f t="shared" ca="1" si="78"/>
        <v>0</v>
      </c>
      <c r="AV116" s="174">
        <f t="shared" ca="1" si="78"/>
        <v>0</v>
      </c>
      <c r="AW116" s="174">
        <f t="shared" ca="1" si="78"/>
        <v>0</v>
      </c>
      <c r="AX116" s="174">
        <f t="shared" ca="1" si="78"/>
        <v>0</v>
      </c>
      <c r="AY116" s="174">
        <f t="shared" ca="1" si="78"/>
        <v>0</v>
      </c>
      <c r="AZ116" s="174">
        <f t="shared" ca="1" si="78"/>
        <v>0</v>
      </c>
      <c r="BA116" s="174">
        <f t="shared" ca="1" si="78"/>
        <v>0</v>
      </c>
      <c r="BB116" s="175">
        <f t="shared" ca="1" si="55"/>
        <v>0</v>
      </c>
      <c r="BC116" s="176"/>
      <c r="BD116" s="174">
        <f t="shared" ca="1" si="56"/>
        <v>0</v>
      </c>
      <c r="BE116" s="174">
        <f t="shared" ca="1" si="79"/>
        <v>0</v>
      </c>
      <c r="BF116" s="174">
        <f t="shared" ca="1" si="79"/>
        <v>0</v>
      </c>
      <c r="BG116" s="174">
        <f t="shared" ca="1" si="79"/>
        <v>0</v>
      </c>
      <c r="BH116" s="174">
        <f t="shared" ca="1" si="79"/>
        <v>0</v>
      </c>
      <c r="BI116" s="174">
        <f t="shared" ca="1" si="79"/>
        <v>0</v>
      </c>
      <c r="BJ116" s="174">
        <f t="shared" ca="1" si="79"/>
        <v>0</v>
      </c>
      <c r="BK116" s="174">
        <f t="shared" ca="1" si="79"/>
        <v>0</v>
      </c>
      <c r="BL116" s="174">
        <f t="shared" ca="1" si="79"/>
        <v>0</v>
      </c>
      <c r="BM116" s="174">
        <f t="shared" ca="1" si="79"/>
        <v>0</v>
      </c>
      <c r="BN116" s="174">
        <f t="shared" ca="1" si="79"/>
        <v>0</v>
      </c>
      <c r="BO116" s="174">
        <f t="shared" ca="1" si="79"/>
        <v>0</v>
      </c>
      <c r="BP116" s="174">
        <f t="shared" ca="1" si="79"/>
        <v>0</v>
      </c>
      <c r="BQ116" s="174">
        <f t="shared" ca="1" si="79"/>
        <v>0</v>
      </c>
      <c r="BR116" s="174">
        <f t="shared" ca="1" si="79"/>
        <v>0</v>
      </c>
      <c r="BS116" s="177">
        <f t="shared" ca="1" si="58"/>
        <v>0</v>
      </c>
      <c r="BT116" s="175"/>
      <c r="BU116" s="178">
        <f ca="1">IF(NOT(debteliminator),0,IF(OR(E$11=0,W115+AM116-BD116&lt;=E$11),0,MIN(W115+AM116-BD116-E$11,$C116)))</f>
        <v>0</v>
      </c>
      <c r="BV116" s="174">
        <f ca="1">IF(NOT(debteliminator),0,IF(OR(F$11=0,X115+AN116-BE116&lt;=F$11),0,MIN(X115+AN116-BE116-F$11,$C116-SUM($BU116:BU116))))</f>
        <v>0</v>
      </c>
      <c r="BW116" s="174">
        <f ca="1">IF(NOT(debteliminator),0,IF(OR(G$11=0,Y115+AO116-BF116&lt;=G$11),0,MIN(Y115+AO116-BF116-G$11,$C116-SUM($BU116:BV116))))</f>
        <v>0</v>
      </c>
      <c r="BX116" s="174">
        <f ca="1">IF(NOT(debteliminator),0,IF(OR(H$11=0,Z115+AP116-BG116&lt;=H$11),0,MIN(Z115+AP116-BG116-H$11,$C116-SUM($BU116:BW116))))</f>
        <v>0</v>
      </c>
      <c r="BY116" s="174">
        <f ca="1">IF(NOT(debteliminator),0,IF(OR(I$11=0,AA115+AQ116-BH116&lt;=I$11),0,MIN(AA115+AQ116-BH116-I$11,$C116-SUM($BU116:BX116))))</f>
        <v>0</v>
      </c>
      <c r="BZ116" s="174">
        <f ca="1">IF(NOT(debteliminator),0,IF(OR(J$11=0,AB115+AR116-BI116&lt;=J$11),0,MIN(AB115+AR116-BI116-J$11,$C116-SUM($BU116:BY116))))</f>
        <v>0</v>
      </c>
      <c r="CA116" s="174">
        <f ca="1">IF(NOT(debteliminator),0,IF(OR(K$11=0,AC115+AS116-BJ116&lt;=K$11),0,MIN(AC115+AS116-BJ116-K$11,$C116-SUM($BU116:BZ116))))</f>
        <v>0</v>
      </c>
      <c r="CB116" s="174">
        <f ca="1">IF(NOT(debteliminator),0,IF(OR(L$11=0,AD115+AT116-BK116&lt;=L$11),0,MIN(AD115+AT116-BK116-L$11,$C116-SUM($BU116:CA116))))</f>
        <v>0</v>
      </c>
      <c r="CC116" s="174">
        <f ca="1">IF(NOT(debteliminator),0,IF(OR(M$11=0,AE115+AU116-BL116&lt;=M$11),0,MIN(AE115+AU116-BL116-M$11,$C116-SUM($BU116:CB116))))</f>
        <v>0</v>
      </c>
      <c r="CD116" s="174">
        <f ca="1">IF(NOT(debteliminator),0,IF(OR(N$11=0,AF115+AV116-BM116&lt;=N$11),0,MIN(AF115+AV116-BM116-N$11,$C116-SUM($BU116:CC116))))</f>
        <v>0</v>
      </c>
      <c r="CE116" s="174">
        <f ca="1">IF(NOT(debteliminator),0,IF(OR(O$11=0,AG115+AW116-BN116&lt;=O$11),0,MIN(AG115+AW116-BN116-O$11,$C116-SUM($BU116:CD116))))</f>
        <v>0</v>
      </c>
      <c r="CF116" s="174">
        <f ca="1">IF(NOT(debteliminator),0,IF(OR(P$11=0,AH115+AX116-BO116&lt;=P$11),0,MIN(AH115+AX116-BO116-P$11,$C116-SUM($BU116:CE116))))</f>
        <v>0</v>
      </c>
      <c r="CG116" s="174">
        <f ca="1">IF(NOT(debteliminator),0,IF(OR(Q$11=0,AI115+AY116-BP116&lt;=Q$11),0,MIN(AI115+AY116-BP116-Q$11,$C116-SUM($BU116:CF116))))</f>
        <v>0</v>
      </c>
      <c r="CH116" s="174">
        <f ca="1">IF(NOT(debteliminator),0,IF(OR(R$11=0,AJ115+AZ116-BQ116&lt;=R$11),0,MIN(AJ115+AZ116-BQ116-R$11,$C116-SUM($BU116:CG116))))</f>
        <v>0</v>
      </c>
      <c r="CI116" s="174">
        <f ca="1">IF(NOT(debteliminator),0,IF(OR(S$11=0,AK115+BA116-BR116&lt;=S$11),0,MIN(AK115+BA116-BR116-S$11,$C116-SUM($BU116:CH116))))</f>
        <v>0</v>
      </c>
      <c r="CJ116" s="177">
        <f t="shared" ca="1" si="59"/>
        <v>0</v>
      </c>
      <c r="CL116" s="178">
        <f t="shared" ca="1" si="62"/>
        <v>0</v>
      </c>
      <c r="CM116" s="174">
        <f ca="1">IF(X115&lt;=0,0,IF($C116-$CJ116&lt;=SUM($CL116:CL116),0,IF(BE116+$C116-$CJ116-SUM($CL116:CL116)&gt;X115+AN116,X115+AN116-BE116,$C116-$CJ116-SUM($CL116:CL116))))</f>
        <v>0</v>
      </c>
      <c r="CN116" s="174">
        <f ca="1">IF(Y115&lt;=0,0,IF($C116-$CJ116&lt;=SUM($CL116:CM116),0,IF(BF116+$C116-$CJ116-SUM($CL116:CM116)&gt;Y115+AO116,Y115+AO116-BF116,$C116-$CJ116-SUM($CL116:CM116))))</f>
        <v>0</v>
      </c>
      <c r="CO116" s="174">
        <f ca="1">IF(Z115&lt;=0,0,IF($C116-$CJ116&lt;=SUM($CL116:CN116),0,IF(BG116+$C116-$CJ116-SUM($CL116:CN116)&gt;Z115+AP116,Z115+AP116-BG116,$C116-$CJ116-SUM($CL116:CN116))))</f>
        <v>0</v>
      </c>
      <c r="CP116" s="174">
        <f ca="1">IF(AA115&lt;=0,0,IF($C116-$CJ116&lt;=SUM($CL116:CO116),0,IF(BH116+$C116-$CJ116-SUM($CL116:CO116)&gt;AA115+AQ116,AA115+AQ116-BH116,$C116-$CJ116-SUM($CL116:CO116))))</f>
        <v>0</v>
      </c>
      <c r="CQ116" s="174">
        <f ca="1">IF(AB115&lt;=0,0,IF($C116-$CJ116&lt;=SUM($CL116:CP116),0,IF(BI116+$C116-$CJ116-SUM($CL116:CP116)&gt;AB115+AR116,AB115+AR116-BI116,$C116-$CJ116-SUM($CL116:CP116))))</f>
        <v>0</v>
      </c>
      <c r="CR116" s="174">
        <f ca="1">IF(AC115&lt;=0,0,IF($C116-$CJ116&lt;=SUM($CL116:CQ116),0,IF(BJ116+$C116-$CJ116-SUM($CL116:CQ116)&gt;AC115+AS116,AC115+AS116-BJ116,$C116-$CJ116-SUM($CL116:CQ116))))</f>
        <v>0</v>
      </c>
      <c r="CS116" s="174">
        <f ca="1">IF(AD115&lt;=0,0,IF($C116-$CJ116&lt;=SUM($CL116:CR116),0,IF(BK116+$C116-$CJ116-SUM($CL116:CR116)&gt;AD115+AT116,AD115+AT116-BK116,$C116-$CJ116-SUM($CL116:CR116))))</f>
        <v>0</v>
      </c>
      <c r="CT116" s="174">
        <f ca="1">IF(AE115&lt;=0,0,IF($C116-$CJ116&lt;=SUM($CL116:CS116),0,IF(BL116+$C116-$CJ116-SUM($CL116:CS116)&gt;AE115+AU116,AE115+AU116-BL116,$C116-$CJ116-SUM($CL116:CS116))))</f>
        <v>0</v>
      </c>
      <c r="CU116" s="174">
        <f ca="1">IF(AF115&lt;=0,0,IF($C116-$CJ116&lt;=SUM($CL116:CT116),0,IF(BM116+$C116-$CJ116-SUM($CL116:CT116)&gt;AF115+AV116,AF115+AV116-BM116,$C116-$CJ116-SUM($CL116:CT116))))</f>
        <v>0</v>
      </c>
      <c r="CV116" s="174">
        <f ca="1">IF(AG115&lt;=0,0,IF($C116-$CJ116&lt;=SUM($CL116:CU116),0,IF(BN116+$C116-$CJ116-SUM($CL116:CU116)&gt;AG115+AW116,AG115+AW116-BN116,$C116-$CJ116-SUM($CL116:CU116))))</f>
        <v>0</v>
      </c>
      <c r="CW116" s="174">
        <f ca="1">IF(AH115&lt;=0,0,IF($C116-$CJ116&lt;=SUM($CL116:CV116),0,IF(BO116+$C116-$CJ116-SUM($CL116:CV116)&gt;AH115+AX116,AH115+AX116-BO116,$C116-$CJ116-SUM($CL116:CV116))))</f>
        <v>0</v>
      </c>
      <c r="CX116" s="174">
        <f ca="1">IF(AI115&lt;=0,0,IF($C116-$CJ116&lt;=SUM($CL116:CW116),0,IF(BP116+$C116-$CJ116-SUM($CL116:CW116)&gt;AI115+AY116,AI115+AY116-BP116,$C116-$CJ116-SUM($CL116:CW116))))</f>
        <v>0</v>
      </c>
      <c r="CY116" s="174">
        <f ca="1">IF(AJ115&lt;=0,0,IF($C116-$CJ116&lt;=SUM($CL116:CX116),0,IF(BQ116+$C116-$CJ116-SUM($CL116:CX116)&gt;AJ115+AZ116,AJ115+AZ116-BQ116,$C116-$CJ116-SUM($CL116:CX116))))</f>
        <v>0</v>
      </c>
      <c r="CZ116" s="174">
        <f ca="1">IF(AK115&lt;=0,0,IF($C116-$CJ116&lt;=SUM($CL116:CY116),0,IF(BR116+$C116-$CJ116-SUM($CL116:CY116)&gt;AK115+BA116,AK115+BA116-BR116,$C116-$CJ116-SUM($CL116:CY116))))</f>
        <v>0</v>
      </c>
      <c r="DA116" s="176"/>
      <c r="DB116" s="176"/>
    </row>
    <row r="117" spans="1:106">
      <c r="A117" s="165" t="str">
        <f t="shared" ca="1" si="48"/>
        <v/>
      </c>
      <c r="B117" s="166" t="e">
        <f t="shared" ca="1" si="60"/>
        <v>#N/A</v>
      </c>
      <c r="C117" s="169" t="str">
        <f ca="1">IF(A117="","",IF(debteliminator,IF(($E$7-BS117)&lt;0,0,$E$7-BS117),0)+D117)</f>
        <v/>
      </c>
      <c r="D117" s="420"/>
      <c r="E117" s="172">
        <f t="shared" ca="1" si="61"/>
        <v>0</v>
      </c>
      <c r="F117" s="172">
        <f t="shared" ca="1" si="63"/>
        <v>0</v>
      </c>
      <c r="G117" s="172">
        <f t="shared" ca="1" si="64"/>
        <v>0</v>
      </c>
      <c r="H117" s="172">
        <f t="shared" ca="1" si="65"/>
        <v>0</v>
      </c>
      <c r="I117" s="172">
        <f t="shared" ca="1" si="66"/>
        <v>0</v>
      </c>
      <c r="J117" s="172">
        <f t="shared" ca="1" si="67"/>
        <v>0</v>
      </c>
      <c r="K117" s="172">
        <f t="shared" ca="1" si="68"/>
        <v>0</v>
      </c>
      <c r="L117" s="172">
        <f t="shared" ca="1" si="69"/>
        <v>0</v>
      </c>
      <c r="M117" s="172">
        <f t="shared" ca="1" si="70"/>
        <v>0</v>
      </c>
      <c r="N117" s="172">
        <f t="shared" ca="1" si="71"/>
        <v>0</v>
      </c>
      <c r="O117" s="172">
        <f t="shared" ca="1" si="72"/>
        <v>0</v>
      </c>
      <c r="P117" s="172">
        <f t="shared" ca="1" si="73"/>
        <v>0</v>
      </c>
      <c r="Q117" s="172">
        <f t="shared" ca="1" si="74"/>
        <v>0</v>
      </c>
      <c r="R117" s="172">
        <f t="shared" ca="1" si="75"/>
        <v>0</v>
      </c>
      <c r="S117" s="172">
        <f t="shared" ca="1" si="76"/>
        <v>0</v>
      </c>
      <c r="U117" s="169">
        <f t="shared" ca="1" si="49"/>
        <v>0</v>
      </c>
      <c r="V117" s="173">
        <f t="shared" ca="1" si="50"/>
        <v>0</v>
      </c>
      <c r="W117" s="174">
        <f t="shared" ca="1" si="51"/>
        <v>0</v>
      </c>
      <c r="X117" s="174">
        <f t="shared" ca="1" si="77"/>
        <v>0</v>
      </c>
      <c r="Y117" s="174">
        <f t="shared" ca="1" si="77"/>
        <v>0</v>
      </c>
      <c r="Z117" s="174">
        <f t="shared" ca="1" si="77"/>
        <v>0</v>
      </c>
      <c r="AA117" s="174">
        <f t="shared" ca="1" si="77"/>
        <v>0</v>
      </c>
      <c r="AB117" s="174">
        <f t="shared" ca="1" si="77"/>
        <v>0</v>
      </c>
      <c r="AC117" s="174">
        <f t="shared" ca="1" si="77"/>
        <v>0</v>
      </c>
      <c r="AD117" s="174">
        <f t="shared" ca="1" si="77"/>
        <v>0</v>
      </c>
      <c r="AE117" s="174">
        <f t="shared" ca="1" si="77"/>
        <v>0</v>
      </c>
      <c r="AF117" s="174">
        <f t="shared" ca="1" si="77"/>
        <v>0</v>
      </c>
      <c r="AG117" s="174">
        <f t="shared" ca="1" si="77"/>
        <v>0</v>
      </c>
      <c r="AH117" s="174">
        <f t="shared" ca="1" si="77"/>
        <v>0</v>
      </c>
      <c r="AI117" s="174">
        <f t="shared" ca="1" si="77"/>
        <v>0</v>
      </c>
      <c r="AJ117" s="174">
        <f t="shared" ca="1" si="77"/>
        <v>0</v>
      </c>
      <c r="AK117" s="174">
        <f t="shared" ca="1" si="77"/>
        <v>0</v>
      </c>
      <c r="AL117" s="179"/>
      <c r="AM117" s="174">
        <f t="shared" ca="1" si="53"/>
        <v>0</v>
      </c>
      <c r="AN117" s="174">
        <f t="shared" ca="1" si="78"/>
        <v>0</v>
      </c>
      <c r="AO117" s="174">
        <f t="shared" ca="1" si="78"/>
        <v>0</v>
      </c>
      <c r="AP117" s="174">
        <f t="shared" ca="1" si="78"/>
        <v>0</v>
      </c>
      <c r="AQ117" s="174">
        <f t="shared" ca="1" si="78"/>
        <v>0</v>
      </c>
      <c r="AR117" s="174">
        <f t="shared" ca="1" si="78"/>
        <v>0</v>
      </c>
      <c r="AS117" s="174">
        <f t="shared" ca="1" si="78"/>
        <v>0</v>
      </c>
      <c r="AT117" s="174">
        <f t="shared" ca="1" si="78"/>
        <v>0</v>
      </c>
      <c r="AU117" s="174">
        <f t="shared" ca="1" si="78"/>
        <v>0</v>
      </c>
      <c r="AV117" s="174">
        <f t="shared" ca="1" si="78"/>
        <v>0</v>
      </c>
      <c r="AW117" s="174">
        <f t="shared" ca="1" si="78"/>
        <v>0</v>
      </c>
      <c r="AX117" s="174">
        <f t="shared" ca="1" si="78"/>
        <v>0</v>
      </c>
      <c r="AY117" s="174">
        <f t="shared" ca="1" si="78"/>
        <v>0</v>
      </c>
      <c r="AZ117" s="174">
        <f t="shared" ca="1" si="78"/>
        <v>0</v>
      </c>
      <c r="BA117" s="174">
        <f t="shared" ca="1" si="78"/>
        <v>0</v>
      </c>
      <c r="BB117" s="175">
        <f t="shared" ca="1" si="55"/>
        <v>0</v>
      </c>
      <c r="BC117" s="176"/>
      <c r="BD117" s="174">
        <f t="shared" ca="1" si="56"/>
        <v>0</v>
      </c>
      <c r="BE117" s="174">
        <f t="shared" ca="1" si="79"/>
        <v>0</v>
      </c>
      <c r="BF117" s="174">
        <f t="shared" ca="1" si="79"/>
        <v>0</v>
      </c>
      <c r="BG117" s="174">
        <f t="shared" ca="1" si="79"/>
        <v>0</v>
      </c>
      <c r="BH117" s="174">
        <f t="shared" ca="1" si="79"/>
        <v>0</v>
      </c>
      <c r="BI117" s="174">
        <f t="shared" ca="1" si="79"/>
        <v>0</v>
      </c>
      <c r="BJ117" s="174">
        <f t="shared" ca="1" si="79"/>
        <v>0</v>
      </c>
      <c r="BK117" s="174">
        <f t="shared" ca="1" si="79"/>
        <v>0</v>
      </c>
      <c r="BL117" s="174">
        <f t="shared" ca="1" si="79"/>
        <v>0</v>
      </c>
      <c r="BM117" s="174">
        <f t="shared" ca="1" si="79"/>
        <v>0</v>
      </c>
      <c r="BN117" s="174">
        <f t="shared" ca="1" si="79"/>
        <v>0</v>
      </c>
      <c r="BO117" s="174">
        <f t="shared" ca="1" si="79"/>
        <v>0</v>
      </c>
      <c r="BP117" s="174">
        <f t="shared" ca="1" si="79"/>
        <v>0</v>
      </c>
      <c r="BQ117" s="174">
        <f t="shared" ca="1" si="79"/>
        <v>0</v>
      </c>
      <c r="BR117" s="174">
        <f t="shared" ca="1" si="79"/>
        <v>0</v>
      </c>
      <c r="BS117" s="177">
        <f t="shared" ca="1" si="58"/>
        <v>0</v>
      </c>
      <c r="BT117" s="175"/>
      <c r="BU117" s="178">
        <f ca="1">IF(NOT(debteliminator),0,IF(OR(E$11=0,W116+AM117-BD117&lt;=E$11),0,MIN(W116+AM117-BD117-E$11,$C117)))</f>
        <v>0</v>
      </c>
      <c r="BV117" s="174">
        <f ca="1">IF(NOT(debteliminator),0,IF(OR(F$11=0,X116+AN117-BE117&lt;=F$11),0,MIN(X116+AN117-BE117-F$11,$C117-SUM($BU117:BU117))))</f>
        <v>0</v>
      </c>
      <c r="BW117" s="174">
        <f ca="1">IF(NOT(debteliminator),0,IF(OR(G$11=0,Y116+AO117-BF117&lt;=G$11),0,MIN(Y116+AO117-BF117-G$11,$C117-SUM($BU117:BV117))))</f>
        <v>0</v>
      </c>
      <c r="BX117" s="174">
        <f ca="1">IF(NOT(debteliminator),0,IF(OR(H$11=0,Z116+AP117-BG117&lt;=H$11),0,MIN(Z116+AP117-BG117-H$11,$C117-SUM($BU117:BW117))))</f>
        <v>0</v>
      </c>
      <c r="BY117" s="174">
        <f ca="1">IF(NOT(debteliminator),0,IF(OR(I$11=0,AA116+AQ117-BH117&lt;=I$11),0,MIN(AA116+AQ117-BH117-I$11,$C117-SUM($BU117:BX117))))</f>
        <v>0</v>
      </c>
      <c r="BZ117" s="174">
        <f ca="1">IF(NOT(debteliminator),0,IF(OR(J$11=0,AB116+AR117-BI117&lt;=J$11),0,MIN(AB116+AR117-BI117-J$11,$C117-SUM($BU117:BY117))))</f>
        <v>0</v>
      </c>
      <c r="CA117" s="174">
        <f ca="1">IF(NOT(debteliminator),0,IF(OR(K$11=0,AC116+AS117-BJ117&lt;=K$11),0,MIN(AC116+AS117-BJ117-K$11,$C117-SUM($BU117:BZ117))))</f>
        <v>0</v>
      </c>
      <c r="CB117" s="174">
        <f ca="1">IF(NOT(debteliminator),0,IF(OR(L$11=0,AD116+AT117-BK117&lt;=L$11),0,MIN(AD116+AT117-BK117-L$11,$C117-SUM($BU117:CA117))))</f>
        <v>0</v>
      </c>
      <c r="CC117" s="174">
        <f ca="1">IF(NOT(debteliminator),0,IF(OR(M$11=0,AE116+AU117-BL117&lt;=M$11),0,MIN(AE116+AU117-BL117-M$11,$C117-SUM($BU117:CB117))))</f>
        <v>0</v>
      </c>
      <c r="CD117" s="174">
        <f ca="1">IF(NOT(debteliminator),0,IF(OR(N$11=0,AF116+AV117-BM117&lt;=N$11),0,MIN(AF116+AV117-BM117-N$11,$C117-SUM($BU117:CC117))))</f>
        <v>0</v>
      </c>
      <c r="CE117" s="174">
        <f ca="1">IF(NOT(debteliminator),0,IF(OR(O$11=0,AG116+AW117-BN117&lt;=O$11),0,MIN(AG116+AW117-BN117-O$11,$C117-SUM($BU117:CD117))))</f>
        <v>0</v>
      </c>
      <c r="CF117" s="174">
        <f ca="1">IF(NOT(debteliminator),0,IF(OR(P$11=0,AH116+AX117-BO117&lt;=P$11),0,MIN(AH116+AX117-BO117-P$11,$C117-SUM($BU117:CE117))))</f>
        <v>0</v>
      </c>
      <c r="CG117" s="174">
        <f ca="1">IF(NOT(debteliminator),0,IF(OR(Q$11=0,AI116+AY117-BP117&lt;=Q$11),0,MIN(AI116+AY117-BP117-Q$11,$C117-SUM($BU117:CF117))))</f>
        <v>0</v>
      </c>
      <c r="CH117" s="174">
        <f ca="1">IF(NOT(debteliminator),0,IF(OR(R$11=0,AJ116+AZ117-BQ117&lt;=R$11),0,MIN(AJ116+AZ117-BQ117-R$11,$C117-SUM($BU117:CG117))))</f>
        <v>0</v>
      </c>
      <c r="CI117" s="174">
        <f ca="1">IF(NOT(debteliminator),0,IF(OR(S$11=0,AK116+BA117-BR117&lt;=S$11),0,MIN(AK116+BA117-BR117-S$11,$C117-SUM($BU117:CH117))))</f>
        <v>0</v>
      </c>
      <c r="CJ117" s="177">
        <f t="shared" ca="1" si="59"/>
        <v>0</v>
      </c>
      <c r="CL117" s="178">
        <f t="shared" ca="1" si="62"/>
        <v>0</v>
      </c>
      <c r="CM117" s="174">
        <f ca="1">IF(X116&lt;=0,0,IF($C117-$CJ117&lt;=SUM($CL117:CL117),0,IF(BE117+$C117-$CJ117-SUM($CL117:CL117)&gt;X116+AN117,X116+AN117-BE117,$C117-$CJ117-SUM($CL117:CL117))))</f>
        <v>0</v>
      </c>
      <c r="CN117" s="174">
        <f ca="1">IF(Y116&lt;=0,0,IF($C117-$CJ117&lt;=SUM($CL117:CM117),0,IF(BF117+$C117-$CJ117-SUM($CL117:CM117)&gt;Y116+AO117,Y116+AO117-BF117,$C117-$CJ117-SUM($CL117:CM117))))</f>
        <v>0</v>
      </c>
      <c r="CO117" s="174">
        <f ca="1">IF(Z116&lt;=0,0,IF($C117-$CJ117&lt;=SUM($CL117:CN117),0,IF(BG117+$C117-$CJ117-SUM($CL117:CN117)&gt;Z116+AP117,Z116+AP117-BG117,$C117-$CJ117-SUM($CL117:CN117))))</f>
        <v>0</v>
      </c>
      <c r="CP117" s="174">
        <f ca="1">IF(AA116&lt;=0,0,IF($C117-$CJ117&lt;=SUM($CL117:CO117),0,IF(BH117+$C117-$CJ117-SUM($CL117:CO117)&gt;AA116+AQ117,AA116+AQ117-BH117,$C117-$CJ117-SUM($CL117:CO117))))</f>
        <v>0</v>
      </c>
      <c r="CQ117" s="174">
        <f ca="1">IF(AB116&lt;=0,0,IF($C117-$CJ117&lt;=SUM($CL117:CP117),0,IF(BI117+$C117-$CJ117-SUM($CL117:CP117)&gt;AB116+AR117,AB116+AR117-BI117,$C117-$CJ117-SUM($CL117:CP117))))</f>
        <v>0</v>
      </c>
      <c r="CR117" s="174">
        <f ca="1">IF(AC116&lt;=0,0,IF($C117-$CJ117&lt;=SUM($CL117:CQ117),0,IF(BJ117+$C117-$CJ117-SUM($CL117:CQ117)&gt;AC116+AS117,AC116+AS117-BJ117,$C117-$CJ117-SUM($CL117:CQ117))))</f>
        <v>0</v>
      </c>
      <c r="CS117" s="174">
        <f ca="1">IF(AD116&lt;=0,0,IF($C117-$CJ117&lt;=SUM($CL117:CR117),0,IF(BK117+$C117-$CJ117-SUM($CL117:CR117)&gt;AD116+AT117,AD116+AT117-BK117,$C117-$CJ117-SUM($CL117:CR117))))</f>
        <v>0</v>
      </c>
      <c r="CT117" s="174">
        <f ca="1">IF(AE116&lt;=0,0,IF($C117-$CJ117&lt;=SUM($CL117:CS117),0,IF(BL117+$C117-$CJ117-SUM($CL117:CS117)&gt;AE116+AU117,AE116+AU117-BL117,$C117-$CJ117-SUM($CL117:CS117))))</f>
        <v>0</v>
      </c>
      <c r="CU117" s="174">
        <f ca="1">IF(AF116&lt;=0,0,IF($C117-$CJ117&lt;=SUM($CL117:CT117),0,IF(BM117+$C117-$CJ117-SUM($CL117:CT117)&gt;AF116+AV117,AF116+AV117-BM117,$C117-$CJ117-SUM($CL117:CT117))))</f>
        <v>0</v>
      </c>
      <c r="CV117" s="174">
        <f ca="1">IF(AG116&lt;=0,0,IF($C117-$CJ117&lt;=SUM($CL117:CU117),0,IF(BN117+$C117-$CJ117-SUM($CL117:CU117)&gt;AG116+AW117,AG116+AW117-BN117,$C117-$CJ117-SUM($CL117:CU117))))</f>
        <v>0</v>
      </c>
      <c r="CW117" s="174">
        <f ca="1">IF(AH116&lt;=0,0,IF($C117-$CJ117&lt;=SUM($CL117:CV117),0,IF(BO117+$C117-$CJ117-SUM($CL117:CV117)&gt;AH116+AX117,AH116+AX117-BO117,$C117-$CJ117-SUM($CL117:CV117))))</f>
        <v>0</v>
      </c>
      <c r="CX117" s="174">
        <f ca="1">IF(AI116&lt;=0,0,IF($C117-$CJ117&lt;=SUM($CL117:CW117),0,IF(BP117+$C117-$CJ117-SUM($CL117:CW117)&gt;AI116+AY117,AI116+AY117-BP117,$C117-$CJ117-SUM($CL117:CW117))))</f>
        <v>0</v>
      </c>
      <c r="CY117" s="174">
        <f ca="1">IF(AJ116&lt;=0,0,IF($C117-$CJ117&lt;=SUM($CL117:CX117),0,IF(BQ117+$C117-$CJ117-SUM($CL117:CX117)&gt;AJ116+AZ117,AJ116+AZ117-BQ117,$C117-$CJ117-SUM($CL117:CX117))))</f>
        <v>0</v>
      </c>
      <c r="CZ117" s="174">
        <f ca="1">IF(AK116&lt;=0,0,IF($C117-$CJ117&lt;=SUM($CL117:CY117),0,IF(BR117+$C117-$CJ117-SUM($CL117:CY117)&gt;AK116+BA117,AK116+BA117-BR117,$C117-$CJ117-SUM($CL117:CY117))))</f>
        <v>0</v>
      </c>
      <c r="DA117" s="176"/>
      <c r="DB117" s="176"/>
    </row>
    <row r="118" spans="1:106">
      <c r="A118" s="165" t="str">
        <f t="shared" ca="1" si="48"/>
        <v/>
      </c>
      <c r="B118" s="166" t="e">
        <f t="shared" ca="1" si="60"/>
        <v>#N/A</v>
      </c>
      <c r="C118" s="169" t="str">
        <f ca="1">IF(A118="","",IF(debteliminator,IF(($E$7-BS118)&lt;0,0,$E$7-BS118),0)+D118)</f>
        <v/>
      </c>
      <c r="D118" s="420"/>
      <c r="E118" s="172">
        <f t="shared" ca="1" si="61"/>
        <v>0</v>
      </c>
      <c r="F118" s="172">
        <f t="shared" ca="1" si="63"/>
        <v>0</v>
      </c>
      <c r="G118" s="172">
        <f t="shared" ca="1" si="64"/>
        <v>0</v>
      </c>
      <c r="H118" s="172">
        <f t="shared" ca="1" si="65"/>
        <v>0</v>
      </c>
      <c r="I118" s="172">
        <f t="shared" ca="1" si="66"/>
        <v>0</v>
      </c>
      <c r="J118" s="172">
        <f t="shared" ca="1" si="67"/>
        <v>0</v>
      </c>
      <c r="K118" s="172">
        <f t="shared" ca="1" si="68"/>
        <v>0</v>
      </c>
      <c r="L118" s="172">
        <f t="shared" ca="1" si="69"/>
        <v>0</v>
      </c>
      <c r="M118" s="172">
        <f t="shared" ca="1" si="70"/>
        <v>0</v>
      </c>
      <c r="N118" s="172">
        <f t="shared" ca="1" si="71"/>
        <v>0</v>
      </c>
      <c r="O118" s="172">
        <f t="shared" ca="1" si="72"/>
        <v>0</v>
      </c>
      <c r="P118" s="172">
        <f t="shared" ca="1" si="73"/>
        <v>0</v>
      </c>
      <c r="Q118" s="172">
        <f t="shared" ca="1" si="74"/>
        <v>0</v>
      </c>
      <c r="R118" s="172">
        <f t="shared" ca="1" si="75"/>
        <v>0</v>
      </c>
      <c r="S118" s="172">
        <f t="shared" ca="1" si="76"/>
        <v>0</v>
      </c>
      <c r="U118" s="169">
        <f t="shared" ca="1" si="49"/>
        <v>0</v>
      </c>
      <c r="V118" s="173">
        <f t="shared" ca="1" si="50"/>
        <v>0</v>
      </c>
      <c r="W118" s="174">
        <f t="shared" ca="1" si="51"/>
        <v>0</v>
      </c>
      <c r="X118" s="174">
        <f t="shared" ca="1" si="77"/>
        <v>0</v>
      </c>
      <c r="Y118" s="174">
        <f t="shared" ca="1" si="77"/>
        <v>0</v>
      </c>
      <c r="Z118" s="174">
        <f t="shared" ca="1" si="77"/>
        <v>0</v>
      </c>
      <c r="AA118" s="174">
        <f t="shared" ca="1" si="77"/>
        <v>0</v>
      </c>
      <c r="AB118" s="174">
        <f t="shared" ca="1" si="77"/>
        <v>0</v>
      </c>
      <c r="AC118" s="174">
        <f t="shared" ca="1" si="77"/>
        <v>0</v>
      </c>
      <c r="AD118" s="174">
        <f t="shared" ca="1" si="77"/>
        <v>0</v>
      </c>
      <c r="AE118" s="174">
        <f t="shared" ca="1" si="77"/>
        <v>0</v>
      </c>
      <c r="AF118" s="174">
        <f t="shared" ca="1" si="77"/>
        <v>0</v>
      </c>
      <c r="AG118" s="174">
        <f t="shared" ca="1" si="77"/>
        <v>0</v>
      </c>
      <c r="AH118" s="174">
        <f t="shared" ca="1" si="77"/>
        <v>0</v>
      </c>
      <c r="AI118" s="174">
        <f t="shared" ca="1" si="77"/>
        <v>0</v>
      </c>
      <c r="AJ118" s="174">
        <f t="shared" ca="1" si="77"/>
        <v>0</v>
      </c>
      <c r="AK118" s="174">
        <f t="shared" ca="1" si="77"/>
        <v>0</v>
      </c>
      <c r="AL118" s="179"/>
      <c r="AM118" s="174">
        <f t="shared" ca="1" si="53"/>
        <v>0</v>
      </c>
      <c r="AN118" s="174">
        <f t="shared" ca="1" si="78"/>
        <v>0</v>
      </c>
      <c r="AO118" s="174">
        <f t="shared" ca="1" si="78"/>
        <v>0</v>
      </c>
      <c r="AP118" s="174">
        <f t="shared" ca="1" si="78"/>
        <v>0</v>
      </c>
      <c r="AQ118" s="174">
        <f t="shared" ca="1" si="78"/>
        <v>0</v>
      </c>
      <c r="AR118" s="174">
        <f t="shared" ca="1" si="78"/>
        <v>0</v>
      </c>
      <c r="AS118" s="174">
        <f t="shared" ca="1" si="78"/>
        <v>0</v>
      </c>
      <c r="AT118" s="174">
        <f t="shared" ca="1" si="78"/>
        <v>0</v>
      </c>
      <c r="AU118" s="174">
        <f t="shared" ca="1" si="78"/>
        <v>0</v>
      </c>
      <c r="AV118" s="174">
        <f t="shared" ca="1" si="78"/>
        <v>0</v>
      </c>
      <c r="AW118" s="174">
        <f t="shared" ca="1" si="78"/>
        <v>0</v>
      </c>
      <c r="AX118" s="174">
        <f t="shared" ca="1" si="78"/>
        <v>0</v>
      </c>
      <c r="AY118" s="174">
        <f t="shared" ca="1" si="78"/>
        <v>0</v>
      </c>
      <c r="AZ118" s="174">
        <f t="shared" ca="1" si="78"/>
        <v>0</v>
      </c>
      <c r="BA118" s="174">
        <f t="shared" ca="1" si="78"/>
        <v>0</v>
      </c>
      <c r="BB118" s="175">
        <f t="shared" ca="1" si="55"/>
        <v>0</v>
      </c>
      <c r="BC118" s="176"/>
      <c r="BD118" s="174">
        <f t="shared" ca="1" si="56"/>
        <v>0</v>
      </c>
      <c r="BE118" s="174">
        <f t="shared" ca="1" si="79"/>
        <v>0</v>
      </c>
      <c r="BF118" s="174">
        <f t="shared" ca="1" si="79"/>
        <v>0</v>
      </c>
      <c r="BG118" s="174">
        <f t="shared" ca="1" si="79"/>
        <v>0</v>
      </c>
      <c r="BH118" s="174">
        <f t="shared" ca="1" si="79"/>
        <v>0</v>
      </c>
      <c r="BI118" s="174">
        <f t="shared" ca="1" si="79"/>
        <v>0</v>
      </c>
      <c r="BJ118" s="174">
        <f t="shared" ca="1" si="79"/>
        <v>0</v>
      </c>
      <c r="BK118" s="174">
        <f t="shared" ca="1" si="79"/>
        <v>0</v>
      </c>
      <c r="BL118" s="174">
        <f t="shared" ca="1" si="79"/>
        <v>0</v>
      </c>
      <c r="BM118" s="174">
        <f t="shared" ca="1" si="79"/>
        <v>0</v>
      </c>
      <c r="BN118" s="174">
        <f t="shared" ca="1" si="79"/>
        <v>0</v>
      </c>
      <c r="BO118" s="174">
        <f t="shared" ca="1" si="79"/>
        <v>0</v>
      </c>
      <c r="BP118" s="174">
        <f t="shared" ca="1" si="79"/>
        <v>0</v>
      </c>
      <c r="BQ118" s="174">
        <f t="shared" ca="1" si="79"/>
        <v>0</v>
      </c>
      <c r="BR118" s="174">
        <f t="shared" ca="1" si="79"/>
        <v>0</v>
      </c>
      <c r="BS118" s="177">
        <f t="shared" ca="1" si="58"/>
        <v>0</v>
      </c>
      <c r="BT118" s="175"/>
      <c r="BU118" s="178">
        <f ca="1">IF(NOT(debteliminator),0,IF(OR(E$11=0,W117+AM118-BD118&lt;=E$11),0,MIN(W117+AM118-BD118-E$11,$C118)))</f>
        <v>0</v>
      </c>
      <c r="BV118" s="174">
        <f ca="1">IF(NOT(debteliminator),0,IF(OR(F$11=0,X117+AN118-BE118&lt;=F$11),0,MIN(X117+AN118-BE118-F$11,$C118-SUM($BU118:BU118))))</f>
        <v>0</v>
      </c>
      <c r="BW118" s="174">
        <f ca="1">IF(NOT(debteliminator),0,IF(OR(G$11=0,Y117+AO118-BF118&lt;=G$11),0,MIN(Y117+AO118-BF118-G$11,$C118-SUM($BU118:BV118))))</f>
        <v>0</v>
      </c>
      <c r="BX118" s="174">
        <f ca="1">IF(NOT(debteliminator),0,IF(OR(H$11=0,Z117+AP118-BG118&lt;=H$11),0,MIN(Z117+AP118-BG118-H$11,$C118-SUM($BU118:BW118))))</f>
        <v>0</v>
      </c>
      <c r="BY118" s="174">
        <f ca="1">IF(NOT(debteliminator),0,IF(OR(I$11=0,AA117+AQ118-BH118&lt;=I$11),0,MIN(AA117+AQ118-BH118-I$11,$C118-SUM($BU118:BX118))))</f>
        <v>0</v>
      </c>
      <c r="BZ118" s="174">
        <f ca="1">IF(NOT(debteliminator),0,IF(OR(J$11=0,AB117+AR118-BI118&lt;=J$11),0,MIN(AB117+AR118-BI118-J$11,$C118-SUM($BU118:BY118))))</f>
        <v>0</v>
      </c>
      <c r="CA118" s="174">
        <f ca="1">IF(NOT(debteliminator),0,IF(OR(K$11=0,AC117+AS118-BJ118&lt;=K$11),0,MIN(AC117+AS118-BJ118-K$11,$C118-SUM($BU118:BZ118))))</f>
        <v>0</v>
      </c>
      <c r="CB118" s="174">
        <f ca="1">IF(NOT(debteliminator),0,IF(OR(L$11=0,AD117+AT118-BK118&lt;=L$11),0,MIN(AD117+AT118-BK118-L$11,$C118-SUM($BU118:CA118))))</f>
        <v>0</v>
      </c>
      <c r="CC118" s="174">
        <f ca="1">IF(NOT(debteliminator),0,IF(OR(M$11=0,AE117+AU118-BL118&lt;=M$11),0,MIN(AE117+AU118-BL118-M$11,$C118-SUM($BU118:CB118))))</f>
        <v>0</v>
      </c>
      <c r="CD118" s="174">
        <f ca="1">IF(NOT(debteliminator),0,IF(OR(N$11=0,AF117+AV118-BM118&lt;=N$11),0,MIN(AF117+AV118-BM118-N$11,$C118-SUM($BU118:CC118))))</f>
        <v>0</v>
      </c>
      <c r="CE118" s="174">
        <f ca="1">IF(NOT(debteliminator),0,IF(OR(O$11=0,AG117+AW118-BN118&lt;=O$11),0,MIN(AG117+AW118-BN118-O$11,$C118-SUM($BU118:CD118))))</f>
        <v>0</v>
      </c>
      <c r="CF118" s="174">
        <f ca="1">IF(NOT(debteliminator),0,IF(OR(P$11=0,AH117+AX118-BO118&lt;=P$11),0,MIN(AH117+AX118-BO118-P$11,$C118-SUM($BU118:CE118))))</f>
        <v>0</v>
      </c>
      <c r="CG118" s="174">
        <f ca="1">IF(NOT(debteliminator),0,IF(OR(Q$11=0,AI117+AY118-BP118&lt;=Q$11),0,MIN(AI117+AY118-BP118-Q$11,$C118-SUM($BU118:CF118))))</f>
        <v>0</v>
      </c>
      <c r="CH118" s="174">
        <f ca="1">IF(NOT(debteliminator),0,IF(OR(R$11=0,AJ117+AZ118-BQ118&lt;=R$11),0,MIN(AJ117+AZ118-BQ118-R$11,$C118-SUM($BU118:CG118))))</f>
        <v>0</v>
      </c>
      <c r="CI118" s="174">
        <f ca="1">IF(NOT(debteliminator),0,IF(OR(S$11=0,AK117+BA118-BR118&lt;=S$11),0,MIN(AK117+BA118-BR118-S$11,$C118-SUM($BU118:CH118))))</f>
        <v>0</v>
      </c>
      <c r="CJ118" s="177">
        <f t="shared" ca="1" si="59"/>
        <v>0</v>
      </c>
      <c r="CL118" s="178">
        <f t="shared" ca="1" si="62"/>
        <v>0</v>
      </c>
      <c r="CM118" s="174">
        <f ca="1">IF(X117&lt;=0,0,IF($C118-$CJ118&lt;=SUM($CL118:CL118),0,IF(BE118+$C118-$CJ118-SUM($CL118:CL118)&gt;X117+AN118,X117+AN118-BE118,$C118-$CJ118-SUM($CL118:CL118))))</f>
        <v>0</v>
      </c>
      <c r="CN118" s="174">
        <f ca="1">IF(Y117&lt;=0,0,IF($C118-$CJ118&lt;=SUM($CL118:CM118),0,IF(BF118+$C118-$CJ118-SUM($CL118:CM118)&gt;Y117+AO118,Y117+AO118-BF118,$C118-$CJ118-SUM($CL118:CM118))))</f>
        <v>0</v>
      </c>
      <c r="CO118" s="174">
        <f ca="1">IF(Z117&lt;=0,0,IF($C118-$CJ118&lt;=SUM($CL118:CN118),0,IF(BG118+$C118-$CJ118-SUM($CL118:CN118)&gt;Z117+AP118,Z117+AP118-BG118,$C118-$CJ118-SUM($CL118:CN118))))</f>
        <v>0</v>
      </c>
      <c r="CP118" s="174">
        <f ca="1">IF(AA117&lt;=0,0,IF($C118-$CJ118&lt;=SUM($CL118:CO118),0,IF(BH118+$C118-$CJ118-SUM($CL118:CO118)&gt;AA117+AQ118,AA117+AQ118-BH118,$C118-$CJ118-SUM($CL118:CO118))))</f>
        <v>0</v>
      </c>
      <c r="CQ118" s="174">
        <f ca="1">IF(AB117&lt;=0,0,IF($C118-$CJ118&lt;=SUM($CL118:CP118),0,IF(BI118+$C118-$CJ118-SUM($CL118:CP118)&gt;AB117+AR118,AB117+AR118-BI118,$C118-$CJ118-SUM($CL118:CP118))))</f>
        <v>0</v>
      </c>
      <c r="CR118" s="174">
        <f ca="1">IF(AC117&lt;=0,0,IF($C118-$CJ118&lt;=SUM($CL118:CQ118),0,IF(BJ118+$C118-$CJ118-SUM($CL118:CQ118)&gt;AC117+AS118,AC117+AS118-BJ118,$C118-$CJ118-SUM($CL118:CQ118))))</f>
        <v>0</v>
      </c>
      <c r="CS118" s="174">
        <f ca="1">IF(AD117&lt;=0,0,IF($C118-$CJ118&lt;=SUM($CL118:CR118),0,IF(BK118+$C118-$CJ118-SUM($CL118:CR118)&gt;AD117+AT118,AD117+AT118-BK118,$C118-$CJ118-SUM($CL118:CR118))))</f>
        <v>0</v>
      </c>
      <c r="CT118" s="174">
        <f ca="1">IF(AE117&lt;=0,0,IF($C118-$CJ118&lt;=SUM($CL118:CS118),0,IF(BL118+$C118-$CJ118-SUM($CL118:CS118)&gt;AE117+AU118,AE117+AU118-BL118,$C118-$CJ118-SUM($CL118:CS118))))</f>
        <v>0</v>
      </c>
      <c r="CU118" s="174">
        <f ca="1">IF(AF117&lt;=0,0,IF($C118-$CJ118&lt;=SUM($CL118:CT118),0,IF(BM118+$C118-$CJ118-SUM($CL118:CT118)&gt;AF117+AV118,AF117+AV118-BM118,$C118-$CJ118-SUM($CL118:CT118))))</f>
        <v>0</v>
      </c>
      <c r="CV118" s="174">
        <f ca="1">IF(AG117&lt;=0,0,IF($C118-$CJ118&lt;=SUM($CL118:CU118),0,IF(BN118+$C118-$CJ118-SUM($CL118:CU118)&gt;AG117+AW118,AG117+AW118-BN118,$C118-$CJ118-SUM($CL118:CU118))))</f>
        <v>0</v>
      </c>
      <c r="CW118" s="174">
        <f ca="1">IF(AH117&lt;=0,0,IF($C118-$CJ118&lt;=SUM($CL118:CV118),0,IF(BO118+$C118-$CJ118-SUM($CL118:CV118)&gt;AH117+AX118,AH117+AX118-BO118,$C118-$CJ118-SUM($CL118:CV118))))</f>
        <v>0</v>
      </c>
      <c r="CX118" s="174">
        <f ca="1">IF(AI117&lt;=0,0,IF($C118-$CJ118&lt;=SUM($CL118:CW118),0,IF(BP118+$C118-$CJ118-SUM($CL118:CW118)&gt;AI117+AY118,AI117+AY118-BP118,$C118-$CJ118-SUM($CL118:CW118))))</f>
        <v>0</v>
      </c>
      <c r="CY118" s="174">
        <f ca="1">IF(AJ117&lt;=0,0,IF($C118-$CJ118&lt;=SUM($CL118:CX118),0,IF(BQ118+$C118-$CJ118-SUM($CL118:CX118)&gt;AJ117+AZ118,AJ117+AZ118-BQ118,$C118-$CJ118-SUM($CL118:CX118))))</f>
        <v>0</v>
      </c>
      <c r="CZ118" s="174">
        <f ca="1">IF(AK117&lt;=0,0,IF($C118-$CJ118&lt;=SUM($CL118:CY118),0,IF(BR118+$C118-$CJ118-SUM($CL118:CY118)&gt;AK117+BA118,AK117+BA118-BR118,$C118-$CJ118-SUM($CL118:CY118))))</f>
        <v>0</v>
      </c>
      <c r="DA118" s="176"/>
      <c r="DB118" s="176"/>
    </row>
    <row r="119" spans="1:106">
      <c r="A119" s="165" t="str">
        <f t="shared" ca="1" si="48"/>
        <v/>
      </c>
      <c r="B119" s="166" t="e">
        <f t="shared" ca="1" si="60"/>
        <v>#N/A</v>
      </c>
      <c r="C119" s="169" t="str">
        <f ca="1">IF(A119="","",IF(debteliminator,IF(($E$7-BS119)&lt;0,0,$E$7-BS119),0)+D119)</f>
        <v/>
      </c>
      <c r="D119" s="420"/>
      <c r="E119" s="172">
        <f t="shared" ca="1" si="61"/>
        <v>0</v>
      </c>
      <c r="F119" s="172">
        <f t="shared" ca="1" si="63"/>
        <v>0</v>
      </c>
      <c r="G119" s="172">
        <f t="shared" ca="1" si="64"/>
        <v>0</v>
      </c>
      <c r="H119" s="172">
        <f t="shared" ca="1" si="65"/>
        <v>0</v>
      </c>
      <c r="I119" s="172">
        <f t="shared" ca="1" si="66"/>
        <v>0</v>
      </c>
      <c r="J119" s="172">
        <f t="shared" ca="1" si="67"/>
        <v>0</v>
      </c>
      <c r="K119" s="172">
        <f t="shared" ca="1" si="68"/>
        <v>0</v>
      </c>
      <c r="L119" s="172">
        <f t="shared" ca="1" si="69"/>
        <v>0</v>
      </c>
      <c r="M119" s="172">
        <f t="shared" ca="1" si="70"/>
        <v>0</v>
      </c>
      <c r="N119" s="172">
        <f t="shared" ca="1" si="71"/>
        <v>0</v>
      </c>
      <c r="O119" s="172">
        <f t="shared" ca="1" si="72"/>
        <v>0</v>
      </c>
      <c r="P119" s="172">
        <f t="shared" ca="1" si="73"/>
        <v>0</v>
      </c>
      <c r="Q119" s="172">
        <f t="shared" ca="1" si="74"/>
        <v>0</v>
      </c>
      <c r="R119" s="172">
        <f t="shared" ca="1" si="75"/>
        <v>0</v>
      </c>
      <c r="S119" s="172">
        <f t="shared" ca="1" si="76"/>
        <v>0</v>
      </c>
      <c r="U119" s="169">
        <f t="shared" ca="1" si="49"/>
        <v>0</v>
      </c>
      <c r="V119" s="173">
        <f t="shared" ca="1" si="50"/>
        <v>0</v>
      </c>
      <c r="W119" s="174">
        <f t="shared" ca="1" si="51"/>
        <v>0</v>
      </c>
      <c r="X119" s="174">
        <f t="shared" ca="1" si="77"/>
        <v>0</v>
      </c>
      <c r="Y119" s="174">
        <f t="shared" ca="1" si="77"/>
        <v>0</v>
      </c>
      <c r="Z119" s="174">
        <f t="shared" ca="1" si="77"/>
        <v>0</v>
      </c>
      <c r="AA119" s="174">
        <f t="shared" ca="1" si="77"/>
        <v>0</v>
      </c>
      <c r="AB119" s="174">
        <f t="shared" ca="1" si="77"/>
        <v>0</v>
      </c>
      <c r="AC119" s="174">
        <f t="shared" ca="1" si="77"/>
        <v>0</v>
      </c>
      <c r="AD119" s="174">
        <f t="shared" ca="1" si="77"/>
        <v>0</v>
      </c>
      <c r="AE119" s="174">
        <f t="shared" ca="1" si="77"/>
        <v>0</v>
      </c>
      <c r="AF119" s="174">
        <f t="shared" ca="1" si="77"/>
        <v>0</v>
      </c>
      <c r="AG119" s="174">
        <f t="shared" ca="1" si="77"/>
        <v>0</v>
      </c>
      <c r="AH119" s="174">
        <f t="shared" ca="1" si="77"/>
        <v>0</v>
      </c>
      <c r="AI119" s="174">
        <f t="shared" ca="1" si="77"/>
        <v>0</v>
      </c>
      <c r="AJ119" s="174">
        <f t="shared" ca="1" si="77"/>
        <v>0</v>
      </c>
      <c r="AK119" s="174">
        <f t="shared" ca="1" si="77"/>
        <v>0</v>
      </c>
      <c r="AL119" s="179"/>
      <c r="AM119" s="174">
        <f t="shared" ca="1" si="53"/>
        <v>0</v>
      </c>
      <c r="AN119" s="174">
        <f t="shared" ca="1" si="78"/>
        <v>0</v>
      </c>
      <c r="AO119" s="174">
        <f t="shared" ca="1" si="78"/>
        <v>0</v>
      </c>
      <c r="AP119" s="174">
        <f t="shared" ca="1" si="78"/>
        <v>0</v>
      </c>
      <c r="AQ119" s="174">
        <f t="shared" ca="1" si="78"/>
        <v>0</v>
      </c>
      <c r="AR119" s="174">
        <f t="shared" ca="1" si="78"/>
        <v>0</v>
      </c>
      <c r="AS119" s="174">
        <f t="shared" ca="1" si="78"/>
        <v>0</v>
      </c>
      <c r="AT119" s="174">
        <f t="shared" ca="1" si="78"/>
        <v>0</v>
      </c>
      <c r="AU119" s="174">
        <f t="shared" ca="1" si="78"/>
        <v>0</v>
      </c>
      <c r="AV119" s="174">
        <f t="shared" ca="1" si="78"/>
        <v>0</v>
      </c>
      <c r="AW119" s="174">
        <f t="shared" ca="1" si="78"/>
        <v>0</v>
      </c>
      <c r="AX119" s="174">
        <f t="shared" ca="1" si="78"/>
        <v>0</v>
      </c>
      <c r="AY119" s="174">
        <f t="shared" ca="1" si="78"/>
        <v>0</v>
      </c>
      <c r="AZ119" s="174">
        <f t="shared" ca="1" si="78"/>
        <v>0</v>
      </c>
      <c r="BA119" s="174">
        <f t="shared" ca="1" si="78"/>
        <v>0</v>
      </c>
      <c r="BB119" s="175">
        <f t="shared" ca="1" si="55"/>
        <v>0</v>
      </c>
      <c r="BC119" s="176"/>
      <c r="BD119" s="174">
        <f t="shared" ca="1" si="56"/>
        <v>0</v>
      </c>
      <c r="BE119" s="174">
        <f t="shared" ca="1" si="79"/>
        <v>0</v>
      </c>
      <c r="BF119" s="174">
        <f t="shared" ca="1" si="79"/>
        <v>0</v>
      </c>
      <c r="BG119" s="174">
        <f t="shared" ca="1" si="79"/>
        <v>0</v>
      </c>
      <c r="BH119" s="174">
        <f t="shared" ca="1" si="79"/>
        <v>0</v>
      </c>
      <c r="BI119" s="174">
        <f t="shared" ca="1" si="79"/>
        <v>0</v>
      </c>
      <c r="BJ119" s="174">
        <f t="shared" ca="1" si="79"/>
        <v>0</v>
      </c>
      <c r="BK119" s="174">
        <f t="shared" ca="1" si="79"/>
        <v>0</v>
      </c>
      <c r="BL119" s="174">
        <f t="shared" ca="1" si="79"/>
        <v>0</v>
      </c>
      <c r="BM119" s="174">
        <f t="shared" ca="1" si="79"/>
        <v>0</v>
      </c>
      <c r="BN119" s="174">
        <f t="shared" ca="1" si="79"/>
        <v>0</v>
      </c>
      <c r="BO119" s="174">
        <f t="shared" ca="1" si="79"/>
        <v>0</v>
      </c>
      <c r="BP119" s="174">
        <f t="shared" ca="1" si="79"/>
        <v>0</v>
      </c>
      <c r="BQ119" s="174">
        <f t="shared" ca="1" si="79"/>
        <v>0</v>
      </c>
      <c r="BR119" s="174">
        <f t="shared" ca="1" si="79"/>
        <v>0</v>
      </c>
      <c r="BS119" s="177">
        <f t="shared" ca="1" si="58"/>
        <v>0</v>
      </c>
      <c r="BT119" s="175"/>
      <c r="BU119" s="178">
        <f ca="1">IF(NOT(debteliminator),0,IF(OR(E$11=0,W118+AM119-BD119&lt;=E$11),0,MIN(W118+AM119-BD119-E$11,$C119)))</f>
        <v>0</v>
      </c>
      <c r="BV119" s="174">
        <f ca="1">IF(NOT(debteliminator),0,IF(OR(F$11=0,X118+AN119-BE119&lt;=F$11),0,MIN(X118+AN119-BE119-F$11,$C119-SUM($BU119:BU119))))</f>
        <v>0</v>
      </c>
      <c r="BW119" s="174">
        <f ca="1">IF(NOT(debteliminator),0,IF(OR(G$11=0,Y118+AO119-BF119&lt;=G$11),0,MIN(Y118+AO119-BF119-G$11,$C119-SUM($BU119:BV119))))</f>
        <v>0</v>
      </c>
      <c r="BX119" s="174">
        <f ca="1">IF(NOT(debteliminator),0,IF(OR(H$11=0,Z118+AP119-BG119&lt;=H$11),0,MIN(Z118+AP119-BG119-H$11,$C119-SUM($BU119:BW119))))</f>
        <v>0</v>
      </c>
      <c r="BY119" s="174">
        <f ca="1">IF(NOT(debteliminator),0,IF(OR(I$11=0,AA118+AQ119-BH119&lt;=I$11),0,MIN(AA118+AQ119-BH119-I$11,$C119-SUM($BU119:BX119))))</f>
        <v>0</v>
      </c>
      <c r="BZ119" s="174">
        <f ca="1">IF(NOT(debteliminator),0,IF(OR(J$11=0,AB118+AR119-BI119&lt;=J$11),0,MIN(AB118+AR119-BI119-J$11,$C119-SUM($BU119:BY119))))</f>
        <v>0</v>
      </c>
      <c r="CA119" s="174">
        <f ca="1">IF(NOT(debteliminator),0,IF(OR(K$11=0,AC118+AS119-BJ119&lt;=K$11),0,MIN(AC118+AS119-BJ119-K$11,$C119-SUM($BU119:BZ119))))</f>
        <v>0</v>
      </c>
      <c r="CB119" s="174">
        <f ca="1">IF(NOT(debteliminator),0,IF(OR(L$11=0,AD118+AT119-BK119&lt;=L$11),0,MIN(AD118+AT119-BK119-L$11,$C119-SUM($BU119:CA119))))</f>
        <v>0</v>
      </c>
      <c r="CC119" s="174">
        <f ca="1">IF(NOT(debteliminator),0,IF(OR(M$11=0,AE118+AU119-BL119&lt;=M$11),0,MIN(AE118+AU119-BL119-M$11,$C119-SUM($BU119:CB119))))</f>
        <v>0</v>
      </c>
      <c r="CD119" s="174">
        <f ca="1">IF(NOT(debteliminator),0,IF(OR(N$11=0,AF118+AV119-BM119&lt;=N$11),0,MIN(AF118+AV119-BM119-N$11,$C119-SUM($BU119:CC119))))</f>
        <v>0</v>
      </c>
      <c r="CE119" s="174">
        <f ca="1">IF(NOT(debteliminator),0,IF(OR(O$11=0,AG118+AW119-BN119&lt;=O$11),0,MIN(AG118+AW119-BN119-O$11,$C119-SUM($BU119:CD119))))</f>
        <v>0</v>
      </c>
      <c r="CF119" s="174">
        <f ca="1">IF(NOT(debteliminator),0,IF(OR(P$11=0,AH118+AX119-BO119&lt;=P$11),0,MIN(AH118+AX119-BO119-P$11,$C119-SUM($BU119:CE119))))</f>
        <v>0</v>
      </c>
      <c r="CG119" s="174">
        <f ca="1">IF(NOT(debteliminator),0,IF(OR(Q$11=0,AI118+AY119-BP119&lt;=Q$11),0,MIN(AI118+AY119-BP119-Q$11,$C119-SUM($BU119:CF119))))</f>
        <v>0</v>
      </c>
      <c r="CH119" s="174">
        <f ca="1">IF(NOT(debteliminator),0,IF(OR(R$11=0,AJ118+AZ119-BQ119&lt;=R$11),0,MIN(AJ118+AZ119-BQ119-R$11,$C119-SUM($BU119:CG119))))</f>
        <v>0</v>
      </c>
      <c r="CI119" s="174">
        <f ca="1">IF(NOT(debteliminator),0,IF(OR(S$11=0,AK118+BA119-BR119&lt;=S$11),0,MIN(AK118+BA119-BR119-S$11,$C119-SUM($BU119:CH119))))</f>
        <v>0</v>
      </c>
      <c r="CJ119" s="177">
        <f t="shared" ca="1" si="59"/>
        <v>0</v>
      </c>
      <c r="CL119" s="178">
        <f t="shared" ca="1" si="62"/>
        <v>0</v>
      </c>
      <c r="CM119" s="174">
        <f ca="1">IF(X118&lt;=0,0,IF($C119-$CJ119&lt;=SUM($CL119:CL119),0,IF(BE119+$C119-$CJ119-SUM($CL119:CL119)&gt;X118+AN119,X118+AN119-BE119,$C119-$CJ119-SUM($CL119:CL119))))</f>
        <v>0</v>
      </c>
      <c r="CN119" s="174">
        <f ca="1">IF(Y118&lt;=0,0,IF($C119-$CJ119&lt;=SUM($CL119:CM119),0,IF(BF119+$C119-$CJ119-SUM($CL119:CM119)&gt;Y118+AO119,Y118+AO119-BF119,$C119-$CJ119-SUM($CL119:CM119))))</f>
        <v>0</v>
      </c>
      <c r="CO119" s="174">
        <f ca="1">IF(Z118&lt;=0,0,IF($C119-$CJ119&lt;=SUM($CL119:CN119),0,IF(BG119+$C119-$CJ119-SUM($CL119:CN119)&gt;Z118+AP119,Z118+AP119-BG119,$C119-$CJ119-SUM($CL119:CN119))))</f>
        <v>0</v>
      </c>
      <c r="CP119" s="174">
        <f ca="1">IF(AA118&lt;=0,0,IF($C119-$CJ119&lt;=SUM($CL119:CO119),0,IF(BH119+$C119-$CJ119-SUM($CL119:CO119)&gt;AA118+AQ119,AA118+AQ119-BH119,$C119-$CJ119-SUM($CL119:CO119))))</f>
        <v>0</v>
      </c>
      <c r="CQ119" s="174">
        <f ca="1">IF(AB118&lt;=0,0,IF($C119-$CJ119&lt;=SUM($CL119:CP119),0,IF(BI119+$C119-$CJ119-SUM($CL119:CP119)&gt;AB118+AR119,AB118+AR119-BI119,$C119-$CJ119-SUM($CL119:CP119))))</f>
        <v>0</v>
      </c>
      <c r="CR119" s="174">
        <f ca="1">IF(AC118&lt;=0,0,IF($C119-$CJ119&lt;=SUM($CL119:CQ119),0,IF(BJ119+$C119-$CJ119-SUM($CL119:CQ119)&gt;AC118+AS119,AC118+AS119-BJ119,$C119-$CJ119-SUM($CL119:CQ119))))</f>
        <v>0</v>
      </c>
      <c r="CS119" s="174">
        <f ca="1">IF(AD118&lt;=0,0,IF($C119-$CJ119&lt;=SUM($CL119:CR119),0,IF(BK119+$C119-$CJ119-SUM($CL119:CR119)&gt;AD118+AT119,AD118+AT119-BK119,$C119-$CJ119-SUM($CL119:CR119))))</f>
        <v>0</v>
      </c>
      <c r="CT119" s="174">
        <f ca="1">IF(AE118&lt;=0,0,IF($C119-$CJ119&lt;=SUM($CL119:CS119),0,IF(BL119+$C119-$CJ119-SUM($CL119:CS119)&gt;AE118+AU119,AE118+AU119-BL119,$C119-$CJ119-SUM($CL119:CS119))))</f>
        <v>0</v>
      </c>
      <c r="CU119" s="174">
        <f ca="1">IF(AF118&lt;=0,0,IF($C119-$CJ119&lt;=SUM($CL119:CT119),0,IF(BM119+$C119-$CJ119-SUM($CL119:CT119)&gt;AF118+AV119,AF118+AV119-BM119,$C119-$CJ119-SUM($CL119:CT119))))</f>
        <v>0</v>
      </c>
      <c r="CV119" s="174">
        <f ca="1">IF(AG118&lt;=0,0,IF($C119-$CJ119&lt;=SUM($CL119:CU119),0,IF(BN119+$C119-$CJ119-SUM($CL119:CU119)&gt;AG118+AW119,AG118+AW119-BN119,$C119-$CJ119-SUM($CL119:CU119))))</f>
        <v>0</v>
      </c>
      <c r="CW119" s="174">
        <f ca="1">IF(AH118&lt;=0,0,IF($C119-$CJ119&lt;=SUM($CL119:CV119),0,IF(BO119+$C119-$CJ119-SUM($CL119:CV119)&gt;AH118+AX119,AH118+AX119-BO119,$C119-$CJ119-SUM($CL119:CV119))))</f>
        <v>0</v>
      </c>
      <c r="CX119" s="174">
        <f ca="1">IF(AI118&lt;=0,0,IF($C119-$CJ119&lt;=SUM($CL119:CW119),0,IF(BP119+$C119-$CJ119-SUM($CL119:CW119)&gt;AI118+AY119,AI118+AY119-BP119,$C119-$CJ119-SUM($CL119:CW119))))</f>
        <v>0</v>
      </c>
      <c r="CY119" s="174">
        <f ca="1">IF(AJ118&lt;=0,0,IF($C119-$CJ119&lt;=SUM($CL119:CX119),0,IF(BQ119+$C119-$CJ119-SUM($CL119:CX119)&gt;AJ118+AZ119,AJ118+AZ119-BQ119,$C119-$CJ119-SUM($CL119:CX119))))</f>
        <v>0</v>
      </c>
      <c r="CZ119" s="174">
        <f ca="1">IF(AK118&lt;=0,0,IF($C119-$CJ119&lt;=SUM($CL119:CY119),0,IF(BR119+$C119-$CJ119-SUM($CL119:CY119)&gt;AK118+BA119,AK118+BA119-BR119,$C119-$CJ119-SUM($CL119:CY119))))</f>
        <v>0</v>
      </c>
      <c r="DA119" s="176"/>
      <c r="DB119" s="176"/>
    </row>
    <row r="120" spans="1:106">
      <c r="A120" s="165" t="str">
        <f t="shared" ca="1" si="48"/>
        <v/>
      </c>
      <c r="B120" s="166" t="e">
        <f t="shared" ca="1" si="60"/>
        <v>#N/A</v>
      </c>
      <c r="C120" s="169" t="str">
        <f ca="1">IF(A120="","",IF(debteliminator,IF(($E$7-BS120)&lt;0,0,$E$7-BS120),0)+D120)</f>
        <v/>
      </c>
      <c r="D120" s="420"/>
      <c r="E120" s="172">
        <f t="shared" ca="1" si="61"/>
        <v>0</v>
      </c>
      <c r="F120" s="172">
        <f t="shared" ca="1" si="63"/>
        <v>0</v>
      </c>
      <c r="G120" s="172">
        <f t="shared" ca="1" si="64"/>
        <v>0</v>
      </c>
      <c r="H120" s="172">
        <f t="shared" ca="1" si="65"/>
        <v>0</v>
      </c>
      <c r="I120" s="172">
        <f t="shared" ca="1" si="66"/>
        <v>0</v>
      </c>
      <c r="J120" s="172">
        <f t="shared" ca="1" si="67"/>
        <v>0</v>
      </c>
      <c r="K120" s="172">
        <f t="shared" ca="1" si="68"/>
        <v>0</v>
      </c>
      <c r="L120" s="172">
        <f t="shared" ca="1" si="69"/>
        <v>0</v>
      </c>
      <c r="M120" s="172">
        <f t="shared" ca="1" si="70"/>
        <v>0</v>
      </c>
      <c r="N120" s="172">
        <f t="shared" ca="1" si="71"/>
        <v>0</v>
      </c>
      <c r="O120" s="172">
        <f t="shared" ca="1" si="72"/>
        <v>0</v>
      </c>
      <c r="P120" s="172">
        <f t="shared" ca="1" si="73"/>
        <v>0</v>
      </c>
      <c r="Q120" s="172">
        <f t="shared" ca="1" si="74"/>
        <v>0</v>
      </c>
      <c r="R120" s="172">
        <f t="shared" ca="1" si="75"/>
        <v>0</v>
      </c>
      <c r="S120" s="172">
        <f t="shared" ca="1" si="76"/>
        <v>0</v>
      </c>
      <c r="U120" s="169">
        <f t="shared" ca="1" si="49"/>
        <v>0</v>
      </c>
      <c r="V120" s="173">
        <f t="shared" ca="1" si="50"/>
        <v>0</v>
      </c>
      <c r="W120" s="174">
        <f t="shared" ca="1" si="51"/>
        <v>0</v>
      </c>
      <c r="X120" s="174">
        <f t="shared" ca="1" si="77"/>
        <v>0</v>
      </c>
      <c r="Y120" s="174">
        <f t="shared" ca="1" si="77"/>
        <v>0</v>
      </c>
      <c r="Z120" s="174">
        <f t="shared" ca="1" si="77"/>
        <v>0</v>
      </c>
      <c r="AA120" s="174">
        <f t="shared" ca="1" si="77"/>
        <v>0</v>
      </c>
      <c r="AB120" s="174">
        <f t="shared" ca="1" si="77"/>
        <v>0</v>
      </c>
      <c r="AC120" s="174">
        <f t="shared" ca="1" si="77"/>
        <v>0</v>
      </c>
      <c r="AD120" s="174">
        <f t="shared" ca="1" si="77"/>
        <v>0</v>
      </c>
      <c r="AE120" s="174">
        <f t="shared" ca="1" si="77"/>
        <v>0</v>
      </c>
      <c r="AF120" s="174">
        <f t="shared" ca="1" si="77"/>
        <v>0</v>
      </c>
      <c r="AG120" s="174">
        <f t="shared" ca="1" si="77"/>
        <v>0</v>
      </c>
      <c r="AH120" s="174">
        <f t="shared" ca="1" si="77"/>
        <v>0</v>
      </c>
      <c r="AI120" s="174">
        <f t="shared" ca="1" si="77"/>
        <v>0</v>
      </c>
      <c r="AJ120" s="174">
        <f t="shared" ca="1" si="77"/>
        <v>0</v>
      </c>
      <c r="AK120" s="174">
        <f t="shared" ca="1" si="77"/>
        <v>0</v>
      </c>
      <c r="AL120" s="179"/>
      <c r="AM120" s="174">
        <f t="shared" ca="1" si="53"/>
        <v>0</v>
      </c>
      <c r="AN120" s="174">
        <f t="shared" ca="1" si="78"/>
        <v>0</v>
      </c>
      <c r="AO120" s="174">
        <f t="shared" ca="1" si="78"/>
        <v>0</v>
      </c>
      <c r="AP120" s="174">
        <f t="shared" ca="1" si="78"/>
        <v>0</v>
      </c>
      <c r="AQ120" s="174">
        <f t="shared" ca="1" si="78"/>
        <v>0</v>
      </c>
      <c r="AR120" s="174">
        <f t="shared" ca="1" si="78"/>
        <v>0</v>
      </c>
      <c r="AS120" s="174">
        <f t="shared" ca="1" si="78"/>
        <v>0</v>
      </c>
      <c r="AT120" s="174">
        <f t="shared" ca="1" si="78"/>
        <v>0</v>
      </c>
      <c r="AU120" s="174">
        <f t="shared" ca="1" si="78"/>
        <v>0</v>
      </c>
      <c r="AV120" s="174">
        <f t="shared" ca="1" si="78"/>
        <v>0</v>
      </c>
      <c r="AW120" s="174">
        <f t="shared" ca="1" si="78"/>
        <v>0</v>
      </c>
      <c r="AX120" s="174">
        <f t="shared" ca="1" si="78"/>
        <v>0</v>
      </c>
      <c r="AY120" s="174">
        <f t="shared" ca="1" si="78"/>
        <v>0</v>
      </c>
      <c r="AZ120" s="174">
        <f t="shared" ca="1" si="78"/>
        <v>0</v>
      </c>
      <c r="BA120" s="174">
        <f t="shared" ca="1" si="78"/>
        <v>0</v>
      </c>
      <c r="BB120" s="175">
        <f t="shared" ca="1" si="55"/>
        <v>0</v>
      </c>
      <c r="BC120" s="176"/>
      <c r="BD120" s="174">
        <f t="shared" ca="1" si="56"/>
        <v>0</v>
      </c>
      <c r="BE120" s="174">
        <f t="shared" ca="1" si="79"/>
        <v>0</v>
      </c>
      <c r="BF120" s="174">
        <f t="shared" ca="1" si="79"/>
        <v>0</v>
      </c>
      <c r="BG120" s="174">
        <f t="shared" ca="1" si="79"/>
        <v>0</v>
      </c>
      <c r="BH120" s="174">
        <f t="shared" ca="1" si="79"/>
        <v>0</v>
      </c>
      <c r="BI120" s="174">
        <f t="shared" ca="1" si="79"/>
        <v>0</v>
      </c>
      <c r="BJ120" s="174">
        <f t="shared" ca="1" si="79"/>
        <v>0</v>
      </c>
      <c r="BK120" s="174">
        <f t="shared" ca="1" si="79"/>
        <v>0</v>
      </c>
      <c r="BL120" s="174">
        <f t="shared" ca="1" si="79"/>
        <v>0</v>
      </c>
      <c r="BM120" s="174">
        <f t="shared" ca="1" si="79"/>
        <v>0</v>
      </c>
      <c r="BN120" s="174">
        <f t="shared" ca="1" si="79"/>
        <v>0</v>
      </c>
      <c r="BO120" s="174">
        <f t="shared" ca="1" si="79"/>
        <v>0</v>
      </c>
      <c r="BP120" s="174">
        <f t="shared" ca="1" si="79"/>
        <v>0</v>
      </c>
      <c r="BQ120" s="174">
        <f t="shared" ca="1" si="79"/>
        <v>0</v>
      </c>
      <c r="BR120" s="174">
        <f t="shared" ca="1" si="79"/>
        <v>0</v>
      </c>
      <c r="BS120" s="177">
        <f t="shared" ca="1" si="58"/>
        <v>0</v>
      </c>
      <c r="BT120" s="175"/>
      <c r="BU120" s="178">
        <f ca="1">IF(NOT(debteliminator),0,IF(OR(E$11=0,W119+AM120-BD120&lt;=E$11),0,MIN(W119+AM120-BD120-E$11,$C120)))</f>
        <v>0</v>
      </c>
      <c r="BV120" s="174">
        <f ca="1">IF(NOT(debteliminator),0,IF(OR(F$11=0,X119+AN120-BE120&lt;=F$11),0,MIN(X119+AN120-BE120-F$11,$C120-SUM($BU120:BU120))))</f>
        <v>0</v>
      </c>
      <c r="BW120" s="174">
        <f ca="1">IF(NOT(debteliminator),0,IF(OR(G$11=0,Y119+AO120-BF120&lt;=G$11),0,MIN(Y119+AO120-BF120-G$11,$C120-SUM($BU120:BV120))))</f>
        <v>0</v>
      </c>
      <c r="BX120" s="174">
        <f ca="1">IF(NOT(debteliminator),0,IF(OR(H$11=0,Z119+AP120-BG120&lt;=H$11),0,MIN(Z119+AP120-BG120-H$11,$C120-SUM($BU120:BW120))))</f>
        <v>0</v>
      </c>
      <c r="BY120" s="174">
        <f ca="1">IF(NOT(debteliminator),0,IF(OR(I$11=0,AA119+AQ120-BH120&lt;=I$11),0,MIN(AA119+AQ120-BH120-I$11,$C120-SUM($BU120:BX120))))</f>
        <v>0</v>
      </c>
      <c r="BZ120" s="174">
        <f ca="1">IF(NOT(debteliminator),0,IF(OR(J$11=0,AB119+AR120-BI120&lt;=J$11),0,MIN(AB119+AR120-BI120-J$11,$C120-SUM($BU120:BY120))))</f>
        <v>0</v>
      </c>
      <c r="CA120" s="174">
        <f ca="1">IF(NOT(debteliminator),0,IF(OR(K$11=0,AC119+AS120-BJ120&lt;=K$11),0,MIN(AC119+AS120-BJ120-K$11,$C120-SUM($BU120:BZ120))))</f>
        <v>0</v>
      </c>
      <c r="CB120" s="174">
        <f ca="1">IF(NOT(debteliminator),0,IF(OR(L$11=0,AD119+AT120-BK120&lt;=L$11),0,MIN(AD119+AT120-BK120-L$11,$C120-SUM($BU120:CA120))))</f>
        <v>0</v>
      </c>
      <c r="CC120" s="174">
        <f ca="1">IF(NOT(debteliminator),0,IF(OR(M$11=0,AE119+AU120-BL120&lt;=M$11),0,MIN(AE119+AU120-BL120-M$11,$C120-SUM($BU120:CB120))))</f>
        <v>0</v>
      </c>
      <c r="CD120" s="174">
        <f ca="1">IF(NOT(debteliminator),0,IF(OR(N$11=0,AF119+AV120-BM120&lt;=N$11),0,MIN(AF119+AV120-BM120-N$11,$C120-SUM($BU120:CC120))))</f>
        <v>0</v>
      </c>
      <c r="CE120" s="174">
        <f ca="1">IF(NOT(debteliminator),0,IF(OR(O$11=0,AG119+AW120-BN120&lt;=O$11),0,MIN(AG119+AW120-BN120-O$11,$C120-SUM($BU120:CD120))))</f>
        <v>0</v>
      </c>
      <c r="CF120" s="174">
        <f ca="1">IF(NOT(debteliminator),0,IF(OR(P$11=0,AH119+AX120-BO120&lt;=P$11),0,MIN(AH119+AX120-BO120-P$11,$C120-SUM($BU120:CE120))))</f>
        <v>0</v>
      </c>
      <c r="CG120" s="174">
        <f ca="1">IF(NOT(debteliminator),0,IF(OR(Q$11=0,AI119+AY120-BP120&lt;=Q$11),0,MIN(AI119+AY120-BP120-Q$11,$C120-SUM($BU120:CF120))))</f>
        <v>0</v>
      </c>
      <c r="CH120" s="174">
        <f ca="1">IF(NOT(debteliminator),0,IF(OR(R$11=0,AJ119+AZ120-BQ120&lt;=R$11),0,MIN(AJ119+AZ120-BQ120-R$11,$C120-SUM($BU120:CG120))))</f>
        <v>0</v>
      </c>
      <c r="CI120" s="174">
        <f ca="1">IF(NOT(debteliminator),0,IF(OR(S$11=0,AK119+BA120-BR120&lt;=S$11),0,MIN(AK119+BA120-BR120-S$11,$C120-SUM($BU120:CH120))))</f>
        <v>0</v>
      </c>
      <c r="CJ120" s="177">
        <f t="shared" ca="1" si="59"/>
        <v>0</v>
      </c>
      <c r="CL120" s="178">
        <f t="shared" ca="1" si="62"/>
        <v>0</v>
      </c>
      <c r="CM120" s="174">
        <f ca="1">IF(X119&lt;=0,0,IF($C120-$CJ120&lt;=SUM($CL120:CL120),0,IF(BE120+$C120-$CJ120-SUM($CL120:CL120)&gt;X119+AN120,X119+AN120-BE120,$C120-$CJ120-SUM($CL120:CL120))))</f>
        <v>0</v>
      </c>
      <c r="CN120" s="174">
        <f ca="1">IF(Y119&lt;=0,0,IF($C120-$CJ120&lt;=SUM($CL120:CM120),0,IF(BF120+$C120-$CJ120-SUM($CL120:CM120)&gt;Y119+AO120,Y119+AO120-BF120,$C120-$CJ120-SUM($CL120:CM120))))</f>
        <v>0</v>
      </c>
      <c r="CO120" s="174">
        <f ca="1">IF(Z119&lt;=0,0,IF($C120-$CJ120&lt;=SUM($CL120:CN120),0,IF(BG120+$C120-$CJ120-SUM($CL120:CN120)&gt;Z119+AP120,Z119+AP120-BG120,$C120-$CJ120-SUM($CL120:CN120))))</f>
        <v>0</v>
      </c>
      <c r="CP120" s="174">
        <f ca="1">IF(AA119&lt;=0,0,IF($C120-$CJ120&lt;=SUM($CL120:CO120),0,IF(BH120+$C120-$CJ120-SUM($CL120:CO120)&gt;AA119+AQ120,AA119+AQ120-BH120,$C120-$CJ120-SUM($CL120:CO120))))</f>
        <v>0</v>
      </c>
      <c r="CQ120" s="174">
        <f ca="1">IF(AB119&lt;=0,0,IF($C120-$CJ120&lt;=SUM($CL120:CP120),0,IF(BI120+$C120-$CJ120-SUM($CL120:CP120)&gt;AB119+AR120,AB119+AR120-BI120,$C120-$CJ120-SUM($CL120:CP120))))</f>
        <v>0</v>
      </c>
      <c r="CR120" s="174">
        <f ca="1">IF(AC119&lt;=0,0,IF($C120-$CJ120&lt;=SUM($CL120:CQ120),0,IF(BJ120+$C120-$CJ120-SUM($CL120:CQ120)&gt;AC119+AS120,AC119+AS120-BJ120,$C120-$CJ120-SUM($CL120:CQ120))))</f>
        <v>0</v>
      </c>
      <c r="CS120" s="174">
        <f ca="1">IF(AD119&lt;=0,0,IF($C120-$CJ120&lt;=SUM($CL120:CR120),0,IF(BK120+$C120-$CJ120-SUM($CL120:CR120)&gt;AD119+AT120,AD119+AT120-BK120,$C120-$CJ120-SUM($CL120:CR120))))</f>
        <v>0</v>
      </c>
      <c r="CT120" s="174">
        <f ca="1">IF(AE119&lt;=0,0,IF($C120-$CJ120&lt;=SUM($CL120:CS120),0,IF(BL120+$C120-$CJ120-SUM($CL120:CS120)&gt;AE119+AU120,AE119+AU120-BL120,$C120-$CJ120-SUM($CL120:CS120))))</f>
        <v>0</v>
      </c>
      <c r="CU120" s="174">
        <f ca="1">IF(AF119&lt;=0,0,IF($C120-$CJ120&lt;=SUM($CL120:CT120),0,IF(BM120+$C120-$CJ120-SUM($CL120:CT120)&gt;AF119+AV120,AF119+AV120-BM120,$C120-$CJ120-SUM($CL120:CT120))))</f>
        <v>0</v>
      </c>
      <c r="CV120" s="174">
        <f ca="1">IF(AG119&lt;=0,0,IF($C120-$CJ120&lt;=SUM($CL120:CU120),0,IF(BN120+$C120-$CJ120-SUM($CL120:CU120)&gt;AG119+AW120,AG119+AW120-BN120,$C120-$CJ120-SUM($CL120:CU120))))</f>
        <v>0</v>
      </c>
      <c r="CW120" s="174">
        <f ca="1">IF(AH119&lt;=0,0,IF($C120-$CJ120&lt;=SUM($CL120:CV120),0,IF(BO120+$C120-$CJ120-SUM($CL120:CV120)&gt;AH119+AX120,AH119+AX120-BO120,$C120-$CJ120-SUM($CL120:CV120))))</f>
        <v>0</v>
      </c>
      <c r="CX120" s="174">
        <f ca="1">IF(AI119&lt;=0,0,IF($C120-$CJ120&lt;=SUM($CL120:CW120),0,IF(BP120+$C120-$CJ120-SUM($CL120:CW120)&gt;AI119+AY120,AI119+AY120-BP120,$C120-$CJ120-SUM($CL120:CW120))))</f>
        <v>0</v>
      </c>
      <c r="CY120" s="174">
        <f ca="1">IF(AJ119&lt;=0,0,IF($C120-$CJ120&lt;=SUM($CL120:CX120),0,IF(BQ120+$C120-$CJ120-SUM($CL120:CX120)&gt;AJ119+AZ120,AJ119+AZ120-BQ120,$C120-$CJ120-SUM($CL120:CX120))))</f>
        <v>0</v>
      </c>
      <c r="CZ120" s="174">
        <f ca="1">IF(AK119&lt;=0,0,IF($C120-$CJ120&lt;=SUM($CL120:CY120),0,IF(BR120+$C120-$CJ120-SUM($CL120:CY120)&gt;AK119+BA120,AK119+BA120-BR120,$C120-$CJ120-SUM($CL120:CY120))))</f>
        <v>0</v>
      </c>
      <c r="DA120" s="176"/>
      <c r="DB120" s="176"/>
    </row>
    <row r="121" spans="1:106">
      <c r="A121" s="165" t="str">
        <f t="shared" ca="1" si="48"/>
        <v/>
      </c>
      <c r="B121" s="166" t="e">
        <f t="shared" ca="1" si="60"/>
        <v>#N/A</v>
      </c>
      <c r="C121" s="169" t="str">
        <f ca="1">IF(A121="","",IF(debteliminator,IF(($E$7-BS121)&lt;0,0,$E$7-BS121),0)+D121)</f>
        <v/>
      </c>
      <c r="D121" s="420"/>
      <c r="E121" s="172">
        <f t="shared" ca="1" si="61"/>
        <v>0</v>
      </c>
      <c r="F121" s="172">
        <f t="shared" ca="1" si="63"/>
        <v>0</v>
      </c>
      <c r="G121" s="172">
        <f t="shared" ca="1" si="64"/>
        <v>0</v>
      </c>
      <c r="H121" s="172">
        <f t="shared" ca="1" si="65"/>
        <v>0</v>
      </c>
      <c r="I121" s="172">
        <f t="shared" ca="1" si="66"/>
        <v>0</v>
      </c>
      <c r="J121" s="172">
        <f t="shared" ca="1" si="67"/>
        <v>0</v>
      </c>
      <c r="K121" s="172">
        <f t="shared" ca="1" si="68"/>
        <v>0</v>
      </c>
      <c r="L121" s="172">
        <f t="shared" ca="1" si="69"/>
        <v>0</v>
      </c>
      <c r="M121" s="172">
        <f t="shared" ca="1" si="70"/>
        <v>0</v>
      </c>
      <c r="N121" s="172">
        <f t="shared" ca="1" si="71"/>
        <v>0</v>
      </c>
      <c r="O121" s="172">
        <f t="shared" ca="1" si="72"/>
        <v>0</v>
      </c>
      <c r="P121" s="172">
        <f t="shared" ca="1" si="73"/>
        <v>0</v>
      </c>
      <c r="Q121" s="172">
        <f t="shared" ca="1" si="74"/>
        <v>0</v>
      </c>
      <c r="R121" s="172">
        <f t="shared" ca="1" si="75"/>
        <v>0</v>
      </c>
      <c r="S121" s="172">
        <f t="shared" ca="1" si="76"/>
        <v>0</v>
      </c>
      <c r="U121" s="169">
        <f t="shared" ca="1" si="49"/>
        <v>0</v>
      </c>
      <c r="V121" s="173">
        <f t="shared" ca="1" si="50"/>
        <v>0</v>
      </c>
      <c r="W121" s="174">
        <f t="shared" ca="1" si="51"/>
        <v>0</v>
      </c>
      <c r="X121" s="174">
        <f t="shared" ref="X121:AK136" ca="1" si="80">IF(F$10=0,0,ROUND(X120-(F121-AN121),2))</f>
        <v>0</v>
      </c>
      <c r="Y121" s="174">
        <f t="shared" ca="1" si="80"/>
        <v>0</v>
      </c>
      <c r="Z121" s="174">
        <f t="shared" ca="1" si="80"/>
        <v>0</v>
      </c>
      <c r="AA121" s="174">
        <f t="shared" ca="1" si="80"/>
        <v>0</v>
      </c>
      <c r="AB121" s="174">
        <f t="shared" ca="1" si="80"/>
        <v>0</v>
      </c>
      <c r="AC121" s="174">
        <f t="shared" ca="1" si="80"/>
        <v>0</v>
      </c>
      <c r="AD121" s="174">
        <f t="shared" ca="1" si="80"/>
        <v>0</v>
      </c>
      <c r="AE121" s="174">
        <f t="shared" ca="1" si="80"/>
        <v>0</v>
      </c>
      <c r="AF121" s="174">
        <f t="shared" ca="1" si="80"/>
        <v>0</v>
      </c>
      <c r="AG121" s="174">
        <f t="shared" ca="1" si="80"/>
        <v>0</v>
      </c>
      <c r="AH121" s="174">
        <f t="shared" ca="1" si="80"/>
        <v>0</v>
      </c>
      <c r="AI121" s="174">
        <f t="shared" ca="1" si="80"/>
        <v>0</v>
      </c>
      <c r="AJ121" s="174">
        <f t="shared" ca="1" si="80"/>
        <v>0</v>
      </c>
      <c r="AK121" s="174">
        <f t="shared" ca="1" si="80"/>
        <v>0</v>
      </c>
      <c r="AL121" s="179"/>
      <c r="AM121" s="174">
        <f t="shared" ca="1" si="53"/>
        <v>0</v>
      </c>
      <c r="AN121" s="174">
        <f t="shared" ref="AN121:BA136" ca="1" si="81">ROUND(X120*F$12/12,2)</f>
        <v>0</v>
      </c>
      <c r="AO121" s="174">
        <f t="shared" ca="1" si="81"/>
        <v>0</v>
      </c>
      <c r="AP121" s="174">
        <f t="shared" ca="1" si="81"/>
        <v>0</v>
      </c>
      <c r="AQ121" s="174">
        <f t="shared" ca="1" si="81"/>
        <v>0</v>
      </c>
      <c r="AR121" s="174">
        <f t="shared" ca="1" si="81"/>
        <v>0</v>
      </c>
      <c r="AS121" s="174">
        <f t="shared" ca="1" si="81"/>
        <v>0</v>
      </c>
      <c r="AT121" s="174">
        <f t="shared" ca="1" si="81"/>
        <v>0</v>
      </c>
      <c r="AU121" s="174">
        <f t="shared" ca="1" si="81"/>
        <v>0</v>
      </c>
      <c r="AV121" s="174">
        <f t="shared" ca="1" si="81"/>
        <v>0</v>
      </c>
      <c r="AW121" s="174">
        <f t="shared" ca="1" si="81"/>
        <v>0</v>
      </c>
      <c r="AX121" s="174">
        <f t="shared" ca="1" si="81"/>
        <v>0</v>
      </c>
      <c r="AY121" s="174">
        <f t="shared" ca="1" si="81"/>
        <v>0</v>
      </c>
      <c r="AZ121" s="174">
        <f t="shared" ca="1" si="81"/>
        <v>0</v>
      </c>
      <c r="BA121" s="174">
        <f t="shared" ca="1" si="81"/>
        <v>0</v>
      </c>
      <c r="BB121" s="175">
        <f t="shared" ca="1" si="55"/>
        <v>0</v>
      </c>
      <c r="BC121" s="176"/>
      <c r="BD121" s="174">
        <f t="shared" ca="1" si="56"/>
        <v>0</v>
      </c>
      <c r="BE121" s="174">
        <f t="shared" ref="BE121:BR136" ca="1" si="82">IF(X120&gt;0,IF((X120+AN121)&lt;F$13,X120+AN121,F$13),0)</f>
        <v>0</v>
      </c>
      <c r="BF121" s="174">
        <f t="shared" ca="1" si="82"/>
        <v>0</v>
      </c>
      <c r="BG121" s="174">
        <f t="shared" ca="1" si="82"/>
        <v>0</v>
      </c>
      <c r="BH121" s="174">
        <f t="shared" ca="1" si="82"/>
        <v>0</v>
      </c>
      <c r="BI121" s="174">
        <f t="shared" ca="1" si="82"/>
        <v>0</v>
      </c>
      <c r="BJ121" s="174">
        <f t="shared" ca="1" si="82"/>
        <v>0</v>
      </c>
      <c r="BK121" s="174">
        <f t="shared" ca="1" si="82"/>
        <v>0</v>
      </c>
      <c r="BL121" s="174">
        <f t="shared" ca="1" si="82"/>
        <v>0</v>
      </c>
      <c r="BM121" s="174">
        <f t="shared" ca="1" si="82"/>
        <v>0</v>
      </c>
      <c r="BN121" s="174">
        <f t="shared" ca="1" si="82"/>
        <v>0</v>
      </c>
      <c r="BO121" s="174">
        <f t="shared" ca="1" si="82"/>
        <v>0</v>
      </c>
      <c r="BP121" s="174">
        <f t="shared" ca="1" si="82"/>
        <v>0</v>
      </c>
      <c r="BQ121" s="174">
        <f t="shared" ca="1" si="82"/>
        <v>0</v>
      </c>
      <c r="BR121" s="174">
        <f t="shared" ca="1" si="82"/>
        <v>0</v>
      </c>
      <c r="BS121" s="177">
        <f t="shared" ca="1" si="58"/>
        <v>0</v>
      </c>
      <c r="BT121" s="175"/>
      <c r="BU121" s="178">
        <f ca="1">IF(NOT(debteliminator),0,IF(OR(E$11=0,W120+AM121-BD121&lt;=E$11),0,MIN(W120+AM121-BD121-E$11,$C121)))</f>
        <v>0</v>
      </c>
      <c r="BV121" s="174">
        <f ca="1">IF(NOT(debteliminator),0,IF(OR(F$11=0,X120+AN121-BE121&lt;=F$11),0,MIN(X120+AN121-BE121-F$11,$C121-SUM($BU121:BU121))))</f>
        <v>0</v>
      </c>
      <c r="BW121" s="174">
        <f ca="1">IF(NOT(debteliminator),0,IF(OR(G$11=0,Y120+AO121-BF121&lt;=G$11),0,MIN(Y120+AO121-BF121-G$11,$C121-SUM($BU121:BV121))))</f>
        <v>0</v>
      </c>
      <c r="BX121" s="174">
        <f ca="1">IF(NOT(debteliminator),0,IF(OR(H$11=0,Z120+AP121-BG121&lt;=H$11),0,MIN(Z120+AP121-BG121-H$11,$C121-SUM($BU121:BW121))))</f>
        <v>0</v>
      </c>
      <c r="BY121" s="174">
        <f ca="1">IF(NOT(debteliminator),0,IF(OR(I$11=0,AA120+AQ121-BH121&lt;=I$11),0,MIN(AA120+AQ121-BH121-I$11,$C121-SUM($BU121:BX121))))</f>
        <v>0</v>
      </c>
      <c r="BZ121" s="174">
        <f ca="1">IF(NOT(debteliminator),0,IF(OR(J$11=0,AB120+AR121-BI121&lt;=J$11),0,MIN(AB120+AR121-BI121-J$11,$C121-SUM($BU121:BY121))))</f>
        <v>0</v>
      </c>
      <c r="CA121" s="174">
        <f ca="1">IF(NOT(debteliminator),0,IF(OR(K$11=0,AC120+AS121-BJ121&lt;=K$11),0,MIN(AC120+AS121-BJ121-K$11,$C121-SUM($BU121:BZ121))))</f>
        <v>0</v>
      </c>
      <c r="CB121" s="174">
        <f ca="1">IF(NOT(debteliminator),0,IF(OR(L$11=0,AD120+AT121-BK121&lt;=L$11),0,MIN(AD120+AT121-BK121-L$11,$C121-SUM($BU121:CA121))))</f>
        <v>0</v>
      </c>
      <c r="CC121" s="174">
        <f ca="1">IF(NOT(debteliminator),0,IF(OR(M$11=0,AE120+AU121-BL121&lt;=M$11),0,MIN(AE120+AU121-BL121-M$11,$C121-SUM($BU121:CB121))))</f>
        <v>0</v>
      </c>
      <c r="CD121" s="174">
        <f ca="1">IF(NOT(debteliminator),0,IF(OR(N$11=0,AF120+AV121-BM121&lt;=N$11),0,MIN(AF120+AV121-BM121-N$11,$C121-SUM($BU121:CC121))))</f>
        <v>0</v>
      </c>
      <c r="CE121" s="174">
        <f ca="1">IF(NOT(debteliminator),0,IF(OR(O$11=0,AG120+AW121-BN121&lt;=O$11),0,MIN(AG120+AW121-BN121-O$11,$C121-SUM($BU121:CD121))))</f>
        <v>0</v>
      </c>
      <c r="CF121" s="174">
        <f ca="1">IF(NOT(debteliminator),0,IF(OR(P$11=0,AH120+AX121-BO121&lt;=P$11),0,MIN(AH120+AX121-BO121-P$11,$C121-SUM($BU121:CE121))))</f>
        <v>0</v>
      </c>
      <c r="CG121" s="174">
        <f ca="1">IF(NOT(debteliminator),0,IF(OR(Q$11=0,AI120+AY121-BP121&lt;=Q$11),0,MIN(AI120+AY121-BP121-Q$11,$C121-SUM($BU121:CF121))))</f>
        <v>0</v>
      </c>
      <c r="CH121" s="174">
        <f ca="1">IF(NOT(debteliminator),0,IF(OR(R$11=0,AJ120+AZ121-BQ121&lt;=R$11),0,MIN(AJ120+AZ121-BQ121-R$11,$C121-SUM($BU121:CG121))))</f>
        <v>0</v>
      </c>
      <c r="CI121" s="174">
        <f ca="1">IF(NOT(debteliminator),0,IF(OR(S$11=0,AK120+BA121-BR121&lt;=S$11),0,MIN(AK120+BA121-BR121-S$11,$C121-SUM($BU121:CH121))))</f>
        <v>0</v>
      </c>
      <c r="CJ121" s="177">
        <f t="shared" ca="1" si="59"/>
        <v>0</v>
      </c>
      <c r="CL121" s="178">
        <f t="shared" ca="1" si="62"/>
        <v>0</v>
      </c>
      <c r="CM121" s="174">
        <f ca="1">IF(X120&lt;=0,0,IF($C121-$CJ121&lt;=SUM($CL121:CL121),0,IF(BE121+$C121-$CJ121-SUM($CL121:CL121)&gt;X120+AN121,X120+AN121-BE121,$C121-$CJ121-SUM($CL121:CL121))))</f>
        <v>0</v>
      </c>
      <c r="CN121" s="174">
        <f ca="1">IF(Y120&lt;=0,0,IF($C121-$CJ121&lt;=SUM($CL121:CM121),0,IF(BF121+$C121-$CJ121-SUM($CL121:CM121)&gt;Y120+AO121,Y120+AO121-BF121,$C121-$CJ121-SUM($CL121:CM121))))</f>
        <v>0</v>
      </c>
      <c r="CO121" s="174">
        <f ca="1">IF(Z120&lt;=0,0,IF($C121-$CJ121&lt;=SUM($CL121:CN121),0,IF(BG121+$C121-$CJ121-SUM($CL121:CN121)&gt;Z120+AP121,Z120+AP121-BG121,$C121-$CJ121-SUM($CL121:CN121))))</f>
        <v>0</v>
      </c>
      <c r="CP121" s="174">
        <f ca="1">IF(AA120&lt;=0,0,IF($C121-$CJ121&lt;=SUM($CL121:CO121),0,IF(BH121+$C121-$CJ121-SUM($CL121:CO121)&gt;AA120+AQ121,AA120+AQ121-BH121,$C121-$CJ121-SUM($CL121:CO121))))</f>
        <v>0</v>
      </c>
      <c r="CQ121" s="174">
        <f ca="1">IF(AB120&lt;=0,0,IF($C121-$CJ121&lt;=SUM($CL121:CP121),0,IF(BI121+$C121-$CJ121-SUM($CL121:CP121)&gt;AB120+AR121,AB120+AR121-BI121,$C121-$CJ121-SUM($CL121:CP121))))</f>
        <v>0</v>
      </c>
      <c r="CR121" s="174">
        <f ca="1">IF(AC120&lt;=0,0,IF($C121-$CJ121&lt;=SUM($CL121:CQ121),0,IF(BJ121+$C121-$CJ121-SUM($CL121:CQ121)&gt;AC120+AS121,AC120+AS121-BJ121,$C121-$CJ121-SUM($CL121:CQ121))))</f>
        <v>0</v>
      </c>
      <c r="CS121" s="174">
        <f ca="1">IF(AD120&lt;=0,0,IF($C121-$CJ121&lt;=SUM($CL121:CR121),0,IF(BK121+$C121-$CJ121-SUM($CL121:CR121)&gt;AD120+AT121,AD120+AT121-BK121,$C121-$CJ121-SUM($CL121:CR121))))</f>
        <v>0</v>
      </c>
      <c r="CT121" s="174">
        <f ca="1">IF(AE120&lt;=0,0,IF($C121-$CJ121&lt;=SUM($CL121:CS121),0,IF(BL121+$C121-$CJ121-SUM($CL121:CS121)&gt;AE120+AU121,AE120+AU121-BL121,$C121-$CJ121-SUM($CL121:CS121))))</f>
        <v>0</v>
      </c>
      <c r="CU121" s="174">
        <f ca="1">IF(AF120&lt;=0,0,IF($C121-$CJ121&lt;=SUM($CL121:CT121),0,IF(BM121+$C121-$CJ121-SUM($CL121:CT121)&gt;AF120+AV121,AF120+AV121-BM121,$C121-$CJ121-SUM($CL121:CT121))))</f>
        <v>0</v>
      </c>
      <c r="CV121" s="174">
        <f ca="1">IF(AG120&lt;=0,0,IF($C121-$CJ121&lt;=SUM($CL121:CU121),0,IF(BN121+$C121-$CJ121-SUM($CL121:CU121)&gt;AG120+AW121,AG120+AW121-BN121,$C121-$CJ121-SUM($CL121:CU121))))</f>
        <v>0</v>
      </c>
      <c r="CW121" s="174">
        <f ca="1">IF(AH120&lt;=0,0,IF($C121-$CJ121&lt;=SUM($CL121:CV121),0,IF(BO121+$C121-$CJ121-SUM($CL121:CV121)&gt;AH120+AX121,AH120+AX121-BO121,$C121-$CJ121-SUM($CL121:CV121))))</f>
        <v>0</v>
      </c>
      <c r="CX121" s="174">
        <f ca="1">IF(AI120&lt;=0,0,IF($C121-$CJ121&lt;=SUM($CL121:CW121),0,IF(BP121+$C121-$CJ121-SUM($CL121:CW121)&gt;AI120+AY121,AI120+AY121-BP121,$C121-$CJ121-SUM($CL121:CW121))))</f>
        <v>0</v>
      </c>
      <c r="CY121" s="174">
        <f ca="1">IF(AJ120&lt;=0,0,IF($C121-$CJ121&lt;=SUM($CL121:CX121),0,IF(BQ121+$C121-$CJ121-SUM($CL121:CX121)&gt;AJ120+AZ121,AJ120+AZ121-BQ121,$C121-$CJ121-SUM($CL121:CX121))))</f>
        <v>0</v>
      </c>
      <c r="CZ121" s="174">
        <f ca="1">IF(AK120&lt;=0,0,IF($C121-$CJ121&lt;=SUM($CL121:CY121),0,IF(BR121+$C121-$CJ121-SUM($CL121:CY121)&gt;AK120+BA121,AK120+BA121-BR121,$C121-$CJ121-SUM($CL121:CY121))))</f>
        <v>0</v>
      </c>
      <c r="DA121" s="176"/>
      <c r="DB121" s="176"/>
    </row>
    <row r="122" spans="1:106">
      <c r="A122" s="165" t="str">
        <f t="shared" ca="1" si="48"/>
        <v/>
      </c>
      <c r="B122" s="166" t="e">
        <f t="shared" ca="1" si="60"/>
        <v>#N/A</v>
      </c>
      <c r="C122" s="169" t="str">
        <f ca="1">IF(A122="","",IF(debteliminator,IF(($E$7-BS122)&lt;0,0,$E$7-BS122),0)+D122)</f>
        <v/>
      </c>
      <c r="D122" s="420"/>
      <c r="E122" s="172">
        <f t="shared" ca="1" si="61"/>
        <v>0</v>
      </c>
      <c r="F122" s="172">
        <f t="shared" ca="1" si="63"/>
        <v>0</v>
      </c>
      <c r="G122" s="172">
        <f t="shared" ca="1" si="64"/>
        <v>0</v>
      </c>
      <c r="H122" s="172">
        <f t="shared" ca="1" si="65"/>
        <v>0</v>
      </c>
      <c r="I122" s="172">
        <f t="shared" ca="1" si="66"/>
        <v>0</v>
      </c>
      <c r="J122" s="172">
        <f t="shared" ca="1" si="67"/>
        <v>0</v>
      </c>
      <c r="K122" s="172">
        <f t="shared" ca="1" si="68"/>
        <v>0</v>
      </c>
      <c r="L122" s="172">
        <f t="shared" ca="1" si="69"/>
        <v>0</v>
      </c>
      <c r="M122" s="172">
        <f t="shared" ca="1" si="70"/>
        <v>0</v>
      </c>
      <c r="N122" s="172">
        <f t="shared" ca="1" si="71"/>
        <v>0</v>
      </c>
      <c r="O122" s="172">
        <f t="shared" ca="1" si="72"/>
        <v>0</v>
      </c>
      <c r="P122" s="172">
        <f t="shared" ca="1" si="73"/>
        <v>0</v>
      </c>
      <c r="Q122" s="172">
        <f t="shared" ca="1" si="74"/>
        <v>0</v>
      </c>
      <c r="R122" s="172">
        <f t="shared" ca="1" si="75"/>
        <v>0</v>
      </c>
      <c r="S122" s="172">
        <f t="shared" ca="1" si="76"/>
        <v>0</v>
      </c>
      <c r="U122" s="169">
        <f t="shared" ca="1" si="49"/>
        <v>0</v>
      </c>
      <c r="V122" s="173">
        <f t="shared" ca="1" si="50"/>
        <v>0</v>
      </c>
      <c r="W122" s="174">
        <f t="shared" ca="1" si="51"/>
        <v>0</v>
      </c>
      <c r="X122" s="174">
        <f t="shared" ca="1" si="80"/>
        <v>0</v>
      </c>
      <c r="Y122" s="174">
        <f t="shared" ca="1" si="80"/>
        <v>0</v>
      </c>
      <c r="Z122" s="174">
        <f t="shared" ca="1" si="80"/>
        <v>0</v>
      </c>
      <c r="AA122" s="174">
        <f t="shared" ca="1" si="80"/>
        <v>0</v>
      </c>
      <c r="AB122" s="174">
        <f t="shared" ca="1" si="80"/>
        <v>0</v>
      </c>
      <c r="AC122" s="174">
        <f t="shared" ca="1" si="80"/>
        <v>0</v>
      </c>
      <c r="AD122" s="174">
        <f t="shared" ca="1" si="80"/>
        <v>0</v>
      </c>
      <c r="AE122" s="174">
        <f t="shared" ca="1" si="80"/>
        <v>0</v>
      </c>
      <c r="AF122" s="174">
        <f t="shared" ca="1" si="80"/>
        <v>0</v>
      </c>
      <c r="AG122" s="174">
        <f t="shared" ca="1" si="80"/>
        <v>0</v>
      </c>
      <c r="AH122" s="174">
        <f t="shared" ca="1" si="80"/>
        <v>0</v>
      </c>
      <c r="AI122" s="174">
        <f t="shared" ca="1" si="80"/>
        <v>0</v>
      </c>
      <c r="AJ122" s="174">
        <f t="shared" ca="1" si="80"/>
        <v>0</v>
      </c>
      <c r="AK122" s="174">
        <f t="shared" ca="1" si="80"/>
        <v>0</v>
      </c>
      <c r="AL122" s="179"/>
      <c r="AM122" s="174">
        <f t="shared" ca="1" si="53"/>
        <v>0</v>
      </c>
      <c r="AN122" s="174">
        <f t="shared" ca="1" si="81"/>
        <v>0</v>
      </c>
      <c r="AO122" s="174">
        <f t="shared" ca="1" si="81"/>
        <v>0</v>
      </c>
      <c r="AP122" s="174">
        <f t="shared" ca="1" si="81"/>
        <v>0</v>
      </c>
      <c r="AQ122" s="174">
        <f t="shared" ca="1" si="81"/>
        <v>0</v>
      </c>
      <c r="AR122" s="174">
        <f t="shared" ca="1" si="81"/>
        <v>0</v>
      </c>
      <c r="AS122" s="174">
        <f t="shared" ca="1" si="81"/>
        <v>0</v>
      </c>
      <c r="AT122" s="174">
        <f t="shared" ca="1" si="81"/>
        <v>0</v>
      </c>
      <c r="AU122" s="174">
        <f t="shared" ca="1" si="81"/>
        <v>0</v>
      </c>
      <c r="AV122" s="174">
        <f t="shared" ca="1" si="81"/>
        <v>0</v>
      </c>
      <c r="AW122" s="174">
        <f t="shared" ca="1" si="81"/>
        <v>0</v>
      </c>
      <c r="AX122" s="174">
        <f t="shared" ca="1" si="81"/>
        <v>0</v>
      </c>
      <c r="AY122" s="174">
        <f t="shared" ca="1" si="81"/>
        <v>0</v>
      </c>
      <c r="AZ122" s="174">
        <f t="shared" ca="1" si="81"/>
        <v>0</v>
      </c>
      <c r="BA122" s="174">
        <f t="shared" ca="1" si="81"/>
        <v>0</v>
      </c>
      <c r="BB122" s="175">
        <f t="shared" ca="1" si="55"/>
        <v>0</v>
      </c>
      <c r="BC122" s="176"/>
      <c r="BD122" s="174">
        <f t="shared" ca="1" si="56"/>
        <v>0</v>
      </c>
      <c r="BE122" s="174">
        <f t="shared" ca="1" si="82"/>
        <v>0</v>
      </c>
      <c r="BF122" s="174">
        <f t="shared" ca="1" si="82"/>
        <v>0</v>
      </c>
      <c r="BG122" s="174">
        <f t="shared" ca="1" si="82"/>
        <v>0</v>
      </c>
      <c r="BH122" s="174">
        <f t="shared" ca="1" si="82"/>
        <v>0</v>
      </c>
      <c r="BI122" s="174">
        <f t="shared" ca="1" si="82"/>
        <v>0</v>
      </c>
      <c r="BJ122" s="174">
        <f t="shared" ca="1" si="82"/>
        <v>0</v>
      </c>
      <c r="BK122" s="174">
        <f t="shared" ca="1" si="82"/>
        <v>0</v>
      </c>
      <c r="BL122" s="174">
        <f t="shared" ca="1" si="82"/>
        <v>0</v>
      </c>
      <c r="BM122" s="174">
        <f t="shared" ca="1" si="82"/>
        <v>0</v>
      </c>
      <c r="BN122" s="174">
        <f t="shared" ca="1" si="82"/>
        <v>0</v>
      </c>
      <c r="BO122" s="174">
        <f t="shared" ca="1" si="82"/>
        <v>0</v>
      </c>
      <c r="BP122" s="174">
        <f t="shared" ca="1" si="82"/>
        <v>0</v>
      </c>
      <c r="BQ122" s="174">
        <f t="shared" ca="1" si="82"/>
        <v>0</v>
      </c>
      <c r="BR122" s="174">
        <f t="shared" ca="1" si="82"/>
        <v>0</v>
      </c>
      <c r="BS122" s="177">
        <f t="shared" ca="1" si="58"/>
        <v>0</v>
      </c>
      <c r="BT122" s="175"/>
      <c r="BU122" s="178">
        <f ca="1">IF(NOT(debteliminator),0,IF(OR(E$11=0,W121+AM122-BD122&lt;=E$11),0,MIN(W121+AM122-BD122-E$11,$C122)))</f>
        <v>0</v>
      </c>
      <c r="BV122" s="174">
        <f ca="1">IF(NOT(debteliminator),0,IF(OR(F$11=0,X121+AN122-BE122&lt;=F$11),0,MIN(X121+AN122-BE122-F$11,$C122-SUM($BU122:BU122))))</f>
        <v>0</v>
      </c>
      <c r="BW122" s="174">
        <f ca="1">IF(NOT(debteliminator),0,IF(OR(G$11=0,Y121+AO122-BF122&lt;=G$11),0,MIN(Y121+AO122-BF122-G$11,$C122-SUM($BU122:BV122))))</f>
        <v>0</v>
      </c>
      <c r="BX122" s="174">
        <f ca="1">IF(NOT(debteliminator),0,IF(OR(H$11=0,Z121+AP122-BG122&lt;=H$11),0,MIN(Z121+AP122-BG122-H$11,$C122-SUM($BU122:BW122))))</f>
        <v>0</v>
      </c>
      <c r="BY122" s="174">
        <f ca="1">IF(NOT(debteliminator),0,IF(OR(I$11=0,AA121+AQ122-BH122&lt;=I$11),0,MIN(AA121+AQ122-BH122-I$11,$C122-SUM($BU122:BX122))))</f>
        <v>0</v>
      </c>
      <c r="BZ122" s="174">
        <f ca="1">IF(NOT(debteliminator),0,IF(OR(J$11=0,AB121+AR122-BI122&lt;=J$11),0,MIN(AB121+AR122-BI122-J$11,$C122-SUM($BU122:BY122))))</f>
        <v>0</v>
      </c>
      <c r="CA122" s="174">
        <f ca="1">IF(NOT(debteliminator),0,IF(OR(K$11=0,AC121+AS122-BJ122&lt;=K$11),0,MIN(AC121+AS122-BJ122-K$11,$C122-SUM($BU122:BZ122))))</f>
        <v>0</v>
      </c>
      <c r="CB122" s="174">
        <f ca="1">IF(NOT(debteliminator),0,IF(OR(L$11=0,AD121+AT122-BK122&lt;=L$11),0,MIN(AD121+AT122-BK122-L$11,$C122-SUM($BU122:CA122))))</f>
        <v>0</v>
      </c>
      <c r="CC122" s="174">
        <f ca="1">IF(NOT(debteliminator),0,IF(OR(M$11=0,AE121+AU122-BL122&lt;=M$11),0,MIN(AE121+AU122-BL122-M$11,$C122-SUM($BU122:CB122))))</f>
        <v>0</v>
      </c>
      <c r="CD122" s="174">
        <f ca="1">IF(NOT(debteliminator),0,IF(OR(N$11=0,AF121+AV122-BM122&lt;=N$11),0,MIN(AF121+AV122-BM122-N$11,$C122-SUM($BU122:CC122))))</f>
        <v>0</v>
      </c>
      <c r="CE122" s="174">
        <f ca="1">IF(NOT(debteliminator),0,IF(OR(O$11=0,AG121+AW122-BN122&lt;=O$11),0,MIN(AG121+AW122-BN122-O$11,$C122-SUM($BU122:CD122))))</f>
        <v>0</v>
      </c>
      <c r="CF122" s="174">
        <f ca="1">IF(NOT(debteliminator),0,IF(OR(P$11=0,AH121+AX122-BO122&lt;=P$11),0,MIN(AH121+AX122-BO122-P$11,$C122-SUM($BU122:CE122))))</f>
        <v>0</v>
      </c>
      <c r="CG122" s="174">
        <f ca="1">IF(NOT(debteliminator),0,IF(OR(Q$11=0,AI121+AY122-BP122&lt;=Q$11),0,MIN(AI121+AY122-BP122-Q$11,$C122-SUM($BU122:CF122))))</f>
        <v>0</v>
      </c>
      <c r="CH122" s="174">
        <f ca="1">IF(NOT(debteliminator),0,IF(OR(R$11=0,AJ121+AZ122-BQ122&lt;=R$11),0,MIN(AJ121+AZ122-BQ122-R$11,$C122-SUM($BU122:CG122))))</f>
        <v>0</v>
      </c>
      <c r="CI122" s="174">
        <f ca="1">IF(NOT(debteliminator),0,IF(OR(S$11=0,AK121+BA122-BR122&lt;=S$11),0,MIN(AK121+BA122-BR122-S$11,$C122-SUM($BU122:CH122))))</f>
        <v>0</v>
      </c>
      <c r="CJ122" s="177">
        <f t="shared" ca="1" si="59"/>
        <v>0</v>
      </c>
      <c r="CL122" s="178">
        <f t="shared" ca="1" si="62"/>
        <v>0</v>
      </c>
      <c r="CM122" s="174">
        <f ca="1">IF(X121&lt;=0,0,IF($C122-$CJ122&lt;=SUM($CL122:CL122),0,IF(BE122+$C122-$CJ122-SUM($CL122:CL122)&gt;X121+AN122,X121+AN122-BE122,$C122-$CJ122-SUM($CL122:CL122))))</f>
        <v>0</v>
      </c>
      <c r="CN122" s="174">
        <f ca="1">IF(Y121&lt;=0,0,IF($C122-$CJ122&lt;=SUM($CL122:CM122),0,IF(BF122+$C122-$CJ122-SUM($CL122:CM122)&gt;Y121+AO122,Y121+AO122-BF122,$C122-$CJ122-SUM($CL122:CM122))))</f>
        <v>0</v>
      </c>
      <c r="CO122" s="174">
        <f ca="1">IF(Z121&lt;=0,0,IF($C122-$CJ122&lt;=SUM($CL122:CN122),0,IF(BG122+$C122-$CJ122-SUM($CL122:CN122)&gt;Z121+AP122,Z121+AP122-BG122,$C122-$CJ122-SUM($CL122:CN122))))</f>
        <v>0</v>
      </c>
      <c r="CP122" s="174">
        <f ca="1">IF(AA121&lt;=0,0,IF($C122-$CJ122&lt;=SUM($CL122:CO122),0,IF(BH122+$C122-$CJ122-SUM($CL122:CO122)&gt;AA121+AQ122,AA121+AQ122-BH122,$C122-$CJ122-SUM($CL122:CO122))))</f>
        <v>0</v>
      </c>
      <c r="CQ122" s="174">
        <f ca="1">IF(AB121&lt;=0,0,IF($C122-$CJ122&lt;=SUM($CL122:CP122),0,IF(BI122+$C122-$CJ122-SUM($CL122:CP122)&gt;AB121+AR122,AB121+AR122-BI122,$C122-$CJ122-SUM($CL122:CP122))))</f>
        <v>0</v>
      </c>
      <c r="CR122" s="174">
        <f ca="1">IF(AC121&lt;=0,0,IF($C122-$CJ122&lt;=SUM($CL122:CQ122),0,IF(BJ122+$C122-$CJ122-SUM($CL122:CQ122)&gt;AC121+AS122,AC121+AS122-BJ122,$C122-$CJ122-SUM($CL122:CQ122))))</f>
        <v>0</v>
      </c>
      <c r="CS122" s="174">
        <f ca="1">IF(AD121&lt;=0,0,IF($C122-$CJ122&lt;=SUM($CL122:CR122),0,IF(BK122+$C122-$CJ122-SUM($CL122:CR122)&gt;AD121+AT122,AD121+AT122-BK122,$C122-$CJ122-SUM($CL122:CR122))))</f>
        <v>0</v>
      </c>
      <c r="CT122" s="174">
        <f ca="1">IF(AE121&lt;=0,0,IF($C122-$CJ122&lt;=SUM($CL122:CS122),0,IF(BL122+$C122-$CJ122-SUM($CL122:CS122)&gt;AE121+AU122,AE121+AU122-BL122,$C122-$CJ122-SUM($CL122:CS122))))</f>
        <v>0</v>
      </c>
      <c r="CU122" s="174">
        <f ca="1">IF(AF121&lt;=0,0,IF($C122-$CJ122&lt;=SUM($CL122:CT122),0,IF(BM122+$C122-$CJ122-SUM($CL122:CT122)&gt;AF121+AV122,AF121+AV122-BM122,$C122-$CJ122-SUM($CL122:CT122))))</f>
        <v>0</v>
      </c>
      <c r="CV122" s="174">
        <f ca="1">IF(AG121&lt;=0,0,IF($C122-$CJ122&lt;=SUM($CL122:CU122),0,IF(BN122+$C122-$CJ122-SUM($CL122:CU122)&gt;AG121+AW122,AG121+AW122-BN122,$C122-$CJ122-SUM($CL122:CU122))))</f>
        <v>0</v>
      </c>
      <c r="CW122" s="174">
        <f ca="1">IF(AH121&lt;=0,0,IF($C122-$CJ122&lt;=SUM($CL122:CV122),0,IF(BO122+$C122-$CJ122-SUM($CL122:CV122)&gt;AH121+AX122,AH121+AX122-BO122,$C122-$CJ122-SUM($CL122:CV122))))</f>
        <v>0</v>
      </c>
      <c r="CX122" s="174">
        <f ca="1">IF(AI121&lt;=0,0,IF($C122-$CJ122&lt;=SUM($CL122:CW122),0,IF(BP122+$C122-$CJ122-SUM($CL122:CW122)&gt;AI121+AY122,AI121+AY122-BP122,$C122-$CJ122-SUM($CL122:CW122))))</f>
        <v>0</v>
      </c>
      <c r="CY122" s="174">
        <f ca="1">IF(AJ121&lt;=0,0,IF($C122-$CJ122&lt;=SUM($CL122:CX122),0,IF(BQ122+$C122-$CJ122-SUM($CL122:CX122)&gt;AJ121+AZ122,AJ121+AZ122-BQ122,$C122-$CJ122-SUM($CL122:CX122))))</f>
        <v>0</v>
      </c>
      <c r="CZ122" s="174">
        <f ca="1">IF(AK121&lt;=0,0,IF($C122-$CJ122&lt;=SUM($CL122:CY122),0,IF(BR122+$C122-$CJ122-SUM($CL122:CY122)&gt;AK121+BA122,AK121+BA122-BR122,$C122-$CJ122-SUM($CL122:CY122))))</f>
        <v>0</v>
      </c>
      <c r="DA122" s="176"/>
      <c r="DB122" s="176"/>
    </row>
    <row r="123" spans="1:106">
      <c r="A123" s="165" t="str">
        <f t="shared" ca="1" si="48"/>
        <v/>
      </c>
      <c r="B123" s="166" t="e">
        <f t="shared" ca="1" si="60"/>
        <v>#N/A</v>
      </c>
      <c r="C123" s="169" t="str">
        <f ca="1">IF(A123="","",IF(debteliminator,IF(($E$7-BS123)&lt;0,0,$E$7-BS123),0)+D123)</f>
        <v/>
      </c>
      <c r="D123" s="420"/>
      <c r="E123" s="172">
        <f t="shared" ca="1" si="61"/>
        <v>0</v>
      </c>
      <c r="F123" s="172">
        <f t="shared" ca="1" si="63"/>
        <v>0</v>
      </c>
      <c r="G123" s="172">
        <f t="shared" ca="1" si="64"/>
        <v>0</v>
      </c>
      <c r="H123" s="172">
        <f t="shared" ca="1" si="65"/>
        <v>0</v>
      </c>
      <c r="I123" s="172">
        <f t="shared" ca="1" si="66"/>
        <v>0</v>
      </c>
      <c r="J123" s="172">
        <f t="shared" ca="1" si="67"/>
        <v>0</v>
      </c>
      <c r="K123" s="172">
        <f t="shared" ca="1" si="68"/>
        <v>0</v>
      </c>
      <c r="L123" s="172">
        <f t="shared" ca="1" si="69"/>
        <v>0</v>
      </c>
      <c r="M123" s="172">
        <f t="shared" ca="1" si="70"/>
        <v>0</v>
      </c>
      <c r="N123" s="172">
        <f t="shared" ca="1" si="71"/>
        <v>0</v>
      </c>
      <c r="O123" s="172">
        <f t="shared" ca="1" si="72"/>
        <v>0</v>
      </c>
      <c r="P123" s="172">
        <f t="shared" ca="1" si="73"/>
        <v>0</v>
      </c>
      <c r="Q123" s="172">
        <f t="shared" ca="1" si="74"/>
        <v>0</v>
      </c>
      <c r="R123" s="172">
        <f t="shared" ca="1" si="75"/>
        <v>0</v>
      </c>
      <c r="S123" s="172">
        <f t="shared" ca="1" si="76"/>
        <v>0</v>
      </c>
      <c r="U123" s="169">
        <f t="shared" ca="1" si="49"/>
        <v>0</v>
      </c>
      <c r="V123" s="173">
        <f t="shared" ca="1" si="50"/>
        <v>0</v>
      </c>
      <c r="W123" s="174">
        <f t="shared" ca="1" si="51"/>
        <v>0</v>
      </c>
      <c r="X123" s="174">
        <f t="shared" ca="1" si="80"/>
        <v>0</v>
      </c>
      <c r="Y123" s="174">
        <f t="shared" ca="1" si="80"/>
        <v>0</v>
      </c>
      <c r="Z123" s="174">
        <f t="shared" ca="1" si="80"/>
        <v>0</v>
      </c>
      <c r="AA123" s="174">
        <f t="shared" ca="1" si="80"/>
        <v>0</v>
      </c>
      <c r="AB123" s="174">
        <f t="shared" ca="1" si="80"/>
        <v>0</v>
      </c>
      <c r="AC123" s="174">
        <f t="shared" ca="1" si="80"/>
        <v>0</v>
      </c>
      <c r="AD123" s="174">
        <f t="shared" ca="1" si="80"/>
        <v>0</v>
      </c>
      <c r="AE123" s="174">
        <f t="shared" ca="1" si="80"/>
        <v>0</v>
      </c>
      <c r="AF123" s="174">
        <f t="shared" ca="1" si="80"/>
        <v>0</v>
      </c>
      <c r="AG123" s="174">
        <f t="shared" ca="1" si="80"/>
        <v>0</v>
      </c>
      <c r="AH123" s="174">
        <f t="shared" ca="1" si="80"/>
        <v>0</v>
      </c>
      <c r="AI123" s="174">
        <f t="shared" ca="1" si="80"/>
        <v>0</v>
      </c>
      <c r="AJ123" s="174">
        <f t="shared" ca="1" si="80"/>
        <v>0</v>
      </c>
      <c r="AK123" s="174">
        <f t="shared" ca="1" si="80"/>
        <v>0</v>
      </c>
      <c r="AL123" s="179"/>
      <c r="AM123" s="174">
        <f t="shared" ca="1" si="53"/>
        <v>0</v>
      </c>
      <c r="AN123" s="174">
        <f t="shared" ca="1" si="81"/>
        <v>0</v>
      </c>
      <c r="AO123" s="174">
        <f t="shared" ca="1" si="81"/>
        <v>0</v>
      </c>
      <c r="AP123" s="174">
        <f t="shared" ca="1" si="81"/>
        <v>0</v>
      </c>
      <c r="AQ123" s="174">
        <f t="shared" ca="1" si="81"/>
        <v>0</v>
      </c>
      <c r="AR123" s="174">
        <f t="shared" ca="1" si="81"/>
        <v>0</v>
      </c>
      <c r="AS123" s="174">
        <f t="shared" ca="1" si="81"/>
        <v>0</v>
      </c>
      <c r="AT123" s="174">
        <f t="shared" ca="1" si="81"/>
        <v>0</v>
      </c>
      <c r="AU123" s="174">
        <f t="shared" ca="1" si="81"/>
        <v>0</v>
      </c>
      <c r="AV123" s="174">
        <f t="shared" ca="1" si="81"/>
        <v>0</v>
      </c>
      <c r="AW123" s="174">
        <f t="shared" ca="1" si="81"/>
        <v>0</v>
      </c>
      <c r="AX123" s="174">
        <f t="shared" ca="1" si="81"/>
        <v>0</v>
      </c>
      <c r="AY123" s="174">
        <f t="shared" ca="1" si="81"/>
        <v>0</v>
      </c>
      <c r="AZ123" s="174">
        <f t="shared" ca="1" si="81"/>
        <v>0</v>
      </c>
      <c r="BA123" s="174">
        <f t="shared" ca="1" si="81"/>
        <v>0</v>
      </c>
      <c r="BB123" s="175">
        <f t="shared" ca="1" si="55"/>
        <v>0</v>
      </c>
      <c r="BC123" s="176"/>
      <c r="BD123" s="174">
        <f t="shared" ca="1" si="56"/>
        <v>0</v>
      </c>
      <c r="BE123" s="174">
        <f t="shared" ca="1" si="82"/>
        <v>0</v>
      </c>
      <c r="BF123" s="174">
        <f t="shared" ca="1" si="82"/>
        <v>0</v>
      </c>
      <c r="BG123" s="174">
        <f t="shared" ca="1" si="82"/>
        <v>0</v>
      </c>
      <c r="BH123" s="174">
        <f t="shared" ca="1" si="82"/>
        <v>0</v>
      </c>
      <c r="BI123" s="174">
        <f t="shared" ca="1" si="82"/>
        <v>0</v>
      </c>
      <c r="BJ123" s="174">
        <f t="shared" ca="1" si="82"/>
        <v>0</v>
      </c>
      <c r="BK123" s="174">
        <f t="shared" ca="1" si="82"/>
        <v>0</v>
      </c>
      <c r="BL123" s="174">
        <f t="shared" ca="1" si="82"/>
        <v>0</v>
      </c>
      <c r="BM123" s="174">
        <f t="shared" ca="1" si="82"/>
        <v>0</v>
      </c>
      <c r="BN123" s="174">
        <f t="shared" ca="1" si="82"/>
        <v>0</v>
      </c>
      <c r="BO123" s="174">
        <f t="shared" ca="1" si="82"/>
        <v>0</v>
      </c>
      <c r="BP123" s="174">
        <f t="shared" ca="1" si="82"/>
        <v>0</v>
      </c>
      <c r="BQ123" s="174">
        <f t="shared" ca="1" si="82"/>
        <v>0</v>
      </c>
      <c r="BR123" s="174">
        <f t="shared" ca="1" si="82"/>
        <v>0</v>
      </c>
      <c r="BS123" s="177">
        <f t="shared" ca="1" si="58"/>
        <v>0</v>
      </c>
      <c r="BT123" s="175"/>
      <c r="BU123" s="178">
        <f ca="1">IF(NOT(debteliminator),0,IF(OR(E$11=0,W122+AM123-BD123&lt;=E$11),0,MIN(W122+AM123-BD123-E$11,$C123)))</f>
        <v>0</v>
      </c>
      <c r="BV123" s="174">
        <f ca="1">IF(NOT(debteliminator),0,IF(OR(F$11=0,X122+AN123-BE123&lt;=F$11),0,MIN(X122+AN123-BE123-F$11,$C123-SUM($BU123:BU123))))</f>
        <v>0</v>
      </c>
      <c r="BW123" s="174">
        <f ca="1">IF(NOT(debteliminator),0,IF(OR(G$11=0,Y122+AO123-BF123&lt;=G$11),0,MIN(Y122+AO123-BF123-G$11,$C123-SUM($BU123:BV123))))</f>
        <v>0</v>
      </c>
      <c r="BX123" s="174">
        <f ca="1">IF(NOT(debteliminator),0,IF(OR(H$11=0,Z122+AP123-BG123&lt;=H$11),0,MIN(Z122+AP123-BG123-H$11,$C123-SUM($BU123:BW123))))</f>
        <v>0</v>
      </c>
      <c r="BY123" s="174">
        <f ca="1">IF(NOT(debteliminator),0,IF(OR(I$11=0,AA122+AQ123-BH123&lt;=I$11),0,MIN(AA122+AQ123-BH123-I$11,$C123-SUM($BU123:BX123))))</f>
        <v>0</v>
      </c>
      <c r="BZ123" s="174">
        <f ca="1">IF(NOT(debteliminator),0,IF(OR(J$11=0,AB122+AR123-BI123&lt;=J$11),0,MIN(AB122+AR123-BI123-J$11,$C123-SUM($BU123:BY123))))</f>
        <v>0</v>
      </c>
      <c r="CA123" s="174">
        <f ca="1">IF(NOT(debteliminator),0,IF(OR(K$11=0,AC122+AS123-BJ123&lt;=K$11),0,MIN(AC122+AS123-BJ123-K$11,$C123-SUM($BU123:BZ123))))</f>
        <v>0</v>
      </c>
      <c r="CB123" s="174">
        <f ca="1">IF(NOT(debteliminator),0,IF(OR(L$11=0,AD122+AT123-BK123&lt;=L$11),0,MIN(AD122+AT123-BK123-L$11,$C123-SUM($BU123:CA123))))</f>
        <v>0</v>
      </c>
      <c r="CC123" s="174">
        <f ca="1">IF(NOT(debteliminator),0,IF(OR(M$11=0,AE122+AU123-BL123&lt;=M$11),0,MIN(AE122+AU123-BL123-M$11,$C123-SUM($BU123:CB123))))</f>
        <v>0</v>
      </c>
      <c r="CD123" s="174">
        <f ca="1">IF(NOT(debteliminator),0,IF(OR(N$11=0,AF122+AV123-BM123&lt;=N$11),0,MIN(AF122+AV123-BM123-N$11,$C123-SUM($BU123:CC123))))</f>
        <v>0</v>
      </c>
      <c r="CE123" s="174">
        <f ca="1">IF(NOT(debteliminator),0,IF(OR(O$11=0,AG122+AW123-BN123&lt;=O$11),0,MIN(AG122+AW123-BN123-O$11,$C123-SUM($BU123:CD123))))</f>
        <v>0</v>
      </c>
      <c r="CF123" s="174">
        <f ca="1">IF(NOT(debteliminator),0,IF(OR(P$11=0,AH122+AX123-BO123&lt;=P$11),0,MIN(AH122+AX123-BO123-P$11,$C123-SUM($BU123:CE123))))</f>
        <v>0</v>
      </c>
      <c r="CG123" s="174">
        <f ca="1">IF(NOT(debteliminator),0,IF(OR(Q$11=0,AI122+AY123-BP123&lt;=Q$11),0,MIN(AI122+AY123-BP123-Q$11,$C123-SUM($BU123:CF123))))</f>
        <v>0</v>
      </c>
      <c r="CH123" s="174">
        <f ca="1">IF(NOT(debteliminator),0,IF(OR(R$11=0,AJ122+AZ123-BQ123&lt;=R$11),0,MIN(AJ122+AZ123-BQ123-R$11,$C123-SUM($BU123:CG123))))</f>
        <v>0</v>
      </c>
      <c r="CI123" s="174">
        <f ca="1">IF(NOT(debteliminator),0,IF(OR(S$11=0,AK122+BA123-BR123&lt;=S$11),0,MIN(AK122+BA123-BR123-S$11,$C123-SUM($BU123:CH123))))</f>
        <v>0</v>
      </c>
      <c r="CJ123" s="177">
        <f t="shared" ca="1" si="59"/>
        <v>0</v>
      </c>
      <c r="CL123" s="178">
        <f t="shared" ca="1" si="62"/>
        <v>0</v>
      </c>
      <c r="CM123" s="174">
        <f ca="1">IF(X122&lt;=0,0,IF($C123-$CJ123&lt;=SUM($CL123:CL123),0,IF(BE123+$C123-$CJ123-SUM($CL123:CL123)&gt;X122+AN123,X122+AN123-BE123,$C123-$CJ123-SUM($CL123:CL123))))</f>
        <v>0</v>
      </c>
      <c r="CN123" s="174">
        <f ca="1">IF(Y122&lt;=0,0,IF($C123-$CJ123&lt;=SUM($CL123:CM123),0,IF(BF123+$C123-$CJ123-SUM($CL123:CM123)&gt;Y122+AO123,Y122+AO123-BF123,$C123-$CJ123-SUM($CL123:CM123))))</f>
        <v>0</v>
      </c>
      <c r="CO123" s="174">
        <f ca="1">IF(Z122&lt;=0,0,IF($C123-$CJ123&lt;=SUM($CL123:CN123),0,IF(BG123+$C123-$CJ123-SUM($CL123:CN123)&gt;Z122+AP123,Z122+AP123-BG123,$C123-$CJ123-SUM($CL123:CN123))))</f>
        <v>0</v>
      </c>
      <c r="CP123" s="174">
        <f ca="1">IF(AA122&lt;=0,0,IF($C123-$CJ123&lt;=SUM($CL123:CO123),0,IF(BH123+$C123-$CJ123-SUM($CL123:CO123)&gt;AA122+AQ123,AA122+AQ123-BH123,$C123-$CJ123-SUM($CL123:CO123))))</f>
        <v>0</v>
      </c>
      <c r="CQ123" s="174">
        <f ca="1">IF(AB122&lt;=0,0,IF($C123-$CJ123&lt;=SUM($CL123:CP123),0,IF(BI123+$C123-$CJ123-SUM($CL123:CP123)&gt;AB122+AR123,AB122+AR123-BI123,$C123-$CJ123-SUM($CL123:CP123))))</f>
        <v>0</v>
      </c>
      <c r="CR123" s="174">
        <f ca="1">IF(AC122&lt;=0,0,IF($C123-$CJ123&lt;=SUM($CL123:CQ123),0,IF(BJ123+$C123-$CJ123-SUM($CL123:CQ123)&gt;AC122+AS123,AC122+AS123-BJ123,$C123-$CJ123-SUM($CL123:CQ123))))</f>
        <v>0</v>
      </c>
      <c r="CS123" s="174">
        <f ca="1">IF(AD122&lt;=0,0,IF($C123-$CJ123&lt;=SUM($CL123:CR123),0,IF(BK123+$C123-$CJ123-SUM($CL123:CR123)&gt;AD122+AT123,AD122+AT123-BK123,$C123-$CJ123-SUM($CL123:CR123))))</f>
        <v>0</v>
      </c>
      <c r="CT123" s="174">
        <f ca="1">IF(AE122&lt;=0,0,IF($C123-$CJ123&lt;=SUM($CL123:CS123),0,IF(BL123+$C123-$CJ123-SUM($CL123:CS123)&gt;AE122+AU123,AE122+AU123-BL123,$C123-$CJ123-SUM($CL123:CS123))))</f>
        <v>0</v>
      </c>
      <c r="CU123" s="174">
        <f ca="1">IF(AF122&lt;=0,0,IF($C123-$CJ123&lt;=SUM($CL123:CT123),0,IF(BM123+$C123-$CJ123-SUM($CL123:CT123)&gt;AF122+AV123,AF122+AV123-BM123,$C123-$CJ123-SUM($CL123:CT123))))</f>
        <v>0</v>
      </c>
      <c r="CV123" s="174">
        <f ca="1">IF(AG122&lt;=0,0,IF($C123-$CJ123&lt;=SUM($CL123:CU123),0,IF(BN123+$C123-$CJ123-SUM($CL123:CU123)&gt;AG122+AW123,AG122+AW123-BN123,$C123-$CJ123-SUM($CL123:CU123))))</f>
        <v>0</v>
      </c>
      <c r="CW123" s="174">
        <f ca="1">IF(AH122&lt;=0,0,IF($C123-$CJ123&lt;=SUM($CL123:CV123),0,IF(BO123+$C123-$CJ123-SUM($CL123:CV123)&gt;AH122+AX123,AH122+AX123-BO123,$C123-$CJ123-SUM($CL123:CV123))))</f>
        <v>0</v>
      </c>
      <c r="CX123" s="174">
        <f ca="1">IF(AI122&lt;=0,0,IF($C123-$CJ123&lt;=SUM($CL123:CW123),0,IF(BP123+$C123-$CJ123-SUM($CL123:CW123)&gt;AI122+AY123,AI122+AY123-BP123,$C123-$CJ123-SUM($CL123:CW123))))</f>
        <v>0</v>
      </c>
      <c r="CY123" s="174">
        <f ca="1">IF(AJ122&lt;=0,0,IF($C123-$CJ123&lt;=SUM($CL123:CX123),0,IF(BQ123+$C123-$CJ123-SUM($CL123:CX123)&gt;AJ122+AZ123,AJ122+AZ123-BQ123,$C123-$CJ123-SUM($CL123:CX123))))</f>
        <v>0</v>
      </c>
      <c r="CZ123" s="174">
        <f ca="1">IF(AK122&lt;=0,0,IF($C123-$CJ123&lt;=SUM($CL123:CY123),0,IF(BR123+$C123-$CJ123-SUM($CL123:CY123)&gt;AK122+BA123,AK122+BA123-BR123,$C123-$CJ123-SUM($CL123:CY123))))</f>
        <v>0</v>
      </c>
      <c r="DA123" s="176"/>
      <c r="DB123" s="176"/>
    </row>
    <row r="124" spans="1:106">
      <c r="A124" s="165" t="str">
        <f t="shared" ca="1" si="48"/>
        <v/>
      </c>
      <c r="B124" s="166" t="e">
        <f t="shared" ca="1" si="60"/>
        <v>#N/A</v>
      </c>
      <c r="C124" s="169" t="str">
        <f ca="1">IF(A124="","",IF(debteliminator,IF(($E$7-BS124)&lt;0,0,$E$7-BS124),0)+D124)</f>
        <v/>
      </c>
      <c r="D124" s="420"/>
      <c r="E124" s="172">
        <f t="shared" ca="1" si="61"/>
        <v>0</v>
      </c>
      <c r="F124" s="172">
        <f t="shared" ca="1" si="63"/>
        <v>0</v>
      </c>
      <c r="G124" s="172">
        <f t="shared" ca="1" si="64"/>
        <v>0</v>
      </c>
      <c r="H124" s="172">
        <f t="shared" ca="1" si="65"/>
        <v>0</v>
      </c>
      <c r="I124" s="172">
        <f t="shared" ca="1" si="66"/>
        <v>0</v>
      </c>
      <c r="J124" s="172">
        <f t="shared" ca="1" si="67"/>
        <v>0</v>
      </c>
      <c r="K124" s="172">
        <f t="shared" ca="1" si="68"/>
        <v>0</v>
      </c>
      <c r="L124" s="172">
        <f t="shared" ca="1" si="69"/>
        <v>0</v>
      </c>
      <c r="M124" s="172">
        <f t="shared" ca="1" si="70"/>
        <v>0</v>
      </c>
      <c r="N124" s="172">
        <f t="shared" ca="1" si="71"/>
        <v>0</v>
      </c>
      <c r="O124" s="172">
        <f t="shared" ca="1" si="72"/>
        <v>0</v>
      </c>
      <c r="P124" s="172">
        <f t="shared" ca="1" si="73"/>
        <v>0</v>
      </c>
      <c r="Q124" s="172">
        <f t="shared" ca="1" si="74"/>
        <v>0</v>
      </c>
      <c r="R124" s="172">
        <f t="shared" ca="1" si="75"/>
        <v>0</v>
      </c>
      <c r="S124" s="172">
        <f t="shared" ca="1" si="76"/>
        <v>0</v>
      </c>
      <c r="U124" s="169">
        <f t="shared" ca="1" si="49"/>
        <v>0</v>
      </c>
      <c r="V124" s="173">
        <f t="shared" ca="1" si="50"/>
        <v>0</v>
      </c>
      <c r="W124" s="174">
        <f t="shared" ca="1" si="51"/>
        <v>0</v>
      </c>
      <c r="X124" s="174">
        <f t="shared" ca="1" si="80"/>
        <v>0</v>
      </c>
      <c r="Y124" s="174">
        <f t="shared" ca="1" si="80"/>
        <v>0</v>
      </c>
      <c r="Z124" s="174">
        <f t="shared" ca="1" si="80"/>
        <v>0</v>
      </c>
      <c r="AA124" s="174">
        <f t="shared" ca="1" si="80"/>
        <v>0</v>
      </c>
      <c r="AB124" s="174">
        <f t="shared" ca="1" si="80"/>
        <v>0</v>
      </c>
      <c r="AC124" s="174">
        <f t="shared" ca="1" si="80"/>
        <v>0</v>
      </c>
      <c r="AD124" s="174">
        <f t="shared" ca="1" si="80"/>
        <v>0</v>
      </c>
      <c r="AE124" s="174">
        <f t="shared" ca="1" si="80"/>
        <v>0</v>
      </c>
      <c r="AF124" s="174">
        <f t="shared" ca="1" si="80"/>
        <v>0</v>
      </c>
      <c r="AG124" s="174">
        <f t="shared" ca="1" si="80"/>
        <v>0</v>
      </c>
      <c r="AH124" s="174">
        <f t="shared" ca="1" si="80"/>
        <v>0</v>
      </c>
      <c r="AI124" s="174">
        <f t="shared" ca="1" si="80"/>
        <v>0</v>
      </c>
      <c r="AJ124" s="174">
        <f t="shared" ca="1" si="80"/>
        <v>0</v>
      </c>
      <c r="AK124" s="174">
        <f t="shared" ca="1" si="80"/>
        <v>0</v>
      </c>
      <c r="AL124" s="179"/>
      <c r="AM124" s="174">
        <f t="shared" ca="1" si="53"/>
        <v>0</v>
      </c>
      <c r="AN124" s="174">
        <f t="shared" ca="1" si="81"/>
        <v>0</v>
      </c>
      <c r="AO124" s="174">
        <f t="shared" ca="1" si="81"/>
        <v>0</v>
      </c>
      <c r="AP124" s="174">
        <f t="shared" ca="1" si="81"/>
        <v>0</v>
      </c>
      <c r="AQ124" s="174">
        <f t="shared" ca="1" si="81"/>
        <v>0</v>
      </c>
      <c r="AR124" s="174">
        <f t="shared" ca="1" si="81"/>
        <v>0</v>
      </c>
      <c r="AS124" s="174">
        <f t="shared" ca="1" si="81"/>
        <v>0</v>
      </c>
      <c r="AT124" s="174">
        <f t="shared" ca="1" si="81"/>
        <v>0</v>
      </c>
      <c r="AU124" s="174">
        <f t="shared" ca="1" si="81"/>
        <v>0</v>
      </c>
      <c r="AV124" s="174">
        <f t="shared" ca="1" si="81"/>
        <v>0</v>
      </c>
      <c r="AW124" s="174">
        <f t="shared" ca="1" si="81"/>
        <v>0</v>
      </c>
      <c r="AX124" s="174">
        <f t="shared" ca="1" si="81"/>
        <v>0</v>
      </c>
      <c r="AY124" s="174">
        <f t="shared" ca="1" si="81"/>
        <v>0</v>
      </c>
      <c r="AZ124" s="174">
        <f t="shared" ca="1" si="81"/>
        <v>0</v>
      </c>
      <c r="BA124" s="174">
        <f t="shared" ca="1" si="81"/>
        <v>0</v>
      </c>
      <c r="BB124" s="175">
        <f t="shared" ca="1" si="55"/>
        <v>0</v>
      </c>
      <c r="BC124" s="176"/>
      <c r="BD124" s="174">
        <f t="shared" ca="1" si="56"/>
        <v>0</v>
      </c>
      <c r="BE124" s="174">
        <f t="shared" ca="1" si="82"/>
        <v>0</v>
      </c>
      <c r="BF124" s="174">
        <f t="shared" ca="1" si="82"/>
        <v>0</v>
      </c>
      <c r="BG124" s="174">
        <f t="shared" ca="1" si="82"/>
        <v>0</v>
      </c>
      <c r="BH124" s="174">
        <f t="shared" ca="1" si="82"/>
        <v>0</v>
      </c>
      <c r="BI124" s="174">
        <f t="shared" ca="1" si="82"/>
        <v>0</v>
      </c>
      <c r="BJ124" s="174">
        <f t="shared" ca="1" si="82"/>
        <v>0</v>
      </c>
      <c r="BK124" s="174">
        <f t="shared" ca="1" si="82"/>
        <v>0</v>
      </c>
      <c r="BL124" s="174">
        <f t="shared" ca="1" si="82"/>
        <v>0</v>
      </c>
      <c r="BM124" s="174">
        <f t="shared" ca="1" si="82"/>
        <v>0</v>
      </c>
      <c r="BN124" s="174">
        <f t="shared" ca="1" si="82"/>
        <v>0</v>
      </c>
      <c r="BO124" s="174">
        <f t="shared" ca="1" si="82"/>
        <v>0</v>
      </c>
      <c r="BP124" s="174">
        <f t="shared" ca="1" si="82"/>
        <v>0</v>
      </c>
      <c r="BQ124" s="174">
        <f t="shared" ca="1" si="82"/>
        <v>0</v>
      </c>
      <c r="BR124" s="174">
        <f t="shared" ca="1" si="82"/>
        <v>0</v>
      </c>
      <c r="BS124" s="177">
        <f t="shared" ca="1" si="58"/>
        <v>0</v>
      </c>
      <c r="BT124" s="175"/>
      <c r="BU124" s="178">
        <f ca="1">IF(NOT(debteliminator),0,IF(OR(E$11=0,W123+AM124-BD124&lt;=E$11),0,MIN(W123+AM124-BD124-E$11,$C124)))</f>
        <v>0</v>
      </c>
      <c r="BV124" s="174">
        <f ca="1">IF(NOT(debteliminator),0,IF(OR(F$11=0,X123+AN124-BE124&lt;=F$11),0,MIN(X123+AN124-BE124-F$11,$C124-SUM($BU124:BU124))))</f>
        <v>0</v>
      </c>
      <c r="BW124" s="174">
        <f ca="1">IF(NOT(debteliminator),0,IF(OR(G$11=0,Y123+AO124-BF124&lt;=G$11),0,MIN(Y123+AO124-BF124-G$11,$C124-SUM($BU124:BV124))))</f>
        <v>0</v>
      </c>
      <c r="BX124" s="174">
        <f ca="1">IF(NOT(debteliminator),0,IF(OR(H$11=0,Z123+AP124-BG124&lt;=H$11),0,MIN(Z123+AP124-BG124-H$11,$C124-SUM($BU124:BW124))))</f>
        <v>0</v>
      </c>
      <c r="BY124" s="174">
        <f ca="1">IF(NOT(debteliminator),0,IF(OR(I$11=0,AA123+AQ124-BH124&lt;=I$11),0,MIN(AA123+AQ124-BH124-I$11,$C124-SUM($BU124:BX124))))</f>
        <v>0</v>
      </c>
      <c r="BZ124" s="174">
        <f ca="1">IF(NOT(debteliminator),0,IF(OR(J$11=0,AB123+AR124-BI124&lt;=J$11),0,MIN(AB123+AR124-BI124-J$11,$C124-SUM($BU124:BY124))))</f>
        <v>0</v>
      </c>
      <c r="CA124" s="174">
        <f ca="1">IF(NOT(debteliminator),0,IF(OR(K$11=0,AC123+AS124-BJ124&lt;=K$11),0,MIN(AC123+AS124-BJ124-K$11,$C124-SUM($BU124:BZ124))))</f>
        <v>0</v>
      </c>
      <c r="CB124" s="174">
        <f ca="1">IF(NOT(debteliminator),0,IF(OR(L$11=0,AD123+AT124-BK124&lt;=L$11),0,MIN(AD123+AT124-BK124-L$11,$C124-SUM($BU124:CA124))))</f>
        <v>0</v>
      </c>
      <c r="CC124" s="174">
        <f ca="1">IF(NOT(debteliminator),0,IF(OR(M$11=0,AE123+AU124-BL124&lt;=M$11),0,MIN(AE123+AU124-BL124-M$11,$C124-SUM($BU124:CB124))))</f>
        <v>0</v>
      </c>
      <c r="CD124" s="174">
        <f ca="1">IF(NOT(debteliminator),0,IF(OR(N$11=0,AF123+AV124-BM124&lt;=N$11),0,MIN(AF123+AV124-BM124-N$11,$C124-SUM($BU124:CC124))))</f>
        <v>0</v>
      </c>
      <c r="CE124" s="174">
        <f ca="1">IF(NOT(debteliminator),0,IF(OR(O$11=0,AG123+AW124-BN124&lt;=O$11),0,MIN(AG123+AW124-BN124-O$11,$C124-SUM($BU124:CD124))))</f>
        <v>0</v>
      </c>
      <c r="CF124" s="174">
        <f ca="1">IF(NOT(debteliminator),0,IF(OR(P$11=0,AH123+AX124-BO124&lt;=P$11),0,MIN(AH123+AX124-BO124-P$11,$C124-SUM($BU124:CE124))))</f>
        <v>0</v>
      </c>
      <c r="CG124" s="174">
        <f ca="1">IF(NOT(debteliminator),0,IF(OR(Q$11=0,AI123+AY124-BP124&lt;=Q$11),0,MIN(AI123+AY124-BP124-Q$11,$C124-SUM($BU124:CF124))))</f>
        <v>0</v>
      </c>
      <c r="CH124" s="174">
        <f ca="1">IF(NOT(debteliminator),0,IF(OR(R$11=0,AJ123+AZ124-BQ124&lt;=R$11),0,MIN(AJ123+AZ124-BQ124-R$11,$C124-SUM($BU124:CG124))))</f>
        <v>0</v>
      </c>
      <c r="CI124" s="174">
        <f ca="1">IF(NOT(debteliminator),0,IF(OR(S$11=0,AK123+BA124-BR124&lt;=S$11),0,MIN(AK123+BA124-BR124-S$11,$C124-SUM($BU124:CH124))))</f>
        <v>0</v>
      </c>
      <c r="CJ124" s="177">
        <f t="shared" ca="1" si="59"/>
        <v>0</v>
      </c>
      <c r="CL124" s="178">
        <f t="shared" ca="1" si="62"/>
        <v>0</v>
      </c>
      <c r="CM124" s="174">
        <f ca="1">IF(X123&lt;=0,0,IF($C124-$CJ124&lt;=SUM($CL124:CL124),0,IF(BE124+$C124-$CJ124-SUM($CL124:CL124)&gt;X123+AN124,X123+AN124-BE124,$C124-$CJ124-SUM($CL124:CL124))))</f>
        <v>0</v>
      </c>
      <c r="CN124" s="174">
        <f ca="1">IF(Y123&lt;=0,0,IF($C124-$CJ124&lt;=SUM($CL124:CM124),0,IF(BF124+$C124-$CJ124-SUM($CL124:CM124)&gt;Y123+AO124,Y123+AO124-BF124,$C124-$CJ124-SUM($CL124:CM124))))</f>
        <v>0</v>
      </c>
      <c r="CO124" s="174">
        <f ca="1">IF(Z123&lt;=0,0,IF($C124-$CJ124&lt;=SUM($CL124:CN124),0,IF(BG124+$C124-$CJ124-SUM($CL124:CN124)&gt;Z123+AP124,Z123+AP124-BG124,$C124-$CJ124-SUM($CL124:CN124))))</f>
        <v>0</v>
      </c>
      <c r="CP124" s="174">
        <f ca="1">IF(AA123&lt;=0,0,IF($C124-$CJ124&lt;=SUM($CL124:CO124),0,IF(BH124+$C124-$CJ124-SUM($CL124:CO124)&gt;AA123+AQ124,AA123+AQ124-BH124,$C124-$CJ124-SUM($CL124:CO124))))</f>
        <v>0</v>
      </c>
      <c r="CQ124" s="174">
        <f ca="1">IF(AB123&lt;=0,0,IF($C124-$CJ124&lt;=SUM($CL124:CP124),0,IF(BI124+$C124-$CJ124-SUM($CL124:CP124)&gt;AB123+AR124,AB123+AR124-BI124,$C124-$CJ124-SUM($CL124:CP124))))</f>
        <v>0</v>
      </c>
      <c r="CR124" s="174">
        <f ca="1">IF(AC123&lt;=0,0,IF($C124-$CJ124&lt;=SUM($CL124:CQ124),0,IF(BJ124+$C124-$CJ124-SUM($CL124:CQ124)&gt;AC123+AS124,AC123+AS124-BJ124,$C124-$CJ124-SUM($CL124:CQ124))))</f>
        <v>0</v>
      </c>
      <c r="CS124" s="174">
        <f ca="1">IF(AD123&lt;=0,0,IF($C124-$CJ124&lt;=SUM($CL124:CR124),0,IF(BK124+$C124-$CJ124-SUM($CL124:CR124)&gt;AD123+AT124,AD123+AT124-BK124,$C124-$CJ124-SUM($CL124:CR124))))</f>
        <v>0</v>
      </c>
      <c r="CT124" s="174">
        <f ca="1">IF(AE123&lt;=0,0,IF($C124-$CJ124&lt;=SUM($CL124:CS124),0,IF(BL124+$C124-$CJ124-SUM($CL124:CS124)&gt;AE123+AU124,AE123+AU124-BL124,$C124-$CJ124-SUM($CL124:CS124))))</f>
        <v>0</v>
      </c>
      <c r="CU124" s="174">
        <f ca="1">IF(AF123&lt;=0,0,IF($C124-$CJ124&lt;=SUM($CL124:CT124),0,IF(BM124+$C124-$CJ124-SUM($CL124:CT124)&gt;AF123+AV124,AF123+AV124-BM124,$C124-$CJ124-SUM($CL124:CT124))))</f>
        <v>0</v>
      </c>
      <c r="CV124" s="174">
        <f ca="1">IF(AG123&lt;=0,0,IF($C124-$CJ124&lt;=SUM($CL124:CU124),0,IF(BN124+$C124-$CJ124-SUM($CL124:CU124)&gt;AG123+AW124,AG123+AW124-BN124,$C124-$CJ124-SUM($CL124:CU124))))</f>
        <v>0</v>
      </c>
      <c r="CW124" s="174">
        <f ca="1">IF(AH123&lt;=0,0,IF($C124-$CJ124&lt;=SUM($CL124:CV124),0,IF(BO124+$C124-$CJ124-SUM($CL124:CV124)&gt;AH123+AX124,AH123+AX124-BO124,$C124-$CJ124-SUM($CL124:CV124))))</f>
        <v>0</v>
      </c>
      <c r="CX124" s="174">
        <f ca="1">IF(AI123&lt;=0,0,IF($C124-$CJ124&lt;=SUM($CL124:CW124),0,IF(BP124+$C124-$CJ124-SUM($CL124:CW124)&gt;AI123+AY124,AI123+AY124-BP124,$C124-$CJ124-SUM($CL124:CW124))))</f>
        <v>0</v>
      </c>
      <c r="CY124" s="174">
        <f ca="1">IF(AJ123&lt;=0,0,IF($C124-$CJ124&lt;=SUM($CL124:CX124),0,IF(BQ124+$C124-$CJ124-SUM($CL124:CX124)&gt;AJ123+AZ124,AJ123+AZ124-BQ124,$C124-$CJ124-SUM($CL124:CX124))))</f>
        <v>0</v>
      </c>
      <c r="CZ124" s="174">
        <f ca="1">IF(AK123&lt;=0,0,IF($C124-$CJ124&lt;=SUM($CL124:CY124),0,IF(BR124+$C124-$CJ124-SUM($CL124:CY124)&gt;AK123+BA124,AK123+BA124-BR124,$C124-$CJ124-SUM($CL124:CY124))))</f>
        <v>0</v>
      </c>
      <c r="DA124" s="176"/>
      <c r="DB124" s="176"/>
    </row>
    <row r="125" spans="1:106">
      <c r="A125" s="165" t="str">
        <f t="shared" ca="1" si="48"/>
        <v/>
      </c>
      <c r="B125" s="166" t="e">
        <f t="shared" ca="1" si="60"/>
        <v>#N/A</v>
      </c>
      <c r="C125" s="169" t="str">
        <f ca="1">IF(A125="","",IF(debteliminator,IF(($E$7-BS125)&lt;0,0,$E$7-BS125),0)+D125)</f>
        <v/>
      </c>
      <c r="D125" s="420"/>
      <c r="E125" s="172">
        <f t="shared" ca="1" si="61"/>
        <v>0</v>
      </c>
      <c r="F125" s="172">
        <f t="shared" ca="1" si="63"/>
        <v>0</v>
      </c>
      <c r="G125" s="172">
        <f t="shared" ca="1" si="64"/>
        <v>0</v>
      </c>
      <c r="H125" s="172">
        <f t="shared" ca="1" si="65"/>
        <v>0</v>
      </c>
      <c r="I125" s="172">
        <f t="shared" ca="1" si="66"/>
        <v>0</v>
      </c>
      <c r="J125" s="172">
        <f t="shared" ca="1" si="67"/>
        <v>0</v>
      </c>
      <c r="K125" s="172">
        <f t="shared" ca="1" si="68"/>
        <v>0</v>
      </c>
      <c r="L125" s="172">
        <f t="shared" ca="1" si="69"/>
        <v>0</v>
      </c>
      <c r="M125" s="172">
        <f t="shared" ca="1" si="70"/>
        <v>0</v>
      </c>
      <c r="N125" s="172">
        <f t="shared" ca="1" si="71"/>
        <v>0</v>
      </c>
      <c r="O125" s="172">
        <f t="shared" ca="1" si="72"/>
        <v>0</v>
      </c>
      <c r="P125" s="172">
        <f t="shared" ca="1" si="73"/>
        <v>0</v>
      </c>
      <c r="Q125" s="172">
        <f t="shared" ca="1" si="74"/>
        <v>0</v>
      </c>
      <c r="R125" s="172">
        <f t="shared" ca="1" si="75"/>
        <v>0</v>
      </c>
      <c r="S125" s="172">
        <f t="shared" ca="1" si="76"/>
        <v>0</v>
      </c>
      <c r="U125" s="169">
        <f t="shared" ca="1" si="49"/>
        <v>0</v>
      </c>
      <c r="V125" s="173">
        <f t="shared" ca="1" si="50"/>
        <v>0</v>
      </c>
      <c r="W125" s="174">
        <f t="shared" ca="1" si="51"/>
        <v>0</v>
      </c>
      <c r="X125" s="174">
        <f t="shared" ca="1" si="80"/>
        <v>0</v>
      </c>
      <c r="Y125" s="174">
        <f t="shared" ca="1" si="80"/>
        <v>0</v>
      </c>
      <c r="Z125" s="174">
        <f t="shared" ca="1" si="80"/>
        <v>0</v>
      </c>
      <c r="AA125" s="174">
        <f t="shared" ca="1" si="80"/>
        <v>0</v>
      </c>
      <c r="AB125" s="174">
        <f t="shared" ca="1" si="80"/>
        <v>0</v>
      </c>
      <c r="AC125" s="174">
        <f t="shared" ca="1" si="80"/>
        <v>0</v>
      </c>
      <c r="AD125" s="174">
        <f t="shared" ca="1" si="80"/>
        <v>0</v>
      </c>
      <c r="AE125" s="174">
        <f t="shared" ca="1" si="80"/>
        <v>0</v>
      </c>
      <c r="AF125" s="174">
        <f t="shared" ca="1" si="80"/>
        <v>0</v>
      </c>
      <c r="AG125" s="174">
        <f t="shared" ca="1" si="80"/>
        <v>0</v>
      </c>
      <c r="AH125" s="174">
        <f t="shared" ca="1" si="80"/>
        <v>0</v>
      </c>
      <c r="AI125" s="174">
        <f t="shared" ca="1" si="80"/>
        <v>0</v>
      </c>
      <c r="AJ125" s="174">
        <f t="shared" ca="1" si="80"/>
        <v>0</v>
      </c>
      <c r="AK125" s="174">
        <f t="shared" ca="1" si="80"/>
        <v>0</v>
      </c>
      <c r="AL125" s="179"/>
      <c r="AM125" s="174">
        <f t="shared" ca="1" si="53"/>
        <v>0</v>
      </c>
      <c r="AN125" s="174">
        <f t="shared" ca="1" si="81"/>
        <v>0</v>
      </c>
      <c r="AO125" s="174">
        <f t="shared" ca="1" si="81"/>
        <v>0</v>
      </c>
      <c r="AP125" s="174">
        <f t="shared" ca="1" si="81"/>
        <v>0</v>
      </c>
      <c r="AQ125" s="174">
        <f t="shared" ca="1" si="81"/>
        <v>0</v>
      </c>
      <c r="AR125" s="174">
        <f t="shared" ca="1" si="81"/>
        <v>0</v>
      </c>
      <c r="AS125" s="174">
        <f t="shared" ca="1" si="81"/>
        <v>0</v>
      </c>
      <c r="AT125" s="174">
        <f t="shared" ca="1" si="81"/>
        <v>0</v>
      </c>
      <c r="AU125" s="174">
        <f t="shared" ca="1" si="81"/>
        <v>0</v>
      </c>
      <c r="AV125" s="174">
        <f t="shared" ca="1" si="81"/>
        <v>0</v>
      </c>
      <c r="AW125" s="174">
        <f t="shared" ca="1" si="81"/>
        <v>0</v>
      </c>
      <c r="AX125" s="174">
        <f t="shared" ca="1" si="81"/>
        <v>0</v>
      </c>
      <c r="AY125" s="174">
        <f t="shared" ca="1" si="81"/>
        <v>0</v>
      </c>
      <c r="AZ125" s="174">
        <f t="shared" ca="1" si="81"/>
        <v>0</v>
      </c>
      <c r="BA125" s="174">
        <f t="shared" ca="1" si="81"/>
        <v>0</v>
      </c>
      <c r="BB125" s="175">
        <f t="shared" ca="1" si="55"/>
        <v>0</v>
      </c>
      <c r="BC125" s="176"/>
      <c r="BD125" s="174">
        <f t="shared" ca="1" si="56"/>
        <v>0</v>
      </c>
      <c r="BE125" s="174">
        <f t="shared" ca="1" si="82"/>
        <v>0</v>
      </c>
      <c r="BF125" s="174">
        <f t="shared" ca="1" si="82"/>
        <v>0</v>
      </c>
      <c r="BG125" s="174">
        <f t="shared" ca="1" si="82"/>
        <v>0</v>
      </c>
      <c r="BH125" s="174">
        <f t="shared" ca="1" si="82"/>
        <v>0</v>
      </c>
      <c r="BI125" s="174">
        <f t="shared" ca="1" si="82"/>
        <v>0</v>
      </c>
      <c r="BJ125" s="174">
        <f t="shared" ca="1" si="82"/>
        <v>0</v>
      </c>
      <c r="BK125" s="174">
        <f t="shared" ca="1" si="82"/>
        <v>0</v>
      </c>
      <c r="BL125" s="174">
        <f t="shared" ca="1" si="82"/>
        <v>0</v>
      </c>
      <c r="BM125" s="174">
        <f t="shared" ca="1" si="82"/>
        <v>0</v>
      </c>
      <c r="BN125" s="174">
        <f t="shared" ca="1" si="82"/>
        <v>0</v>
      </c>
      <c r="BO125" s="174">
        <f t="shared" ca="1" si="82"/>
        <v>0</v>
      </c>
      <c r="BP125" s="174">
        <f t="shared" ca="1" si="82"/>
        <v>0</v>
      </c>
      <c r="BQ125" s="174">
        <f t="shared" ca="1" si="82"/>
        <v>0</v>
      </c>
      <c r="BR125" s="174">
        <f t="shared" ca="1" si="82"/>
        <v>0</v>
      </c>
      <c r="BS125" s="177">
        <f t="shared" ca="1" si="58"/>
        <v>0</v>
      </c>
      <c r="BT125" s="175"/>
      <c r="BU125" s="178">
        <f ca="1">IF(NOT(debteliminator),0,IF(OR(E$11=0,W124+AM125-BD125&lt;=E$11),0,MIN(W124+AM125-BD125-E$11,$C125)))</f>
        <v>0</v>
      </c>
      <c r="BV125" s="174">
        <f ca="1">IF(NOT(debteliminator),0,IF(OR(F$11=0,X124+AN125-BE125&lt;=F$11),0,MIN(X124+AN125-BE125-F$11,$C125-SUM($BU125:BU125))))</f>
        <v>0</v>
      </c>
      <c r="BW125" s="174">
        <f ca="1">IF(NOT(debteliminator),0,IF(OR(G$11=0,Y124+AO125-BF125&lt;=G$11),0,MIN(Y124+AO125-BF125-G$11,$C125-SUM($BU125:BV125))))</f>
        <v>0</v>
      </c>
      <c r="BX125" s="174">
        <f ca="1">IF(NOT(debteliminator),0,IF(OR(H$11=0,Z124+AP125-BG125&lt;=H$11),0,MIN(Z124+AP125-BG125-H$11,$C125-SUM($BU125:BW125))))</f>
        <v>0</v>
      </c>
      <c r="BY125" s="174">
        <f ca="1">IF(NOT(debteliminator),0,IF(OR(I$11=0,AA124+AQ125-BH125&lt;=I$11),0,MIN(AA124+AQ125-BH125-I$11,$C125-SUM($BU125:BX125))))</f>
        <v>0</v>
      </c>
      <c r="BZ125" s="174">
        <f ca="1">IF(NOT(debteliminator),0,IF(OR(J$11=0,AB124+AR125-BI125&lt;=J$11),0,MIN(AB124+AR125-BI125-J$11,$C125-SUM($BU125:BY125))))</f>
        <v>0</v>
      </c>
      <c r="CA125" s="174">
        <f ca="1">IF(NOT(debteliminator),0,IF(OR(K$11=0,AC124+AS125-BJ125&lt;=K$11),0,MIN(AC124+AS125-BJ125-K$11,$C125-SUM($BU125:BZ125))))</f>
        <v>0</v>
      </c>
      <c r="CB125" s="174">
        <f ca="1">IF(NOT(debteliminator),0,IF(OR(L$11=0,AD124+AT125-BK125&lt;=L$11),0,MIN(AD124+AT125-BK125-L$11,$C125-SUM($BU125:CA125))))</f>
        <v>0</v>
      </c>
      <c r="CC125" s="174">
        <f ca="1">IF(NOT(debteliminator),0,IF(OR(M$11=0,AE124+AU125-BL125&lt;=M$11),0,MIN(AE124+AU125-BL125-M$11,$C125-SUM($BU125:CB125))))</f>
        <v>0</v>
      </c>
      <c r="CD125" s="174">
        <f ca="1">IF(NOT(debteliminator),0,IF(OR(N$11=0,AF124+AV125-BM125&lt;=N$11),0,MIN(AF124+AV125-BM125-N$11,$C125-SUM($BU125:CC125))))</f>
        <v>0</v>
      </c>
      <c r="CE125" s="174">
        <f ca="1">IF(NOT(debteliminator),0,IF(OR(O$11=0,AG124+AW125-BN125&lt;=O$11),0,MIN(AG124+AW125-BN125-O$11,$C125-SUM($BU125:CD125))))</f>
        <v>0</v>
      </c>
      <c r="CF125" s="174">
        <f ca="1">IF(NOT(debteliminator),0,IF(OR(P$11=0,AH124+AX125-BO125&lt;=P$11),0,MIN(AH124+AX125-BO125-P$11,$C125-SUM($BU125:CE125))))</f>
        <v>0</v>
      </c>
      <c r="CG125" s="174">
        <f ca="1">IF(NOT(debteliminator),0,IF(OR(Q$11=0,AI124+AY125-BP125&lt;=Q$11),0,MIN(AI124+AY125-BP125-Q$11,$C125-SUM($BU125:CF125))))</f>
        <v>0</v>
      </c>
      <c r="CH125" s="174">
        <f ca="1">IF(NOT(debteliminator),0,IF(OR(R$11=0,AJ124+AZ125-BQ125&lt;=R$11),0,MIN(AJ124+AZ125-BQ125-R$11,$C125-SUM($BU125:CG125))))</f>
        <v>0</v>
      </c>
      <c r="CI125" s="174">
        <f ca="1">IF(NOT(debteliminator),0,IF(OR(S$11=0,AK124+BA125-BR125&lt;=S$11),0,MIN(AK124+BA125-BR125-S$11,$C125-SUM($BU125:CH125))))</f>
        <v>0</v>
      </c>
      <c r="CJ125" s="177">
        <f t="shared" ca="1" si="59"/>
        <v>0</v>
      </c>
      <c r="CL125" s="178">
        <f t="shared" ca="1" si="62"/>
        <v>0</v>
      </c>
      <c r="CM125" s="174">
        <f ca="1">IF(X124&lt;=0,0,IF($C125-$CJ125&lt;=SUM($CL125:CL125),0,IF(BE125+$C125-$CJ125-SUM($CL125:CL125)&gt;X124+AN125,X124+AN125-BE125,$C125-$CJ125-SUM($CL125:CL125))))</f>
        <v>0</v>
      </c>
      <c r="CN125" s="174">
        <f ca="1">IF(Y124&lt;=0,0,IF($C125-$CJ125&lt;=SUM($CL125:CM125),0,IF(BF125+$C125-$CJ125-SUM($CL125:CM125)&gt;Y124+AO125,Y124+AO125-BF125,$C125-$CJ125-SUM($CL125:CM125))))</f>
        <v>0</v>
      </c>
      <c r="CO125" s="174">
        <f ca="1">IF(Z124&lt;=0,0,IF($C125-$CJ125&lt;=SUM($CL125:CN125),0,IF(BG125+$C125-$CJ125-SUM($CL125:CN125)&gt;Z124+AP125,Z124+AP125-BG125,$C125-$CJ125-SUM($CL125:CN125))))</f>
        <v>0</v>
      </c>
      <c r="CP125" s="174">
        <f ca="1">IF(AA124&lt;=0,0,IF($C125-$CJ125&lt;=SUM($CL125:CO125),0,IF(BH125+$C125-$CJ125-SUM($CL125:CO125)&gt;AA124+AQ125,AA124+AQ125-BH125,$C125-$CJ125-SUM($CL125:CO125))))</f>
        <v>0</v>
      </c>
      <c r="CQ125" s="174">
        <f ca="1">IF(AB124&lt;=0,0,IF($C125-$CJ125&lt;=SUM($CL125:CP125),0,IF(BI125+$C125-$CJ125-SUM($CL125:CP125)&gt;AB124+AR125,AB124+AR125-BI125,$C125-$CJ125-SUM($CL125:CP125))))</f>
        <v>0</v>
      </c>
      <c r="CR125" s="174">
        <f ca="1">IF(AC124&lt;=0,0,IF($C125-$CJ125&lt;=SUM($CL125:CQ125),0,IF(BJ125+$C125-$CJ125-SUM($CL125:CQ125)&gt;AC124+AS125,AC124+AS125-BJ125,$C125-$CJ125-SUM($CL125:CQ125))))</f>
        <v>0</v>
      </c>
      <c r="CS125" s="174">
        <f ca="1">IF(AD124&lt;=0,0,IF($C125-$CJ125&lt;=SUM($CL125:CR125),0,IF(BK125+$C125-$CJ125-SUM($CL125:CR125)&gt;AD124+AT125,AD124+AT125-BK125,$C125-$CJ125-SUM($CL125:CR125))))</f>
        <v>0</v>
      </c>
      <c r="CT125" s="174">
        <f ca="1">IF(AE124&lt;=0,0,IF($C125-$CJ125&lt;=SUM($CL125:CS125),0,IF(BL125+$C125-$CJ125-SUM($CL125:CS125)&gt;AE124+AU125,AE124+AU125-BL125,$C125-$CJ125-SUM($CL125:CS125))))</f>
        <v>0</v>
      </c>
      <c r="CU125" s="174">
        <f ca="1">IF(AF124&lt;=0,0,IF($C125-$CJ125&lt;=SUM($CL125:CT125),0,IF(BM125+$C125-$CJ125-SUM($CL125:CT125)&gt;AF124+AV125,AF124+AV125-BM125,$C125-$CJ125-SUM($CL125:CT125))))</f>
        <v>0</v>
      </c>
      <c r="CV125" s="174">
        <f ca="1">IF(AG124&lt;=0,0,IF($C125-$CJ125&lt;=SUM($CL125:CU125),0,IF(BN125+$C125-$CJ125-SUM($CL125:CU125)&gt;AG124+AW125,AG124+AW125-BN125,$C125-$CJ125-SUM($CL125:CU125))))</f>
        <v>0</v>
      </c>
      <c r="CW125" s="174">
        <f ca="1">IF(AH124&lt;=0,0,IF($C125-$CJ125&lt;=SUM($CL125:CV125),0,IF(BO125+$C125-$CJ125-SUM($CL125:CV125)&gt;AH124+AX125,AH124+AX125-BO125,$C125-$CJ125-SUM($CL125:CV125))))</f>
        <v>0</v>
      </c>
      <c r="CX125" s="174">
        <f ca="1">IF(AI124&lt;=0,0,IF($C125-$CJ125&lt;=SUM($CL125:CW125),0,IF(BP125+$C125-$CJ125-SUM($CL125:CW125)&gt;AI124+AY125,AI124+AY125-BP125,$C125-$CJ125-SUM($CL125:CW125))))</f>
        <v>0</v>
      </c>
      <c r="CY125" s="174">
        <f ca="1">IF(AJ124&lt;=0,0,IF($C125-$CJ125&lt;=SUM($CL125:CX125),0,IF(BQ125+$C125-$CJ125-SUM($CL125:CX125)&gt;AJ124+AZ125,AJ124+AZ125-BQ125,$C125-$CJ125-SUM($CL125:CX125))))</f>
        <v>0</v>
      </c>
      <c r="CZ125" s="174">
        <f ca="1">IF(AK124&lt;=0,0,IF($C125-$CJ125&lt;=SUM($CL125:CY125),0,IF(BR125+$C125-$CJ125-SUM($CL125:CY125)&gt;AK124+BA125,AK124+BA125-BR125,$C125-$CJ125-SUM($CL125:CY125))))</f>
        <v>0</v>
      </c>
      <c r="DA125" s="176"/>
      <c r="DB125" s="176"/>
    </row>
    <row r="126" spans="1:106">
      <c r="A126" s="165" t="str">
        <f t="shared" ca="1" si="48"/>
        <v/>
      </c>
      <c r="B126" s="166" t="e">
        <f t="shared" ca="1" si="60"/>
        <v>#N/A</v>
      </c>
      <c r="C126" s="169" t="str">
        <f ca="1">IF(A126="","",IF(debteliminator,IF(($E$7-BS126)&lt;0,0,$E$7-BS126),0)+D126)</f>
        <v/>
      </c>
      <c r="D126" s="420"/>
      <c r="E126" s="172">
        <f t="shared" ca="1" si="61"/>
        <v>0</v>
      </c>
      <c r="F126" s="172">
        <f t="shared" ca="1" si="63"/>
        <v>0</v>
      </c>
      <c r="G126" s="172">
        <f t="shared" ca="1" si="64"/>
        <v>0</v>
      </c>
      <c r="H126" s="172">
        <f t="shared" ca="1" si="65"/>
        <v>0</v>
      </c>
      <c r="I126" s="172">
        <f t="shared" ca="1" si="66"/>
        <v>0</v>
      </c>
      <c r="J126" s="172">
        <f t="shared" ca="1" si="67"/>
        <v>0</v>
      </c>
      <c r="K126" s="172">
        <f t="shared" ca="1" si="68"/>
        <v>0</v>
      </c>
      <c r="L126" s="172">
        <f t="shared" ca="1" si="69"/>
        <v>0</v>
      </c>
      <c r="M126" s="172">
        <f t="shared" ca="1" si="70"/>
        <v>0</v>
      </c>
      <c r="N126" s="172">
        <f t="shared" ca="1" si="71"/>
        <v>0</v>
      </c>
      <c r="O126" s="172">
        <f t="shared" ca="1" si="72"/>
        <v>0</v>
      </c>
      <c r="P126" s="172">
        <f t="shared" ca="1" si="73"/>
        <v>0</v>
      </c>
      <c r="Q126" s="172">
        <f t="shared" ca="1" si="74"/>
        <v>0</v>
      </c>
      <c r="R126" s="172">
        <f t="shared" ca="1" si="75"/>
        <v>0</v>
      </c>
      <c r="S126" s="172">
        <f t="shared" ca="1" si="76"/>
        <v>0</v>
      </c>
      <c r="U126" s="169">
        <f t="shared" ca="1" si="49"/>
        <v>0</v>
      </c>
      <c r="V126" s="173">
        <f t="shared" ca="1" si="50"/>
        <v>0</v>
      </c>
      <c r="W126" s="174">
        <f t="shared" ca="1" si="51"/>
        <v>0</v>
      </c>
      <c r="X126" s="174">
        <f t="shared" ca="1" si="80"/>
        <v>0</v>
      </c>
      <c r="Y126" s="174">
        <f t="shared" ca="1" si="80"/>
        <v>0</v>
      </c>
      <c r="Z126" s="174">
        <f t="shared" ca="1" si="80"/>
        <v>0</v>
      </c>
      <c r="AA126" s="174">
        <f t="shared" ca="1" si="80"/>
        <v>0</v>
      </c>
      <c r="AB126" s="174">
        <f t="shared" ca="1" si="80"/>
        <v>0</v>
      </c>
      <c r="AC126" s="174">
        <f t="shared" ca="1" si="80"/>
        <v>0</v>
      </c>
      <c r="AD126" s="174">
        <f t="shared" ca="1" si="80"/>
        <v>0</v>
      </c>
      <c r="AE126" s="174">
        <f t="shared" ca="1" si="80"/>
        <v>0</v>
      </c>
      <c r="AF126" s="174">
        <f t="shared" ca="1" si="80"/>
        <v>0</v>
      </c>
      <c r="AG126" s="174">
        <f t="shared" ca="1" si="80"/>
        <v>0</v>
      </c>
      <c r="AH126" s="174">
        <f t="shared" ca="1" si="80"/>
        <v>0</v>
      </c>
      <c r="AI126" s="174">
        <f t="shared" ca="1" si="80"/>
        <v>0</v>
      </c>
      <c r="AJ126" s="174">
        <f t="shared" ca="1" si="80"/>
        <v>0</v>
      </c>
      <c r="AK126" s="174">
        <f t="shared" ca="1" si="80"/>
        <v>0</v>
      </c>
      <c r="AL126" s="179"/>
      <c r="AM126" s="174">
        <f t="shared" ca="1" si="53"/>
        <v>0</v>
      </c>
      <c r="AN126" s="174">
        <f t="shared" ca="1" si="81"/>
        <v>0</v>
      </c>
      <c r="AO126" s="174">
        <f t="shared" ca="1" si="81"/>
        <v>0</v>
      </c>
      <c r="AP126" s="174">
        <f t="shared" ca="1" si="81"/>
        <v>0</v>
      </c>
      <c r="AQ126" s="174">
        <f t="shared" ca="1" si="81"/>
        <v>0</v>
      </c>
      <c r="AR126" s="174">
        <f t="shared" ca="1" si="81"/>
        <v>0</v>
      </c>
      <c r="AS126" s="174">
        <f t="shared" ca="1" si="81"/>
        <v>0</v>
      </c>
      <c r="AT126" s="174">
        <f t="shared" ca="1" si="81"/>
        <v>0</v>
      </c>
      <c r="AU126" s="174">
        <f t="shared" ca="1" si="81"/>
        <v>0</v>
      </c>
      <c r="AV126" s="174">
        <f t="shared" ca="1" si="81"/>
        <v>0</v>
      </c>
      <c r="AW126" s="174">
        <f t="shared" ca="1" si="81"/>
        <v>0</v>
      </c>
      <c r="AX126" s="174">
        <f t="shared" ca="1" si="81"/>
        <v>0</v>
      </c>
      <c r="AY126" s="174">
        <f t="shared" ca="1" si="81"/>
        <v>0</v>
      </c>
      <c r="AZ126" s="174">
        <f t="shared" ca="1" si="81"/>
        <v>0</v>
      </c>
      <c r="BA126" s="174">
        <f t="shared" ca="1" si="81"/>
        <v>0</v>
      </c>
      <c r="BB126" s="175">
        <f t="shared" ca="1" si="55"/>
        <v>0</v>
      </c>
      <c r="BC126" s="176"/>
      <c r="BD126" s="174">
        <f t="shared" ca="1" si="56"/>
        <v>0</v>
      </c>
      <c r="BE126" s="174">
        <f t="shared" ca="1" si="82"/>
        <v>0</v>
      </c>
      <c r="BF126" s="174">
        <f t="shared" ca="1" si="82"/>
        <v>0</v>
      </c>
      <c r="BG126" s="174">
        <f t="shared" ca="1" si="82"/>
        <v>0</v>
      </c>
      <c r="BH126" s="174">
        <f t="shared" ca="1" si="82"/>
        <v>0</v>
      </c>
      <c r="BI126" s="174">
        <f t="shared" ca="1" si="82"/>
        <v>0</v>
      </c>
      <c r="BJ126" s="174">
        <f t="shared" ca="1" si="82"/>
        <v>0</v>
      </c>
      <c r="BK126" s="174">
        <f t="shared" ca="1" si="82"/>
        <v>0</v>
      </c>
      <c r="BL126" s="174">
        <f t="shared" ca="1" si="82"/>
        <v>0</v>
      </c>
      <c r="BM126" s="174">
        <f t="shared" ca="1" si="82"/>
        <v>0</v>
      </c>
      <c r="BN126" s="174">
        <f t="shared" ca="1" si="82"/>
        <v>0</v>
      </c>
      <c r="BO126" s="174">
        <f t="shared" ca="1" si="82"/>
        <v>0</v>
      </c>
      <c r="BP126" s="174">
        <f t="shared" ca="1" si="82"/>
        <v>0</v>
      </c>
      <c r="BQ126" s="174">
        <f t="shared" ca="1" si="82"/>
        <v>0</v>
      </c>
      <c r="BR126" s="174">
        <f t="shared" ca="1" si="82"/>
        <v>0</v>
      </c>
      <c r="BS126" s="177">
        <f t="shared" ca="1" si="58"/>
        <v>0</v>
      </c>
      <c r="BT126" s="175"/>
      <c r="BU126" s="178">
        <f ca="1">IF(NOT(debteliminator),0,IF(OR(E$11=0,W125+AM126-BD126&lt;=E$11),0,MIN(W125+AM126-BD126-E$11,$C126)))</f>
        <v>0</v>
      </c>
      <c r="BV126" s="174">
        <f ca="1">IF(NOT(debteliminator),0,IF(OR(F$11=0,X125+AN126-BE126&lt;=F$11),0,MIN(X125+AN126-BE126-F$11,$C126-SUM($BU126:BU126))))</f>
        <v>0</v>
      </c>
      <c r="BW126" s="174">
        <f ca="1">IF(NOT(debteliminator),0,IF(OR(G$11=0,Y125+AO126-BF126&lt;=G$11),0,MIN(Y125+AO126-BF126-G$11,$C126-SUM($BU126:BV126))))</f>
        <v>0</v>
      </c>
      <c r="BX126" s="174">
        <f ca="1">IF(NOT(debteliminator),0,IF(OR(H$11=0,Z125+AP126-BG126&lt;=H$11),0,MIN(Z125+AP126-BG126-H$11,$C126-SUM($BU126:BW126))))</f>
        <v>0</v>
      </c>
      <c r="BY126" s="174">
        <f ca="1">IF(NOT(debteliminator),0,IF(OR(I$11=0,AA125+AQ126-BH126&lt;=I$11),0,MIN(AA125+AQ126-BH126-I$11,$C126-SUM($BU126:BX126))))</f>
        <v>0</v>
      </c>
      <c r="BZ126" s="174">
        <f ca="1">IF(NOT(debteliminator),0,IF(OR(J$11=0,AB125+AR126-BI126&lt;=J$11),0,MIN(AB125+AR126-BI126-J$11,$C126-SUM($BU126:BY126))))</f>
        <v>0</v>
      </c>
      <c r="CA126" s="174">
        <f ca="1">IF(NOT(debteliminator),0,IF(OR(K$11=0,AC125+AS126-BJ126&lt;=K$11),0,MIN(AC125+AS126-BJ126-K$11,$C126-SUM($BU126:BZ126))))</f>
        <v>0</v>
      </c>
      <c r="CB126" s="174">
        <f ca="1">IF(NOT(debteliminator),0,IF(OR(L$11=0,AD125+AT126-BK126&lt;=L$11),0,MIN(AD125+AT126-BK126-L$11,$C126-SUM($BU126:CA126))))</f>
        <v>0</v>
      </c>
      <c r="CC126" s="174">
        <f ca="1">IF(NOT(debteliminator),0,IF(OR(M$11=0,AE125+AU126-BL126&lt;=M$11),0,MIN(AE125+AU126-BL126-M$11,$C126-SUM($BU126:CB126))))</f>
        <v>0</v>
      </c>
      <c r="CD126" s="174">
        <f ca="1">IF(NOT(debteliminator),0,IF(OR(N$11=0,AF125+AV126-BM126&lt;=N$11),0,MIN(AF125+AV126-BM126-N$11,$C126-SUM($BU126:CC126))))</f>
        <v>0</v>
      </c>
      <c r="CE126" s="174">
        <f ca="1">IF(NOT(debteliminator),0,IF(OR(O$11=0,AG125+AW126-BN126&lt;=O$11),0,MIN(AG125+AW126-BN126-O$11,$C126-SUM($BU126:CD126))))</f>
        <v>0</v>
      </c>
      <c r="CF126" s="174">
        <f ca="1">IF(NOT(debteliminator),0,IF(OR(P$11=0,AH125+AX126-BO126&lt;=P$11),0,MIN(AH125+AX126-BO126-P$11,$C126-SUM($BU126:CE126))))</f>
        <v>0</v>
      </c>
      <c r="CG126" s="174">
        <f ca="1">IF(NOT(debteliminator),0,IF(OR(Q$11=0,AI125+AY126-BP126&lt;=Q$11),0,MIN(AI125+AY126-BP126-Q$11,$C126-SUM($BU126:CF126))))</f>
        <v>0</v>
      </c>
      <c r="CH126" s="174">
        <f ca="1">IF(NOT(debteliminator),0,IF(OR(R$11=0,AJ125+AZ126-BQ126&lt;=R$11),0,MIN(AJ125+AZ126-BQ126-R$11,$C126-SUM($BU126:CG126))))</f>
        <v>0</v>
      </c>
      <c r="CI126" s="174">
        <f ca="1">IF(NOT(debteliminator),0,IF(OR(S$11=0,AK125+BA126-BR126&lt;=S$11),0,MIN(AK125+BA126-BR126-S$11,$C126-SUM($BU126:CH126))))</f>
        <v>0</v>
      </c>
      <c r="CJ126" s="177">
        <f t="shared" ca="1" si="59"/>
        <v>0</v>
      </c>
      <c r="CL126" s="178">
        <f t="shared" ca="1" si="62"/>
        <v>0</v>
      </c>
      <c r="CM126" s="174">
        <f ca="1">IF(X125&lt;=0,0,IF($C126-$CJ126&lt;=SUM($CL126:CL126),0,IF(BE126+$C126-$CJ126-SUM($CL126:CL126)&gt;X125+AN126,X125+AN126-BE126,$C126-$CJ126-SUM($CL126:CL126))))</f>
        <v>0</v>
      </c>
      <c r="CN126" s="174">
        <f ca="1">IF(Y125&lt;=0,0,IF($C126-$CJ126&lt;=SUM($CL126:CM126),0,IF(BF126+$C126-$CJ126-SUM($CL126:CM126)&gt;Y125+AO126,Y125+AO126-BF126,$C126-$CJ126-SUM($CL126:CM126))))</f>
        <v>0</v>
      </c>
      <c r="CO126" s="174">
        <f ca="1">IF(Z125&lt;=0,0,IF($C126-$CJ126&lt;=SUM($CL126:CN126),0,IF(BG126+$C126-$CJ126-SUM($CL126:CN126)&gt;Z125+AP126,Z125+AP126-BG126,$C126-$CJ126-SUM($CL126:CN126))))</f>
        <v>0</v>
      </c>
      <c r="CP126" s="174">
        <f ca="1">IF(AA125&lt;=0,0,IF($C126-$CJ126&lt;=SUM($CL126:CO126),0,IF(BH126+$C126-$CJ126-SUM($CL126:CO126)&gt;AA125+AQ126,AA125+AQ126-BH126,$C126-$CJ126-SUM($CL126:CO126))))</f>
        <v>0</v>
      </c>
      <c r="CQ126" s="174">
        <f ca="1">IF(AB125&lt;=0,0,IF($C126-$CJ126&lt;=SUM($CL126:CP126),0,IF(BI126+$C126-$CJ126-SUM($CL126:CP126)&gt;AB125+AR126,AB125+AR126-BI126,$C126-$CJ126-SUM($CL126:CP126))))</f>
        <v>0</v>
      </c>
      <c r="CR126" s="174">
        <f ca="1">IF(AC125&lt;=0,0,IF($C126-$CJ126&lt;=SUM($CL126:CQ126),0,IF(BJ126+$C126-$CJ126-SUM($CL126:CQ126)&gt;AC125+AS126,AC125+AS126-BJ126,$C126-$CJ126-SUM($CL126:CQ126))))</f>
        <v>0</v>
      </c>
      <c r="CS126" s="174">
        <f ca="1">IF(AD125&lt;=0,0,IF($C126-$CJ126&lt;=SUM($CL126:CR126),0,IF(BK126+$C126-$CJ126-SUM($CL126:CR126)&gt;AD125+AT126,AD125+AT126-BK126,$C126-$CJ126-SUM($CL126:CR126))))</f>
        <v>0</v>
      </c>
      <c r="CT126" s="174">
        <f ca="1">IF(AE125&lt;=0,0,IF($C126-$CJ126&lt;=SUM($CL126:CS126),0,IF(BL126+$C126-$CJ126-SUM($CL126:CS126)&gt;AE125+AU126,AE125+AU126-BL126,$C126-$CJ126-SUM($CL126:CS126))))</f>
        <v>0</v>
      </c>
      <c r="CU126" s="174">
        <f ca="1">IF(AF125&lt;=0,0,IF($C126-$CJ126&lt;=SUM($CL126:CT126),0,IF(BM126+$C126-$CJ126-SUM($CL126:CT126)&gt;AF125+AV126,AF125+AV126-BM126,$C126-$CJ126-SUM($CL126:CT126))))</f>
        <v>0</v>
      </c>
      <c r="CV126" s="174">
        <f ca="1">IF(AG125&lt;=0,0,IF($C126-$CJ126&lt;=SUM($CL126:CU126),0,IF(BN126+$C126-$CJ126-SUM($CL126:CU126)&gt;AG125+AW126,AG125+AW126-BN126,$C126-$CJ126-SUM($CL126:CU126))))</f>
        <v>0</v>
      </c>
      <c r="CW126" s="174">
        <f ca="1">IF(AH125&lt;=0,0,IF($C126-$CJ126&lt;=SUM($CL126:CV126),0,IF(BO126+$C126-$CJ126-SUM($CL126:CV126)&gt;AH125+AX126,AH125+AX126-BO126,$C126-$CJ126-SUM($CL126:CV126))))</f>
        <v>0</v>
      </c>
      <c r="CX126" s="174">
        <f ca="1">IF(AI125&lt;=0,0,IF($C126-$CJ126&lt;=SUM($CL126:CW126),0,IF(BP126+$C126-$CJ126-SUM($CL126:CW126)&gt;AI125+AY126,AI125+AY126-BP126,$C126-$CJ126-SUM($CL126:CW126))))</f>
        <v>0</v>
      </c>
      <c r="CY126" s="174">
        <f ca="1">IF(AJ125&lt;=0,0,IF($C126-$CJ126&lt;=SUM($CL126:CX126),0,IF(BQ126+$C126-$CJ126-SUM($CL126:CX126)&gt;AJ125+AZ126,AJ125+AZ126-BQ126,$C126-$CJ126-SUM($CL126:CX126))))</f>
        <v>0</v>
      </c>
      <c r="CZ126" s="174">
        <f ca="1">IF(AK125&lt;=0,0,IF($C126-$CJ126&lt;=SUM($CL126:CY126),0,IF(BR126+$C126-$CJ126-SUM($CL126:CY126)&gt;AK125+BA126,AK125+BA126-BR126,$C126-$CJ126-SUM($CL126:CY126))))</f>
        <v>0</v>
      </c>
      <c r="DA126" s="176"/>
      <c r="DB126" s="176"/>
    </row>
    <row r="127" spans="1:106">
      <c r="A127" s="165" t="str">
        <f t="shared" ca="1" si="48"/>
        <v/>
      </c>
      <c r="B127" s="166" t="e">
        <f t="shared" ca="1" si="60"/>
        <v>#N/A</v>
      </c>
      <c r="C127" s="169" t="str">
        <f ca="1">IF(A127="","",IF(debteliminator,IF(($E$7-BS127)&lt;0,0,$E$7-BS127),0)+D127)</f>
        <v/>
      </c>
      <c r="D127" s="420"/>
      <c r="E127" s="172">
        <f t="shared" ca="1" si="61"/>
        <v>0</v>
      </c>
      <c r="F127" s="172">
        <f t="shared" ca="1" si="63"/>
        <v>0</v>
      </c>
      <c r="G127" s="172">
        <f t="shared" ca="1" si="64"/>
        <v>0</v>
      </c>
      <c r="H127" s="172">
        <f t="shared" ca="1" si="65"/>
        <v>0</v>
      </c>
      <c r="I127" s="172">
        <f t="shared" ca="1" si="66"/>
        <v>0</v>
      </c>
      <c r="J127" s="172">
        <f t="shared" ca="1" si="67"/>
        <v>0</v>
      </c>
      <c r="K127" s="172">
        <f t="shared" ca="1" si="68"/>
        <v>0</v>
      </c>
      <c r="L127" s="172">
        <f t="shared" ca="1" si="69"/>
        <v>0</v>
      </c>
      <c r="M127" s="172">
        <f t="shared" ca="1" si="70"/>
        <v>0</v>
      </c>
      <c r="N127" s="172">
        <f t="shared" ca="1" si="71"/>
        <v>0</v>
      </c>
      <c r="O127" s="172">
        <f t="shared" ca="1" si="72"/>
        <v>0</v>
      </c>
      <c r="P127" s="172">
        <f t="shared" ca="1" si="73"/>
        <v>0</v>
      </c>
      <c r="Q127" s="172">
        <f t="shared" ca="1" si="74"/>
        <v>0</v>
      </c>
      <c r="R127" s="172">
        <f t="shared" ca="1" si="75"/>
        <v>0</v>
      </c>
      <c r="S127" s="172">
        <f t="shared" ca="1" si="76"/>
        <v>0</v>
      </c>
      <c r="U127" s="169">
        <f t="shared" ca="1" si="49"/>
        <v>0</v>
      </c>
      <c r="V127" s="173">
        <f t="shared" ca="1" si="50"/>
        <v>0</v>
      </c>
      <c r="W127" s="174">
        <f t="shared" ca="1" si="51"/>
        <v>0</v>
      </c>
      <c r="X127" s="174">
        <f t="shared" ca="1" si="80"/>
        <v>0</v>
      </c>
      <c r="Y127" s="174">
        <f t="shared" ca="1" si="80"/>
        <v>0</v>
      </c>
      <c r="Z127" s="174">
        <f t="shared" ca="1" si="80"/>
        <v>0</v>
      </c>
      <c r="AA127" s="174">
        <f t="shared" ca="1" si="80"/>
        <v>0</v>
      </c>
      <c r="AB127" s="174">
        <f t="shared" ca="1" si="80"/>
        <v>0</v>
      </c>
      <c r="AC127" s="174">
        <f t="shared" ca="1" si="80"/>
        <v>0</v>
      </c>
      <c r="AD127" s="174">
        <f t="shared" ca="1" si="80"/>
        <v>0</v>
      </c>
      <c r="AE127" s="174">
        <f t="shared" ca="1" si="80"/>
        <v>0</v>
      </c>
      <c r="AF127" s="174">
        <f t="shared" ca="1" si="80"/>
        <v>0</v>
      </c>
      <c r="AG127" s="174">
        <f t="shared" ca="1" si="80"/>
        <v>0</v>
      </c>
      <c r="AH127" s="174">
        <f t="shared" ca="1" si="80"/>
        <v>0</v>
      </c>
      <c r="AI127" s="174">
        <f t="shared" ca="1" si="80"/>
        <v>0</v>
      </c>
      <c r="AJ127" s="174">
        <f t="shared" ca="1" si="80"/>
        <v>0</v>
      </c>
      <c r="AK127" s="174">
        <f t="shared" ca="1" si="80"/>
        <v>0</v>
      </c>
      <c r="AL127" s="179"/>
      <c r="AM127" s="174">
        <f t="shared" ca="1" si="53"/>
        <v>0</v>
      </c>
      <c r="AN127" s="174">
        <f t="shared" ca="1" si="81"/>
        <v>0</v>
      </c>
      <c r="AO127" s="174">
        <f t="shared" ca="1" si="81"/>
        <v>0</v>
      </c>
      <c r="AP127" s="174">
        <f t="shared" ca="1" si="81"/>
        <v>0</v>
      </c>
      <c r="AQ127" s="174">
        <f t="shared" ca="1" si="81"/>
        <v>0</v>
      </c>
      <c r="AR127" s="174">
        <f t="shared" ca="1" si="81"/>
        <v>0</v>
      </c>
      <c r="AS127" s="174">
        <f t="shared" ca="1" si="81"/>
        <v>0</v>
      </c>
      <c r="AT127" s="174">
        <f t="shared" ca="1" si="81"/>
        <v>0</v>
      </c>
      <c r="AU127" s="174">
        <f t="shared" ca="1" si="81"/>
        <v>0</v>
      </c>
      <c r="AV127" s="174">
        <f t="shared" ca="1" si="81"/>
        <v>0</v>
      </c>
      <c r="AW127" s="174">
        <f t="shared" ca="1" si="81"/>
        <v>0</v>
      </c>
      <c r="AX127" s="174">
        <f t="shared" ca="1" si="81"/>
        <v>0</v>
      </c>
      <c r="AY127" s="174">
        <f t="shared" ca="1" si="81"/>
        <v>0</v>
      </c>
      <c r="AZ127" s="174">
        <f t="shared" ca="1" si="81"/>
        <v>0</v>
      </c>
      <c r="BA127" s="174">
        <f t="shared" ca="1" si="81"/>
        <v>0</v>
      </c>
      <c r="BB127" s="175">
        <f t="shared" ca="1" si="55"/>
        <v>0</v>
      </c>
      <c r="BC127" s="176"/>
      <c r="BD127" s="174">
        <f t="shared" ca="1" si="56"/>
        <v>0</v>
      </c>
      <c r="BE127" s="174">
        <f t="shared" ca="1" si="82"/>
        <v>0</v>
      </c>
      <c r="BF127" s="174">
        <f t="shared" ca="1" si="82"/>
        <v>0</v>
      </c>
      <c r="BG127" s="174">
        <f t="shared" ca="1" si="82"/>
        <v>0</v>
      </c>
      <c r="BH127" s="174">
        <f t="shared" ca="1" si="82"/>
        <v>0</v>
      </c>
      <c r="BI127" s="174">
        <f t="shared" ca="1" si="82"/>
        <v>0</v>
      </c>
      <c r="BJ127" s="174">
        <f t="shared" ca="1" si="82"/>
        <v>0</v>
      </c>
      <c r="BK127" s="174">
        <f t="shared" ca="1" si="82"/>
        <v>0</v>
      </c>
      <c r="BL127" s="174">
        <f t="shared" ca="1" si="82"/>
        <v>0</v>
      </c>
      <c r="BM127" s="174">
        <f t="shared" ca="1" si="82"/>
        <v>0</v>
      </c>
      <c r="BN127" s="174">
        <f t="shared" ca="1" si="82"/>
        <v>0</v>
      </c>
      <c r="BO127" s="174">
        <f t="shared" ca="1" si="82"/>
        <v>0</v>
      </c>
      <c r="BP127" s="174">
        <f t="shared" ca="1" si="82"/>
        <v>0</v>
      </c>
      <c r="BQ127" s="174">
        <f t="shared" ca="1" si="82"/>
        <v>0</v>
      </c>
      <c r="BR127" s="174">
        <f t="shared" ca="1" si="82"/>
        <v>0</v>
      </c>
      <c r="BS127" s="177">
        <f t="shared" ca="1" si="58"/>
        <v>0</v>
      </c>
      <c r="BT127" s="175"/>
      <c r="BU127" s="178">
        <f ca="1">IF(NOT(debteliminator),0,IF(OR(E$11=0,W126+AM127-BD127&lt;=E$11),0,MIN(W126+AM127-BD127-E$11,$C127)))</f>
        <v>0</v>
      </c>
      <c r="BV127" s="174">
        <f ca="1">IF(NOT(debteliminator),0,IF(OR(F$11=0,X126+AN127-BE127&lt;=F$11),0,MIN(X126+AN127-BE127-F$11,$C127-SUM($BU127:BU127))))</f>
        <v>0</v>
      </c>
      <c r="BW127" s="174">
        <f ca="1">IF(NOT(debteliminator),0,IF(OR(G$11=0,Y126+AO127-BF127&lt;=G$11),0,MIN(Y126+AO127-BF127-G$11,$C127-SUM($BU127:BV127))))</f>
        <v>0</v>
      </c>
      <c r="BX127" s="174">
        <f ca="1">IF(NOT(debteliminator),0,IF(OR(H$11=0,Z126+AP127-BG127&lt;=H$11),0,MIN(Z126+AP127-BG127-H$11,$C127-SUM($BU127:BW127))))</f>
        <v>0</v>
      </c>
      <c r="BY127" s="174">
        <f ca="1">IF(NOT(debteliminator),0,IF(OR(I$11=0,AA126+AQ127-BH127&lt;=I$11),0,MIN(AA126+AQ127-BH127-I$11,$C127-SUM($BU127:BX127))))</f>
        <v>0</v>
      </c>
      <c r="BZ127" s="174">
        <f ca="1">IF(NOT(debteliminator),0,IF(OR(J$11=0,AB126+AR127-BI127&lt;=J$11),0,MIN(AB126+AR127-BI127-J$11,$C127-SUM($BU127:BY127))))</f>
        <v>0</v>
      </c>
      <c r="CA127" s="174">
        <f ca="1">IF(NOT(debteliminator),0,IF(OR(K$11=0,AC126+AS127-BJ127&lt;=K$11),0,MIN(AC126+AS127-BJ127-K$11,$C127-SUM($BU127:BZ127))))</f>
        <v>0</v>
      </c>
      <c r="CB127" s="174">
        <f ca="1">IF(NOT(debteliminator),0,IF(OR(L$11=0,AD126+AT127-BK127&lt;=L$11),0,MIN(AD126+AT127-BK127-L$11,$C127-SUM($BU127:CA127))))</f>
        <v>0</v>
      </c>
      <c r="CC127" s="174">
        <f ca="1">IF(NOT(debteliminator),0,IF(OR(M$11=0,AE126+AU127-BL127&lt;=M$11),0,MIN(AE126+AU127-BL127-M$11,$C127-SUM($BU127:CB127))))</f>
        <v>0</v>
      </c>
      <c r="CD127" s="174">
        <f ca="1">IF(NOT(debteliminator),0,IF(OR(N$11=0,AF126+AV127-BM127&lt;=N$11),0,MIN(AF126+AV127-BM127-N$11,$C127-SUM($BU127:CC127))))</f>
        <v>0</v>
      </c>
      <c r="CE127" s="174">
        <f ca="1">IF(NOT(debteliminator),0,IF(OR(O$11=0,AG126+AW127-BN127&lt;=O$11),0,MIN(AG126+AW127-BN127-O$11,$C127-SUM($BU127:CD127))))</f>
        <v>0</v>
      </c>
      <c r="CF127" s="174">
        <f ca="1">IF(NOT(debteliminator),0,IF(OR(P$11=0,AH126+AX127-BO127&lt;=P$11),0,MIN(AH126+AX127-BO127-P$11,$C127-SUM($BU127:CE127))))</f>
        <v>0</v>
      </c>
      <c r="CG127" s="174">
        <f ca="1">IF(NOT(debteliminator),0,IF(OR(Q$11=0,AI126+AY127-BP127&lt;=Q$11),0,MIN(AI126+AY127-BP127-Q$11,$C127-SUM($BU127:CF127))))</f>
        <v>0</v>
      </c>
      <c r="CH127" s="174">
        <f ca="1">IF(NOT(debteliminator),0,IF(OR(R$11=0,AJ126+AZ127-BQ127&lt;=R$11),0,MIN(AJ126+AZ127-BQ127-R$11,$C127-SUM($BU127:CG127))))</f>
        <v>0</v>
      </c>
      <c r="CI127" s="174">
        <f ca="1">IF(NOT(debteliminator),0,IF(OR(S$11=0,AK126+BA127-BR127&lt;=S$11),0,MIN(AK126+BA127-BR127-S$11,$C127-SUM($BU127:CH127))))</f>
        <v>0</v>
      </c>
      <c r="CJ127" s="177">
        <f t="shared" ca="1" si="59"/>
        <v>0</v>
      </c>
      <c r="CL127" s="178">
        <f t="shared" ca="1" si="62"/>
        <v>0</v>
      </c>
      <c r="CM127" s="174">
        <f ca="1">IF(X126&lt;=0,0,IF($C127-$CJ127&lt;=SUM($CL127:CL127),0,IF(BE127+$C127-$CJ127-SUM($CL127:CL127)&gt;X126+AN127,X126+AN127-BE127,$C127-$CJ127-SUM($CL127:CL127))))</f>
        <v>0</v>
      </c>
      <c r="CN127" s="174">
        <f ca="1">IF(Y126&lt;=0,0,IF($C127-$CJ127&lt;=SUM($CL127:CM127),0,IF(BF127+$C127-$CJ127-SUM($CL127:CM127)&gt;Y126+AO127,Y126+AO127-BF127,$C127-$CJ127-SUM($CL127:CM127))))</f>
        <v>0</v>
      </c>
      <c r="CO127" s="174">
        <f ca="1">IF(Z126&lt;=0,0,IF($C127-$CJ127&lt;=SUM($CL127:CN127),0,IF(BG127+$C127-$CJ127-SUM($CL127:CN127)&gt;Z126+AP127,Z126+AP127-BG127,$C127-$CJ127-SUM($CL127:CN127))))</f>
        <v>0</v>
      </c>
      <c r="CP127" s="174">
        <f ca="1">IF(AA126&lt;=0,0,IF($C127-$CJ127&lt;=SUM($CL127:CO127),0,IF(BH127+$C127-$CJ127-SUM($CL127:CO127)&gt;AA126+AQ127,AA126+AQ127-BH127,$C127-$CJ127-SUM($CL127:CO127))))</f>
        <v>0</v>
      </c>
      <c r="CQ127" s="174">
        <f ca="1">IF(AB126&lt;=0,0,IF($C127-$CJ127&lt;=SUM($CL127:CP127),0,IF(BI127+$C127-$CJ127-SUM($CL127:CP127)&gt;AB126+AR127,AB126+AR127-BI127,$C127-$CJ127-SUM($CL127:CP127))))</f>
        <v>0</v>
      </c>
      <c r="CR127" s="174">
        <f ca="1">IF(AC126&lt;=0,0,IF($C127-$CJ127&lt;=SUM($CL127:CQ127),0,IF(BJ127+$C127-$CJ127-SUM($CL127:CQ127)&gt;AC126+AS127,AC126+AS127-BJ127,$C127-$CJ127-SUM($CL127:CQ127))))</f>
        <v>0</v>
      </c>
      <c r="CS127" s="174">
        <f ca="1">IF(AD126&lt;=0,0,IF($C127-$CJ127&lt;=SUM($CL127:CR127),0,IF(BK127+$C127-$CJ127-SUM($CL127:CR127)&gt;AD126+AT127,AD126+AT127-BK127,$C127-$CJ127-SUM($CL127:CR127))))</f>
        <v>0</v>
      </c>
      <c r="CT127" s="174">
        <f ca="1">IF(AE126&lt;=0,0,IF($C127-$CJ127&lt;=SUM($CL127:CS127),0,IF(BL127+$C127-$CJ127-SUM($CL127:CS127)&gt;AE126+AU127,AE126+AU127-BL127,$C127-$CJ127-SUM($CL127:CS127))))</f>
        <v>0</v>
      </c>
      <c r="CU127" s="174">
        <f ca="1">IF(AF126&lt;=0,0,IF($C127-$CJ127&lt;=SUM($CL127:CT127),0,IF(BM127+$C127-$CJ127-SUM($CL127:CT127)&gt;AF126+AV127,AF126+AV127-BM127,$C127-$CJ127-SUM($CL127:CT127))))</f>
        <v>0</v>
      </c>
      <c r="CV127" s="174">
        <f ca="1">IF(AG126&lt;=0,0,IF($C127-$CJ127&lt;=SUM($CL127:CU127),0,IF(BN127+$C127-$CJ127-SUM($CL127:CU127)&gt;AG126+AW127,AG126+AW127-BN127,$C127-$CJ127-SUM($CL127:CU127))))</f>
        <v>0</v>
      </c>
      <c r="CW127" s="174">
        <f ca="1">IF(AH126&lt;=0,0,IF($C127-$CJ127&lt;=SUM($CL127:CV127),0,IF(BO127+$C127-$CJ127-SUM($CL127:CV127)&gt;AH126+AX127,AH126+AX127-BO127,$C127-$CJ127-SUM($CL127:CV127))))</f>
        <v>0</v>
      </c>
      <c r="CX127" s="174">
        <f ca="1">IF(AI126&lt;=0,0,IF($C127-$CJ127&lt;=SUM($CL127:CW127),0,IF(BP127+$C127-$CJ127-SUM($CL127:CW127)&gt;AI126+AY127,AI126+AY127-BP127,$C127-$CJ127-SUM($CL127:CW127))))</f>
        <v>0</v>
      </c>
      <c r="CY127" s="174">
        <f ca="1">IF(AJ126&lt;=0,0,IF($C127-$CJ127&lt;=SUM($CL127:CX127),0,IF(BQ127+$C127-$CJ127-SUM($CL127:CX127)&gt;AJ126+AZ127,AJ126+AZ127-BQ127,$C127-$CJ127-SUM($CL127:CX127))))</f>
        <v>0</v>
      </c>
      <c r="CZ127" s="174">
        <f ca="1">IF(AK126&lt;=0,0,IF($C127-$CJ127&lt;=SUM($CL127:CY127),0,IF(BR127+$C127-$CJ127-SUM($CL127:CY127)&gt;AK126+BA127,AK126+BA127-BR127,$C127-$CJ127-SUM($CL127:CY127))))</f>
        <v>0</v>
      </c>
      <c r="DA127" s="176"/>
      <c r="DB127" s="176"/>
    </row>
    <row r="128" spans="1:106">
      <c r="A128" s="165" t="str">
        <f t="shared" ca="1" si="48"/>
        <v/>
      </c>
      <c r="B128" s="166" t="e">
        <f t="shared" ca="1" si="60"/>
        <v>#N/A</v>
      </c>
      <c r="C128" s="169" t="str">
        <f ca="1">IF(A128="","",IF(debteliminator,IF(($E$7-BS128)&lt;0,0,$E$7-BS128),0)+D128)</f>
        <v/>
      </c>
      <c r="D128" s="420"/>
      <c r="E128" s="172">
        <f t="shared" ca="1" si="61"/>
        <v>0</v>
      </c>
      <c r="F128" s="172">
        <f t="shared" ca="1" si="63"/>
        <v>0</v>
      </c>
      <c r="G128" s="172">
        <f t="shared" ca="1" si="64"/>
        <v>0</v>
      </c>
      <c r="H128" s="172">
        <f t="shared" ca="1" si="65"/>
        <v>0</v>
      </c>
      <c r="I128" s="172">
        <f t="shared" ca="1" si="66"/>
        <v>0</v>
      </c>
      <c r="J128" s="172">
        <f t="shared" ca="1" si="67"/>
        <v>0</v>
      </c>
      <c r="K128" s="172">
        <f t="shared" ca="1" si="68"/>
        <v>0</v>
      </c>
      <c r="L128" s="172">
        <f t="shared" ca="1" si="69"/>
        <v>0</v>
      </c>
      <c r="M128" s="172">
        <f t="shared" ca="1" si="70"/>
        <v>0</v>
      </c>
      <c r="N128" s="172">
        <f t="shared" ca="1" si="71"/>
        <v>0</v>
      </c>
      <c r="O128" s="172">
        <f t="shared" ca="1" si="72"/>
        <v>0</v>
      </c>
      <c r="P128" s="172">
        <f t="shared" ca="1" si="73"/>
        <v>0</v>
      </c>
      <c r="Q128" s="172">
        <f t="shared" ca="1" si="74"/>
        <v>0</v>
      </c>
      <c r="R128" s="172">
        <f t="shared" ca="1" si="75"/>
        <v>0</v>
      </c>
      <c r="S128" s="172">
        <f t="shared" ca="1" si="76"/>
        <v>0</v>
      </c>
      <c r="U128" s="169">
        <f t="shared" ca="1" si="49"/>
        <v>0</v>
      </c>
      <c r="V128" s="173">
        <f t="shared" ca="1" si="50"/>
        <v>0</v>
      </c>
      <c r="W128" s="174">
        <f t="shared" ca="1" si="51"/>
        <v>0</v>
      </c>
      <c r="X128" s="174">
        <f t="shared" ca="1" si="80"/>
        <v>0</v>
      </c>
      <c r="Y128" s="174">
        <f t="shared" ca="1" si="80"/>
        <v>0</v>
      </c>
      <c r="Z128" s="174">
        <f t="shared" ca="1" si="80"/>
        <v>0</v>
      </c>
      <c r="AA128" s="174">
        <f t="shared" ca="1" si="80"/>
        <v>0</v>
      </c>
      <c r="AB128" s="174">
        <f t="shared" ca="1" si="80"/>
        <v>0</v>
      </c>
      <c r="AC128" s="174">
        <f t="shared" ca="1" si="80"/>
        <v>0</v>
      </c>
      <c r="AD128" s="174">
        <f t="shared" ca="1" si="80"/>
        <v>0</v>
      </c>
      <c r="AE128" s="174">
        <f t="shared" ca="1" si="80"/>
        <v>0</v>
      </c>
      <c r="AF128" s="174">
        <f t="shared" ca="1" si="80"/>
        <v>0</v>
      </c>
      <c r="AG128" s="174">
        <f t="shared" ca="1" si="80"/>
        <v>0</v>
      </c>
      <c r="AH128" s="174">
        <f t="shared" ca="1" si="80"/>
        <v>0</v>
      </c>
      <c r="AI128" s="174">
        <f t="shared" ca="1" si="80"/>
        <v>0</v>
      </c>
      <c r="AJ128" s="174">
        <f t="shared" ca="1" si="80"/>
        <v>0</v>
      </c>
      <c r="AK128" s="174">
        <f t="shared" ca="1" si="80"/>
        <v>0</v>
      </c>
      <c r="AL128" s="179"/>
      <c r="AM128" s="174">
        <f t="shared" ca="1" si="53"/>
        <v>0</v>
      </c>
      <c r="AN128" s="174">
        <f t="shared" ca="1" si="81"/>
        <v>0</v>
      </c>
      <c r="AO128" s="174">
        <f t="shared" ca="1" si="81"/>
        <v>0</v>
      </c>
      <c r="AP128" s="174">
        <f t="shared" ca="1" si="81"/>
        <v>0</v>
      </c>
      <c r="AQ128" s="174">
        <f t="shared" ca="1" si="81"/>
        <v>0</v>
      </c>
      <c r="AR128" s="174">
        <f t="shared" ca="1" si="81"/>
        <v>0</v>
      </c>
      <c r="AS128" s="174">
        <f t="shared" ca="1" si="81"/>
        <v>0</v>
      </c>
      <c r="AT128" s="174">
        <f t="shared" ca="1" si="81"/>
        <v>0</v>
      </c>
      <c r="AU128" s="174">
        <f t="shared" ca="1" si="81"/>
        <v>0</v>
      </c>
      <c r="AV128" s="174">
        <f t="shared" ca="1" si="81"/>
        <v>0</v>
      </c>
      <c r="AW128" s="174">
        <f t="shared" ca="1" si="81"/>
        <v>0</v>
      </c>
      <c r="AX128" s="174">
        <f t="shared" ca="1" si="81"/>
        <v>0</v>
      </c>
      <c r="AY128" s="174">
        <f t="shared" ca="1" si="81"/>
        <v>0</v>
      </c>
      <c r="AZ128" s="174">
        <f t="shared" ca="1" si="81"/>
        <v>0</v>
      </c>
      <c r="BA128" s="174">
        <f t="shared" ca="1" si="81"/>
        <v>0</v>
      </c>
      <c r="BB128" s="175">
        <f t="shared" ca="1" si="55"/>
        <v>0</v>
      </c>
      <c r="BC128" s="176"/>
      <c r="BD128" s="174">
        <f t="shared" ca="1" si="56"/>
        <v>0</v>
      </c>
      <c r="BE128" s="174">
        <f t="shared" ca="1" si="82"/>
        <v>0</v>
      </c>
      <c r="BF128" s="174">
        <f t="shared" ca="1" si="82"/>
        <v>0</v>
      </c>
      <c r="BG128" s="174">
        <f t="shared" ca="1" si="82"/>
        <v>0</v>
      </c>
      <c r="BH128" s="174">
        <f t="shared" ca="1" si="82"/>
        <v>0</v>
      </c>
      <c r="BI128" s="174">
        <f t="shared" ca="1" si="82"/>
        <v>0</v>
      </c>
      <c r="BJ128" s="174">
        <f t="shared" ca="1" si="82"/>
        <v>0</v>
      </c>
      <c r="BK128" s="174">
        <f t="shared" ca="1" si="82"/>
        <v>0</v>
      </c>
      <c r="BL128" s="174">
        <f t="shared" ca="1" si="82"/>
        <v>0</v>
      </c>
      <c r="BM128" s="174">
        <f t="shared" ca="1" si="82"/>
        <v>0</v>
      </c>
      <c r="BN128" s="174">
        <f t="shared" ca="1" si="82"/>
        <v>0</v>
      </c>
      <c r="BO128" s="174">
        <f t="shared" ca="1" si="82"/>
        <v>0</v>
      </c>
      <c r="BP128" s="174">
        <f t="shared" ca="1" si="82"/>
        <v>0</v>
      </c>
      <c r="BQ128" s="174">
        <f t="shared" ca="1" si="82"/>
        <v>0</v>
      </c>
      <c r="BR128" s="174">
        <f t="shared" ca="1" si="82"/>
        <v>0</v>
      </c>
      <c r="BS128" s="177">
        <f t="shared" ca="1" si="58"/>
        <v>0</v>
      </c>
      <c r="BT128" s="175"/>
      <c r="BU128" s="178">
        <f ca="1">IF(NOT(debteliminator),0,IF(OR(E$11=0,W127+AM128-BD128&lt;=E$11),0,MIN(W127+AM128-BD128-E$11,$C128)))</f>
        <v>0</v>
      </c>
      <c r="BV128" s="174">
        <f ca="1">IF(NOT(debteliminator),0,IF(OR(F$11=0,X127+AN128-BE128&lt;=F$11),0,MIN(X127+AN128-BE128-F$11,$C128-SUM($BU128:BU128))))</f>
        <v>0</v>
      </c>
      <c r="BW128" s="174">
        <f ca="1">IF(NOT(debteliminator),0,IF(OR(G$11=0,Y127+AO128-BF128&lt;=G$11),0,MIN(Y127+AO128-BF128-G$11,$C128-SUM($BU128:BV128))))</f>
        <v>0</v>
      </c>
      <c r="BX128" s="174">
        <f ca="1">IF(NOT(debteliminator),0,IF(OR(H$11=0,Z127+AP128-BG128&lt;=H$11),0,MIN(Z127+AP128-BG128-H$11,$C128-SUM($BU128:BW128))))</f>
        <v>0</v>
      </c>
      <c r="BY128" s="174">
        <f ca="1">IF(NOT(debteliminator),0,IF(OR(I$11=0,AA127+AQ128-BH128&lt;=I$11),0,MIN(AA127+AQ128-BH128-I$11,$C128-SUM($BU128:BX128))))</f>
        <v>0</v>
      </c>
      <c r="BZ128" s="174">
        <f ca="1">IF(NOT(debteliminator),0,IF(OR(J$11=0,AB127+AR128-BI128&lt;=J$11),0,MIN(AB127+AR128-BI128-J$11,$C128-SUM($BU128:BY128))))</f>
        <v>0</v>
      </c>
      <c r="CA128" s="174">
        <f ca="1">IF(NOT(debteliminator),0,IF(OR(K$11=0,AC127+AS128-BJ128&lt;=K$11),0,MIN(AC127+AS128-BJ128-K$11,$C128-SUM($BU128:BZ128))))</f>
        <v>0</v>
      </c>
      <c r="CB128" s="174">
        <f ca="1">IF(NOT(debteliminator),0,IF(OR(L$11=0,AD127+AT128-BK128&lt;=L$11),0,MIN(AD127+AT128-BK128-L$11,$C128-SUM($BU128:CA128))))</f>
        <v>0</v>
      </c>
      <c r="CC128" s="174">
        <f ca="1">IF(NOT(debteliminator),0,IF(OR(M$11=0,AE127+AU128-BL128&lt;=M$11),0,MIN(AE127+AU128-BL128-M$11,$C128-SUM($BU128:CB128))))</f>
        <v>0</v>
      </c>
      <c r="CD128" s="174">
        <f ca="1">IF(NOT(debteliminator),0,IF(OR(N$11=0,AF127+AV128-BM128&lt;=N$11),0,MIN(AF127+AV128-BM128-N$11,$C128-SUM($BU128:CC128))))</f>
        <v>0</v>
      </c>
      <c r="CE128" s="174">
        <f ca="1">IF(NOT(debteliminator),0,IF(OR(O$11=0,AG127+AW128-BN128&lt;=O$11),0,MIN(AG127+AW128-BN128-O$11,$C128-SUM($BU128:CD128))))</f>
        <v>0</v>
      </c>
      <c r="CF128" s="174">
        <f ca="1">IF(NOT(debteliminator),0,IF(OR(P$11=0,AH127+AX128-BO128&lt;=P$11),0,MIN(AH127+AX128-BO128-P$11,$C128-SUM($BU128:CE128))))</f>
        <v>0</v>
      </c>
      <c r="CG128" s="174">
        <f ca="1">IF(NOT(debteliminator),0,IF(OR(Q$11=0,AI127+AY128-BP128&lt;=Q$11),0,MIN(AI127+AY128-BP128-Q$11,$C128-SUM($BU128:CF128))))</f>
        <v>0</v>
      </c>
      <c r="CH128" s="174">
        <f ca="1">IF(NOT(debteliminator),0,IF(OR(R$11=0,AJ127+AZ128-BQ128&lt;=R$11),0,MIN(AJ127+AZ128-BQ128-R$11,$C128-SUM($BU128:CG128))))</f>
        <v>0</v>
      </c>
      <c r="CI128" s="174">
        <f ca="1">IF(NOT(debteliminator),0,IF(OR(S$11=0,AK127+BA128-BR128&lt;=S$11),0,MIN(AK127+BA128-BR128-S$11,$C128-SUM($BU128:CH128))))</f>
        <v>0</v>
      </c>
      <c r="CJ128" s="177">
        <f t="shared" ca="1" si="59"/>
        <v>0</v>
      </c>
      <c r="CL128" s="178">
        <f t="shared" ca="1" si="62"/>
        <v>0</v>
      </c>
      <c r="CM128" s="174">
        <f ca="1">IF(X127&lt;=0,0,IF($C128-$CJ128&lt;=SUM($CL128:CL128),0,IF(BE128+$C128-$CJ128-SUM($CL128:CL128)&gt;X127+AN128,X127+AN128-BE128,$C128-$CJ128-SUM($CL128:CL128))))</f>
        <v>0</v>
      </c>
      <c r="CN128" s="174">
        <f ca="1">IF(Y127&lt;=0,0,IF($C128-$CJ128&lt;=SUM($CL128:CM128),0,IF(BF128+$C128-$CJ128-SUM($CL128:CM128)&gt;Y127+AO128,Y127+AO128-BF128,$C128-$CJ128-SUM($CL128:CM128))))</f>
        <v>0</v>
      </c>
      <c r="CO128" s="174">
        <f ca="1">IF(Z127&lt;=0,0,IF($C128-$CJ128&lt;=SUM($CL128:CN128),0,IF(BG128+$C128-$CJ128-SUM($CL128:CN128)&gt;Z127+AP128,Z127+AP128-BG128,$C128-$CJ128-SUM($CL128:CN128))))</f>
        <v>0</v>
      </c>
      <c r="CP128" s="174">
        <f ca="1">IF(AA127&lt;=0,0,IF($C128-$CJ128&lt;=SUM($CL128:CO128),0,IF(BH128+$C128-$CJ128-SUM($CL128:CO128)&gt;AA127+AQ128,AA127+AQ128-BH128,$C128-$CJ128-SUM($CL128:CO128))))</f>
        <v>0</v>
      </c>
      <c r="CQ128" s="174">
        <f ca="1">IF(AB127&lt;=0,0,IF($C128-$CJ128&lt;=SUM($CL128:CP128),0,IF(BI128+$C128-$CJ128-SUM($CL128:CP128)&gt;AB127+AR128,AB127+AR128-BI128,$C128-$CJ128-SUM($CL128:CP128))))</f>
        <v>0</v>
      </c>
      <c r="CR128" s="174">
        <f ca="1">IF(AC127&lt;=0,0,IF($C128-$CJ128&lt;=SUM($CL128:CQ128),0,IF(BJ128+$C128-$CJ128-SUM($CL128:CQ128)&gt;AC127+AS128,AC127+AS128-BJ128,$C128-$CJ128-SUM($CL128:CQ128))))</f>
        <v>0</v>
      </c>
      <c r="CS128" s="174">
        <f ca="1">IF(AD127&lt;=0,0,IF($C128-$CJ128&lt;=SUM($CL128:CR128),0,IF(BK128+$C128-$CJ128-SUM($CL128:CR128)&gt;AD127+AT128,AD127+AT128-BK128,$C128-$CJ128-SUM($CL128:CR128))))</f>
        <v>0</v>
      </c>
      <c r="CT128" s="174">
        <f ca="1">IF(AE127&lt;=0,0,IF($C128-$CJ128&lt;=SUM($CL128:CS128),0,IF(BL128+$C128-$CJ128-SUM($CL128:CS128)&gt;AE127+AU128,AE127+AU128-BL128,$C128-$CJ128-SUM($CL128:CS128))))</f>
        <v>0</v>
      </c>
      <c r="CU128" s="174">
        <f ca="1">IF(AF127&lt;=0,0,IF($C128-$CJ128&lt;=SUM($CL128:CT128),0,IF(BM128+$C128-$CJ128-SUM($CL128:CT128)&gt;AF127+AV128,AF127+AV128-BM128,$C128-$CJ128-SUM($CL128:CT128))))</f>
        <v>0</v>
      </c>
      <c r="CV128" s="174">
        <f ca="1">IF(AG127&lt;=0,0,IF($C128-$CJ128&lt;=SUM($CL128:CU128),0,IF(BN128+$C128-$CJ128-SUM($CL128:CU128)&gt;AG127+AW128,AG127+AW128-BN128,$C128-$CJ128-SUM($CL128:CU128))))</f>
        <v>0</v>
      </c>
      <c r="CW128" s="174">
        <f ca="1">IF(AH127&lt;=0,0,IF($C128-$CJ128&lt;=SUM($CL128:CV128),0,IF(BO128+$C128-$CJ128-SUM($CL128:CV128)&gt;AH127+AX128,AH127+AX128-BO128,$C128-$CJ128-SUM($CL128:CV128))))</f>
        <v>0</v>
      </c>
      <c r="CX128" s="174">
        <f ca="1">IF(AI127&lt;=0,0,IF($C128-$CJ128&lt;=SUM($CL128:CW128),0,IF(BP128+$C128-$CJ128-SUM($CL128:CW128)&gt;AI127+AY128,AI127+AY128-BP128,$C128-$CJ128-SUM($CL128:CW128))))</f>
        <v>0</v>
      </c>
      <c r="CY128" s="174">
        <f ca="1">IF(AJ127&lt;=0,0,IF($C128-$CJ128&lt;=SUM($CL128:CX128),0,IF(BQ128+$C128-$CJ128-SUM($CL128:CX128)&gt;AJ127+AZ128,AJ127+AZ128-BQ128,$C128-$CJ128-SUM($CL128:CX128))))</f>
        <v>0</v>
      </c>
      <c r="CZ128" s="174">
        <f ca="1">IF(AK127&lt;=0,0,IF($C128-$CJ128&lt;=SUM($CL128:CY128),0,IF(BR128+$C128-$CJ128-SUM($CL128:CY128)&gt;AK127+BA128,AK127+BA128-BR128,$C128-$CJ128-SUM($CL128:CY128))))</f>
        <v>0</v>
      </c>
      <c r="DA128" s="176"/>
      <c r="DB128" s="176"/>
    </row>
    <row r="129" spans="1:106">
      <c r="A129" s="165" t="str">
        <f t="shared" ca="1" si="48"/>
        <v/>
      </c>
      <c r="B129" s="166" t="e">
        <f t="shared" ca="1" si="60"/>
        <v>#N/A</v>
      </c>
      <c r="C129" s="169" t="str">
        <f ca="1">IF(A129="","",IF(debteliminator,IF(($E$7-BS129)&lt;0,0,$E$7-BS129),0)+D129)</f>
        <v/>
      </c>
      <c r="D129" s="420"/>
      <c r="E129" s="172">
        <f t="shared" ca="1" si="61"/>
        <v>0</v>
      </c>
      <c r="F129" s="172">
        <f t="shared" ca="1" si="63"/>
        <v>0</v>
      </c>
      <c r="G129" s="172">
        <f t="shared" ca="1" si="64"/>
        <v>0</v>
      </c>
      <c r="H129" s="172">
        <f t="shared" ca="1" si="65"/>
        <v>0</v>
      </c>
      <c r="I129" s="172">
        <f t="shared" ca="1" si="66"/>
        <v>0</v>
      </c>
      <c r="J129" s="172">
        <f t="shared" ca="1" si="67"/>
        <v>0</v>
      </c>
      <c r="K129" s="172">
        <f t="shared" ca="1" si="68"/>
        <v>0</v>
      </c>
      <c r="L129" s="172">
        <f t="shared" ca="1" si="69"/>
        <v>0</v>
      </c>
      <c r="M129" s="172">
        <f t="shared" ca="1" si="70"/>
        <v>0</v>
      </c>
      <c r="N129" s="172">
        <f t="shared" ca="1" si="71"/>
        <v>0</v>
      </c>
      <c r="O129" s="172">
        <f t="shared" ca="1" si="72"/>
        <v>0</v>
      </c>
      <c r="P129" s="172">
        <f t="shared" ca="1" si="73"/>
        <v>0</v>
      </c>
      <c r="Q129" s="172">
        <f t="shared" ca="1" si="74"/>
        <v>0</v>
      </c>
      <c r="R129" s="172">
        <f t="shared" ca="1" si="75"/>
        <v>0</v>
      </c>
      <c r="S129" s="172">
        <f t="shared" ca="1" si="76"/>
        <v>0</v>
      </c>
      <c r="U129" s="169">
        <f t="shared" ca="1" si="49"/>
        <v>0</v>
      </c>
      <c r="V129" s="173">
        <f t="shared" ca="1" si="50"/>
        <v>0</v>
      </c>
      <c r="W129" s="174">
        <f t="shared" ca="1" si="51"/>
        <v>0</v>
      </c>
      <c r="X129" s="174">
        <f t="shared" ca="1" si="80"/>
        <v>0</v>
      </c>
      <c r="Y129" s="174">
        <f t="shared" ca="1" si="80"/>
        <v>0</v>
      </c>
      <c r="Z129" s="174">
        <f t="shared" ca="1" si="80"/>
        <v>0</v>
      </c>
      <c r="AA129" s="174">
        <f t="shared" ca="1" si="80"/>
        <v>0</v>
      </c>
      <c r="AB129" s="174">
        <f t="shared" ca="1" si="80"/>
        <v>0</v>
      </c>
      <c r="AC129" s="174">
        <f t="shared" ca="1" si="80"/>
        <v>0</v>
      </c>
      <c r="AD129" s="174">
        <f t="shared" ca="1" si="80"/>
        <v>0</v>
      </c>
      <c r="AE129" s="174">
        <f t="shared" ca="1" si="80"/>
        <v>0</v>
      </c>
      <c r="AF129" s="174">
        <f t="shared" ca="1" si="80"/>
        <v>0</v>
      </c>
      <c r="AG129" s="174">
        <f t="shared" ca="1" si="80"/>
        <v>0</v>
      </c>
      <c r="AH129" s="174">
        <f t="shared" ca="1" si="80"/>
        <v>0</v>
      </c>
      <c r="AI129" s="174">
        <f t="shared" ca="1" si="80"/>
        <v>0</v>
      </c>
      <c r="AJ129" s="174">
        <f t="shared" ca="1" si="80"/>
        <v>0</v>
      </c>
      <c r="AK129" s="174">
        <f t="shared" ca="1" si="80"/>
        <v>0</v>
      </c>
      <c r="AL129" s="179"/>
      <c r="AM129" s="174">
        <f t="shared" ca="1" si="53"/>
        <v>0</v>
      </c>
      <c r="AN129" s="174">
        <f t="shared" ca="1" si="81"/>
        <v>0</v>
      </c>
      <c r="AO129" s="174">
        <f t="shared" ca="1" si="81"/>
        <v>0</v>
      </c>
      <c r="AP129" s="174">
        <f t="shared" ca="1" si="81"/>
        <v>0</v>
      </c>
      <c r="AQ129" s="174">
        <f t="shared" ca="1" si="81"/>
        <v>0</v>
      </c>
      <c r="AR129" s="174">
        <f t="shared" ca="1" si="81"/>
        <v>0</v>
      </c>
      <c r="AS129" s="174">
        <f t="shared" ca="1" si="81"/>
        <v>0</v>
      </c>
      <c r="AT129" s="174">
        <f t="shared" ca="1" si="81"/>
        <v>0</v>
      </c>
      <c r="AU129" s="174">
        <f t="shared" ca="1" si="81"/>
        <v>0</v>
      </c>
      <c r="AV129" s="174">
        <f t="shared" ca="1" si="81"/>
        <v>0</v>
      </c>
      <c r="AW129" s="174">
        <f t="shared" ca="1" si="81"/>
        <v>0</v>
      </c>
      <c r="AX129" s="174">
        <f t="shared" ca="1" si="81"/>
        <v>0</v>
      </c>
      <c r="AY129" s="174">
        <f t="shared" ca="1" si="81"/>
        <v>0</v>
      </c>
      <c r="AZ129" s="174">
        <f t="shared" ca="1" si="81"/>
        <v>0</v>
      </c>
      <c r="BA129" s="174">
        <f t="shared" ca="1" si="81"/>
        <v>0</v>
      </c>
      <c r="BB129" s="175">
        <f t="shared" ca="1" si="55"/>
        <v>0</v>
      </c>
      <c r="BC129" s="176"/>
      <c r="BD129" s="174">
        <f t="shared" ca="1" si="56"/>
        <v>0</v>
      </c>
      <c r="BE129" s="174">
        <f t="shared" ca="1" si="82"/>
        <v>0</v>
      </c>
      <c r="BF129" s="174">
        <f t="shared" ca="1" si="82"/>
        <v>0</v>
      </c>
      <c r="BG129" s="174">
        <f t="shared" ca="1" si="82"/>
        <v>0</v>
      </c>
      <c r="BH129" s="174">
        <f t="shared" ca="1" si="82"/>
        <v>0</v>
      </c>
      <c r="BI129" s="174">
        <f t="shared" ca="1" si="82"/>
        <v>0</v>
      </c>
      <c r="BJ129" s="174">
        <f t="shared" ca="1" si="82"/>
        <v>0</v>
      </c>
      <c r="BK129" s="174">
        <f t="shared" ca="1" si="82"/>
        <v>0</v>
      </c>
      <c r="BL129" s="174">
        <f t="shared" ca="1" si="82"/>
        <v>0</v>
      </c>
      <c r="BM129" s="174">
        <f t="shared" ca="1" si="82"/>
        <v>0</v>
      </c>
      <c r="BN129" s="174">
        <f t="shared" ca="1" si="82"/>
        <v>0</v>
      </c>
      <c r="BO129" s="174">
        <f t="shared" ca="1" si="82"/>
        <v>0</v>
      </c>
      <c r="BP129" s="174">
        <f t="shared" ca="1" si="82"/>
        <v>0</v>
      </c>
      <c r="BQ129" s="174">
        <f t="shared" ca="1" si="82"/>
        <v>0</v>
      </c>
      <c r="BR129" s="174">
        <f t="shared" ca="1" si="82"/>
        <v>0</v>
      </c>
      <c r="BS129" s="177">
        <f t="shared" ca="1" si="58"/>
        <v>0</v>
      </c>
      <c r="BT129" s="175"/>
      <c r="BU129" s="178">
        <f ca="1">IF(NOT(debteliminator),0,IF(OR(E$11=0,W128+AM129-BD129&lt;=E$11),0,MIN(W128+AM129-BD129-E$11,$C129)))</f>
        <v>0</v>
      </c>
      <c r="BV129" s="174">
        <f ca="1">IF(NOT(debteliminator),0,IF(OR(F$11=0,X128+AN129-BE129&lt;=F$11),0,MIN(X128+AN129-BE129-F$11,$C129-SUM($BU129:BU129))))</f>
        <v>0</v>
      </c>
      <c r="BW129" s="174">
        <f ca="1">IF(NOT(debteliminator),0,IF(OR(G$11=0,Y128+AO129-BF129&lt;=G$11),0,MIN(Y128+AO129-BF129-G$11,$C129-SUM($BU129:BV129))))</f>
        <v>0</v>
      </c>
      <c r="BX129" s="174">
        <f ca="1">IF(NOT(debteliminator),0,IF(OR(H$11=0,Z128+AP129-BG129&lt;=H$11),0,MIN(Z128+AP129-BG129-H$11,$C129-SUM($BU129:BW129))))</f>
        <v>0</v>
      </c>
      <c r="BY129" s="174">
        <f ca="1">IF(NOT(debteliminator),0,IF(OR(I$11=0,AA128+AQ129-BH129&lt;=I$11),0,MIN(AA128+AQ129-BH129-I$11,$C129-SUM($BU129:BX129))))</f>
        <v>0</v>
      </c>
      <c r="BZ129" s="174">
        <f ca="1">IF(NOT(debteliminator),0,IF(OR(J$11=0,AB128+AR129-BI129&lt;=J$11),0,MIN(AB128+AR129-BI129-J$11,$C129-SUM($BU129:BY129))))</f>
        <v>0</v>
      </c>
      <c r="CA129" s="174">
        <f ca="1">IF(NOT(debteliminator),0,IF(OR(K$11=0,AC128+AS129-BJ129&lt;=K$11),0,MIN(AC128+AS129-BJ129-K$11,$C129-SUM($BU129:BZ129))))</f>
        <v>0</v>
      </c>
      <c r="CB129" s="174">
        <f ca="1">IF(NOT(debteliminator),0,IF(OR(L$11=0,AD128+AT129-BK129&lt;=L$11),0,MIN(AD128+AT129-BK129-L$11,$C129-SUM($BU129:CA129))))</f>
        <v>0</v>
      </c>
      <c r="CC129" s="174">
        <f ca="1">IF(NOT(debteliminator),0,IF(OR(M$11=0,AE128+AU129-BL129&lt;=M$11),0,MIN(AE128+AU129-BL129-M$11,$C129-SUM($BU129:CB129))))</f>
        <v>0</v>
      </c>
      <c r="CD129" s="174">
        <f ca="1">IF(NOT(debteliminator),0,IF(OR(N$11=0,AF128+AV129-BM129&lt;=N$11),0,MIN(AF128+AV129-BM129-N$11,$C129-SUM($BU129:CC129))))</f>
        <v>0</v>
      </c>
      <c r="CE129" s="174">
        <f ca="1">IF(NOT(debteliminator),0,IF(OR(O$11=0,AG128+AW129-BN129&lt;=O$11),0,MIN(AG128+AW129-BN129-O$11,$C129-SUM($BU129:CD129))))</f>
        <v>0</v>
      </c>
      <c r="CF129" s="174">
        <f ca="1">IF(NOT(debteliminator),0,IF(OR(P$11=0,AH128+AX129-BO129&lt;=P$11),0,MIN(AH128+AX129-BO129-P$11,$C129-SUM($BU129:CE129))))</f>
        <v>0</v>
      </c>
      <c r="CG129" s="174">
        <f ca="1">IF(NOT(debteliminator),0,IF(OR(Q$11=0,AI128+AY129-BP129&lt;=Q$11),0,MIN(AI128+AY129-BP129-Q$11,$C129-SUM($BU129:CF129))))</f>
        <v>0</v>
      </c>
      <c r="CH129" s="174">
        <f ca="1">IF(NOT(debteliminator),0,IF(OR(R$11=0,AJ128+AZ129-BQ129&lt;=R$11),0,MIN(AJ128+AZ129-BQ129-R$11,$C129-SUM($BU129:CG129))))</f>
        <v>0</v>
      </c>
      <c r="CI129" s="174">
        <f ca="1">IF(NOT(debteliminator),0,IF(OR(S$11=0,AK128+BA129-BR129&lt;=S$11),0,MIN(AK128+BA129-BR129-S$11,$C129-SUM($BU129:CH129))))</f>
        <v>0</v>
      </c>
      <c r="CJ129" s="177">
        <f t="shared" ca="1" si="59"/>
        <v>0</v>
      </c>
      <c r="CL129" s="178">
        <f t="shared" ca="1" si="62"/>
        <v>0</v>
      </c>
      <c r="CM129" s="174">
        <f ca="1">IF(X128&lt;=0,0,IF($C129-$CJ129&lt;=SUM($CL129:CL129),0,IF(BE129+$C129-$CJ129-SUM($CL129:CL129)&gt;X128+AN129,X128+AN129-BE129,$C129-$CJ129-SUM($CL129:CL129))))</f>
        <v>0</v>
      </c>
      <c r="CN129" s="174">
        <f ca="1">IF(Y128&lt;=0,0,IF($C129-$CJ129&lt;=SUM($CL129:CM129),0,IF(BF129+$C129-$CJ129-SUM($CL129:CM129)&gt;Y128+AO129,Y128+AO129-BF129,$C129-$CJ129-SUM($CL129:CM129))))</f>
        <v>0</v>
      </c>
      <c r="CO129" s="174">
        <f ca="1">IF(Z128&lt;=0,0,IF($C129-$CJ129&lt;=SUM($CL129:CN129),0,IF(BG129+$C129-$CJ129-SUM($CL129:CN129)&gt;Z128+AP129,Z128+AP129-BG129,$C129-$CJ129-SUM($CL129:CN129))))</f>
        <v>0</v>
      </c>
      <c r="CP129" s="174">
        <f ca="1">IF(AA128&lt;=0,0,IF($C129-$CJ129&lt;=SUM($CL129:CO129),0,IF(BH129+$C129-$CJ129-SUM($CL129:CO129)&gt;AA128+AQ129,AA128+AQ129-BH129,$C129-$CJ129-SUM($CL129:CO129))))</f>
        <v>0</v>
      </c>
      <c r="CQ129" s="174">
        <f ca="1">IF(AB128&lt;=0,0,IF($C129-$CJ129&lt;=SUM($CL129:CP129),0,IF(BI129+$C129-$CJ129-SUM($CL129:CP129)&gt;AB128+AR129,AB128+AR129-BI129,$C129-$CJ129-SUM($CL129:CP129))))</f>
        <v>0</v>
      </c>
      <c r="CR129" s="174">
        <f ca="1">IF(AC128&lt;=0,0,IF($C129-$CJ129&lt;=SUM($CL129:CQ129),0,IF(BJ129+$C129-$CJ129-SUM($CL129:CQ129)&gt;AC128+AS129,AC128+AS129-BJ129,$C129-$CJ129-SUM($CL129:CQ129))))</f>
        <v>0</v>
      </c>
      <c r="CS129" s="174">
        <f ca="1">IF(AD128&lt;=0,0,IF($C129-$CJ129&lt;=SUM($CL129:CR129),0,IF(BK129+$C129-$CJ129-SUM($CL129:CR129)&gt;AD128+AT129,AD128+AT129-BK129,$C129-$CJ129-SUM($CL129:CR129))))</f>
        <v>0</v>
      </c>
      <c r="CT129" s="174">
        <f ca="1">IF(AE128&lt;=0,0,IF($C129-$CJ129&lt;=SUM($CL129:CS129),0,IF(BL129+$C129-$CJ129-SUM($CL129:CS129)&gt;AE128+AU129,AE128+AU129-BL129,$C129-$CJ129-SUM($CL129:CS129))))</f>
        <v>0</v>
      </c>
      <c r="CU129" s="174">
        <f ca="1">IF(AF128&lt;=0,0,IF($C129-$CJ129&lt;=SUM($CL129:CT129),0,IF(BM129+$C129-$CJ129-SUM($CL129:CT129)&gt;AF128+AV129,AF128+AV129-BM129,$C129-$CJ129-SUM($CL129:CT129))))</f>
        <v>0</v>
      </c>
      <c r="CV129" s="174">
        <f ca="1">IF(AG128&lt;=0,0,IF($C129-$CJ129&lt;=SUM($CL129:CU129),0,IF(BN129+$C129-$CJ129-SUM($CL129:CU129)&gt;AG128+AW129,AG128+AW129-BN129,$C129-$CJ129-SUM($CL129:CU129))))</f>
        <v>0</v>
      </c>
      <c r="CW129" s="174">
        <f ca="1">IF(AH128&lt;=0,0,IF($C129-$CJ129&lt;=SUM($CL129:CV129),0,IF(BO129+$C129-$CJ129-SUM($CL129:CV129)&gt;AH128+AX129,AH128+AX129-BO129,$C129-$CJ129-SUM($CL129:CV129))))</f>
        <v>0</v>
      </c>
      <c r="CX129" s="174">
        <f ca="1">IF(AI128&lt;=0,0,IF($C129-$CJ129&lt;=SUM($CL129:CW129),0,IF(BP129+$C129-$CJ129-SUM($CL129:CW129)&gt;AI128+AY129,AI128+AY129-BP129,$C129-$CJ129-SUM($CL129:CW129))))</f>
        <v>0</v>
      </c>
      <c r="CY129" s="174">
        <f ca="1">IF(AJ128&lt;=0,0,IF($C129-$CJ129&lt;=SUM($CL129:CX129),0,IF(BQ129+$C129-$CJ129-SUM($CL129:CX129)&gt;AJ128+AZ129,AJ128+AZ129-BQ129,$C129-$CJ129-SUM($CL129:CX129))))</f>
        <v>0</v>
      </c>
      <c r="CZ129" s="174">
        <f ca="1">IF(AK128&lt;=0,0,IF($C129-$CJ129&lt;=SUM($CL129:CY129),0,IF(BR129+$C129-$CJ129-SUM($CL129:CY129)&gt;AK128+BA129,AK128+BA129-BR129,$C129-$CJ129-SUM($CL129:CY129))))</f>
        <v>0</v>
      </c>
      <c r="DA129" s="176"/>
      <c r="DB129" s="176"/>
    </row>
    <row r="130" spans="1:106">
      <c r="A130" s="165" t="str">
        <f t="shared" ca="1" si="48"/>
        <v/>
      </c>
      <c r="B130" s="166" t="e">
        <f t="shared" ca="1" si="60"/>
        <v>#N/A</v>
      </c>
      <c r="C130" s="169" t="str">
        <f ca="1">IF(A130="","",IF(debteliminator,IF(($E$7-BS130)&lt;0,0,$E$7-BS130),0)+D130)</f>
        <v/>
      </c>
      <c r="D130" s="420"/>
      <c r="E130" s="172">
        <f t="shared" ca="1" si="61"/>
        <v>0</v>
      </c>
      <c r="F130" s="172">
        <f t="shared" ca="1" si="63"/>
        <v>0</v>
      </c>
      <c r="G130" s="172">
        <f t="shared" ca="1" si="64"/>
        <v>0</v>
      </c>
      <c r="H130" s="172">
        <f t="shared" ca="1" si="65"/>
        <v>0</v>
      </c>
      <c r="I130" s="172">
        <f t="shared" ca="1" si="66"/>
        <v>0</v>
      </c>
      <c r="J130" s="172">
        <f t="shared" ca="1" si="67"/>
        <v>0</v>
      </c>
      <c r="K130" s="172">
        <f t="shared" ca="1" si="68"/>
        <v>0</v>
      </c>
      <c r="L130" s="172">
        <f t="shared" ca="1" si="69"/>
        <v>0</v>
      </c>
      <c r="M130" s="172">
        <f t="shared" ca="1" si="70"/>
        <v>0</v>
      </c>
      <c r="N130" s="172">
        <f t="shared" ca="1" si="71"/>
        <v>0</v>
      </c>
      <c r="O130" s="172">
        <f t="shared" ca="1" si="72"/>
        <v>0</v>
      </c>
      <c r="P130" s="172">
        <f t="shared" ca="1" si="73"/>
        <v>0</v>
      </c>
      <c r="Q130" s="172">
        <f t="shared" ca="1" si="74"/>
        <v>0</v>
      </c>
      <c r="R130" s="172">
        <f t="shared" ca="1" si="75"/>
        <v>0</v>
      </c>
      <c r="S130" s="172">
        <f t="shared" ca="1" si="76"/>
        <v>0</v>
      </c>
      <c r="U130" s="169">
        <f t="shared" ca="1" si="49"/>
        <v>0</v>
      </c>
      <c r="V130" s="173">
        <f t="shared" ca="1" si="50"/>
        <v>0</v>
      </c>
      <c r="W130" s="174">
        <f t="shared" ca="1" si="51"/>
        <v>0</v>
      </c>
      <c r="X130" s="174">
        <f t="shared" ca="1" si="80"/>
        <v>0</v>
      </c>
      <c r="Y130" s="174">
        <f t="shared" ca="1" si="80"/>
        <v>0</v>
      </c>
      <c r="Z130" s="174">
        <f t="shared" ca="1" si="80"/>
        <v>0</v>
      </c>
      <c r="AA130" s="174">
        <f t="shared" ca="1" si="80"/>
        <v>0</v>
      </c>
      <c r="AB130" s="174">
        <f t="shared" ca="1" si="80"/>
        <v>0</v>
      </c>
      <c r="AC130" s="174">
        <f t="shared" ca="1" si="80"/>
        <v>0</v>
      </c>
      <c r="AD130" s="174">
        <f t="shared" ca="1" si="80"/>
        <v>0</v>
      </c>
      <c r="AE130" s="174">
        <f t="shared" ca="1" si="80"/>
        <v>0</v>
      </c>
      <c r="AF130" s="174">
        <f t="shared" ca="1" si="80"/>
        <v>0</v>
      </c>
      <c r="AG130" s="174">
        <f t="shared" ca="1" si="80"/>
        <v>0</v>
      </c>
      <c r="AH130" s="174">
        <f t="shared" ca="1" si="80"/>
        <v>0</v>
      </c>
      <c r="AI130" s="174">
        <f t="shared" ca="1" si="80"/>
        <v>0</v>
      </c>
      <c r="AJ130" s="174">
        <f t="shared" ca="1" si="80"/>
        <v>0</v>
      </c>
      <c r="AK130" s="174">
        <f t="shared" ca="1" si="80"/>
        <v>0</v>
      </c>
      <c r="AL130" s="179"/>
      <c r="AM130" s="174">
        <f t="shared" ca="1" si="53"/>
        <v>0</v>
      </c>
      <c r="AN130" s="174">
        <f t="shared" ca="1" si="81"/>
        <v>0</v>
      </c>
      <c r="AO130" s="174">
        <f t="shared" ca="1" si="81"/>
        <v>0</v>
      </c>
      <c r="AP130" s="174">
        <f t="shared" ca="1" si="81"/>
        <v>0</v>
      </c>
      <c r="AQ130" s="174">
        <f t="shared" ca="1" si="81"/>
        <v>0</v>
      </c>
      <c r="AR130" s="174">
        <f t="shared" ca="1" si="81"/>
        <v>0</v>
      </c>
      <c r="AS130" s="174">
        <f t="shared" ca="1" si="81"/>
        <v>0</v>
      </c>
      <c r="AT130" s="174">
        <f t="shared" ca="1" si="81"/>
        <v>0</v>
      </c>
      <c r="AU130" s="174">
        <f t="shared" ca="1" si="81"/>
        <v>0</v>
      </c>
      <c r="AV130" s="174">
        <f t="shared" ca="1" si="81"/>
        <v>0</v>
      </c>
      <c r="AW130" s="174">
        <f t="shared" ca="1" si="81"/>
        <v>0</v>
      </c>
      <c r="AX130" s="174">
        <f t="shared" ca="1" si="81"/>
        <v>0</v>
      </c>
      <c r="AY130" s="174">
        <f t="shared" ca="1" si="81"/>
        <v>0</v>
      </c>
      <c r="AZ130" s="174">
        <f t="shared" ca="1" si="81"/>
        <v>0</v>
      </c>
      <c r="BA130" s="174">
        <f t="shared" ca="1" si="81"/>
        <v>0</v>
      </c>
      <c r="BB130" s="175">
        <f t="shared" ca="1" si="55"/>
        <v>0</v>
      </c>
      <c r="BC130" s="176"/>
      <c r="BD130" s="174">
        <f t="shared" ca="1" si="56"/>
        <v>0</v>
      </c>
      <c r="BE130" s="174">
        <f t="shared" ca="1" si="82"/>
        <v>0</v>
      </c>
      <c r="BF130" s="174">
        <f t="shared" ca="1" si="82"/>
        <v>0</v>
      </c>
      <c r="BG130" s="174">
        <f t="shared" ca="1" si="82"/>
        <v>0</v>
      </c>
      <c r="BH130" s="174">
        <f t="shared" ca="1" si="82"/>
        <v>0</v>
      </c>
      <c r="BI130" s="174">
        <f t="shared" ca="1" si="82"/>
        <v>0</v>
      </c>
      <c r="BJ130" s="174">
        <f t="shared" ca="1" si="82"/>
        <v>0</v>
      </c>
      <c r="BK130" s="174">
        <f t="shared" ca="1" si="82"/>
        <v>0</v>
      </c>
      <c r="BL130" s="174">
        <f t="shared" ca="1" si="82"/>
        <v>0</v>
      </c>
      <c r="BM130" s="174">
        <f t="shared" ca="1" si="82"/>
        <v>0</v>
      </c>
      <c r="BN130" s="174">
        <f t="shared" ca="1" si="82"/>
        <v>0</v>
      </c>
      <c r="BO130" s="174">
        <f t="shared" ca="1" si="82"/>
        <v>0</v>
      </c>
      <c r="BP130" s="174">
        <f t="shared" ca="1" si="82"/>
        <v>0</v>
      </c>
      <c r="BQ130" s="174">
        <f t="shared" ca="1" si="82"/>
        <v>0</v>
      </c>
      <c r="BR130" s="174">
        <f t="shared" ca="1" si="82"/>
        <v>0</v>
      </c>
      <c r="BS130" s="177">
        <f t="shared" ca="1" si="58"/>
        <v>0</v>
      </c>
      <c r="BT130" s="175"/>
      <c r="BU130" s="178">
        <f ca="1">IF(NOT(debteliminator),0,IF(OR(E$11=0,W129+AM130-BD130&lt;=E$11),0,MIN(W129+AM130-BD130-E$11,$C130)))</f>
        <v>0</v>
      </c>
      <c r="BV130" s="174">
        <f ca="1">IF(NOT(debteliminator),0,IF(OR(F$11=0,X129+AN130-BE130&lt;=F$11),0,MIN(X129+AN130-BE130-F$11,$C130-SUM($BU130:BU130))))</f>
        <v>0</v>
      </c>
      <c r="BW130" s="174">
        <f ca="1">IF(NOT(debteliminator),0,IF(OR(G$11=0,Y129+AO130-BF130&lt;=G$11),0,MIN(Y129+AO130-BF130-G$11,$C130-SUM($BU130:BV130))))</f>
        <v>0</v>
      </c>
      <c r="BX130" s="174">
        <f ca="1">IF(NOT(debteliminator),0,IF(OR(H$11=0,Z129+AP130-BG130&lt;=H$11),0,MIN(Z129+AP130-BG130-H$11,$C130-SUM($BU130:BW130))))</f>
        <v>0</v>
      </c>
      <c r="BY130" s="174">
        <f ca="1">IF(NOT(debteliminator),0,IF(OR(I$11=0,AA129+AQ130-BH130&lt;=I$11),0,MIN(AA129+AQ130-BH130-I$11,$C130-SUM($BU130:BX130))))</f>
        <v>0</v>
      </c>
      <c r="BZ130" s="174">
        <f ca="1">IF(NOT(debteliminator),0,IF(OR(J$11=0,AB129+AR130-BI130&lt;=J$11),0,MIN(AB129+AR130-BI130-J$11,$C130-SUM($BU130:BY130))))</f>
        <v>0</v>
      </c>
      <c r="CA130" s="174">
        <f ca="1">IF(NOT(debteliminator),0,IF(OR(K$11=0,AC129+AS130-BJ130&lt;=K$11),0,MIN(AC129+AS130-BJ130-K$11,$C130-SUM($BU130:BZ130))))</f>
        <v>0</v>
      </c>
      <c r="CB130" s="174">
        <f ca="1">IF(NOT(debteliminator),0,IF(OR(L$11=0,AD129+AT130-BK130&lt;=L$11),0,MIN(AD129+AT130-BK130-L$11,$C130-SUM($BU130:CA130))))</f>
        <v>0</v>
      </c>
      <c r="CC130" s="174">
        <f ca="1">IF(NOT(debteliminator),0,IF(OR(M$11=0,AE129+AU130-BL130&lt;=M$11),0,MIN(AE129+AU130-BL130-M$11,$C130-SUM($BU130:CB130))))</f>
        <v>0</v>
      </c>
      <c r="CD130" s="174">
        <f ca="1">IF(NOT(debteliminator),0,IF(OR(N$11=0,AF129+AV130-BM130&lt;=N$11),0,MIN(AF129+AV130-BM130-N$11,$C130-SUM($BU130:CC130))))</f>
        <v>0</v>
      </c>
      <c r="CE130" s="174">
        <f ca="1">IF(NOT(debteliminator),0,IF(OR(O$11=0,AG129+AW130-BN130&lt;=O$11),0,MIN(AG129+AW130-BN130-O$11,$C130-SUM($BU130:CD130))))</f>
        <v>0</v>
      </c>
      <c r="CF130" s="174">
        <f ca="1">IF(NOT(debteliminator),0,IF(OR(P$11=0,AH129+AX130-BO130&lt;=P$11),0,MIN(AH129+AX130-BO130-P$11,$C130-SUM($BU130:CE130))))</f>
        <v>0</v>
      </c>
      <c r="CG130" s="174">
        <f ca="1">IF(NOT(debteliminator),0,IF(OR(Q$11=0,AI129+AY130-BP130&lt;=Q$11),0,MIN(AI129+AY130-BP130-Q$11,$C130-SUM($BU130:CF130))))</f>
        <v>0</v>
      </c>
      <c r="CH130" s="174">
        <f ca="1">IF(NOT(debteliminator),0,IF(OR(R$11=0,AJ129+AZ130-BQ130&lt;=R$11),0,MIN(AJ129+AZ130-BQ130-R$11,$C130-SUM($BU130:CG130))))</f>
        <v>0</v>
      </c>
      <c r="CI130" s="174">
        <f ca="1">IF(NOT(debteliminator),0,IF(OR(S$11=0,AK129+BA130-BR130&lt;=S$11),0,MIN(AK129+BA130-BR130-S$11,$C130-SUM($BU130:CH130))))</f>
        <v>0</v>
      </c>
      <c r="CJ130" s="177">
        <f t="shared" ca="1" si="59"/>
        <v>0</v>
      </c>
      <c r="CL130" s="178">
        <f t="shared" ca="1" si="62"/>
        <v>0</v>
      </c>
      <c r="CM130" s="174">
        <f ca="1">IF(X129&lt;=0,0,IF($C130-$CJ130&lt;=SUM($CL130:CL130),0,IF(BE130+$C130-$CJ130-SUM($CL130:CL130)&gt;X129+AN130,X129+AN130-BE130,$C130-$CJ130-SUM($CL130:CL130))))</f>
        <v>0</v>
      </c>
      <c r="CN130" s="174">
        <f ca="1">IF(Y129&lt;=0,0,IF($C130-$CJ130&lt;=SUM($CL130:CM130),0,IF(BF130+$C130-$CJ130-SUM($CL130:CM130)&gt;Y129+AO130,Y129+AO130-BF130,$C130-$CJ130-SUM($CL130:CM130))))</f>
        <v>0</v>
      </c>
      <c r="CO130" s="174">
        <f ca="1">IF(Z129&lt;=0,0,IF($C130-$CJ130&lt;=SUM($CL130:CN130),0,IF(BG130+$C130-$CJ130-SUM($CL130:CN130)&gt;Z129+AP130,Z129+AP130-BG130,$C130-$CJ130-SUM($CL130:CN130))))</f>
        <v>0</v>
      </c>
      <c r="CP130" s="174">
        <f ca="1">IF(AA129&lt;=0,0,IF($C130-$CJ130&lt;=SUM($CL130:CO130),0,IF(BH130+$C130-$CJ130-SUM($CL130:CO130)&gt;AA129+AQ130,AA129+AQ130-BH130,$C130-$CJ130-SUM($CL130:CO130))))</f>
        <v>0</v>
      </c>
      <c r="CQ130" s="174">
        <f ca="1">IF(AB129&lt;=0,0,IF($C130-$CJ130&lt;=SUM($CL130:CP130),0,IF(BI130+$C130-$CJ130-SUM($CL130:CP130)&gt;AB129+AR130,AB129+AR130-BI130,$C130-$CJ130-SUM($CL130:CP130))))</f>
        <v>0</v>
      </c>
      <c r="CR130" s="174">
        <f ca="1">IF(AC129&lt;=0,0,IF($C130-$CJ130&lt;=SUM($CL130:CQ130),0,IF(BJ130+$C130-$CJ130-SUM($CL130:CQ130)&gt;AC129+AS130,AC129+AS130-BJ130,$C130-$CJ130-SUM($CL130:CQ130))))</f>
        <v>0</v>
      </c>
      <c r="CS130" s="174">
        <f ca="1">IF(AD129&lt;=0,0,IF($C130-$CJ130&lt;=SUM($CL130:CR130),0,IF(BK130+$C130-$CJ130-SUM($CL130:CR130)&gt;AD129+AT130,AD129+AT130-BK130,$C130-$CJ130-SUM($CL130:CR130))))</f>
        <v>0</v>
      </c>
      <c r="CT130" s="174">
        <f ca="1">IF(AE129&lt;=0,0,IF($C130-$CJ130&lt;=SUM($CL130:CS130),0,IF(BL130+$C130-$CJ130-SUM($CL130:CS130)&gt;AE129+AU130,AE129+AU130-BL130,$C130-$CJ130-SUM($CL130:CS130))))</f>
        <v>0</v>
      </c>
      <c r="CU130" s="174">
        <f ca="1">IF(AF129&lt;=0,0,IF($C130-$CJ130&lt;=SUM($CL130:CT130),0,IF(BM130+$C130-$CJ130-SUM($CL130:CT130)&gt;AF129+AV130,AF129+AV130-BM130,$C130-$CJ130-SUM($CL130:CT130))))</f>
        <v>0</v>
      </c>
      <c r="CV130" s="174">
        <f ca="1">IF(AG129&lt;=0,0,IF($C130-$CJ130&lt;=SUM($CL130:CU130),0,IF(BN130+$C130-$CJ130-SUM($CL130:CU130)&gt;AG129+AW130,AG129+AW130-BN130,$C130-$CJ130-SUM($CL130:CU130))))</f>
        <v>0</v>
      </c>
      <c r="CW130" s="174">
        <f ca="1">IF(AH129&lt;=0,0,IF($C130-$CJ130&lt;=SUM($CL130:CV130),0,IF(BO130+$C130-$CJ130-SUM($CL130:CV130)&gt;AH129+AX130,AH129+AX130-BO130,$C130-$CJ130-SUM($CL130:CV130))))</f>
        <v>0</v>
      </c>
      <c r="CX130" s="174">
        <f ca="1">IF(AI129&lt;=0,0,IF($C130-$CJ130&lt;=SUM($CL130:CW130),0,IF(BP130+$C130-$CJ130-SUM($CL130:CW130)&gt;AI129+AY130,AI129+AY130-BP130,$C130-$CJ130-SUM($CL130:CW130))))</f>
        <v>0</v>
      </c>
      <c r="CY130" s="174">
        <f ca="1">IF(AJ129&lt;=0,0,IF($C130-$CJ130&lt;=SUM($CL130:CX130),0,IF(BQ130+$C130-$CJ130-SUM($CL130:CX130)&gt;AJ129+AZ130,AJ129+AZ130-BQ130,$C130-$CJ130-SUM($CL130:CX130))))</f>
        <v>0</v>
      </c>
      <c r="CZ130" s="174">
        <f ca="1">IF(AK129&lt;=0,0,IF($C130-$CJ130&lt;=SUM($CL130:CY130),0,IF(BR130+$C130-$CJ130-SUM($CL130:CY130)&gt;AK129+BA130,AK129+BA130-BR130,$C130-$CJ130-SUM($CL130:CY130))))</f>
        <v>0</v>
      </c>
      <c r="DA130" s="176"/>
      <c r="DB130" s="176"/>
    </row>
    <row r="131" spans="1:106">
      <c r="A131" s="165" t="str">
        <f t="shared" ca="1" si="48"/>
        <v/>
      </c>
      <c r="B131" s="166" t="e">
        <f t="shared" ca="1" si="60"/>
        <v>#N/A</v>
      </c>
      <c r="C131" s="169" t="str">
        <f ca="1">IF(A131="","",IF(debteliminator,IF(($E$7-BS131)&lt;0,0,$E$7-BS131),0)+D131)</f>
        <v/>
      </c>
      <c r="D131" s="420"/>
      <c r="E131" s="172">
        <f t="shared" ca="1" si="61"/>
        <v>0</v>
      </c>
      <c r="F131" s="172">
        <f t="shared" ca="1" si="63"/>
        <v>0</v>
      </c>
      <c r="G131" s="172">
        <f t="shared" ca="1" si="64"/>
        <v>0</v>
      </c>
      <c r="H131" s="172">
        <f t="shared" ca="1" si="65"/>
        <v>0</v>
      </c>
      <c r="I131" s="172">
        <f t="shared" ca="1" si="66"/>
        <v>0</v>
      </c>
      <c r="J131" s="172">
        <f t="shared" ca="1" si="67"/>
        <v>0</v>
      </c>
      <c r="K131" s="172">
        <f t="shared" ca="1" si="68"/>
        <v>0</v>
      </c>
      <c r="L131" s="172">
        <f t="shared" ca="1" si="69"/>
        <v>0</v>
      </c>
      <c r="M131" s="172">
        <f t="shared" ca="1" si="70"/>
        <v>0</v>
      </c>
      <c r="N131" s="172">
        <f t="shared" ca="1" si="71"/>
        <v>0</v>
      </c>
      <c r="O131" s="172">
        <f t="shared" ca="1" si="72"/>
        <v>0</v>
      </c>
      <c r="P131" s="172">
        <f t="shared" ca="1" si="73"/>
        <v>0</v>
      </c>
      <c r="Q131" s="172">
        <f t="shared" ca="1" si="74"/>
        <v>0</v>
      </c>
      <c r="R131" s="172">
        <f t="shared" ca="1" si="75"/>
        <v>0</v>
      </c>
      <c r="S131" s="172">
        <f t="shared" ca="1" si="76"/>
        <v>0</v>
      </c>
      <c r="U131" s="169">
        <f t="shared" ca="1" si="49"/>
        <v>0</v>
      </c>
      <c r="V131" s="173">
        <f t="shared" ca="1" si="50"/>
        <v>0</v>
      </c>
      <c r="W131" s="174">
        <f t="shared" ca="1" si="51"/>
        <v>0</v>
      </c>
      <c r="X131" s="174">
        <f t="shared" ca="1" si="80"/>
        <v>0</v>
      </c>
      <c r="Y131" s="174">
        <f t="shared" ca="1" si="80"/>
        <v>0</v>
      </c>
      <c r="Z131" s="174">
        <f t="shared" ca="1" si="80"/>
        <v>0</v>
      </c>
      <c r="AA131" s="174">
        <f t="shared" ca="1" si="80"/>
        <v>0</v>
      </c>
      <c r="AB131" s="174">
        <f t="shared" ca="1" si="80"/>
        <v>0</v>
      </c>
      <c r="AC131" s="174">
        <f t="shared" ca="1" si="80"/>
        <v>0</v>
      </c>
      <c r="AD131" s="174">
        <f t="shared" ca="1" si="80"/>
        <v>0</v>
      </c>
      <c r="AE131" s="174">
        <f t="shared" ca="1" si="80"/>
        <v>0</v>
      </c>
      <c r="AF131" s="174">
        <f t="shared" ca="1" si="80"/>
        <v>0</v>
      </c>
      <c r="AG131" s="174">
        <f t="shared" ca="1" si="80"/>
        <v>0</v>
      </c>
      <c r="AH131" s="174">
        <f t="shared" ca="1" si="80"/>
        <v>0</v>
      </c>
      <c r="AI131" s="174">
        <f t="shared" ca="1" si="80"/>
        <v>0</v>
      </c>
      <c r="AJ131" s="174">
        <f t="shared" ca="1" si="80"/>
        <v>0</v>
      </c>
      <c r="AK131" s="174">
        <f t="shared" ca="1" si="80"/>
        <v>0</v>
      </c>
      <c r="AL131" s="179"/>
      <c r="AM131" s="174">
        <f t="shared" ca="1" si="53"/>
        <v>0</v>
      </c>
      <c r="AN131" s="174">
        <f t="shared" ca="1" si="81"/>
        <v>0</v>
      </c>
      <c r="AO131" s="174">
        <f t="shared" ca="1" si="81"/>
        <v>0</v>
      </c>
      <c r="AP131" s="174">
        <f t="shared" ca="1" si="81"/>
        <v>0</v>
      </c>
      <c r="AQ131" s="174">
        <f t="shared" ca="1" si="81"/>
        <v>0</v>
      </c>
      <c r="AR131" s="174">
        <f t="shared" ca="1" si="81"/>
        <v>0</v>
      </c>
      <c r="AS131" s="174">
        <f t="shared" ca="1" si="81"/>
        <v>0</v>
      </c>
      <c r="AT131" s="174">
        <f t="shared" ca="1" si="81"/>
        <v>0</v>
      </c>
      <c r="AU131" s="174">
        <f t="shared" ca="1" si="81"/>
        <v>0</v>
      </c>
      <c r="AV131" s="174">
        <f t="shared" ca="1" si="81"/>
        <v>0</v>
      </c>
      <c r="AW131" s="174">
        <f t="shared" ca="1" si="81"/>
        <v>0</v>
      </c>
      <c r="AX131" s="174">
        <f t="shared" ca="1" si="81"/>
        <v>0</v>
      </c>
      <c r="AY131" s="174">
        <f t="shared" ca="1" si="81"/>
        <v>0</v>
      </c>
      <c r="AZ131" s="174">
        <f t="shared" ca="1" si="81"/>
        <v>0</v>
      </c>
      <c r="BA131" s="174">
        <f t="shared" ca="1" si="81"/>
        <v>0</v>
      </c>
      <c r="BB131" s="175">
        <f t="shared" ca="1" si="55"/>
        <v>0</v>
      </c>
      <c r="BC131" s="176"/>
      <c r="BD131" s="174">
        <f t="shared" ca="1" si="56"/>
        <v>0</v>
      </c>
      <c r="BE131" s="174">
        <f t="shared" ca="1" si="82"/>
        <v>0</v>
      </c>
      <c r="BF131" s="174">
        <f t="shared" ca="1" si="82"/>
        <v>0</v>
      </c>
      <c r="BG131" s="174">
        <f t="shared" ca="1" si="82"/>
        <v>0</v>
      </c>
      <c r="BH131" s="174">
        <f t="shared" ca="1" si="82"/>
        <v>0</v>
      </c>
      <c r="BI131" s="174">
        <f t="shared" ca="1" si="82"/>
        <v>0</v>
      </c>
      <c r="BJ131" s="174">
        <f t="shared" ca="1" si="82"/>
        <v>0</v>
      </c>
      <c r="BK131" s="174">
        <f t="shared" ca="1" si="82"/>
        <v>0</v>
      </c>
      <c r="BL131" s="174">
        <f t="shared" ca="1" si="82"/>
        <v>0</v>
      </c>
      <c r="BM131" s="174">
        <f t="shared" ca="1" si="82"/>
        <v>0</v>
      </c>
      <c r="BN131" s="174">
        <f t="shared" ca="1" si="82"/>
        <v>0</v>
      </c>
      <c r="BO131" s="174">
        <f t="shared" ca="1" si="82"/>
        <v>0</v>
      </c>
      <c r="BP131" s="174">
        <f t="shared" ca="1" si="82"/>
        <v>0</v>
      </c>
      <c r="BQ131" s="174">
        <f t="shared" ca="1" si="82"/>
        <v>0</v>
      </c>
      <c r="BR131" s="174">
        <f t="shared" ca="1" si="82"/>
        <v>0</v>
      </c>
      <c r="BS131" s="177">
        <f t="shared" ca="1" si="58"/>
        <v>0</v>
      </c>
      <c r="BT131" s="175"/>
      <c r="BU131" s="178">
        <f ca="1">IF(NOT(debteliminator),0,IF(OR(E$11=0,W130+AM131-BD131&lt;=E$11),0,MIN(W130+AM131-BD131-E$11,$C131)))</f>
        <v>0</v>
      </c>
      <c r="BV131" s="174">
        <f ca="1">IF(NOT(debteliminator),0,IF(OR(F$11=0,X130+AN131-BE131&lt;=F$11),0,MIN(X130+AN131-BE131-F$11,$C131-SUM($BU131:BU131))))</f>
        <v>0</v>
      </c>
      <c r="BW131" s="174">
        <f ca="1">IF(NOT(debteliminator),0,IF(OR(G$11=0,Y130+AO131-BF131&lt;=G$11),0,MIN(Y130+AO131-BF131-G$11,$C131-SUM($BU131:BV131))))</f>
        <v>0</v>
      </c>
      <c r="BX131" s="174">
        <f ca="1">IF(NOT(debteliminator),0,IF(OR(H$11=0,Z130+AP131-BG131&lt;=H$11),0,MIN(Z130+AP131-BG131-H$11,$C131-SUM($BU131:BW131))))</f>
        <v>0</v>
      </c>
      <c r="BY131" s="174">
        <f ca="1">IF(NOT(debteliminator),0,IF(OR(I$11=0,AA130+AQ131-BH131&lt;=I$11),0,MIN(AA130+AQ131-BH131-I$11,$C131-SUM($BU131:BX131))))</f>
        <v>0</v>
      </c>
      <c r="BZ131" s="174">
        <f ca="1">IF(NOT(debteliminator),0,IF(OR(J$11=0,AB130+AR131-BI131&lt;=J$11),0,MIN(AB130+AR131-BI131-J$11,$C131-SUM($BU131:BY131))))</f>
        <v>0</v>
      </c>
      <c r="CA131" s="174">
        <f ca="1">IF(NOT(debteliminator),0,IF(OR(K$11=0,AC130+AS131-BJ131&lt;=K$11),0,MIN(AC130+AS131-BJ131-K$11,$C131-SUM($BU131:BZ131))))</f>
        <v>0</v>
      </c>
      <c r="CB131" s="174">
        <f ca="1">IF(NOT(debteliminator),0,IF(OR(L$11=0,AD130+AT131-BK131&lt;=L$11),0,MIN(AD130+AT131-BK131-L$11,$C131-SUM($BU131:CA131))))</f>
        <v>0</v>
      </c>
      <c r="CC131" s="174">
        <f ca="1">IF(NOT(debteliminator),0,IF(OR(M$11=0,AE130+AU131-BL131&lt;=M$11),0,MIN(AE130+AU131-BL131-M$11,$C131-SUM($BU131:CB131))))</f>
        <v>0</v>
      </c>
      <c r="CD131" s="174">
        <f ca="1">IF(NOT(debteliminator),0,IF(OR(N$11=0,AF130+AV131-BM131&lt;=N$11),0,MIN(AF130+AV131-BM131-N$11,$C131-SUM($BU131:CC131))))</f>
        <v>0</v>
      </c>
      <c r="CE131" s="174">
        <f ca="1">IF(NOT(debteliminator),0,IF(OR(O$11=0,AG130+AW131-BN131&lt;=O$11),0,MIN(AG130+AW131-BN131-O$11,$C131-SUM($BU131:CD131))))</f>
        <v>0</v>
      </c>
      <c r="CF131" s="174">
        <f ca="1">IF(NOT(debteliminator),0,IF(OR(P$11=0,AH130+AX131-BO131&lt;=P$11),0,MIN(AH130+AX131-BO131-P$11,$C131-SUM($BU131:CE131))))</f>
        <v>0</v>
      </c>
      <c r="CG131" s="174">
        <f ca="1">IF(NOT(debteliminator),0,IF(OR(Q$11=0,AI130+AY131-BP131&lt;=Q$11),0,MIN(AI130+AY131-BP131-Q$11,$C131-SUM($BU131:CF131))))</f>
        <v>0</v>
      </c>
      <c r="CH131" s="174">
        <f ca="1">IF(NOT(debteliminator),0,IF(OR(R$11=0,AJ130+AZ131-BQ131&lt;=R$11),0,MIN(AJ130+AZ131-BQ131-R$11,$C131-SUM($BU131:CG131))))</f>
        <v>0</v>
      </c>
      <c r="CI131" s="174">
        <f ca="1">IF(NOT(debteliminator),0,IF(OR(S$11=0,AK130+BA131-BR131&lt;=S$11),0,MIN(AK130+BA131-BR131-S$11,$C131-SUM($BU131:CH131))))</f>
        <v>0</v>
      </c>
      <c r="CJ131" s="177">
        <f t="shared" ca="1" si="59"/>
        <v>0</v>
      </c>
      <c r="CL131" s="178">
        <f t="shared" ca="1" si="62"/>
        <v>0</v>
      </c>
      <c r="CM131" s="174">
        <f ca="1">IF(X130&lt;=0,0,IF($C131-$CJ131&lt;=SUM($CL131:CL131),0,IF(BE131+$C131-$CJ131-SUM($CL131:CL131)&gt;X130+AN131,X130+AN131-BE131,$C131-$CJ131-SUM($CL131:CL131))))</f>
        <v>0</v>
      </c>
      <c r="CN131" s="174">
        <f ca="1">IF(Y130&lt;=0,0,IF($C131-$CJ131&lt;=SUM($CL131:CM131),0,IF(BF131+$C131-$CJ131-SUM($CL131:CM131)&gt;Y130+AO131,Y130+AO131-BF131,$C131-$CJ131-SUM($CL131:CM131))))</f>
        <v>0</v>
      </c>
      <c r="CO131" s="174">
        <f ca="1">IF(Z130&lt;=0,0,IF($C131-$CJ131&lt;=SUM($CL131:CN131),0,IF(BG131+$C131-$CJ131-SUM($CL131:CN131)&gt;Z130+AP131,Z130+AP131-BG131,$C131-$CJ131-SUM($CL131:CN131))))</f>
        <v>0</v>
      </c>
      <c r="CP131" s="174">
        <f ca="1">IF(AA130&lt;=0,0,IF($C131-$CJ131&lt;=SUM($CL131:CO131),0,IF(BH131+$C131-$CJ131-SUM($CL131:CO131)&gt;AA130+AQ131,AA130+AQ131-BH131,$C131-$CJ131-SUM($CL131:CO131))))</f>
        <v>0</v>
      </c>
      <c r="CQ131" s="174">
        <f ca="1">IF(AB130&lt;=0,0,IF($C131-$CJ131&lt;=SUM($CL131:CP131),0,IF(BI131+$C131-$CJ131-SUM($CL131:CP131)&gt;AB130+AR131,AB130+AR131-BI131,$C131-$CJ131-SUM($CL131:CP131))))</f>
        <v>0</v>
      </c>
      <c r="CR131" s="174">
        <f ca="1">IF(AC130&lt;=0,0,IF($C131-$CJ131&lt;=SUM($CL131:CQ131),0,IF(BJ131+$C131-$CJ131-SUM($CL131:CQ131)&gt;AC130+AS131,AC130+AS131-BJ131,$C131-$CJ131-SUM($CL131:CQ131))))</f>
        <v>0</v>
      </c>
      <c r="CS131" s="174">
        <f ca="1">IF(AD130&lt;=0,0,IF($C131-$CJ131&lt;=SUM($CL131:CR131),0,IF(BK131+$C131-$CJ131-SUM($CL131:CR131)&gt;AD130+AT131,AD130+AT131-BK131,$C131-$CJ131-SUM($CL131:CR131))))</f>
        <v>0</v>
      </c>
      <c r="CT131" s="174">
        <f ca="1">IF(AE130&lt;=0,0,IF($C131-$CJ131&lt;=SUM($CL131:CS131),0,IF(BL131+$C131-$CJ131-SUM($CL131:CS131)&gt;AE130+AU131,AE130+AU131-BL131,$C131-$CJ131-SUM($CL131:CS131))))</f>
        <v>0</v>
      </c>
      <c r="CU131" s="174">
        <f ca="1">IF(AF130&lt;=0,0,IF($C131-$CJ131&lt;=SUM($CL131:CT131),0,IF(BM131+$C131-$CJ131-SUM($CL131:CT131)&gt;AF130+AV131,AF130+AV131-BM131,$C131-$CJ131-SUM($CL131:CT131))))</f>
        <v>0</v>
      </c>
      <c r="CV131" s="174">
        <f ca="1">IF(AG130&lt;=0,0,IF($C131-$CJ131&lt;=SUM($CL131:CU131),0,IF(BN131+$C131-$CJ131-SUM($CL131:CU131)&gt;AG130+AW131,AG130+AW131-BN131,$C131-$CJ131-SUM($CL131:CU131))))</f>
        <v>0</v>
      </c>
      <c r="CW131" s="174">
        <f ca="1">IF(AH130&lt;=0,0,IF($C131-$CJ131&lt;=SUM($CL131:CV131),0,IF(BO131+$C131-$CJ131-SUM($CL131:CV131)&gt;AH130+AX131,AH130+AX131-BO131,$C131-$CJ131-SUM($CL131:CV131))))</f>
        <v>0</v>
      </c>
      <c r="CX131" s="174">
        <f ca="1">IF(AI130&lt;=0,0,IF($C131-$CJ131&lt;=SUM($CL131:CW131),0,IF(BP131+$C131-$CJ131-SUM($CL131:CW131)&gt;AI130+AY131,AI130+AY131-BP131,$C131-$CJ131-SUM($CL131:CW131))))</f>
        <v>0</v>
      </c>
      <c r="CY131" s="174">
        <f ca="1">IF(AJ130&lt;=0,0,IF($C131-$CJ131&lt;=SUM($CL131:CX131),0,IF(BQ131+$C131-$CJ131-SUM($CL131:CX131)&gt;AJ130+AZ131,AJ130+AZ131-BQ131,$C131-$CJ131-SUM($CL131:CX131))))</f>
        <v>0</v>
      </c>
      <c r="CZ131" s="174">
        <f ca="1">IF(AK130&lt;=0,0,IF($C131-$CJ131&lt;=SUM($CL131:CY131),0,IF(BR131+$C131-$CJ131-SUM($CL131:CY131)&gt;AK130+BA131,AK130+BA131-BR131,$C131-$CJ131-SUM($CL131:CY131))))</f>
        <v>0</v>
      </c>
      <c r="DA131" s="176"/>
      <c r="DB131" s="176"/>
    </row>
    <row r="132" spans="1:106">
      <c r="A132" s="165" t="str">
        <f t="shared" ca="1" si="48"/>
        <v/>
      </c>
      <c r="B132" s="166" t="e">
        <f t="shared" ca="1" si="60"/>
        <v>#N/A</v>
      </c>
      <c r="C132" s="169" t="str">
        <f ca="1">IF(A132="","",IF(debteliminator,IF(($E$7-BS132)&lt;0,0,$E$7-BS132),0)+D132)</f>
        <v/>
      </c>
      <c r="D132" s="420"/>
      <c r="E132" s="172">
        <f t="shared" ca="1" si="61"/>
        <v>0</v>
      </c>
      <c r="F132" s="172">
        <f t="shared" ca="1" si="63"/>
        <v>0</v>
      </c>
      <c r="G132" s="172">
        <f t="shared" ca="1" si="64"/>
        <v>0</v>
      </c>
      <c r="H132" s="172">
        <f t="shared" ca="1" si="65"/>
        <v>0</v>
      </c>
      <c r="I132" s="172">
        <f t="shared" ca="1" si="66"/>
        <v>0</v>
      </c>
      <c r="J132" s="172">
        <f t="shared" ca="1" si="67"/>
        <v>0</v>
      </c>
      <c r="K132" s="172">
        <f t="shared" ca="1" si="68"/>
        <v>0</v>
      </c>
      <c r="L132" s="172">
        <f t="shared" ca="1" si="69"/>
        <v>0</v>
      </c>
      <c r="M132" s="172">
        <f t="shared" ca="1" si="70"/>
        <v>0</v>
      </c>
      <c r="N132" s="172">
        <f t="shared" ca="1" si="71"/>
        <v>0</v>
      </c>
      <c r="O132" s="172">
        <f t="shared" ca="1" si="72"/>
        <v>0</v>
      </c>
      <c r="P132" s="172">
        <f t="shared" ca="1" si="73"/>
        <v>0</v>
      </c>
      <c r="Q132" s="172">
        <f t="shared" ca="1" si="74"/>
        <v>0</v>
      </c>
      <c r="R132" s="172">
        <f t="shared" ca="1" si="75"/>
        <v>0</v>
      </c>
      <c r="S132" s="172">
        <f t="shared" ca="1" si="76"/>
        <v>0</v>
      </c>
      <c r="U132" s="169">
        <f t="shared" ca="1" si="49"/>
        <v>0</v>
      </c>
      <c r="V132" s="173">
        <f t="shared" ca="1" si="50"/>
        <v>0</v>
      </c>
      <c r="W132" s="174">
        <f t="shared" ca="1" si="51"/>
        <v>0</v>
      </c>
      <c r="X132" s="174">
        <f t="shared" ca="1" si="80"/>
        <v>0</v>
      </c>
      <c r="Y132" s="174">
        <f t="shared" ca="1" si="80"/>
        <v>0</v>
      </c>
      <c r="Z132" s="174">
        <f t="shared" ca="1" si="80"/>
        <v>0</v>
      </c>
      <c r="AA132" s="174">
        <f t="shared" ca="1" si="80"/>
        <v>0</v>
      </c>
      <c r="AB132" s="174">
        <f t="shared" ca="1" si="80"/>
        <v>0</v>
      </c>
      <c r="AC132" s="174">
        <f t="shared" ca="1" si="80"/>
        <v>0</v>
      </c>
      <c r="AD132" s="174">
        <f t="shared" ca="1" si="80"/>
        <v>0</v>
      </c>
      <c r="AE132" s="174">
        <f t="shared" ca="1" si="80"/>
        <v>0</v>
      </c>
      <c r="AF132" s="174">
        <f t="shared" ca="1" si="80"/>
        <v>0</v>
      </c>
      <c r="AG132" s="174">
        <f t="shared" ca="1" si="80"/>
        <v>0</v>
      </c>
      <c r="AH132" s="174">
        <f t="shared" ca="1" si="80"/>
        <v>0</v>
      </c>
      <c r="AI132" s="174">
        <f t="shared" ca="1" si="80"/>
        <v>0</v>
      </c>
      <c r="AJ132" s="174">
        <f t="shared" ca="1" si="80"/>
        <v>0</v>
      </c>
      <c r="AK132" s="174">
        <f t="shared" ca="1" si="80"/>
        <v>0</v>
      </c>
      <c r="AL132" s="179"/>
      <c r="AM132" s="174">
        <f t="shared" ca="1" si="53"/>
        <v>0</v>
      </c>
      <c r="AN132" s="174">
        <f t="shared" ca="1" si="81"/>
        <v>0</v>
      </c>
      <c r="AO132" s="174">
        <f t="shared" ca="1" si="81"/>
        <v>0</v>
      </c>
      <c r="AP132" s="174">
        <f t="shared" ca="1" si="81"/>
        <v>0</v>
      </c>
      <c r="AQ132" s="174">
        <f t="shared" ca="1" si="81"/>
        <v>0</v>
      </c>
      <c r="AR132" s="174">
        <f t="shared" ca="1" si="81"/>
        <v>0</v>
      </c>
      <c r="AS132" s="174">
        <f t="shared" ca="1" si="81"/>
        <v>0</v>
      </c>
      <c r="AT132" s="174">
        <f t="shared" ca="1" si="81"/>
        <v>0</v>
      </c>
      <c r="AU132" s="174">
        <f t="shared" ca="1" si="81"/>
        <v>0</v>
      </c>
      <c r="AV132" s="174">
        <f t="shared" ca="1" si="81"/>
        <v>0</v>
      </c>
      <c r="AW132" s="174">
        <f t="shared" ca="1" si="81"/>
        <v>0</v>
      </c>
      <c r="AX132" s="174">
        <f t="shared" ca="1" si="81"/>
        <v>0</v>
      </c>
      <c r="AY132" s="174">
        <f t="shared" ca="1" si="81"/>
        <v>0</v>
      </c>
      <c r="AZ132" s="174">
        <f t="shared" ca="1" si="81"/>
        <v>0</v>
      </c>
      <c r="BA132" s="174">
        <f t="shared" ca="1" si="81"/>
        <v>0</v>
      </c>
      <c r="BB132" s="175">
        <f t="shared" ca="1" si="55"/>
        <v>0</v>
      </c>
      <c r="BC132" s="176"/>
      <c r="BD132" s="174">
        <f t="shared" ca="1" si="56"/>
        <v>0</v>
      </c>
      <c r="BE132" s="174">
        <f t="shared" ca="1" si="82"/>
        <v>0</v>
      </c>
      <c r="BF132" s="174">
        <f t="shared" ca="1" si="82"/>
        <v>0</v>
      </c>
      <c r="BG132" s="174">
        <f t="shared" ca="1" si="82"/>
        <v>0</v>
      </c>
      <c r="BH132" s="174">
        <f t="shared" ca="1" si="82"/>
        <v>0</v>
      </c>
      <c r="BI132" s="174">
        <f t="shared" ca="1" si="82"/>
        <v>0</v>
      </c>
      <c r="BJ132" s="174">
        <f t="shared" ca="1" si="82"/>
        <v>0</v>
      </c>
      <c r="BK132" s="174">
        <f t="shared" ca="1" si="82"/>
        <v>0</v>
      </c>
      <c r="BL132" s="174">
        <f t="shared" ca="1" si="82"/>
        <v>0</v>
      </c>
      <c r="BM132" s="174">
        <f t="shared" ca="1" si="82"/>
        <v>0</v>
      </c>
      <c r="BN132" s="174">
        <f t="shared" ca="1" si="82"/>
        <v>0</v>
      </c>
      <c r="BO132" s="174">
        <f t="shared" ca="1" si="82"/>
        <v>0</v>
      </c>
      <c r="BP132" s="174">
        <f t="shared" ca="1" si="82"/>
        <v>0</v>
      </c>
      <c r="BQ132" s="174">
        <f t="shared" ca="1" si="82"/>
        <v>0</v>
      </c>
      <c r="BR132" s="174">
        <f t="shared" ca="1" si="82"/>
        <v>0</v>
      </c>
      <c r="BS132" s="177">
        <f t="shared" ca="1" si="58"/>
        <v>0</v>
      </c>
      <c r="BT132" s="175"/>
      <c r="BU132" s="178">
        <f ca="1">IF(NOT(debteliminator),0,IF(OR(E$11=0,W131+AM132-BD132&lt;=E$11),0,MIN(W131+AM132-BD132-E$11,$C132)))</f>
        <v>0</v>
      </c>
      <c r="BV132" s="174">
        <f ca="1">IF(NOT(debteliminator),0,IF(OR(F$11=0,X131+AN132-BE132&lt;=F$11),0,MIN(X131+AN132-BE132-F$11,$C132-SUM($BU132:BU132))))</f>
        <v>0</v>
      </c>
      <c r="BW132" s="174">
        <f ca="1">IF(NOT(debteliminator),0,IF(OR(G$11=0,Y131+AO132-BF132&lt;=G$11),0,MIN(Y131+AO132-BF132-G$11,$C132-SUM($BU132:BV132))))</f>
        <v>0</v>
      </c>
      <c r="BX132" s="174">
        <f ca="1">IF(NOT(debteliminator),0,IF(OR(H$11=0,Z131+AP132-BG132&lt;=H$11),0,MIN(Z131+AP132-BG132-H$11,$C132-SUM($BU132:BW132))))</f>
        <v>0</v>
      </c>
      <c r="BY132" s="174">
        <f ca="1">IF(NOT(debteliminator),0,IF(OR(I$11=0,AA131+AQ132-BH132&lt;=I$11),0,MIN(AA131+AQ132-BH132-I$11,$C132-SUM($BU132:BX132))))</f>
        <v>0</v>
      </c>
      <c r="BZ132" s="174">
        <f ca="1">IF(NOT(debteliminator),0,IF(OR(J$11=0,AB131+AR132-BI132&lt;=J$11),0,MIN(AB131+AR132-BI132-J$11,$C132-SUM($BU132:BY132))))</f>
        <v>0</v>
      </c>
      <c r="CA132" s="174">
        <f ca="1">IF(NOT(debteliminator),0,IF(OR(K$11=0,AC131+AS132-BJ132&lt;=K$11),0,MIN(AC131+AS132-BJ132-K$11,$C132-SUM($BU132:BZ132))))</f>
        <v>0</v>
      </c>
      <c r="CB132" s="174">
        <f ca="1">IF(NOT(debteliminator),0,IF(OR(L$11=0,AD131+AT132-BK132&lt;=L$11),0,MIN(AD131+AT132-BK132-L$11,$C132-SUM($BU132:CA132))))</f>
        <v>0</v>
      </c>
      <c r="CC132" s="174">
        <f ca="1">IF(NOT(debteliminator),0,IF(OR(M$11=0,AE131+AU132-BL132&lt;=M$11),0,MIN(AE131+AU132-BL132-M$11,$C132-SUM($BU132:CB132))))</f>
        <v>0</v>
      </c>
      <c r="CD132" s="174">
        <f ca="1">IF(NOT(debteliminator),0,IF(OR(N$11=0,AF131+AV132-BM132&lt;=N$11),0,MIN(AF131+AV132-BM132-N$11,$C132-SUM($BU132:CC132))))</f>
        <v>0</v>
      </c>
      <c r="CE132" s="174">
        <f ca="1">IF(NOT(debteliminator),0,IF(OR(O$11=0,AG131+AW132-BN132&lt;=O$11),0,MIN(AG131+AW132-BN132-O$11,$C132-SUM($BU132:CD132))))</f>
        <v>0</v>
      </c>
      <c r="CF132" s="174">
        <f ca="1">IF(NOT(debteliminator),0,IF(OR(P$11=0,AH131+AX132-BO132&lt;=P$11),0,MIN(AH131+AX132-BO132-P$11,$C132-SUM($BU132:CE132))))</f>
        <v>0</v>
      </c>
      <c r="CG132" s="174">
        <f ca="1">IF(NOT(debteliminator),0,IF(OR(Q$11=0,AI131+AY132-BP132&lt;=Q$11),0,MIN(AI131+AY132-BP132-Q$11,$C132-SUM($BU132:CF132))))</f>
        <v>0</v>
      </c>
      <c r="CH132" s="174">
        <f ca="1">IF(NOT(debteliminator),0,IF(OR(R$11=0,AJ131+AZ132-BQ132&lt;=R$11),0,MIN(AJ131+AZ132-BQ132-R$11,$C132-SUM($BU132:CG132))))</f>
        <v>0</v>
      </c>
      <c r="CI132" s="174">
        <f ca="1">IF(NOT(debteliminator),0,IF(OR(S$11=0,AK131+BA132-BR132&lt;=S$11),0,MIN(AK131+BA132-BR132-S$11,$C132-SUM($BU132:CH132))))</f>
        <v>0</v>
      </c>
      <c r="CJ132" s="177">
        <f t="shared" ca="1" si="59"/>
        <v>0</v>
      </c>
      <c r="CL132" s="178">
        <f t="shared" ca="1" si="62"/>
        <v>0</v>
      </c>
      <c r="CM132" s="174">
        <f ca="1">IF(X131&lt;=0,0,IF($C132-$CJ132&lt;=SUM($CL132:CL132),0,IF(BE132+$C132-$CJ132-SUM($CL132:CL132)&gt;X131+AN132,X131+AN132-BE132,$C132-$CJ132-SUM($CL132:CL132))))</f>
        <v>0</v>
      </c>
      <c r="CN132" s="174">
        <f ca="1">IF(Y131&lt;=0,0,IF($C132-$CJ132&lt;=SUM($CL132:CM132),0,IF(BF132+$C132-$CJ132-SUM($CL132:CM132)&gt;Y131+AO132,Y131+AO132-BF132,$C132-$CJ132-SUM($CL132:CM132))))</f>
        <v>0</v>
      </c>
      <c r="CO132" s="174">
        <f ca="1">IF(Z131&lt;=0,0,IF($C132-$CJ132&lt;=SUM($CL132:CN132),0,IF(BG132+$C132-$CJ132-SUM($CL132:CN132)&gt;Z131+AP132,Z131+AP132-BG132,$C132-$CJ132-SUM($CL132:CN132))))</f>
        <v>0</v>
      </c>
      <c r="CP132" s="174">
        <f ca="1">IF(AA131&lt;=0,0,IF($C132-$CJ132&lt;=SUM($CL132:CO132),0,IF(BH132+$C132-$CJ132-SUM($CL132:CO132)&gt;AA131+AQ132,AA131+AQ132-BH132,$C132-$CJ132-SUM($CL132:CO132))))</f>
        <v>0</v>
      </c>
      <c r="CQ132" s="174">
        <f ca="1">IF(AB131&lt;=0,0,IF($C132-$CJ132&lt;=SUM($CL132:CP132),0,IF(BI132+$C132-$CJ132-SUM($CL132:CP132)&gt;AB131+AR132,AB131+AR132-BI132,$C132-$CJ132-SUM($CL132:CP132))))</f>
        <v>0</v>
      </c>
      <c r="CR132" s="174">
        <f ca="1">IF(AC131&lt;=0,0,IF($C132-$CJ132&lt;=SUM($CL132:CQ132),0,IF(BJ132+$C132-$CJ132-SUM($CL132:CQ132)&gt;AC131+AS132,AC131+AS132-BJ132,$C132-$CJ132-SUM($CL132:CQ132))))</f>
        <v>0</v>
      </c>
      <c r="CS132" s="174">
        <f ca="1">IF(AD131&lt;=0,0,IF($C132-$CJ132&lt;=SUM($CL132:CR132),0,IF(BK132+$C132-$CJ132-SUM($CL132:CR132)&gt;AD131+AT132,AD131+AT132-BK132,$C132-$CJ132-SUM($CL132:CR132))))</f>
        <v>0</v>
      </c>
      <c r="CT132" s="174">
        <f ca="1">IF(AE131&lt;=0,0,IF($C132-$CJ132&lt;=SUM($CL132:CS132),0,IF(BL132+$C132-$CJ132-SUM($CL132:CS132)&gt;AE131+AU132,AE131+AU132-BL132,$C132-$CJ132-SUM($CL132:CS132))))</f>
        <v>0</v>
      </c>
      <c r="CU132" s="174">
        <f ca="1">IF(AF131&lt;=0,0,IF($C132-$CJ132&lt;=SUM($CL132:CT132),0,IF(BM132+$C132-$CJ132-SUM($CL132:CT132)&gt;AF131+AV132,AF131+AV132-BM132,$C132-$CJ132-SUM($CL132:CT132))))</f>
        <v>0</v>
      </c>
      <c r="CV132" s="174">
        <f ca="1">IF(AG131&lt;=0,0,IF($C132-$CJ132&lt;=SUM($CL132:CU132),0,IF(BN132+$C132-$CJ132-SUM($CL132:CU132)&gt;AG131+AW132,AG131+AW132-BN132,$C132-$CJ132-SUM($CL132:CU132))))</f>
        <v>0</v>
      </c>
      <c r="CW132" s="174">
        <f ca="1">IF(AH131&lt;=0,0,IF($C132-$CJ132&lt;=SUM($CL132:CV132),0,IF(BO132+$C132-$CJ132-SUM($CL132:CV132)&gt;AH131+AX132,AH131+AX132-BO132,$C132-$CJ132-SUM($CL132:CV132))))</f>
        <v>0</v>
      </c>
      <c r="CX132" s="174">
        <f ca="1">IF(AI131&lt;=0,0,IF($C132-$CJ132&lt;=SUM($CL132:CW132),0,IF(BP132+$C132-$CJ132-SUM($CL132:CW132)&gt;AI131+AY132,AI131+AY132-BP132,$C132-$CJ132-SUM($CL132:CW132))))</f>
        <v>0</v>
      </c>
      <c r="CY132" s="174">
        <f ca="1">IF(AJ131&lt;=0,0,IF($C132-$CJ132&lt;=SUM($CL132:CX132),0,IF(BQ132+$C132-$CJ132-SUM($CL132:CX132)&gt;AJ131+AZ132,AJ131+AZ132-BQ132,$C132-$CJ132-SUM($CL132:CX132))))</f>
        <v>0</v>
      </c>
      <c r="CZ132" s="174">
        <f ca="1">IF(AK131&lt;=0,0,IF($C132-$CJ132&lt;=SUM($CL132:CY132),0,IF(BR132+$C132-$CJ132-SUM($CL132:CY132)&gt;AK131+BA132,AK131+BA132-BR132,$C132-$CJ132-SUM($CL132:CY132))))</f>
        <v>0</v>
      </c>
      <c r="DA132" s="176"/>
      <c r="DB132" s="176"/>
    </row>
    <row r="133" spans="1:106">
      <c r="A133" s="165" t="str">
        <f t="shared" ca="1" si="48"/>
        <v/>
      </c>
      <c r="B133" s="166" t="e">
        <f t="shared" ca="1" si="60"/>
        <v>#N/A</v>
      </c>
      <c r="C133" s="169" t="str">
        <f ca="1">IF(A133="","",IF(debteliminator,IF(($E$7-BS133)&lt;0,0,$E$7-BS133),0)+D133)</f>
        <v/>
      </c>
      <c r="D133" s="420"/>
      <c r="E133" s="172">
        <f t="shared" ca="1" si="61"/>
        <v>0</v>
      </c>
      <c r="F133" s="172">
        <f t="shared" ca="1" si="63"/>
        <v>0</v>
      </c>
      <c r="G133" s="172">
        <f t="shared" ca="1" si="64"/>
        <v>0</v>
      </c>
      <c r="H133" s="172">
        <f t="shared" ca="1" si="65"/>
        <v>0</v>
      </c>
      <c r="I133" s="172">
        <f t="shared" ca="1" si="66"/>
        <v>0</v>
      </c>
      <c r="J133" s="172">
        <f t="shared" ca="1" si="67"/>
        <v>0</v>
      </c>
      <c r="K133" s="172">
        <f t="shared" ca="1" si="68"/>
        <v>0</v>
      </c>
      <c r="L133" s="172">
        <f t="shared" ca="1" si="69"/>
        <v>0</v>
      </c>
      <c r="M133" s="172">
        <f t="shared" ca="1" si="70"/>
        <v>0</v>
      </c>
      <c r="N133" s="172">
        <f t="shared" ca="1" si="71"/>
        <v>0</v>
      </c>
      <c r="O133" s="172">
        <f t="shared" ca="1" si="72"/>
        <v>0</v>
      </c>
      <c r="P133" s="172">
        <f t="shared" ca="1" si="73"/>
        <v>0</v>
      </c>
      <c r="Q133" s="172">
        <f t="shared" ca="1" si="74"/>
        <v>0</v>
      </c>
      <c r="R133" s="172">
        <f t="shared" ca="1" si="75"/>
        <v>0</v>
      </c>
      <c r="S133" s="172">
        <f t="shared" ca="1" si="76"/>
        <v>0</v>
      </c>
      <c r="U133" s="169">
        <f t="shared" ca="1" si="49"/>
        <v>0</v>
      </c>
      <c r="V133" s="173">
        <f t="shared" ca="1" si="50"/>
        <v>0</v>
      </c>
      <c r="W133" s="174">
        <f t="shared" ca="1" si="51"/>
        <v>0</v>
      </c>
      <c r="X133" s="174">
        <f t="shared" ca="1" si="80"/>
        <v>0</v>
      </c>
      <c r="Y133" s="174">
        <f t="shared" ca="1" si="80"/>
        <v>0</v>
      </c>
      <c r="Z133" s="174">
        <f t="shared" ca="1" si="80"/>
        <v>0</v>
      </c>
      <c r="AA133" s="174">
        <f t="shared" ca="1" si="80"/>
        <v>0</v>
      </c>
      <c r="AB133" s="174">
        <f t="shared" ca="1" si="80"/>
        <v>0</v>
      </c>
      <c r="AC133" s="174">
        <f t="shared" ca="1" si="80"/>
        <v>0</v>
      </c>
      <c r="AD133" s="174">
        <f t="shared" ca="1" si="80"/>
        <v>0</v>
      </c>
      <c r="AE133" s="174">
        <f t="shared" ca="1" si="80"/>
        <v>0</v>
      </c>
      <c r="AF133" s="174">
        <f t="shared" ca="1" si="80"/>
        <v>0</v>
      </c>
      <c r="AG133" s="174">
        <f t="shared" ca="1" si="80"/>
        <v>0</v>
      </c>
      <c r="AH133" s="174">
        <f t="shared" ca="1" si="80"/>
        <v>0</v>
      </c>
      <c r="AI133" s="174">
        <f t="shared" ca="1" si="80"/>
        <v>0</v>
      </c>
      <c r="AJ133" s="174">
        <f t="shared" ca="1" si="80"/>
        <v>0</v>
      </c>
      <c r="AK133" s="174">
        <f t="shared" ca="1" si="80"/>
        <v>0</v>
      </c>
      <c r="AL133" s="179"/>
      <c r="AM133" s="174">
        <f t="shared" ca="1" si="53"/>
        <v>0</v>
      </c>
      <c r="AN133" s="174">
        <f t="shared" ca="1" si="81"/>
        <v>0</v>
      </c>
      <c r="AO133" s="174">
        <f t="shared" ca="1" si="81"/>
        <v>0</v>
      </c>
      <c r="AP133" s="174">
        <f t="shared" ca="1" si="81"/>
        <v>0</v>
      </c>
      <c r="AQ133" s="174">
        <f t="shared" ca="1" si="81"/>
        <v>0</v>
      </c>
      <c r="AR133" s="174">
        <f t="shared" ca="1" si="81"/>
        <v>0</v>
      </c>
      <c r="AS133" s="174">
        <f t="shared" ca="1" si="81"/>
        <v>0</v>
      </c>
      <c r="AT133" s="174">
        <f t="shared" ca="1" si="81"/>
        <v>0</v>
      </c>
      <c r="AU133" s="174">
        <f t="shared" ca="1" si="81"/>
        <v>0</v>
      </c>
      <c r="AV133" s="174">
        <f t="shared" ca="1" si="81"/>
        <v>0</v>
      </c>
      <c r="AW133" s="174">
        <f t="shared" ca="1" si="81"/>
        <v>0</v>
      </c>
      <c r="AX133" s="174">
        <f t="shared" ca="1" si="81"/>
        <v>0</v>
      </c>
      <c r="AY133" s="174">
        <f t="shared" ca="1" si="81"/>
        <v>0</v>
      </c>
      <c r="AZ133" s="174">
        <f t="shared" ca="1" si="81"/>
        <v>0</v>
      </c>
      <c r="BA133" s="174">
        <f t="shared" ca="1" si="81"/>
        <v>0</v>
      </c>
      <c r="BB133" s="175">
        <f t="shared" ca="1" si="55"/>
        <v>0</v>
      </c>
      <c r="BC133" s="176"/>
      <c r="BD133" s="174">
        <f t="shared" ca="1" si="56"/>
        <v>0</v>
      </c>
      <c r="BE133" s="174">
        <f t="shared" ca="1" si="82"/>
        <v>0</v>
      </c>
      <c r="BF133" s="174">
        <f t="shared" ca="1" si="82"/>
        <v>0</v>
      </c>
      <c r="BG133" s="174">
        <f t="shared" ca="1" si="82"/>
        <v>0</v>
      </c>
      <c r="BH133" s="174">
        <f t="shared" ca="1" si="82"/>
        <v>0</v>
      </c>
      <c r="BI133" s="174">
        <f t="shared" ca="1" si="82"/>
        <v>0</v>
      </c>
      <c r="BJ133" s="174">
        <f t="shared" ca="1" si="82"/>
        <v>0</v>
      </c>
      <c r="BK133" s="174">
        <f t="shared" ca="1" si="82"/>
        <v>0</v>
      </c>
      <c r="BL133" s="174">
        <f t="shared" ca="1" si="82"/>
        <v>0</v>
      </c>
      <c r="BM133" s="174">
        <f t="shared" ca="1" si="82"/>
        <v>0</v>
      </c>
      <c r="BN133" s="174">
        <f t="shared" ca="1" si="82"/>
        <v>0</v>
      </c>
      <c r="BO133" s="174">
        <f t="shared" ca="1" si="82"/>
        <v>0</v>
      </c>
      <c r="BP133" s="174">
        <f t="shared" ca="1" si="82"/>
        <v>0</v>
      </c>
      <c r="BQ133" s="174">
        <f t="shared" ca="1" si="82"/>
        <v>0</v>
      </c>
      <c r="BR133" s="174">
        <f t="shared" ca="1" si="82"/>
        <v>0</v>
      </c>
      <c r="BS133" s="177">
        <f t="shared" ca="1" si="58"/>
        <v>0</v>
      </c>
      <c r="BT133" s="175"/>
      <c r="BU133" s="178">
        <f ca="1">IF(NOT(debteliminator),0,IF(OR(E$11=0,W132+AM133-BD133&lt;=E$11),0,MIN(W132+AM133-BD133-E$11,$C133)))</f>
        <v>0</v>
      </c>
      <c r="BV133" s="174">
        <f ca="1">IF(NOT(debteliminator),0,IF(OR(F$11=0,X132+AN133-BE133&lt;=F$11),0,MIN(X132+AN133-BE133-F$11,$C133-SUM($BU133:BU133))))</f>
        <v>0</v>
      </c>
      <c r="BW133" s="174">
        <f ca="1">IF(NOT(debteliminator),0,IF(OR(G$11=0,Y132+AO133-BF133&lt;=G$11),0,MIN(Y132+AO133-BF133-G$11,$C133-SUM($BU133:BV133))))</f>
        <v>0</v>
      </c>
      <c r="BX133" s="174">
        <f ca="1">IF(NOT(debteliminator),0,IF(OR(H$11=0,Z132+AP133-BG133&lt;=H$11),0,MIN(Z132+AP133-BG133-H$11,$C133-SUM($BU133:BW133))))</f>
        <v>0</v>
      </c>
      <c r="BY133" s="174">
        <f ca="1">IF(NOT(debteliminator),0,IF(OR(I$11=0,AA132+AQ133-BH133&lt;=I$11),0,MIN(AA132+AQ133-BH133-I$11,$C133-SUM($BU133:BX133))))</f>
        <v>0</v>
      </c>
      <c r="BZ133" s="174">
        <f ca="1">IF(NOT(debteliminator),0,IF(OR(J$11=0,AB132+AR133-BI133&lt;=J$11),0,MIN(AB132+AR133-BI133-J$11,$C133-SUM($BU133:BY133))))</f>
        <v>0</v>
      </c>
      <c r="CA133" s="174">
        <f ca="1">IF(NOT(debteliminator),0,IF(OR(K$11=0,AC132+AS133-BJ133&lt;=K$11),0,MIN(AC132+AS133-BJ133-K$11,$C133-SUM($BU133:BZ133))))</f>
        <v>0</v>
      </c>
      <c r="CB133" s="174">
        <f ca="1">IF(NOT(debteliminator),0,IF(OR(L$11=0,AD132+AT133-BK133&lt;=L$11),0,MIN(AD132+AT133-BK133-L$11,$C133-SUM($BU133:CA133))))</f>
        <v>0</v>
      </c>
      <c r="CC133" s="174">
        <f ca="1">IF(NOT(debteliminator),0,IF(OR(M$11=0,AE132+AU133-BL133&lt;=M$11),0,MIN(AE132+AU133-BL133-M$11,$C133-SUM($BU133:CB133))))</f>
        <v>0</v>
      </c>
      <c r="CD133" s="174">
        <f ca="1">IF(NOT(debteliminator),0,IF(OR(N$11=0,AF132+AV133-BM133&lt;=N$11),0,MIN(AF132+AV133-BM133-N$11,$C133-SUM($BU133:CC133))))</f>
        <v>0</v>
      </c>
      <c r="CE133" s="174">
        <f ca="1">IF(NOT(debteliminator),0,IF(OR(O$11=0,AG132+AW133-BN133&lt;=O$11),0,MIN(AG132+AW133-BN133-O$11,$C133-SUM($BU133:CD133))))</f>
        <v>0</v>
      </c>
      <c r="CF133" s="174">
        <f ca="1">IF(NOT(debteliminator),0,IF(OR(P$11=0,AH132+AX133-BO133&lt;=P$11),0,MIN(AH132+AX133-BO133-P$11,$C133-SUM($BU133:CE133))))</f>
        <v>0</v>
      </c>
      <c r="CG133" s="174">
        <f ca="1">IF(NOT(debteliminator),0,IF(OR(Q$11=0,AI132+AY133-BP133&lt;=Q$11),0,MIN(AI132+AY133-BP133-Q$11,$C133-SUM($BU133:CF133))))</f>
        <v>0</v>
      </c>
      <c r="CH133" s="174">
        <f ca="1">IF(NOT(debteliminator),0,IF(OR(R$11=0,AJ132+AZ133-BQ133&lt;=R$11),0,MIN(AJ132+AZ133-BQ133-R$11,$C133-SUM($BU133:CG133))))</f>
        <v>0</v>
      </c>
      <c r="CI133" s="174">
        <f ca="1">IF(NOT(debteliminator),0,IF(OR(S$11=0,AK132+BA133-BR133&lt;=S$11),0,MIN(AK132+BA133-BR133-S$11,$C133-SUM($BU133:CH133))))</f>
        <v>0</v>
      </c>
      <c r="CJ133" s="177">
        <f t="shared" ca="1" si="59"/>
        <v>0</v>
      </c>
      <c r="CL133" s="178">
        <f t="shared" ca="1" si="62"/>
        <v>0</v>
      </c>
      <c r="CM133" s="174">
        <f ca="1">IF(X132&lt;=0,0,IF($C133-$CJ133&lt;=SUM($CL133:CL133),0,IF(BE133+$C133-$CJ133-SUM($CL133:CL133)&gt;X132+AN133,X132+AN133-BE133,$C133-$CJ133-SUM($CL133:CL133))))</f>
        <v>0</v>
      </c>
      <c r="CN133" s="174">
        <f ca="1">IF(Y132&lt;=0,0,IF($C133-$CJ133&lt;=SUM($CL133:CM133),0,IF(BF133+$C133-$CJ133-SUM($CL133:CM133)&gt;Y132+AO133,Y132+AO133-BF133,$C133-$CJ133-SUM($CL133:CM133))))</f>
        <v>0</v>
      </c>
      <c r="CO133" s="174">
        <f ca="1">IF(Z132&lt;=0,0,IF($C133-$CJ133&lt;=SUM($CL133:CN133),0,IF(BG133+$C133-$CJ133-SUM($CL133:CN133)&gt;Z132+AP133,Z132+AP133-BG133,$C133-$CJ133-SUM($CL133:CN133))))</f>
        <v>0</v>
      </c>
      <c r="CP133" s="174">
        <f ca="1">IF(AA132&lt;=0,0,IF($C133-$CJ133&lt;=SUM($CL133:CO133),0,IF(BH133+$C133-$CJ133-SUM($CL133:CO133)&gt;AA132+AQ133,AA132+AQ133-BH133,$C133-$CJ133-SUM($CL133:CO133))))</f>
        <v>0</v>
      </c>
      <c r="CQ133" s="174">
        <f ca="1">IF(AB132&lt;=0,0,IF($C133-$CJ133&lt;=SUM($CL133:CP133),0,IF(BI133+$C133-$CJ133-SUM($CL133:CP133)&gt;AB132+AR133,AB132+AR133-BI133,$C133-$CJ133-SUM($CL133:CP133))))</f>
        <v>0</v>
      </c>
      <c r="CR133" s="174">
        <f ca="1">IF(AC132&lt;=0,0,IF($C133-$CJ133&lt;=SUM($CL133:CQ133),0,IF(BJ133+$C133-$CJ133-SUM($CL133:CQ133)&gt;AC132+AS133,AC132+AS133-BJ133,$C133-$CJ133-SUM($CL133:CQ133))))</f>
        <v>0</v>
      </c>
      <c r="CS133" s="174">
        <f ca="1">IF(AD132&lt;=0,0,IF($C133-$CJ133&lt;=SUM($CL133:CR133),0,IF(BK133+$C133-$CJ133-SUM($CL133:CR133)&gt;AD132+AT133,AD132+AT133-BK133,$C133-$CJ133-SUM($CL133:CR133))))</f>
        <v>0</v>
      </c>
      <c r="CT133" s="174">
        <f ca="1">IF(AE132&lt;=0,0,IF($C133-$CJ133&lt;=SUM($CL133:CS133),0,IF(BL133+$C133-$CJ133-SUM($CL133:CS133)&gt;AE132+AU133,AE132+AU133-BL133,$C133-$CJ133-SUM($CL133:CS133))))</f>
        <v>0</v>
      </c>
      <c r="CU133" s="174">
        <f ca="1">IF(AF132&lt;=0,0,IF($C133-$CJ133&lt;=SUM($CL133:CT133),0,IF(BM133+$C133-$CJ133-SUM($CL133:CT133)&gt;AF132+AV133,AF132+AV133-BM133,$C133-$CJ133-SUM($CL133:CT133))))</f>
        <v>0</v>
      </c>
      <c r="CV133" s="174">
        <f ca="1">IF(AG132&lt;=0,0,IF($C133-$CJ133&lt;=SUM($CL133:CU133),0,IF(BN133+$C133-$CJ133-SUM($CL133:CU133)&gt;AG132+AW133,AG132+AW133-BN133,$C133-$CJ133-SUM($CL133:CU133))))</f>
        <v>0</v>
      </c>
      <c r="CW133" s="174">
        <f ca="1">IF(AH132&lt;=0,0,IF($C133-$CJ133&lt;=SUM($CL133:CV133),0,IF(BO133+$C133-$CJ133-SUM($CL133:CV133)&gt;AH132+AX133,AH132+AX133-BO133,$C133-$CJ133-SUM($CL133:CV133))))</f>
        <v>0</v>
      </c>
      <c r="CX133" s="174">
        <f ca="1">IF(AI132&lt;=0,0,IF($C133-$CJ133&lt;=SUM($CL133:CW133),0,IF(BP133+$C133-$CJ133-SUM($CL133:CW133)&gt;AI132+AY133,AI132+AY133-BP133,$C133-$CJ133-SUM($CL133:CW133))))</f>
        <v>0</v>
      </c>
      <c r="CY133" s="174">
        <f ca="1">IF(AJ132&lt;=0,0,IF($C133-$CJ133&lt;=SUM($CL133:CX133),0,IF(BQ133+$C133-$CJ133-SUM($CL133:CX133)&gt;AJ132+AZ133,AJ132+AZ133-BQ133,$C133-$CJ133-SUM($CL133:CX133))))</f>
        <v>0</v>
      </c>
      <c r="CZ133" s="174">
        <f ca="1">IF(AK132&lt;=0,0,IF($C133-$CJ133&lt;=SUM($CL133:CY133),0,IF(BR133+$C133-$CJ133-SUM($CL133:CY133)&gt;AK132+BA133,AK132+BA133-BR133,$C133-$CJ133-SUM($CL133:CY133))))</f>
        <v>0</v>
      </c>
      <c r="DA133" s="176"/>
      <c r="DB133" s="176"/>
    </row>
    <row r="134" spans="1:106">
      <c r="A134" s="165" t="str">
        <f t="shared" ca="1" si="48"/>
        <v/>
      </c>
      <c r="B134" s="166" t="e">
        <f t="shared" ca="1" si="60"/>
        <v>#N/A</v>
      </c>
      <c r="C134" s="169" t="str">
        <f ca="1">IF(A134="","",IF(debteliminator,IF(($E$7-BS134)&lt;0,0,$E$7-BS134),0)+D134)</f>
        <v/>
      </c>
      <c r="D134" s="420"/>
      <c r="E134" s="172">
        <f t="shared" ca="1" si="61"/>
        <v>0</v>
      </c>
      <c r="F134" s="172">
        <f t="shared" ca="1" si="63"/>
        <v>0</v>
      </c>
      <c r="G134" s="172">
        <f t="shared" ca="1" si="64"/>
        <v>0</v>
      </c>
      <c r="H134" s="172">
        <f t="shared" ca="1" si="65"/>
        <v>0</v>
      </c>
      <c r="I134" s="172">
        <f t="shared" ca="1" si="66"/>
        <v>0</v>
      </c>
      <c r="J134" s="172">
        <f t="shared" ca="1" si="67"/>
        <v>0</v>
      </c>
      <c r="K134" s="172">
        <f t="shared" ca="1" si="68"/>
        <v>0</v>
      </c>
      <c r="L134" s="172">
        <f t="shared" ca="1" si="69"/>
        <v>0</v>
      </c>
      <c r="M134" s="172">
        <f t="shared" ca="1" si="70"/>
        <v>0</v>
      </c>
      <c r="N134" s="172">
        <f t="shared" ca="1" si="71"/>
        <v>0</v>
      </c>
      <c r="O134" s="172">
        <f t="shared" ca="1" si="72"/>
        <v>0</v>
      </c>
      <c r="P134" s="172">
        <f t="shared" ca="1" si="73"/>
        <v>0</v>
      </c>
      <c r="Q134" s="172">
        <f t="shared" ca="1" si="74"/>
        <v>0</v>
      </c>
      <c r="R134" s="172">
        <f t="shared" ca="1" si="75"/>
        <v>0</v>
      </c>
      <c r="S134" s="172">
        <f t="shared" ca="1" si="76"/>
        <v>0</v>
      </c>
      <c r="U134" s="169">
        <f t="shared" ca="1" si="49"/>
        <v>0</v>
      </c>
      <c r="V134" s="173">
        <f t="shared" ca="1" si="50"/>
        <v>0</v>
      </c>
      <c r="W134" s="174">
        <f t="shared" ca="1" si="51"/>
        <v>0</v>
      </c>
      <c r="X134" s="174">
        <f t="shared" ca="1" si="80"/>
        <v>0</v>
      </c>
      <c r="Y134" s="174">
        <f t="shared" ca="1" si="80"/>
        <v>0</v>
      </c>
      <c r="Z134" s="174">
        <f t="shared" ca="1" si="80"/>
        <v>0</v>
      </c>
      <c r="AA134" s="174">
        <f t="shared" ca="1" si="80"/>
        <v>0</v>
      </c>
      <c r="AB134" s="174">
        <f t="shared" ca="1" si="80"/>
        <v>0</v>
      </c>
      <c r="AC134" s="174">
        <f t="shared" ca="1" si="80"/>
        <v>0</v>
      </c>
      <c r="AD134" s="174">
        <f t="shared" ca="1" si="80"/>
        <v>0</v>
      </c>
      <c r="AE134" s="174">
        <f t="shared" ca="1" si="80"/>
        <v>0</v>
      </c>
      <c r="AF134" s="174">
        <f t="shared" ca="1" si="80"/>
        <v>0</v>
      </c>
      <c r="AG134" s="174">
        <f t="shared" ca="1" si="80"/>
        <v>0</v>
      </c>
      <c r="AH134" s="174">
        <f t="shared" ca="1" si="80"/>
        <v>0</v>
      </c>
      <c r="AI134" s="174">
        <f t="shared" ca="1" si="80"/>
        <v>0</v>
      </c>
      <c r="AJ134" s="174">
        <f t="shared" ca="1" si="80"/>
        <v>0</v>
      </c>
      <c r="AK134" s="174">
        <f t="shared" ca="1" si="80"/>
        <v>0</v>
      </c>
      <c r="AL134" s="179"/>
      <c r="AM134" s="174">
        <f t="shared" ca="1" si="53"/>
        <v>0</v>
      </c>
      <c r="AN134" s="174">
        <f t="shared" ca="1" si="81"/>
        <v>0</v>
      </c>
      <c r="AO134" s="174">
        <f t="shared" ca="1" si="81"/>
        <v>0</v>
      </c>
      <c r="AP134" s="174">
        <f t="shared" ca="1" si="81"/>
        <v>0</v>
      </c>
      <c r="AQ134" s="174">
        <f t="shared" ca="1" si="81"/>
        <v>0</v>
      </c>
      <c r="AR134" s="174">
        <f t="shared" ca="1" si="81"/>
        <v>0</v>
      </c>
      <c r="AS134" s="174">
        <f t="shared" ca="1" si="81"/>
        <v>0</v>
      </c>
      <c r="AT134" s="174">
        <f t="shared" ca="1" si="81"/>
        <v>0</v>
      </c>
      <c r="AU134" s="174">
        <f t="shared" ca="1" si="81"/>
        <v>0</v>
      </c>
      <c r="AV134" s="174">
        <f t="shared" ca="1" si="81"/>
        <v>0</v>
      </c>
      <c r="AW134" s="174">
        <f t="shared" ca="1" si="81"/>
        <v>0</v>
      </c>
      <c r="AX134" s="174">
        <f t="shared" ca="1" si="81"/>
        <v>0</v>
      </c>
      <c r="AY134" s="174">
        <f t="shared" ca="1" si="81"/>
        <v>0</v>
      </c>
      <c r="AZ134" s="174">
        <f t="shared" ca="1" si="81"/>
        <v>0</v>
      </c>
      <c r="BA134" s="174">
        <f t="shared" ca="1" si="81"/>
        <v>0</v>
      </c>
      <c r="BB134" s="175">
        <f t="shared" ca="1" si="55"/>
        <v>0</v>
      </c>
      <c r="BC134" s="176"/>
      <c r="BD134" s="174">
        <f t="shared" ca="1" si="56"/>
        <v>0</v>
      </c>
      <c r="BE134" s="174">
        <f t="shared" ca="1" si="82"/>
        <v>0</v>
      </c>
      <c r="BF134" s="174">
        <f t="shared" ca="1" si="82"/>
        <v>0</v>
      </c>
      <c r="BG134" s="174">
        <f t="shared" ca="1" si="82"/>
        <v>0</v>
      </c>
      <c r="BH134" s="174">
        <f t="shared" ca="1" si="82"/>
        <v>0</v>
      </c>
      <c r="BI134" s="174">
        <f t="shared" ca="1" si="82"/>
        <v>0</v>
      </c>
      <c r="BJ134" s="174">
        <f t="shared" ca="1" si="82"/>
        <v>0</v>
      </c>
      <c r="BK134" s="174">
        <f t="shared" ca="1" si="82"/>
        <v>0</v>
      </c>
      <c r="BL134" s="174">
        <f t="shared" ca="1" si="82"/>
        <v>0</v>
      </c>
      <c r="BM134" s="174">
        <f t="shared" ca="1" si="82"/>
        <v>0</v>
      </c>
      <c r="BN134" s="174">
        <f t="shared" ca="1" si="82"/>
        <v>0</v>
      </c>
      <c r="BO134" s="174">
        <f t="shared" ca="1" si="82"/>
        <v>0</v>
      </c>
      <c r="BP134" s="174">
        <f t="shared" ca="1" si="82"/>
        <v>0</v>
      </c>
      <c r="BQ134" s="174">
        <f t="shared" ca="1" si="82"/>
        <v>0</v>
      </c>
      <c r="BR134" s="174">
        <f t="shared" ca="1" si="82"/>
        <v>0</v>
      </c>
      <c r="BS134" s="177">
        <f t="shared" ca="1" si="58"/>
        <v>0</v>
      </c>
      <c r="BT134" s="175"/>
      <c r="BU134" s="178">
        <f ca="1">IF(NOT(debteliminator),0,IF(OR(E$11=0,W133+AM134-BD134&lt;=E$11),0,MIN(W133+AM134-BD134-E$11,$C134)))</f>
        <v>0</v>
      </c>
      <c r="BV134" s="174">
        <f ca="1">IF(NOT(debteliminator),0,IF(OR(F$11=0,X133+AN134-BE134&lt;=F$11),0,MIN(X133+AN134-BE134-F$11,$C134-SUM($BU134:BU134))))</f>
        <v>0</v>
      </c>
      <c r="BW134" s="174">
        <f ca="1">IF(NOT(debteliminator),0,IF(OR(G$11=0,Y133+AO134-BF134&lt;=G$11),0,MIN(Y133+AO134-BF134-G$11,$C134-SUM($BU134:BV134))))</f>
        <v>0</v>
      </c>
      <c r="BX134" s="174">
        <f ca="1">IF(NOT(debteliminator),0,IF(OR(H$11=0,Z133+AP134-BG134&lt;=H$11),0,MIN(Z133+AP134-BG134-H$11,$C134-SUM($BU134:BW134))))</f>
        <v>0</v>
      </c>
      <c r="BY134" s="174">
        <f ca="1">IF(NOT(debteliminator),0,IF(OR(I$11=0,AA133+AQ134-BH134&lt;=I$11),0,MIN(AA133+AQ134-BH134-I$11,$C134-SUM($BU134:BX134))))</f>
        <v>0</v>
      </c>
      <c r="BZ134" s="174">
        <f ca="1">IF(NOT(debteliminator),0,IF(OR(J$11=0,AB133+AR134-BI134&lt;=J$11),0,MIN(AB133+AR134-BI134-J$11,$C134-SUM($BU134:BY134))))</f>
        <v>0</v>
      </c>
      <c r="CA134" s="174">
        <f ca="1">IF(NOT(debteliminator),0,IF(OR(K$11=0,AC133+AS134-BJ134&lt;=K$11),0,MIN(AC133+AS134-BJ134-K$11,$C134-SUM($BU134:BZ134))))</f>
        <v>0</v>
      </c>
      <c r="CB134" s="174">
        <f ca="1">IF(NOT(debteliminator),0,IF(OR(L$11=0,AD133+AT134-BK134&lt;=L$11),0,MIN(AD133+AT134-BK134-L$11,$C134-SUM($BU134:CA134))))</f>
        <v>0</v>
      </c>
      <c r="CC134" s="174">
        <f ca="1">IF(NOT(debteliminator),0,IF(OR(M$11=0,AE133+AU134-BL134&lt;=M$11),0,MIN(AE133+AU134-BL134-M$11,$C134-SUM($BU134:CB134))))</f>
        <v>0</v>
      </c>
      <c r="CD134" s="174">
        <f ca="1">IF(NOT(debteliminator),0,IF(OR(N$11=0,AF133+AV134-BM134&lt;=N$11),0,MIN(AF133+AV134-BM134-N$11,$C134-SUM($BU134:CC134))))</f>
        <v>0</v>
      </c>
      <c r="CE134" s="174">
        <f ca="1">IF(NOT(debteliminator),0,IF(OR(O$11=0,AG133+AW134-BN134&lt;=O$11),0,MIN(AG133+AW134-BN134-O$11,$C134-SUM($BU134:CD134))))</f>
        <v>0</v>
      </c>
      <c r="CF134" s="174">
        <f ca="1">IF(NOT(debteliminator),0,IF(OR(P$11=0,AH133+AX134-BO134&lt;=P$11),0,MIN(AH133+AX134-BO134-P$11,$C134-SUM($BU134:CE134))))</f>
        <v>0</v>
      </c>
      <c r="CG134" s="174">
        <f ca="1">IF(NOT(debteliminator),0,IF(OR(Q$11=0,AI133+AY134-BP134&lt;=Q$11),0,MIN(AI133+AY134-BP134-Q$11,$C134-SUM($BU134:CF134))))</f>
        <v>0</v>
      </c>
      <c r="CH134" s="174">
        <f ca="1">IF(NOT(debteliminator),0,IF(OR(R$11=0,AJ133+AZ134-BQ134&lt;=R$11),0,MIN(AJ133+AZ134-BQ134-R$11,$C134-SUM($BU134:CG134))))</f>
        <v>0</v>
      </c>
      <c r="CI134" s="174">
        <f ca="1">IF(NOT(debteliminator),0,IF(OR(S$11=0,AK133+BA134-BR134&lt;=S$11),0,MIN(AK133+BA134-BR134-S$11,$C134-SUM($BU134:CH134))))</f>
        <v>0</v>
      </c>
      <c r="CJ134" s="177">
        <f t="shared" ca="1" si="59"/>
        <v>0</v>
      </c>
      <c r="CL134" s="178">
        <f t="shared" ca="1" si="62"/>
        <v>0</v>
      </c>
      <c r="CM134" s="174">
        <f ca="1">IF(X133&lt;=0,0,IF($C134-$CJ134&lt;=SUM($CL134:CL134),0,IF(BE134+$C134-$CJ134-SUM($CL134:CL134)&gt;X133+AN134,X133+AN134-BE134,$C134-$CJ134-SUM($CL134:CL134))))</f>
        <v>0</v>
      </c>
      <c r="CN134" s="174">
        <f ca="1">IF(Y133&lt;=0,0,IF($C134-$CJ134&lt;=SUM($CL134:CM134),0,IF(BF134+$C134-$CJ134-SUM($CL134:CM134)&gt;Y133+AO134,Y133+AO134-BF134,$C134-$CJ134-SUM($CL134:CM134))))</f>
        <v>0</v>
      </c>
      <c r="CO134" s="174">
        <f ca="1">IF(Z133&lt;=0,0,IF($C134-$CJ134&lt;=SUM($CL134:CN134),0,IF(BG134+$C134-$CJ134-SUM($CL134:CN134)&gt;Z133+AP134,Z133+AP134-BG134,$C134-$CJ134-SUM($CL134:CN134))))</f>
        <v>0</v>
      </c>
      <c r="CP134" s="174">
        <f ca="1">IF(AA133&lt;=0,0,IF($C134-$CJ134&lt;=SUM($CL134:CO134),0,IF(BH134+$C134-$CJ134-SUM($CL134:CO134)&gt;AA133+AQ134,AA133+AQ134-BH134,$C134-$CJ134-SUM($CL134:CO134))))</f>
        <v>0</v>
      </c>
      <c r="CQ134" s="174">
        <f ca="1">IF(AB133&lt;=0,0,IF($C134-$CJ134&lt;=SUM($CL134:CP134),0,IF(BI134+$C134-$CJ134-SUM($CL134:CP134)&gt;AB133+AR134,AB133+AR134-BI134,$C134-$CJ134-SUM($CL134:CP134))))</f>
        <v>0</v>
      </c>
      <c r="CR134" s="174">
        <f ca="1">IF(AC133&lt;=0,0,IF($C134-$CJ134&lt;=SUM($CL134:CQ134),0,IF(BJ134+$C134-$CJ134-SUM($CL134:CQ134)&gt;AC133+AS134,AC133+AS134-BJ134,$C134-$CJ134-SUM($CL134:CQ134))))</f>
        <v>0</v>
      </c>
      <c r="CS134" s="174">
        <f ca="1">IF(AD133&lt;=0,0,IF($C134-$CJ134&lt;=SUM($CL134:CR134),0,IF(BK134+$C134-$CJ134-SUM($CL134:CR134)&gt;AD133+AT134,AD133+AT134-BK134,$C134-$CJ134-SUM($CL134:CR134))))</f>
        <v>0</v>
      </c>
      <c r="CT134" s="174">
        <f ca="1">IF(AE133&lt;=0,0,IF($C134-$CJ134&lt;=SUM($CL134:CS134),0,IF(BL134+$C134-$CJ134-SUM($CL134:CS134)&gt;AE133+AU134,AE133+AU134-BL134,$C134-$CJ134-SUM($CL134:CS134))))</f>
        <v>0</v>
      </c>
      <c r="CU134" s="174">
        <f ca="1">IF(AF133&lt;=0,0,IF($C134-$CJ134&lt;=SUM($CL134:CT134),0,IF(BM134+$C134-$CJ134-SUM($CL134:CT134)&gt;AF133+AV134,AF133+AV134-BM134,$C134-$CJ134-SUM($CL134:CT134))))</f>
        <v>0</v>
      </c>
      <c r="CV134" s="174">
        <f ca="1">IF(AG133&lt;=0,0,IF($C134-$CJ134&lt;=SUM($CL134:CU134),0,IF(BN134+$C134-$CJ134-SUM($CL134:CU134)&gt;AG133+AW134,AG133+AW134-BN134,$C134-$CJ134-SUM($CL134:CU134))))</f>
        <v>0</v>
      </c>
      <c r="CW134" s="174">
        <f ca="1">IF(AH133&lt;=0,0,IF($C134-$CJ134&lt;=SUM($CL134:CV134),0,IF(BO134+$C134-$CJ134-SUM($CL134:CV134)&gt;AH133+AX134,AH133+AX134-BO134,$C134-$CJ134-SUM($CL134:CV134))))</f>
        <v>0</v>
      </c>
      <c r="CX134" s="174">
        <f ca="1">IF(AI133&lt;=0,0,IF($C134-$CJ134&lt;=SUM($CL134:CW134),0,IF(BP134+$C134-$CJ134-SUM($CL134:CW134)&gt;AI133+AY134,AI133+AY134-BP134,$C134-$CJ134-SUM($CL134:CW134))))</f>
        <v>0</v>
      </c>
      <c r="CY134" s="174">
        <f ca="1">IF(AJ133&lt;=0,0,IF($C134-$CJ134&lt;=SUM($CL134:CX134),0,IF(BQ134+$C134-$CJ134-SUM($CL134:CX134)&gt;AJ133+AZ134,AJ133+AZ134-BQ134,$C134-$CJ134-SUM($CL134:CX134))))</f>
        <v>0</v>
      </c>
      <c r="CZ134" s="174">
        <f ca="1">IF(AK133&lt;=0,0,IF($C134-$CJ134&lt;=SUM($CL134:CY134),0,IF(BR134+$C134-$CJ134-SUM($CL134:CY134)&gt;AK133+BA134,AK133+BA134-BR134,$C134-$CJ134-SUM($CL134:CY134))))</f>
        <v>0</v>
      </c>
      <c r="DA134" s="176"/>
      <c r="DB134" s="176"/>
    </row>
    <row r="135" spans="1:106">
      <c r="A135" s="165" t="str">
        <f t="shared" ca="1" si="48"/>
        <v/>
      </c>
      <c r="B135" s="166" t="e">
        <f t="shared" ca="1" si="60"/>
        <v>#N/A</v>
      </c>
      <c r="C135" s="169" t="str">
        <f ca="1">IF(A135="","",IF(debteliminator,IF(($E$7-BS135)&lt;0,0,$E$7-BS135),0)+D135)</f>
        <v/>
      </c>
      <c r="D135" s="420"/>
      <c r="E135" s="172">
        <f t="shared" ca="1" si="61"/>
        <v>0</v>
      </c>
      <c r="F135" s="172">
        <f t="shared" ca="1" si="63"/>
        <v>0</v>
      </c>
      <c r="G135" s="172">
        <f t="shared" ca="1" si="64"/>
        <v>0</v>
      </c>
      <c r="H135" s="172">
        <f t="shared" ca="1" si="65"/>
        <v>0</v>
      </c>
      <c r="I135" s="172">
        <f t="shared" ca="1" si="66"/>
        <v>0</v>
      </c>
      <c r="J135" s="172">
        <f t="shared" ca="1" si="67"/>
        <v>0</v>
      </c>
      <c r="K135" s="172">
        <f t="shared" ca="1" si="68"/>
        <v>0</v>
      </c>
      <c r="L135" s="172">
        <f t="shared" ca="1" si="69"/>
        <v>0</v>
      </c>
      <c r="M135" s="172">
        <f t="shared" ca="1" si="70"/>
        <v>0</v>
      </c>
      <c r="N135" s="172">
        <f t="shared" ca="1" si="71"/>
        <v>0</v>
      </c>
      <c r="O135" s="172">
        <f t="shared" ca="1" si="72"/>
        <v>0</v>
      </c>
      <c r="P135" s="172">
        <f t="shared" ca="1" si="73"/>
        <v>0</v>
      </c>
      <c r="Q135" s="172">
        <f t="shared" ca="1" si="74"/>
        <v>0</v>
      </c>
      <c r="R135" s="172">
        <f t="shared" ca="1" si="75"/>
        <v>0</v>
      </c>
      <c r="S135" s="172">
        <f t="shared" ca="1" si="76"/>
        <v>0</v>
      </c>
      <c r="U135" s="169">
        <f t="shared" ca="1" si="49"/>
        <v>0</v>
      </c>
      <c r="V135" s="173">
        <f t="shared" ca="1" si="50"/>
        <v>0</v>
      </c>
      <c r="W135" s="174">
        <f t="shared" ca="1" si="51"/>
        <v>0</v>
      </c>
      <c r="X135" s="174">
        <f t="shared" ca="1" si="80"/>
        <v>0</v>
      </c>
      <c r="Y135" s="174">
        <f t="shared" ca="1" si="80"/>
        <v>0</v>
      </c>
      <c r="Z135" s="174">
        <f t="shared" ca="1" si="80"/>
        <v>0</v>
      </c>
      <c r="AA135" s="174">
        <f t="shared" ca="1" si="80"/>
        <v>0</v>
      </c>
      <c r="AB135" s="174">
        <f t="shared" ca="1" si="80"/>
        <v>0</v>
      </c>
      <c r="AC135" s="174">
        <f t="shared" ca="1" si="80"/>
        <v>0</v>
      </c>
      <c r="AD135" s="174">
        <f t="shared" ca="1" si="80"/>
        <v>0</v>
      </c>
      <c r="AE135" s="174">
        <f t="shared" ca="1" si="80"/>
        <v>0</v>
      </c>
      <c r="AF135" s="174">
        <f t="shared" ca="1" si="80"/>
        <v>0</v>
      </c>
      <c r="AG135" s="174">
        <f t="shared" ca="1" si="80"/>
        <v>0</v>
      </c>
      <c r="AH135" s="174">
        <f t="shared" ca="1" si="80"/>
        <v>0</v>
      </c>
      <c r="AI135" s="174">
        <f t="shared" ca="1" si="80"/>
        <v>0</v>
      </c>
      <c r="AJ135" s="174">
        <f t="shared" ca="1" si="80"/>
        <v>0</v>
      </c>
      <c r="AK135" s="174">
        <f t="shared" ca="1" si="80"/>
        <v>0</v>
      </c>
      <c r="AL135" s="179"/>
      <c r="AM135" s="174">
        <f t="shared" ca="1" si="53"/>
        <v>0</v>
      </c>
      <c r="AN135" s="174">
        <f t="shared" ca="1" si="81"/>
        <v>0</v>
      </c>
      <c r="AO135" s="174">
        <f t="shared" ca="1" si="81"/>
        <v>0</v>
      </c>
      <c r="AP135" s="174">
        <f t="shared" ca="1" si="81"/>
        <v>0</v>
      </c>
      <c r="AQ135" s="174">
        <f t="shared" ca="1" si="81"/>
        <v>0</v>
      </c>
      <c r="AR135" s="174">
        <f t="shared" ca="1" si="81"/>
        <v>0</v>
      </c>
      <c r="AS135" s="174">
        <f t="shared" ca="1" si="81"/>
        <v>0</v>
      </c>
      <c r="AT135" s="174">
        <f t="shared" ca="1" si="81"/>
        <v>0</v>
      </c>
      <c r="AU135" s="174">
        <f t="shared" ca="1" si="81"/>
        <v>0</v>
      </c>
      <c r="AV135" s="174">
        <f t="shared" ca="1" si="81"/>
        <v>0</v>
      </c>
      <c r="AW135" s="174">
        <f t="shared" ca="1" si="81"/>
        <v>0</v>
      </c>
      <c r="AX135" s="174">
        <f t="shared" ca="1" si="81"/>
        <v>0</v>
      </c>
      <c r="AY135" s="174">
        <f t="shared" ca="1" si="81"/>
        <v>0</v>
      </c>
      <c r="AZ135" s="174">
        <f t="shared" ca="1" si="81"/>
        <v>0</v>
      </c>
      <c r="BA135" s="174">
        <f t="shared" ca="1" si="81"/>
        <v>0</v>
      </c>
      <c r="BB135" s="175">
        <f t="shared" ca="1" si="55"/>
        <v>0</v>
      </c>
      <c r="BC135" s="176"/>
      <c r="BD135" s="174">
        <f t="shared" ca="1" si="56"/>
        <v>0</v>
      </c>
      <c r="BE135" s="174">
        <f t="shared" ca="1" si="82"/>
        <v>0</v>
      </c>
      <c r="BF135" s="174">
        <f t="shared" ca="1" si="82"/>
        <v>0</v>
      </c>
      <c r="BG135" s="174">
        <f t="shared" ca="1" si="82"/>
        <v>0</v>
      </c>
      <c r="BH135" s="174">
        <f t="shared" ca="1" si="82"/>
        <v>0</v>
      </c>
      <c r="BI135" s="174">
        <f t="shared" ca="1" si="82"/>
        <v>0</v>
      </c>
      <c r="BJ135" s="174">
        <f t="shared" ca="1" si="82"/>
        <v>0</v>
      </c>
      <c r="BK135" s="174">
        <f t="shared" ca="1" si="82"/>
        <v>0</v>
      </c>
      <c r="BL135" s="174">
        <f t="shared" ca="1" si="82"/>
        <v>0</v>
      </c>
      <c r="BM135" s="174">
        <f t="shared" ca="1" si="82"/>
        <v>0</v>
      </c>
      <c r="BN135" s="174">
        <f t="shared" ca="1" si="82"/>
        <v>0</v>
      </c>
      <c r="BO135" s="174">
        <f t="shared" ca="1" si="82"/>
        <v>0</v>
      </c>
      <c r="BP135" s="174">
        <f t="shared" ca="1" si="82"/>
        <v>0</v>
      </c>
      <c r="BQ135" s="174">
        <f t="shared" ca="1" si="82"/>
        <v>0</v>
      </c>
      <c r="BR135" s="174">
        <f t="shared" ca="1" si="82"/>
        <v>0</v>
      </c>
      <c r="BS135" s="177">
        <f t="shared" ca="1" si="58"/>
        <v>0</v>
      </c>
      <c r="BT135" s="175"/>
      <c r="BU135" s="178">
        <f ca="1">IF(NOT(debteliminator),0,IF(OR(E$11=0,W134+AM135-BD135&lt;=E$11),0,MIN(W134+AM135-BD135-E$11,$C135)))</f>
        <v>0</v>
      </c>
      <c r="BV135" s="174">
        <f ca="1">IF(NOT(debteliminator),0,IF(OR(F$11=0,X134+AN135-BE135&lt;=F$11),0,MIN(X134+AN135-BE135-F$11,$C135-SUM($BU135:BU135))))</f>
        <v>0</v>
      </c>
      <c r="BW135" s="174">
        <f ca="1">IF(NOT(debteliminator),0,IF(OR(G$11=0,Y134+AO135-BF135&lt;=G$11),0,MIN(Y134+AO135-BF135-G$11,$C135-SUM($BU135:BV135))))</f>
        <v>0</v>
      </c>
      <c r="BX135" s="174">
        <f ca="1">IF(NOT(debteliminator),0,IF(OR(H$11=0,Z134+AP135-BG135&lt;=H$11),0,MIN(Z134+AP135-BG135-H$11,$C135-SUM($BU135:BW135))))</f>
        <v>0</v>
      </c>
      <c r="BY135" s="174">
        <f ca="1">IF(NOT(debteliminator),0,IF(OR(I$11=0,AA134+AQ135-BH135&lt;=I$11),0,MIN(AA134+AQ135-BH135-I$11,$C135-SUM($BU135:BX135))))</f>
        <v>0</v>
      </c>
      <c r="BZ135" s="174">
        <f ca="1">IF(NOT(debteliminator),0,IF(OR(J$11=0,AB134+AR135-BI135&lt;=J$11),0,MIN(AB134+AR135-BI135-J$11,$C135-SUM($BU135:BY135))))</f>
        <v>0</v>
      </c>
      <c r="CA135" s="174">
        <f ca="1">IF(NOT(debteliminator),0,IF(OR(K$11=0,AC134+AS135-BJ135&lt;=K$11),0,MIN(AC134+AS135-BJ135-K$11,$C135-SUM($BU135:BZ135))))</f>
        <v>0</v>
      </c>
      <c r="CB135" s="174">
        <f ca="1">IF(NOT(debteliminator),0,IF(OR(L$11=0,AD134+AT135-BK135&lt;=L$11),0,MIN(AD134+AT135-BK135-L$11,$C135-SUM($BU135:CA135))))</f>
        <v>0</v>
      </c>
      <c r="CC135" s="174">
        <f ca="1">IF(NOT(debteliminator),0,IF(OR(M$11=0,AE134+AU135-BL135&lt;=M$11),0,MIN(AE134+AU135-BL135-M$11,$C135-SUM($BU135:CB135))))</f>
        <v>0</v>
      </c>
      <c r="CD135" s="174">
        <f ca="1">IF(NOT(debteliminator),0,IF(OR(N$11=0,AF134+AV135-BM135&lt;=N$11),0,MIN(AF134+AV135-BM135-N$11,$C135-SUM($BU135:CC135))))</f>
        <v>0</v>
      </c>
      <c r="CE135" s="174">
        <f ca="1">IF(NOT(debteliminator),0,IF(OR(O$11=0,AG134+AW135-BN135&lt;=O$11),0,MIN(AG134+AW135-BN135-O$11,$C135-SUM($BU135:CD135))))</f>
        <v>0</v>
      </c>
      <c r="CF135" s="174">
        <f ca="1">IF(NOT(debteliminator),0,IF(OR(P$11=0,AH134+AX135-BO135&lt;=P$11),0,MIN(AH134+AX135-BO135-P$11,$C135-SUM($BU135:CE135))))</f>
        <v>0</v>
      </c>
      <c r="CG135" s="174">
        <f ca="1">IF(NOT(debteliminator),0,IF(OR(Q$11=0,AI134+AY135-BP135&lt;=Q$11),0,MIN(AI134+AY135-BP135-Q$11,$C135-SUM($BU135:CF135))))</f>
        <v>0</v>
      </c>
      <c r="CH135" s="174">
        <f ca="1">IF(NOT(debteliminator),0,IF(OR(R$11=0,AJ134+AZ135-BQ135&lt;=R$11),0,MIN(AJ134+AZ135-BQ135-R$11,$C135-SUM($BU135:CG135))))</f>
        <v>0</v>
      </c>
      <c r="CI135" s="174">
        <f ca="1">IF(NOT(debteliminator),0,IF(OR(S$11=0,AK134+BA135-BR135&lt;=S$11),0,MIN(AK134+BA135-BR135-S$11,$C135-SUM($BU135:CH135))))</f>
        <v>0</v>
      </c>
      <c r="CJ135" s="177">
        <f t="shared" ca="1" si="59"/>
        <v>0</v>
      </c>
      <c r="CL135" s="178">
        <f t="shared" ca="1" si="62"/>
        <v>0</v>
      </c>
      <c r="CM135" s="174">
        <f ca="1">IF(X134&lt;=0,0,IF($C135-$CJ135&lt;=SUM($CL135:CL135),0,IF(BE135+$C135-$CJ135-SUM($CL135:CL135)&gt;X134+AN135,X134+AN135-BE135,$C135-$CJ135-SUM($CL135:CL135))))</f>
        <v>0</v>
      </c>
      <c r="CN135" s="174">
        <f ca="1">IF(Y134&lt;=0,0,IF($C135-$CJ135&lt;=SUM($CL135:CM135),0,IF(BF135+$C135-$CJ135-SUM($CL135:CM135)&gt;Y134+AO135,Y134+AO135-BF135,$C135-$CJ135-SUM($CL135:CM135))))</f>
        <v>0</v>
      </c>
      <c r="CO135" s="174">
        <f ca="1">IF(Z134&lt;=0,0,IF($C135-$CJ135&lt;=SUM($CL135:CN135),0,IF(BG135+$C135-$CJ135-SUM($CL135:CN135)&gt;Z134+AP135,Z134+AP135-BG135,$C135-$CJ135-SUM($CL135:CN135))))</f>
        <v>0</v>
      </c>
      <c r="CP135" s="174">
        <f ca="1">IF(AA134&lt;=0,0,IF($C135-$CJ135&lt;=SUM($CL135:CO135),0,IF(BH135+$C135-$CJ135-SUM($CL135:CO135)&gt;AA134+AQ135,AA134+AQ135-BH135,$C135-$CJ135-SUM($CL135:CO135))))</f>
        <v>0</v>
      </c>
      <c r="CQ135" s="174">
        <f ca="1">IF(AB134&lt;=0,0,IF($C135-$CJ135&lt;=SUM($CL135:CP135),0,IF(BI135+$C135-$CJ135-SUM($CL135:CP135)&gt;AB134+AR135,AB134+AR135-BI135,$C135-$CJ135-SUM($CL135:CP135))))</f>
        <v>0</v>
      </c>
      <c r="CR135" s="174">
        <f ca="1">IF(AC134&lt;=0,0,IF($C135-$CJ135&lt;=SUM($CL135:CQ135),0,IF(BJ135+$C135-$CJ135-SUM($CL135:CQ135)&gt;AC134+AS135,AC134+AS135-BJ135,$C135-$CJ135-SUM($CL135:CQ135))))</f>
        <v>0</v>
      </c>
      <c r="CS135" s="174">
        <f ca="1">IF(AD134&lt;=0,0,IF($C135-$CJ135&lt;=SUM($CL135:CR135),0,IF(BK135+$C135-$CJ135-SUM($CL135:CR135)&gt;AD134+AT135,AD134+AT135-BK135,$C135-$CJ135-SUM($CL135:CR135))))</f>
        <v>0</v>
      </c>
      <c r="CT135" s="174">
        <f ca="1">IF(AE134&lt;=0,0,IF($C135-$CJ135&lt;=SUM($CL135:CS135),0,IF(BL135+$C135-$CJ135-SUM($CL135:CS135)&gt;AE134+AU135,AE134+AU135-BL135,$C135-$CJ135-SUM($CL135:CS135))))</f>
        <v>0</v>
      </c>
      <c r="CU135" s="174">
        <f ca="1">IF(AF134&lt;=0,0,IF($C135-$CJ135&lt;=SUM($CL135:CT135),0,IF(BM135+$C135-$CJ135-SUM($CL135:CT135)&gt;AF134+AV135,AF134+AV135-BM135,$C135-$CJ135-SUM($CL135:CT135))))</f>
        <v>0</v>
      </c>
      <c r="CV135" s="174">
        <f ca="1">IF(AG134&lt;=0,0,IF($C135-$CJ135&lt;=SUM($CL135:CU135),0,IF(BN135+$C135-$CJ135-SUM($CL135:CU135)&gt;AG134+AW135,AG134+AW135-BN135,$C135-$CJ135-SUM($CL135:CU135))))</f>
        <v>0</v>
      </c>
      <c r="CW135" s="174">
        <f ca="1">IF(AH134&lt;=0,0,IF($C135-$CJ135&lt;=SUM($CL135:CV135),0,IF(BO135+$C135-$CJ135-SUM($CL135:CV135)&gt;AH134+AX135,AH134+AX135-BO135,$C135-$CJ135-SUM($CL135:CV135))))</f>
        <v>0</v>
      </c>
      <c r="CX135" s="174">
        <f ca="1">IF(AI134&lt;=0,0,IF($C135-$CJ135&lt;=SUM($CL135:CW135),0,IF(BP135+$C135-$CJ135-SUM($CL135:CW135)&gt;AI134+AY135,AI134+AY135-BP135,$C135-$CJ135-SUM($CL135:CW135))))</f>
        <v>0</v>
      </c>
      <c r="CY135" s="174">
        <f ca="1">IF(AJ134&lt;=0,0,IF($C135-$CJ135&lt;=SUM($CL135:CX135),0,IF(BQ135+$C135-$CJ135-SUM($CL135:CX135)&gt;AJ134+AZ135,AJ134+AZ135-BQ135,$C135-$CJ135-SUM($CL135:CX135))))</f>
        <v>0</v>
      </c>
      <c r="CZ135" s="174">
        <f ca="1">IF(AK134&lt;=0,0,IF($C135-$CJ135&lt;=SUM($CL135:CY135),0,IF(BR135+$C135-$CJ135-SUM($CL135:CY135)&gt;AK134+BA135,AK134+BA135-BR135,$C135-$CJ135-SUM($CL135:CY135))))</f>
        <v>0</v>
      </c>
      <c r="DA135" s="176"/>
      <c r="DB135" s="176"/>
    </row>
    <row r="136" spans="1:106">
      <c r="A136" s="165" t="str">
        <f t="shared" ca="1" si="48"/>
        <v/>
      </c>
      <c r="B136" s="166" t="e">
        <f t="shared" ca="1" si="60"/>
        <v>#N/A</v>
      </c>
      <c r="C136" s="169" t="str">
        <f ca="1">IF(A136="","",IF(debteliminator,IF(($E$7-BS136)&lt;0,0,$E$7-BS136),0)+D136)</f>
        <v/>
      </c>
      <c r="D136" s="420"/>
      <c r="E136" s="172">
        <f t="shared" ca="1" si="61"/>
        <v>0</v>
      </c>
      <c r="F136" s="172">
        <f t="shared" ca="1" si="63"/>
        <v>0</v>
      </c>
      <c r="G136" s="172">
        <f t="shared" ca="1" si="64"/>
        <v>0</v>
      </c>
      <c r="H136" s="172">
        <f t="shared" ca="1" si="65"/>
        <v>0</v>
      </c>
      <c r="I136" s="172">
        <f t="shared" ca="1" si="66"/>
        <v>0</v>
      </c>
      <c r="J136" s="172">
        <f t="shared" ca="1" si="67"/>
        <v>0</v>
      </c>
      <c r="K136" s="172">
        <f t="shared" ca="1" si="68"/>
        <v>0</v>
      </c>
      <c r="L136" s="172">
        <f t="shared" ca="1" si="69"/>
        <v>0</v>
      </c>
      <c r="M136" s="172">
        <f t="shared" ca="1" si="70"/>
        <v>0</v>
      </c>
      <c r="N136" s="172">
        <f t="shared" ca="1" si="71"/>
        <v>0</v>
      </c>
      <c r="O136" s="172">
        <f t="shared" ca="1" si="72"/>
        <v>0</v>
      </c>
      <c r="P136" s="172">
        <f t="shared" ca="1" si="73"/>
        <v>0</v>
      </c>
      <c r="Q136" s="172">
        <f t="shared" ca="1" si="74"/>
        <v>0</v>
      </c>
      <c r="R136" s="172">
        <f t="shared" ca="1" si="75"/>
        <v>0</v>
      </c>
      <c r="S136" s="172">
        <f t="shared" ca="1" si="76"/>
        <v>0</v>
      </c>
      <c r="U136" s="169">
        <f t="shared" ca="1" si="49"/>
        <v>0</v>
      </c>
      <c r="V136" s="173">
        <f t="shared" ca="1" si="50"/>
        <v>0</v>
      </c>
      <c r="W136" s="174">
        <f t="shared" ca="1" si="51"/>
        <v>0</v>
      </c>
      <c r="X136" s="174">
        <f t="shared" ca="1" si="80"/>
        <v>0</v>
      </c>
      <c r="Y136" s="174">
        <f t="shared" ca="1" si="80"/>
        <v>0</v>
      </c>
      <c r="Z136" s="174">
        <f t="shared" ca="1" si="80"/>
        <v>0</v>
      </c>
      <c r="AA136" s="174">
        <f t="shared" ca="1" si="80"/>
        <v>0</v>
      </c>
      <c r="AB136" s="174">
        <f t="shared" ca="1" si="80"/>
        <v>0</v>
      </c>
      <c r="AC136" s="174">
        <f t="shared" ca="1" si="80"/>
        <v>0</v>
      </c>
      <c r="AD136" s="174">
        <f t="shared" ca="1" si="80"/>
        <v>0</v>
      </c>
      <c r="AE136" s="174">
        <f t="shared" ca="1" si="80"/>
        <v>0</v>
      </c>
      <c r="AF136" s="174">
        <f t="shared" ca="1" si="80"/>
        <v>0</v>
      </c>
      <c r="AG136" s="174">
        <f t="shared" ca="1" si="80"/>
        <v>0</v>
      </c>
      <c r="AH136" s="174">
        <f t="shared" ca="1" si="80"/>
        <v>0</v>
      </c>
      <c r="AI136" s="174">
        <f t="shared" ca="1" si="80"/>
        <v>0</v>
      </c>
      <c r="AJ136" s="174">
        <f t="shared" ca="1" si="80"/>
        <v>0</v>
      </c>
      <c r="AK136" s="174">
        <f t="shared" ca="1" si="80"/>
        <v>0</v>
      </c>
      <c r="AL136" s="179"/>
      <c r="AM136" s="174">
        <f t="shared" ca="1" si="53"/>
        <v>0</v>
      </c>
      <c r="AN136" s="174">
        <f t="shared" ca="1" si="81"/>
        <v>0</v>
      </c>
      <c r="AO136" s="174">
        <f t="shared" ca="1" si="81"/>
        <v>0</v>
      </c>
      <c r="AP136" s="174">
        <f t="shared" ca="1" si="81"/>
        <v>0</v>
      </c>
      <c r="AQ136" s="174">
        <f t="shared" ca="1" si="81"/>
        <v>0</v>
      </c>
      <c r="AR136" s="174">
        <f t="shared" ca="1" si="81"/>
        <v>0</v>
      </c>
      <c r="AS136" s="174">
        <f t="shared" ca="1" si="81"/>
        <v>0</v>
      </c>
      <c r="AT136" s="174">
        <f t="shared" ca="1" si="81"/>
        <v>0</v>
      </c>
      <c r="AU136" s="174">
        <f t="shared" ca="1" si="81"/>
        <v>0</v>
      </c>
      <c r="AV136" s="174">
        <f t="shared" ca="1" si="81"/>
        <v>0</v>
      </c>
      <c r="AW136" s="174">
        <f t="shared" ca="1" si="81"/>
        <v>0</v>
      </c>
      <c r="AX136" s="174">
        <f t="shared" ca="1" si="81"/>
        <v>0</v>
      </c>
      <c r="AY136" s="174">
        <f t="shared" ca="1" si="81"/>
        <v>0</v>
      </c>
      <c r="AZ136" s="174">
        <f t="shared" ca="1" si="81"/>
        <v>0</v>
      </c>
      <c r="BA136" s="174">
        <f t="shared" ca="1" si="81"/>
        <v>0</v>
      </c>
      <c r="BB136" s="175">
        <f t="shared" ca="1" si="55"/>
        <v>0</v>
      </c>
      <c r="BC136" s="176"/>
      <c r="BD136" s="174">
        <f t="shared" ca="1" si="56"/>
        <v>0</v>
      </c>
      <c r="BE136" s="174">
        <f t="shared" ca="1" si="82"/>
        <v>0</v>
      </c>
      <c r="BF136" s="174">
        <f t="shared" ca="1" si="82"/>
        <v>0</v>
      </c>
      <c r="BG136" s="174">
        <f t="shared" ca="1" si="82"/>
        <v>0</v>
      </c>
      <c r="BH136" s="174">
        <f t="shared" ca="1" si="82"/>
        <v>0</v>
      </c>
      <c r="BI136" s="174">
        <f t="shared" ca="1" si="82"/>
        <v>0</v>
      </c>
      <c r="BJ136" s="174">
        <f t="shared" ca="1" si="82"/>
        <v>0</v>
      </c>
      <c r="BK136" s="174">
        <f t="shared" ca="1" si="82"/>
        <v>0</v>
      </c>
      <c r="BL136" s="174">
        <f t="shared" ca="1" si="82"/>
        <v>0</v>
      </c>
      <c r="BM136" s="174">
        <f t="shared" ca="1" si="82"/>
        <v>0</v>
      </c>
      <c r="BN136" s="174">
        <f t="shared" ca="1" si="82"/>
        <v>0</v>
      </c>
      <c r="BO136" s="174">
        <f t="shared" ca="1" si="82"/>
        <v>0</v>
      </c>
      <c r="BP136" s="174">
        <f t="shared" ca="1" si="82"/>
        <v>0</v>
      </c>
      <c r="BQ136" s="174">
        <f t="shared" ca="1" si="82"/>
        <v>0</v>
      </c>
      <c r="BR136" s="174">
        <f t="shared" ca="1" si="82"/>
        <v>0</v>
      </c>
      <c r="BS136" s="177">
        <f t="shared" ca="1" si="58"/>
        <v>0</v>
      </c>
      <c r="BT136" s="175"/>
      <c r="BU136" s="178">
        <f ca="1">IF(NOT(debteliminator),0,IF(OR(E$11=0,W135+AM136-BD136&lt;=E$11),0,MIN(W135+AM136-BD136-E$11,$C136)))</f>
        <v>0</v>
      </c>
      <c r="BV136" s="174">
        <f ca="1">IF(NOT(debteliminator),0,IF(OR(F$11=0,X135+AN136-BE136&lt;=F$11),0,MIN(X135+AN136-BE136-F$11,$C136-SUM($BU136:BU136))))</f>
        <v>0</v>
      </c>
      <c r="BW136" s="174">
        <f ca="1">IF(NOT(debteliminator),0,IF(OR(G$11=0,Y135+AO136-BF136&lt;=G$11),0,MIN(Y135+AO136-BF136-G$11,$C136-SUM($BU136:BV136))))</f>
        <v>0</v>
      </c>
      <c r="BX136" s="174">
        <f ca="1">IF(NOT(debteliminator),0,IF(OR(H$11=0,Z135+AP136-BG136&lt;=H$11),0,MIN(Z135+AP136-BG136-H$11,$C136-SUM($BU136:BW136))))</f>
        <v>0</v>
      </c>
      <c r="BY136" s="174">
        <f ca="1">IF(NOT(debteliminator),0,IF(OR(I$11=0,AA135+AQ136-BH136&lt;=I$11),0,MIN(AA135+AQ136-BH136-I$11,$C136-SUM($BU136:BX136))))</f>
        <v>0</v>
      </c>
      <c r="BZ136" s="174">
        <f ca="1">IF(NOT(debteliminator),0,IF(OR(J$11=0,AB135+AR136-BI136&lt;=J$11),0,MIN(AB135+AR136-BI136-J$11,$C136-SUM($BU136:BY136))))</f>
        <v>0</v>
      </c>
      <c r="CA136" s="174">
        <f ca="1">IF(NOT(debteliminator),0,IF(OR(K$11=0,AC135+AS136-BJ136&lt;=K$11),0,MIN(AC135+AS136-BJ136-K$11,$C136-SUM($BU136:BZ136))))</f>
        <v>0</v>
      </c>
      <c r="CB136" s="174">
        <f ca="1">IF(NOT(debteliminator),0,IF(OR(L$11=0,AD135+AT136-BK136&lt;=L$11),0,MIN(AD135+AT136-BK136-L$11,$C136-SUM($BU136:CA136))))</f>
        <v>0</v>
      </c>
      <c r="CC136" s="174">
        <f ca="1">IF(NOT(debteliminator),0,IF(OR(M$11=0,AE135+AU136-BL136&lt;=M$11),0,MIN(AE135+AU136-BL136-M$11,$C136-SUM($BU136:CB136))))</f>
        <v>0</v>
      </c>
      <c r="CD136" s="174">
        <f ca="1">IF(NOT(debteliminator),0,IF(OR(N$11=0,AF135+AV136-BM136&lt;=N$11),0,MIN(AF135+AV136-BM136-N$11,$C136-SUM($BU136:CC136))))</f>
        <v>0</v>
      </c>
      <c r="CE136" s="174">
        <f ca="1">IF(NOT(debteliminator),0,IF(OR(O$11=0,AG135+AW136-BN136&lt;=O$11),0,MIN(AG135+AW136-BN136-O$11,$C136-SUM($BU136:CD136))))</f>
        <v>0</v>
      </c>
      <c r="CF136" s="174">
        <f ca="1">IF(NOT(debteliminator),0,IF(OR(P$11=0,AH135+AX136-BO136&lt;=P$11),0,MIN(AH135+AX136-BO136-P$11,$C136-SUM($BU136:CE136))))</f>
        <v>0</v>
      </c>
      <c r="CG136" s="174">
        <f ca="1">IF(NOT(debteliminator),0,IF(OR(Q$11=0,AI135+AY136-BP136&lt;=Q$11),0,MIN(AI135+AY136-BP136-Q$11,$C136-SUM($BU136:CF136))))</f>
        <v>0</v>
      </c>
      <c r="CH136" s="174">
        <f ca="1">IF(NOT(debteliminator),0,IF(OR(R$11=0,AJ135+AZ136-BQ136&lt;=R$11),0,MIN(AJ135+AZ136-BQ136-R$11,$C136-SUM($BU136:CG136))))</f>
        <v>0</v>
      </c>
      <c r="CI136" s="174">
        <f ca="1">IF(NOT(debteliminator),0,IF(OR(S$11=0,AK135+BA136-BR136&lt;=S$11),0,MIN(AK135+BA136-BR136-S$11,$C136-SUM($BU136:CH136))))</f>
        <v>0</v>
      </c>
      <c r="CJ136" s="177">
        <f t="shared" ca="1" si="59"/>
        <v>0</v>
      </c>
      <c r="CL136" s="178">
        <f t="shared" ca="1" si="62"/>
        <v>0</v>
      </c>
      <c r="CM136" s="174">
        <f ca="1">IF(X135&lt;=0,0,IF($C136-$CJ136&lt;=SUM($CL136:CL136),0,IF(BE136+$C136-$CJ136-SUM($CL136:CL136)&gt;X135+AN136,X135+AN136-BE136,$C136-$CJ136-SUM($CL136:CL136))))</f>
        <v>0</v>
      </c>
      <c r="CN136" s="174">
        <f ca="1">IF(Y135&lt;=0,0,IF($C136-$CJ136&lt;=SUM($CL136:CM136),0,IF(BF136+$C136-$CJ136-SUM($CL136:CM136)&gt;Y135+AO136,Y135+AO136-BF136,$C136-$CJ136-SUM($CL136:CM136))))</f>
        <v>0</v>
      </c>
      <c r="CO136" s="174">
        <f ca="1">IF(Z135&lt;=0,0,IF($C136-$CJ136&lt;=SUM($CL136:CN136),0,IF(BG136+$C136-$CJ136-SUM($CL136:CN136)&gt;Z135+AP136,Z135+AP136-BG136,$C136-$CJ136-SUM($CL136:CN136))))</f>
        <v>0</v>
      </c>
      <c r="CP136" s="174">
        <f ca="1">IF(AA135&lt;=0,0,IF($C136-$CJ136&lt;=SUM($CL136:CO136),0,IF(BH136+$C136-$CJ136-SUM($CL136:CO136)&gt;AA135+AQ136,AA135+AQ136-BH136,$C136-$CJ136-SUM($CL136:CO136))))</f>
        <v>0</v>
      </c>
      <c r="CQ136" s="174">
        <f ca="1">IF(AB135&lt;=0,0,IF($C136-$CJ136&lt;=SUM($CL136:CP136),0,IF(BI136+$C136-$CJ136-SUM($CL136:CP136)&gt;AB135+AR136,AB135+AR136-BI136,$C136-$CJ136-SUM($CL136:CP136))))</f>
        <v>0</v>
      </c>
      <c r="CR136" s="174">
        <f ca="1">IF(AC135&lt;=0,0,IF($C136-$CJ136&lt;=SUM($CL136:CQ136),0,IF(BJ136+$C136-$CJ136-SUM($CL136:CQ136)&gt;AC135+AS136,AC135+AS136-BJ136,$C136-$CJ136-SUM($CL136:CQ136))))</f>
        <v>0</v>
      </c>
      <c r="CS136" s="174">
        <f ca="1">IF(AD135&lt;=0,0,IF($C136-$CJ136&lt;=SUM($CL136:CR136),0,IF(BK136+$C136-$CJ136-SUM($CL136:CR136)&gt;AD135+AT136,AD135+AT136-BK136,$C136-$CJ136-SUM($CL136:CR136))))</f>
        <v>0</v>
      </c>
      <c r="CT136" s="174">
        <f ca="1">IF(AE135&lt;=0,0,IF($C136-$CJ136&lt;=SUM($CL136:CS136),0,IF(BL136+$C136-$CJ136-SUM($CL136:CS136)&gt;AE135+AU136,AE135+AU136-BL136,$C136-$CJ136-SUM($CL136:CS136))))</f>
        <v>0</v>
      </c>
      <c r="CU136" s="174">
        <f ca="1">IF(AF135&lt;=0,0,IF($C136-$CJ136&lt;=SUM($CL136:CT136),0,IF(BM136+$C136-$CJ136-SUM($CL136:CT136)&gt;AF135+AV136,AF135+AV136-BM136,$C136-$CJ136-SUM($CL136:CT136))))</f>
        <v>0</v>
      </c>
      <c r="CV136" s="174">
        <f ca="1">IF(AG135&lt;=0,0,IF($C136-$CJ136&lt;=SUM($CL136:CU136),0,IF(BN136+$C136-$CJ136-SUM($CL136:CU136)&gt;AG135+AW136,AG135+AW136-BN136,$C136-$CJ136-SUM($CL136:CU136))))</f>
        <v>0</v>
      </c>
      <c r="CW136" s="174">
        <f ca="1">IF(AH135&lt;=0,0,IF($C136-$CJ136&lt;=SUM($CL136:CV136),0,IF(BO136+$C136-$CJ136-SUM($CL136:CV136)&gt;AH135+AX136,AH135+AX136-BO136,$C136-$CJ136-SUM($CL136:CV136))))</f>
        <v>0</v>
      </c>
      <c r="CX136" s="174">
        <f ca="1">IF(AI135&lt;=0,0,IF($C136-$CJ136&lt;=SUM($CL136:CW136),0,IF(BP136+$C136-$CJ136-SUM($CL136:CW136)&gt;AI135+AY136,AI135+AY136-BP136,$C136-$CJ136-SUM($CL136:CW136))))</f>
        <v>0</v>
      </c>
      <c r="CY136" s="174">
        <f ca="1">IF(AJ135&lt;=0,0,IF($C136-$CJ136&lt;=SUM($CL136:CX136),0,IF(BQ136+$C136-$CJ136-SUM($CL136:CX136)&gt;AJ135+AZ136,AJ135+AZ136-BQ136,$C136-$CJ136-SUM($CL136:CX136))))</f>
        <v>0</v>
      </c>
      <c r="CZ136" s="174">
        <f ca="1">IF(AK135&lt;=0,0,IF($C136-$CJ136&lt;=SUM($CL136:CY136),0,IF(BR136+$C136-$CJ136-SUM($CL136:CY136)&gt;AK135+BA136,AK135+BA136-BR136,$C136-$CJ136-SUM($CL136:CY136))))</f>
        <v>0</v>
      </c>
      <c r="DA136" s="176"/>
      <c r="DB136" s="176"/>
    </row>
    <row r="137" spans="1:106">
      <c r="A137" s="165" t="str">
        <f t="shared" ca="1" si="48"/>
        <v/>
      </c>
      <c r="B137" s="166" t="e">
        <f t="shared" ca="1" si="60"/>
        <v>#N/A</v>
      </c>
      <c r="C137" s="169" t="str">
        <f ca="1">IF(A137="","",IF(debteliminator,IF(($E$7-BS137)&lt;0,0,$E$7-BS137),0)+D137)</f>
        <v/>
      </c>
      <c r="D137" s="420"/>
      <c r="E137" s="172">
        <f t="shared" ca="1" si="61"/>
        <v>0</v>
      </c>
      <c r="F137" s="172">
        <f t="shared" ca="1" si="63"/>
        <v>0</v>
      </c>
      <c r="G137" s="172">
        <f t="shared" ca="1" si="64"/>
        <v>0</v>
      </c>
      <c r="H137" s="172">
        <f t="shared" ca="1" si="65"/>
        <v>0</v>
      </c>
      <c r="I137" s="172">
        <f t="shared" ca="1" si="66"/>
        <v>0</v>
      </c>
      <c r="J137" s="172">
        <f t="shared" ca="1" si="67"/>
        <v>0</v>
      </c>
      <c r="K137" s="172">
        <f t="shared" ca="1" si="68"/>
        <v>0</v>
      </c>
      <c r="L137" s="172">
        <f t="shared" ca="1" si="69"/>
        <v>0</v>
      </c>
      <c r="M137" s="172">
        <f t="shared" ca="1" si="70"/>
        <v>0</v>
      </c>
      <c r="N137" s="172">
        <f t="shared" ca="1" si="71"/>
        <v>0</v>
      </c>
      <c r="O137" s="172">
        <f t="shared" ca="1" si="72"/>
        <v>0</v>
      </c>
      <c r="P137" s="172">
        <f t="shared" ca="1" si="73"/>
        <v>0</v>
      </c>
      <c r="Q137" s="172">
        <f t="shared" ca="1" si="74"/>
        <v>0</v>
      </c>
      <c r="R137" s="172">
        <f t="shared" ca="1" si="75"/>
        <v>0</v>
      </c>
      <c r="S137" s="172">
        <f t="shared" ca="1" si="76"/>
        <v>0</v>
      </c>
      <c r="U137" s="169">
        <f t="shared" ca="1" si="49"/>
        <v>0</v>
      </c>
      <c r="V137" s="173">
        <f t="shared" ca="1" si="50"/>
        <v>0</v>
      </c>
      <c r="W137" s="174">
        <f t="shared" ca="1" si="51"/>
        <v>0</v>
      </c>
      <c r="X137" s="174">
        <f t="shared" ref="X137:AK152" ca="1" si="83">IF(F$10=0,0,ROUND(X136-(F137-AN137),2))</f>
        <v>0</v>
      </c>
      <c r="Y137" s="174">
        <f t="shared" ca="1" si="83"/>
        <v>0</v>
      </c>
      <c r="Z137" s="174">
        <f t="shared" ca="1" si="83"/>
        <v>0</v>
      </c>
      <c r="AA137" s="174">
        <f t="shared" ca="1" si="83"/>
        <v>0</v>
      </c>
      <c r="AB137" s="174">
        <f t="shared" ca="1" si="83"/>
        <v>0</v>
      </c>
      <c r="AC137" s="174">
        <f t="shared" ca="1" si="83"/>
        <v>0</v>
      </c>
      <c r="AD137" s="174">
        <f t="shared" ca="1" si="83"/>
        <v>0</v>
      </c>
      <c r="AE137" s="174">
        <f t="shared" ca="1" si="83"/>
        <v>0</v>
      </c>
      <c r="AF137" s="174">
        <f t="shared" ca="1" si="83"/>
        <v>0</v>
      </c>
      <c r="AG137" s="174">
        <f t="shared" ca="1" si="83"/>
        <v>0</v>
      </c>
      <c r="AH137" s="174">
        <f t="shared" ca="1" si="83"/>
        <v>0</v>
      </c>
      <c r="AI137" s="174">
        <f t="shared" ca="1" si="83"/>
        <v>0</v>
      </c>
      <c r="AJ137" s="174">
        <f t="shared" ca="1" si="83"/>
        <v>0</v>
      </c>
      <c r="AK137" s="174">
        <f t="shared" ca="1" si="83"/>
        <v>0</v>
      </c>
      <c r="AL137" s="179"/>
      <c r="AM137" s="174">
        <f t="shared" ca="1" si="53"/>
        <v>0</v>
      </c>
      <c r="AN137" s="174">
        <f t="shared" ref="AN137:BA152" ca="1" si="84">ROUND(X136*F$12/12,2)</f>
        <v>0</v>
      </c>
      <c r="AO137" s="174">
        <f t="shared" ca="1" si="84"/>
        <v>0</v>
      </c>
      <c r="AP137" s="174">
        <f t="shared" ca="1" si="84"/>
        <v>0</v>
      </c>
      <c r="AQ137" s="174">
        <f t="shared" ca="1" si="84"/>
        <v>0</v>
      </c>
      <c r="AR137" s="174">
        <f t="shared" ca="1" si="84"/>
        <v>0</v>
      </c>
      <c r="AS137" s="174">
        <f t="shared" ca="1" si="84"/>
        <v>0</v>
      </c>
      <c r="AT137" s="174">
        <f t="shared" ca="1" si="84"/>
        <v>0</v>
      </c>
      <c r="AU137" s="174">
        <f t="shared" ca="1" si="84"/>
        <v>0</v>
      </c>
      <c r="AV137" s="174">
        <f t="shared" ca="1" si="84"/>
        <v>0</v>
      </c>
      <c r="AW137" s="174">
        <f t="shared" ca="1" si="84"/>
        <v>0</v>
      </c>
      <c r="AX137" s="174">
        <f t="shared" ca="1" si="84"/>
        <v>0</v>
      </c>
      <c r="AY137" s="174">
        <f t="shared" ca="1" si="84"/>
        <v>0</v>
      </c>
      <c r="AZ137" s="174">
        <f t="shared" ca="1" si="84"/>
        <v>0</v>
      </c>
      <c r="BA137" s="174">
        <f t="shared" ca="1" si="84"/>
        <v>0</v>
      </c>
      <c r="BB137" s="175">
        <f t="shared" ca="1" si="55"/>
        <v>0</v>
      </c>
      <c r="BC137" s="176"/>
      <c r="BD137" s="174">
        <f t="shared" ca="1" si="56"/>
        <v>0</v>
      </c>
      <c r="BE137" s="174">
        <f t="shared" ref="BE137:BR152" ca="1" si="85">IF(X136&gt;0,IF((X136+AN137)&lt;F$13,X136+AN137,F$13),0)</f>
        <v>0</v>
      </c>
      <c r="BF137" s="174">
        <f t="shared" ca="1" si="85"/>
        <v>0</v>
      </c>
      <c r="BG137" s="174">
        <f t="shared" ca="1" si="85"/>
        <v>0</v>
      </c>
      <c r="BH137" s="174">
        <f t="shared" ca="1" si="85"/>
        <v>0</v>
      </c>
      <c r="BI137" s="174">
        <f t="shared" ca="1" si="85"/>
        <v>0</v>
      </c>
      <c r="BJ137" s="174">
        <f t="shared" ca="1" si="85"/>
        <v>0</v>
      </c>
      <c r="BK137" s="174">
        <f t="shared" ca="1" si="85"/>
        <v>0</v>
      </c>
      <c r="BL137" s="174">
        <f t="shared" ca="1" si="85"/>
        <v>0</v>
      </c>
      <c r="BM137" s="174">
        <f t="shared" ca="1" si="85"/>
        <v>0</v>
      </c>
      <c r="BN137" s="174">
        <f t="shared" ca="1" si="85"/>
        <v>0</v>
      </c>
      <c r="BO137" s="174">
        <f t="shared" ca="1" si="85"/>
        <v>0</v>
      </c>
      <c r="BP137" s="174">
        <f t="shared" ca="1" si="85"/>
        <v>0</v>
      </c>
      <c r="BQ137" s="174">
        <f t="shared" ca="1" si="85"/>
        <v>0</v>
      </c>
      <c r="BR137" s="174">
        <f t="shared" ca="1" si="85"/>
        <v>0</v>
      </c>
      <c r="BS137" s="177">
        <f t="shared" ca="1" si="58"/>
        <v>0</v>
      </c>
      <c r="BT137" s="175"/>
      <c r="BU137" s="178">
        <f ca="1">IF(NOT(debteliminator),0,IF(OR(E$11=0,W136+AM137-BD137&lt;=E$11),0,MIN(W136+AM137-BD137-E$11,$C137)))</f>
        <v>0</v>
      </c>
      <c r="BV137" s="174">
        <f ca="1">IF(NOT(debteliminator),0,IF(OR(F$11=0,X136+AN137-BE137&lt;=F$11),0,MIN(X136+AN137-BE137-F$11,$C137-SUM($BU137:BU137))))</f>
        <v>0</v>
      </c>
      <c r="BW137" s="174">
        <f ca="1">IF(NOT(debteliminator),0,IF(OR(G$11=0,Y136+AO137-BF137&lt;=G$11),0,MIN(Y136+AO137-BF137-G$11,$C137-SUM($BU137:BV137))))</f>
        <v>0</v>
      </c>
      <c r="BX137" s="174">
        <f ca="1">IF(NOT(debteliminator),0,IF(OR(H$11=0,Z136+AP137-BG137&lt;=H$11),0,MIN(Z136+AP137-BG137-H$11,$C137-SUM($BU137:BW137))))</f>
        <v>0</v>
      </c>
      <c r="BY137" s="174">
        <f ca="1">IF(NOT(debteliminator),0,IF(OR(I$11=0,AA136+AQ137-BH137&lt;=I$11),0,MIN(AA136+AQ137-BH137-I$11,$C137-SUM($BU137:BX137))))</f>
        <v>0</v>
      </c>
      <c r="BZ137" s="174">
        <f ca="1">IF(NOT(debteliminator),0,IF(OR(J$11=0,AB136+AR137-BI137&lt;=J$11),0,MIN(AB136+AR137-BI137-J$11,$C137-SUM($BU137:BY137))))</f>
        <v>0</v>
      </c>
      <c r="CA137" s="174">
        <f ca="1">IF(NOT(debteliminator),0,IF(OR(K$11=0,AC136+AS137-BJ137&lt;=K$11),0,MIN(AC136+AS137-BJ137-K$11,$C137-SUM($BU137:BZ137))))</f>
        <v>0</v>
      </c>
      <c r="CB137" s="174">
        <f ca="1">IF(NOT(debteliminator),0,IF(OR(L$11=0,AD136+AT137-BK137&lt;=L$11),0,MIN(AD136+AT137-BK137-L$11,$C137-SUM($BU137:CA137))))</f>
        <v>0</v>
      </c>
      <c r="CC137" s="174">
        <f ca="1">IF(NOT(debteliminator),0,IF(OR(M$11=0,AE136+AU137-BL137&lt;=M$11),0,MIN(AE136+AU137-BL137-M$11,$C137-SUM($BU137:CB137))))</f>
        <v>0</v>
      </c>
      <c r="CD137" s="174">
        <f ca="1">IF(NOT(debteliminator),0,IF(OR(N$11=0,AF136+AV137-BM137&lt;=N$11),0,MIN(AF136+AV137-BM137-N$11,$C137-SUM($BU137:CC137))))</f>
        <v>0</v>
      </c>
      <c r="CE137" s="174">
        <f ca="1">IF(NOT(debteliminator),0,IF(OR(O$11=0,AG136+AW137-BN137&lt;=O$11),0,MIN(AG136+AW137-BN137-O$11,$C137-SUM($BU137:CD137))))</f>
        <v>0</v>
      </c>
      <c r="CF137" s="174">
        <f ca="1">IF(NOT(debteliminator),0,IF(OR(P$11=0,AH136+AX137-BO137&lt;=P$11),0,MIN(AH136+AX137-BO137-P$11,$C137-SUM($BU137:CE137))))</f>
        <v>0</v>
      </c>
      <c r="CG137" s="174">
        <f ca="1">IF(NOT(debteliminator),0,IF(OR(Q$11=0,AI136+AY137-BP137&lt;=Q$11),0,MIN(AI136+AY137-BP137-Q$11,$C137-SUM($BU137:CF137))))</f>
        <v>0</v>
      </c>
      <c r="CH137" s="174">
        <f ca="1">IF(NOT(debteliminator),0,IF(OR(R$11=0,AJ136+AZ137-BQ137&lt;=R$11),0,MIN(AJ136+AZ137-BQ137-R$11,$C137-SUM($BU137:CG137))))</f>
        <v>0</v>
      </c>
      <c r="CI137" s="174">
        <f ca="1">IF(NOT(debteliminator),0,IF(OR(S$11=0,AK136+BA137-BR137&lt;=S$11),0,MIN(AK136+BA137-BR137-S$11,$C137-SUM($BU137:CH137))))</f>
        <v>0</v>
      </c>
      <c r="CJ137" s="177">
        <f t="shared" ca="1" si="59"/>
        <v>0</v>
      </c>
      <c r="CL137" s="178">
        <f t="shared" ca="1" si="62"/>
        <v>0</v>
      </c>
      <c r="CM137" s="174">
        <f ca="1">IF(X136&lt;=0,0,IF($C137-$CJ137&lt;=SUM($CL137:CL137),0,IF(BE137+$C137-$CJ137-SUM($CL137:CL137)&gt;X136+AN137,X136+AN137-BE137,$C137-$CJ137-SUM($CL137:CL137))))</f>
        <v>0</v>
      </c>
      <c r="CN137" s="174">
        <f ca="1">IF(Y136&lt;=0,0,IF($C137-$CJ137&lt;=SUM($CL137:CM137),0,IF(BF137+$C137-$CJ137-SUM($CL137:CM137)&gt;Y136+AO137,Y136+AO137-BF137,$C137-$CJ137-SUM($CL137:CM137))))</f>
        <v>0</v>
      </c>
      <c r="CO137" s="174">
        <f ca="1">IF(Z136&lt;=0,0,IF($C137-$CJ137&lt;=SUM($CL137:CN137),0,IF(BG137+$C137-$CJ137-SUM($CL137:CN137)&gt;Z136+AP137,Z136+AP137-BG137,$C137-$CJ137-SUM($CL137:CN137))))</f>
        <v>0</v>
      </c>
      <c r="CP137" s="174">
        <f ca="1">IF(AA136&lt;=0,0,IF($C137-$CJ137&lt;=SUM($CL137:CO137),0,IF(BH137+$C137-$CJ137-SUM($CL137:CO137)&gt;AA136+AQ137,AA136+AQ137-BH137,$C137-$CJ137-SUM($CL137:CO137))))</f>
        <v>0</v>
      </c>
      <c r="CQ137" s="174">
        <f ca="1">IF(AB136&lt;=0,0,IF($C137-$CJ137&lt;=SUM($CL137:CP137),0,IF(BI137+$C137-$CJ137-SUM($CL137:CP137)&gt;AB136+AR137,AB136+AR137-BI137,$C137-$CJ137-SUM($CL137:CP137))))</f>
        <v>0</v>
      </c>
      <c r="CR137" s="174">
        <f ca="1">IF(AC136&lt;=0,0,IF($C137-$CJ137&lt;=SUM($CL137:CQ137),0,IF(BJ137+$C137-$CJ137-SUM($CL137:CQ137)&gt;AC136+AS137,AC136+AS137-BJ137,$C137-$CJ137-SUM($CL137:CQ137))))</f>
        <v>0</v>
      </c>
      <c r="CS137" s="174">
        <f ca="1">IF(AD136&lt;=0,0,IF($C137-$CJ137&lt;=SUM($CL137:CR137),0,IF(BK137+$C137-$CJ137-SUM($CL137:CR137)&gt;AD136+AT137,AD136+AT137-BK137,$C137-$CJ137-SUM($CL137:CR137))))</f>
        <v>0</v>
      </c>
      <c r="CT137" s="174">
        <f ca="1">IF(AE136&lt;=0,0,IF($C137-$CJ137&lt;=SUM($CL137:CS137),0,IF(BL137+$C137-$CJ137-SUM($CL137:CS137)&gt;AE136+AU137,AE136+AU137-BL137,$C137-$CJ137-SUM($CL137:CS137))))</f>
        <v>0</v>
      </c>
      <c r="CU137" s="174">
        <f ca="1">IF(AF136&lt;=0,0,IF($C137-$CJ137&lt;=SUM($CL137:CT137),0,IF(BM137+$C137-$CJ137-SUM($CL137:CT137)&gt;AF136+AV137,AF136+AV137-BM137,$C137-$CJ137-SUM($CL137:CT137))))</f>
        <v>0</v>
      </c>
      <c r="CV137" s="174">
        <f ca="1">IF(AG136&lt;=0,0,IF($C137-$CJ137&lt;=SUM($CL137:CU137),0,IF(BN137+$C137-$CJ137-SUM($CL137:CU137)&gt;AG136+AW137,AG136+AW137-BN137,$C137-$CJ137-SUM($CL137:CU137))))</f>
        <v>0</v>
      </c>
      <c r="CW137" s="174">
        <f ca="1">IF(AH136&lt;=0,0,IF($C137-$CJ137&lt;=SUM($CL137:CV137),0,IF(BO137+$C137-$CJ137-SUM($CL137:CV137)&gt;AH136+AX137,AH136+AX137-BO137,$C137-$CJ137-SUM($CL137:CV137))))</f>
        <v>0</v>
      </c>
      <c r="CX137" s="174">
        <f ca="1">IF(AI136&lt;=0,0,IF($C137-$CJ137&lt;=SUM($CL137:CW137),0,IF(BP137+$C137-$CJ137-SUM($CL137:CW137)&gt;AI136+AY137,AI136+AY137-BP137,$C137-$CJ137-SUM($CL137:CW137))))</f>
        <v>0</v>
      </c>
      <c r="CY137" s="174">
        <f ca="1">IF(AJ136&lt;=0,0,IF($C137-$CJ137&lt;=SUM($CL137:CX137),0,IF(BQ137+$C137-$CJ137-SUM($CL137:CX137)&gt;AJ136+AZ137,AJ136+AZ137-BQ137,$C137-$CJ137-SUM($CL137:CX137))))</f>
        <v>0</v>
      </c>
      <c r="CZ137" s="174">
        <f ca="1">IF(AK136&lt;=0,0,IF($C137-$CJ137&lt;=SUM($CL137:CY137),0,IF(BR137+$C137-$CJ137-SUM($CL137:CY137)&gt;AK136+BA137,AK136+BA137-BR137,$C137-$CJ137-SUM($CL137:CY137))))</f>
        <v>0</v>
      </c>
      <c r="DA137" s="176"/>
      <c r="DB137" s="176"/>
    </row>
    <row r="138" spans="1:106">
      <c r="A138" s="165" t="str">
        <f t="shared" ca="1" si="48"/>
        <v/>
      </c>
      <c r="B138" s="166" t="e">
        <f t="shared" ca="1" si="60"/>
        <v>#N/A</v>
      </c>
      <c r="C138" s="169" t="str">
        <f ca="1">IF(A138="","",IF(debteliminator,IF(($E$7-BS138)&lt;0,0,$E$7-BS138),0)+D138)</f>
        <v/>
      </c>
      <c r="D138" s="420"/>
      <c r="E138" s="172">
        <f t="shared" ca="1" si="61"/>
        <v>0</v>
      </c>
      <c r="F138" s="172">
        <f t="shared" ca="1" si="63"/>
        <v>0</v>
      </c>
      <c r="G138" s="172">
        <f t="shared" ca="1" si="64"/>
        <v>0</v>
      </c>
      <c r="H138" s="172">
        <f t="shared" ca="1" si="65"/>
        <v>0</v>
      </c>
      <c r="I138" s="172">
        <f t="shared" ca="1" si="66"/>
        <v>0</v>
      </c>
      <c r="J138" s="172">
        <f t="shared" ca="1" si="67"/>
        <v>0</v>
      </c>
      <c r="K138" s="172">
        <f t="shared" ca="1" si="68"/>
        <v>0</v>
      </c>
      <c r="L138" s="172">
        <f t="shared" ca="1" si="69"/>
        <v>0</v>
      </c>
      <c r="M138" s="172">
        <f t="shared" ca="1" si="70"/>
        <v>0</v>
      </c>
      <c r="N138" s="172">
        <f t="shared" ca="1" si="71"/>
        <v>0</v>
      </c>
      <c r="O138" s="172">
        <f t="shared" ca="1" si="72"/>
        <v>0</v>
      </c>
      <c r="P138" s="172">
        <f t="shared" ca="1" si="73"/>
        <v>0</v>
      </c>
      <c r="Q138" s="172">
        <f t="shared" ca="1" si="74"/>
        <v>0</v>
      </c>
      <c r="R138" s="172">
        <f t="shared" ca="1" si="75"/>
        <v>0</v>
      </c>
      <c r="S138" s="172">
        <f t="shared" ca="1" si="76"/>
        <v>0</v>
      </c>
      <c r="U138" s="169">
        <f t="shared" ca="1" si="49"/>
        <v>0</v>
      </c>
      <c r="V138" s="173">
        <f t="shared" ca="1" si="50"/>
        <v>0</v>
      </c>
      <c r="W138" s="174">
        <f t="shared" ca="1" si="51"/>
        <v>0</v>
      </c>
      <c r="X138" s="174">
        <f t="shared" ca="1" si="83"/>
        <v>0</v>
      </c>
      <c r="Y138" s="174">
        <f t="shared" ca="1" si="83"/>
        <v>0</v>
      </c>
      <c r="Z138" s="174">
        <f t="shared" ca="1" si="83"/>
        <v>0</v>
      </c>
      <c r="AA138" s="174">
        <f t="shared" ca="1" si="83"/>
        <v>0</v>
      </c>
      <c r="AB138" s="174">
        <f t="shared" ca="1" si="83"/>
        <v>0</v>
      </c>
      <c r="AC138" s="174">
        <f t="shared" ca="1" si="83"/>
        <v>0</v>
      </c>
      <c r="AD138" s="174">
        <f t="shared" ca="1" si="83"/>
        <v>0</v>
      </c>
      <c r="AE138" s="174">
        <f t="shared" ca="1" si="83"/>
        <v>0</v>
      </c>
      <c r="AF138" s="174">
        <f t="shared" ca="1" si="83"/>
        <v>0</v>
      </c>
      <c r="AG138" s="174">
        <f t="shared" ca="1" si="83"/>
        <v>0</v>
      </c>
      <c r="AH138" s="174">
        <f t="shared" ca="1" si="83"/>
        <v>0</v>
      </c>
      <c r="AI138" s="174">
        <f t="shared" ca="1" si="83"/>
        <v>0</v>
      </c>
      <c r="AJ138" s="174">
        <f t="shared" ca="1" si="83"/>
        <v>0</v>
      </c>
      <c r="AK138" s="174">
        <f t="shared" ca="1" si="83"/>
        <v>0</v>
      </c>
      <c r="AL138" s="179"/>
      <c r="AM138" s="174">
        <f t="shared" ca="1" si="53"/>
        <v>0</v>
      </c>
      <c r="AN138" s="174">
        <f t="shared" ca="1" si="84"/>
        <v>0</v>
      </c>
      <c r="AO138" s="174">
        <f t="shared" ca="1" si="84"/>
        <v>0</v>
      </c>
      <c r="AP138" s="174">
        <f t="shared" ca="1" si="84"/>
        <v>0</v>
      </c>
      <c r="AQ138" s="174">
        <f t="shared" ca="1" si="84"/>
        <v>0</v>
      </c>
      <c r="AR138" s="174">
        <f t="shared" ca="1" si="84"/>
        <v>0</v>
      </c>
      <c r="AS138" s="174">
        <f t="shared" ca="1" si="84"/>
        <v>0</v>
      </c>
      <c r="AT138" s="174">
        <f t="shared" ca="1" si="84"/>
        <v>0</v>
      </c>
      <c r="AU138" s="174">
        <f t="shared" ca="1" si="84"/>
        <v>0</v>
      </c>
      <c r="AV138" s="174">
        <f t="shared" ca="1" si="84"/>
        <v>0</v>
      </c>
      <c r="AW138" s="174">
        <f t="shared" ca="1" si="84"/>
        <v>0</v>
      </c>
      <c r="AX138" s="174">
        <f t="shared" ca="1" si="84"/>
        <v>0</v>
      </c>
      <c r="AY138" s="174">
        <f t="shared" ca="1" si="84"/>
        <v>0</v>
      </c>
      <c r="AZ138" s="174">
        <f t="shared" ca="1" si="84"/>
        <v>0</v>
      </c>
      <c r="BA138" s="174">
        <f t="shared" ca="1" si="84"/>
        <v>0</v>
      </c>
      <c r="BB138" s="175">
        <f t="shared" ca="1" si="55"/>
        <v>0</v>
      </c>
      <c r="BC138" s="176"/>
      <c r="BD138" s="174">
        <f t="shared" ca="1" si="56"/>
        <v>0</v>
      </c>
      <c r="BE138" s="174">
        <f t="shared" ca="1" si="85"/>
        <v>0</v>
      </c>
      <c r="BF138" s="174">
        <f t="shared" ca="1" si="85"/>
        <v>0</v>
      </c>
      <c r="BG138" s="174">
        <f t="shared" ca="1" si="85"/>
        <v>0</v>
      </c>
      <c r="BH138" s="174">
        <f t="shared" ca="1" si="85"/>
        <v>0</v>
      </c>
      <c r="BI138" s="174">
        <f t="shared" ca="1" si="85"/>
        <v>0</v>
      </c>
      <c r="BJ138" s="174">
        <f t="shared" ca="1" si="85"/>
        <v>0</v>
      </c>
      <c r="BK138" s="174">
        <f t="shared" ca="1" si="85"/>
        <v>0</v>
      </c>
      <c r="BL138" s="174">
        <f t="shared" ca="1" si="85"/>
        <v>0</v>
      </c>
      <c r="BM138" s="174">
        <f t="shared" ca="1" si="85"/>
        <v>0</v>
      </c>
      <c r="BN138" s="174">
        <f t="shared" ca="1" si="85"/>
        <v>0</v>
      </c>
      <c r="BO138" s="174">
        <f t="shared" ca="1" si="85"/>
        <v>0</v>
      </c>
      <c r="BP138" s="174">
        <f t="shared" ca="1" si="85"/>
        <v>0</v>
      </c>
      <c r="BQ138" s="174">
        <f t="shared" ca="1" si="85"/>
        <v>0</v>
      </c>
      <c r="BR138" s="174">
        <f t="shared" ca="1" si="85"/>
        <v>0</v>
      </c>
      <c r="BS138" s="177">
        <f t="shared" ca="1" si="58"/>
        <v>0</v>
      </c>
      <c r="BT138" s="175"/>
      <c r="BU138" s="178">
        <f ca="1">IF(NOT(debteliminator),0,IF(OR(E$11=0,W137+AM138-BD138&lt;=E$11),0,MIN(W137+AM138-BD138-E$11,$C138)))</f>
        <v>0</v>
      </c>
      <c r="BV138" s="174">
        <f ca="1">IF(NOT(debteliminator),0,IF(OR(F$11=0,X137+AN138-BE138&lt;=F$11),0,MIN(X137+AN138-BE138-F$11,$C138-SUM($BU138:BU138))))</f>
        <v>0</v>
      </c>
      <c r="BW138" s="174">
        <f ca="1">IF(NOT(debteliminator),0,IF(OR(G$11=0,Y137+AO138-BF138&lt;=G$11),0,MIN(Y137+AO138-BF138-G$11,$C138-SUM($BU138:BV138))))</f>
        <v>0</v>
      </c>
      <c r="BX138" s="174">
        <f ca="1">IF(NOT(debteliminator),0,IF(OR(H$11=0,Z137+AP138-BG138&lt;=H$11),0,MIN(Z137+AP138-BG138-H$11,$C138-SUM($BU138:BW138))))</f>
        <v>0</v>
      </c>
      <c r="BY138" s="174">
        <f ca="1">IF(NOT(debteliminator),0,IF(OR(I$11=0,AA137+AQ138-BH138&lt;=I$11),0,MIN(AA137+AQ138-BH138-I$11,$C138-SUM($BU138:BX138))))</f>
        <v>0</v>
      </c>
      <c r="BZ138" s="174">
        <f ca="1">IF(NOT(debteliminator),0,IF(OR(J$11=0,AB137+AR138-BI138&lt;=J$11),0,MIN(AB137+AR138-BI138-J$11,$C138-SUM($BU138:BY138))))</f>
        <v>0</v>
      </c>
      <c r="CA138" s="174">
        <f ca="1">IF(NOT(debteliminator),0,IF(OR(K$11=0,AC137+AS138-BJ138&lt;=K$11),0,MIN(AC137+AS138-BJ138-K$11,$C138-SUM($BU138:BZ138))))</f>
        <v>0</v>
      </c>
      <c r="CB138" s="174">
        <f ca="1">IF(NOT(debteliminator),0,IF(OR(L$11=0,AD137+AT138-BK138&lt;=L$11),0,MIN(AD137+AT138-BK138-L$11,$C138-SUM($BU138:CA138))))</f>
        <v>0</v>
      </c>
      <c r="CC138" s="174">
        <f ca="1">IF(NOT(debteliminator),0,IF(OR(M$11=0,AE137+AU138-BL138&lt;=M$11),0,MIN(AE137+AU138-BL138-M$11,$C138-SUM($BU138:CB138))))</f>
        <v>0</v>
      </c>
      <c r="CD138" s="174">
        <f ca="1">IF(NOT(debteliminator),0,IF(OR(N$11=0,AF137+AV138-BM138&lt;=N$11),0,MIN(AF137+AV138-BM138-N$11,$C138-SUM($BU138:CC138))))</f>
        <v>0</v>
      </c>
      <c r="CE138" s="174">
        <f ca="1">IF(NOT(debteliminator),0,IF(OR(O$11=0,AG137+AW138-BN138&lt;=O$11),0,MIN(AG137+AW138-BN138-O$11,$C138-SUM($BU138:CD138))))</f>
        <v>0</v>
      </c>
      <c r="CF138" s="174">
        <f ca="1">IF(NOT(debteliminator),0,IF(OR(P$11=0,AH137+AX138-BO138&lt;=P$11),0,MIN(AH137+AX138-BO138-P$11,$C138-SUM($BU138:CE138))))</f>
        <v>0</v>
      </c>
      <c r="CG138" s="174">
        <f ca="1">IF(NOT(debteliminator),0,IF(OR(Q$11=0,AI137+AY138-BP138&lt;=Q$11),0,MIN(AI137+AY138-BP138-Q$11,$C138-SUM($BU138:CF138))))</f>
        <v>0</v>
      </c>
      <c r="CH138" s="174">
        <f ca="1">IF(NOT(debteliminator),0,IF(OR(R$11=0,AJ137+AZ138-BQ138&lt;=R$11),0,MIN(AJ137+AZ138-BQ138-R$11,$C138-SUM($BU138:CG138))))</f>
        <v>0</v>
      </c>
      <c r="CI138" s="174">
        <f ca="1">IF(NOT(debteliminator),0,IF(OR(S$11=0,AK137+BA138-BR138&lt;=S$11),0,MIN(AK137+BA138-BR138-S$11,$C138-SUM($BU138:CH138))))</f>
        <v>0</v>
      </c>
      <c r="CJ138" s="177">
        <f t="shared" ca="1" si="59"/>
        <v>0</v>
      </c>
      <c r="CL138" s="178">
        <f t="shared" ca="1" si="62"/>
        <v>0</v>
      </c>
      <c r="CM138" s="174">
        <f ca="1">IF(X137&lt;=0,0,IF($C138-$CJ138&lt;=SUM($CL138:CL138),0,IF(BE138+$C138-$CJ138-SUM($CL138:CL138)&gt;X137+AN138,X137+AN138-BE138,$C138-$CJ138-SUM($CL138:CL138))))</f>
        <v>0</v>
      </c>
      <c r="CN138" s="174">
        <f ca="1">IF(Y137&lt;=0,0,IF($C138-$CJ138&lt;=SUM($CL138:CM138),0,IF(BF138+$C138-$CJ138-SUM($CL138:CM138)&gt;Y137+AO138,Y137+AO138-BF138,$C138-$CJ138-SUM($CL138:CM138))))</f>
        <v>0</v>
      </c>
      <c r="CO138" s="174">
        <f ca="1">IF(Z137&lt;=0,0,IF($C138-$CJ138&lt;=SUM($CL138:CN138),0,IF(BG138+$C138-$CJ138-SUM($CL138:CN138)&gt;Z137+AP138,Z137+AP138-BG138,$C138-$CJ138-SUM($CL138:CN138))))</f>
        <v>0</v>
      </c>
      <c r="CP138" s="174">
        <f ca="1">IF(AA137&lt;=0,0,IF($C138-$CJ138&lt;=SUM($CL138:CO138),0,IF(BH138+$C138-$CJ138-SUM($CL138:CO138)&gt;AA137+AQ138,AA137+AQ138-BH138,$C138-$CJ138-SUM($CL138:CO138))))</f>
        <v>0</v>
      </c>
      <c r="CQ138" s="174">
        <f ca="1">IF(AB137&lt;=0,0,IF($C138-$CJ138&lt;=SUM($CL138:CP138),0,IF(BI138+$C138-$CJ138-SUM($CL138:CP138)&gt;AB137+AR138,AB137+AR138-BI138,$C138-$CJ138-SUM($CL138:CP138))))</f>
        <v>0</v>
      </c>
      <c r="CR138" s="174">
        <f ca="1">IF(AC137&lt;=0,0,IF($C138-$CJ138&lt;=SUM($CL138:CQ138),0,IF(BJ138+$C138-$CJ138-SUM($CL138:CQ138)&gt;AC137+AS138,AC137+AS138-BJ138,$C138-$CJ138-SUM($CL138:CQ138))))</f>
        <v>0</v>
      </c>
      <c r="CS138" s="174">
        <f ca="1">IF(AD137&lt;=0,0,IF($C138-$CJ138&lt;=SUM($CL138:CR138),0,IF(BK138+$C138-$CJ138-SUM($CL138:CR138)&gt;AD137+AT138,AD137+AT138-BK138,$C138-$CJ138-SUM($CL138:CR138))))</f>
        <v>0</v>
      </c>
      <c r="CT138" s="174">
        <f ca="1">IF(AE137&lt;=0,0,IF($C138-$CJ138&lt;=SUM($CL138:CS138),0,IF(BL138+$C138-$CJ138-SUM($CL138:CS138)&gt;AE137+AU138,AE137+AU138-BL138,$C138-$CJ138-SUM($CL138:CS138))))</f>
        <v>0</v>
      </c>
      <c r="CU138" s="174">
        <f ca="1">IF(AF137&lt;=0,0,IF($C138-$CJ138&lt;=SUM($CL138:CT138),0,IF(BM138+$C138-$CJ138-SUM($CL138:CT138)&gt;AF137+AV138,AF137+AV138-BM138,$C138-$CJ138-SUM($CL138:CT138))))</f>
        <v>0</v>
      </c>
      <c r="CV138" s="174">
        <f ca="1">IF(AG137&lt;=0,0,IF($C138-$CJ138&lt;=SUM($CL138:CU138),0,IF(BN138+$C138-$CJ138-SUM($CL138:CU138)&gt;AG137+AW138,AG137+AW138-BN138,$C138-$CJ138-SUM($CL138:CU138))))</f>
        <v>0</v>
      </c>
      <c r="CW138" s="174">
        <f ca="1">IF(AH137&lt;=0,0,IF($C138-$CJ138&lt;=SUM($CL138:CV138),0,IF(BO138+$C138-$CJ138-SUM($CL138:CV138)&gt;AH137+AX138,AH137+AX138-BO138,$C138-$CJ138-SUM($CL138:CV138))))</f>
        <v>0</v>
      </c>
      <c r="CX138" s="174">
        <f ca="1">IF(AI137&lt;=0,0,IF($C138-$CJ138&lt;=SUM($CL138:CW138),0,IF(BP138+$C138-$CJ138-SUM($CL138:CW138)&gt;AI137+AY138,AI137+AY138-BP138,$C138-$CJ138-SUM($CL138:CW138))))</f>
        <v>0</v>
      </c>
      <c r="CY138" s="174">
        <f ca="1">IF(AJ137&lt;=0,0,IF($C138-$CJ138&lt;=SUM($CL138:CX138),0,IF(BQ138+$C138-$CJ138-SUM($CL138:CX138)&gt;AJ137+AZ138,AJ137+AZ138-BQ138,$C138-$CJ138-SUM($CL138:CX138))))</f>
        <v>0</v>
      </c>
      <c r="CZ138" s="174">
        <f ca="1">IF(AK137&lt;=0,0,IF($C138-$CJ138&lt;=SUM($CL138:CY138),0,IF(BR138+$C138-$CJ138-SUM($CL138:CY138)&gt;AK137+BA138,AK137+BA138-BR138,$C138-$CJ138-SUM($CL138:CY138))))</f>
        <v>0</v>
      </c>
      <c r="DA138" s="176"/>
      <c r="DB138" s="176"/>
    </row>
    <row r="139" spans="1:106">
      <c r="A139" s="165" t="str">
        <f t="shared" ca="1" si="48"/>
        <v/>
      </c>
      <c r="B139" s="166" t="e">
        <f t="shared" ca="1" si="60"/>
        <v>#N/A</v>
      </c>
      <c r="C139" s="169" t="str">
        <f ca="1">IF(A139="","",IF(debteliminator,IF(($E$7-BS139)&lt;0,0,$E$7-BS139),0)+D139)</f>
        <v/>
      </c>
      <c r="D139" s="420"/>
      <c r="E139" s="172">
        <f t="shared" ca="1" si="61"/>
        <v>0</v>
      </c>
      <c r="F139" s="172">
        <f t="shared" ca="1" si="63"/>
        <v>0</v>
      </c>
      <c r="G139" s="172">
        <f t="shared" ca="1" si="64"/>
        <v>0</v>
      </c>
      <c r="H139" s="172">
        <f t="shared" ca="1" si="65"/>
        <v>0</v>
      </c>
      <c r="I139" s="172">
        <f t="shared" ca="1" si="66"/>
        <v>0</v>
      </c>
      <c r="J139" s="172">
        <f t="shared" ca="1" si="67"/>
        <v>0</v>
      </c>
      <c r="K139" s="172">
        <f t="shared" ca="1" si="68"/>
        <v>0</v>
      </c>
      <c r="L139" s="172">
        <f t="shared" ca="1" si="69"/>
        <v>0</v>
      </c>
      <c r="M139" s="172">
        <f t="shared" ca="1" si="70"/>
        <v>0</v>
      </c>
      <c r="N139" s="172">
        <f t="shared" ca="1" si="71"/>
        <v>0</v>
      </c>
      <c r="O139" s="172">
        <f t="shared" ca="1" si="72"/>
        <v>0</v>
      </c>
      <c r="P139" s="172">
        <f t="shared" ca="1" si="73"/>
        <v>0</v>
      </c>
      <c r="Q139" s="172">
        <f t="shared" ca="1" si="74"/>
        <v>0</v>
      </c>
      <c r="R139" s="172">
        <f t="shared" ca="1" si="75"/>
        <v>0</v>
      </c>
      <c r="S139" s="172">
        <f t="shared" ca="1" si="76"/>
        <v>0</v>
      </c>
      <c r="U139" s="169">
        <f t="shared" ca="1" si="49"/>
        <v>0</v>
      </c>
      <c r="V139" s="173">
        <f t="shared" ca="1" si="50"/>
        <v>0</v>
      </c>
      <c r="W139" s="174">
        <f t="shared" ca="1" si="51"/>
        <v>0</v>
      </c>
      <c r="X139" s="174">
        <f t="shared" ca="1" si="83"/>
        <v>0</v>
      </c>
      <c r="Y139" s="174">
        <f t="shared" ca="1" si="83"/>
        <v>0</v>
      </c>
      <c r="Z139" s="174">
        <f t="shared" ca="1" si="83"/>
        <v>0</v>
      </c>
      <c r="AA139" s="174">
        <f t="shared" ca="1" si="83"/>
        <v>0</v>
      </c>
      <c r="AB139" s="174">
        <f t="shared" ca="1" si="83"/>
        <v>0</v>
      </c>
      <c r="AC139" s="174">
        <f t="shared" ca="1" si="83"/>
        <v>0</v>
      </c>
      <c r="AD139" s="174">
        <f t="shared" ca="1" si="83"/>
        <v>0</v>
      </c>
      <c r="AE139" s="174">
        <f t="shared" ca="1" si="83"/>
        <v>0</v>
      </c>
      <c r="AF139" s="174">
        <f t="shared" ca="1" si="83"/>
        <v>0</v>
      </c>
      <c r="AG139" s="174">
        <f t="shared" ca="1" si="83"/>
        <v>0</v>
      </c>
      <c r="AH139" s="174">
        <f t="shared" ca="1" si="83"/>
        <v>0</v>
      </c>
      <c r="AI139" s="174">
        <f t="shared" ca="1" si="83"/>
        <v>0</v>
      </c>
      <c r="AJ139" s="174">
        <f t="shared" ca="1" si="83"/>
        <v>0</v>
      </c>
      <c r="AK139" s="174">
        <f t="shared" ca="1" si="83"/>
        <v>0</v>
      </c>
      <c r="AL139" s="179"/>
      <c r="AM139" s="174">
        <f t="shared" ca="1" si="53"/>
        <v>0</v>
      </c>
      <c r="AN139" s="174">
        <f t="shared" ca="1" si="84"/>
        <v>0</v>
      </c>
      <c r="AO139" s="174">
        <f t="shared" ca="1" si="84"/>
        <v>0</v>
      </c>
      <c r="AP139" s="174">
        <f t="shared" ca="1" si="84"/>
        <v>0</v>
      </c>
      <c r="AQ139" s="174">
        <f t="shared" ca="1" si="84"/>
        <v>0</v>
      </c>
      <c r="AR139" s="174">
        <f t="shared" ca="1" si="84"/>
        <v>0</v>
      </c>
      <c r="AS139" s="174">
        <f t="shared" ca="1" si="84"/>
        <v>0</v>
      </c>
      <c r="AT139" s="174">
        <f t="shared" ca="1" si="84"/>
        <v>0</v>
      </c>
      <c r="AU139" s="174">
        <f t="shared" ca="1" si="84"/>
        <v>0</v>
      </c>
      <c r="AV139" s="174">
        <f t="shared" ca="1" si="84"/>
        <v>0</v>
      </c>
      <c r="AW139" s="174">
        <f t="shared" ca="1" si="84"/>
        <v>0</v>
      </c>
      <c r="AX139" s="174">
        <f t="shared" ca="1" si="84"/>
        <v>0</v>
      </c>
      <c r="AY139" s="174">
        <f t="shared" ca="1" si="84"/>
        <v>0</v>
      </c>
      <c r="AZ139" s="174">
        <f t="shared" ca="1" si="84"/>
        <v>0</v>
      </c>
      <c r="BA139" s="174">
        <f t="shared" ca="1" si="84"/>
        <v>0</v>
      </c>
      <c r="BB139" s="175">
        <f t="shared" ca="1" si="55"/>
        <v>0</v>
      </c>
      <c r="BC139" s="176"/>
      <c r="BD139" s="174">
        <f t="shared" ca="1" si="56"/>
        <v>0</v>
      </c>
      <c r="BE139" s="174">
        <f t="shared" ca="1" si="85"/>
        <v>0</v>
      </c>
      <c r="BF139" s="174">
        <f t="shared" ca="1" si="85"/>
        <v>0</v>
      </c>
      <c r="BG139" s="174">
        <f t="shared" ca="1" si="85"/>
        <v>0</v>
      </c>
      <c r="BH139" s="174">
        <f t="shared" ca="1" si="85"/>
        <v>0</v>
      </c>
      <c r="BI139" s="174">
        <f t="shared" ca="1" si="85"/>
        <v>0</v>
      </c>
      <c r="BJ139" s="174">
        <f t="shared" ca="1" si="85"/>
        <v>0</v>
      </c>
      <c r="BK139" s="174">
        <f t="shared" ca="1" si="85"/>
        <v>0</v>
      </c>
      <c r="BL139" s="174">
        <f t="shared" ca="1" si="85"/>
        <v>0</v>
      </c>
      <c r="BM139" s="174">
        <f t="shared" ca="1" si="85"/>
        <v>0</v>
      </c>
      <c r="BN139" s="174">
        <f t="shared" ca="1" si="85"/>
        <v>0</v>
      </c>
      <c r="BO139" s="174">
        <f t="shared" ca="1" si="85"/>
        <v>0</v>
      </c>
      <c r="BP139" s="174">
        <f t="shared" ca="1" si="85"/>
        <v>0</v>
      </c>
      <c r="BQ139" s="174">
        <f t="shared" ca="1" si="85"/>
        <v>0</v>
      </c>
      <c r="BR139" s="174">
        <f t="shared" ca="1" si="85"/>
        <v>0</v>
      </c>
      <c r="BS139" s="177">
        <f t="shared" ca="1" si="58"/>
        <v>0</v>
      </c>
      <c r="BT139" s="175"/>
      <c r="BU139" s="178">
        <f ca="1">IF(NOT(debteliminator),0,IF(OR(E$11=0,W138+AM139-BD139&lt;=E$11),0,MIN(W138+AM139-BD139-E$11,$C139)))</f>
        <v>0</v>
      </c>
      <c r="BV139" s="174">
        <f ca="1">IF(NOT(debteliminator),0,IF(OR(F$11=0,X138+AN139-BE139&lt;=F$11),0,MIN(X138+AN139-BE139-F$11,$C139-SUM($BU139:BU139))))</f>
        <v>0</v>
      </c>
      <c r="BW139" s="174">
        <f ca="1">IF(NOT(debteliminator),0,IF(OR(G$11=0,Y138+AO139-BF139&lt;=G$11),0,MIN(Y138+AO139-BF139-G$11,$C139-SUM($BU139:BV139))))</f>
        <v>0</v>
      </c>
      <c r="BX139" s="174">
        <f ca="1">IF(NOT(debteliminator),0,IF(OR(H$11=0,Z138+AP139-BG139&lt;=H$11),0,MIN(Z138+AP139-BG139-H$11,$C139-SUM($BU139:BW139))))</f>
        <v>0</v>
      </c>
      <c r="BY139" s="174">
        <f ca="1">IF(NOT(debteliminator),0,IF(OR(I$11=0,AA138+AQ139-BH139&lt;=I$11),0,MIN(AA138+AQ139-BH139-I$11,$C139-SUM($BU139:BX139))))</f>
        <v>0</v>
      </c>
      <c r="BZ139" s="174">
        <f ca="1">IF(NOT(debteliminator),0,IF(OR(J$11=0,AB138+AR139-BI139&lt;=J$11),0,MIN(AB138+AR139-BI139-J$11,$C139-SUM($BU139:BY139))))</f>
        <v>0</v>
      </c>
      <c r="CA139" s="174">
        <f ca="1">IF(NOT(debteliminator),0,IF(OR(K$11=0,AC138+AS139-BJ139&lt;=K$11),0,MIN(AC138+AS139-BJ139-K$11,$C139-SUM($BU139:BZ139))))</f>
        <v>0</v>
      </c>
      <c r="CB139" s="174">
        <f ca="1">IF(NOT(debteliminator),0,IF(OR(L$11=0,AD138+AT139-BK139&lt;=L$11),0,MIN(AD138+AT139-BK139-L$11,$C139-SUM($BU139:CA139))))</f>
        <v>0</v>
      </c>
      <c r="CC139" s="174">
        <f ca="1">IF(NOT(debteliminator),0,IF(OR(M$11=0,AE138+AU139-BL139&lt;=M$11),0,MIN(AE138+AU139-BL139-M$11,$C139-SUM($BU139:CB139))))</f>
        <v>0</v>
      </c>
      <c r="CD139" s="174">
        <f ca="1">IF(NOT(debteliminator),0,IF(OR(N$11=0,AF138+AV139-BM139&lt;=N$11),0,MIN(AF138+AV139-BM139-N$11,$C139-SUM($BU139:CC139))))</f>
        <v>0</v>
      </c>
      <c r="CE139" s="174">
        <f ca="1">IF(NOT(debteliminator),0,IF(OR(O$11=0,AG138+AW139-BN139&lt;=O$11),0,MIN(AG138+AW139-BN139-O$11,$C139-SUM($BU139:CD139))))</f>
        <v>0</v>
      </c>
      <c r="CF139" s="174">
        <f ca="1">IF(NOT(debteliminator),0,IF(OR(P$11=0,AH138+AX139-BO139&lt;=P$11),0,MIN(AH138+AX139-BO139-P$11,$C139-SUM($BU139:CE139))))</f>
        <v>0</v>
      </c>
      <c r="CG139" s="174">
        <f ca="1">IF(NOT(debteliminator),0,IF(OR(Q$11=0,AI138+AY139-BP139&lt;=Q$11),0,MIN(AI138+AY139-BP139-Q$11,$C139-SUM($BU139:CF139))))</f>
        <v>0</v>
      </c>
      <c r="CH139" s="174">
        <f ca="1">IF(NOT(debteliminator),0,IF(OR(R$11=0,AJ138+AZ139-BQ139&lt;=R$11),0,MIN(AJ138+AZ139-BQ139-R$11,$C139-SUM($BU139:CG139))))</f>
        <v>0</v>
      </c>
      <c r="CI139" s="174">
        <f ca="1">IF(NOT(debteliminator),0,IF(OR(S$11=0,AK138+BA139-BR139&lt;=S$11),0,MIN(AK138+BA139-BR139-S$11,$C139-SUM($BU139:CH139))))</f>
        <v>0</v>
      </c>
      <c r="CJ139" s="177">
        <f t="shared" ca="1" si="59"/>
        <v>0</v>
      </c>
      <c r="CL139" s="178">
        <f t="shared" ca="1" si="62"/>
        <v>0</v>
      </c>
      <c r="CM139" s="174">
        <f ca="1">IF(X138&lt;=0,0,IF($C139-$CJ139&lt;=SUM($CL139:CL139),0,IF(BE139+$C139-$CJ139-SUM($CL139:CL139)&gt;X138+AN139,X138+AN139-BE139,$C139-$CJ139-SUM($CL139:CL139))))</f>
        <v>0</v>
      </c>
      <c r="CN139" s="174">
        <f ca="1">IF(Y138&lt;=0,0,IF($C139-$CJ139&lt;=SUM($CL139:CM139),0,IF(BF139+$C139-$CJ139-SUM($CL139:CM139)&gt;Y138+AO139,Y138+AO139-BF139,$C139-$CJ139-SUM($CL139:CM139))))</f>
        <v>0</v>
      </c>
      <c r="CO139" s="174">
        <f ca="1">IF(Z138&lt;=0,0,IF($C139-$CJ139&lt;=SUM($CL139:CN139),0,IF(BG139+$C139-$CJ139-SUM($CL139:CN139)&gt;Z138+AP139,Z138+AP139-BG139,$C139-$CJ139-SUM($CL139:CN139))))</f>
        <v>0</v>
      </c>
      <c r="CP139" s="174">
        <f ca="1">IF(AA138&lt;=0,0,IF($C139-$CJ139&lt;=SUM($CL139:CO139),0,IF(BH139+$C139-$CJ139-SUM($CL139:CO139)&gt;AA138+AQ139,AA138+AQ139-BH139,$C139-$CJ139-SUM($CL139:CO139))))</f>
        <v>0</v>
      </c>
      <c r="CQ139" s="174">
        <f ca="1">IF(AB138&lt;=0,0,IF($C139-$CJ139&lt;=SUM($CL139:CP139),0,IF(BI139+$C139-$CJ139-SUM($CL139:CP139)&gt;AB138+AR139,AB138+AR139-BI139,$C139-$CJ139-SUM($CL139:CP139))))</f>
        <v>0</v>
      </c>
      <c r="CR139" s="174">
        <f ca="1">IF(AC138&lt;=0,0,IF($C139-$CJ139&lt;=SUM($CL139:CQ139),0,IF(BJ139+$C139-$CJ139-SUM($CL139:CQ139)&gt;AC138+AS139,AC138+AS139-BJ139,$C139-$CJ139-SUM($CL139:CQ139))))</f>
        <v>0</v>
      </c>
      <c r="CS139" s="174">
        <f ca="1">IF(AD138&lt;=0,0,IF($C139-$CJ139&lt;=SUM($CL139:CR139),0,IF(BK139+$C139-$CJ139-SUM($CL139:CR139)&gt;AD138+AT139,AD138+AT139-BK139,$C139-$CJ139-SUM($CL139:CR139))))</f>
        <v>0</v>
      </c>
      <c r="CT139" s="174">
        <f ca="1">IF(AE138&lt;=0,0,IF($C139-$CJ139&lt;=SUM($CL139:CS139),0,IF(BL139+$C139-$CJ139-SUM($CL139:CS139)&gt;AE138+AU139,AE138+AU139-BL139,$C139-$CJ139-SUM($CL139:CS139))))</f>
        <v>0</v>
      </c>
      <c r="CU139" s="174">
        <f ca="1">IF(AF138&lt;=0,0,IF($C139-$CJ139&lt;=SUM($CL139:CT139),0,IF(BM139+$C139-$CJ139-SUM($CL139:CT139)&gt;AF138+AV139,AF138+AV139-BM139,$C139-$CJ139-SUM($CL139:CT139))))</f>
        <v>0</v>
      </c>
      <c r="CV139" s="174">
        <f ca="1">IF(AG138&lt;=0,0,IF($C139-$CJ139&lt;=SUM($CL139:CU139),0,IF(BN139+$C139-$CJ139-SUM($CL139:CU139)&gt;AG138+AW139,AG138+AW139-BN139,$C139-$CJ139-SUM($CL139:CU139))))</f>
        <v>0</v>
      </c>
      <c r="CW139" s="174">
        <f ca="1">IF(AH138&lt;=0,0,IF($C139-$CJ139&lt;=SUM($CL139:CV139),0,IF(BO139+$C139-$CJ139-SUM($CL139:CV139)&gt;AH138+AX139,AH138+AX139-BO139,$C139-$CJ139-SUM($CL139:CV139))))</f>
        <v>0</v>
      </c>
      <c r="CX139" s="174">
        <f ca="1">IF(AI138&lt;=0,0,IF($C139-$CJ139&lt;=SUM($CL139:CW139),0,IF(BP139+$C139-$CJ139-SUM($CL139:CW139)&gt;AI138+AY139,AI138+AY139-BP139,$C139-$CJ139-SUM($CL139:CW139))))</f>
        <v>0</v>
      </c>
      <c r="CY139" s="174">
        <f ca="1">IF(AJ138&lt;=0,0,IF($C139-$CJ139&lt;=SUM($CL139:CX139),0,IF(BQ139+$C139-$CJ139-SUM($CL139:CX139)&gt;AJ138+AZ139,AJ138+AZ139-BQ139,$C139-$CJ139-SUM($CL139:CX139))))</f>
        <v>0</v>
      </c>
      <c r="CZ139" s="174">
        <f ca="1">IF(AK138&lt;=0,0,IF($C139-$CJ139&lt;=SUM($CL139:CY139),0,IF(BR139+$C139-$CJ139-SUM($CL139:CY139)&gt;AK138+BA139,AK138+BA139-BR139,$C139-$CJ139-SUM($CL139:CY139))))</f>
        <v>0</v>
      </c>
      <c r="DA139" s="176"/>
      <c r="DB139" s="176"/>
    </row>
    <row r="140" spans="1:106">
      <c r="A140" s="165" t="str">
        <f t="shared" ca="1" si="48"/>
        <v/>
      </c>
      <c r="B140" s="166" t="e">
        <f t="shared" ca="1" si="60"/>
        <v>#N/A</v>
      </c>
      <c r="C140" s="169" t="str">
        <f ca="1">IF(A140="","",IF(debteliminator,IF(($E$7-BS140)&lt;0,0,$E$7-BS140),0)+D140)</f>
        <v/>
      </c>
      <c r="D140" s="420"/>
      <c r="E140" s="172">
        <f t="shared" ca="1" si="61"/>
        <v>0</v>
      </c>
      <c r="F140" s="172">
        <f t="shared" ca="1" si="63"/>
        <v>0</v>
      </c>
      <c r="G140" s="172">
        <f t="shared" ca="1" si="64"/>
        <v>0</v>
      </c>
      <c r="H140" s="172">
        <f t="shared" ca="1" si="65"/>
        <v>0</v>
      </c>
      <c r="I140" s="172">
        <f t="shared" ca="1" si="66"/>
        <v>0</v>
      </c>
      <c r="J140" s="172">
        <f t="shared" ca="1" si="67"/>
        <v>0</v>
      </c>
      <c r="K140" s="172">
        <f t="shared" ca="1" si="68"/>
        <v>0</v>
      </c>
      <c r="L140" s="172">
        <f t="shared" ca="1" si="69"/>
        <v>0</v>
      </c>
      <c r="M140" s="172">
        <f t="shared" ca="1" si="70"/>
        <v>0</v>
      </c>
      <c r="N140" s="172">
        <f t="shared" ca="1" si="71"/>
        <v>0</v>
      </c>
      <c r="O140" s="172">
        <f t="shared" ca="1" si="72"/>
        <v>0</v>
      </c>
      <c r="P140" s="172">
        <f t="shared" ca="1" si="73"/>
        <v>0</v>
      </c>
      <c r="Q140" s="172">
        <f t="shared" ca="1" si="74"/>
        <v>0</v>
      </c>
      <c r="R140" s="172">
        <f t="shared" ca="1" si="75"/>
        <v>0</v>
      </c>
      <c r="S140" s="172">
        <f t="shared" ca="1" si="76"/>
        <v>0</v>
      </c>
      <c r="U140" s="169">
        <f t="shared" ca="1" si="49"/>
        <v>0</v>
      </c>
      <c r="V140" s="173">
        <f t="shared" ca="1" si="50"/>
        <v>0</v>
      </c>
      <c r="W140" s="174">
        <f t="shared" ca="1" si="51"/>
        <v>0</v>
      </c>
      <c r="X140" s="174">
        <f t="shared" ca="1" si="83"/>
        <v>0</v>
      </c>
      <c r="Y140" s="174">
        <f t="shared" ca="1" si="83"/>
        <v>0</v>
      </c>
      <c r="Z140" s="174">
        <f t="shared" ca="1" si="83"/>
        <v>0</v>
      </c>
      <c r="AA140" s="174">
        <f t="shared" ca="1" si="83"/>
        <v>0</v>
      </c>
      <c r="AB140" s="174">
        <f t="shared" ca="1" si="83"/>
        <v>0</v>
      </c>
      <c r="AC140" s="174">
        <f t="shared" ca="1" si="83"/>
        <v>0</v>
      </c>
      <c r="AD140" s="174">
        <f t="shared" ca="1" si="83"/>
        <v>0</v>
      </c>
      <c r="AE140" s="174">
        <f t="shared" ca="1" si="83"/>
        <v>0</v>
      </c>
      <c r="AF140" s="174">
        <f t="shared" ca="1" si="83"/>
        <v>0</v>
      </c>
      <c r="AG140" s="174">
        <f t="shared" ca="1" si="83"/>
        <v>0</v>
      </c>
      <c r="AH140" s="174">
        <f t="shared" ca="1" si="83"/>
        <v>0</v>
      </c>
      <c r="AI140" s="174">
        <f t="shared" ca="1" si="83"/>
        <v>0</v>
      </c>
      <c r="AJ140" s="174">
        <f t="shared" ca="1" si="83"/>
        <v>0</v>
      </c>
      <c r="AK140" s="174">
        <f t="shared" ca="1" si="83"/>
        <v>0</v>
      </c>
      <c r="AL140" s="179"/>
      <c r="AM140" s="174">
        <f t="shared" ca="1" si="53"/>
        <v>0</v>
      </c>
      <c r="AN140" s="174">
        <f t="shared" ca="1" si="84"/>
        <v>0</v>
      </c>
      <c r="AO140" s="174">
        <f t="shared" ca="1" si="84"/>
        <v>0</v>
      </c>
      <c r="AP140" s="174">
        <f t="shared" ca="1" si="84"/>
        <v>0</v>
      </c>
      <c r="AQ140" s="174">
        <f t="shared" ca="1" si="84"/>
        <v>0</v>
      </c>
      <c r="AR140" s="174">
        <f t="shared" ca="1" si="84"/>
        <v>0</v>
      </c>
      <c r="AS140" s="174">
        <f t="shared" ca="1" si="84"/>
        <v>0</v>
      </c>
      <c r="AT140" s="174">
        <f t="shared" ca="1" si="84"/>
        <v>0</v>
      </c>
      <c r="AU140" s="174">
        <f t="shared" ca="1" si="84"/>
        <v>0</v>
      </c>
      <c r="AV140" s="174">
        <f t="shared" ca="1" si="84"/>
        <v>0</v>
      </c>
      <c r="AW140" s="174">
        <f t="shared" ca="1" si="84"/>
        <v>0</v>
      </c>
      <c r="AX140" s="174">
        <f t="shared" ca="1" si="84"/>
        <v>0</v>
      </c>
      <c r="AY140" s="174">
        <f t="shared" ca="1" si="84"/>
        <v>0</v>
      </c>
      <c r="AZ140" s="174">
        <f t="shared" ca="1" si="84"/>
        <v>0</v>
      </c>
      <c r="BA140" s="174">
        <f t="shared" ca="1" si="84"/>
        <v>0</v>
      </c>
      <c r="BB140" s="175">
        <f t="shared" ca="1" si="55"/>
        <v>0</v>
      </c>
      <c r="BC140" s="176"/>
      <c r="BD140" s="174">
        <f t="shared" ca="1" si="56"/>
        <v>0</v>
      </c>
      <c r="BE140" s="174">
        <f t="shared" ca="1" si="85"/>
        <v>0</v>
      </c>
      <c r="BF140" s="174">
        <f t="shared" ca="1" si="85"/>
        <v>0</v>
      </c>
      <c r="BG140" s="174">
        <f t="shared" ca="1" si="85"/>
        <v>0</v>
      </c>
      <c r="BH140" s="174">
        <f t="shared" ca="1" si="85"/>
        <v>0</v>
      </c>
      <c r="BI140" s="174">
        <f t="shared" ca="1" si="85"/>
        <v>0</v>
      </c>
      <c r="BJ140" s="174">
        <f t="shared" ca="1" si="85"/>
        <v>0</v>
      </c>
      <c r="BK140" s="174">
        <f t="shared" ca="1" si="85"/>
        <v>0</v>
      </c>
      <c r="BL140" s="174">
        <f t="shared" ca="1" si="85"/>
        <v>0</v>
      </c>
      <c r="BM140" s="174">
        <f t="shared" ca="1" si="85"/>
        <v>0</v>
      </c>
      <c r="BN140" s="174">
        <f t="shared" ca="1" si="85"/>
        <v>0</v>
      </c>
      <c r="BO140" s="174">
        <f t="shared" ca="1" si="85"/>
        <v>0</v>
      </c>
      <c r="BP140" s="174">
        <f t="shared" ca="1" si="85"/>
        <v>0</v>
      </c>
      <c r="BQ140" s="174">
        <f t="shared" ca="1" si="85"/>
        <v>0</v>
      </c>
      <c r="BR140" s="174">
        <f t="shared" ca="1" si="85"/>
        <v>0</v>
      </c>
      <c r="BS140" s="177">
        <f t="shared" ca="1" si="58"/>
        <v>0</v>
      </c>
      <c r="BT140" s="175"/>
      <c r="BU140" s="178">
        <f ca="1">IF(NOT(debteliminator),0,IF(OR(E$11=0,W139+AM140-BD140&lt;=E$11),0,MIN(W139+AM140-BD140-E$11,$C140)))</f>
        <v>0</v>
      </c>
      <c r="BV140" s="174">
        <f ca="1">IF(NOT(debteliminator),0,IF(OR(F$11=0,X139+AN140-BE140&lt;=F$11),0,MIN(X139+AN140-BE140-F$11,$C140-SUM($BU140:BU140))))</f>
        <v>0</v>
      </c>
      <c r="BW140" s="174">
        <f ca="1">IF(NOT(debteliminator),0,IF(OR(G$11=0,Y139+AO140-BF140&lt;=G$11),0,MIN(Y139+AO140-BF140-G$11,$C140-SUM($BU140:BV140))))</f>
        <v>0</v>
      </c>
      <c r="BX140" s="174">
        <f ca="1">IF(NOT(debteliminator),0,IF(OR(H$11=0,Z139+AP140-BG140&lt;=H$11),0,MIN(Z139+AP140-BG140-H$11,$C140-SUM($BU140:BW140))))</f>
        <v>0</v>
      </c>
      <c r="BY140" s="174">
        <f ca="1">IF(NOT(debteliminator),0,IF(OR(I$11=0,AA139+AQ140-BH140&lt;=I$11),0,MIN(AA139+AQ140-BH140-I$11,$C140-SUM($BU140:BX140))))</f>
        <v>0</v>
      </c>
      <c r="BZ140" s="174">
        <f ca="1">IF(NOT(debteliminator),0,IF(OR(J$11=0,AB139+AR140-BI140&lt;=J$11),0,MIN(AB139+AR140-BI140-J$11,$C140-SUM($BU140:BY140))))</f>
        <v>0</v>
      </c>
      <c r="CA140" s="174">
        <f ca="1">IF(NOT(debteliminator),0,IF(OR(K$11=0,AC139+AS140-BJ140&lt;=K$11),0,MIN(AC139+AS140-BJ140-K$11,$C140-SUM($BU140:BZ140))))</f>
        <v>0</v>
      </c>
      <c r="CB140" s="174">
        <f ca="1">IF(NOT(debteliminator),0,IF(OR(L$11=0,AD139+AT140-BK140&lt;=L$11),0,MIN(AD139+AT140-BK140-L$11,$C140-SUM($BU140:CA140))))</f>
        <v>0</v>
      </c>
      <c r="CC140" s="174">
        <f ca="1">IF(NOT(debteliminator),0,IF(OR(M$11=0,AE139+AU140-BL140&lt;=M$11),0,MIN(AE139+AU140-BL140-M$11,$C140-SUM($BU140:CB140))))</f>
        <v>0</v>
      </c>
      <c r="CD140" s="174">
        <f ca="1">IF(NOT(debteliminator),0,IF(OR(N$11=0,AF139+AV140-BM140&lt;=N$11),0,MIN(AF139+AV140-BM140-N$11,$C140-SUM($BU140:CC140))))</f>
        <v>0</v>
      </c>
      <c r="CE140" s="174">
        <f ca="1">IF(NOT(debteliminator),0,IF(OR(O$11=0,AG139+AW140-BN140&lt;=O$11),0,MIN(AG139+AW140-BN140-O$11,$C140-SUM($BU140:CD140))))</f>
        <v>0</v>
      </c>
      <c r="CF140" s="174">
        <f ca="1">IF(NOT(debteliminator),0,IF(OR(P$11=0,AH139+AX140-BO140&lt;=P$11),0,MIN(AH139+AX140-BO140-P$11,$C140-SUM($BU140:CE140))))</f>
        <v>0</v>
      </c>
      <c r="CG140" s="174">
        <f ca="1">IF(NOT(debteliminator),0,IF(OR(Q$11=0,AI139+AY140-BP140&lt;=Q$11),0,MIN(AI139+AY140-BP140-Q$11,$C140-SUM($BU140:CF140))))</f>
        <v>0</v>
      </c>
      <c r="CH140" s="174">
        <f ca="1">IF(NOT(debteliminator),0,IF(OR(R$11=0,AJ139+AZ140-BQ140&lt;=R$11),0,MIN(AJ139+AZ140-BQ140-R$11,$C140-SUM($BU140:CG140))))</f>
        <v>0</v>
      </c>
      <c r="CI140" s="174">
        <f ca="1">IF(NOT(debteliminator),0,IF(OR(S$11=0,AK139+BA140-BR140&lt;=S$11),0,MIN(AK139+BA140-BR140-S$11,$C140-SUM($BU140:CH140))))</f>
        <v>0</v>
      </c>
      <c r="CJ140" s="177">
        <f t="shared" ca="1" si="59"/>
        <v>0</v>
      </c>
      <c r="CL140" s="178">
        <f t="shared" ca="1" si="62"/>
        <v>0</v>
      </c>
      <c r="CM140" s="174">
        <f ca="1">IF(X139&lt;=0,0,IF($C140-$CJ140&lt;=SUM($CL140:CL140),0,IF(BE140+$C140-$CJ140-SUM($CL140:CL140)&gt;X139+AN140,X139+AN140-BE140,$C140-$CJ140-SUM($CL140:CL140))))</f>
        <v>0</v>
      </c>
      <c r="CN140" s="174">
        <f ca="1">IF(Y139&lt;=0,0,IF($C140-$CJ140&lt;=SUM($CL140:CM140),0,IF(BF140+$C140-$CJ140-SUM($CL140:CM140)&gt;Y139+AO140,Y139+AO140-BF140,$C140-$CJ140-SUM($CL140:CM140))))</f>
        <v>0</v>
      </c>
      <c r="CO140" s="174">
        <f ca="1">IF(Z139&lt;=0,0,IF($C140-$CJ140&lt;=SUM($CL140:CN140),0,IF(BG140+$C140-$CJ140-SUM($CL140:CN140)&gt;Z139+AP140,Z139+AP140-BG140,$C140-$CJ140-SUM($CL140:CN140))))</f>
        <v>0</v>
      </c>
      <c r="CP140" s="174">
        <f ca="1">IF(AA139&lt;=0,0,IF($C140-$CJ140&lt;=SUM($CL140:CO140),0,IF(BH140+$C140-$CJ140-SUM($CL140:CO140)&gt;AA139+AQ140,AA139+AQ140-BH140,$C140-$CJ140-SUM($CL140:CO140))))</f>
        <v>0</v>
      </c>
      <c r="CQ140" s="174">
        <f ca="1">IF(AB139&lt;=0,0,IF($C140-$CJ140&lt;=SUM($CL140:CP140),0,IF(BI140+$C140-$CJ140-SUM($CL140:CP140)&gt;AB139+AR140,AB139+AR140-BI140,$C140-$CJ140-SUM($CL140:CP140))))</f>
        <v>0</v>
      </c>
      <c r="CR140" s="174">
        <f ca="1">IF(AC139&lt;=0,0,IF($C140-$CJ140&lt;=SUM($CL140:CQ140),0,IF(BJ140+$C140-$CJ140-SUM($CL140:CQ140)&gt;AC139+AS140,AC139+AS140-BJ140,$C140-$CJ140-SUM($CL140:CQ140))))</f>
        <v>0</v>
      </c>
      <c r="CS140" s="174">
        <f ca="1">IF(AD139&lt;=0,0,IF($C140-$CJ140&lt;=SUM($CL140:CR140),0,IF(BK140+$C140-$CJ140-SUM($CL140:CR140)&gt;AD139+AT140,AD139+AT140-BK140,$C140-$CJ140-SUM($CL140:CR140))))</f>
        <v>0</v>
      </c>
      <c r="CT140" s="174">
        <f ca="1">IF(AE139&lt;=0,0,IF($C140-$CJ140&lt;=SUM($CL140:CS140),0,IF(BL140+$C140-$CJ140-SUM($CL140:CS140)&gt;AE139+AU140,AE139+AU140-BL140,$C140-$CJ140-SUM($CL140:CS140))))</f>
        <v>0</v>
      </c>
      <c r="CU140" s="174">
        <f ca="1">IF(AF139&lt;=0,0,IF($C140-$CJ140&lt;=SUM($CL140:CT140),0,IF(BM140+$C140-$CJ140-SUM($CL140:CT140)&gt;AF139+AV140,AF139+AV140-BM140,$C140-$CJ140-SUM($CL140:CT140))))</f>
        <v>0</v>
      </c>
      <c r="CV140" s="174">
        <f ca="1">IF(AG139&lt;=0,0,IF($C140-$CJ140&lt;=SUM($CL140:CU140),0,IF(BN140+$C140-$CJ140-SUM($CL140:CU140)&gt;AG139+AW140,AG139+AW140-BN140,$C140-$CJ140-SUM($CL140:CU140))))</f>
        <v>0</v>
      </c>
      <c r="CW140" s="174">
        <f ca="1">IF(AH139&lt;=0,0,IF($C140-$CJ140&lt;=SUM($CL140:CV140),0,IF(BO140+$C140-$CJ140-SUM($CL140:CV140)&gt;AH139+AX140,AH139+AX140-BO140,$C140-$CJ140-SUM($CL140:CV140))))</f>
        <v>0</v>
      </c>
      <c r="CX140" s="174">
        <f ca="1">IF(AI139&lt;=0,0,IF($C140-$CJ140&lt;=SUM($CL140:CW140),0,IF(BP140+$C140-$CJ140-SUM($CL140:CW140)&gt;AI139+AY140,AI139+AY140-BP140,$C140-$CJ140-SUM($CL140:CW140))))</f>
        <v>0</v>
      </c>
      <c r="CY140" s="174">
        <f ca="1">IF(AJ139&lt;=0,0,IF($C140-$CJ140&lt;=SUM($CL140:CX140),0,IF(BQ140+$C140-$CJ140-SUM($CL140:CX140)&gt;AJ139+AZ140,AJ139+AZ140-BQ140,$C140-$CJ140-SUM($CL140:CX140))))</f>
        <v>0</v>
      </c>
      <c r="CZ140" s="174">
        <f ca="1">IF(AK139&lt;=0,0,IF($C140-$CJ140&lt;=SUM($CL140:CY140),0,IF(BR140+$C140-$CJ140-SUM($CL140:CY140)&gt;AK139+BA140,AK139+BA140-BR140,$C140-$CJ140-SUM($CL140:CY140))))</f>
        <v>0</v>
      </c>
      <c r="DA140" s="176"/>
      <c r="DB140" s="176"/>
    </row>
    <row r="141" spans="1:106">
      <c r="A141" s="165" t="str">
        <f t="shared" ca="1" si="48"/>
        <v/>
      </c>
      <c r="B141" s="166" t="e">
        <f t="shared" ca="1" si="60"/>
        <v>#N/A</v>
      </c>
      <c r="C141" s="169" t="str">
        <f ca="1">IF(A141="","",IF(debteliminator,IF(($E$7-BS141)&lt;0,0,$E$7-BS141),0)+D141)</f>
        <v/>
      </c>
      <c r="D141" s="420"/>
      <c r="E141" s="172">
        <f t="shared" ca="1" si="61"/>
        <v>0</v>
      </c>
      <c r="F141" s="172">
        <f t="shared" ca="1" si="63"/>
        <v>0</v>
      </c>
      <c r="G141" s="172">
        <f t="shared" ca="1" si="64"/>
        <v>0</v>
      </c>
      <c r="H141" s="172">
        <f t="shared" ca="1" si="65"/>
        <v>0</v>
      </c>
      <c r="I141" s="172">
        <f t="shared" ca="1" si="66"/>
        <v>0</v>
      </c>
      <c r="J141" s="172">
        <f t="shared" ca="1" si="67"/>
        <v>0</v>
      </c>
      <c r="K141" s="172">
        <f t="shared" ca="1" si="68"/>
        <v>0</v>
      </c>
      <c r="L141" s="172">
        <f t="shared" ca="1" si="69"/>
        <v>0</v>
      </c>
      <c r="M141" s="172">
        <f t="shared" ca="1" si="70"/>
        <v>0</v>
      </c>
      <c r="N141" s="172">
        <f t="shared" ca="1" si="71"/>
        <v>0</v>
      </c>
      <c r="O141" s="172">
        <f t="shared" ca="1" si="72"/>
        <v>0</v>
      </c>
      <c r="P141" s="172">
        <f t="shared" ca="1" si="73"/>
        <v>0</v>
      </c>
      <c r="Q141" s="172">
        <f t="shared" ca="1" si="74"/>
        <v>0</v>
      </c>
      <c r="R141" s="172">
        <f t="shared" ca="1" si="75"/>
        <v>0</v>
      </c>
      <c r="S141" s="172">
        <f t="shared" ca="1" si="76"/>
        <v>0</v>
      </c>
      <c r="U141" s="169">
        <f t="shared" ca="1" si="49"/>
        <v>0</v>
      </c>
      <c r="V141" s="173">
        <f t="shared" ca="1" si="50"/>
        <v>0</v>
      </c>
      <c r="W141" s="174">
        <f t="shared" ca="1" si="51"/>
        <v>0</v>
      </c>
      <c r="X141" s="174">
        <f t="shared" ca="1" si="83"/>
        <v>0</v>
      </c>
      <c r="Y141" s="174">
        <f t="shared" ca="1" si="83"/>
        <v>0</v>
      </c>
      <c r="Z141" s="174">
        <f t="shared" ca="1" si="83"/>
        <v>0</v>
      </c>
      <c r="AA141" s="174">
        <f t="shared" ca="1" si="83"/>
        <v>0</v>
      </c>
      <c r="AB141" s="174">
        <f t="shared" ca="1" si="83"/>
        <v>0</v>
      </c>
      <c r="AC141" s="174">
        <f t="shared" ca="1" si="83"/>
        <v>0</v>
      </c>
      <c r="AD141" s="174">
        <f t="shared" ca="1" si="83"/>
        <v>0</v>
      </c>
      <c r="AE141" s="174">
        <f t="shared" ca="1" si="83"/>
        <v>0</v>
      </c>
      <c r="AF141" s="174">
        <f t="shared" ca="1" si="83"/>
        <v>0</v>
      </c>
      <c r="AG141" s="174">
        <f t="shared" ca="1" si="83"/>
        <v>0</v>
      </c>
      <c r="AH141" s="174">
        <f t="shared" ca="1" si="83"/>
        <v>0</v>
      </c>
      <c r="AI141" s="174">
        <f t="shared" ca="1" si="83"/>
        <v>0</v>
      </c>
      <c r="AJ141" s="174">
        <f t="shared" ca="1" si="83"/>
        <v>0</v>
      </c>
      <c r="AK141" s="174">
        <f t="shared" ca="1" si="83"/>
        <v>0</v>
      </c>
      <c r="AL141" s="179"/>
      <c r="AM141" s="174">
        <f t="shared" ca="1" si="53"/>
        <v>0</v>
      </c>
      <c r="AN141" s="174">
        <f t="shared" ca="1" si="84"/>
        <v>0</v>
      </c>
      <c r="AO141" s="174">
        <f t="shared" ca="1" si="84"/>
        <v>0</v>
      </c>
      <c r="AP141" s="174">
        <f t="shared" ca="1" si="84"/>
        <v>0</v>
      </c>
      <c r="AQ141" s="174">
        <f t="shared" ca="1" si="84"/>
        <v>0</v>
      </c>
      <c r="AR141" s="174">
        <f t="shared" ca="1" si="84"/>
        <v>0</v>
      </c>
      <c r="AS141" s="174">
        <f t="shared" ca="1" si="84"/>
        <v>0</v>
      </c>
      <c r="AT141" s="174">
        <f t="shared" ca="1" si="84"/>
        <v>0</v>
      </c>
      <c r="AU141" s="174">
        <f t="shared" ca="1" si="84"/>
        <v>0</v>
      </c>
      <c r="AV141" s="174">
        <f t="shared" ca="1" si="84"/>
        <v>0</v>
      </c>
      <c r="AW141" s="174">
        <f t="shared" ca="1" si="84"/>
        <v>0</v>
      </c>
      <c r="AX141" s="174">
        <f t="shared" ca="1" si="84"/>
        <v>0</v>
      </c>
      <c r="AY141" s="174">
        <f t="shared" ca="1" si="84"/>
        <v>0</v>
      </c>
      <c r="AZ141" s="174">
        <f t="shared" ca="1" si="84"/>
        <v>0</v>
      </c>
      <c r="BA141" s="174">
        <f t="shared" ca="1" si="84"/>
        <v>0</v>
      </c>
      <c r="BB141" s="175">
        <f t="shared" ca="1" si="55"/>
        <v>0</v>
      </c>
      <c r="BC141" s="176"/>
      <c r="BD141" s="174">
        <f t="shared" ca="1" si="56"/>
        <v>0</v>
      </c>
      <c r="BE141" s="174">
        <f t="shared" ca="1" si="85"/>
        <v>0</v>
      </c>
      <c r="BF141" s="174">
        <f t="shared" ca="1" si="85"/>
        <v>0</v>
      </c>
      <c r="BG141" s="174">
        <f t="shared" ca="1" si="85"/>
        <v>0</v>
      </c>
      <c r="BH141" s="174">
        <f t="shared" ca="1" si="85"/>
        <v>0</v>
      </c>
      <c r="BI141" s="174">
        <f t="shared" ca="1" si="85"/>
        <v>0</v>
      </c>
      <c r="BJ141" s="174">
        <f t="shared" ca="1" si="85"/>
        <v>0</v>
      </c>
      <c r="BK141" s="174">
        <f t="shared" ca="1" si="85"/>
        <v>0</v>
      </c>
      <c r="BL141" s="174">
        <f t="shared" ca="1" si="85"/>
        <v>0</v>
      </c>
      <c r="BM141" s="174">
        <f t="shared" ca="1" si="85"/>
        <v>0</v>
      </c>
      <c r="BN141" s="174">
        <f t="shared" ca="1" si="85"/>
        <v>0</v>
      </c>
      <c r="BO141" s="174">
        <f t="shared" ca="1" si="85"/>
        <v>0</v>
      </c>
      <c r="BP141" s="174">
        <f t="shared" ca="1" si="85"/>
        <v>0</v>
      </c>
      <c r="BQ141" s="174">
        <f t="shared" ca="1" si="85"/>
        <v>0</v>
      </c>
      <c r="BR141" s="174">
        <f t="shared" ca="1" si="85"/>
        <v>0</v>
      </c>
      <c r="BS141" s="177">
        <f t="shared" ca="1" si="58"/>
        <v>0</v>
      </c>
      <c r="BT141" s="175"/>
      <c r="BU141" s="178">
        <f ca="1">IF(NOT(debteliminator),0,IF(OR(E$11=0,W140+AM141-BD141&lt;=E$11),0,MIN(W140+AM141-BD141-E$11,$C141)))</f>
        <v>0</v>
      </c>
      <c r="BV141" s="174">
        <f ca="1">IF(NOT(debteliminator),0,IF(OR(F$11=0,X140+AN141-BE141&lt;=F$11),0,MIN(X140+AN141-BE141-F$11,$C141-SUM($BU141:BU141))))</f>
        <v>0</v>
      </c>
      <c r="BW141" s="174">
        <f ca="1">IF(NOT(debteliminator),0,IF(OR(G$11=0,Y140+AO141-BF141&lt;=G$11),0,MIN(Y140+AO141-BF141-G$11,$C141-SUM($BU141:BV141))))</f>
        <v>0</v>
      </c>
      <c r="BX141" s="174">
        <f ca="1">IF(NOT(debteliminator),0,IF(OR(H$11=0,Z140+AP141-BG141&lt;=H$11),0,MIN(Z140+AP141-BG141-H$11,$C141-SUM($BU141:BW141))))</f>
        <v>0</v>
      </c>
      <c r="BY141" s="174">
        <f ca="1">IF(NOT(debteliminator),0,IF(OR(I$11=0,AA140+AQ141-BH141&lt;=I$11),0,MIN(AA140+AQ141-BH141-I$11,$C141-SUM($BU141:BX141))))</f>
        <v>0</v>
      </c>
      <c r="BZ141" s="174">
        <f ca="1">IF(NOT(debteliminator),0,IF(OR(J$11=0,AB140+AR141-BI141&lt;=J$11),0,MIN(AB140+AR141-BI141-J$11,$C141-SUM($BU141:BY141))))</f>
        <v>0</v>
      </c>
      <c r="CA141" s="174">
        <f ca="1">IF(NOT(debteliminator),0,IF(OR(K$11=0,AC140+AS141-BJ141&lt;=K$11),0,MIN(AC140+AS141-BJ141-K$11,$C141-SUM($BU141:BZ141))))</f>
        <v>0</v>
      </c>
      <c r="CB141" s="174">
        <f ca="1">IF(NOT(debteliminator),0,IF(OR(L$11=0,AD140+AT141-BK141&lt;=L$11),0,MIN(AD140+AT141-BK141-L$11,$C141-SUM($BU141:CA141))))</f>
        <v>0</v>
      </c>
      <c r="CC141" s="174">
        <f ca="1">IF(NOT(debteliminator),0,IF(OR(M$11=0,AE140+AU141-BL141&lt;=M$11),0,MIN(AE140+AU141-BL141-M$11,$C141-SUM($BU141:CB141))))</f>
        <v>0</v>
      </c>
      <c r="CD141" s="174">
        <f ca="1">IF(NOT(debteliminator),0,IF(OR(N$11=0,AF140+AV141-BM141&lt;=N$11),0,MIN(AF140+AV141-BM141-N$11,$C141-SUM($BU141:CC141))))</f>
        <v>0</v>
      </c>
      <c r="CE141" s="174">
        <f ca="1">IF(NOT(debteliminator),0,IF(OR(O$11=0,AG140+AW141-BN141&lt;=O$11),0,MIN(AG140+AW141-BN141-O$11,$C141-SUM($BU141:CD141))))</f>
        <v>0</v>
      </c>
      <c r="CF141" s="174">
        <f ca="1">IF(NOT(debteliminator),0,IF(OR(P$11=0,AH140+AX141-BO141&lt;=P$11),0,MIN(AH140+AX141-BO141-P$11,$C141-SUM($BU141:CE141))))</f>
        <v>0</v>
      </c>
      <c r="CG141" s="174">
        <f ca="1">IF(NOT(debteliminator),0,IF(OR(Q$11=0,AI140+AY141-BP141&lt;=Q$11),0,MIN(AI140+AY141-BP141-Q$11,$C141-SUM($BU141:CF141))))</f>
        <v>0</v>
      </c>
      <c r="CH141" s="174">
        <f ca="1">IF(NOT(debteliminator),0,IF(OR(R$11=0,AJ140+AZ141-BQ141&lt;=R$11),0,MIN(AJ140+AZ141-BQ141-R$11,$C141-SUM($BU141:CG141))))</f>
        <v>0</v>
      </c>
      <c r="CI141" s="174">
        <f ca="1">IF(NOT(debteliminator),0,IF(OR(S$11=0,AK140+BA141-BR141&lt;=S$11),0,MIN(AK140+BA141-BR141-S$11,$C141-SUM($BU141:CH141))))</f>
        <v>0</v>
      </c>
      <c r="CJ141" s="177">
        <f t="shared" ca="1" si="59"/>
        <v>0</v>
      </c>
      <c r="CL141" s="178">
        <f t="shared" ca="1" si="62"/>
        <v>0</v>
      </c>
      <c r="CM141" s="174">
        <f ca="1">IF(X140&lt;=0,0,IF($C141-$CJ141&lt;=SUM($CL141:CL141),0,IF(BE141+$C141-$CJ141-SUM($CL141:CL141)&gt;X140+AN141,X140+AN141-BE141,$C141-$CJ141-SUM($CL141:CL141))))</f>
        <v>0</v>
      </c>
      <c r="CN141" s="174">
        <f ca="1">IF(Y140&lt;=0,0,IF($C141-$CJ141&lt;=SUM($CL141:CM141),0,IF(BF141+$C141-$CJ141-SUM($CL141:CM141)&gt;Y140+AO141,Y140+AO141-BF141,$C141-$CJ141-SUM($CL141:CM141))))</f>
        <v>0</v>
      </c>
      <c r="CO141" s="174">
        <f ca="1">IF(Z140&lt;=0,0,IF($C141-$CJ141&lt;=SUM($CL141:CN141),0,IF(BG141+$C141-$CJ141-SUM($CL141:CN141)&gt;Z140+AP141,Z140+AP141-BG141,$C141-$CJ141-SUM($CL141:CN141))))</f>
        <v>0</v>
      </c>
      <c r="CP141" s="174">
        <f ca="1">IF(AA140&lt;=0,0,IF($C141-$CJ141&lt;=SUM($CL141:CO141),0,IF(BH141+$C141-$CJ141-SUM($CL141:CO141)&gt;AA140+AQ141,AA140+AQ141-BH141,$C141-$CJ141-SUM($CL141:CO141))))</f>
        <v>0</v>
      </c>
      <c r="CQ141" s="174">
        <f ca="1">IF(AB140&lt;=0,0,IF($C141-$CJ141&lt;=SUM($CL141:CP141),0,IF(BI141+$C141-$CJ141-SUM($CL141:CP141)&gt;AB140+AR141,AB140+AR141-BI141,$C141-$CJ141-SUM($CL141:CP141))))</f>
        <v>0</v>
      </c>
      <c r="CR141" s="174">
        <f ca="1">IF(AC140&lt;=0,0,IF($C141-$CJ141&lt;=SUM($CL141:CQ141),0,IF(BJ141+$C141-$CJ141-SUM($CL141:CQ141)&gt;AC140+AS141,AC140+AS141-BJ141,$C141-$CJ141-SUM($CL141:CQ141))))</f>
        <v>0</v>
      </c>
      <c r="CS141" s="174">
        <f ca="1">IF(AD140&lt;=0,0,IF($C141-$CJ141&lt;=SUM($CL141:CR141),0,IF(BK141+$C141-$CJ141-SUM($CL141:CR141)&gt;AD140+AT141,AD140+AT141-BK141,$C141-$CJ141-SUM($CL141:CR141))))</f>
        <v>0</v>
      </c>
      <c r="CT141" s="174">
        <f ca="1">IF(AE140&lt;=0,0,IF($C141-$CJ141&lt;=SUM($CL141:CS141),0,IF(BL141+$C141-$CJ141-SUM($CL141:CS141)&gt;AE140+AU141,AE140+AU141-BL141,$C141-$CJ141-SUM($CL141:CS141))))</f>
        <v>0</v>
      </c>
      <c r="CU141" s="174">
        <f ca="1">IF(AF140&lt;=0,0,IF($C141-$CJ141&lt;=SUM($CL141:CT141),0,IF(BM141+$C141-$CJ141-SUM($CL141:CT141)&gt;AF140+AV141,AF140+AV141-BM141,$C141-$CJ141-SUM($CL141:CT141))))</f>
        <v>0</v>
      </c>
      <c r="CV141" s="174">
        <f ca="1">IF(AG140&lt;=0,0,IF($C141-$CJ141&lt;=SUM($CL141:CU141),0,IF(BN141+$C141-$CJ141-SUM($CL141:CU141)&gt;AG140+AW141,AG140+AW141-BN141,$C141-$CJ141-SUM($CL141:CU141))))</f>
        <v>0</v>
      </c>
      <c r="CW141" s="174">
        <f ca="1">IF(AH140&lt;=0,0,IF($C141-$CJ141&lt;=SUM($CL141:CV141),0,IF(BO141+$C141-$CJ141-SUM($CL141:CV141)&gt;AH140+AX141,AH140+AX141-BO141,$C141-$CJ141-SUM($CL141:CV141))))</f>
        <v>0</v>
      </c>
      <c r="CX141" s="174">
        <f ca="1">IF(AI140&lt;=0,0,IF($C141-$CJ141&lt;=SUM($CL141:CW141),0,IF(BP141+$C141-$CJ141-SUM($CL141:CW141)&gt;AI140+AY141,AI140+AY141-BP141,$C141-$CJ141-SUM($CL141:CW141))))</f>
        <v>0</v>
      </c>
      <c r="CY141" s="174">
        <f ca="1">IF(AJ140&lt;=0,0,IF($C141-$CJ141&lt;=SUM($CL141:CX141),0,IF(BQ141+$C141-$CJ141-SUM($CL141:CX141)&gt;AJ140+AZ141,AJ140+AZ141-BQ141,$C141-$CJ141-SUM($CL141:CX141))))</f>
        <v>0</v>
      </c>
      <c r="CZ141" s="174">
        <f ca="1">IF(AK140&lt;=0,0,IF($C141-$CJ141&lt;=SUM($CL141:CY141),0,IF(BR141+$C141-$CJ141-SUM($CL141:CY141)&gt;AK140+BA141,AK140+BA141-BR141,$C141-$CJ141-SUM($CL141:CY141))))</f>
        <v>0</v>
      </c>
      <c r="DA141" s="176"/>
      <c r="DB141" s="176"/>
    </row>
    <row r="142" spans="1:106">
      <c r="A142" s="165" t="str">
        <f t="shared" ca="1" si="48"/>
        <v/>
      </c>
      <c r="B142" s="166" t="e">
        <f t="shared" ca="1" si="60"/>
        <v>#N/A</v>
      </c>
      <c r="C142" s="169" t="str">
        <f ca="1">IF(A142="","",IF(debteliminator,IF(($E$7-BS142)&lt;0,0,$E$7-BS142),0)+D142)</f>
        <v/>
      </c>
      <c r="D142" s="420"/>
      <c r="E142" s="172">
        <f t="shared" ca="1" si="61"/>
        <v>0</v>
      </c>
      <c r="F142" s="172">
        <f t="shared" ca="1" si="63"/>
        <v>0</v>
      </c>
      <c r="G142" s="172">
        <f t="shared" ca="1" si="64"/>
        <v>0</v>
      </c>
      <c r="H142" s="172">
        <f t="shared" ca="1" si="65"/>
        <v>0</v>
      </c>
      <c r="I142" s="172">
        <f t="shared" ca="1" si="66"/>
        <v>0</v>
      </c>
      <c r="J142" s="172">
        <f t="shared" ca="1" si="67"/>
        <v>0</v>
      </c>
      <c r="K142" s="172">
        <f t="shared" ca="1" si="68"/>
        <v>0</v>
      </c>
      <c r="L142" s="172">
        <f t="shared" ca="1" si="69"/>
        <v>0</v>
      </c>
      <c r="M142" s="172">
        <f t="shared" ca="1" si="70"/>
        <v>0</v>
      </c>
      <c r="N142" s="172">
        <f t="shared" ca="1" si="71"/>
        <v>0</v>
      </c>
      <c r="O142" s="172">
        <f t="shared" ca="1" si="72"/>
        <v>0</v>
      </c>
      <c r="P142" s="172">
        <f t="shared" ca="1" si="73"/>
        <v>0</v>
      </c>
      <c r="Q142" s="172">
        <f t="shared" ca="1" si="74"/>
        <v>0</v>
      </c>
      <c r="R142" s="172">
        <f t="shared" ca="1" si="75"/>
        <v>0</v>
      </c>
      <c r="S142" s="172">
        <f t="shared" ca="1" si="76"/>
        <v>0</v>
      </c>
      <c r="U142" s="169">
        <f t="shared" ca="1" si="49"/>
        <v>0</v>
      </c>
      <c r="V142" s="173">
        <f t="shared" ca="1" si="50"/>
        <v>0</v>
      </c>
      <c r="W142" s="174">
        <f t="shared" ca="1" si="51"/>
        <v>0</v>
      </c>
      <c r="X142" s="174">
        <f t="shared" ca="1" si="83"/>
        <v>0</v>
      </c>
      <c r="Y142" s="174">
        <f t="shared" ca="1" si="83"/>
        <v>0</v>
      </c>
      <c r="Z142" s="174">
        <f t="shared" ca="1" si="83"/>
        <v>0</v>
      </c>
      <c r="AA142" s="174">
        <f t="shared" ca="1" si="83"/>
        <v>0</v>
      </c>
      <c r="AB142" s="174">
        <f t="shared" ca="1" si="83"/>
        <v>0</v>
      </c>
      <c r="AC142" s="174">
        <f t="shared" ca="1" si="83"/>
        <v>0</v>
      </c>
      <c r="AD142" s="174">
        <f t="shared" ca="1" si="83"/>
        <v>0</v>
      </c>
      <c r="AE142" s="174">
        <f t="shared" ca="1" si="83"/>
        <v>0</v>
      </c>
      <c r="AF142" s="174">
        <f t="shared" ca="1" si="83"/>
        <v>0</v>
      </c>
      <c r="AG142" s="174">
        <f t="shared" ca="1" si="83"/>
        <v>0</v>
      </c>
      <c r="AH142" s="174">
        <f t="shared" ca="1" si="83"/>
        <v>0</v>
      </c>
      <c r="AI142" s="174">
        <f t="shared" ca="1" si="83"/>
        <v>0</v>
      </c>
      <c r="AJ142" s="174">
        <f t="shared" ca="1" si="83"/>
        <v>0</v>
      </c>
      <c r="AK142" s="174">
        <f t="shared" ca="1" si="83"/>
        <v>0</v>
      </c>
      <c r="AL142" s="179"/>
      <c r="AM142" s="174">
        <f t="shared" ca="1" si="53"/>
        <v>0</v>
      </c>
      <c r="AN142" s="174">
        <f t="shared" ca="1" si="84"/>
        <v>0</v>
      </c>
      <c r="AO142" s="174">
        <f t="shared" ca="1" si="84"/>
        <v>0</v>
      </c>
      <c r="AP142" s="174">
        <f t="shared" ca="1" si="84"/>
        <v>0</v>
      </c>
      <c r="AQ142" s="174">
        <f t="shared" ca="1" si="84"/>
        <v>0</v>
      </c>
      <c r="AR142" s="174">
        <f t="shared" ca="1" si="84"/>
        <v>0</v>
      </c>
      <c r="AS142" s="174">
        <f t="shared" ca="1" si="84"/>
        <v>0</v>
      </c>
      <c r="AT142" s="174">
        <f t="shared" ca="1" si="84"/>
        <v>0</v>
      </c>
      <c r="AU142" s="174">
        <f t="shared" ca="1" si="84"/>
        <v>0</v>
      </c>
      <c r="AV142" s="174">
        <f t="shared" ca="1" si="84"/>
        <v>0</v>
      </c>
      <c r="AW142" s="174">
        <f t="shared" ca="1" si="84"/>
        <v>0</v>
      </c>
      <c r="AX142" s="174">
        <f t="shared" ca="1" si="84"/>
        <v>0</v>
      </c>
      <c r="AY142" s="174">
        <f t="shared" ca="1" si="84"/>
        <v>0</v>
      </c>
      <c r="AZ142" s="174">
        <f t="shared" ca="1" si="84"/>
        <v>0</v>
      </c>
      <c r="BA142" s="174">
        <f t="shared" ca="1" si="84"/>
        <v>0</v>
      </c>
      <c r="BB142" s="175">
        <f t="shared" ca="1" si="55"/>
        <v>0</v>
      </c>
      <c r="BC142" s="176"/>
      <c r="BD142" s="174">
        <f t="shared" ca="1" si="56"/>
        <v>0</v>
      </c>
      <c r="BE142" s="174">
        <f t="shared" ca="1" si="85"/>
        <v>0</v>
      </c>
      <c r="BF142" s="174">
        <f t="shared" ca="1" si="85"/>
        <v>0</v>
      </c>
      <c r="BG142" s="174">
        <f t="shared" ca="1" si="85"/>
        <v>0</v>
      </c>
      <c r="BH142" s="174">
        <f t="shared" ca="1" si="85"/>
        <v>0</v>
      </c>
      <c r="BI142" s="174">
        <f t="shared" ca="1" si="85"/>
        <v>0</v>
      </c>
      <c r="BJ142" s="174">
        <f t="shared" ca="1" si="85"/>
        <v>0</v>
      </c>
      <c r="BK142" s="174">
        <f t="shared" ca="1" si="85"/>
        <v>0</v>
      </c>
      <c r="BL142" s="174">
        <f t="shared" ca="1" si="85"/>
        <v>0</v>
      </c>
      <c r="BM142" s="174">
        <f t="shared" ca="1" si="85"/>
        <v>0</v>
      </c>
      <c r="BN142" s="174">
        <f t="shared" ca="1" si="85"/>
        <v>0</v>
      </c>
      <c r="BO142" s="174">
        <f t="shared" ca="1" si="85"/>
        <v>0</v>
      </c>
      <c r="BP142" s="174">
        <f t="shared" ca="1" si="85"/>
        <v>0</v>
      </c>
      <c r="BQ142" s="174">
        <f t="shared" ca="1" si="85"/>
        <v>0</v>
      </c>
      <c r="BR142" s="174">
        <f t="shared" ca="1" si="85"/>
        <v>0</v>
      </c>
      <c r="BS142" s="177">
        <f t="shared" ca="1" si="58"/>
        <v>0</v>
      </c>
      <c r="BT142" s="175"/>
      <c r="BU142" s="178">
        <f ca="1">IF(NOT(debteliminator),0,IF(OR(E$11=0,W141+AM142-BD142&lt;=E$11),0,MIN(W141+AM142-BD142-E$11,$C142)))</f>
        <v>0</v>
      </c>
      <c r="BV142" s="174">
        <f ca="1">IF(NOT(debteliminator),0,IF(OR(F$11=0,X141+AN142-BE142&lt;=F$11),0,MIN(X141+AN142-BE142-F$11,$C142-SUM($BU142:BU142))))</f>
        <v>0</v>
      </c>
      <c r="BW142" s="174">
        <f ca="1">IF(NOT(debteliminator),0,IF(OR(G$11=0,Y141+AO142-BF142&lt;=G$11),0,MIN(Y141+AO142-BF142-G$11,$C142-SUM($BU142:BV142))))</f>
        <v>0</v>
      </c>
      <c r="BX142" s="174">
        <f ca="1">IF(NOT(debteliminator),0,IF(OR(H$11=0,Z141+AP142-BG142&lt;=H$11),0,MIN(Z141+AP142-BG142-H$11,$C142-SUM($BU142:BW142))))</f>
        <v>0</v>
      </c>
      <c r="BY142" s="174">
        <f ca="1">IF(NOT(debteliminator),0,IF(OR(I$11=0,AA141+AQ142-BH142&lt;=I$11),0,MIN(AA141+AQ142-BH142-I$11,$C142-SUM($BU142:BX142))))</f>
        <v>0</v>
      </c>
      <c r="BZ142" s="174">
        <f ca="1">IF(NOT(debteliminator),0,IF(OR(J$11=0,AB141+AR142-BI142&lt;=J$11),0,MIN(AB141+AR142-BI142-J$11,$C142-SUM($BU142:BY142))))</f>
        <v>0</v>
      </c>
      <c r="CA142" s="174">
        <f ca="1">IF(NOT(debteliminator),0,IF(OR(K$11=0,AC141+AS142-BJ142&lt;=K$11),0,MIN(AC141+AS142-BJ142-K$11,$C142-SUM($BU142:BZ142))))</f>
        <v>0</v>
      </c>
      <c r="CB142" s="174">
        <f ca="1">IF(NOT(debteliminator),0,IF(OR(L$11=0,AD141+AT142-BK142&lt;=L$11),0,MIN(AD141+AT142-BK142-L$11,$C142-SUM($BU142:CA142))))</f>
        <v>0</v>
      </c>
      <c r="CC142" s="174">
        <f ca="1">IF(NOT(debteliminator),0,IF(OR(M$11=0,AE141+AU142-BL142&lt;=M$11),0,MIN(AE141+AU142-BL142-M$11,$C142-SUM($BU142:CB142))))</f>
        <v>0</v>
      </c>
      <c r="CD142" s="174">
        <f ca="1">IF(NOT(debteliminator),0,IF(OR(N$11=0,AF141+AV142-BM142&lt;=N$11),0,MIN(AF141+AV142-BM142-N$11,$C142-SUM($BU142:CC142))))</f>
        <v>0</v>
      </c>
      <c r="CE142" s="174">
        <f ca="1">IF(NOT(debteliminator),0,IF(OR(O$11=0,AG141+AW142-BN142&lt;=O$11),0,MIN(AG141+AW142-BN142-O$11,$C142-SUM($BU142:CD142))))</f>
        <v>0</v>
      </c>
      <c r="CF142" s="174">
        <f ca="1">IF(NOT(debteliminator),0,IF(OR(P$11=0,AH141+AX142-BO142&lt;=P$11),0,MIN(AH141+AX142-BO142-P$11,$C142-SUM($BU142:CE142))))</f>
        <v>0</v>
      </c>
      <c r="CG142" s="174">
        <f ca="1">IF(NOT(debteliminator),0,IF(OR(Q$11=0,AI141+AY142-BP142&lt;=Q$11),0,MIN(AI141+AY142-BP142-Q$11,$C142-SUM($BU142:CF142))))</f>
        <v>0</v>
      </c>
      <c r="CH142" s="174">
        <f ca="1">IF(NOT(debteliminator),0,IF(OR(R$11=0,AJ141+AZ142-BQ142&lt;=R$11),0,MIN(AJ141+AZ142-BQ142-R$11,$C142-SUM($BU142:CG142))))</f>
        <v>0</v>
      </c>
      <c r="CI142" s="174">
        <f ca="1">IF(NOT(debteliminator),0,IF(OR(S$11=0,AK141+BA142-BR142&lt;=S$11),0,MIN(AK141+BA142-BR142-S$11,$C142-SUM($BU142:CH142))))</f>
        <v>0</v>
      </c>
      <c r="CJ142" s="177">
        <f t="shared" ca="1" si="59"/>
        <v>0</v>
      </c>
      <c r="CL142" s="178">
        <f t="shared" ca="1" si="62"/>
        <v>0</v>
      </c>
      <c r="CM142" s="174">
        <f ca="1">IF(X141&lt;=0,0,IF($C142-$CJ142&lt;=SUM($CL142:CL142),0,IF(BE142+$C142-$CJ142-SUM($CL142:CL142)&gt;X141+AN142,X141+AN142-BE142,$C142-$CJ142-SUM($CL142:CL142))))</f>
        <v>0</v>
      </c>
      <c r="CN142" s="174">
        <f ca="1">IF(Y141&lt;=0,0,IF($C142-$CJ142&lt;=SUM($CL142:CM142),0,IF(BF142+$C142-$CJ142-SUM($CL142:CM142)&gt;Y141+AO142,Y141+AO142-BF142,$C142-$CJ142-SUM($CL142:CM142))))</f>
        <v>0</v>
      </c>
      <c r="CO142" s="174">
        <f ca="1">IF(Z141&lt;=0,0,IF($C142-$CJ142&lt;=SUM($CL142:CN142),0,IF(BG142+$C142-$CJ142-SUM($CL142:CN142)&gt;Z141+AP142,Z141+AP142-BG142,$C142-$CJ142-SUM($CL142:CN142))))</f>
        <v>0</v>
      </c>
      <c r="CP142" s="174">
        <f ca="1">IF(AA141&lt;=0,0,IF($C142-$CJ142&lt;=SUM($CL142:CO142),0,IF(BH142+$C142-$CJ142-SUM($CL142:CO142)&gt;AA141+AQ142,AA141+AQ142-BH142,$C142-$CJ142-SUM($CL142:CO142))))</f>
        <v>0</v>
      </c>
      <c r="CQ142" s="174">
        <f ca="1">IF(AB141&lt;=0,0,IF($C142-$CJ142&lt;=SUM($CL142:CP142),0,IF(BI142+$C142-$CJ142-SUM($CL142:CP142)&gt;AB141+AR142,AB141+AR142-BI142,$C142-$CJ142-SUM($CL142:CP142))))</f>
        <v>0</v>
      </c>
      <c r="CR142" s="174">
        <f ca="1">IF(AC141&lt;=0,0,IF($C142-$CJ142&lt;=SUM($CL142:CQ142),0,IF(BJ142+$C142-$CJ142-SUM($CL142:CQ142)&gt;AC141+AS142,AC141+AS142-BJ142,$C142-$CJ142-SUM($CL142:CQ142))))</f>
        <v>0</v>
      </c>
      <c r="CS142" s="174">
        <f ca="1">IF(AD141&lt;=0,0,IF($C142-$CJ142&lt;=SUM($CL142:CR142),0,IF(BK142+$C142-$CJ142-SUM($CL142:CR142)&gt;AD141+AT142,AD141+AT142-BK142,$C142-$CJ142-SUM($CL142:CR142))))</f>
        <v>0</v>
      </c>
      <c r="CT142" s="174">
        <f ca="1">IF(AE141&lt;=0,0,IF($C142-$CJ142&lt;=SUM($CL142:CS142),0,IF(BL142+$C142-$CJ142-SUM($CL142:CS142)&gt;AE141+AU142,AE141+AU142-BL142,$C142-$CJ142-SUM($CL142:CS142))))</f>
        <v>0</v>
      </c>
      <c r="CU142" s="174">
        <f ca="1">IF(AF141&lt;=0,0,IF($C142-$CJ142&lt;=SUM($CL142:CT142),0,IF(BM142+$C142-$CJ142-SUM($CL142:CT142)&gt;AF141+AV142,AF141+AV142-BM142,$C142-$CJ142-SUM($CL142:CT142))))</f>
        <v>0</v>
      </c>
      <c r="CV142" s="174">
        <f ca="1">IF(AG141&lt;=0,0,IF($C142-$CJ142&lt;=SUM($CL142:CU142),0,IF(BN142+$C142-$CJ142-SUM($CL142:CU142)&gt;AG141+AW142,AG141+AW142-BN142,$C142-$CJ142-SUM($CL142:CU142))))</f>
        <v>0</v>
      </c>
      <c r="CW142" s="174">
        <f ca="1">IF(AH141&lt;=0,0,IF($C142-$CJ142&lt;=SUM($CL142:CV142),0,IF(BO142+$C142-$CJ142-SUM($CL142:CV142)&gt;AH141+AX142,AH141+AX142-BO142,$C142-$CJ142-SUM($CL142:CV142))))</f>
        <v>0</v>
      </c>
      <c r="CX142" s="174">
        <f ca="1">IF(AI141&lt;=0,0,IF($C142-$CJ142&lt;=SUM($CL142:CW142),0,IF(BP142+$C142-$CJ142-SUM($CL142:CW142)&gt;AI141+AY142,AI141+AY142-BP142,$C142-$CJ142-SUM($CL142:CW142))))</f>
        <v>0</v>
      </c>
      <c r="CY142" s="174">
        <f ca="1">IF(AJ141&lt;=0,0,IF($C142-$CJ142&lt;=SUM($CL142:CX142),0,IF(BQ142+$C142-$CJ142-SUM($CL142:CX142)&gt;AJ141+AZ142,AJ141+AZ142-BQ142,$C142-$CJ142-SUM($CL142:CX142))))</f>
        <v>0</v>
      </c>
      <c r="CZ142" s="174">
        <f ca="1">IF(AK141&lt;=0,0,IF($C142-$CJ142&lt;=SUM($CL142:CY142),0,IF(BR142+$C142-$CJ142-SUM($CL142:CY142)&gt;AK141+BA142,AK141+BA142-BR142,$C142-$CJ142-SUM($CL142:CY142))))</f>
        <v>0</v>
      </c>
      <c r="DA142" s="176"/>
      <c r="DB142" s="176"/>
    </row>
    <row r="143" spans="1:106">
      <c r="A143" s="165" t="str">
        <f t="shared" ca="1" si="48"/>
        <v/>
      </c>
      <c r="B143" s="166" t="e">
        <f t="shared" ca="1" si="60"/>
        <v>#N/A</v>
      </c>
      <c r="C143" s="169" t="str">
        <f ca="1">IF(A143="","",IF(debteliminator,IF(($E$7-BS143)&lt;0,0,$E$7-BS143),0)+D143)</f>
        <v/>
      </c>
      <c r="D143" s="420"/>
      <c r="E143" s="172">
        <f t="shared" ca="1" si="61"/>
        <v>0</v>
      </c>
      <c r="F143" s="172">
        <f t="shared" ca="1" si="63"/>
        <v>0</v>
      </c>
      <c r="G143" s="172">
        <f t="shared" ca="1" si="64"/>
        <v>0</v>
      </c>
      <c r="H143" s="172">
        <f t="shared" ca="1" si="65"/>
        <v>0</v>
      </c>
      <c r="I143" s="172">
        <f t="shared" ca="1" si="66"/>
        <v>0</v>
      </c>
      <c r="J143" s="172">
        <f t="shared" ca="1" si="67"/>
        <v>0</v>
      </c>
      <c r="K143" s="172">
        <f t="shared" ca="1" si="68"/>
        <v>0</v>
      </c>
      <c r="L143" s="172">
        <f t="shared" ca="1" si="69"/>
        <v>0</v>
      </c>
      <c r="M143" s="172">
        <f t="shared" ca="1" si="70"/>
        <v>0</v>
      </c>
      <c r="N143" s="172">
        <f t="shared" ca="1" si="71"/>
        <v>0</v>
      </c>
      <c r="O143" s="172">
        <f t="shared" ca="1" si="72"/>
        <v>0</v>
      </c>
      <c r="P143" s="172">
        <f t="shared" ca="1" si="73"/>
        <v>0</v>
      </c>
      <c r="Q143" s="172">
        <f t="shared" ca="1" si="74"/>
        <v>0</v>
      </c>
      <c r="R143" s="172">
        <f t="shared" ca="1" si="75"/>
        <v>0</v>
      </c>
      <c r="S143" s="172">
        <f t="shared" ca="1" si="76"/>
        <v>0</v>
      </c>
      <c r="U143" s="169">
        <f t="shared" ca="1" si="49"/>
        <v>0</v>
      </c>
      <c r="V143" s="173">
        <f t="shared" ca="1" si="50"/>
        <v>0</v>
      </c>
      <c r="W143" s="174">
        <f t="shared" ca="1" si="51"/>
        <v>0</v>
      </c>
      <c r="X143" s="174">
        <f t="shared" ca="1" si="83"/>
        <v>0</v>
      </c>
      <c r="Y143" s="174">
        <f t="shared" ca="1" si="83"/>
        <v>0</v>
      </c>
      <c r="Z143" s="174">
        <f t="shared" ca="1" si="83"/>
        <v>0</v>
      </c>
      <c r="AA143" s="174">
        <f t="shared" ca="1" si="83"/>
        <v>0</v>
      </c>
      <c r="AB143" s="174">
        <f t="shared" ca="1" si="83"/>
        <v>0</v>
      </c>
      <c r="AC143" s="174">
        <f t="shared" ca="1" si="83"/>
        <v>0</v>
      </c>
      <c r="AD143" s="174">
        <f t="shared" ca="1" si="83"/>
        <v>0</v>
      </c>
      <c r="AE143" s="174">
        <f t="shared" ca="1" si="83"/>
        <v>0</v>
      </c>
      <c r="AF143" s="174">
        <f t="shared" ca="1" si="83"/>
        <v>0</v>
      </c>
      <c r="AG143" s="174">
        <f t="shared" ca="1" si="83"/>
        <v>0</v>
      </c>
      <c r="AH143" s="174">
        <f t="shared" ca="1" si="83"/>
        <v>0</v>
      </c>
      <c r="AI143" s="174">
        <f t="shared" ca="1" si="83"/>
        <v>0</v>
      </c>
      <c r="AJ143" s="174">
        <f t="shared" ca="1" si="83"/>
        <v>0</v>
      </c>
      <c r="AK143" s="174">
        <f t="shared" ca="1" si="83"/>
        <v>0</v>
      </c>
      <c r="AL143" s="179"/>
      <c r="AM143" s="174">
        <f t="shared" ca="1" si="53"/>
        <v>0</v>
      </c>
      <c r="AN143" s="174">
        <f t="shared" ca="1" si="84"/>
        <v>0</v>
      </c>
      <c r="AO143" s="174">
        <f t="shared" ca="1" si="84"/>
        <v>0</v>
      </c>
      <c r="AP143" s="174">
        <f t="shared" ca="1" si="84"/>
        <v>0</v>
      </c>
      <c r="AQ143" s="174">
        <f t="shared" ca="1" si="84"/>
        <v>0</v>
      </c>
      <c r="AR143" s="174">
        <f t="shared" ca="1" si="84"/>
        <v>0</v>
      </c>
      <c r="AS143" s="174">
        <f t="shared" ca="1" si="84"/>
        <v>0</v>
      </c>
      <c r="AT143" s="174">
        <f t="shared" ca="1" si="84"/>
        <v>0</v>
      </c>
      <c r="AU143" s="174">
        <f t="shared" ca="1" si="84"/>
        <v>0</v>
      </c>
      <c r="AV143" s="174">
        <f t="shared" ca="1" si="84"/>
        <v>0</v>
      </c>
      <c r="AW143" s="174">
        <f t="shared" ca="1" si="84"/>
        <v>0</v>
      </c>
      <c r="AX143" s="174">
        <f t="shared" ca="1" si="84"/>
        <v>0</v>
      </c>
      <c r="AY143" s="174">
        <f t="shared" ca="1" si="84"/>
        <v>0</v>
      </c>
      <c r="AZ143" s="174">
        <f t="shared" ca="1" si="84"/>
        <v>0</v>
      </c>
      <c r="BA143" s="174">
        <f t="shared" ca="1" si="84"/>
        <v>0</v>
      </c>
      <c r="BB143" s="175">
        <f t="shared" ca="1" si="55"/>
        <v>0</v>
      </c>
      <c r="BC143" s="176"/>
      <c r="BD143" s="174">
        <f t="shared" ca="1" si="56"/>
        <v>0</v>
      </c>
      <c r="BE143" s="174">
        <f t="shared" ca="1" si="85"/>
        <v>0</v>
      </c>
      <c r="BF143" s="174">
        <f t="shared" ca="1" si="85"/>
        <v>0</v>
      </c>
      <c r="BG143" s="174">
        <f t="shared" ca="1" si="85"/>
        <v>0</v>
      </c>
      <c r="BH143" s="174">
        <f t="shared" ca="1" si="85"/>
        <v>0</v>
      </c>
      <c r="BI143" s="174">
        <f t="shared" ca="1" si="85"/>
        <v>0</v>
      </c>
      <c r="BJ143" s="174">
        <f t="shared" ca="1" si="85"/>
        <v>0</v>
      </c>
      <c r="BK143" s="174">
        <f t="shared" ca="1" si="85"/>
        <v>0</v>
      </c>
      <c r="BL143" s="174">
        <f t="shared" ca="1" si="85"/>
        <v>0</v>
      </c>
      <c r="BM143" s="174">
        <f t="shared" ca="1" si="85"/>
        <v>0</v>
      </c>
      <c r="BN143" s="174">
        <f t="shared" ca="1" si="85"/>
        <v>0</v>
      </c>
      <c r="BO143" s="174">
        <f t="shared" ca="1" si="85"/>
        <v>0</v>
      </c>
      <c r="BP143" s="174">
        <f t="shared" ca="1" si="85"/>
        <v>0</v>
      </c>
      <c r="BQ143" s="174">
        <f t="shared" ca="1" si="85"/>
        <v>0</v>
      </c>
      <c r="BR143" s="174">
        <f t="shared" ca="1" si="85"/>
        <v>0</v>
      </c>
      <c r="BS143" s="177">
        <f t="shared" ca="1" si="58"/>
        <v>0</v>
      </c>
      <c r="BT143" s="175"/>
      <c r="BU143" s="178">
        <f ca="1">IF(NOT(debteliminator),0,IF(OR(E$11=0,W142+AM143-BD143&lt;=E$11),0,MIN(W142+AM143-BD143-E$11,$C143)))</f>
        <v>0</v>
      </c>
      <c r="BV143" s="174">
        <f ca="1">IF(NOT(debteliminator),0,IF(OR(F$11=0,X142+AN143-BE143&lt;=F$11),0,MIN(X142+AN143-BE143-F$11,$C143-SUM($BU143:BU143))))</f>
        <v>0</v>
      </c>
      <c r="BW143" s="174">
        <f ca="1">IF(NOT(debteliminator),0,IF(OR(G$11=0,Y142+AO143-BF143&lt;=G$11),0,MIN(Y142+AO143-BF143-G$11,$C143-SUM($BU143:BV143))))</f>
        <v>0</v>
      </c>
      <c r="BX143" s="174">
        <f ca="1">IF(NOT(debteliminator),0,IF(OR(H$11=0,Z142+AP143-BG143&lt;=H$11),0,MIN(Z142+AP143-BG143-H$11,$C143-SUM($BU143:BW143))))</f>
        <v>0</v>
      </c>
      <c r="BY143" s="174">
        <f ca="1">IF(NOT(debteliminator),0,IF(OR(I$11=0,AA142+AQ143-BH143&lt;=I$11),0,MIN(AA142+AQ143-BH143-I$11,$C143-SUM($BU143:BX143))))</f>
        <v>0</v>
      </c>
      <c r="BZ143" s="174">
        <f ca="1">IF(NOT(debteliminator),0,IF(OR(J$11=0,AB142+AR143-BI143&lt;=J$11),0,MIN(AB142+AR143-BI143-J$11,$C143-SUM($BU143:BY143))))</f>
        <v>0</v>
      </c>
      <c r="CA143" s="174">
        <f ca="1">IF(NOT(debteliminator),0,IF(OR(K$11=0,AC142+AS143-BJ143&lt;=K$11),0,MIN(AC142+AS143-BJ143-K$11,$C143-SUM($BU143:BZ143))))</f>
        <v>0</v>
      </c>
      <c r="CB143" s="174">
        <f ca="1">IF(NOT(debteliminator),0,IF(OR(L$11=0,AD142+AT143-BK143&lt;=L$11),0,MIN(AD142+AT143-BK143-L$11,$C143-SUM($BU143:CA143))))</f>
        <v>0</v>
      </c>
      <c r="CC143" s="174">
        <f ca="1">IF(NOT(debteliminator),0,IF(OR(M$11=0,AE142+AU143-BL143&lt;=M$11),0,MIN(AE142+AU143-BL143-M$11,$C143-SUM($BU143:CB143))))</f>
        <v>0</v>
      </c>
      <c r="CD143" s="174">
        <f ca="1">IF(NOT(debteliminator),0,IF(OR(N$11=0,AF142+AV143-BM143&lt;=N$11),0,MIN(AF142+AV143-BM143-N$11,$C143-SUM($BU143:CC143))))</f>
        <v>0</v>
      </c>
      <c r="CE143" s="174">
        <f ca="1">IF(NOT(debteliminator),0,IF(OR(O$11=0,AG142+AW143-BN143&lt;=O$11),0,MIN(AG142+AW143-BN143-O$11,$C143-SUM($BU143:CD143))))</f>
        <v>0</v>
      </c>
      <c r="CF143" s="174">
        <f ca="1">IF(NOT(debteliminator),0,IF(OR(P$11=0,AH142+AX143-BO143&lt;=P$11),0,MIN(AH142+AX143-BO143-P$11,$C143-SUM($BU143:CE143))))</f>
        <v>0</v>
      </c>
      <c r="CG143" s="174">
        <f ca="1">IF(NOT(debteliminator),0,IF(OR(Q$11=0,AI142+AY143-BP143&lt;=Q$11),0,MIN(AI142+AY143-BP143-Q$11,$C143-SUM($BU143:CF143))))</f>
        <v>0</v>
      </c>
      <c r="CH143" s="174">
        <f ca="1">IF(NOT(debteliminator),0,IF(OR(R$11=0,AJ142+AZ143-BQ143&lt;=R$11),0,MIN(AJ142+AZ143-BQ143-R$11,$C143-SUM($BU143:CG143))))</f>
        <v>0</v>
      </c>
      <c r="CI143" s="174">
        <f ca="1">IF(NOT(debteliminator),0,IF(OR(S$11=0,AK142+BA143-BR143&lt;=S$11),0,MIN(AK142+BA143-BR143-S$11,$C143-SUM($BU143:CH143))))</f>
        <v>0</v>
      </c>
      <c r="CJ143" s="177">
        <f t="shared" ca="1" si="59"/>
        <v>0</v>
      </c>
      <c r="CL143" s="178">
        <f t="shared" ca="1" si="62"/>
        <v>0</v>
      </c>
      <c r="CM143" s="174">
        <f ca="1">IF(X142&lt;=0,0,IF($C143-$CJ143&lt;=SUM($CL143:CL143),0,IF(BE143+$C143-$CJ143-SUM($CL143:CL143)&gt;X142+AN143,X142+AN143-BE143,$C143-$CJ143-SUM($CL143:CL143))))</f>
        <v>0</v>
      </c>
      <c r="CN143" s="174">
        <f ca="1">IF(Y142&lt;=0,0,IF($C143-$CJ143&lt;=SUM($CL143:CM143),0,IF(BF143+$C143-$CJ143-SUM($CL143:CM143)&gt;Y142+AO143,Y142+AO143-BF143,$C143-$CJ143-SUM($CL143:CM143))))</f>
        <v>0</v>
      </c>
      <c r="CO143" s="174">
        <f ca="1">IF(Z142&lt;=0,0,IF($C143-$CJ143&lt;=SUM($CL143:CN143),0,IF(BG143+$C143-$CJ143-SUM($CL143:CN143)&gt;Z142+AP143,Z142+AP143-BG143,$C143-$CJ143-SUM($CL143:CN143))))</f>
        <v>0</v>
      </c>
      <c r="CP143" s="174">
        <f ca="1">IF(AA142&lt;=0,0,IF($C143-$CJ143&lt;=SUM($CL143:CO143),0,IF(BH143+$C143-$CJ143-SUM($CL143:CO143)&gt;AA142+AQ143,AA142+AQ143-BH143,$C143-$CJ143-SUM($CL143:CO143))))</f>
        <v>0</v>
      </c>
      <c r="CQ143" s="174">
        <f ca="1">IF(AB142&lt;=0,0,IF($C143-$CJ143&lt;=SUM($CL143:CP143),0,IF(BI143+$C143-$CJ143-SUM($CL143:CP143)&gt;AB142+AR143,AB142+AR143-BI143,$C143-$CJ143-SUM($CL143:CP143))))</f>
        <v>0</v>
      </c>
      <c r="CR143" s="174">
        <f ca="1">IF(AC142&lt;=0,0,IF($C143-$CJ143&lt;=SUM($CL143:CQ143),0,IF(BJ143+$C143-$CJ143-SUM($CL143:CQ143)&gt;AC142+AS143,AC142+AS143-BJ143,$C143-$CJ143-SUM($CL143:CQ143))))</f>
        <v>0</v>
      </c>
      <c r="CS143" s="174">
        <f ca="1">IF(AD142&lt;=0,0,IF($C143-$CJ143&lt;=SUM($CL143:CR143),0,IF(BK143+$C143-$CJ143-SUM($CL143:CR143)&gt;AD142+AT143,AD142+AT143-BK143,$C143-$CJ143-SUM($CL143:CR143))))</f>
        <v>0</v>
      </c>
      <c r="CT143" s="174">
        <f ca="1">IF(AE142&lt;=0,0,IF($C143-$CJ143&lt;=SUM($CL143:CS143),0,IF(BL143+$C143-$CJ143-SUM($CL143:CS143)&gt;AE142+AU143,AE142+AU143-BL143,$C143-$CJ143-SUM($CL143:CS143))))</f>
        <v>0</v>
      </c>
      <c r="CU143" s="174">
        <f ca="1">IF(AF142&lt;=0,0,IF($C143-$CJ143&lt;=SUM($CL143:CT143),0,IF(BM143+$C143-$CJ143-SUM($CL143:CT143)&gt;AF142+AV143,AF142+AV143-BM143,$C143-$CJ143-SUM($CL143:CT143))))</f>
        <v>0</v>
      </c>
      <c r="CV143" s="174">
        <f ca="1">IF(AG142&lt;=0,0,IF($C143-$CJ143&lt;=SUM($CL143:CU143),0,IF(BN143+$C143-$CJ143-SUM($CL143:CU143)&gt;AG142+AW143,AG142+AW143-BN143,$C143-$CJ143-SUM($CL143:CU143))))</f>
        <v>0</v>
      </c>
      <c r="CW143" s="174">
        <f ca="1">IF(AH142&lt;=0,0,IF($C143-$CJ143&lt;=SUM($CL143:CV143),0,IF(BO143+$C143-$CJ143-SUM($CL143:CV143)&gt;AH142+AX143,AH142+AX143-BO143,$C143-$CJ143-SUM($CL143:CV143))))</f>
        <v>0</v>
      </c>
      <c r="CX143" s="174">
        <f ca="1">IF(AI142&lt;=0,0,IF($C143-$CJ143&lt;=SUM($CL143:CW143),0,IF(BP143+$C143-$CJ143-SUM($CL143:CW143)&gt;AI142+AY143,AI142+AY143-BP143,$C143-$CJ143-SUM($CL143:CW143))))</f>
        <v>0</v>
      </c>
      <c r="CY143" s="174">
        <f ca="1">IF(AJ142&lt;=0,0,IF($C143-$CJ143&lt;=SUM($CL143:CX143),0,IF(BQ143+$C143-$CJ143-SUM($CL143:CX143)&gt;AJ142+AZ143,AJ142+AZ143-BQ143,$C143-$CJ143-SUM($CL143:CX143))))</f>
        <v>0</v>
      </c>
      <c r="CZ143" s="174">
        <f ca="1">IF(AK142&lt;=0,0,IF($C143-$CJ143&lt;=SUM($CL143:CY143),0,IF(BR143+$C143-$CJ143-SUM($CL143:CY143)&gt;AK142+BA143,AK142+BA143-BR143,$C143-$CJ143-SUM($CL143:CY143))))</f>
        <v>0</v>
      </c>
      <c r="DA143" s="176"/>
      <c r="DB143" s="176"/>
    </row>
    <row r="144" spans="1:106">
      <c r="A144" s="165" t="str">
        <f t="shared" ca="1" si="48"/>
        <v/>
      </c>
      <c r="B144" s="166" t="e">
        <f t="shared" ca="1" si="60"/>
        <v>#N/A</v>
      </c>
      <c r="C144" s="169" t="str">
        <f ca="1">IF(A144="","",IF(debteliminator,IF(($E$7-BS144)&lt;0,0,$E$7-BS144),0)+D144)</f>
        <v/>
      </c>
      <c r="D144" s="420"/>
      <c r="E144" s="172">
        <f t="shared" ca="1" si="61"/>
        <v>0</v>
      </c>
      <c r="F144" s="172">
        <f t="shared" ca="1" si="63"/>
        <v>0</v>
      </c>
      <c r="G144" s="172">
        <f t="shared" ca="1" si="64"/>
        <v>0</v>
      </c>
      <c r="H144" s="172">
        <f t="shared" ca="1" si="65"/>
        <v>0</v>
      </c>
      <c r="I144" s="172">
        <f t="shared" ca="1" si="66"/>
        <v>0</v>
      </c>
      <c r="J144" s="172">
        <f t="shared" ca="1" si="67"/>
        <v>0</v>
      </c>
      <c r="K144" s="172">
        <f t="shared" ca="1" si="68"/>
        <v>0</v>
      </c>
      <c r="L144" s="172">
        <f t="shared" ca="1" si="69"/>
        <v>0</v>
      </c>
      <c r="M144" s="172">
        <f t="shared" ca="1" si="70"/>
        <v>0</v>
      </c>
      <c r="N144" s="172">
        <f t="shared" ca="1" si="71"/>
        <v>0</v>
      </c>
      <c r="O144" s="172">
        <f t="shared" ca="1" si="72"/>
        <v>0</v>
      </c>
      <c r="P144" s="172">
        <f t="shared" ca="1" si="73"/>
        <v>0</v>
      </c>
      <c r="Q144" s="172">
        <f t="shared" ca="1" si="74"/>
        <v>0</v>
      </c>
      <c r="R144" s="172">
        <f t="shared" ca="1" si="75"/>
        <v>0</v>
      </c>
      <c r="S144" s="172">
        <f t="shared" ca="1" si="76"/>
        <v>0</v>
      </c>
      <c r="U144" s="169">
        <f t="shared" ca="1" si="49"/>
        <v>0</v>
      </c>
      <c r="V144" s="173">
        <f t="shared" ca="1" si="50"/>
        <v>0</v>
      </c>
      <c r="W144" s="174">
        <f t="shared" ca="1" si="51"/>
        <v>0</v>
      </c>
      <c r="X144" s="174">
        <f t="shared" ca="1" si="83"/>
        <v>0</v>
      </c>
      <c r="Y144" s="174">
        <f t="shared" ca="1" si="83"/>
        <v>0</v>
      </c>
      <c r="Z144" s="174">
        <f t="shared" ca="1" si="83"/>
        <v>0</v>
      </c>
      <c r="AA144" s="174">
        <f t="shared" ca="1" si="83"/>
        <v>0</v>
      </c>
      <c r="AB144" s="174">
        <f t="shared" ca="1" si="83"/>
        <v>0</v>
      </c>
      <c r="AC144" s="174">
        <f t="shared" ca="1" si="83"/>
        <v>0</v>
      </c>
      <c r="AD144" s="174">
        <f t="shared" ca="1" si="83"/>
        <v>0</v>
      </c>
      <c r="AE144" s="174">
        <f t="shared" ca="1" si="83"/>
        <v>0</v>
      </c>
      <c r="AF144" s="174">
        <f t="shared" ca="1" si="83"/>
        <v>0</v>
      </c>
      <c r="AG144" s="174">
        <f t="shared" ca="1" si="83"/>
        <v>0</v>
      </c>
      <c r="AH144" s="174">
        <f t="shared" ca="1" si="83"/>
        <v>0</v>
      </c>
      <c r="AI144" s="174">
        <f t="shared" ca="1" si="83"/>
        <v>0</v>
      </c>
      <c r="AJ144" s="174">
        <f t="shared" ca="1" si="83"/>
        <v>0</v>
      </c>
      <c r="AK144" s="174">
        <f t="shared" ca="1" si="83"/>
        <v>0</v>
      </c>
      <c r="AL144" s="179"/>
      <c r="AM144" s="174">
        <f t="shared" ca="1" si="53"/>
        <v>0</v>
      </c>
      <c r="AN144" s="174">
        <f t="shared" ca="1" si="84"/>
        <v>0</v>
      </c>
      <c r="AO144" s="174">
        <f t="shared" ca="1" si="84"/>
        <v>0</v>
      </c>
      <c r="AP144" s="174">
        <f t="shared" ca="1" si="84"/>
        <v>0</v>
      </c>
      <c r="AQ144" s="174">
        <f t="shared" ca="1" si="84"/>
        <v>0</v>
      </c>
      <c r="AR144" s="174">
        <f t="shared" ca="1" si="84"/>
        <v>0</v>
      </c>
      <c r="AS144" s="174">
        <f t="shared" ca="1" si="84"/>
        <v>0</v>
      </c>
      <c r="AT144" s="174">
        <f t="shared" ca="1" si="84"/>
        <v>0</v>
      </c>
      <c r="AU144" s="174">
        <f t="shared" ca="1" si="84"/>
        <v>0</v>
      </c>
      <c r="AV144" s="174">
        <f t="shared" ca="1" si="84"/>
        <v>0</v>
      </c>
      <c r="AW144" s="174">
        <f t="shared" ca="1" si="84"/>
        <v>0</v>
      </c>
      <c r="AX144" s="174">
        <f t="shared" ca="1" si="84"/>
        <v>0</v>
      </c>
      <c r="AY144" s="174">
        <f t="shared" ca="1" si="84"/>
        <v>0</v>
      </c>
      <c r="AZ144" s="174">
        <f t="shared" ca="1" si="84"/>
        <v>0</v>
      </c>
      <c r="BA144" s="174">
        <f t="shared" ca="1" si="84"/>
        <v>0</v>
      </c>
      <c r="BB144" s="175">
        <f t="shared" ca="1" si="55"/>
        <v>0</v>
      </c>
      <c r="BC144" s="176"/>
      <c r="BD144" s="174">
        <f t="shared" ca="1" si="56"/>
        <v>0</v>
      </c>
      <c r="BE144" s="174">
        <f t="shared" ca="1" si="85"/>
        <v>0</v>
      </c>
      <c r="BF144" s="174">
        <f t="shared" ca="1" si="85"/>
        <v>0</v>
      </c>
      <c r="BG144" s="174">
        <f t="shared" ca="1" si="85"/>
        <v>0</v>
      </c>
      <c r="BH144" s="174">
        <f t="shared" ca="1" si="85"/>
        <v>0</v>
      </c>
      <c r="BI144" s="174">
        <f t="shared" ca="1" si="85"/>
        <v>0</v>
      </c>
      <c r="BJ144" s="174">
        <f t="shared" ca="1" si="85"/>
        <v>0</v>
      </c>
      <c r="BK144" s="174">
        <f t="shared" ca="1" si="85"/>
        <v>0</v>
      </c>
      <c r="BL144" s="174">
        <f t="shared" ca="1" si="85"/>
        <v>0</v>
      </c>
      <c r="BM144" s="174">
        <f t="shared" ca="1" si="85"/>
        <v>0</v>
      </c>
      <c r="BN144" s="174">
        <f t="shared" ca="1" si="85"/>
        <v>0</v>
      </c>
      <c r="BO144" s="174">
        <f t="shared" ca="1" si="85"/>
        <v>0</v>
      </c>
      <c r="BP144" s="174">
        <f t="shared" ca="1" si="85"/>
        <v>0</v>
      </c>
      <c r="BQ144" s="174">
        <f t="shared" ca="1" si="85"/>
        <v>0</v>
      </c>
      <c r="BR144" s="174">
        <f t="shared" ca="1" si="85"/>
        <v>0</v>
      </c>
      <c r="BS144" s="177">
        <f t="shared" ca="1" si="58"/>
        <v>0</v>
      </c>
      <c r="BT144" s="175"/>
      <c r="BU144" s="178">
        <f ca="1">IF(NOT(debteliminator),0,IF(OR(E$11=0,W143+AM144-BD144&lt;=E$11),0,MIN(W143+AM144-BD144-E$11,$C144)))</f>
        <v>0</v>
      </c>
      <c r="BV144" s="174">
        <f ca="1">IF(NOT(debteliminator),0,IF(OR(F$11=0,X143+AN144-BE144&lt;=F$11),0,MIN(X143+AN144-BE144-F$11,$C144-SUM($BU144:BU144))))</f>
        <v>0</v>
      </c>
      <c r="BW144" s="174">
        <f ca="1">IF(NOT(debteliminator),0,IF(OR(G$11=0,Y143+AO144-BF144&lt;=G$11),0,MIN(Y143+AO144-BF144-G$11,$C144-SUM($BU144:BV144))))</f>
        <v>0</v>
      </c>
      <c r="BX144" s="174">
        <f ca="1">IF(NOT(debteliminator),0,IF(OR(H$11=0,Z143+AP144-BG144&lt;=H$11),0,MIN(Z143+AP144-BG144-H$11,$C144-SUM($BU144:BW144))))</f>
        <v>0</v>
      </c>
      <c r="BY144" s="174">
        <f ca="1">IF(NOT(debteliminator),0,IF(OR(I$11=0,AA143+AQ144-BH144&lt;=I$11),0,MIN(AA143+AQ144-BH144-I$11,$C144-SUM($BU144:BX144))))</f>
        <v>0</v>
      </c>
      <c r="BZ144" s="174">
        <f ca="1">IF(NOT(debteliminator),0,IF(OR(J$11=0,AB143+AR144-BI144&lt;=J$11),0,MIN(AB143+AR144-BI144-J$11,$C144-SUM($BU144:BY144))))</f>
        <v>0</v>
      </c>
      <c r="CA144" s="174">
        <f ca="1">IF(NOT(debteliminator),0,IF(OR(K$11=0,AC143+AS144-BJ144&lt;=K$11),0,MIN(AC143+AS144-BJ144-K$11,$C144-SUM($BU144:BZ144))))</f>
        <v>0</v>
      </c>
      <c r="CB144" s="174">
        <f ca="1">IF(NOT(debteliminator),0,IF(OR(L$11=0,AD143+AT144-BK144&lt;=L$11),0,MIN(AD143+AT144-BK144-L$11,$C144-SUM($BU144:CA144))))</f>
        <v>0</v>
      </c>
      <c r="CC144" s="174">
        <f ca="1">IF(NOT(debteliminator),0,IF(OR(M$11=0,AE143+AU144-BL144&lt;=M$11),0,MIN(AE143+AU144-BL144-M$11,$C144-SUM($BU144:CB144))))</f>
        <v>0</v>
      </c>
      <c r="CD144" s="174">
        <f ca="1">IF(NOT(debteliminator),0,IF(OR(N$11=0,AF143+AV144-BM144&lt;=N$11),0,MIN(AF143+AV144-BM144-N$11,$C144-SUM($BU144:CC144))))</f>
        <v>0</v>
      </c>
      <c r="CE144" s="174">
        <f ca="1">IF(NOT(debteliminator),0,IF(OR(O$11=0,AG143+AW144-BN144&lt;=O$11),0,MIN(AG143+AW144-BN144-O$11,$C144-SUM($BU144:CD144))))</f>
        <v>0</v>
      </c>
      <c r="CF144" s="174">
        <f ca="1">IF(NOT(debteliminator),0,IF(OR(P$11=0,AH143+AX144-BO144&lt;=P$11),0,MIN(AH143+AX144-BO144-P$11,$C144-SUM($BU144:CE144))))</f>
        <v>0</v>
      </c>
      <c r="CG144" s="174">
        <f ca="1">IF(NOT(debteliminator),0,IF(OR(Q$11=0,AI143+AY144-BP144&lt;=Q$11),0,MIN(AI143+AY144-BP144-Q$11,$C144-SUM($BU144:CF144))))</f>
        <v>0</v>
      </c>
      <c r="CH144" s="174">
        <f ca="1">IF(NOT(debteliminator),0,IF(OR(R$11=0,AJ143+AZ144-BQ144&lt;=R$11),0,MIN(AJ143+AZ144-BQ144-R$11,$C144-SUM($BU144:CG144))))</f>
        <v>0</v>
      </c>
      <c r="CI144" s="174">
        <f ca="1">IF(NOT(debteliminator),0,IF(OR(S$11=0,AK143+BA144-BR144&lt;=S$11),0,MIN(AK143+BA144-BR144-S$11,$C144-SUM($BU144:CH144))))</f>
        <v>0</v>
      </c>
      <c r="CJ144" s="177">
        <f t="shared" ca="1" si="59"/>
        <v>0</v>
      </c>
      <c r="CL144" s="178">
        <f t="shared" ca="1" si="62"/>
        <v>0</v>
      </c>
      <c r="CM144" s="174">
        <f ca="1">IF(X143&lt;=0,0,IF($C144-$CJ144&lt;=SUM($CL144:CL144),0,IF(BE144+$C144-$CJ144-SUM($CL144:CL144)&gt;X143+AN144,X143+AN144-BE144,$C144-$CJ144-SUM($CL144:CL144))))</f>
        <v>0</v>
      </c>
      <c r="CN144" s="174">
        <f ca="1">IF(Y143&lt;=0,0,IF($C144-$CJ144&lt;=SUM($CL144:CM144),0,IF(BF144+$C144-$CJ144-SUM($CL144:CM144)&gt;Y143+AO144,Y143+AO144-BF144,$C144-$CJ144-SUM($CL144:CM144))))</f>
        <v>0</v>
      </c>
      <c r="CO144" s="174">
        <f ca="1">IF(Z143&lt;=0,0,IF($C144-$CJ144&lt;=SUM($CL144:CN144),0,IF(BG144+$C144-$CJ144-SUM($CL144:CN144)&gt;Z143+AP144,Z143+AP144-BG144,$C144-$CJ144-SUM($CL144:CN144))))</f>
        <v>0</v>
      </c>
      <c r="CP144" s="174">
        <f ca="1">IF(AA143&lt;=0,0,IF($C144-$CJ144&lt;=SUM($CL144:CO144),0,IF(BH144+$C144-$CJ144-SUM($CL144:CO144)&gt;AA143+AQ144,AA143+AQ144-BH144,$C144-$CJ144-SUM($CL144:CO144))))</f>
        <v>0</v>
      </c>
      <c r="CQ144" s="174">
        <f ca="1">IF(AB143&lt;=0,0,IF($C144-$CJ144&lt;=SUM($CL144:CP144),0,IF(BI144+$C144-$CJ144-SUM($CL144:CP144)&gt;AB143+AR144,AB143+AR144-BI144,$C144-$CJ144-SUM($CL144:CP144))))</f>
        <v>0</v>
      </c>
      <c r="CR144" s="174">
        <f ca="1">IF(AC143&lt;=0,0,IF($C144-$CJ144&lt;=SUM($CL144:CQ144),0,IF(BJ144+$C144-$CJ144-SUM($CL144:CQ144)&gt;AC143+AS144,AC143+AS144-BJ144,$C144-$CJ144-SUM($CL144:CQ144))))</f>
        <v>0</v>
      </c>
      <c r="CS144" s="174">
        <f ca="1">IF(AD143&lt;=0,0,IF($C144-$CJ144&lt;=SUM($CL144:CR144),0,IF(BK144+$C144-$CJ144-SUM($CL144:CR144)&gt;AD143+AT144,AD143+AT144-BK144,$C144-$CJ144-SUM($CL144:CR144))))</f>
        <v>0</v>
      </c>
      <c r="CT144" s="174">
        <f ca="1">IF(AE143&lt;=0,0,IF($C144-$CJ144&lt;=SUM($CL144:CS144),0,IF(BL144+$C144-$CJ144-SUM($CL144:CS144)&gt;AE143+AU144,AE143+AU144-BL144,$C144-$CJ144-SUM($CL144:CS144))))</f>
        <v>0</v>
      </c>
      <c r="CU144" s="174">
        <f ca="1">IF(AF143&lt;=0,0,IF($C144-$CJ144&lt;=SUM($CL144:CT144),0,IF(BM144+$C144-$CJ144-SUM($CL144:CT144)&gt;AF143+AV144,AF143+AV144-BM144,$C144-$CJ144-SUM($CL144:CT144))))</f>
        <v>0</v>
      </c>
      <c r="CV144" s="174">
        <f ca="1">IF(AG143&lt;=0,0,IF($C144-$CJ144&lt;=SUM($CL144:CU144),0,IF(BN144+$C144-$CJ144-SUM($CL144:CU144)&gt;AG143+AW144,AG143+AW144-BN144,$C144-$CJ144-SUM($CL144:CU144))))</f>
        <v>0</v>
      </c>
      <c r="CW144" s="174">
        <f ca="1">IF(AH143&lt;=0,0,IF($C144-$CJ144&lt;=SUM($CL144:CV144),0,IF(BO144+$C144-$CJ144-SUM($CL144:CV144)&gt;AH143+AX144,AH143+AX144-BO144,$C144-$CJ144-SUM($CL144:CV144))))</f>
        <v>0</v>
      </c>
      <c r="CX144" s="174">
        <f ca="1">IF(AI143&lt;=0,0,IF($C144-$CJ144&lt;=SUM($CL144:CW144),0,IF(BP144+$C144-$CJ144-SUM($CL144:CW144)&gt;AI143+AY144,AI143+AY144-BP144,$C144-$CJ144-SUM($CL144:CW144))))</f>
        <v>0</v>
      </c>
      <c r="CY144" s="174">
        <f ca="1">IF(AJ143&lt;=0,0,IF($C144-$CJ144&lt;=SUM($CL144:CX144),0,IF(BQ144+$C144-$CJ144-SUM($CL144:CX144)&gt;AJ143+AZ144,AJ143+AZ144-BQ144,$C144-$CJ144-SUM($CL144:CX144))))</f>
        <v>0</v>
      </c>
      <c r="CZ144" s="174">
        <f ca="1">IF(AK143&lt;=0,0,IF($C144-$CJ144&lt;=SUM($CL144:CY144),0,IF(BR144+$C144-$CJ144-SUM($CL144:CY144)&gt;AK143+BA144,AK143+BA144-BR144,$C144-$CJ144-SUM($CL144:CY144))))</f>
        <v>0</v>
      </c>
      <c r="DA144" s="176"/>
      <c r="DB144" s="176"/>
    </row>
    <row r="145" spans="1:106">
      <c r="A145" s="165" t="str">
        <f t="shared" ca="1" si="48"/>
        <v/>
      </c>
      <c r="B145" s="166" t="e">
        <f t="shared" ca="1" si="60"/>
        <v>#N/A</v>
      </c>
      <c r="C145" s="169" t="str">
        <f ca="1">IF(A145="","",IF(debteliminator,IF(($E$7-BS145)&lt;0,0,$E$7-BS145),0)+D145)</f>
        <v/>
      </c>
      <c r="D145" s="420"/>
      <c r="E145" s="172">
        <f t="shared" ca="1" si="61"/>
        <v>0</v>
      </c>
      <c r="F145" s="172">
        <f t="shared" ca="1" si="63"/>
        <v>0</v>
      </c>
      <c r="G145" s="172">
        <f t="shared" ca="1" si="64"/>
        <v>0</v>
      </c>
      <c r="H145" s="172">
        <f t="shared" ca="1" si="65"/>
        <v>0</v>
      </c>
      <c r="I145" s="172">
        <f t="shared" ca="1" si="66"/>
        <v>0</v>
      </c>
      <c r="J145" s="172">
        <f t="shared" ca="1" si="67"/>
        <v>0</v>
      </c>
      <c r="K145" s="172">
        <f t="shared" ca="1" si="68"/>
        <v>0</v>
      </c>
      <c r="L145" s="172">
        <f t="shared" ca="1" si="69"/>
        <v>0</v>
      </c>
      <c r="M145" s="172">
        <f t="shared" ca="1" si="70"/>
        <v>0</v>
      </c>
      <c r="N145" s="172">
        <f t="shared" ca="1" si="71"/>
        <v>0</v>
      </c>
      <c r="O145" s="172">
        <f t="shared" ca="1" si="72"/>
        <v>0</v>
      </c>
      <c r="P145" s="172">
        <f t="shared" ca="1" si="73"/>
        <v>0</v>
      </c>
      <c r="Q145" s="172">
        <f t="shared" ca="1" si="74"/>
        <v>0</v>
      </c>
      <c r="R145" s="172">
        <f t="shared" ca="1" si="75"/>
        <v>0</v>
      </c>
      <c r="S145" s="172">
        <f t="shared" ca="1" si="76"/>
        <v>0</v>
      </c>
      <c r="U145" s="169">
        <f t="shared" ca="1" si="49"/>
        <v>0</v>
      </c>
      <c r="V145" s="173">
        <f t="shared" ca="1" si="50"/>
        <v>0</v>
      </c>
      <c r="W145" s="174">
        <f t="shared" ca="1" si="51"/>
        <v>0</v>
      </c>
      <c r="X145" s="174">
        <f t="shared" ca="1" si="83"/>
        <v>0</v>
      </c>
      <c r="Y145" s="174">
        <f t="shared" ca="1" si="83"/>
        <v>0</v>
      </c>
      <c r="Z145" s="174">
        <f t="shared" ca="1" si="83"/>
        <v>0</v>
      </c>
      <c r="AA145" s="174">
        <f t="shared" ca="1" si="83"/>
        <v>0</v>
      </c>
      <c r="AB145" s="174">
        <f t="shared" ca="1" si="83"/>
        <v>0</v>
      </c>
      <c r="AC145" s="174">
        <f t="shared" ca="1" si="83"/>
        <v>0</v>
      </c>
      <c r="AD145" s="174">
        <f t="shared" ca="1" si="83"/>
        <v>0</v>
      </c>
      <c r="AE145" s="174">
        <f t="shared" ca="1" si="83"/>
        <v>0</v>
      </c>
      <c r="AF145" s="174">
        <f t="shared" ca="1" si="83"/>
        <v>0</v>
      </c>
      <c r="AG145" s="174">
        <f t="shared" ca="1" si="83"/>
        <v>0</v>
      </c>
      <c r="AH145" s="174">
        <f t="shared" ca="1" si="83"/>
        <v>0</v>
      </c>
      <c r="AI145" s="174">
        <f t="shared" ca="1" si="83"/>
        <v>0</v>
      </c>
      <c r="AJ145" s="174">
        <f t="shared" ca="1" si="83"/>
        <v>0</v>
      </c>
      <c r="AK145" s="174">
        <f t="shared" ca="1" si="83"/>
        <v>0</v>
      </c>
      <c r="AL145" s="179"/>
      <c r="AM145" s="174">
        <f t="shared" ca="1" si="53"/>
        <v>0</v>
      </c>
      <c r="AN145" s="174">
        <f t="shared" ca="1" si="84"/>
        <v>0</v>
      </c>
      <c r="AO145" s="174">
        <f t="shared" ca="1" si="84"/>
        <v>0</v>
      </c>
      <c r="AP145" s="174">
        <f t="shared" ca="1" si="84"/>
        <v>0</v>
      </c>
      <c r="AQ145" s="174">
        <f t="shared" ca="1" si="84"/>
        <v>0</v>
      </c>
      <c r="AR145" s="174">
        <f t="shared" ca="1" si="84"/>
        <v>0</v>
      </c>
      <c r="AS145" s="174">
        <f t="shared" ca="1" si="84"/>
        <v>0</v>
      </c>
      <c r="AT145" s="174">
        <f t="shared" ca="1" si="84"/>
        <v>0</v>
      </c>
      <c r="AU145" s="174">
        <f t="shared" ca="1" si="84"/>
        <v>0</v>
      </c>
      <c r="AV145" s="174">
        <f t="shared" ca="1" si="84"/>
        <v>0</v>
      </c>
      <c r="AW145" s="174">
        <f t="shared" ca="1" si="84"/>
        <v>0</v>
      </c>
      <c r="AX145" s="174">
        <f t="shared" ca="1" si="84"/>
        <v>0</v>
      </c>
      <c r="AY145" s="174">
        <f t="shared" ca="1" si="84"/>
        <v>0</v>
      </c>
      <c r="AZ145" s="174">
        <f t="shared" ca="1" si="84"/>
        <v>0</v>
      </c>
      <c r="BA145" s="174">
        <f t="shared" ca="1" si="84"/>
        <v>0</v>
      </c>
      <c r="BB145" s="175">
        <f t="shared" ca="1" si="55"/>
        <v>0</v>
      </c>
      <c r="BC145" s="176"/>
      <c r="BD145" s="174">
        <f t="shared" ca="1" si="56"/>
        <v>0</v>
      </c>
      <c r="BE145" s="174">
        <f t="shared" ca="1" si="85"/>
        <v>0</v>
      </c>
      <c r="BF145" s="174">
        <f t="shared" ca="1" si="85"/>
        <v>0</v>
      </c>
      <c r="BG145" s="174">
        <f t="shared" ca="1" si="85"/>
        <v>0</v>
      </c>
      <c r="BH145" s="174">
        <f t="shared" ca="1" si="85"/>
        <v>0</v>
      </c>
      <c r="BI145" s="174">
        <f t="shared" ca="1" si="85"/>
        <v>0</v>
      </c>
      <c r="BJ145" s="174">
        <f t="shared" ca="1" si="85"/>
        <v>0</v>
      </c>
      <c r="BK145" s="174">
        <f t="shared" ca="1" si="85"/>
        <v>0</v>
      </c>
      <c r="BL145" s="174">
        <f t="shared" ca="1" si="85"/>
        <v>0</v>
      </c>
      <c r="BM145" s="174">
        <f t="shared" ca="1" si="85"/>
        <v>0</v>
      </c>
      <c r="BN145" s="174">
        <f t="shared" ca="1" si="85"/>
        <v>0</v>
      </c>
      <c r="BO145" s="174">
        <f t="shared" ca="1" si="85"/>
        <v>0</v>
      </c>
      <c r="BP145" s="174">
        <f t="shared" ca="1" si="85"/>
        <v>0</v>
      </c>
      <c r="BQ145" s="174">
        <f t="shared" ca="1" si="85"/>
        <v>0</v>
      </c>
      <c r="BR145" s="174">
        <f t="shared" ca="1" si="85"/>
        <v>0</v>
      </c>
      <c r="BS145" s="177">
        <f t="shared" ca="1" si="58"/>
        <v>0</v>
      </c>
      <c r="BT145" s="175"/>
      <c r="BU145" s="178">
        <f ca="1">IF(NOT(debteliminator),0,IF(OR(E$11=0,W144+AM145-BD145&lt;=E$11),0,MIN(W144+AM145-BD145-E$11,$C145)))</f>
        <v>0</v>
      </c>
      <c r="BV145" s="174">
        <f ca="1">IF(NOT(debteliminator),0,IF(OR(F$11=0,X144+AN145-BE145&lt;=F$11),0,MIN(X144+AN145-BE145-F$11,$C145-SUM($BU145:BU145))))</f>
        <v>0</v>
      </c>
      <c r="BW145" s="174">
        <f ca="1">IF(NOT(debteliminator),0,IF(OR(G$11=0,Y144+AO145-BF145&lt;=G$11),0,MIN(Y144+AO145-BF145-G$11,$C145-SUM($BU145:BV145))))</f>
        <v>0</v>
      </c>
      <c r="BX145" s="174">
        <f ca="1">IF(NOT(debteliminator),0,IF(OR(H$11=0,Z144+AP145-BG145&lt;=H$11),0,MIN(Z144+AP145-BG145-H$11,$C145-SUM($BU145:BW145))))</f>
        <v>0</v>
      </c>
      <c r="BY145" s="174">
        <f ca="1">IF(NOT(debteliminator),0,IF(OR(I$11=0,AA144+AQ145-BH145&lt;=I$11),0,MIN(AA144+AQ145-BH145-I$11,$C145-SUM($BU145:BX145))))</f>
        <v>0</v>
      </c>
      <c r="BZ145" s="174">
        <f ca="1">IF(NOT(debteliminator),0,IF(OR(J$11=0,AB144+AR145-BI145&lt;=J$11),0,MIN(AB144+AR145-BI145-J$11,$C145-SUM($BU145:BY145))))</f>
        <v>0</v>
      </c>
      <c r="CA145" s="174">
        <f ca="1">IF(NOT(debteliminator),0,IF(OR(K$11=0,AC144+AS145-BJ145&lt;=K$11),0,MIN(AC144+AS145-BJ145-K$11,$C145-SUM($BU145:BZ145))))</f>
        <v>0</v>
      </c>
      <c r="CB145" s="174">
        <f ca="1">IF(NOT(debteliminator),0,IF(OR(L$11=0,AD144+AT145-BK145&lt;=L$11),0,MIN(AD144+AT145-BK145-L$11,$C145-SUM($BU145:CA145))))</f>
        <v>0</v>
      </c>
      <c r="CC145" s="174">
        <f ca="1">IF(NOT(debteliminator),0,IF(OR(M$11=0,AE144+AU145-BL145&lt;=M$11),0,MIN(AE144+AU145-BL145-M$11,$C145-SUM($BU145:CB145))))</f>
        <v>0</v>
      </c>
      <c r="CD145" s="174">
        <f ca="1">IF(NOT(debteliminator),0,IF(OR(N$11=0,AF144+AV145-BM145&lt;=N$11),0,MIN(AF144+AV145-BM145-N$11,$C145-SUM($BU145:CC145))))</f>
        <v>0</v>
      </c>
      <c r="CE145" s="174">
        <f ca="1">IF(NOT(debteliminator),0,IF(OR(O$11=0,AG144+AW145-BN145&lt;=O$11),0,MIN(AG144+AW145-BN145-O$11,$C145-SUM($BU145:CD145))))</f>
        <v>0</v>
      </c>
      <c r="CF145" s="174">
        <f ca="1">IF(NOT(debteliminator),0,IF(OR(P$11=0,AH144+AX145-BO145&lt;=P$11),0,MIN(AH144+AX145-BO145-P$11,$C145-SUM($BU145:CE145))))</f>
        <v>0</v>
      </c>
      <c r="CG145" s="174">
        <f ca="1">IF(NOT(debteliminator),0,IF(OR(Q$11=0,AI144+AY145-BP145&lt;=Q$11),0,MIN(AI144+AY145-BP145-Q$11,$C145-SUM($BU145:CF145))))</f>
        <v>0</v>
      </c>
      <c r="CH145" s="174">
        <f ca="1">IF(NOT(debteliminator),0,IF(OR(R$11=0,AJ144+AZ145-BQ145&lt;=R$11),0,MIN(AJ144+AZ145-BQ145-R$11,$C145-SUM($BU145:CG145))))</f>
        <v>0</v>
      </c>
      <c r="CI145" s="174">
        <f ca="1">IF(NOT(debteliminator),0,IF(OR(S$11=0,AK144+BA145-BR145&lt;=S$11),0,MIN(AK144+BA145-BR145-S$11,$C145-SUM($BU145:CH145))))</f>
        <v>0</v>
      </c>
      <c r="CJ145" s="177">
        <f t="shared" ca="1" si="59"/>
        <v>0</v>
      </c>
      <c r="CL145" s="178">
        <f t="shared" ca="1" si="62"/>
        <v>0</v>
      </c>
      <c r="CM145" s="174">
        <f ca="1">IF(X144&lt;=0,0,IF($C145-$CJ145&lt;=SUM($CL145:CL145),0,IF(BE145+$C145-$CJ145-SUM($CL145:CL145)&gt;X144+AN145,X144+AN145-BE145,$C145-$CJ145-SUM($CL145:CL145))))</f>
        <v>0</v>
      </c>
      <c r="CN145" s="174">
        <f ca="1">IF(Y144&lt;=0,0,IF($C145-$CJ145&lt;=SUM($CL145:CM145),0,IF(BF145+$C145-$CJ145-SUM($CL145:CM145)&gt;Y144+AO145,Y144+AO145-BF145,$C145-$CJ145-SUM($CL145:CM145))))</f>
        <v>0</v>
      </c>
      <c r="CO145" s="174">
        <f ca="1">IF(Z144&lt;=0,0,IF($C145-$CJ145&lt;=SUM($CL145:CN145),0,IF(BG145+$C145-$CJ145-SUM($CL145:CN145)&gt;Z144+AP145,Z144+AP145-BG145,$C145-$CJ145-SUM($CL145:CN145))))</f>
        <v>0</v>
      </c>
      <c r="CP145" s="174">
        <f ca="1">IF(AA144&lt;=0,0,IF($C145-$CJ145&lt;=SUM($CL145:CO145),0,IF(BH145+$C145-$CJ145-SUM($CL145:CO145)&gt;AA144+AQ145,AA144+AQ145-BH145,$C145-$CJ145-SUM($CL145:CO145))))</f>
        <v>0</v>
      </c>
      <c r="CQ145" s="174">
        <f ca="1">IF(AB144&lt;=0,0,IF($C145-$CJ145&lt;=SUM($CL145:CP145),0,IF(BI145+$C145-$CJ145-SUM($CL145:CP145)&gt;AB144+AR145,AB144+AR145-BI145,$C145-$CJ145-SUM($CL145:CP145))))</f>
        <v>0</v>
      </c>
      <c r="CR145" s="174">
        <f ca="1">IF(AC144&lt;=0,0,IF($C145-$CJ145&lt;=SUM($CL145:CQ145),0,IF(BJ145+$C145-$CJ145-SUM($CL145:CQ145)&gt;AC144+AS145,AC144+AS145-BJ145,$C145-$CJ145-SUM($CL145:CQ145))))</f>
        <v>0</v>
      </c>
      <c r="CS145" s="174">
        <f ca="1">IF(AD144&lt;=0,0,IF($C145-$CJ145&lt;=SUM($CL145:CR145),0,IF(BK145+$C145-$CJ145-SUM($CL145:CR145)&gt;AD144+AT145,AD144+AT145-BK145,$C145-$CJ145-SUM($CL145:CR145))))</f>
        <v>0</v>
      </c>
      <c r="CT145" s="174">
        <f ca="1">IF(AE144&lt;=0,0,IF($C145-$CJ145&lt;=SUM($CL145:CS145),0,IF(BL145+$C145-$CJ145-SUM($CL145:CS145)&gt;AE144+AU145,AE144+AU145-BL145,$C145-$CJ145-SUM($CL145:CS145))))</f>
        <v>0</v>
      </c>
      <c r="CU145" s="174">
        <f ca="1">IF(AF144&lt;=0,0,IF($C145-$CJ145&lt;=SUM($CL145:CT145),0,IF(BM145+$C145-$CJ145-SUM($CL145:CT145)&gt;AF144+AV145,AF144+AV145-BM145,$C145-$CJ145-SUM($CL145:CT145))))</f>
        <v>0</v>
      </c>
      <c r="CV145" s="174">
        <f ca="1">IF(AG144&lt;=0,0,IF($C145-$CJ145&lt;=SUM($CL145:CU145),0,IF(BN145+$C145-$CJ145-SUM($CL145:CU145)&gt;AG144+AW145,AG144+AW145-BN145,$C145-$CJ145-SUM($CL145:CU145))))</f>
        <v>0</v>
      </c>
      <c r="CW145" s="174">
        <f ca="1">IF(AH144&lt;=0,0,IF($C145-$CJ145&lt;=SUM($CL145:CV145),0,IF(BO145+$C145-$CJ145-SUM($CL145:CV145)&gt;AH144+AX145,AH144+AX145-BO145,$C145-$CJ145-SUM($CL145:CV145))))</f>
        <v>0</v>
      </c>
      <c r="CX145" s="174">
        <f ca="1">IF(AI144&lt;=0,0,IF($C145-$CJ145&lt;=SUM($CL145:CW145),0,IF(BP145+$C145-$CJ145-SUM($CL145:CW145)&gt;AI144+AY145,AI144+AY145-BP145,$C145-$CJ145-SUM($CL145:CW145))))</f>
        <v>0</v>
      </c>
      <c r="CY145" s="174">
        <f ca="1">IF(AJ144&lt;=0,0,IF($C145-$CJ145&lt;=SUM($CL145:CX145),0,IF(BQ145+$C145-$CJ145-SUM($CL145:CX145)&gt;AJ144+AZ145,AJ144+AZ145-BQ145,$C145-$CJ145-SUM($CL145:CX145))))</f>
        <v>0</v>
      </c>
      <c r="CZ145" s="174">
        <f ca="1">IF(AK144&lt;=0,0,IF($C145-$CJ145&lt;=SUM($CL145:CY145),0,IF(BR145+$C145-$CJ145-SUM($CL145:CY145)&gt;AK144+BA145,AK144+BA145-BR145,$C145-$CJ145-SUM($CL145:CY145))))</f>
        <v>0</v>
      </c>
      <c r="DA145" s="176"/>
      <c r="DB145" s="176"/>
    </row>
    <row r="146" spans="1:106">
      <c r="A146" s="165" t="str">
        <f t="shared" ca="1" si="48"/>
        <v/>
      </c>
      <c r="B146" s="166" t="e">
        <f t="shared" ca="1" si="60"/>
        <v>#N/A</v>
      </c>
      <c r="C146" s="169" t="str">
        <f ca="1">IF(A146="","",IF(debteliminator,IF(($E$7-BS146)&lt;0,0,$E$7-BS146),0)+D146)</f>
        <v/>
      </c>
      <c r="D146" s="420"/>
      <c r="E146" s="172">
        <f t="shared" ca="1" si="61"/>
        <v>0</v>
      </c>
      <c r="F146" s="172">
        <f t="shared" ca="1" si="63"/>
        <v>0</v>
      </c>
      <c r="G146" s="172">
        <f t="shared" ca="1" si="64"/>
        <v>0</v>
      </c>
      <c r="H146" s="172">
        <f t="shared" ca="1" si="65"/>
        <v>0</v>
      </c>
      <c r="I146" s="172">
        <f t="shared" ca="1" si="66"/>
        <v>0</v>
      </c>
      <c r="J146" s="172">
        <f t="shared" ca="1" si="67"/>
        <v>0</v>
      </c>
      <c r="K146" s="172">
        <f t="shared" ca="1" si="68"/>
        <v>0</v>
      </c>
      <c r="L146" s="172">
        <f t="shared" ca="1" si="69"/>
        <v>0</v>
      </c>
      <c r="M146" s="172">
        <f t="shared" ca="1" si="70"/>
        <v>0</v>
      </c>
      <c r="N146" s="172">
        <f t="shared" ca="1" si="71"/>
        <v>0</v>
      </c>
      <c r="O146" s="172">
        <f t="shared" ca="1" si="72"/>
        <v>0</v>
      </c>
      <c r="P146" s="172">
        <f t="shared" ca="1" si="73"/>
        <v>0</v>
      </c>
      <c r="Q146" s="172">
        <f t="shared" ca="1" si="74"/>
        <v>0</v>
      </c>
      <c r="R146" s="172">
        <f t="shared" ca="1" si="75"/>
        <v>0</v>
      </c>
      <c r="S146" s="172">
        <f t="shared" ca="1" si="76"/>
        <v>0</v>
      </c>
      <c r="U146" s="169">
        <f t="shared" ca="1" si="49"/>
        <v>0</v>
      </c>
      <c r="V146" s="173">
        <f t="shared" ca="1" si="50"/>
        <v>0</v>
      </c>
      <c r="W146" s="174">
        <f t="shared" ca="1" si="51"/>
        <v>0</v>
      </c>
      <c r="X146" s="174">
        <f t="shared" ca="1" si="83"/>
        <v>0</v>
      </c>
      <c r="Y146" s="174">
        <f t="shared" ca="1" si="83"/>
        <v>0</v>
      </c>
      <c r="Z146" s="174">
        <f t="shared" ca="1" si="83"/>
        <v>0</v>
      </c>
      <c r="AA146" s="174">
        <f t="shared" ca="1" si="83"/>
        <v>0</v>
      </c>
      <c r="AB146" s="174">
        <f t="shared" ca="1" si="83"/>
        <v>0</v>
      </c>
      <c r="AC146" s="174">
        <f t="shared" ca="1" si="83"/>
        <v>0</v>
      </c>
      <c r="AD146" s="174">
        <f t="shared" ca="1" si="83"/>
        <v>0</v>
      </c>
      <c r="AE146" s="174">
        <f t="shared" ca="1" si="83"/>
        <v>0</v>
      </c>
      <c r="AF146" s="174">
        <f t="shared" ca="1" si="83"/>
        <v>0</v>
      </c>
      <c r="AG146" s="174">
        <f t="shared" ca="1" si="83"/>
        <v>0</v>
      </c>
      <c r="AH146" s="174">
        <f t="shared" ca="1" si="83"/>
        <v>0</v>
      </c>
      <c r="AI146" s="174">
        <f t="shared" ca="1" si="83"/>
        <v>0</v>
      </c>
      <c r="AJ146" s="174">
        <f t="shared" ca="1" si="83"/>
        <v>0</v>
      </c>
      <c r="AK146" s="174">
        <f t="shared" ca="1" si="83"/>
        <v>0</v>
      </c>
      <c r="AL146" s="179"/>
      <c r="AM146" s="174">
        <f t="shared" ca="1" si="53"/>
        <v>0</v>
      </c>
      <c r="AN146" s="174">
        <f t="shared" ca="1" si="84"/>
        <v>0</v>
      </c>
      <c r="AO146" s="174">
        <f t="shared" ca="1" si="84"/>
        <v>0</v>
      </c>
      <c r="AP146" s="174">
        <f t="shared" ca="1" si="84"/>
        <v>0</v>
      </c>
      <c r="AQ146" s="174">
        <f t="shared" ca="1" si="84"/>
        <v>0</v>
      </c>
      <c r="AR146" s="174">
        <f t="shared" ca="1" si="84"/>
        <v>0</v>
      </c>
      <c r="AS146" s="174">
        <f t="shared" ca="1" si="84"/>
        <v>0</v>
      </c>
      <c r="AT146" s="174">
        <f t="shared" ca="1" si="84"/>
        <v>0</v>
      </c>
      <c r="AU146" s="174">
        <f t="shared" ca="1" si="84"/>
        <v>0</v>
      </c>
      <c r="AV146" s="174">
        <f t="shared" ca="1" si="84"/>
        <v>0</v>
      </c>
      <c r="AW146" s="174">
        <f t="shared" ca="1" si="84"/>
        <v>0</v>
      </c>
      <c r="AX146" s="174">
        <f t="shared" ca="1" si="84"/>
        <v>0</v>
      </c>
      <c r="AY146" s="174">
        <f t="shared" ca="1" si="84"/>
        <v>0</v>
      </c>
      <c r="AZ146" s="174">
        <f t="shared" ca="1" si="84"/>
        <v>0</v>
      </c>
      <c r="BA146" s="174">
        <f t="shared" ca="1" si="84"/>
        <v>0</v>
      </c>
      <c r="BB146" s="175">
        <f t="shared" ca="1" si="55"/>
        <v>0</v>
      </c>
      <c r="BC146" s="176"/>
      <c r="BD146" s="174">
        <f t="shared" ca="1" si="56"/>
        <v>0</v>
      </c>
      <c r="BE146" s="174">
        <f t="shared" ca="1" si="85"/>
        <v>0</v>
      </c>
      <c r="BF146" s="174">
        <f t="shared" ca="1" si="85"/>
        <v>0</v>
      </c>
      <c r="BG146" s="174">
        <f t="shared" ca="1" si="85"/>
        <v>0</v>
      </c>
      <c r="BH146" s="174">
        <f t="shared" ca="1" si="85"/>
        <v>0</v>
      </c>
      <c r="BI146" s="174">
        <f t="shared" ca="1" si="85"/>
        <v>0</v>
      </c>
      <c r="BJ146" s="174">
        <f t="shared" ca="1" si="85"/>
        <v>0</v>
      </c>
      <c r="BK146" s="174">
        <f t="shared" ca="1" si="85"/>
        <v>0</v>
      </c>
      <c r="BL146" s="174">
        <f t="shared" ca="1" si="85"/>
        <v>0</v>
      </c>
      <c r="BM146" s="174">
        <f t="shared" ca="1" si="85"/>
        <v>0</v>
      </c>
      <c r="BN146" s="174">
        <f t="shared" ca="1" si="85"/>
        <v>0</v>
      </c>
      <c r="BO146" s="174">
        <f t="shared" ca="1" si="85"/>
        <v>0</v>
      </c>
      <c r="BP146" s="174">
        <f t="shared" ca="1" si="85"/>
        <v>0</v>
      </c>
      <c r="BQ146" s="174">
        <f t="shared" ca="1" si="85"/>
        <v>0</v>
      </c>
      <c r="BR146" s="174">
        <f t="shared" ca="1" si="85"/>
        <v>0</v>
      </c>
      <c r="BS146" s="177">
        <f t="shared" ca="1" si="58"/>
        <v>0</v>
      </c>
      <c r="BT146" s="175"/>
      <c r="BU146" s="178">
        <f ca="1">IF(NOT(debteliminator),0,IF(OR(E$11=0,W145+AM146-BD146&lt;=E$11),0,MIN(W145+AM146-BD146-E$11,$C146)))</f>
        <v>0</v>
      </c>
      <c r="BV146" s="174">
        <f ca="1">IF(NOT(debteliminator),0,IF(OR(F$11=0,X145+AN146-BE146&lt;=F$11),0,MIN(X145+AN146-BE146-F$11,$C146-SUM($BU146:BU146))))</f>
        <v>0</v>
      </c>
      <c r="BW146" s="174">
        <f ca="1">IF(NOT(debteliminator),0,IF(OR(G$11=0,Y145+AO146-BF146&lt;=G$11),0,MIN(Y145+AO146-BF146-G$11,$C146-SUM($BU146:BV146))))</f>
        <v>0</v>
      </c>
      <c r="BX146" s="174">
        <f ca="1">IF(NOT(debteliminator),0,IF(OR(H$11=0,Z145+AP146-BG146&lt;=H$11),0,MIN(Z145+AP146-BG146-H$11,$C146-SUM($BU146:BW146))))</f>
        <v>0</v>
      </c>
      <c r="BY146" s="174">
        <f ca="1">IF(NOT(debteliminator),0,IF(OR(I$11=0,AA145+AQ146-BH146&lt;=I$11),0,MIN(AA145+AQ146-BH146-I$11,$C146-SUM($BU146:BX146))))</f>
        <v>0</v>
      </c>
      <c r="BZ146" s="174">
        <f ca="1">IF(NOT(debteliminator),0,IF(OR(J$11=0,AB145+AR146-BI146&lt;=J$11),0,MIN(AB145+AR146-BI146-J$11,$C146-SUM($BU146:BY146))))</f>
        <v>0</v>
      </c>
      <c r="CA146" s="174">
        <f ca="1">IF(NOT(debteliminator),0,IF(OR(K$11=0,AC145+AS146-BJ146&lt;=K$11),0,MIN(AC145+AS146-BJ146-K$11,$C146-SUM($BU146:BZ146))))</f>
        <v>0</v>
      </c>
      <c r="CB146" s="174">
        <f ca="1">IF(NOT(debteliminator),0,IF(OR(L$11=0,AD145+AT146-BK146&lt;=L$11),0,MIN(AD145+AT146-BK146-L$11,$C146-SUM($BU146:CA146))))</f>
        <v>0</v>
      </c>
      <c r="CC146" s="174">
        <f ca="1">IF(NOT(debteliminator),0,IF(OR(M$11=0,AE145+AU146-BL146&lt;=M$11),0,MIN(AE145+AU146-BL146-M$11,$C146-SUM($BU146:CB146))))</f>
        <v>0</v>
      </c>
      <c r="CD146" s="174">
        <f ca="1">IF(NOT(debteliminator),0,IF(OR(N$11=0,AF145+AV146-BM146&lt;=N$11),0,MIN(AF145+AV146-BM146-N$11,$C146-SUM($BU146:CC146))))</f>
        <v>0</v>
      </c>
      <c r="CE146" s="174">
        <f ca="1">IF(NOT(debteliminator),0,IF(OR(O$11=0,AG145+AW146-BN146&lt;=O$11),0,MIN(AG145+AW146-BN146-O$11,$C146-SUM($BU146:CD146))))</f>
        <v>0</v>
      </c>
      <c r="CF146" s="174">
        <f ca="1">IF(NOT(debteliminator),0,IF(OR(P$11=0,AH145+AX146-BO146&lt;=P$11),0,MIN(AH145+AX146-BO146-P$11,$C146-SUM($BU146:CE146))))</f>
        <v>0</v>
      </c>
      <c r="CG146" s="174">
        <f ca="1">IF(NOT(debteliminator),0,IF(OR(Q$11=0,AI145+AY146-BP146&lt;=Q$11),0,MIN(AI145+AY146-BP146-Q$11,$C146-SUM($BU146:CF146))))</f>
        <v>0</v>
      </c>
      <c r="CH146" s="174">
        <f ca="1">IF(NOT(debteliminator),0,IF(OR(R$11=0,AJ145+AZ146-BQ146&lt;=R$11),0,MIN(AJ145+AZ146-BQ146-R$11,$C146-SUM($BU146:CG146))))</f>
        <v>0</v>
      </c>
      <c r="CI146" s="174">
        <f ca="1">IF(NOT(debteliminator),0,IF(OR(S$11=0,AK145+BA146-BR146&lt;=S$11),0,MIN(AK145+BA146-BR146-S$11,$C146-SUM($BU146:CH146))))</f>
        <v>0</v>
      </c>
      <c r="CJ146" s="177">
        <f t="shared" ca="1" si="59"/>
        <v>0</v>
      </c>
      <c r="CL146" s="178">
        <f t="shared" ca="1" si="62"/>
        <v>0</v>
      </c>
      <c r="CM146" s="174">
        <f ca="1">IF(X145&lt;=0,0,IF($C146-$CJ146&lt;=SUM($CL146:CL146),0,IF(BE146+$C146-$CJ146-SUM($CL146:CL146)&gt;X145+AN146,X145+AN146-BE146,$C146-$CJ146-SUM($CL146:CL146))))</f>
        <v>0</v>
      </c>
      <c r="CN146" s="174">
        <f ca="1">IF(Y145&lt;=0,0,IF($C146-$CJ146&lt;=SUM($CL146:CM146),0,IF(BF146+$C146-$CJ146-SUM($CL146:CM146)&gt;Y145+AO146,Y145+AO146-BF146,$C146-$CJ146-SUM($CL146:CM146))))</f>
        <v>0</v>
      </c>
      <c r="CO146" s="174">
        <f ca="1">IF(Z145&lt;=0,0,IF($C146-$CJ146&lt;=SUM($CL146:CN146),0,IF(BG146+$C146-$CJ146-SUM($CL146:CN146)&gt;Z145+AP146,Z145+AP146-BG146,$C146-$CJ146-SUM($CL146:CN146))))</f>
        <v>0</v>
      </c>
      <c r="CP146" s="174">
        <f ca="1">IF(AA145&lt;=0,0,IF($C146-$CJ146&lt;=SUM($CL146:CO146),0,IF(BH146+$C146-$CJ146-SUM($CL146:CO146)&gt;AA145+AQ146,AA145+AQ146-BH146,$C146-$CJ146-SUM($CL146:CO146))))</f>
        <v>0</v>
      </c>
      <c r="CQ146" s="174">
        <f ca="1">IF(AB145&lt;=0,0,IF($C146-$CJ146&lt;=SUM($CL146:CP146),0,IF(BI146+$C146-$CJ146-SUM($CL146:CP146)&gt;AB145+AR146,AB145+AR146-BI146,$C146-$CJ146-SUM($CL146:CP146))))</f>
        <v>0</v>
      </c>
      <c r="CR146" s="174">
        <f ca="1">IF(AC145&lt;=0,0,IF($C146-$CJ146&lt;=SUM($CL146:CQ146),0,IF(BJ146+$C146-$CJ146-SUM($CL146:CQ146)&gt;AC145+AS146,AC145+AS146-BJ146,$C146-$CJ146-SUM($CL146:CQ146))))</f>
        <v>0</v>
      </c>
      <c r="CS146" s="174">
        <f ca="1">IF(AD145&lt;=0,0,IF($C146-$CJ146&lt;=SUM($CL146:CR146),0,IF(BK146+$C146-$CJ146-SUM($CL146:CR146)&gt;AD145+AT146,AD145+AT146-BK146,$C146-$CJ146-SUM($CL146:CR146))))</f>
        <v>0</v>
      </c>
      <c r="CT146" s="174">
        <f ca="1">IF(AE145&lt;=0,0,IF($C146-$CJ146&lt;=SUM($CL146:CS146),0,IF(BL146+$C146-$CJ146-SUM($CL146:CS146)&gt;AE145+AU146,AE145+AU146-BL146,$C146-$CJ146-SUM($CL146:CS146))))</f>
        <v>0</v>
      </c>
      <c r="CU146" s="174">
        <f ca="1">IF(AF145&lt;=0,0,IF($C146-$CJ146&lt;=SUM($CL146:CT146),0,IF(BM146+$C146-$CJ146-SUM($CL146:CT146)&gt;AF145+AV146,AF145+AV146-BM146,$C146-$CJ146-SUM($CL146:CT146))))</f>
        <v>0</v>
      </c>
      <c r="CV146" s="174">
        <f ca="1">IF(AG145&lt;=0,0,IF($C146-$CJ146&lt;=SUM($CL146:CU146),0,IF(BN146+$C146-$CJ146-SUM($CL146:CU146)&gt;AG145+AW146,AG145+AW146-BN146,$C146-$CJ146-SUM($CL146:CU146))))</f>
        <v>0</v>
      </c>
      <c r="CW146" s="174">
        <f ca="1">IF(AH145&lt;=0,0,IF($C146-$CJ146&lt;=SUM($CL146:CV146),0,IF(BO146+$C146-$CJ146-SUM($CL146:CV146)&gt;AH145+AX146,AH145+AX146-BO146,$C146-$CJ146-SUM($CL146:CV146))))</f>
        <v>0</v>
      </c>
      <c r="CX146" s="174">
        <f ca="1">IF(AI145&lt;=0,0,IF($C146-$CJ146&lt;=SUM($CL146:CW146),0,IF(BP146+$C146-$CJ146-SUM($CL146:CW146)&gt;AI145+AY146,AI145+AY146-BP146,$C146-$CJ146-SUM($CL146:CW146))))</f>
        <v>0</v>
      </c>
      <c r="CY146" s="174">
        <f ca="1">IF(AJ145&lt;=0,0,IF($C146-$CJ146&lt;=SUM($CL146:CX146),0,IF(BQ146+$C146-$CJ146-SUM($CL146:CX146)&gt;AJ145+AZ146,AJ145+AZ146-BQ146,$C146-$CJ146-SUM($CL146:CX146))))</f>
        <v>0</v>
      </c>
      <c r="CZ146" s="174">
        <f ca="1">IF(AK145&lt;=0,0,IF($C146-$CJ146&lt;=SUM($CL146:CY146),0,IF(BR146+$C146-$CJ146-SUM($CL146:CY146)&gt;AK145+BA146,AK145+BA146-BR146,$C146-$CJ146-SUM($CL146:CY146))))</f>
        <v>0</v>
      </c>
      <c r="DA146" s="176"/>
      <c r="DB146" s="176"/>
    </row>
    <row r="147" spans="1:106">
      <c r="A147" s="165" t="str">
        <f t="shared" ca="1" si="48"/>
        <v/>
      </c>
      <c r="B147" s="166" t="e">
        <f t="shared" ca="1" si="60"/>
        <v>#N/A</v>
      </c>
      <c r="C147" s="169" t="str">
        <f ca="1">IF(A147="","",IF(debteliminator,IF(($E$7-BS147)&lt;0,0,$E$7-BS147),0)+D147)</f>
        <v/>
      </c>
      <c r="D147" s="420"/>
      <c r="E147" s="172">
        <f t="shared" ca="1" si="61"/>
        <v>0</v>
      </c>
      <c r="F147" s="172">
        <f t="shared" ca="1" si="63"/>
        <v>0</v>
      </c>
      <c r="G147" s="172">
        <f t="shared" ca="1" si="64"/>
        <v>0</v>
      </c>
      <c r="H147" s="172">
        <f t="shared" ca="1" si="65"/>
        <v>0</v>
      </c>
      <c r="I147" s="172">
        <f t="shared" ca="1" si="66"/>
        <v>0</v>
      </c>
      <c r="J147" s="172">
        <f t="shared" ca="1" si="67"/>
        <v>0</v>
      </c>
      <c r="K147" s="172">
        <f t="shared" ca="1" si="68"/>
        <v>0</v>
      </c>
      <c r="L147" s="172">
        <f t="shared" ca="1" si="69"/>
        <v>0</v>
      </c>
      <c r="M147" s="172">
        <f t="shared" ca="1" si="70"/>
        <v>0</v>
      </c>
      <c r="N147" s="172">
        <f t="shared" ca="1" si="71"/>
        <v>0</v>
      </c>
      <c r="O147" s="172">
        <f t="shared" ca="1" si="72"/>
        <v>0</v>
      </c>
      <c r="P147" s="172">
        <f t="shared" ca="1" si="73"/>
        <v>0</v>
      </c>
      <c r="Q147" s="172">
        <f t="shared" ca="1" si="74"/>
        <v>0</v>
      </c>
      <c r="R147" s="172">
        <f t="shared" ca="1" si="75"/>
        <v>0</v>
      </c>
      <c r="S147" s="172">
        <f t="shared" ca="1" si="76"/>
        <v>0</v>
      </c>
      <c r="U147" s="169">
        <f t="shared" ca="1" si="49"/>
        <v>0</v>
      </c>
      <c r="V147" s="173">
        <f t="shared" ca="1" si="50"/>
        <v>0</v>
      </c>
      <c r="W147" s="174">
        <f t="shared" ca="1" si="51"/>
        <v>0</v>
      </c>
      <c r="X147" s="174">
        <f t="shared" ca="1" si="83"/>
        <v>0</v>
      </c>
      <c r="Y147" s="174">
        <f t="shared" ca="1" si="83"/>
        <v>0</v>
      </c>
      <c r="Z147" s="174">
        <f t="shared" ca="1" si="83"/>
        <v>0</v>
      </c>
      <c r="AA147" s="174">
        <f t="shared" ca="1" si="83"/>
        <v>0</v>
      </c>
      <c r="AB147" s="174">
        <f t="shared" ca="1" si="83"/>
        <v>0</v>
      </c>
      <c r="AC147" s="174">
        <f t="shared" ca="1" si="83"/>
        <v>0</v>
      </c>
      <c r="AD147" s="174">
        <f t="shared" ca="1" si="83"/>
        <v>0</v>
      </c>
      <c r="AE147" s="174">
        <f t="shared" ca="1" si="83"/>
        <v>0</v>
      </c>
      <c r="AF147" s="174">
        <f t="shared" ca="1" si="83"/>
        <v>0</v>
      </c>
      <c r="AG147" s="174">
        <f t="shared" ca="1" si="83"/>
        <v>0</v>
      </c>
      <c r="AH147" s="174">
        <f t="shared" ca="1" si="83"/>
        <v>0</v>
      </c>
      <c r="AI147" s="174">
        <f t="shared" ca="1" si="83"/>
        <v>0</v>
      </c>
      <c r="AJ147" s="174">
        <f t="shared" ca="1" si="83"/>
        <v>0</v>
      </c>
      <c r="AK147" s="174">
        <f t="shared" ca="1" si="83"/>
        <v>0</v>
      </c>
      <c r="AL147" s="179"/>
      <c r="AM147" s="174">
        <f t="shared" ca="1" si="53"/>
        <v>0</v>
      </c>
      <c r="AN147" s="174">
        <f t="shared" ca="1" si="84"/>
        <v>0</v>
      </c>
      <c r="AO147" s="174">
        <f t="shared" ca="1" si="84"/>
        <v>0</v>
      </c>
      <c r="AP147" s="174">
        <f t="shared" ca="1" si="84"/>
        <v>0</v>
      </c>
      <c r="AQ147" s="174">
        <f t="shared" ca="1" si="84"/>
        <v>0</v>
      </c>
      <c r="AR147" s="174">
        <f t="shared" ca="1" si="84"/>
        <v>0</v>
      </c>
      <c r="AS147" s="174">
        <f t="shared" ca="1" si="84"/>
        <v>0</v>
      </c>
      <c r="AT147" s="174">
        <f t="shared" ca="1" si="84"/>
        <v>0</v>
      </c>
      <c r="AU147" s="174">
        <f t="shared" ca="1" si="84"/>
        <v>0</v>
      </c>
      <c r="AV147" s="174">
        <f t="shared" ca="1" si="84"/>
        <v>0</v>
      </c>
      <c r="AW147" s="174">
        <f t="shared" ca="1" si="84"/>
        <v>0</v>
      </c>
      <c r="AX147" s="174">
        <f t="shared" ca="1" si="84"/>
        <v>0</v>
      </c>
      <c r="AY147" s="174">
        <f t="shared" ca="1" si="84"/>
        <v>0</v>
      </c>
      <c r="AZ147" s="174">
        <f t="shared" ca="1" si="84"/>
        <v>0</v>
      </c>
      <c r="BA147" s="174">
        <f t="shared" ca="1" si="84"/>
        <v>0</v>
      </c>
      <c r="BB147" s="175">
        <f t="shared" ca="1" si="55"/>
        <v>0</v>
      </c>
      <c r="BC147" s="176"/>
      <c r="BD147" s="174">
        <f t="shared" ca="1" si="56"/>
        <v>0</v>
      </c>
      <c r="BE147" s="174">
        <f t="shared" ca="1" si="85"/>
        <v>0</v>
      </c>
      <c r="BF147" s="174">
        <f t="shared" ca="1" si="85"/>
        <v>0</v>
      </c>
      <c r="BG147" s="174">
        <f t="shared" ca="1" si="85"/>
        <v>0</v>
      </c>
      <c r="BH147" s="174">
        <f t="shared" ca="1" si="85"/>
        <v>0</v>
      </c>
      <c r="BI147" s="174">
        <f t="shared" ca="1" si="85"/>
        <v>0</v>
      </c>
      <c r="BJ147" s="174">
        <f t="shared" ca="1" si="85"/>
        <v>0</v>
      </c>
      <c r="BK147" s="174">
        <f t="shared" ca="1" si="85"/>
        <v>0</v>
      </c>
      <c r="BL147" s="174">
        <f t="shared" ca="1" si="85"/>
        <v>0</v>
      </c>
      <c r="BM147" s="174">
        <f t="shared" ca="1" si="85"/>
        <v>0</v>
      </c>
      <c r="BN147" s="174">
        <f t="shared" ca="1" si="85"/>
        <v>0</v>
      </c>
      <c r="BO147" s="174">
        <f t="shared" ca="1" si="85"/>
        <v>0</v>
      </c>
      <c r="BP147" s="174">
        <f t="shared" ca="1" si="85"/>
        <v>0</v>
      </c>
      <c r="BQ147" s="174">
        <f t="shared" ca="1" si="85"/>
        <v>0</v>
      </c>
      <c r="BR147" s="174">
        <f t="shared" ca="1" si="85"/>
        <v>0</v>
      </c>
      <c r="BS147" s="177">
        <f t="shared" ca="1" si="58"/>
        <v>0</v>
      </c>
      <c r="BT147" s="175"/>
      <c r="BU147" s="178">
        <f ca="1">IF(NOT(debteliminator),0,IF(OR(E$11=0,W146+AM147-BD147&lt;=E$11),0,MIN(W146+AM147-BD147-E$11,$C147)))</f>
        <v>0</v>
      </c>
      <c r="BV147" s="174">
        <f ca="1">IF(NOT(debteliminator),0,IF(OR(F$11=0,X146+AN147-BE147&lt;=F$11),0,MIN(X146+AN147-BE147-F$11,$C147-SUM($BU147:BU147))))</f>
        <v>0</v>
      </c>
      <c r="BW147" s="174">
        <f ca="1">IF(NOT(debteliminator),0,IF(OR(G$11=0,Y146+AO147-BF147&lt;=G$11),0,MIN(Y146+AO147-BF147-G$11,$C147-SUM($BU147:BV147))))</f>
        <v>0</v>
      </c>
      <c r="BX147" s="174">
        <f ca="1">IF(NOT(debteliminator),0,IF(OR(H$11=0,Z146+AP147-BG147&lt;=H$11),0,MIN(Z146+AP147-BG147-H$11,$C147-SUM($BU147:BW147))))</f>
        <v>0</v>
      </c>
      <c r="BY147" s="174">
        <f ca="1">IF(NOT(debteliminator),0,IF(OR(I$11=0,AA146+AQ147-BH147&lt;=I$11),0,MIN(AA146+AQ147-BH147-I$11,$C147-SUM($BU147:BX147))))</f>
        <v>0</v>
      </c>
      <c r="BZ147" s="174">
        <f ca="1">IF(NOT(debteliminator),0,IF(OR(J$11=0,AB146+AR147-BI147&lt;=J$11),0,MIN(AB146+AR147-BI147-J$11,$C147-SUM($BU147:BY147))))</f>
        <v>0</v>
      </c>
      <c r="CA147" s="174">
        <f ca="1">IF(NOT(debteliminator),0,IF(OR(K$11=0,AC146+AS147-BJ147&lt;=K$11),0,MIN(AC146+AS147-BJ147-K$11,$C147-SUM($BU147:BZ147))))</f>
        <v>0</v>
      </c>
      <c r="CB147" s="174">
        <f ca="1">IF(NOT(debteliminator),0,IF(OR(L$11=0,AD146+AT147-BK147&lt;=L$11),0,MIN(AD146+AT147-BK147-L$11,$C147-SUM($BU147:CA147))))</f>
        <v>0</v>
      </c>
      <c r="CC147" s="174">
        <f ca="1">IF(NOT(debteliminator),0,IF(OR(M$11=0,AE146+AU147-BL147&lt;=M$11),0,MIN(AE146+AU147-BL147-M$11,$C147-SUM($BU147:CB147))))</f>
        <v>0</v>
      </c>
      <c r="CD147" s="174">
        <f ca="1">IF(NOT(debteliminator),0,IF(OR(N$11=0,AF146+AV147-BM147&lt;=N$11),0,MIN(AF146+AV147-BM147-N$11,$C147-SUM($BU147:CC147))))</f>
        <v>0</v>
      </c>
      <c r="CE147" s="174">
        <f ca="1">IF(NOT(debteliminator),0,IF(OR(O$11=0,AG146+AW147-BN147&lt;=O$11),0,MIN(AG146+AW147-BN147-O$11,$C147-SUM($BU147:CD147))))</f>
        <v>0</v>
      </c>
      <c r="CF147" s="174">
        <f ca="1">IF(NOT(debteliminator),0,IF(OR(P$11=0,AH146+AX147-BO147&lt;=P$11),0,MIN(AH146+AX147-BO147-P$11,$C147-SUM($BU147:CE147))))</f>
        <v>0</v>
      </c>
      <c r="CG147" s="174">
        <f ca="1">IF(NOT(debteliminator),0,IF(OR(Q$11=0,AI146+AY147-BP147&lt;=Q$11),0,MIN(AI146+AY147-BP147-Q$11,$C147-SUM($BU147:CF147))))</f>
        <v>0</v>
      </c>
      <c r="CH147" s="174">
        <f ca="1">IF(NOT(debteliminator),0,IF(OR(R$11=0,AJ146+AZ147-BQ147&lt;=R$11),0,MIN(AJ146+AZ147-BQ147-R$11,$C147-SUM($BU147:CG147))))</f>
        <v>0</v>
      </c>
      <c r="CI147" s="174">
        <f ca="1">IF(NOT(debteliminator),0,IF(OR(S$11=0,AK146+BA147-BR147&lt;=S$11),0,MIN(AK146+BA147-BR147-S$11,$C147-SUM($BU147:CH147))))</f>
        <v>0</v>
      </c>
      <c r="CJ147" s="177">
        <f t="shared" ca="1" si="59"/>
        <v>0</v>
      </c>
      <c r="CL147" s="178">
        <f t="shared" ca="1" si="62"/>
        <v>0</v>
      </c>
      <c r="CM147" s="174">
        <f ca="1">IF(X146&lt;=0,0,IF($C147-$CJ147&lt;=SUM($CL147:CL147),0,IF(BE147+$C147-$CJ147-SUM($CL147:CL147)&gt;X146+AN147,X146+AN147-BE147,$C147-$CJ147-SUM($CL147:CL147))))</f>
        <v>0</v>
      </c>
      <c r="CN147" s="174">
        <f ca="1">IF(Y146&lt;=0,0,IF($C147-$CJ147&lt;=SUM($CL147:CM147),0,IF(BF147+$C147-$CJ147-SUM($CL147:CM147)&gt;Y146+AO147,Y146+AO147-BF147,$C147-$CJ147-SUM($CL147:CM147))))</f>
        <v>0</v>
      </c>
      <c r="CO147" s="174">
        <f ca="1">IF(Z146&lt;=0,0,IF($C147-$CJ147&lt;=SUM($CL147:CN147),0,IF(BG147+$C147-$CJ147-SUM($CL147:CN147)&gt;Z146+AP147,Z146+AP147-BG147,$C147-$CJ147-SUM($CL147:CN147))))</f>
        <v>0</v>
      </c>
      <c r="CP147" s="174">
        <f ca="1">IF(AA146&lt;=0,0,IF($C147-$CJ147&lt;=SUM($CL147:CO147),0,IF(BH147+$C147-$CJ147-SUM($CL147:CO147)&gt;AA146+AQ147,AA146+AQ147-BH147,$C147-$CJ147-SUM($CL147:CO147))))</f>
        <v>0</v>
      </c>
      <c r="CQ147" s="174">
        <f ca="1">IF(AB146&lt;=0,0,IF($C147-$CJ147&lt;=SUM($CL147:CP147),0,IF(BI147+$C147-$CJ147-SUM($CL147:CP147)&gt;AB146+AR147,AB146+AR147-BI147,$C147-$CJ147-SUM($CL147:CP147))))</f>
        <v>0</v>
      </c>
      <c r="CR147" s="174">
        <f ca="1">IF(AC146&lt;=0,0,IF($C147-$CJ147&lt;=SUM($CL147:CQ147),0,IF(BJ147+$C147-$CJ147-SUM($CL147:CQ147)&gt;AC146+AS147,AC146+AS147-BJ147,$C147-$CJ147-SUM($CL147:CQ147))))</f>
        <v>0</v>
      </c>
      <c r="CS147" s="174">
        <f ca="1">IF(AD146&lt;=0,0,IF($C147-$CJ147&lt;=SUM($CL147:CR147),0,IF(BK147+$C147-$CJ147-SUM($CL147:CR147)&gt;AD146+AT147,AD146+AT147-BK147,$C147-$CJ147-SUM($CL147:CR147))))</f>
        <v>0</v>
      </c>
      <c r="CT147" s="174">
        <f ca="1">IF(AE146&lt;=0,0,IF($C147-$CJ147&lt;=SUM($CL147:CS147),0,IF(BL147+$C147-$CJ147-SUM($CL147:CS147)&gt;AE146+AU147,AE146+AU147-BL147,$C147-$CJ147-SUM($CL147:CS147))))</f>
        <v>0</v>
      </c>
      <c r="CU147" s="174">
        <f ca="1">IF(AF146&lt;=0,0,IF($C147-$CJ147&lt;=SUM($CL147:CT147),0,IF(BM147+$C147-$CJ147-SUM($CL147:CT147)&gt;AF146+AV147,AF146+AV147-BM147,$C147-$CJ147-SUM($CL147:CT147))))</f>
        <v>0</v>
      </c>
      <c r="CV147" s="174">
        <f ca="1">IF(AG146&lt;=0,0,IF($C147-$CJ147&lt;=SUM($CL147:CU147),0,IF(BN147+$C147-$CJ147-SUM($CL147:CU147)&gt;AG146+AW147,AG146+AW147-BN147,$C147-$CJ147-SUM($CL147:CU147))))</f>
        <v>0</v>
      </c>
      <c r="CW147" s="174">
        <f ca="1">IF(AH146&lt;=0,0,IF($C147-$CJ147&lt;=SUM($CL147:CV147),0,IF(BO147+$C147-$CJ147-SUM($CL147:CV147)&gt;AH146+AX147,AH146+AX147-BO147,$C147-$CJ147-SUM($CL147:CV147))))</f>
        <v>0</v>
      </c>
      <c r="CX147" s="174">
        <f ca="1">IF(AI146&lt;=0,0,IF($C147-$CJ147&lt;=SUM($CL147:CW147),0,IF(BP147+$C147-$CJ147-SUM($CL147:CW147)&gt;AI146+AY147,AI146+AY147-BP147,$C147-$CJ147-SUM($CL147:CW147))))</f>
        <v>0</v>
      </c>
      <c r="CY147" s="174">
        <f ca="1">IF(AJ146&lt;=0,0,IF($C147-$CJ147&lt;=SUM($CL147:CX147),0,IF(BQ147+$C147-$CJ147-SUM($CL147:CX147)&gt;AJ146+AZ147,AJ146+AZ147-BQ147,$C147-$CJ147-SUM($CL147:CX147))))</f>
        <v>0</v>
      </c>
      <c r="CZ147" s="174">
        <f ca="1">IF(AK146&lt;=0,0,IF($C147-$CJ147&lt;=SUM($CL147:CY147),0,IF(BR147+$C147-$CJ147-SUM($CL147:CY147)&gt;AK146+BA147,AK146+BA147-BR147,$C147-$CJ147-SUM($CL147:CY147))))</f>
        <v>0</v>
      </c>
      <c r="DA147" s="176"/>
      <c r="DB147" s="176"/>
    </row>
    <row r="148" spans="1:106">
      <c r="A148" s="165" t="str">
        <f t="shared" ca="1" si="48"/>
        <v/>
      </c>
      <c r="B148" s="166" t="e">
        <f t="shared" ca="1" si="60"/>
        <v>#N/A</v>
      </c>
      <c r="C148" s="169" t="str">
        <f ca="1">IF(A148="","",IF(debteliminator,IF(($E$7-BS148)&lt;0,0,$E$7-BS148),0)+D148)</f>
        <v/>
      </c>
      <c r="D148" s="420"/>
      <c r="E148" s="172">
        <f t="shared" ca="1" si="61"/>
        <v>0</v>
      </c>
      <c r="F148" s="172">
        <f t="shared" ca="1" si="63"/>
        <v>0</v>
      </c>
      <c r="G148" s="172">
        <f t="shared" ca="1" si="64"/>
        <v>0</v>
      </c>
      <c r="H148" s="172">
        <f t="shared" ca="1" si="65"/>
        <v>0</v>
      </c>
      <c r="I148" s="172">
        <f t="shared" ca="1" si="66"/>
        <v>0</v>
      </c>
      <c r="J148" s="172">
        <f t="shared" ca="1" si="67"/>
        <v>0</v>
      </c>
      <c r="K148" s="172">
        <f t="shared" ca="1" si="68"/>
        <v>0</v>
      </c>
      <c r="L148" s="172">
        <f t="shared" ca="1" si="69"/>
        <v>0</v>
      </c>
      <c r="M148" s="172">
        <f t="shared" ca="1" si="70"/>
        <v>0</v>
      </c>
      <c r="N148" s="172">
        <f t="shared" ca="1" si="71"/>
        <v>0</v>
      </c>
      <c r="O148" s="172">
        <f t="shared" ca="1" si="72"/>
        <v>0</v>
      </c>
      <c r="P148" s="172">
        <f t="shared" ca="1" si="73"/>
        <v>0</v>
      </c>
      <c r="Q148" s="172">
        <f t="shared" ca="1" si="74"/>
        <v>0</v>
      </c>
      <c r="R148" s="172">
        <f t="shared" ca="1" si="75"/>
        <v>0</v>
      </c>
      <c r="S148" s="172">
        <f t="shared" ca="1" si="76"/>
        <v>0</v>
      </c>
      <c r="U148" s="169">
        <f t="shared" ca="1" si="49"/>
        <v>0</v>
      </c>
      <c r="V148" s="173">
        <f t="shared" ca="1" si="50"/>
        <v>0</v>
      </c>
      <c r="W148" s="174">
        <f t="shared" ca="1" si="51"/>
        <v>0</v>
      </c>
      <c r="X148" s="174">
        <f t="shared" ca="1" si="83"/>
        <v>0</v>
      </c>
      <c r="Y148" s="174">
        <f t="shared" ca="1" si="83"/>
        <v>0</v>
      </c>
      <c r="Z148" s="174">
        <f t="shared" ca="1" si="83"/>
        <v>0</v>
      </c>
      <c r="AA148" s="174">
        <f t="shared" ca="1" si="83"/>
        <v>0</v>
      </c>
      <c r="AB148" s="174">
        <f t="shared" ca="1" si="83"/>
        <v>0</v>
      </c>
      <c r="AC148" s="174">
        <f t="shared" ca="1" si="83"/>
        <v>0</v>
      </c>
      <c r="AD148" s="174">
        <f t="shared" ca="1" si="83"/>
        <v>0</v>
      </c>
      <c r="AE148" s="174">
        <f t="shared" ca="1" si="83"/>
        <v>0</v>
      </c>
      <c r="AF148" s="174">
        <f t="shared" ca="1" si="83"/>
        <v>0</v>
      </c>
      <c r="AG148" s="174">
        <f t="shared" ca="1" si="83"/>
        <v>0</v>
      </c>
      <c r="AH148" s="174">
        <f t="shared" ca="1" si="83"/>
        <v>0</v>
      </c>
      <c r="AI148" s="174">
        <f t="shared" ca="1" si="83"/>
        <v>0</v>
      </c>
      <c r="AJ148" s="174">
        <f t="shared" ca="1" si="83"/>
        <v>0</v>
      </c>
      <c r="AK148" s="174">
        <f t="shared" ca="1" si="83"/>
        <v>0</v>
      </c>
      <c r="AL148" s="179"/>
      <c r="AM148" s="174">
        <f t="shared" ca="1" si="53"/>
        <v>0</v>
      </c>
      <c r="AN148" s="174">
        <f t="shared" ca="1" si="84"/>
        <v>0</v>
      </c>
      <c r="AO148" s="174">
        <f t="shared" ca="1" si="84"/>
        <v>0</v>
      </c>
      <c r="AP148" s="174">
        <f t="shared" ca="1" si="84"/>
        <v>0</v>
      </c>
      <c r="AQ148" s="174">
        <f t="shared" ca="1" si="84"/>
        <v>0</v>
      </c>
      <c r="AR148" s="174">
        <f t="shared" ca="1" si="84"/>
        <v>0</v>
      </c>
      <c r="AS148" s="174">
        <f t="shared" ca="1" si="84"/>
        <v>0</v>
      </c>
      <c r="AT148" s="174">
        <f t="shared" ca="1" si="84"/>
        <v>0</v>
      </c>
      <c r="AU148" s="174">
        <f t="shared" ca="1" si="84"/>
        <v>0</v>
      </c>
      <c r="AV148" s="174">
        <f t="shared" ca="1" si="84"/>
        <v>0</v>
      </c>
      <c r="AW148" s="174">
        <f t="shared" ca="1" si="84"/>
        <v>0</v>
      </c>
      <c r="AX148" s="174">
        <f t="shared" ca="1" si="84"/>
        <v>0</v>
      </c>
      <c r="AY148" s="174">
        <f t="shared" ca="1" si="84"/>
        <v>0</v>
      </c>
      <c r="AZ148" s="174">
        <f t="shared" ca="1" si="84"/>
        <v>0</v>
      </c>
      <c r="BA148" s="174">
        <f t="shared" ca="1" si="84"/>
        <v>0</v>
      </c>
      <c r="BB148" s="175">
        <f t="shared" ca="1" si="55"/>
        <v>0</v>
      </c>
      <c r="BC148" s="176"/>
      <c r="BD148" s="174">
        <f t="shared" ca="1" si="56"/>
        <v>0</v>
      </c>
      <c r="BE148" s="174">
        <f t="shared" ca="1" si="85"/>
        <v>0</v>
      </c>
      <c r="BF148" s="174">
        <f t="shared" ca="1" si="85"/>
        <v>0</v>
      </c>
      <c r="BG148" s="174">
        <f t="shared" ca="1" si="85"/>
        <v>0</v>
      </c>
      <c r="BH148" s="174">
        <f t="shared" ca="1" si="85"/>
        <v>0</v>
      </c>
      <c r="BI148" s="174">
        <f t="shared" ca="1" si="85"/>
        <v>0</v>
      </c>
      <c r="BJ148" s="174">
        <f t="shared" ca="1" si="85"/>
        <v>0</v>
      </c>
      <c r="BK148" s="174">
        <f t="shared" ca="1" si="85"/>
        <v>0</v>
      </c>
      <c r="BL148" s="174">
        <f t="shared" ca="1" si="85"/>
        <v>0</v>
      </c>
      <c r="BM148" s="174">
        <f t="shared" ca="1" si="85"/>
        <v>0</v>
      </c>
      <c r="BN148" s="174">
        <f t="shared" ca="1" si="85"/>
        <v>0</v>
      </c>
      <c r="BO148" s="174">
        <f t="shared" ca="1" si="85"/>
        <v>0</v>
      </c>
      <c r="BP148" s="174">
        <f t="shared" ca="1" si="85"/>
        <v>0</v>
      </c>
      <c r="BQ148" s="174">
        <f t="shared" ca="1" si="85"/>
        <v>0</v>
      </c>
      <c r="BR148" s="174">
        <f t="shared" ca="1" si="85"/>
        <v>0</v>
      </c>
      <c r="BS148" s="177">
        <f t="shared" ca="1" si="58"/>
        <v>0</v>
      </c>
      <c r="BT148" s="175"/>
      <c r="BU148" s="178">
        <f ca="1">IF(NOT(debteliminator),0,IF(OR(E$11=0,W147+AM148-BD148&lt;=E$11),0,MIN(W147+AM148-BD148-E$11,$C148)))</f>
        <v>0</v>
      </c>
      <c r="BV148" s="174">
        <f ca="1">IF(NOT(debteliminator),0,IF(OR(F$11=0,X147+AN148-BE148&lt;=F$11),0,MIN(X147+AN148-BE148-F$11,$C148-SUM($BU148:BU148))))</f>
        <v>0</v>
      </c>
      <c r="BW148" s="174">
        <f ca="1">IF(NOT(debteliminator),0,IF(OR(G$11=0,Y147+AO148-BF148&lt;=G$11),0,MIN(Y147+AO148-BF148-G$11,$C148-SUM($BU148:BV148))))</f>
        <v>0</v>
      </c>
      <c r="BX148" s="174">
        <f ca="1">IF(NOT(debteliminator),0,IF(OR(H$11=0,Z147+AP148-BG148&lt;=H$11),0,MIN(Z147+AP148-BG148-H$11,$C148-SUM($BU148:BW148))))</f>
        <v>0</v>
      </c>
      <c r="BY148" s="174">
        <f ca="1">IF(NOT(debteliminator),0,IF(OR(I$11=0,AA147+AQ148-BH148&lt;=I$11),0,MIN(AA147+AQ148-BH148-I$11,$C148-SUM($BU148:BX148))))</f>
        <v>0</v>
      </c>
      <c r="BZ148" s="174">
        <f ca="1">IF(NOT(debteliminator),0,IF(OR(J$11=0,AB147+AR148-BI148&lt;=J$11),0,MIN(AB147+AR148-BI148-J$11,$C148-SUM($BU148:BY148))))</f>
        <v>0</v>
      </c>
      <c r="CA148" s="174">
        <f ca="1">IF(NOT(debteliminator),0,IF(OR(K$11=0,AC147+AS148-BJ148&lt;=K$11),0,MIN(AC147+AS148-BJ148-K$11,$C148-SUM($BU148:BZ148))))</f>
        <v>0</v>
      </c>
      <c r="CB148" s="174">
        <f ca="1">IF(NOT(debteliminator),0,IF(OR(L$11=0,AD147+AT148-BK148&lt;=L$11),0,MIN(AD147+AT148-BK148-L$11,$C148-SUM($BU148:CA148))))</f>
        <v>0</v>
      </c>
      <c r="CC148" s="174">
        <f ca="1">IF(NOT(debteliminator),0,IF(OR(M$11=0,AE147+AU148-BL148&lt;=M$11),0,MIN(AE147+AU148-BL148-M$11,$C148-SUM($BU148:CB148))))</f>
        <v>0</v>
      </c>
      <c r="CD148" s="174">
        <f ca="1">IF(NOT(debteliminator),0,IF(OR(N$11=0,AF147+AV148-BM148&lt;=N$11),0,MIN(AF147+AV148-BM148-N$11,$C148-SUM($BU148:CC148))))</f>
        <v>0</v>
      </c>
      <c r="CE148" s="174">
        <f ca="1">IF(NOT(debteliminator),0,IF(OR(O$11=0,AG147+AW148-BN148&lt;=O$11),0,MIN(AG147+AW148-BN148-O$11,$C148-SUM($BU148:CD148))))</f>
        <v>0</v>
      </c>
      <c r="CF148" s="174">
        <f ca="1">IF(NOT(debteliminator),0,IF(OR(P$11=0,AH147+AX148-BO148&lt;=P$11),0,MIN(AH147+AX148-BO148-P$11,$C148-SUM($BU148:CE148))))</f>
        <v>0</v>
      </c>
      <c r="CG148" s="174">
        <f ca="1">IF(NOT(debteliminator),0,IF(OR(Q$11=0,AI147+AY148-BP148&lt;=Q$11),0,MIN(AI147+AY148-BP148-Q$11,$C148-SUM($BU148:CF148))))</f>
        <v>0</v>
      </c>
      <c r="CH148" s="174">
        <f ca="1">IF(NOT(debteliminator),0,IF(OR(R$11=0,AJ147+AZ148-BQ148&lt;=R$11),0,MIN(AJ147+AZ148-BQ148-R$11,$C148-SUM($BU148:CG148))))</f>
        <v>0</v>
      </c>
      <c r="CI148" s="174">
        <f ca="1">IF(NOT(debteliminator),0,IF(OR(S$11=0,AK147+BA148-BR148&lt;=S$11),0,MIN(AK147+BA148-BR148-S$11,$C148-SUM($BU148:CH148))))</f>
        <v>0</v>
      </c>
      <c r="CJ148" s="177">
        <f t="shared" ca="1" si="59"/>
        <v>0</v>
      </c>
      <c r="CL148" s="178">
        <f t="shared" ca="1" si="62"/>
        <v>0</v>
      </c>
      <c r="CM148" s="174">
        <f ca="1">IF(X147&lt;=0,0,IF($C148-$CJ148&lt;=SUM($CL148:CL148),0,IF(BE148+$C148-$CJ148-SUM($CL148:CL148)&gt;X147+AN148,X147+AN148-BE148,$C148-$CJ148-SUM($CL148:CL148))))</f>
        <v>0</v>
      </c>
      <c r="CN148" s="174">
        <f ca="1">IF(Y147&lt;=0,0,IF($C148-$CJ148&lt;=SUM($CL148:CM148),0,IF(BF148+$C148-$CJ148-SUM($CL148:CM148)&gt;Y147+AO148,Y147+AO148-BF148,$C148-$CJ148-SUM($CL148:CM148))))</f>
        <v>0</v>
      </c>
      <c r="CO148" s="174">
        <f ca="1">IF(Z147&lt;=0,0,IF($C148-$CJ148&lt;=SUM($CL148:CN148),0,IF(BG148+$C148-$CJ148-SUM($CL148:CN148)&gt;Z147+AP148,Z147+AP148-BG148,$C148-$CJ148-SUM($CL148:CN148))))</f>
        <v>0</v>
      </c>
      <c r="CP148" s="174">
        <f ca="1">IF(AA147&lt;=0,0,IF($C148-$CJ148&lt;=SUM($CL148:CO148),0,IF(BH148+$C148-$CJ148-SUM($CL148:CO148)&gt;AA147+AQ148,AA147+AQ148-BH148,$C148-$CJ148-SUM($CL148:CO148))))</f>
        <v>0</v>
      </c>
      <c r="CQ148" s="174">
        <f ca="1">IF(AB147&lt;=0,0,IF($C148-$CJ148&lt;=SUM($CL148:CP148),0,IF(BI148+$C148-$CJ148-SUM($CL148:CP148)&gt;AB147+AR148,AB147+AR148-BI148,$C148-$CJ148-SUM($CL148:CP148))))</f>
        <v>0</v>
      </c>
      <c r="CR148" s="174">
        <f ca="1">IF(AC147&lt;=0,0,IF($C148-$CJ148&lt;=SUM($CL148:CQ148),0,IF(BJ148+$C148-$CJ148-SUM($CL148:CQ148)&gt;AC147+AS148,AC147+AS148-BJ148,$C148-$CJ148-SUM($CL148:CQ148))))</f>
        <v>0</v>
      </c>
      <c r="CS148" s="174">
        <f ca="1">IF(AD147&lt;=0,0,IF($C148-$CJ148&lt;=SUM($CL148:CR148),0,IF(BK148+$C148-$CJ148-SUM($CL148:CR148)&gt;AD147+AT148,AD147+AT148-BK148,$C148-$CJ148-SUM($CL148:CR148))))</f>
        <v>0</v>
      </c>
      <c r="CT148" s="174">
        <f ca="1">IF(AE147&lt;=0,0,IF($C148-$CJ148&lt;=SUM($CL148:CS148),0,IF(BL148+$C148-$CJ148-SUM($CL148:CS148)&gt;AE147+AU148,AE147+AU148-BL148,$C148-$CJ148-SUM($CL148:CS148))))</f>
        <v>0</v>
      </c>
      <c r="CU148" s="174">
        <f ca="1">IF(AF147&lt;=0,0,IF($C148-$CJ148&lt;=SUM($CL148:CT148),0,IF(BM148+$C148-$CJ148-SUM($CL148:CT148)&gt;AF147+AV148,AF147+AV148-BM148,$C148-$CJ148-SUM($CL148:CT148))))</f>
        <v>0</v>
      </c>
      <c r="CV148" s="174">
        <f ca="1">IF(AG147&lt;=0,0,IF($C148-$CJ148&lt;=SUM($CL148:CU148),0,IF(BN148+$C148-$CJ148-SUM($CL148:CU148)&gt;AG147+AW148,AG147+AW148-BN148,$C148-$CJ148-SUM($CL148:CU148))))</f>
        <v>0</v>
      </c>
      <c r="CW148" s="174">
        <f ca="1">IF(AH147&lt;=0,0,IF($C148-$CJ148&lt;=SUM($CL148:CV148),0,IF(BO148+$C148-$CJ148-SUM($CL148:CV148)&gt;AH147+AX148,AH147+AX148-BO148,$C148-$CJ148-SUM($CL148:CV148))))</f>
        <v>0</v>
      </c>
      <c r="CX148" s="174">
        <f ca="1">IF(AI147&lt;=0,0,IF($C148-$CJ148&lt;=SUM($CL148:CW148),0,IF(BP148+$C148-$CJ148-SUM($CL148:CW148)&gt;AI147+AY148,AI147+AY148-BP148,$C148-$CJ148-SUM($CL148:CW148))))</f>
        <v>0</v>
      </c>
      <c r="CY148" s="174">
        <f ca="1">IF(AJ147&lt;=0,0,IF($C148-$CJ148&lt;=SUM($CL148:CX148),0,IF(BQ148+$C148-$CJ148-SUM($CL148:CX148)&gt;AJ147+AZ148,AJ147+AZ148-BQ148,$C148-$CJ148-SUM($CL148:CX148))))</f>
        <v>0</v>
      </c>
      <c r="CZ148" s="174">
        <f ca="1">IF(AK147&lt;=0,0,IF($C148-$CJ148&lt;=SUM($CL148:CY148),0,IF(BR148+$C148-$CJ148-SUM($CL148:CY148)&gt;AK147+BA148,AK147+BA148-BR148,$C148-$CJ148-SUM($CL148:CY148))))</f>
        <v>0</v>
      </c>
      <c r="DA148" s="176"/>
      <c r="DB148" s="176"/>
    </row>
    <row r="149" spans="1:106">
      <c r="A149" s="165" t="str">
        <f t="shared" ca="1" si="48"/>
        <v/>
      </c>
      <c r="B149" s="166" t="e">
        <f t="shared" ca="1" si="60"/>
        <v>#N/A</v>
      </c>
      <c r="C149" s="169" t="str">
        <f ca="1">IF(A149="","",IF(debteliminator,IF(($E$7-BS149)&lt;0,0,$E$7-BS149),0)+D149)</f>
        <v/>
      </c>
      <c r="D149" s="420"/>
      <c r="E149" s="172">
        <f t="shared" ca="1" si="61"/>
        <v>0</v>
      </c>
      <c r="F149" s="172">
        <f t="shared" ca="1" si="63"/>
        <v>0</v>
      </c>
      <c r="G149" s="172">
        <f t="shared" ca="1" si="64"/>
        <v>0</v>
      </c>
      <c r="H149" s="172">
        <f t="shared" ca="1" si="65"/>
        <v>0</v>
      </c>
      <c r="I149" s="172">
        <f t="shared" ca="1" si="66"/>
        <v>0</v>
      </c>
      <c r="J149" s="172">
        <f t="shared" ca="1" si="67"/>
        <v>0</v>
      </c>
      <c r="K149" s="172">
        <f t="shared" ca="1" si="68"/>
        <v>0</v>
      </c>
      <c r="L149" s="172">
        <f t="shared" ca="1" si="69"/>
        <v>0</v>
      </c>
      <c r="M149" s="172">
        <f t="shared" ca="1" si="70"/>
        <v>0</v>
      </c>
      <c r="N149" s="172">
        <f t="shared" ca="1" si="71"/>
        <v>0</v>
      </c>
      <c r="O149" s="172">
        <f t="shared" ca="1" si="72"/>
        <v>0</v>
      </c>
      <c r="P149" s="172">
        <f t="shared" ca="1" si="73"/>
        <v>0</v>
      </c>
      <c r="Q149" s="172">
        <f t="shared" ca="1" si="74"/>
        <v>0</v>
      </c>
      <c r="R149" s="172">
        <f t="shared" ca="1" si="75"/>
        <v>0</v>
      </c>
      <c r="S149" s="172">
        <f t="shared" ca="1" si="76"/>
        <v>0</v>
      </c>
      <c r="U149" s="169">
        <f t="shared" ca="1" si="49"/>
        <v>0</v>
      </c>
      <c r="V149" s="173">
        <f t="shared" ca="1" si="50"/>
        <v>0</v>
      </c>
      <c r="W149" s="174">
        <f t="shared" ca="1" si="51"/>
        <v>0</v>
      </c>
      <c r="X149" s="174">
        <f t="shared" ca="1" si="83"/>
        <v>0</v>
      </c>
      <c r="Y149" s="174">
        <f t="shared" ca="1" si="83"/>
        <v>0</v>
      </c>
      <c r="Z149" s="174">
        <f t="shared" ca="1" si="83"/>
        <v>0</v>
      </c>
      <c r="AA149" s="174">
        <f t="shared" ca="1" si="83"/>
        <v>0</v>
      </c>
      <c r="AB149" s="174">
        <f t="shared" ca="1" si="83"/>
        <v>0</v>
      </c>
      <c r="AC149" s="174">
        <f t="shared" ca="1" si="83"/>
        <v>0</v>
      </c>
      <c r="AD149" s="174">
        <f t="shared" ca="1" si="83"/>
        <v>0</v>
      </c>
      <c r="AE149" s="174">
        <f t="shared" ca="1" si="83"/>
        <v>0</v>
      </c>
      <c r="AF149" s="174">
        <f t="shared" ca="1" si="83"/>
        <v>0</v>
      </c>
      <c r="AG149" s="174">
        <f t="shared" ca="1" si="83"/>
        <v>0</v>
      </c>
      <c r="AH149" s="174">
        <f t="shared" ca="1" si="83"/>
        <v>0</v>
      </c>
      <c r="AI149" s="174">
        <f t="shared" ca="1" si="83"/>
        <v>0</v>
      </c>
      <c r="AJ149" s="174">
        <f t="shared" ca="1" si="83"/>
        <v>0</v>
      </c>
      <c r="AK149" s="174">
        <f t="shared" ca="1" si="83"/>
        <v>0</v>
      </c>
      <c r="AL149" s="179"/>
      <c r="AM149" s="174">
        <f t="shared" ca="1" si="53"/>
        <v>0</v>
      </c>
      <c r="AN149" s="174">
        <f t="shared" ca="1" si="84"/>
        <v>0</v>
      </c>
      <c r="AO149" s="174">
        <f t="shared" ca="1" si="84"/>
        <v>0</v>
      </c>
      <c r="AP149" s="174">
        <f t="shared" ca="1" si="84"/>
        <v>0</v>
      </c>
      <c r="AQ149" s="174">
        <f t="shared" ca="1" si="84"/>
        <v>0</v>
      </c>
      <c r="AR149" s="174">
        <f t="shared" ca="1" si="84"/>
        <v>0</v>
      </c>
      <c r="AS149" s="174">
        <f t="shared" ca="1" si="84"/>
        <v>0</v>
      </c>
      <c r="AT149" s="174">
        <f t="shared" ca="1" si="84"/>
        <v>0</v>
      </c>
      <c r="AU149" s="174">
        <f t="shared" ca="1" si="84"/>
        <v>0</v>
      </c>
      <c r="AV149" s="174">
        <f t="shared" ca="1" si="84"/>
        <v>0</v>
      </c>
      <c r="AW149" s="174">
        <f t="shared" ca="1" si="84"/>
        <v>0</v>
      </c>
      <c r="AX149" s="174">
        <f t="shared" ca="1" si="84"/>
        <v>0</v>
      </c>
      <c r="AY149" s="174">
        <f t="shared" ca="1" si="84"/>
        <v>0</v>
      </c>
      <c r="AZ149" s="174">
        <f t="shared" ca="1" si="84"/>
        <v>0</v>
      </c>
      <c r="BA149" s="174">
        <f t="shared" ca="1" si="84"/>
        <v>0</v>
      </c>
      <c r="BB149" s="175">
        <f t="shared" ca="1" si="55"/>
        <v>0</v>
      </c>
      <c r="BC149" s="176"/>
      <c r="BD149" s="174">
        <f t="shared" ca="1" si="56"/>
        <v>0</v>
      </c>
      <c r="BE149" s="174">
        <f t="shared" ca="1" si="85"/>
        <v>0</v>
      </c>
      <c r="BF149" s="174">
        <f t="shared" ca="1" si="85"/>
        <v>0</v>
      </c>
      <c r="BG149" s="174">
        <f t="shared" ca="1" si="85"/>
        <v>0</v>
      </c>
      <c r="BH149" s="174">
        <f t="shared" ca="1" si="85"/>
        <v>0</v>
      </c>
      <c r="BI149" s="174">
        <f t="shared" ca="1" si="85"/>
        <v>0</v>
      </c>
      <c r="BJ149" s="174">
        <f t="shared" ca="1" si="85"/>
        <v>0</v>
      </c>
      <c r="BK149" s="174">
        <f t="shared" ca="1" si="85"/>
        <v>0</v>
      </c>
      <c r="BL149" s="174">
        <f t="shared" ca="1" si="85"/>
        <v>0</v>
      </c>
      <c r="BM149" s="174">
        <f t="shared" ca="1" si="85"/>
        <v>0</v>
      </c>
      <c r="BN149" s="174">
        <f t="shared" ca="1" si="85"/>
        <v>0</v>
      </c>
      <c r="BO149" s="174">
        <f t="shared" ca="1" si="85"/>
        <v>0</v>
      </c>
      <c r="BP149" s="174">
        <f t="shared" ca="1" si="85"/>
        <v>0</v>
      </c>
      <c r="BQ149" s="174">
        <f t="shared" ca="1" si="85"/>
        <v>0</v>
      </c>
      <c r="BR149" s="174">
        <f t="shared" ca="1" si="85"/>
        <v>0</v>
      </c>
      <c r="BS149" s="177">
        <f t="shared" ca="1" si="58"/>
        <v>0</v>
      </c>
      <c r="BT149" s="175"/>
      <c r="BU149" s="178">
        <f ca="1">IF(NOT(debteliminator),0,IF(OR(E$11=0,W148+AM149-BD149&lt;=E$11),0,MIN(W148+AM149-BD149-E$11,$C149)))</f>
        <v>0</v>
      </c>
      <c r="BV149" s="174">
        <f ca="1">IF(NOT(debteliminator),0,IF(OR(F$11=0,X148+AN149-BE149&lt;=F$11),0,MIN(X148+AN149-BE149-F$11,$C149-SUM($BU149:BU149))))</f>
        <v>0</v>
      </c>
      <c r="BW149" s="174">
        <f ca="1">IF(NOT(debteliminator),0,IF(OR(G$11=0,Y148+AO149-BF149&lt;=G$11),0,MIN(Y148+AO149-BF149-G$11,$C149-SUM($BU149:BV149))))</f>
        <v>0</v>
      </c>
      <c r="BX149" s="174">
        <f ca="1">IF(NOT(debteliminator),0,IF(OR(H$11=0,Z148+AP149-BG149&lt;=H$11),0,MIN(Z148+AP149-BG149-H$11,$C149-SUM($BU149:BW149))))</f>
        <v>0</v>
      </c>
      <c r="BY149" s="174">
        <f ca="1">IF(NOT(debteliminator),0,IF(OR(I$11=0,AA148+AQ149-BH149&lt;=I$11),0,MIN(AA148+AQ149-BH149-I$11,$C149-SUM($BU149:BX149))))</f>
        <v>0</v>
      </c>
      <c r="BZ149" s="174">
        <f ca="1">IF(NOT(debteliminator),0,IF(OR(J$11=0,AB148+AR149-BI149&lt;=J$11),0,MIN(AB148+AR149-BI149-J$11,$C149-SUM($BU149:BY149))))</f>
        <v>0</v>
      </c>
      <c r="CA149" s="174">
        <f ca="1">IF(NOT(debteliminator),0,IF(OR(K$11=0,AC148+AS149-BJ149&lt;=K$11),0,MIN(AC148+AS149-BJ149-K$11,$C149-SUM($BU149:BZ149))))</f>
        <v>0</v>
      </c>
      <c r="CB149" s="174">
        <f ca="1">IF(NOT(debteliminator),0,IF(OR(L$11=0,AD148+AT149-BK149&lt;=L$11),0,MIN(AD148+AT149-BK149-L$11,$C149-SUM($BU149:CA149))))</f>
        <v>0</v>
      </c>
      <c r="CC149" s="174">
        <f ca="1">IF(NOT(debteliminator),0,IF(OR(M$11=0,AE148+AU149-BL149&lt;=M$11),0,MIN(AE148+AU149-BL149-M$11,$C149-SUM($BU149:CB149))))</f>
        <v>0</v>
      </c>
      <c r="CD149" s="174">
        <f ca="1">IF(NOT(debteliminator),0,IF(OR(N$11=0,AF148+AV149-BM149&lt;=N$11),0,MIN(AF148+AV149-BM149-N$11,$C149-SUM($BU149:CC149))))</f>
        <v>0</v>
      </c>
      <c r="CE149" s="174">
        <f ca="1">IF(NOT(debteliminator),0,IF(OR(O$11=0,AG148+AW149-BN149&lt;=O$11),0,MIN(AG148+AW149-BN149-O$11,$C149-SUM($BU149:CD149))))</f>
        <v>0</v>
      </c>
      <c r="CF149" s="174">
        <f ca="1">IF(NOT(debteliminator),0,IF(OR(P$11=0,AH148+AX149-BO149&lt;=P$11),0,MIN(AH148+AX149-BO149-P$11,$C149-SUM($BU149:CE149))))</f>
        <v>0</v>
      </c>
      <c r="CG149" s="174">
        <f ca="1">IF(NOT(debteliminator),0,IF(OR(Q$11=0,AI148+AY149-BP149&lt;=Q$11),0,MIN(AI148+AY149-BP149-Q$11,$C149-SUM($BU149:CF149))))</f>
        <v>0</v>
      </c>
      <c r="CH149" s="174">
        <f ca="1">IF(NOT(debteliminator),0,IF(OR(R$11=0,AJ148+AZ149-BQ149&lt;=R$11),0,MIN(AJ148+AZ149-BQ149-R$11,$C149-SUM($BU149:CG149))))</f>
        <v>0</v>
      </c>
      <c r="CI149" s="174">
        <f ca="1">IF(NOT(debteliminator),0,IF(OR(S$11=0,AK148+BA149-BR149&lt;=S$11),0,MIN(AK148+BA149-BR149-S$11,$C149-SUM($BU149:CH149))))</f>
        <v>0</v>
      </c>
      <c r="CJ149" s="177">
        <f t="shared" ca="1" si="59"/>
        <v>0</v>
      </c>
      <c r="CL149" s="178">
        <f t="shared" ca="1" si="62"/>
        <v>0</v>
      </c>
      <c r="CM149" s="174">
        <f ca="1">IF(X148&lt;=0,0,IF($C149-$CJ149&lt;=SUM($CL149:CL149),0,IF(BE149+$C149-$CJ149-SUM($CL149:CL149)&gt;X148+AN149,X148+AN149-BE149,$C149-$CJ149-SUM($CL149:CL149))))</f>
        <v>0</v>
      </c>
      <c r="CN149" s="174">
        <f ca="1">IF(Y148&lt;=0,0,IF($C149-$CJ149&lt;=SUM($CL149:CM149),0,IF(BF149+$C149-$CJ149-SUM($CL149:CM149)&gt;Y148+AO149,Y148+AO149-BF149,$C149-$CJ149-SUM($CL149:CM149))))</f>
        <v>0</v>
      </c>
      <c r="CO149" s="174">
        <f ca="1">IF(Z148&lt;=0,0,IF($C149-$CJ149&lt;=SUM($CL149:CN149),0,IF(BG149+$C149-$CJ149-SUM($CL149:CN149)&gt;Z148+AP149,Z148+AP149-BG149,$C149-$CJ149-SUM($CL149:CN149))))</f>
        <v>0</v>
      </c>
      <c r="CP149" s="174">
        <f ca="1">IF(AA148&lt;=0,0,IF($C149-$CJ149&lt;=SUM($CL149:CO149),0,IF(BH149+$C149-$CJ149-SUM($CL149:CO149)&gt;AA148+AQ149,AA148+AQ149-BH149,$C149-$CJ149-SUM($CL149:CO149))))</f>
        <v>0</v>
      </c>
      <c r="CQ149" s="174">
        <f ca="1">IF(AB148&lt;=0,0,IF($C149-$CJ149&lt;=SUM($CL149:CP149),0,IF(BI149+$C149-$CJ149-SUM($CL149:CP149)&gt;AB148+AR149,AB148+AR149-BI149,$C149-$CJ149-SUM($CL149:CP149))))</f>
        <v>0</v>
      </c>
      <c r="CR149" s="174">
        <f ca="1">IF(AC148&lt;=0,0,IF($C149-$CJ149&lt;=SUM($CL149:CQ149),0,IF(BJ149+$C149-$CJ149-SUM($CL149:CQ149)&gt;AC148+AS149,AC148+AS149-BJ149,$C149-$CJ149-SUM($CL149:CQ149))))</f>
        <v>0</v>
      </c>
      <c r="CS149" s="174">
        <f ca="1">IF(AD148&lt;=0,0,IF($C149-$CJ149&lt;=SUM($CL149:CR149),0,IF(BK149+$C149-$CJ149-SUM($CL149:CR149)&gt;AD148+AT149,AD148+AT149-BK149,$C149-$CJ149-SUM($CL149:CR149))))</f>
        <v>0</v>
      </c>
      <c r="CT149" s="174">
        <f ca="1">IF(AE148&lt;=0,0,IF($C149-$CJ149&lt;=SUM($CL149:CS149),0,IF(BL149+$C149-$CJ149-SUM($CL149:CS149)&gt;AE148+AU149,AE148+AU149-BL149,$C149-$CJ149-SUM($CL149:CS149))))</f>
        <v>0</v>
      </c>
      <c r="CU149" s="174">
        <f ca="1">IF(AF148&lt;=0,0,IF($C149-$CJ149&lt;=SUM($CL149:CT149),0,IF(BM149+$C149-$CJ149-SUM($CL149:CT149)&gt;AF148+AV149,AF148+AV149-BM149,$C149-$CJ149-SUM($CL149:CT149))))</f>
        <v>0</v>
      </c>
      <c r="CV149" s="174">
        <f ca="1">IF(AG148&lt;=0,0,IF($C149-$CJ149&lt;=SUM($CL149:CU149),0,IF(BN149+$C149-$CJ149-SUM($CL149:CU149)&gt;AG148+AW149,AG148+AW149-BN149,$C149-$CJ149-SUM($CL149:CU149))))</f>
        <v>0</v>
      </c>
      <c r="CW149" s="174">
        <f ca="1">IF(AH148&lt;=0,0,IF($C149-$CJ149&lt;=SUM($CL149:CV149),0,IF(BO149+$C149-$CJ149-SUM($CL149:CV149)&gt;AH148+AX149,AH148+AX149-BO149,$C149-$CJ149-SUM($CL149:CV149))))</f>
        <v>0</v>
      </c>
      <c r="CX149" s="174">
        <f ca="1">IF(AI148&lt;=0,0,IF($C149-$CJ149&lt;=SUM($CL149:CW149),0,IF(BP149+$C149-$CJ149-SUM($CL149:CW149)&gt;AI148+AY149,AI148+AY149-BP149,$C149-$CJ149-SUM($CL149:CW149))))</f>
        <v>0</v>
      </c>
      <c r="CY149" s="174">
        <f ca="1">IF(AJ148&lt;=0,0,IF($C149-$CJ149&lt;=SUM($CL149:CX149),0,IF(BQ149+$C149-$CJ149-SUM($CL149:CX149)&gt;AJ148+AZ149,AJ148+AZ149-BQ149,$C149-$CJ149-SUM($CL149:CX149))))</f>
        <v>0</v>
      </c>
      <c r="CZ149" s="174">
        <f ca="1">IF(AK148&lt;=0,0,IF($C149-$CJ149&lt;=SUM($CL149:CY149),0,IF(BR149+$C149-$CJ149-SUM($CL149:CY149)&gt;AK148+BA149,AK148+BA149-BR149,$C149-$CJ149-SUM($CL149:CY149))))</f>
        <v>0</v>
      </c>
      <c r="DA149" s="176"/>
      <c r="DB149" s="176"/>
    </row>
    <row r="150" spans="1:106">
      <c r="A150" s="165" t="str">
        <f t="shared" ca="1" si="48"/>
        <v/>
      </c>
      <c r="B150" s="166" t="e">
        <f t="shared" ca="1" si="60"/>
        <v>#N/A</v>
      </c>
      <c r="C150" s="169" t="str">
        <f ca="1">IF(A150="","",IF(debteliminator,IF(($E$7-BS150)&lt;0,0,$E$7-BS150),0)+D150)</f>
        <v/>
      </c>
      <c r="D150" s="420"/>
      <c r="E150" s="172">
        <f t="shared" ca="1" si="61"/>
        <v>0</v>
      </c>
      <c r="F150" s="172">
        <f t="shared" ca="1" si="63"/>
        <v>0</v>
      </c>
      <c r="G150" s="172">
        <f t="shared" ca="1" si="64"/>
        <v>0</v>
      </c>
      <c r="H150" s="172">
        <f t="shared" ca="1" si="65"/>
        <v>0</v>
      </c>
      <c r="I150" s="172">
        <f t="shared" ca="1" si="66"/>
        <v>0</v>
      </c>
      <c r="J150" s="172">
        <f t="shared" ca="1" si="67"/>
        <v>0</v>
      </c>
      <c r="K150" s="172">
        <f t="shared" ca="1" si="68"/>
        <v>0</v>
      </c>
      <c r="L150" s="172">
        <f t="shared" ca="1" si="69"/>
        <v>0</v>
      </c>
      <c r="M150" s="172">
        <f t="shared" ca="1" si="70"/>
        <v>0</v>
      </c>
      <c r="N150" s="172">
        <f t="shared" ca="1" si="71"/>
        <v>0</v>
      </c>
      <c r="O150" s="172">
        <f t="shared" ca="1" si="72"/>
        <v>0</v>
      </c>
      <c r="P150" s="172">
        <f t="shared" ca="1" si="73"/>
        <v>0</v>
      </c>
      <c r="Q150" s="172">
        <f t="shared" ca="1" si="74"/>
        <v>0</v>
      </c>
      <c r="R150" s="172">
        <f t="shared" ca="1" si="75"/>
        <v>0</v>
      </c>
      <c r="S150" s="172">
        <f t="shared" ca="1" si="76"/>
        <v>0</v>
      </c>
      <c r="U150" s="169">
        <f t="shared" ca="1" si="49"/>
        <v>0</v>
      </c>
      <c r="V150" s="173">
        <f t="shared" ca="1" si="50"/>
        <v>0</v>
      </c>
      <c r="W150" s="174">
        <f t="shared" ca="1" si="51"/>
        <v>0</v>
      </c>
      <c r="X150" s="174">
        <f t="shared" ca="1" si="83"/>
        <v>0</v>
      </c>
      <c r="Y150" s="174">
        <f t="shared" ca="1" si="83"/>
        <v>0</v>
      </c>
      <c r="Z150" s="174">
        <f t="shared" ca="1" si="83"/>
        <v>0</v>
      </c>
      <c r="AA150" s="174">
        <f t="shared" ca="1" si="83"/>
        <v>0</v>
      </c>
      <c r="AB150" s="174">
        <f t="shared" ca="1" si="83"/>
        <v>0</v>
      </c>
      <c r="AC150" s="174">
        <f t="shared" ca="1" si="83"/>
        <v>0</v>
      </c>
      <c r="AD150" s="174">
        <f t="shared" ca="1" si="83"/>
        <v>0</v>
      </c>
      <c r="AE150" s="174">
        <f t="shared" ca="1" si="83"/>
        <v>0</v>
      </c>
      <c r="AF150" s="174">
        <f t="shared" ca="1" si="83"/>
        <v>0</v>
      </c>
      <c r="AG150" s="174">
        <f t="shared" ca="1" si="83"/>
        <v>0</v>
      </c>
      <c r="AH150" s="174">
        <f t="shared" ca="1" si="83"/>
        <v>0</v>
      </c>
      <c r="AI150" s="174">
        <f t="shared" ca="1" si="83"/>
        <v>0</v>
      </c>
      <c r="AJ150" s="174">
        <f t="shared" ca="1" si="83"/>
        <v>0</v>
      </c>
      <c r="AK150" s="174">
        <f t="shared" ca="1" si="83"/>
        <v>0</v>
      </c>
      <c r="AL150" s="179"/>
      <c r="AM150" s="174">
        <f t="shared" ca="1" si="53"/>
        <v>0</v>
      </c>
      <c r="AN150" s="174">
        <f t="shared" ca="1" si="84"/>
        <v>0</v>
      </c>
      <c r="AO150" s="174">
        <f t="shared" ca="1" si="84"/>
        <v>0</v>
      </c>
      <c r="AP150" s="174">
        <f t="shared" ca="1" si="84"/>
        <v>0</v>
      </c>
      <c r="AQ150" s="174">
        <f t="shared" ca="1" si="84"/>
        <v>0</v>
      </c>
      <c r="AR150" s="174">
        <f t="shared" ca="1" si="84"/>
        <v>0</v>
      </c>
      <c r="AS150" s="174">
        <f t="shared" ca="1" si="84"/>
        <v>0</v>
      </c>
      <c r="AT150" s="174">
        <f t="shared" ca="1" si="84"/>
        <v>0</v>
      </c>
      <c r="AU150" s="174">
        <f t="shared" ca="1" si="84"/>
        <v>0</v>
      </c>
      <c r="AV150" s="174">
        <f t="shared" ca="1" si="84"/>
        <v>0</v>
      </c>
      <c r="AW150" s="174">
        <f t="shared" ca="1" si="84"/>
        <v>0</v>
      </c>
      <c r="AX150" s="174">
        <f t="shared" ca="1" si="84"/>
        <v>0</v>
      </c>
      <c r="AY150" s="174">
        <f t="shared" ca="1" si="84"/>
        <v>0</v>
      </c>
      <c r="AZ150" s="174">
        <f t="shared" ca="1" si="84"/>
        <v>0</v>
      </c>
      <c r="BA150" s="174">
        <f t="shared" ca="1" si="84"/>
        <v>0</v>
      </c>
      <c r="BB150" s="175">
        <f t="shared" ca="1" si="55"/>
        <v>0</v>
      </c>
      <c r="BC150" s="176"/>
      <c r="BD150" s="174">
        <f t="shared" ca="1" si="56"/>
        <v>0</v>
      </c>
      <c r="BE150" s="174">
        <f t="shared" ca="1" si="85"/>
        <v>0</v>
      </c>
      <c r="BF150" s="174">
        <f t="shared" ca="1" si="85"/>
        <v>0</v>
      </c>
      <c r="BG150" s="174">
        <f t="shared" ca="1" si="85"/>
        <v>0</v>
      </c>
      <c r="BH150" s="174">
        <f t="shared" ca="1" si="85"/>
        <v>0</v>
      </c>
      <c r="BI150" s="174">
        <f t="shared" ca="1" si="85"/>
        <v>0</v>
      </c>
      <c r="BJ150" s="174">
        <f t="shared" ca="1" si="85"/>
        <v>0</v>
      </c>
      <c r="BK150" s="174">
        <f t="shared" ca="1" si="85"/>
        <v>0</v>
      </c>
      <c r="BL150" s="174">
        <f t="shared" ca="1" si="85"/>
        <v>0</v>
      </c>
      <c r="BM150" s="174">
        <f t="shared" ca="1" si="85"/>
        <v>0</v>
      </c>
      <c r="BN150" s="174">
        <f t="shared" ca="1" si="85"/>
        <v>0</v>
      </c>
      <c r="BO150" s="174">
        <f t="shared" ca="1" si="85"/>
        <v>0</v>
      </c>
      <c r="BP150" s="174">
        <f t="shared" ca="1" si="85"/>
        <v>0</v>
      </c>
      <c r="BQ150" s="174">
        <f t="shared" ca="1" si="85"/>
        <v>0</v>
      </c>
      <c r="BR150" s="174">
        <f t="shared" ca="1" si="85"/>
        <v>0</v>
      </c>
      <c r="BS150" s="177">
        <f t="shared" ca="1" si="58"/>
        <v>0</v>
      </c>
      <c r="BT150" s="175"/>
      <c r="BU150" s="178">
        <f ca="1">IF(NOT(debteliminator),0,IF(OR(E$11=0,W149+AM150-BD150&lt;=E$11),0,MIN(W149+AM150-BD150-E$11,$C150)))</f>
        <v>0</v>
      </c>
      <c r="BV150" s="174">
        <f ca="1">IF(NOT(debteliminator),0,IF(OR(F$11=0,X149+AN150-BE150&lt;=F$11),0,MIN(X149+AN150-BE150-F$11,$C150-SUM($BU150:BU150))))</f>
        <v>0</v>
      </c>
      <c r="BW150" s="174">
        <f ca="1">IF(NOT(debteliminator),0,IF(OR(G$11=0,Y149+AO150-BF150&lt;=G$11),0,MIN(Y149+AO150-BF150-G$11,$C150-SUM($BU150:BV150))))</f>
        <v>0</v>
      </c>
      <c r="BX150" s="174">
        <f ca="1">IF(NOT(debteliminator),0,IF(OR(H$11=0,Z149+AP150-BG150&lt;=H$11),0,MIN(Z149+AP150-BG150-H$11,$C150-SUM($BU150:BW150))))</f>
        <v>0</v>
      </c>
      <c r="BY150" s="174">
        <f ca="1">IF(NOT(debteliminator),0,IF(OR(I$11=0,AA149+AQ150-BH150&lt;=I$11),0,MIN(AA149+AQ150-BH150-I$11,$C150-SUM($BU150:BX150))))</f>
        <v>0</v>
      </c>
      <c r="BZ150" s="174">
        <f ca="1">IF(NOT(debteliminator),0,IF(OR(J$11=0,AB149+AR150-BI150&lt;=J$11),0,MIN(AB149+AR150-BI150-J$11,$C150-SUM($BU150:BY150))))</f>
        <v>0</v>
      </c>
      <c r="CA150" s="174">
        <f ca="1">IF(NOT(debteliminator),0,IF(OR(K$11=0,AC149+AS150-BJ150&lt;=K$11),0,MIN(AC149+AS150-BJ150-K$11,$C150-SUM($BU150:BZ150))))</f>
        <v>0</v>
      </c>
      <c r="CB150" s="174">
        <f ca="1">IF(NOT(debteliminator),0,IF(OR(L$11=0,AD149+AT150-BK150&lt;=L$11),0,MIN(AD149+AT150-BK150-L$11,$C150-SUM($BU150:CA150))))</f>
        <v>0</v>
      </c>
      <c r="CC150" s="174">
        <f ca="1">IF(NOT(debteliminator),0,IF(OR(M$11=0,AE149+AU150-BL150&lt;=M$11),0,MIN(AE149+AU150-BL150-M$11,$C150-SUM($BU150:CB150))))</f>
        <v>0</v>
      </c>
      <c r="CD150" s="174">
        <f ca="1">IF(NOT(debteliminator),0,IF(OR(N$11=0,AF149+AV150-BM150&lt;=N$11),0,MIN(AF149+AV150-BM150-N$11,$C150-SUM($BU150:CC150))))</f>
        <v>0</v>
      </c>
      <c r="CE150" s="174">
        <f ca="1">IF(NOT(debteliminator),0,IF(OR(O$11=0,AG149+AW150-BN150&lt;=O$11),0,MIN(AG149+AW150-BN150-O$11,$C150-SUM($BU150:CD150))))</f>
        <v>0</v>
      </c>
      <c r="CF150" s="174">
        <f ca="1">IF(NOT(debteliminator),0,IF(OR(P$11=0,AH149+AX150-BO150&lt;=P$11),0,MIN(AH149+AX150-BO150-P$11,$C150-SUM($BU150:CE150))))</f>
        <v>0</v>
      </c>
      <c r="CG150" s="174">
        <f ca="1">IF(NOT(debteliminator),0,IF(OR(Q$11=0,AI149+AY150-BP150&lt;=Q$11),0,MIN(AI149+AY150-BP150-Q$11,$C150-SUM($BU150:CF150))))</f>
        <v>0</v>
      </c>
      <c r="CH150" s="174">
        <f ca="1">IF(NOT(debteliminator),0,IF(OR(R$11=0,AJ149+AZ150-BQ150&lt;=R$11),0,MIN(AJ149+AZ150-BQ150-R$11,$C150-SUM($BU150:CG150))))</f>
        <v>0</v>
      </c>
      <c r="CI150" s="174">
        <f ca="1">IF(NOT(debteliminator),0,IF(OR(S$11=0,AK149+BA150-BR150&lt;=S$11),0,MIN(AK149+BA150-BR150-S$11,$C150-SUM($BU150:CH150))))</f>
        <v>0</v>
      </c>
      <c r="CJ150" s="177">
        <f t="shared" ca="1" si="59"/>
        <v>0</v>
      </c>
      <c r="CL150" s="178">
        <f t="shared" ca="1" si="62"/>
        <v>0</v>
      </c>
      <c r="CM150" s="174">
        <f ca="1">IF(X149&lt;=0,0,IF($C150-$CJ150&lt;=SUM($CL150:CL150),0,IF(BE150+$C150-$CJ150-SUM($CL150:CL150)&gt;X149+AN150,X149+AN150-BE150,$C150-$CJ150-SUM($CL150:CL150))))</f>
        <v>0</v>
      </c>
      <c r="CN150" s="174">
        <f ca="1">IF(Y149&lt;=0,0,IF($C150-$CJ150&lt;=SUM($CL150:CM150),0,IF(BF150+$C150-$CJ150-SUM($CL150:CM150)&gt;Y149+AO150,Y149+AO150-BF150,$C150-$CJ150-SUM($CL150:CM150))))</f>
        <v>0</v>
      </c>
      <c r="CO150" s="174">
        <f ca="1">IF(Z149&lt;=0,0,IF($C150-$CJ150&lt;=SUM($CL150:CN150),0,IF(BG150+$C150-$CJ150-SUM($CL150:CN150)&gt;Z149+AP150,Z149+AP150-BG150,$C150-$CJ150-SUM($CL150:CN150))))</f>
        <v>0</v>
      </c>
      <c r="CP150" s="174">
        <f ca="1">IF(AA149&lt;=0,0,IF($C150-$CJ150&lt;=SUM($CL150:CO150),0,IF(BH150+$C150-$CJ150-SUM($CL150:CO150)&gt;AA149+AQ150,AA149+AQ150-BH150,$C150-$CJ150-SUM($CL150:CO150))))</f>
        <v>0</v>
      </c>
      <c r="CQ150" s="174">
        <f ca="1">IF(AB149&lt;=0,0,IF($C150-$CJ150&lt;=SUM($CL150:CP150),0,IF(BI150+$C150-$CJ150-SUM($CL150:CP150)&gt;AB149+AR150,AB149+AR150-BI150,$C150-$CJ150-SUM($CL150:CP150))))</f>
        <v>0</v>
      </c>
      <c r="CR150" s="174">
        <f ca="1">IF(AC149&lt;=0,0,IF($C150-$CJ150&lt;=SUM($CL150:CQ150),0,IF(BJ150+$C150-$CJ150-SUM($CL150:CQ150)&gt;AC149+AS150,AC149+AS150-BJ150,$C150-$CJ150-SUM($CL150:CQ150))))</f>
        <v>0</v>
      </c>
      <c r="CS150" s="174">
        <f ca="1">IF(AD149&lt;=0,0,IF($C150-$CJ150&lt;=SUM($CL150:CR150),0,IF(BK150+$C150-$CJ150-SUM($CL150:CR150)&gt;AD149+AT150,AD149+AT150-BK150,$C150-$CJ150-SUM($CL150:CR150))))</f>
        <v>0</v>
      </c>
      <c r="CT150" s="174">
        <f ca="1">IF(AE149&lt;=0,0,IF($C150-$CJ150&lt;=SUM($CL150:CS150),0,IF(BL150+$C150-$CJ150-SUM($CL150:CS150)&gt;AE149+AU150,AE149+AU150-BL150,$C150-$CJ150-SUM($CL150:CS150))))</f>
        <v>0</v>
      </c>
      <c r="CU150" s="174">
        <f ca="1">IF(AF149&lt;=0,0,IF($C150-$CJ150&lt;=SUM($CL150:CT150),0,IF(BM150+$C150-$CJ150-SUM($CL150:CT150)&gt;AF149+AV150,AF149+AV150-BM150,$C150-$CJ150-SUM($CL150:CT150))))</f>
        <v>0</v>
      </c>
      <c r="CV150" s="174">
        <f ca="1">IF(AG149&lt;=0,0,IF($C150-$CJ150&lt;=SUM($CL150:CU150),0,IF(BN150+$C150-$CJ150-SUM($CL150:CU150)&gt;AG149+AW150,AG149+AW150-BN150,$C150-$CJ150-SUM($CL150:CU150))))</f>
        <v>0</v>
      </c>
      <c r="CW150" s="174">
        <f ca="1">IF(AH149&lt;=0,0,IF($C150-$CJ150&lt;=SUM($CL150:CV150),0,IF(BO150+$C150-$CJ150-SUM($CL150:CV150)&gt;AH149+AX150,AH149+AX150-BO150,$C150-$CJ150-SUM($CL150:CV150))))</f>
        <v>0</v>
      </c>
      <c r="CX150" s="174">
        <f ca="1">IF(AI149&lt;=0,0,IF($C150-$CJ150&lt;=SUM($CL150:CW150),0,IF(BP150+$C150-$CJ150-SUM($CL150:CW150)&gt;AI149+AY150,AI149+AY150-BP150,$C150-$CJ150-SUM($CL150:CW150))))</f>
        <v>0</v>
      </c>
      <c r="CY150" s="174">
        <f ca="1">IF(AJ149&lt;=0,0,IF($C150-$CJ150&lt;=SUM($CL150:CX150),0,IF(BQ150+$C150-$CJ150-SUM($CL150:CX150)&gt;AJ149+AZ150,AJ149+AZ150-BQ150,$C150-$CJ150-SUM($CL150:CX150))))</f>
        <v>0</v>
      </c>
      <c r="CZ150" s="174">
        <f ca="1">IF(AK149&lt;=0,0,IF($C150-$CJ150&lt;=SUM($CL150:CY150),0,IF(BR150+$C150-$CJ150-SUM($CL150:CY150)&gt;AK149+BA150,AK149+BA150-BR150,$C150-$CJ150-SUM($CL150:CY150))))</f>
        <v>0</v>
      </c>
      <c r="DA150" s="176"/>
      <c r="DB150" s="176"/>
    </row>
    <row r="151" spans="1:106">
      <c r="A151" s="165" t="str">
        <f t="shared" ca="1" si="48"/>
        <v/>
      </c>
      <c r="B151" s="166" t="e">
        <f t="shared" ca="1" si="60"/>
        <v>#N/A</v>
      </c>
      <c r="C151" s="169" t="str">
        <f ca="1">IF(A151="","",IF(debteliminator,IF(($E$7-BS151)&lt;0,0,$E$7-BS151),0)+D151)</f>
        <v/>
      </c>
      <c r="D151" s="420"/>
      <c r="E151" s="172">
        <f t="shared" ca="1" si="61"/>
        <v>0</v>
      </c>
      <c r="F151" s="172">
        <f t="shared" ca="1" si="63"/>
        <v>0</v>
      </c>
      <c r="G151" s="172">
        <f t="shared" ca="1" si="64"/>
        <v>0</v>
      </c>
      <c r="H151" s="172">
        <f t="shared" ca="1" si="65"/>
        <v>0</v>
      </c>
      <c r="I151" s="172">
        <f t="shared" ca="1" si="66"/>
        <v>0</v>
      </c>
      <c r="J151" s="172">
        <f t="shared" ca="1" si="67"/>
        <v>0</v>
      </c>
      <c r="K151" s="172">
        <f t="shared" ca="1" si="68"/>
        <v>0</v>
      </c>
      <c r="L151" s="172">
        <f t="shared" ca="1" si="69"/>
        <v>0</v>
      </c>
      <c r="M151" s="172">
        <f t="shared" ca="1" si="70"/>
        <v>0</v>
      </c>
      <c r="N151" s="172">
        <f t="shared" ca="1" si="71"/>
        <v>0</v>
      </c>
      <c r="O151" s="172">
        <f t="shared" ca="1" si="72"/>
        <v>0</v>
      </c>
      <c r="P151" s="172">
        <f t="shared" ca="1" si="73"/>
        <v>0</v>
      </c>
      <c r="Q151" s="172">
        <f t="shared" ca="1" si="74"/>
        <v>0</v>
      </c>
      <c r="R151" s="172">
        <f t="shared" ca="1" si="75"/>
        <v>0</v>
      </c>
      <c r="S151" s="172">
        <f t="shared" ca="1" si="76"/>
        <v>0</v>
      </c>
      <c r="U151" s="169">
        <f t="shared" ca="1" si="49"/>
        <v>0</v>
      </c>
      <c r="V151" s="173">
        <f t="shared" ca="1" si="50"/>
        <v>0</v>
      </c>
      <c r="W151" s="174">
        <f t="shared" ca="1" si="51"/>
        <v>0</v>
      </c>
      <c r="X151" s="174">
        <f t="shared" ca="1" si="83"/>
        <v>0</v>
      </c>
      <c r="Y151" s="174">
        <f t="shared" ca="1" si="83"/>
        <v>0</v>
      </c>
      <c r="Z151" s="174">
        <f t="shared" ca="1" si="83"/>
        <v>0</v>
      </c>
      <c r="AA151" s="174">
        <f t="shared" ca="1" si="83"/>
        <v>0</v>
      </c>
      <c r="AB151" s="174">
        <f t="shared" ca="1" si="83"/>
        <v>0</v>
      </c>
      <c r="AC151" s="174">
        <f t="shared" ca="1" si="83"/>
        <v>0</v>
      </c>
      <c r="AD151" s="174">
        <f t="shared" ca="1" si="83"/>
        <v>0</v>
      </c>
      <c r="AE151" s="174">
        <f t="shared" ca="1" si="83"/>
        <v>0</v>
      </c>
      <c r="AF151" s="174">
        <f t="shared" ca="1" si="83"/>
        <v>0</v>
      </c>
      <c r="AG151" s="174">
        <f t="shared" ca="1" si="83"/>
        <v>0</v>
      </c>
      <c r="AH151" s="174">
        <f t="shared" ca="1" si="83"/>
        <v>0</v>
      </c>
      <c r="AI151" s="174">
        <f t="shared" ca="1" si="83"/>
        <v>0</v>
      </c>
      <c r="AJ151" s="174">
        <f t="shared" ca="1" si="83"/>
        <v>0</v>
      </c>
      <c r="AK151" s="174">
        <f t="shared" ca="1" si="83"/>
        <v>0</v>
      </c>
      <c r="AL151" s="179"/>
      <c r="AM151" s="174">
        <f t="shared" ca="1" si="53"/>
        <v>0</v>
      </c>
      <c r="AN151" s="174">
        <f t="shared" ca="1" si="84"/>
        <v>0</v>
      </c>
      <c r="AO151" s="174">
        <f t="shared" ca="1" si="84"/>
        <v>0</v>
      </c>
      <c r="AP151" s="174">
        <f t="shared" ca="1" si="84"/>
        <v>0</v>
      </c>
      <c r="AQ151" s="174">
        <f t="shared" ca="1" si="84"/>
        <v>0</v>
      </c>
      <c r="AR151" s="174">
        <f t="shared" ca="1" si="84"/>
        <v>0</v>
      </c>
      <c r="AS151" s="174">
        <f t="shared" ca="1" si="84"/>
        <v>0</v>
      </c>
      <c r="AT151" s="174">
        <f t="shared" ca="1" si="84"/>
        <v>0</v>
      </c>
      <c r="AU151" s="174">
        <f t="shared" ca="1" si="84"/>
        <v>0</v>
      </c>
      <c r="AV151" s="174">
        <f t="shared" ca="1" si="84"/>
        <v>0</v>
      </c>
      <c r="AW151" s="174">
        <f t="shared" ca="1" si="84"/>
        <v>0</v>
      </c>
      <c r="AX151" s="174">
        <f t="shared" ca="1" si="84"/>
        <v>0</v>
      </c>
      <c r="AY151" s="174">
        <f t="shared" ca="1" si="84"/>
        <v>0</v>
      </c>
      <c r="AZ151" s="174">
        <f t="shared" ca="1" si="84"/>
        <v>0</v>
      </c>
      <c r="BA151" s="174">
        <f t="shared" ca="1" si="84"/>
        <v>0</v>
      </c>
      <c r="BB151" s="175">
        <f t="shared" ca="1" si="55"/>
        <v>0</v>
      </c>
      <c r="BC151" s="176"/>
      <c r="BD151" s="174">
        <f t="shared" ca="1" si="56"/>
        <v>0</v>
      </c>
      <c r="BE151" s="174">
        <f t="shared" ca="1" si="85"/>
        <v>0</v>
      </c>
      <c r="BF151" s="174">
        <f t="shared" ca="1" si="85"/>
        <v>0</v>
      </c>
      <c r="BG151" s="174">
        <f t="shared" ca="1" si="85"/>
        <v>0</v>
      </c>
      <c r="BH151" s="174">
        <f t="shared" ca="1" si="85"/>
        <v>0</v>
      </c>
      <c r="BI151" s="174">
        <f t="shared" ca="1" si="85"/>
        <v>0</v>
      </c>
      <c r="BJ151" s="174">
        <f t="shared" ca="1" si="85"/>
        <v>0</v>
      </c>
      <c r="BK151" s="174">
        <f t="shared" ca="1" si="85"/>
        <v>0</v>
      </c>
      <c r="BL151" s="174">
        <f t="shared" ca="1" si="85"/>
        <v>0</v>
      </c>
      <c r="BM151" s="174">
        <f t="shared" ca="1" si="85"/>
        <v>0</v>
      </c>
      <c r="BN151" s="174">
        <f t="shared" ca="1" si="85"/>
        <v>0</v>
      </c>
      <c r="BO151" s="174">
        <f t="shared" ca="1" si="85"/>
        <v>0</v>
      </c>
      <c r="BP151" s="174">
        <f t="shared" ca="1" si="85"/>
        <v>0</v>
      </c>
      <c r="BQ151" s="174">
        <f t="shared" ca="1" si="85"/>
        <v>0</v>
      </c>
      <c r="BR151" s="174">
        <f t="shared" ca="1" si="85"/>
        <v>0</v>
      </c>
      <c r="BS151" s="177">
        <f t="shared" ca="1" si="58"/>
        <v>0</v>
      </c>
      <c r="BT151" s="175"/>
      <c r="BU151" s="178">
        <f ca="1">IF(NOT(debteliminator),0,IF(OR(E$11=0,W150+AM151-BD151&lt;=E$11),0,MIN(W150+AM151-BD151-E$11,$C151)))</f>
        <v>0</v>
      </c>
      <c r="BV151" s="174">
        <f ca="1">IF(NOT(debteliminator),0,IF(OR(F$11=0,X150+AN151-BE151&lt;=F$11),0,MIN(X150+AN151-BE151-F$11,$C151-SUM($BU151:BU151))))</f>
        <v>0</v>
      </c>
      <c r="BW151" s="174">
        <f ca="1">IF(NOT(debteliminator),0,IF(OR(G$11=0,Y150+AO151-BF151&lt;=G$11),0,MIN(Y150+AO151-BF151-G$11,$C151-SUM($BU151:BV151))))</f>
        <v>0</v>
      </c>
      <c r="BX151" s="174">
        <f ca="1">IF(NOT(debteliminator),0,IF(OR(H$11=0,Z150+AP151-BG151&lt;=H$11),0,MIN(Z150+AP151-BG151-H$11,$C151-SUM($BU151:BW151))))</f>
        <v>0</v>
      </c>
      <c r="BY151" s="174">
        <f ca="1">IF(NOT(debteliminator),0,IF(OR(I$11=0,AA150+AQ151-BH151&lt;=I$11),0,MIN(AA150+AQ151-BH151-I$11,$C151-SUM($BU151:BX151))))</f>
        <v>0</v>
      </c>
      <c r="BZ151" s="174">
        <f ca="1">IF(NOT(debteliminator),0,IF(OR(J$11=0,AB150+AR151-BI151&lt;=J$11),0,MIN(AB150+AR151-BI151-J$11,$C151-SUM($BU151:BY151))))</f>
        <v>0</v>
      </c>
      <c r="CA151" s="174">
        <f ca="1">IF(NOT(debteliminator),0,IF(OR(K$11=0,AC150+AS151-BJ151&lt;=K$11),0,MIN(AC150+AS151-BJ151-K$11,$C151-SUM($BU151:BZ151))))</f>
        <v>0</v>
      </c>
      <c r="CB151" s="174">
        <f ca="1">IF(NOT(debteliminator),0,IF(OR(L$11=0,AD150+AT151-BK151&lt;=L$11),0,MIN(AD150+AT151-BK151-L$11,$C151-SUM($BU151:CA151))))</f>
        <v>0</v>
      </c>
      <c r="CC151" s="174">
        <f ca="1">IF(NOT(debteliminator),0,IF(OR(M$11=0,AE150+AU151-BL151&lt;=M$11),0,MIN(AE150+AU151-BL151-M$11,$C151-SUM($BU151:CB151))))</f>
        <v>0</v>
      </c>
      <c r="CD151" s="174">
        <f ca="1">IF(NOT(debteliminator),0,IF(OR(N$11=0,AF150+AV151-BM151&lt;=N$11),0,MIN(AF150+AV151-BM151-N$11,$C151-SUM($BU151:CC151))))</f>
        <v>0</v>
      </c>
      <c r="CE151" s="174">
        <f ca="1">IF(NOT(debteliminator),0,IF(OR(O$11=0,AG150+AW151-BN151&lt;=O$11),0,MIN(AG150+AW151-BN151-O$11,$C151-SUM($BU151:CD151))))</f>
        <v>0</v>
      </c>
      <c r="CF151" s="174">
        <f ca="1">IF(NOT(debteliminator),0,IF(OR(P$11=0,AH150+AX151-BO151&lt;=P$11),0,MIN(AH150+AX151-BO151-P$11,$C151-SUM($BU151:CE151))))</f>
        <v>0</v>
      </c>
      <c r="CG151" s="174">
        <f ca="1">IF(NOT(debteliminator),0,IF(OR(Q$11=0,AI150+AY151-BP151&lt;=Q$11),0,MIN(AI150+AY151-BP151-Q$11,$C151-SUM($BU151:CF151))))</f>
        <v>0</v>
      </c>
      <c r="CH151" s="174">
        <f ca="1">IF(NOT(debteliminator),0,IF(OR(R$11=0,AJ150+AZ151-BQ151&lt;=R$11),0,MIN(AJ150+AZ151-BQ151-R$11,$C151-SUM($BU151:CG151))))</f>
        <v>0</v>
      </c>
      <c r="CI151" s="174">
        <f ca="1">IF(NOT(debteliminator),0,IF(OR(S$11=0,AK150+BA151-BR151&lt;=S$11),0,MIN(AK150+BA151-BR151-S$11,$C151-SUM($BU151:CH151))))</f>
        <v>0</v>
      </c>
      <c r="CJ151" s="177">
        <f t="shared" ca="1" si="59"/>
        <v>0</v>
      </c>
      <c r="CL151" s="178">
        <f t="shared" ca="1" si="62"/>
        <v>0</v>
      </c>
      <c r="CM151" s="174">
        <f ca="1">IF(X150&lt;=0,0,IF($C151-$CJ151&lt;=SUM($CL151:CL151),0,IF(BE151+$C151-$CJ151-SUM($CL151:CL151)&gt;X150+AN151,X150+AN151-BE151,$C151-$CJ151-SUM($CL151:CL151))))</f>
        <v>0</v>
      </c>
      <c r="CN151" s="174">
        <f ca="1">IF(Y150&lt;=0,0,IF($C151-$CJ151&lt;=SUM($CL151:CM151),0,IF(BF151+$C151-$CJ151-SUM($CL151:CM151)&gt;Y150+AO151,Y150+AO151-BF151,$C151-$CJ151-SUM($CL151:CM151))))</f>
        <v>0</v>
      </c>
      <c r="CO151" s="174">
        <f ca="1">IF(Z150&lt;=0,0,IF($C151-$CJ151&lt;=SUM($CL151:CN151),0,IF(BG151+$C151-$CJ151-SUM($CL151:CN151)&gt;Z150+AP151,Z150+AP151-BG151,$C151-$CJ151-SUM($CL151:CN151))))</f>
        <v>0</v>
      </c>
      <c r="CP151" s="174">
        <f ca="1">IF(AA150&lt;=0,0,IF($C151-$CJ151&lt;=SUM($CL151:CO151),0,IF(BH151+$C151-$CJ151-SUM($CL151:CO151)&gt;AA150+AQ151,AA150+AQ151-BH151,$C151-$CJ151-SUM($CL151:CO151))))</f>
        <v>0</v>
      </c>
      <c r="CQ151" s="174">
        <f ca="1">IF(AB150&lt;=0,0,IF($C151-$CJ151&lt;=SUM($CL151:CP151),0,IF(BI151+$C151-$CJ151-SUM($CL151:CP151)&gt;AB150+AR151,AB150+AR151-BI151,$C151-$CJ151-SUM($CL151:CP151))))</f>
        <v>0</v>
      </c>
      <c r="CR151" s="174">
        <f ca="1">IF(AC150&lt;=0,0,IF($C151-$CJ151&lt;=SUM($CL151:CQ151),0,IF(BJ151+$C151-$CJ151-SUM($CL151:CQ151)&gt;AC150+AS151,AC150+AS151-BJ151,$C151-$CJ151-SUM($CL151:CQ151))))</f>
        <v>0</v>
      </c>
      <c r="CS151" s="174">
        <f ca="1">IF(AD150&lt;=0,0,IF($C151-$CJ151&lt;=SUM($CL151:CR151),0,IF(BK151+$C151-$CJ151-SUM($CL151:CR151)&gt;AD150+AT151,AD150+AT151-BK151,$C151-$CJ151-SUM($CL151:CR151))))</f>
        <v>0</v>
      </c>
      <c r="CT151" s="174">
        <f ca="1">IF(AE150&lt;=0,0,IF($C151-$CJ151&lt;=SUM($CL151:CS151),0,IF(BL151+$C151-$CJ151-SUM($CL151:CS151)&gt;AE150+AU151,AE150+AU151-BL151,$C151-$CJ151-SUM($CL151:CS151))))</f>
        <v>0</v>
      </c>
      <c r="CU151" s="174">
        <f ca="1">IF(AF150&lt;=0,0,IF($C151-$CJ151&lt;=SUM($CL151:CT151),0,IF(BM151+$C151-$CJ151-SUM($CL151:CT151)&gt;AF150+AV151,AF150+AV151-BM151,$C151-$CJ151-SUM($CL151:CT151))))</f>
        <v>0</v>
      </c>
      <c r="CV151" s="174">
        <f ca="1">IF(AG150&lt;=0,0,IF($C151-$CJ151&lt;=SUM($CL151:CU151),0,IF(BN151+$C151-$CJ151-SUM($CL151:CU151)&gt;AG150+AW151,AG150+AW151-BN151,$C151-$CJ151-SUM($CL151:CU151))))</f>
        <v>0</v>
      </c>
      <c r="CW151" s="174">
        <f ca="1">IF(AH150&lt;=0,0,IF($C151-$CJ151&lt;=SUM($CL151:CV151),0,IF(BO151+$C151-$CJ151-SUM($CL151:CV151)&gt;AH150+AX151,AH150+AX151-BO151,$C151-$CJ151-SUM($CL151:CV151))))</f>
        <v>0</v>
      </c>
      <c r="CX151" s="174">
        <f ca="1">IF(AI150&lt;=0,0,IF($C151-$CJ151&lt;=SUM($CL151:CW151),0,IF(BP151+$C151-$CJ151-SUM($CL151:CW151)&gt;AI150+AY151,AI150+AY151-BP151,$C151-$CJ151-SUM($CL151:CW151))))</f>
        <v>0</v>
      </c>
      <c r="CY151" s="174">
        <f ca="1">IF(AJ150&lt;=0,0,IF($C151-$CJ151&lt;=SUM($CL151:CX151),0,IF(BQ151+$C151-$CJ151-SUM($CL151:CX151)&gt;AJ150+AZ151,AJ150+AZ151-BQ151,$C151-$CJ151-SUM($CL151:CX151))))</f>
        <v>0</v>
      </c>
      <c r="CZ151" s="174">
        <f ca="1">IF(AK150&lt;=0,0,IF($C151-$CJ151&lt;=SUM($CL151:CY151),0,IF(BR151+$C151-$CJ151-SUM($CL151:CY151)&gt;AK150+BA151,AK150+BA151-BR151,$C151-$CJ151-SUM($CL151:CY151))))</f>
        <v>0</v>
      </c>
      <c r="DA151" s="176"/>
      <c r="DB151" s="176"/>
    </row>
    <row r="152" spans="1:106">
      <c r="A152" s="165" t="str">
        <f t="shared" ca="1" si="48"/>
        <v/>
      </c>
      <c r="B152" s="166" t="e">
        <f t="shared" ca="1" si="60"/>
        <v>#N/A</v>
      </c>
      <c r="C152" s="169" t="str">
        <f ca="1">IF(A152="","",IF(debteliminator,IF(($E$7-BS152)&lt;0,0,$E$7-BS152),0)+D152)</f>
        <v/>
      </c>
      <c r="D152" s="420"/>
      <c r="E152" s="172">
        <f t="shared" ca="1" si="61"/>
        <v>0</v>
      </c>
      <c r="F152" s="172">
        <f t="shared" ca="1" si="63"/>
        <v>0</v>
      </c>
      <c r="G152" s="172">
        <f t="shared" ca="1" si="64"/>
        <v>0</v>
      </c>
      <c r="H152" s="172">
        <f t="shared" ca="1" si="65"/>
        <v>0</v>
      </c>
      <c r="I152" s="172">
        <f t="shared" ca="1" si="66"/>
        <v>0</v>
      </c>
      <c r="J152" s="172">
        <f t="shared" ca="1" si="67"/>
        <v>0</v>
      </c>
      <c r="K152" s="172">
        <f t="shared" ca="1" si="68"/>
        <v>0</v>
      </c>
      <c r="L152" s="172">
        <f t="shared" ca="1" si="69"/>
        <v>0</v>
      </c>
      <c r="M152" s="172">
        <f t="shared" ca="1" si="70"/>
        <v>0</v>
      </c>
      <c r="N152" s="172">
        <f t="shared" ca="1" si="71"/>
        <v>0</v>
      </c>
      <c r="O152" s="172">
        <f t="shared" ca="1" si="72"/>
        <v>0</v>
      </c>
      <c r="P152" s="172">
        <f t="shared" ca="1" si="73"/>
        <v>0</v>
      </c>
      <c r="Q152" s="172">
        <f t="shared" ca="1" si="74"/>
        <v>0</v>
      </c>
      <c r="R152" s="172">
        <f t="shared" ca="1" si="75"/>
        <v>0</v>
      </c>
      <c r="S152" s="172">
        <f t="shared" ca="1" si="76"/>
        <v>0</v>
      </c>
      <c r="U152" s="169">
        <f t="shared" ca="1" si="49"/>
        <v>0</v>
      </c>
      <c r="V152" s="173">
        <f t="shared" ca="1" si="50"/>
        <v>0</v>
      </c>
      <c r="W152" s="174">
        <f t="shared" ca="1" si="51"/>
        <v>0</v>
      </c>
      <c r="X152" s="174">
        <f t="shared" ca="1" si="83"/>
        <v>0</v>
      </c>
      <c r="Y152" s="174">
        <f t="shared" ca="1" si="83"/>
        <v>0</v>
      </c>
      <c r="Z152" s="174">
        <f t="shared" ca="1" si="83"/>
        <v>0</v>
      </c>
      <c r="AA152" s="174">
        <f t="shared" ca="1" si="83"/>
        <v>0</v>
      </c>
      <c r="AB152" s="174">
        <f t="shared" ca="1" si="83"/>
        <v>0</v>
      </c>
      <c r="AC152" s="174">
        <f t="shared" ca="1" si="83"/>
        <v>0</v>
      </c>
      <c r="AD152" s="174">
        <f t="shared" ca="1" si="83"/>
        <v>0</v>
      </c>
      <c r="AE152" s="174">
        <f t="shared" ca="1" si="83"/>
        <v>0</v>
      </c>
      <c r="AF152" s="174">
        <f t="shared" ca="1" si="83"/>
        <v>0</v>
      </c>
      <c r="AG152" s="174">
        <f t="shared" ca="1" si="83"/>
        <v>0</v>
      </c>
      <c r="AH152" s="174">
        <f t="shared" ca="1" si="83"/>
        <v>0</v>
      </c>
      <c r="AI152" s="174">
        <f t="shared" ca="1" si="83"/>
        <v>0</v>
      </c>
      <c r="AJ152" s="174">
        <f t="shared" ca="1" si="83"/>
        <v>0</v>
      </c>
      <c r="AK152" s="174">
        <f t="shared" ca="1" si="83"/>
        <v>0</v>
      </c>
      <c r="AL152" s="179"/>
      <c r="AM152" s="174">
        <f t="shared" ca="1" si="53"/>
        <v>0</v>
      </c>
      <c r="AN152" s="174">
        <f t="shared" ca="1" si="84"/>
        <v>0</v>
      </c>
      <c r="AO152" s="174">
        <f t="shared" ca="1" si="84"/>
        <v>0</v>
      </c>
      <c r="AP152" s="174">
        <f t="shared" ca="1" si="84"/>
        <v>0</v>
      </c>
      <c r="AQ152" s="174">
        <f t="shared" ca="1" si="84"/>
        <v>0</v>
      </c>
      <c r="AR152" s="174">
        <f t="shared" ca="1" si="84"/>
        <v>0</v>
      </c>
      <c r="AS152" s="174">
        <f t="shared" ca="1" si="84"/>
        <v>0</v>
      </c>
      <c r="AT152" s="174">
        <f t="shared" ca="1" si="84"/>
        <v>0</v>
      </c>
      <c r="AU152" s="174">
        <f t="shared" ca="1" si="84"/>
        <v>0</v>
      </c>
      <c r="AV152" s="174">
        <f t="shared" ca="1" si="84"/>
        <v>0</v>
      </c>
      <c r="AW152" s="174">
        <f t="shared" ca="1" si="84"/>
        <v>0</v>
      </c>
      <c r="AX152" s="174">
        <f t="shared" ca="1" si="84"/>
        <v>0</v>
      </c>
      <c r="AY152" s="174">
        <f t="shared" ca="1" si="84"/>
        <v>0</v>
      </c>
      <c r="AZ152" s="174">
        <f t="shared" ca="1" si="84"/>
        <v>0</v>
      </c>
      <c r="BA152" s="174">
        <f t="shared" ca="1" si="84"/>
        <v>0</v>
      </c>
      <c r="BB152" s="175">
        <f t="shared" ca="1" si="55"/>
        <v>0</v>
      </c>
      <c r="BC152" s="176"/>
      <c r="BD152" s="174">
        <f t="shared" ca="1" si="56"/>
        <v>0</v>
      </c>
      <c r="BE152" s="174">
        <f t="shared" ca="1" si="85"/>
        <v>0</v>
      </c>
      <c r="BF152" s="174">
        <f t="shared" ca="1" si="85"/>
        <v>0</v>
      </c>
      <c r="BG152" s="174">
        <f t="shared" ca="1" si="85"/>
        <v>0</v>
      </c>
      <c r="BH152" s="174">
        <f t="shared" ca="1" si="85"/>
        <v>0</v>
      </c>
      <c r="BI152" s="174">
        <f t="shared" ca="1" si="85"/>
        <v>0</v>
      </c>
      <c r="BJ152" s="174">
        <f t="shared" ca="1" si="85"/>
        <v>0</v>
      </c>
      <c r="BK152" s="174">
        <f t="shared" ca="1" si="85"/>
        <v>0</v>
      </c>
      <c r="BL152" s="174">
        <f t="shared" ca="1" si="85"/>
        <v>0</v>
      </c>
      <c r="BM152" s="174">
        <f t="shared" ca="1" si="85"/>
        <v>0</v>
      </c>
      <c r="BN152" s="174">
        <f t="shared" ca="1" si="85"/>
        <v>0</v>
      </c>
      <c r="BO152" s="174">
        <f t="shared" ca="1" si="85"/>
        <v>0</v>
      </c>
      <c r="BP152" s="174">
        <f t="shared" ca="1" si="85"/>
        <v>0</v>
      </c>
      <c r="BQ152" s="174">
        <f t="shared" ca="1" si="85"/>
        <v>0</v>
      </c>
      <c r="BR152" s="174">
        <f t="shared" ca="1" si="85"/>
        <v>0</v>
      </c>
      <c r="BS152" s="177">
        <f t="shared" ca="1" si="58"/>
        <v>0</v>
      </c>
      <c r="BT152" s="175"/>
      <c r="BU152" s="178">
        <f ca="1">IF(NOT(debteliminator),0,IF(OR(E$11=0,W151+AM152-BD152&lt;=E$11),0,MIN(W151+AM152-BD152-E$11,$C152)))</f>
        <v>0</v>
      </c>
      <c r="BV152" s="174">
        <f ca="1">IF(NOT(debteliminator),0,IF(OR(F$11=0,X151+AN152-BE152&lt;=F$11),0,MIN(X151+AN152-BE152-F$11,$C152-SUM($BU152:BU152))))</f>
        <v>0</v>
      </c>
      <c r="BW152" s="174">
        <f ca="1">IF(NOT(debteliminator),0,IF(OR(G$11=0,Y151+AO152-BF152&lt;=G$11),0,MIN(Y151+AO152-BF152-G$11,$C152-SUM($BU152:BV152))))</f>
        <v>0</v>
      </c>
      <c r="BX152" s="174">
        <f ca="1">IF(NOT(debteliminator),0,IF(OR(H$11=0,Z151+AP152-BG152&lt;=H$11),0,MIN(Z151+AP152-BG152-H$11,$C152-SUM($BU152:BW152))))</f>
        <v>0</v>
      </c>
      <c r="BY152" s="174">
        <f ca="1">IF(NOT(debteliminator),0,IF(OR(I$11=0,AA151+AQ152-BH152&lt;=I$11),0,MIN(AA151+AQ152-BH152-I$11,$C152-SUM($BU152:BX152))))</f>
        <v>0</v>
      </c>
      <c r="BZ152" s="174">
        <f ca="1">IF(NOT(debteliminator),0,IF(OR(J$11=0,AB151+AR152-BI152&lt;=J$11),0,MIN(AB151+AR152-BI152-J$11,$C152-SUM($BU152:BY152))))</f>
        <v>0</v>
      </c>
      <c r="CA152" s="174">
        <f ca="1">IF(NOT(debteliminator),0,IF(OR(K$11=0,AC151+AS152-BJ152&lt;=K$11),0,MIN(AC151+AS152-BJ152-K$11,$C152-SUM($BU152:BZ152))))</f>
        <v>0</v>
      </c>
      <c r="CB152" s="174">
        <f ca="1">IF(NOT(debteliminator),0,IF(OR(L$11=0,AD151+AT152-BK152&lt;=L$11),0,MIN(AD151+AT152-BK152-L$11,$C152-SUM($BU152:CA152))))</f>
        <v>0</v>
      </c>
      <c r="CC152" s="174">
        <f ca="1">IF(NOT(debteliminator),0,IF(OR(M$11=0,AE151+AU152-BL152&lt;=M$11),0,MIN(AE151+AU152-BL152-M$11,$C152-SUM($BU152:CB152))))</f>
        <v>0</v>
      </c>
      <c r="CD152" s="174">
        <f ca="1">IF(NOT(debteliminator),0,IF(OR(N$11=0,AF151+AV152-BM152&lt;=N$11),0,MIN(AF151+AV152-BM152-N$11,$C152-SUM($BU152:CC152))))</f>
        <v>0</v>
      </c>
      <c r="CE152" s="174">
        <f ca="1">IF(NOT(debteliminator),0,IF(OR(O$11=0,AG151+AW152-BN152&lt;=O$11),0,MIN(AG151+AW152-BN152-O$11,$C152-SUM($BU152:CD152))))</f>
        <v>0</v>
      </c>
      <c r="CF152" s="174">
        <f ca="1">IF(NOT(debteliminator),0,IF(OR(P$11=0,AH151+AX152-BO152&lt;=P$11),0,MIN(AH151+AX152-BO152-P$11,$C152-SUM($BU152:CE152))))</f>
        <v>0</v>
      </c>
      <c r="CG152" s="174">
        <f ca="1">IF(NOT(debteliminator),0,IF(OR(Q$11=0,AI151+AY152-BP152&lt;=Q$11),0,MIN(AI151+AY152-BP152-Q$11,$C152-SUM($BU152:CF152))))</f>
        <v>0</v>
      </c>
      <c r="CH152" s="174">
        <f ca="1">IF(NOT(debteliminator),0,IF(OR(R$11=0,AJ151+AZ152-BQ152&lt;=R$11),0,MIN(AJ151+AZ152-BQ152-R$11,$C152-SUM($BU152:CG152))))</f>
        <v>0</v>
      </c>
      <c r="CI152" s="174">
        <f ca="1">IF(NOT(debteliminator),0,IF(OR(S$11=0,AK151+BA152-BR152&lt;=S$11),0,MIN(AK151+BA152-BR152-S$11,$C152-SUM($BU152:CH152))))</f>
        <v>0</v>
      </c>
      <c r="CJ152" s="177">
        <f t="shared" ca="1" si="59"/>
        <v>0</v>
      </c>
      <c r="CL152" s="178">
        <f t="shared" ca="1" si="62"/>
        <v>0</v>
      </c>
      <c r="CM152" s="174">
        <f ca="1">IF(X151&lt;=0,0,IF($C152-$CJ152&lt;=SUM($CL152:CL152),0,IF(BE152+$C152-$CJ152-SUM($CL152:CL152)&gt;X151+AN152,X151+AN152-BE152,$C152-$CJ152-SUM($CL152:CL152))))</f>
        <v>0</v>
      </c>
      <c r="CN152" s="174">
        <f ca="1">IF(Y151&lt;=0,0,IF($C152-$CJ152&lt;=SUM($CL152:CM152),0,IF(BF152+$C152-$CJ152-SUM($CL152:CM152)&gt;Y151+AO152,Y151+AO152-BF152,$C152-$CJ152-SUM($CL152:CM152))))</f>
        <v>0</v>
      </c>
      <c r="CO152" s="174">
        <f ca="1">IF(Z151&lt;=0,0,IF($C152-$CJ152&lt;=SUM($CL152:CN152),0,IF(BG152+$C152-$CJ152-SUM($CL152:CN152)&gt;Z151+AP152,Z151+AP152-BG152,$C152-$CJ152-SUM($CL152:CN152))))</f>
        <v>0</v>
      </c>
      <c r="CP152" s="174">
        <f ca="1">IF(AA151&lt;=0,0,IF($C152-$CJ152&lt;=SUM($CL152:CO152),0,IF(BH152+$C152-$CJ152-SUM($CL152:CO152)&gt;AA151+AQ152,AA151+AQ152-BH152,$C152-$CJ152-SUM($CL152:CO152))))</f>
        <v>0</v>
      </c>
      <c r="CQ152" s="174">
        <f ca="1">IF(AB151&lt;=0,0,IF($C152-$CJ152&lt;=SUM($CL152:CP152),0,IF(BI152+$C152-$CJ152-SUM($CL152:CP152)&gt;AB151+AR152,AB151+AR152-BI152,$C152-$CJ152-SUM($CL152:CP152))))</f>
        <v>0</v>
      </c>
      <c r="CR152" s="174">
        <f ca="1">IF(AC151&lt;=0,0,IF($C152-$CJ152&lt;=SUM($CL152:CQ152),0,IF(BJ152+$C152-$CJ152-SUM($CL152:CQ152)&gt;AC151+AS152,AC151+AS152-BJ152,$C152-$CJ152-SUM($CL152:CQ152))))</f>
        <v>0</v>
      </c>
      <c r="CS152" s="174">
        <f ca="1">IF(AD151&lt;=0,0,IF($C152-$CJ152&lt;=SUM($CL152:CR152),0,IF(BK152+$C152-$CJ152-SUM($CL152:CR152)&gt;AD151+AT152,AD151+AT152-BK152,$C152-$CJ152-SUM($CL152:CR152))))</f>
        <v>0</v>
      </c>
      <c r="CT152" s="174">
        <f ca="1">IF(AE151&lt;=0,0,IF($C152-$CJ152&lt;=SUM($CL152:CS152),0,IF(BL152+$C152-$CJ152-SUM($CL152:CS152)&gt;AE151+AU152,AE151+AU152-BL152,$C152-$CJ152-SUM($CL152:CS152))))</f>
        <v>0</v>
      </c>
      <c r="CU152" s="174">
        <f ca="1">IF(AF151&lt;=0,0,IF($C152-$CJ152&lt;=SUM($CL152:CT152),0,IF(BM152+$C152-$CJ152-SUM($CL152:CT152)&gt;AF151+AV152,AF151+AV152-BM152,$C152-$CJ152-SUM($CL152:CT152))))</f>
        <v>0</v>
      </c>
      <c r="CV152" s="174">
        <f ca="1">IF(AG151&lt;=0,0,IF($C152-$CJ152&lt;=SUM($CL152:CU152),0,IF(BN152+$C152-$CJ152-SUM($CL152:CU152)&gt;AG151+AW152,AG151+AW152-BN152,$C152-$CJ152-SUM($CL152:CU152))))</f>
        <v>0</v>
      </c>
      <c r="CW152" s="174">
        <f ca="1">IF(AH151&lt;=0,0,IF($C152-$CJ152&lt;=SUM($CL152:CV152),0,IF(BO152+$C152-$CJ152-SUM($CL152:CV152)&gt;AH151+AX152,AH151+AX152-BO152,$C152-$CJ152-SUM($CL152:CV152))))</f>
        <v>0</v>
      </c>
      <c r="CX152" s="174">
        <f ca="1">IF(AI151&lt;=0,0,IF($C152-$CJ152&lt;=SUM($CL152:CW152),0,IF(BP152+$C152-$CJ152-SUM($CL152:CW152)&gt;AI151+AY152,AI151+AY152-BP152,$C152-$CJ152-SUM($CL152:CW152))))</f>
        <v>0</v>
      </c>
      <c r="CY152" s="174">
        <f ca="1">IF(AJ151&lt;=0,0,IF($C152-$CJ152&lt;=SUM($CL152:CX152),0,IF(BQ152+$C152-$CJ152-SUM($CL152:CX152)&gt;AJ151+AZ152,AJ151+AZ152-BQ152,$C152-$CJ152-SUM($CL152:CX152))))</f>
        <v>0</v>
      </c>
      <c r="CZ152" s="174">
        <f ca="1">IF(AK151&lt;=0,0,IF($C152-$CJ152&lt;=SUM($CL152:CY152),0,IF(BR152+$C152-$CJ152-SUM($CL152:CY152)&gt;AK151+BA152,AK151+BA152-BR152,$C152-$CJ152-SUM($CL152:CY152))))</f>
        <v>0</v>
      </c>
      <c r="DA152" s="176"/>
      <c r="DB152" s="176"/>
    </row>
    <row r="153" spans="1:106">
      <c r="A153" s="165" t="str">
        <f t="shared" ref="A153:A216" ca="1" si="86">IF(SUM(W152:AK152)&lt;=0,"",A152+1)</f>
        <v/>
      </c>
      <c r="B153" s="166" t="e">
        <f t="shared" ca="1" si="60"/>
        <v>#N/A</v>
      </c>
      <c r="C153" s="169" t="str">
        <f ca="1">IF(A153="","",IF(debteliminator,IF(($E$7-BS153)&lt;0,0,$E$7-BS153),0)+D153)</f>
        <v/>
      </c>
      <c r="D153" s="420"/>
      <c r="E153" s="172">
        <f t="shared" ca="1" si="61"/>
        <v>0</v>
      </c>
      <c r="F153" s="172">
        <f t="shared" ca="1" si="63"/>
        <v>0</v>
      </c>
      <c r="G153" s="172">
        <f t="shared" ca="1" si="64"/>
        <v>0</v>
      </c>
      <c r="H153" s="172">
        <f t="shared" ca="1" si="65"/>
        <v>0</v>
      </c>
      <c r="I153" s="172">
        <f t="shared" ca="1" si="66"/>
        <v>0</v>
      </c>
      <c r="J153" s="172">
        <f t="shared" ca="1" si="67"/>
        <v>0</v>
      </c>
      <c r="K153" s="172">
        <f t="shared" ca="1" si="68"/>
        <v>0</v>
      </c>
      <c r="L153" s="172">
        <f t="shared" ca="1" si="69"/>
        <v>0</v>
      </c>
      <c r="M153" s="172">
        <f t="shared" ca="1" si="70"/>
        <v>0</v>
      </c>
      <c r="N153" s="172">
        <f t="shared" ca="1" si="71"/>
        <v>0</v>
      </c>
      <c r="O153" s="172">
        <f t="shared" ca="1" si="72"/>
        <v>0</v>
      </c>
      <c r="P153" s="172">
        <f t="shared" ca="1" si="73"/>
        <v>0</v>
      </c>
      <c r="Q153" s="172">
        <f t="shared" ca="1" si="74"/>
        <v>0</v>
      </c>
      <c r="R153" s="172">
        <f t="shared" ca="1" si="75"/>
        <v>0</v>
      </c>
      <c r="S153" s="172">
        <f t="shared" ca="1" si="76"/>
        <v>0</v>
      </c>
      <c r="U153" s="169">
        <f t="shared" ref="U153:U216" ca="1" si="87">SUM(W153:AK153)</f>
        <v>0</v>
      </c>
      <c r="V153" s="173">
        <f t="shared" ref="V153:V216" ca="1" si="88">SUM(E153:S153)</f>
        <v>0</v>
      </c>
      <c r="W153" s="174">
        <f t="shared" ref="W153:W216" ca="1" si="89">IF(E$10=0,0,ROUND(W152-(E153-AM153),2))</f>
        <v>0</v>
      </c>
      <c r="X153" s="174">
        <f t="shared" ref="X153:AK168" ca="1" si="90">IF(F$10=0,0,ROUND(X152-(F153-AN153),2))</f>
        <v>0</v>
      </c>
      <c r="Y153" s="174">
        <f t="shared" ca="1" si="90"/>
        <v>0</v>
      </c>
      <c r="Z153" s="174">
        <f t="shared" ca="1" si="90"/>
        <v>0</v>
      </c>
      <c r="AA153" s="174">
        <f t="shared" ca="1" si="90"/>
        <v>0</v>
      </c>
      <c r="AB153" s="174">
        <f t="shared" ca="1" si="90"/>
        <v>0</v>
      </c>
      <c r="AC153" s="174">
        <f t="shared" ca="1" si="90"/>
        <v>0</v>
      </c>
      <c r="AD153" s="174">
        <f t="shared" ca="1" si="90"/>
        <v>0</v>
      </c>
      <c r="AE153" s="174">
        <f t="shared" ca="1" si="90"/>
        <v>0</v>
      </c>
      <c r="AF153" s="174">
        <f t="shared" ca="1" si="90"/>
        <v>0</v>
      </c>
      <c r="AG153" s="174">
        <f t="shared" ca="1" si="90"/>
        <v>0</v>
      </c>
      <c r="AH153" s="174">
        <f t="shared" ca="1" si="90"/>
        <v>0</v>
      </c>
      <c r="AI153" s="174">
        <f t="shared" ca="1" si="90"/>
        <v>0</v>
      </c>
      <c r="AJ153" s="174">
        <f t="shared" ca="1" si="90"/>
        <v>0</v>
      </c>
      <c r="AK153" s="174">
        <f t="shared" ca="1" si="90"/>
        <v>0</v>
      </c>
      <c r="AL153" s="179"/>
      <c r="AM153" s="174">
        <f t="shared" ref="AM153:AM216" ca="1" si="91">ROUND(W152*E$12/12,2)</f>
        <v>0</v>
      </c>
      <c r="AN153" s="174">
        <f t="shared" ref="AN153:BA168" ca="1" si="92">ROUND(X152*F$12/12,2)</f>
        <v>0</v>
      </c>
      <c r="AO153" s="174">
        <f t="shared" ca="1" si="92"/>
        <v>0</v>
      </c>
      <c r="AP153" s="174">
        <f t="shared" ca="1" si="92"/>
        <v>0</v>
      </c>
      <c r="AQ153" s="174">
        <f t="shared" ca="1" si="92"/>
        <v>0</v>
      </c>
      <c r="AR153" s="174">
        <f t="shared" ca="1" si="92"/>
        <v>0</v>
      </c>
      <c r="AS153" s="174">
        <f t="shared" ca="1" si="92"/>
        <v>0</v>
      </c>
      <c r="AT153" s="174">
        <f t="shared" ca="1" si="92"/>
        <v>0</v>
      </c>
      <c r="AU153" s="174">
        <f t="shared" ca="1" si="92"/>
        <v>0</v>
      </c>
      <c r="AV153" s="174">
        <f t="shared" ca="1" si="92"/>
        <v>0</v>
      </c>
      <c r="AW153" s="174">
        <f t="shared" ca="1" si="92"/>
        <v>0</v>
      </c>
      <c r="AX153" s="174">
        <f t="shared" ca="1" si="92"/>
        <v>0</v>
      </c>
      <c r="AY153" s="174">
        <f t="shared" ca="1" si="92"/>
        <v>0</v>
      </c>
      <c r="AZ153" s="174">
        <f t="shared" ca="1" si="92"/>
        <v>0</v>
      </c>
      <c r="BA153" s="174">
        <f t="shared" ca="1" si="92"/>
        <v>0</v>
      </c>
      <c r="BB153" s="175">
        <f t="shared" ref="BB153:BB216" ca="1" si="93">SUM(AM153:BA153)</f>
        <v>0</v>
      </c>
      <c r="BC153" s="176"/>
      <c r="BD153" s="174">
        <f t="shared" ref="BD153:BD216" ca="1" si="94">IF(W152&gt;0,IF((W152+AM153)&lt;E$13,W152+AM153,E$13),0)</f>
        <v>0</v>
      </c>
      <c r="BE153" s="174">
        <f t="shared" ref="BE153:BR168" ca="1" si="95">IF(X152&gt;0,IF((X152+AN153)&lt;F$13,X152+AN153,F$13),0)</f>
        <v>0</v>
      </c>
      <c r="BF153" s="174">
        <f t="shared" ca="1" si="95"/>
        <v>0</v>
      </c>
      <c r="BG153" s="174">
        <f t="shared" ca="1" si="95"/>
        <v>0</v>
      </c>
      <c r="BH153" s="174">
        <f t="shared" ca="1" si="95"/>
        <v>0</v>
      </c>
      <c r="BI153" s="174">
        <f t="shared" ca="1" si="95"/>
        <v>0</v>
      </c>
      <c r="BJ153" s="174">
        <f t="shared" ca="1" si="95"/>
        <v>0</v>
      </c>
      <c r="BK153" s="174">
        <f t="shared" ca="1" si="95"/>
        <v>0</v>
      </c>
      <c r="BL153" s="174">
        <f t="shared" ca="1" si="95"/>
        <v>0</v>
      </c>
      <c r="BM153" s="174">
        <f t="shared" ca="1" si="95"/>
        <v>0</v>
      </c>
      <c r="BN153" s="174">
        <f t="shared" ca="1" si="95"/>
        <v>0</v>
      </c>
      <c r="BO153" s="174">
        <f t="shared" ca="1" si="95"/>
        <v>0</v>
      </c>
      <c r="BP153" s="174">
        <f t="shared" ca="1" si="95"/>
        <v>0</v>
      </c>
      <c r="BQ153" s="174">
        <f t="shared" ca="1" si="95"/>
        <v>0</v>
      </c>
      <c r="BR153" s="174">
        <f t="shared" ca="1" si="95"/>
        <v>0</v>
      </c>
      <c r="BS153" s="177">
        <f t="shared" ref="BS153:BS216" ca="1" si="96">SUM(BD153:BR153)</f>
        <v>0</v>
      </c>
      <c r="BT153" s="175"/>
      <c r="BU153" s="178">
        <f ca="1">IF(NOT(debteliminator),0,IF(OR(E$11=0,W152+AM153-BD153&lt;=E$11),0,MIN(W152+AM153-BD153-E$11,$C153)))</f>
        <v>0</v>
      </c>
      <c r="BV153" s="174">
        <f ca="1">IF(NOT(debteliminator),0,IF(OR(F$11=0,X152+AN153-BE153&lt;=F$11),0,MIN(X152+AN153-BE153-F$11,$C153-SUM($BU153:BU153))))</f>
        <v>0</v>
      </c>
      <c r="BW153" s="174">
        <f ca="1">IF(NOT(debteliminator),0,IF(OR(G$11=0,Y152+AO153-BF153&lt;=G$11),0,MIN(Y152+AO153-BF153-G$11,$C153-SUM($BU153:BV153))))</f>
        <v>0</v>
      </c>
      <c r="BX153" s="174">
        <f ca="1">IF(NOT(debteliminator),0,IF(OR(H$11=0,Z152+AP153-BG153&lt;=H$11),0,MIN(Z152+AP153-BG153-H$11,$C153-SUM($BU153:BW153))))</f>
        <v>0</v>
      </c>
      <c r="BY153" s="174">
        <f ca="1">IF(NOT(debteliminator),0,IF(OR(I$11=0,AA152+AQ153-BH153&lt;=I$11),0,MIN(AA152+AQ153-BH153-I$11,$C153-SUM($BU153:BX153))))</f>
        <v>0</v>
      </c>
      <c r="BZ153" s="174">
        <f ca="1">IF(NOT(debteliminator),0,IF(OR(J$11=0,AB152+AR153-BI153&lt;=J$11),0,MIN(AB152+AR153-BI153-J$11,$C153-SUM($BU153:BY153))))</f>
        <v>0</v>
      </c>
      <c r="CA153" s="174">
        <f ca="1">IF(NOT(debteliminator),0,IF(OR(K$11=0,AC152+AS153-BJ153&lt;=K$11),0,MIN(AC152+AS153-BJ153-K$11,$C153-SUM($BU153:BZ153))))</f>
        <v>0</v>
      </c>
      <c r="CB153" s="174">
        <f ca="1">IF(NOT(debteliminator),0,IF(OR(L$11=0,AD152+AT153-BK153&lt;=L$11),0,MIN(AD152+AT153-BK153-L$11,$C153-SUM($BU153:CA153))))</f>
        <v>0</v>
      </c>
      <c r="CC153" s="174">
        <f ca="1">IF(NOT(debteliminator),0,IF(OR(M$11=0,AE152+AU153-BL153&lt;=M$11),0,MIN(AE152+AU153-BL153-M$11,$C153-SUM($BU153:CB153))))</f>
        <v>0</v>
      </c>
      <c r="CD153" s="174">
        <f ca="1">IF(NOT(debteliminator),0,IF(OR(N$11=0,AF152+AV153-BM153&lt;=N$11),0,MIN(AF152+AV153-BM153-N$11,$C153-SUM($BU153:CC153))))</f>
        <v>0</v>
      </c>
      <c r="CE153" s="174">
        <f ca="1">IF(NOT(debteliminator),0,IF(OR(O$11=0,AG152+AW153-BN153&lt;=O$11),0,MIN(AG152+AW153-BN153-O$11,$C153-SUM($BU153:CD153))))</f>
        <v>0</v>
      </c>
      <c r="CF153" s="174">
        <f ca="1">IF(NOT(debteliminator),0,IF(OR(P$11=0,AH152+AX153-BO153&lt;=P$11),0,MIN(AH152+AX153-BO153-P$11,$C153-SUM($BU153:CE153))))</f>
        <v>0</v>
      </c>
      <c r="CG153" s="174">
        <f ca="1">IF(NOT(debteliminator),0,IF(OR(Q$11=0,AI152+AY153-BP153&lt;=Q$11),0,MIN(AI152+AY153-BP153-Q$11,$C153-SUM($BU153:CF153))))</f>
        <v>0</v>
      </c>
      <c r="CH153" s="174">
        <f ca="1">IF(NOT(debteliminator),0,IF(OR(R$11=0,AJ152+AZ153-BQ153&lt;=R$11),0,MIN(AJ152+AZ153-BQ153-R$11,$C153-SUM($BU153:CG153))))</f>
        <v>0</v>
      </c>
      <c r="CI153" s="174">
        <f ca="1">IF(NOT(debteliminator),0,IF(OR(S$11=0,AK152+BA153-BR153&lt;=S$11),0,MIN(AK152+BA153-BR153-S$11,$C153-SUM($BU153:CH153))))</f>
        <v>0</v>
      </c>
      <c r="CJ153" s="177">
        <f t="shared" ref="CJ153:CJ216" ca="1" si="97">SUM(BU153:CI153)</f>
        <v>0</v>
      </c>
      <c r="CL153" s="178">
        <f t="shared" ca="1" si="62"/>
        <v>0</v>
      </c>
      <c r="CM153" s="174">
        <f ca="1">IF(X152&lt;=0,0,IF($C153-$CJ153&lt;=SUM($CL153:CL153),0,IF(BE153+$C153-$CJ153-SUM($CL153:CL153)&gt;X152+AN153,X152+AN153-BE153,$C153-$CJ153-SUM($CL153:CL153))))</f>
        <v>0</v>
      </c>
      <c r="CN153" s="174">
        <f ca="1">IF(Y152&lt;=0,0,IF($C153-$CJ153&lt;=SUM($CL153:CM153),0,IF(BF153+$C153-$CJ153-SUM($CL153:CM153)&gt;Y152+AO153,Y152+AO153-BF153,$C153-$CJ153-SUM($CL153:CM153))))</f>
        <v>0</v>
      </c>
      <c r="CO153" s="174">
        <f ca="1">IF(Z152&lt;=0,0,IF($C153-$CJ153&lt;=SUM($CL153:CN153),0,IF(BG153+$C153-$CJ153-SUM($CL153:CN153)&gt;Z152+AP153,Z152+AP153-BG153,$C153-$CJ153-SUM($CL153:CN153))))</f>
        <v>0</v>
      </c>
      <c r="CP153" s="174">
        <f ca="1">IF(AA152&lt;=0,0,IF($C153-$CJ153&lt;=SUM($CL153:CO153),0,IF(BH153+$C153-$CJ153-SUM($CL153:CO153)&gt;AA152+AQ153,AA152+AQ153-BH153,$C153-$CJ153-SUM($CL153:CO153))))</f>
        <v>0</v>
      </c>
      <c r="CQ153" s="174">
        <f ca="1">IF(AB152&lt;=0,0,IF($C153-$CJ153&lt;=SUM($CL153:CP153),0,IF(BI153+$C153-$CJ153-SUM($CL153:CP153)&gt;AB152+AR153,AB152+AR153-BI153,$C153-$CJ153-SUM($CL153:CP153))))</f>
        <v>0</v>
      </c>
      <c r="CR153" s="174">
        <f ca="1">IF(AC152&lt;=0,0,IF($C153-$CJ153&lt;=SUM($CL153:CQ153),0,IF(BJ153+$C153-$CJ153-SUM($CL153:CQ153)&gt;AC152+AS153,AC152+AS153-BJ153,$C153-$CJ153-SUM($CL153:CQ153))))</f>
        <v>0</v>
      </c>
      <c r="CS153" s="174">
        <f ca="1">IF(AD152&lt;=0,0,IF($C153-$CJ153&lt;=SUM($CL153:CR153),0,IF(BK153+$C153-$CJ153-SUM($CL153:CR153)&gt;AD152+AT153,AD152+AT153-BK153,$C153-$CJ153-SUM($CL153:CR153))))</f>
        <v>0</v>
      </c>
      <c r="CT153" s="174">
        <f ca="1">IF(AE152&lt;=0,0,IF($C153-$CJ153&lt;=SUM($CL153:CS153),0,IF(BL153+$C153-$CJ153-SUM($CL153:CS153)&gt;AE152+AU153,AE152+AU153-BL153,$C153-$CJ153-SUM($CL153:CS153))))</f>
        <v>0</v>
      </c>
      <c r="CU153" s="174">
        <f ca="1">IF(AF152&lt;=0,0,IF($C153-$CJ153&lt;=SUM($CL153:CT153),0,IF(BM153+$C153-$CJ153-SUM($CL153:CT153)&gt;AF152+AV153,AF152+AV153-BM153,$C153-$CJ153-SUM($CL153:CT153))))</f>
        <v>0</v>
      </c>
      <c r="CV153" s="174">
        <f ca="1">IF(AG152&lt;=0,0,IF($C153-$CJ153&lt;=SUM($CL153:CU153),0,IF(BN153+$C153-$CJ153-SUM($CL153:CU153)&gt;AG152+AW153,AG152+AW153-BN153,$C153-$CJ153-SUM($CL153:CU153))))</f>
        <v>0</v>
      </c>
      <c r="CW153" s="174">
        <f ca="1">IF(AH152&lt;=0,0,IF($C153-$CJ153&lt;=SUM($CL153:CV153),0,IF(BO153+$C153-$CJ153-SUM($CL153:CV153)&gt;AH152+AX153,AH152+AX153-BO153,$C153-$CJ153-SUM($CL153:CV153))))</f>
        <v>0</v>
      </c>
      <c r="CX153" s="174">
        <f ca="1">IF(AI152&lt;=0,0,IF($C153-$CJ153&lt;=SUM($CL153:CW153),0,IF(BP153+$C153-$CJ153-SUM($CL153:CW153)&gt;AI152+AY153,AI152+AY153-BP153,$C153-$CJ153-SUM($CL153:CW153))))</f>
        <v>0</v>
      </c>
      <c r="CY153" s="174">
        <f ca="1">IF(AJ152&lt;=0,0,IF($C153-$CJ153&lt;=SUM($CL153:CX153),0,IF(BQ153+$C153-$CJ153-SUM($CL153:CX153)&gt;AJ152+AZ153,AJ152+AZ153-BQ153,$C153-$CJ153-SUM($CL153:CX153))))</f>
        <v>0</v>
      </c>
      <c r="CZ153" s="174">
        <f ca="1">IF(AK152&lt;=0,0,IF($C153-$CJ153&lt;=SUM($CL153:CY153),0,IF(BR153+$C153-$CJ153-SUM($CL153:CY153)&gt;AK152+BA153,AK152+BA153-BR153,$C153-$CJ153-SUM($CL153:CY153))))</f>
        <v>0</v>
      </c>
      <c r="DA153" s="176"/>
      <c r="DB153" s="176"/>
    </row>
    <row r="154" spans="1:106">
      <c r="A154" s="165" t="str">
        <f t="shared" ca="1" si="86"/>
        <v/>
      </c>
      <c r="B154" s="166" t="e">
        <f t="shared" ref="B154:B217" ca="1" si="98">IF(A154="",NA(),DATE(YEAR(B153),MONTH(B153)+1,1))</f>
        <v>#N/A</v>
      </c>
      <c r="C154" s="169" t="str">
        <f ca="1">IF(A154="","",IF(debteliminator,IF(($E$7-BS154)&lt;0,0,$E$7-BS154),0)+D154)</f>
        <v/>
      </c>
      <c r="D154" s="420"/>
      <c r="E154" s="172">
        <f t="shared" ref="E154:E217" ca="1" si="99">BD154+CL154+BU154</f>
        <v>0</v>
      </c>
      <c r="F154" s="172">
        <f t="shared" ca="1" si="63"/>
        <v>0</v>
      </c>
      <c r="G154" s="172">
        <f t="shared" ca="1" si="64"/>
        <v>0</v>
      </c>
      <c r="H154" s="172">
        <f t="shared" ca="1" si="65"/>
        <v>0</v>
      </c>
      <c r="I154" s="172">
        <f t="shared" ca="1" si="66"/>
        <v>0</v>
      </c>
      <c r="J154" s="172">
        <f t="shared" ca="1" si="67"/>
        <v>0</v>
      </c>
      <c r="K154" s="172">
        <f t="shared" ca="1" si="68"/>
        <v>0</v>
      </c>
      <c r="L154" s="172">
        <f t="shared" ca="1" si="69"/>
        <v>0</v>
      </c>
      <c r="M154" s="172">
        <f t="shared" ca="1" si="70"/>
        <v>0</v>
      </c>
      <c r="N154" s="172">
        <f t="shared" ca="1" si="71"/>
        <v>0</v>
      </c>
      <c r="O154" s="172">
        <f t="shared" ca="1" si="72"/>
        <v>0</v>
      </c>
      <c r="P154" s="172">
        <f t="shared" ca="1" si="73"/>
        <v>0</v>
      </c>
      <c r="Q154" s="172">
        <f t="shared" ca="1" si="74"/>
        <v>0</v>
      </c>
      <c r="R154" s="172">
        <f t="shared" ca="1" si="75"/>
        <v>0</v>
      </c>
      <c r="S154" s="172">
        <f t="shared" ca="1" si="76"/>
        <v>0</v>
      </c>
      <c r="U154" s="169">
        <f t="shared" ca="1" si="87"/>
        <v>0</v>
      </c>
      <c r="V154" s="173">
        <f t="shared" ca="1" si="88"/>
        <v>0</v>
      </c>
      <c r="W154" s="174">
        <f t="shared" ca="1" si="89"/>
        <v>0</v>
      </c>
      <c r="X154" s="174">
        <f t="shared" ca="1" si="90"/>
        <v>0</v>
      </c>
      <c r="Y154" s="174">
        <f t="shared" ca="1" si="90"/>
        <v>0</v>
      </c>
      <c r="Z154" s="174">
        <f t="shared" ca="1" si="90"/>
        <v>0</v>
      </c>
      <c r="AA154" s="174">
        <f t="shared" ca="1" si="90"/>
        <v>0</v>
      </c>
      <c r="AB154" s="174">
        <f t="shared" ca="1" si="90"/>
        <v>0</v>
      </c>
      <c r="AC154" s="174">
        <f t="shared" ca="1" si="90"/>
        <v>0</v>
      </c>
      <c r="AD154" s="174">
        <f t="shared" ca="1" si="90"/>
        <v>0</v>
      </c>
      <c r="AE154" s="174">
        <f t="shared" ca="1" si="90"/>
        <v>0</v>
      </c>
      <c r="AF154" s="174">
        <f t="shared" ca="1" si="90"/>
        <v>0</v>
      </c>
      <c r="AG154" s="174">
        <f t="shared" ca="1" si="90"/>
        <v>0</v>
      </c>
      <c r="AH154" s="174">
        <f t="shared" ca="1" si="90"/>
        <v>0</v>
      </c>
      <c r="AI154" s="174">
        <f t="shared" ca="1" si="90"/>
        <v>0</v>
      </c>
      <c r="AJ154" s="174">
        <f t="shared" ca="1" si="90"/>
        <v>0</v>
      </c>
      <c r="AK154" s="174">
        <f t="shared" ca="1" si="90"/>
        <v>0</v>
      </c>
      <c r="AL154" s="179"/>
      <c r="AM154" s="174">
        <f t="shared" ca="1" si="91"/>
        <v>0</v>
      </c>
      <c r="AN154" s="174">
        <f t="shared" ca="1" si="92"/>
        <v>0</v>
      </c>
      <c r="AO154" s="174">
        <f t="shared" ca="1" si="92"/>
        <v>0</v>
      </c>
      <c r="AP154" s="174">
        <f t="shared" ca="1" si="92"/>
        <v>0</v>
      </c>
      <c r="AQ154" s="174">
        <f t="shared" ca="1" si="92"/>
        <v>0</v>
      </c>
      <c r="AR154" s="174">
        <f t="shared" ca="1" si="92"/>
        <v>0</v>
      </c>
      <c r="AS154" s="174">
        <f t="shared" ca="1" si="92"/>
        <v>0</v>
      </c>
      <c r="AT154" s="174">
        <f t="shared" ca="1" si="92"/>
        <v>0</v>
      </c>
      <c r="AU154" s="174">
        <f t="shared" ca="1" si="92"/>
        <v>0</v>
      </c>
      <c r="AV154" s="174">
        <f t="shared" ca="1" si="92"/>
        <v>0</v>
      </c>
      <c r="AW154" s="174">
        <f t="shared" ca="1" si="92"/>
        <v>0</v>
      </c>
      <c r="AX154" s="174">
        <f t="shared" ca="1" si="92"/>
        <v>0</v>
      </c>
      <c r="AY154" s="174">
        <f t="shared" ca="1" si="92"/>
        <v>0</v>
      </c>
      <c r="AZ154" s="174">
        <f t="shared" ca="1" si="92"/>
        <v>0</v>
      </c>
      <c r="BA154" s="174">
        <f t="shared" ca="1" si="92"/>
        <v>0</v>
      </c>
      <c r="BB154" s="175">
        <f t="shared" ca="1" si="93"/>
        <v>0</v>
      </c>
      <c r="BC154" s="176"/>
      <c r="BD154" s="174">
        <f t="shared" ca="1" si="94"/>
        <v>0</v>
      </c>
      <c r="BE154" s="174">
        <f t="shared" ca="1" si="95"/>
        <v>0</v>
      </c>
      <c r="BF154" s="174">
        <f t="shared" ca="1" si="95"/>
        <v>0</v>
      </c>
      <c r="BG154" s="174">
        <f t="shared" ca="1" si="95"/>
        <v>0</v>
      </c>
      <c r="BH154" s="174">
        <f t="shared" ca="1" si="95"/>
        <v>0</v>
      </c>
      <c r="BI154" s="174">
        <f t="shared" ca="1" si="95"/>
        <v>0</v>
      </c>
      <c r="BJ154" s="174">
        <f t="shared" ca="1" si="95"/>
        <v>0</v>
      </c>
      <c r="BK154" s="174">
        <f t="shared" ca="1" si="95"/>
        <v>0</v>
      </c>
      <c r="BL154" s="174">
        <f t="shared" ca="1" si="95"/>
        <v>0</v>
      </c>
      <c r="BM154" s="174">
        <f t="shared" ca="1" si="95"/>
        <v>0</v>
      </c>
      <c r="BN154" s="174">
        <f t="shared" ca="1" si="95"/>
        <v>0</v>
      </c>
      <c r="BO154" s="174">
        <f t="shared" ca="1" si="95"/>
        <v>0</v>
      </c>
      <c r="BP154" s="174">
        <f t="shared" ca="1" si="95"/>
        <v>0</v>
      </c>
      <c r="BQ154" s="174">
        <f t="shared" ca="1" si="95"/>
        <v>0</v>
      </c>
      <c r="BR154" s="174">
        <f t="shared" ca="1" si="95"/>
        <v>0</v>
      </c>
      <c r="BS154" s="177">
        <f t="shared" ca="1" si="96"/>
        <v>0</v>
      </c>
      <c r="BT154" s="175"/>
      <c r="BU154" s="178">
        <f ca="1">IF(NOT(debteliminator),0,IF(OR(E$11=0,W153+AM154-BD154&lt;=E$11),0,MIN(W153+AM154-BD154-E$11,$C154)))</f>
        <v>0</v>
      </c>
      <c r="BV154" s="174">
        <f ca="1">IF(NOT(debteliminator),0,IF(OR(F$11=0,X153+AN154-BE154&lt;=F$11),0,MIN(X153+AN154-BE154-F$11,$C154-SUM($BU154:BU154))))</f>
        <v>0</v>
      </c>
      <c r="BW154" s="174">
        <f ca="1">IF(NOT(debteliminator),0,IF(OR(G$11=0,Y153+AO154-BF154&lt;=G$11),0,MIN(Y153+AO154-BF154-G$11,$C154-SUM($BU154:BV154))))</f>
        <v>0</v>
      </c>
      <c r="BX154" s="174">
        <f ca="1">IF(NOT(debteliminator),0,IF(OR(H$11=0,Z153+AP154-BG154&lt;=H$11),0,MIN(Z153+AP154-BG154-H$11,$C154-SUM($BU154:BW154))))</f>
        <v>0</v>
      </c>
      <c r="BY154" s="174">
        <f ca="1">IF(NOT(debteliminator),0,IF(OR(I$11=0,AA153+AQ154-BH154&lt;=I$11),0,MIN(AA153+AQ154-BH154-I$11,$C154-SUM($BU154:BX154))))</f>
        <v>0</v>
      </c>
      <c r="BZ154" s="174">
        <f ca="1">IF(NOT(debteliminator),0,IF(OR(J$11=0,AB153+AR154-BI154&lt;=J$11),0,MIN(AB153+AR154-BI154-J$11,$C154-SUM($BU154:BY154))))</f>
        <v>0</v>
      </c>
      <c r="CA154" s="174">
        <f ca="1">IF(NOT(debteliminator),0,IF(OR(K$11=0,AC153+AS154-BJ154&lt;=K$11),0,MIN(AC153+AS154-BJ154-K$11,$C154-SUM($BU154:BZ154))))</f>
        <v>0</v>
      </c>
      <c r="CB154" s="174">
        <f ca="1">IF(NOT(debteliminator),0,IF(OR(L$11=0,AD153+AT154-BK154&lt;=L$11),0,MIN(AD153+AT154-BK154-L$11,$C154-SUM($BU154:CA154))))</f>
        <v>0</v>
      </c>
      <c r="CC154" s="174">
        <f ca="1">IF(NOT(debteliminator),0,IF(OR(M$11=0,AE153+AU154-BL154&lt;=M$11),0,MIN(AE153+AU154-BL154-M$11,$C154-SUM($BU154:CB154))))</f>
        <v>0</v>
      </c>
      <c r="CD154" s="174">
        <f ca="1">IF(NOT(debteliminator),0,IF(OR(N$11=0,AF153+AV154-BM154&lt;=N$11),0,MIN(AF153+AV154-BM154-N$11,$C154-SUM($BU154:CC154))))</f>
        <v>0</v>
      </c>
      <c r="CE154" s="174">
        <f ca="1">IF(NOT(debteliminator),0,IF(OR(O$11=0,AG153+AW154-BN154&lt;=O$11),0,MIN(AG153+AW154-BN154-O$11,$C154-SUM($BU154:CD154))))</f>
        <v>0</v>
      </c>
      <c r="CF154" s="174">
        <f ca="1">IF(NOT(debteliminator),0,IF(OR(P$11=0,AH153+AX154-BO154&lt;=P$11),0,MIN(AH153+AX154-BO154-P$11,$C154-SUM($BU154:CE154))))</f>
        <v>0</v>
      </c>
      <c r="CG154" s="174">
        <f ca="1">IF(NOT(debteliminator),0,IF(OR(Q$11=0,AI153+AY154-BP154&lt;=Q$11),0,MIN(AI153+AY154-BP154-Q$11,$C154-SUM($BU154:CF154))))</f>
        <v>0</v>
      </c>
      <c r="CH154" s="174">
        <f ca="1">IF(NOT(debteliminator),0,IF(OR(R$11=0,AJ153+AZ154-BQ154&lt;=R$11),0,MIN(AJ153+AZ154-BQ154-R$11,$C154-SUM($BU154:CG154))))</f>
        <v>0</v>
      </c>
      <c r="CI154" s="174">
        <f ca="1">IF(NOT(debteliminator),0,IF(OR(S$11=0,AK153+BA154-BR154&lt;=S$11),0,MIN(AK153+BA154-BR154-S$11,$C154-SUM($BU154:CH154))))</f>
        <v>0</v>
      </c>
      <c r="CJ154" s="177">
        <f t="shared" ca="1" si="97"/>
        <v>0</v>
      </c>
      <c r="CL154" s="178">
        <f t="shared" ref="CL154:CL217" ca="1" si="100">IF(W153&lt;=0,0,IF(BD154+$C154-$CJ154&gt;W153+AM154,W153+AM154-BD154,$C154-$CJ154))</f>
        <v>0</v>
      </c>
      <c r="CM154" s="174">
        <f ca="1">IF(X153&lt;=0,0,IF($C154-$CJ154&lt;=SUM($CL154:CL154),0,IF(BE154+$C154-$CJ154-SUM($CL154:CL154)&gt;X153+AN154,X153+AN154-BE154,$C154-$CJ154-SUM($CL154:CL154))))</f>
        <v>0</v>
      </c>
      <c r="CN154" s="174">
        <f ca="1">IF(Y153&lt;=0,0,IF($C154-$CJ154&lt;=SUM($CL154:CM154),0,IF(BF154+$C154-$CJ154-SUM($CL154:CM154)&gt;Y153+AO154,Y153+AO154-BF154,$C154-$CJ154-SUM($CL154:CM154))))</f>
        <v>0</v>
      </c>
      <c r="CO154" s="174">
        <f ca="1">IF(Z153&lt;=0,0,IF($C154-$CJ154&lt;=SUM($CL154:CN154),0,IF(BG154+$C154-$CJ154-SUM($CL154:CN154)&gt;Z153+AP154,Z153+AP154-BG154,$C154-$CJ154-SUM($CL154:CN154))))</f>
        <v>0</v>
      </c>
      <c r="CP154" s="174">
        <f ca="1">IF(AA153&lt;=0,0,IF($C154-$CJ154&lt;=SUM($CL154:CO154),0,IF(BH154+$C154-$CJ154-SUM($CL154:CO154)&gt;AA153+AQ154,AA153+AQ154-BH154,$C154-$CJ154-SUM($CL154:CO154))))</f>
        <v>0</v>
      </c>
      <c r="CQ154" s="174">
        <f ca="1">IF(AB153&lt;=0,0,IF($C154-$CJ154&lt;=SUM($CL154:CP154),0,IF(BI154+$C154-$CJ154-SUM($CL154:CP154)&gt;AB153+AR154,AB153+AR154-BI154,$C154-$CJ154-SUM($CL154:CP154))))</f>
        <v>0</v>
      </c>
      <c r="CR154" s="174">
        <f ca="1">IF(AC153&lt;=0,0,IF($C154-$CJ154&lt;=SUM($CL154:CQ154),0,IF(BJ154+$C154-$CJ154-SUM($CL154:CQ154)&gt;AC153+AS154,AC153+AS154-BJ154,$C154-$CJ154-SUM($CL154:CQ154))))</f>
        <v>0</v>
      </c>
      <c r="CS154" s="174">
        <f ca="1">IF(AD153&lt;=0,0,IF($C154-$CJ154&lt;=SUM($CL154:CR154),0,IF(BK154+$C154-$CJ154-SUM($CL154:CR154)&gt;AD153+AT154,AD153+AT154-BK154,$C154-$CJ154-SUM($CL154:CR154))))</f>
        <v>0</v>
      </c>
      <c r="CT154" s="174">
        <f ca="1">IF(AE153&lt;=0,0,IF($C154-$CJ154&lt;=SUM($CL154:CS154),0,IF(BL154+$C154-$CJ154-SUM($CL154:CS154)&gt;AE153+AU154,AE153+AU154-BL154,$C154-$CJ154-SUM($CL154:CS154))))</f>
        <v>0</v>
      </c>
      <c r="CU154" s="174">
        <f ca="1">IF(AF153&lt;=0,0,IF($C154-$CJ154&lt;=SUM($CL154:CT154),0,IF(BM154+$C154-$CJ154-SUM($CL154:CT154)&gt;AF153+AV154,AF153+AV154-BM154,$C154-$CJ154-SUM($CL154:CT154))))</f>
        <v>0</v>
      </c>
      <c r="CV154" s="174">
        <f ca="1">IF(AG153&lt;=0,0,IF($C154-$CJ154&lt;=SUM($CL154:CU154),0,IF(BN154+$C154-$CJ154-SUM($CL154:CU154)&gt;AG153+AW154,AG153+AW154-BN154,$C154-$CJ154-SUM($CL154:CU154))))</f>
        <v>0</v>
      </c>
      <c r="CW154" s="174">
        <f ca="1">IF(AH153&lt;=0,0,IF($C154-$CJ154&lt;=SUM($CL154:CV154),0,IF(BO154+$C154-$CJ154-SUM($CL154:CV154)&gt;AH153+AX154,AH153+AX154-BO154,$C154-$CJ154-SUM($CL154:CV154))))</f>
        <v>0</v>
      </c>
      <c r="CX154" s="174">
        <f ca="1">IF(AI153&lt;=0,0,IF($C154-$CJ154&lt;=SUM($CL154:CW154),0,IF(BP154+$C154-$CJ154-SUM($CL154:CW154)&gt;AI153+AY154,AI153+AY154-BP154,$C154-$CJ154-SUM($CL154:CW154))))</f>
        <v>0</v>
      </c>
      <c r="CY154" s="174">
        <f ca="1">IF(AJ153&lt;=0,0,IF($C154-$CJ154&lt;=SUM($CL154:CX154),0,IF(BQ154+$C154-$CJ154-SUM($CL154:CX154)&gt;AJ153+AZ154,AJ153+AZ154-BQ154,$C154-$CJ154-SUM($CL154:CX154))))</f>
        <v>0</v>
      </c>
      <c r="CZ154" s="174">
        <f ca="1">IF(AK153&lt;=0,0,IF($C154-$CJ154&lt;=SUM($CL154:CY154),0,IF(BR154+$C154-$CJ154-SUM($CL154:CY154)&gt;AK153+BA154,AK153+BA154-BR154,$C154-$CJ154-SUM($CL154:CY154))))</f>
        <v>0</v>
      </c>
      <c r="DA154" s="176"/>
      <c r="DB154" s="176"/>
    </row>
    <row r="155" spans="1:106">
      <c r="A155" s="165" t="str">
        <f t="shared" ca="1" si="86"/>
        <v/>
      </c>
      <c r="B155" s="166" t="e">
        <f t="shared" ca="1" si="98"/>
        <v>#N/A</v>
      </c>
      <c r="C155" s="169" t="str">
        <f ca="1">IF(A155="","",IF(debteliminator,IF(($E$7-BS155)&lt;0,0,$E$7-BS155),0)+D155)</f>
        <v/>
      </c>
      <c r="D155" s="420"/>
      <c r="E155" s="172">
        <f t="shared" ca="1" si="99"/>
        <v>0</v>
      </c>
      <c r="F155" s="172">
        <f t="shared" ca="1" si="63"/>
        <v>0</v>
      </c>
      <c r="G155" s="172">
        <f t="shared" ca="1" si="64"/>
        <v>0</v>
      </c>
      <c r="H155" s="172">
        <f t="shared" ca="1" si="65"/>
        <v>0</v>
      </c>
      <c r="I155" s="172">
        <f t="shared" ca="1" si="66"/>
        <v>0</v>
      </c>
      <c r="J155" s="172">
        <f t="shared" ca="1" si="67"/>
        <v>0</v>
      </c>
      <c r="K155" s="172">
        <f t="shared" ca="1" si="68"/>
        <v>0</v>
      </c>
      <c r="L155" s="172">
        <f t="shared" ca="1" si="69"/>
        <v>0</v>
      </c>
      <c r="M155" s="172">
        <f t="shared" ca="1" si="70"/>
        <v>0</v>
      </c>
      <c r="N155" s="172">
        <f t="shared" ca="1" si="71"/>
        <v>0</v>
      </c>
      <c r="O155" s="172">
        <f t="shared" ca="1" si="72"/>
        <v>0</v>
      </c>
      <c r="P155" s="172">
        <f t="shared" ca="1" si="73"/>
        <v>0</v>
      </c>
      <c r="Q155" s="172">
        <f t="shared" ca="1" si="74"/>
        <v>0</v>
      </c>
      <c r="R155" s="172">
        <f t="shared" ca="1" si="75"/>
        <v>0</v>
      </c>
      <c r="S155" s="172">
        <f t="shared" ca="1" si="76"/>
        <v>0</v>
      </c>
      <c r="U155" s="169">
        <f t="shared" ca="1" si="87"/>
        <v>0</v>
      </c>
      <c r="V155" s="173">
        <f t="shared" ca="1" si="88"/>
        <v>0</v>
      </c>
      <c r="W155" s="174">
        <f t="shared" ca="1" si="89"/>
        <v>0</v>
      </c>
      <c r="X155" s="174">
        <f t="shared" ca="1" si="90"/>
        <v>0</v>
      </c>
      <c r="Y155" s="174">
        <f t="shared" ca="1" si="90"/>
        <v>0</v>
      </c>
      <c r="Z155" s="174">
        <f t="shared" ca="1" si="90"/>
        <v>0</v>
      </c>
      <c r="AA155" s="174">
        <f t="shared" ca="1" si="90"/>
        <v>0</v>
      </c>
      <c r="AB155" s="174">
        <f t="shared" ca="1" si="90"/>
        <v>0</v>
      </c>
      <c r="AC155" s="174">
        <f t="shared" ca="1" si="90"/>
        <v>0</v>
      </c>
      <c r="AD155" s="174">
        <f t="shared" ca="1" si="90"/>
        <v>0</v>
      </c>
      <c r="AE155" s="174">
        <f t="shared" ca="1" si="90"/>
        <v>0</v>
      </c>
      <c r="AF155" s="174">
        <f t="shared" ca="1" si="90"/>
        <v>0</v>
      </c>
      <c r="AG155" s="174">
        <f t="shared" ca="1" si="90"/>
        <v>0</v>
      </c>
      <c r="AH155" s="174">
        <f t="shared" ca="1" si="90"/>
        <v>0</v>
      </c>
      <c r="AI155" s="174">
        <f t="shared" ca="1" si="90"/>
        <v>0</v>
      </c>
      <c r="AJ155" s="174">
        <f t="shared" ca="1" si="90"/>
        <v>0</v>
      </c>
      <c r="AK155" s="174">
        <f t="shared" ca="1" si="90"/>
        <v>0</v>
      </c>
      <c r="AL155" s="179"/>
      <c r="AM155" s="174">
        <f t="shared" ca="1" si="91"/>
        <v>0</v>
      </c>
      <c r="AN155" s="174">
        <f t="shared" ca="1" si="92"/>
        <v>0</v>
      </c>
      <c r="AO155" s="174">
        <f t="shared" ca="1" si="92"/>
        <v>0</v>
      </c>
      <c r="AP155" s="174">
        <f t="shared" ca="1" si="92"/>
        <v>0</v>
      </c>
      <c r="AQ155" s="174">
        <f t="shared" ca="1" si="92"/>
        <v>0</v>
      </c>
      <c r="AR155" s="174">
        <f t="shared" ca="1" si="92"/>
        <v>0</v>
      </c>
      <c r="AS155" s="174">
        <f t="shared" ca="1" si="92"/>
        <v>0</v>
      </c>
      <c r="AT155" s="174">
        <f t="shared" ca="1" si="92"/>
        <v>0</v>
      </c>
      <c r="AU155" s="174">
        <f t="shared" ca="1" si="92"/>
        <v>0</v>
      </c>
      <c r="AV155" s="174">
        <f t="shared" ca="1" si="92"/>
        <v>0</v>
      </c>
      <c r="AW155" s="174">
        <f t="shared" ca="1" si="92"/>
        <v>0</v>
      </c>
      <c r="AX155" s="174">
        <f t="shared" ca="1" si="92"/>
        <v>0</v>
      </c>
      <c r="AY155" s="174">
        <f t="shared" ca="1" si="92"/>
        <v>0</v>
      </c>
      <c r="AZ155" s="174">
        <f t="shared" ca="1" si="92"/>
        <v>0</v>
      </c>
      <c r="BA155" s="174">
        <f t="shared" ca="1" si="92"/>
        <v>0</v>
      </c>
      <c r="BB155" s="175">
        <f t="shared" ca="1" si="93"/>
        <v>0</v>
      </c>
      <c r="BC155" s="176"/>
      <c r="BD155" s="174">
        <f t="shared" ca="1" si="94"/>
        <v>0</v>
      </c>
      <c r="BE155" s="174">
        <f t="shared" ca="1" si="95"/>
        <v>0</v>
      </c>
      <c r="BF155" s="174">
        <f t="shared" ca="1" si="95"/>
        <v>0</v>
      </c>
      <c r="BG155" s="174">
        <f t="shared" ca="1" si="95"/>
        <v>0</v>
      </c>
      <c r="BH155" s="174">
        <f t="shared" ca="1" si="95"/>
        <v>0</v>
      </c>
      <c r="BI155" s="174">
        <f t="shared" ca="1" si="95"/>
        <v>0</v>
      </c>
      <c r="BJ155" s="174">
        <f t="shared" ca="1" si="95"/>
        <v>0</v>
      </c>
      <c r="BK155" s="174">
        <f t="shared" ca="1" si="95"/>
        <v>0</v>
      </c>
      <c r="BL155" s="174">
        <f t="shared" ca="1" si="95"/>
        <v>0</v>
      </c>
      <c r="BM155" s="174">
        <f t="shared" ca="1" si="95"/>
        <v>0</v>
      </c>
      <c r="BN155" s="174">
        <f t="shared" ca="1" si="95"/>
        <v>0</v>
      </c>
      <c r="BO155" s="174">
        <f t="shared" ca="1" si="95"/>
        <v>0</v>
      </c>
      <c r="BP155" s="174">
        <f t="shared" ca="1" si="95"/>
        <v>0</v>
      </c>
      <c r="BQ155" s="174">
        <f t="shared" ca="1" si="95"/>
        <v>0</v>
      </c>
      <c r="BR155" s="174">
        <f t="shared" ca="1" si="95"/>
        <v>0</v>
      </c>
      <c r="BS155" s="177">
        <f t="shared" ca="1" si="96"/>
        <v>0</v>
      </c>
      <c r="BT155" s="175"/>
      <c r="BU155" s="178">
        <f ca="1">IF(NOT(debteliminator),0,IF(OR(E$11=0,W154+AM155-BD155&lt;=E$11),0,MIN(W154+AM155-BD155-E$11,$C155)))</f>
        <v>0</v>
      </c>
      <c r="BV155" s="174">
        <f ca="1">IF(NOT(debteliminator),0,IF(OR(F$11=0,X154+AN155-BE155&lt;=F$11),0,MIN(X154+AN155-BE155-F$11,$C155-SUM($BU155:BU155))))</f>
        <v>0</v>
      </c>
      <c r="BW155" s="174">
        <f ca="1">IF(NOT(debteliminator),0,IF(OR(G$11=0,Y154+AO155-BF155&lt;=G$11),0,MIN(Y154+AO155-BF155-G$11,$C155-SUM($BU155:BV155))))</f>
        <v>0</v>
      </c>
      <c r="BX155" s="174">
        <f ca="1">IF(NOT(debteliminator),0,IF(OR(H$11=0,Z154+AP155-BG155&lt;=H$11),0,MIN(Z154+AP155-BG155-H$11,$C155-SUM($BU155:BW155))))</f>
        <v>0</v>
      </c>
      <c r="BY155" s="174">
        <f ca="1">IF(NOT(debteliminator),0,IF(OR(I$11=0,AA154+AQ155-BH155&lt;=I$11),0,MIN(AA154+AQ155-BH155-I$11,$C155-SUM($BU155:BX155))))</f>
        <v>0</v>
      </c>
      <c r="BZ155" s="174">
        <f ca="1">IF(NOT(debteliminator),0,IF(OR(J$11=0,AB154+AR155-BI155&lt;=J$11),0,MIN(AB154+AR155-BI155-J$11,$C155-SUM($BU155:BY155))))</f>
        <v>0</v>
      </c>
      <c r="CA155" s="174">
        <f ca="1">IF(NOT(debteliminator),0,IF(OR(K$11=0,AC154+AS155-BJ155&lt;=K$11),0,MIN(AC154+AS155-BJ155-K$11,$C155-SUM($BU155:BZ155))))</f>
        <v>0</v>
      </c>
      <c r="CB155" s="174">
        <f ca="1">IF(NOT(debteliminator),0,IF(OR(L$11=0,AD154+AT155-BK155&lt;=L$11),0,MIN(AD154+AT155-BK155-L$11,$C155-SUM($BU155:CA155))))</f>
        <v>0</v>
      </c>
      <c r="CC155" s="174">
        <f ca="1">IF(NOT(debteliminator),0,IF(OR(M$11=0,AE154+AU155-BL155&lt;=M$11),0,MIN(AE154+AU155-BL155-M$11,$C155-SUM($BU155:CB155))))</f>
        <v>0</v>
      </c>
      <c r="CD155" s="174">
        <f ca="1">IF(NOT(debteliminator),0,IF(OR(N$11=0,AF154+AV155-BM155&lt;=N$11),0,MIN(AF154+AV155-BM155-N$11,$C155-SUM($BU155:CC155))))</f>
        <v>0</v>
      </c>
      <c r="CE155" s="174">
        <f ca="1">IF(NOT(debteliminator),0,IF(OR(O$11=0,AG154+AW155-BN155&lt;=O$11),0,MIN(AG154+AW155-BN155-O$11,$C155-SUM($BU155:CD155))))</f>
        <v>0</v>
      </c>
      <c r="CF155" s="174">
        <f ca="1">IF(NOT(debteliminator),0,IF(OR(P$11=0,AH154+AX155-BO155&lt;=P$11),0,MIN(AH154+AX155-BO155-P$11,$C155-SUM($BU155:CE155))))</f>
        <v>0</v>
      </c>
      <c r="CG155" s="174">
        <f ca="1">IF(NOT(debteliminator),0,IF(OR(Q$11=0,AI154+AY155-BP155&lt;=Q$11),0,MIN(AI154+AY155-BP155-Q$11,$C155-SUM($BU155:CF155))))</f>
        <v>0</v>
      </c>
      <c r="CH155" s="174">
        <f ca="1">IF(NOT(debteliminator),0,IF(OR(R$11=0,AJ154+AZ155-BQ155&lt;=R$11),0,MIN(AJ154+AZ155-BQ155-R$11,$C155-SUM($BU155:CG155))))</f>
        <v>0</v>
      </c>
      <c r="CI155" s="174">
        <f ca="1">IF(NOT(debteliminator),0,IF(OR(S$11=0,AK154+BA155-BR155&lt;=S$11),0,MIN(AK154+BA155-BR155-S$11,$C155-SUM($BU155:CH155))))</f>
        <v>0</v>
      </c>
      <c r="CJ155" s="177">
        <f t="shared" ca="1" si="97"/>
        <v>0</v>
      </c>
      <c r="CL155" s="178">
        <f t="shared" ca="1" si="100"/>
        <v>0</v>
      </c>
      <c r="CM155" s="174">
        <f ca="1">IF(X154&lt;=0,0,IF($C155-$CJ155&lt;=SUM($CL155:CL155),0,IF(BE155+$C155-$CJ155-SUM($CL155:CL155)&gt;X154+AN155,X154+AN155-BE155,$C155-$CJ155-SUM($CL155:CL155))))</f>
        <v>0</v>
      </c>
      <c r="CN155" s="174">
        <f ca="1">IF(Y154&lt;=0,0,IF($C155-$CJ155&lt;=SUM($CL155:CM155),0,IF(BF155+$C155-$CJ155-SUM($CL155:CM155)&gt;Y154+AO155,Y154+AO155-BF155,$C155-$CJ155-SUM($CL155:CM155))))</f>
        <v>0</v>
      </c>
      <c r="CO155" s="174">
        <f ca="1">IF(Z154&lt;=0,0,IF($C155-$CJ155&lt;=SUM($CL155:CN155),0,IF(BG155+$C155-$CJ155-SUM($CL155:CN155)&gt;Z154+AP155,Z154+AP155-BG155,$C155-$CJ155-SUM($CL155:CN155))))</f>
        <v>0</v>
      </c>
      <c r="CP155" s="174">
        <f ca="1">IF(AA154&lt;=0,0,IF($C155-$CJ155&lt;=SUM($CL155:CO155),0,IF(BH155+$C155-$CJ155-SUM($CL155:CO155)&gt;AA154+AQ155,AA154+AQ155-BH155,$C155-$CJ155-SUM($CL155:CO155))))</f>
        <v>0</v>
      </c>
      <c r="CQ155" s="174">
        <f ca="1">IF(AB154&lt;=0,0,IF($C155-$CJ155&lt;=SUM($CL155:CP155),0,IF(BI155+$C155-$CJ155-SUM($CL155:CP155)&gt;AB154+AR155,AB154+AR155-BI155,$C155-$CJ155-SUM($CL155:CP155))))</f>
        <v>0</v>
      </c>
      <c r="CR155" s="174">
        <f ca="1">IF(AC154&lt;=0,0,IF($C155-$CJ155&lt;=SUM($CL155:CQ155),0,IF(BJ155+$C155-$CJ155-SUM($CL155:CQ155)&gt;AC154+AS155,AC154+AS155-BJ155,$C155-$CJ155-SUM($CL155:CQ155))))</f>
        <v>0</v>
      </c>
      <c r="CS155" s="174">
        <f ca="1">IF(AD154&lt;=0,0,IF($C155-$CJ155&lt;=SUM($CL155:CR155),0,IF(BK155+$C155-$CJ155-SUM($CL155:CR155)&gt;AD154+AT155,AD154+AT155-BK155,$C155-$CJ155-SUM($CL155:CR155))))</f>
        <v>0</v>
      </c>
      <c r="CT155" s="174">
        <f ca="1">IF(AE154&lt;=0,0,IF($C155-$CJ155&lt;=SUM($CL155:CS155),0,IF(BL155+$C155-$CJ155-SUM($CL155:CS155)&gt;AE154+AU155,AE154+AU155-BL155,$C155-$CJ155-SUM($CL155:CS155))))</f>
        <v>0</v>
      </c>
      <c r="CU155" s="174">
        <f ca="1">IF(AF154&lt;=0,0,IF($C155-$CJ155&lt;=SUM($CL155:CT155),0,IF(BM155+$C155-$CJ155-SUM($CL155:CT155)&gt;AF154+AV155,AF154+AV155-BM155,$C155-$CJ155-SUM($CL155:CT155))))</f>
        <v>0</v>
      </c>
      <c r="CV155" s="174">
        <f ca="1">IF(AG154&lt;=0,0,IF($C155-$CJ155&lt;=SUM($CL155:CU155),0,IF(BN155+$C155-$CJ155-SUM($CL155:CU155)&gt;AG154+AW155,AG154+AW155-BN155,$C155-$CJ155-SUM($CL155:CU155))))</f>
        <v>0</v>
      </c>
      <c r="CW155" s="174">
        <f ca="1">IF(AH154&lt;=0,0,IF($C155-$CJ155&lt;=SUM($CL155:CV155),0,IF(BO155+$C155-$CJ155-SUM($CL155:CV155)&gt;AH154+AX155,AH154+AX155-BO155,$C155-$CJ155-SUM($CL155:CV155))))</f>
        <v>0</v>
      </c>
      <c r="CX155" s="174">
        <f ca="1">IF(AI154&lt;=0,0,IF($C155-$CJ155&lt;=SUM($CL155:CW155),0,IF(BP155+$C155-$CJ155-SUM($CL155:CW155)&gt;AI154+AY155,AI154+AY155-BP155,$C155-$CJ155-SUM($CL155:CW155))))</f>
        <v>0</v>
      </c>
      <c r="CY155" s="174">
        <f ca="1">IF(AJ154&lt;=0,0,IF($C155-$CJ155&lt;=SUM($CL155:CX155),0,IF(BQ155+$C155-$CJ155-SUM($CL155:CX155)&gt;AJ154+AZ155,AJ154+AZ155-BQ155,$C155-$CJ155-SUM($CL155:CX155))))</f>
        <v>0</v>
      </c>
      <c r="CZ155" s="174">
        <f ca="1">IF(AK154&lt;=0,0,IF($C155-$CJ155&lt;=SUM($CL155:CY155),0,IF(BR155+$C155-$CJ155-SUM($CL155:CY155)&gt;AK154+BA155,AK154+BA155-BR155,$C155-$CJ155-SUM($CL155:CY155))))</f>
        <v>0</v>
      </c>
      <c r="DA155" s="176"/>
      <c r="DB155" s="176"/>
    </row>
    <row r="156" spans="1:106">
      <c r="A156" s="165" t="str">
        <f t="shared" ca="1" si="86"/>
        <v/>
      </c>
      <c r="B156" s="166" t="e">
        <f t="shared" ca="1" si="98"/>
        <v>#N/A</v>
      </c>
      <c r="C156" s="169" t="str">
        <f ca="1">IF(A156="","",IF(debteliminator,IF(($E$7-BS156)&lt;0,0,$E$7-BS156),0)+D156)</f>
        <v/>
      </c>
      <c r="D156" s="420"/>
      <c r="E156" s="172">
        <f t="shared" ca="1" si="99"/>
        <v>0</v>
      </c>
      <c r="F156" s="172">
        <f t="shared" ca="1" si="63"/>
        <v>0</v>
      </c>
      <c r="G156" s="172">
        <f t="shared" ca="1" si="64"/>
        <v>0</v>
      </c>
      <c r="H156" s="172">
        <f t="shared" ca="1" si="65"/>
        <v>0</v>
      </c>
      <c r="I156" s="172">
        <f t="shared" ca="1" si="66"/>
        <v>0</v>
      </c>
      <c r="J156" s="172">
        <f t="shared" ca="1" si="67"/>
        <v>0</v>
      </c>
      <c r="K156" s="172">
        <f t="shared" ca="1" si="68"/>
        <v>0</v>
      </c>
      <c r="L156" s="172">
        <f t="shared" ca="1" si="69"/>
        <v>0</v>
      </c>
      <c r="M156" s="172">
        <f t="shared" ca="1" si="70"/>
        <v>0</v>
      </c>
      <c r="N156" s="172">
        <f t="shared" ca="1" si="71"/>
        <v>0</v>
      </c>
      <c r="O156" s="172">
        <f t="shared" ca="1" si="72"/>
        <v>0</v>
      </c>
      <c r="P156" s="172">
        <f t="shared" ca="1" si="73"/>
        <v>0</v>
      </c>
      <c r="Q156" s="172">
        <f t="shared" ca="1" si="74"/>
        <v>0</v>
      </c>
      <c r="R156" s="172">
        <f t="shared" ca="1" si="75"/>
        <v>0</v>
      </c>
      <c r="S156" s="172">
        <f t="shared" ca="1" si="76"/>
        <v>0</v>
      </c>
      <c r="U156" s="169">
        <f t="shared" ca="1" si="87"/>
        <v>0</v>
      </c>
      <c r="V156" s="173">
        <f t="shared" ca="1" si="88"/>
        <v>0</v>
      </c>
      <c r="W156" s="174">
        <f t="shared" ca="1" si="89"/>
        <v>0</v>
      </c>
      <c r="X156" s="174">
        <f t="shared" ca="1" si="90"/>
        <v>0</v>
      </c>
      <c r="Y156" s="174">
        <f t="shared" ca="1" si="90"/>
        <v>0</v>
      </c>
      <c r="Z156" s="174">
        <f t="shared" ca="1" si="90"/>
        <v>0</v>
      </c>
      <c r="AA156" s="174">
        <f t="shared" ca="1" si="90"/>
        <v>0</v>
      </c>
      <c r="AB156" s="174">
        <f t="shared" ca="1" si="90"/>
        <v>0</v>
      </c>
      <c r="AC156" s="174">
        <f t="shared" ca="1" si="90"/>
        <v>0</v>
      </c>
      <c r="AD156" s="174">
        <f t="shared" ca="1" si="90"/>
        <v>0</v>
      </c>
      <c r="AE156" s="174">
        <f t="shared" ca="1" si="90"/>
        <v>0</v>
      </c>
      <c r="AF156" s="174">
        <f t="shared" ca="1" si="90"/>
        <v>0</v>
      </c>
      <c r="AG156" s="174">
        <f t="shared" ca="1" si="90"/>
        <v>0</v>
      </c>
      <c r="AH156" s="174">
        <f t="shared" ca="1" si="90"/>
        <v>0</v>
      </c>
      <c r="AI156" s="174">
        <f t="shared" ca="1" si="90"/>
        <v>0</v>
      </c>
      <c r="AJ156" s="174">
        <f t="shared" ca="1" si="90"/>
        <v>0</v>
      </c>
      <c r="AK156" s="174">
        <f t="shared" ca="1" si="90"/>
        <v>0</v>
      </c>
      <c r="AL156" s="179"/>
      <c r="AM156" s="174">
        <f t="shared" ca="1" si="91"/>
        <v>0</v>
      </c>
      <c r="AN156" s="174">
        <f t="shared" ca="1" si="92"/>
        <v>0</v>
      </c>
      <c r="AO156" s="174">
        <f t="shared" ca="1" si="92"/>
        <v>0</v>
      </c>
      <c r="AP156" s="174">
        <f t="shared" ca="1" si="92"/>
        <v>0</v>
      </c>
      <c r="AQ156" s="174">
        <f t="shared" ca="1" si="92"/>
        <v>0</v>
      </c>
      <c r="AR156" s="174">
        <f t="shared" ca="1" si="92"/>
        <v>0</v>
      </c>
      <c r="AS156" s="174">
        <f t="shared" ca="1" si="92"/>
        <v>0</v>
      </c>
      <c r="AT156" s="174">
        <f t="shared" ca="1" si="92"/>
        <v>0</v>
      </c>
      <c r="AU156" s="174">
        <f t="shared" ca="1" si="92"/>
        <v>0</v>
      </c>
      <c r="AV156" s="174">
        <f t="shared" ca="1" si="92"/>
        <v>0</v>
      </c>
      <c r="AW156" s="174">
        <f t="shared" ca="1" si="92"/>
        <v>0</v>
      </c>
      <c r="AX156" s="174">
        <f t="shared" ca="1" si="92"/>
        <v>0</v>
      </c>
      <c r="AY156" s="174">
        <f t="shared" ca="1" si="92"/>
        <v>0</v>
      </c>
      <c r="AZ156" s="174">
        <f t="shared" ca="1" si="92"/>
        <v>0</v>
      </c>
      <c r="BA156" s="174">
        <f t="shared" ca="1" si="92"/>
        <v>0</v>
      </c>
      <c r="BB156" s="175">
        <f t="shared" ca="1" si="93"/>
        <v>0</v>
      </c>
      <c r="BC156" s="176"/>
      <c r="BD156" s="174">
        <f t="shared" ca="1" si="94"/>
        <v>0</v>
      </c>
      <c r="BE156" s="174">
        <f t="shared" ca="1" si="95"/>
        <v>0</v>
      </c>
      <c r="BF156" s="174">
        <f t="shared" ca="1" si="95"/>
        <v>0</v>
      </c>
      <c r="BG156" s="174">
        <f t="shared" ca="1" si="95"/>
        <v>0</v>
      </c>
      <c r="BH156" s="174">
        <f t="shared" ca="1" si="95"/>
        <v>0</v>
      </c>
      <c r="BI156" s="174">
        <f t="shared" ca="1" si="95"/>
        <v>0</v>
      </c>
      <c r="BJ156" s="174">
        <f t="shared" ca="1" si="95"/>
        <v>0</v>
      </c>
      <c r="BK156" s="174">
        <f t="shared" ca="1" si="95"/>
        <v>0</v>
      </c>
      <c r="BL156" s="174">
        <f t="shared" ca="1" si="95"/>
        <v>0</v>
      </c>
      <c r="BM156" s="174">
        <f t="shared" ca="1" si="95"/>
        <v>0</v>
      </c>
      <c r="BN156" s="174">
        <f t="shared" ca="1" si="95"/>
        <v>0</v>
      </c>
      <c r="BO156" s="174">
        <f t="shared" ca="1" si="95"/>
        <v>0</v>
      </c>
      <c r="BP156" s="174">
        <f t="shared" ca="1" si="95"/>
        <v>0</v>
      </c>
      <c r="BQ156" s="174">
        <f t="shared" ca="1" si="95"/>
        <v>0</v>
      </c>
      <c r="BR156" s="174">
        <f t="shared" ca="1" si="95"/>
        <v>0</v>
      </c>
      <c r="BS156" s="177">
        <f t="shared" ca="1" si="96"/>
        <v>0</v>
      </c>
      <c r="BT156" s="175"/>
      <c r="BU156" s="178">
        <f ca="1">IF(NOT(debteliminator),0,IF(OR(E$11=0,W155+AM156-BD156&lt;=E$11),0,MIN(W155+AM156-BD156-E$11,$C156)))</f>
        <v>0</v>
      </c>
      <c r="BV156" s="174">
        <f ca="1">IF(NOT(debteliminator),0,IF(OR(F$11=0,X155+AN156-BE156&lt;=F$11),0,MIN(X155+AN156-BE156-F$11,$C156-SUM($BU156:BU156))))</f>
        <v>0</v>
      </c>
      <c r="BW156" s="174">
        <f ca="1">IF(NOT(debteliminator),0,IF(OR(G$11=0,Y155+AO156-BF156&lt;=G$11),0,MIN(Y155+AO156-BF156-G$11,$C156-SUM($BU156:BV156))))</f>
        <v>0</v>
      </c>
      <c r="BX156" s="174">
        <f ca="1">IF(NOT(debteliminator),0,IF(OR(H$11=0,Z155+AP156-BG156&lt;=H$11),0,MIN(Z155+AP156-BG156-H$11,$C156-SUM($BU156:BW156))))</f>
        <v>0</v>
      </c>
      <c r="BY156" s="174">
        <f ca="1">IF(NOT(debteliminator),0,IF(OR(I$11=0,AA155+AQ156-BH156&lt;=I$11),0,MIN(AA155+AQ156-BH156-I$11,$C156-SUM($BU156:BX156))))</f>
        <v>0</v>
      </c>
      <c r="BZ156" s="174">
        <f ca="1">IF(NOT(debteliminator),0,IF(OR(J$11=0,AB155+AR156-BI156&lt;=J$11),0,MIN(AB155+AR156-BI156-J$11,$C156-SUM($BU156:BY156))))</f>
        <v>0</v>
      </c>
      <c r="CA156" s="174">
        <f ca="1">IF(NOT(debteliminator),0,IF(OR(K$11=0,AC155+AS156-BJ156&lt;=K$11),0,MIN(AC155+AS156-BJ156-K$11,$C156-SUM($BU156:BZ156))))</f>
        <v>0</v>
      </c>
      <c r="CB156" s="174">
        <f ca="1">IF(NOT(debteliminator),0,IF(OR(L$11=0,AD155+AT156-BK156&lt;=L$11),0,MIN(AD155+AT156-BK156-L$11,$C156-SUM($BU156:CA156))))</f>
        <v>0</v>
      </c>
      <c r="CC156" s="174">
        <f ca="1">IF(NOT(debteliminator),0,IF(OR(M$11=0,AE155+AU156-BL156&lt;=M$11),0,MIN(AE155+AU156-BL156-M$11,$C156-SUM($BU156:CB156))))</f>
        <v>0</v>
      </c>
      <c r="CD156" s="174">
        <f ca="1">IF(NOT(debteliminator),0,IF(OR(N$11=0,AF155+AV156-BM156&lt;=N$11),0,MIN(AF155+AV156-BM156-N$11,$C156-SUM($BU156:CC156))))</f>
        <v>0</v>
      </c>
      <c r="CE156" s="174">
        <f ca="1">IF(NOT(debteliminator),0,IF(OR(O$11=0,AG155+AW156-BN156&lt;=O$11),0,MIN(AG155+AW156-BN156-O$11,$C156-SUM($BU156:CD156))))</f>
        <v>0</v>
      </c>
      <c r="CF156" s="174">
        <f ca="1">IF(NOT(debteliminator),0,IF(OR(P$11=0,AH155+AX156-BO156&lt;=P$11),0,MIN(AH155+AX156-BO156-P$11,$C156-SUM($BU156:CE156))))</f>
        <v>0</v>
      </c>
      <c r="CG156" s="174">
        <f ca="1">IF(NOT(debteliminator),0,IF(OR(Q$11=0,AI155+AY156-BP156&lt;=Q$11),0,MIN(AI155+AY156-BP156-Q$11,$C156-SUM($BU156:CF156))))</f>
        <v>0</v>
      </c>
      <c r="CH156" s="174">
        <f ca="1">IF(NOT(debteliminator),0,IF(OR(R$11=0,AJ155+AZ156-BQ156&lt;=R$11),0,MIN(AJ155+AZ156-BQ156-R$11,$C156-SUM($BU156:CG156))))</f>
        <v>0</v>
      </c>
      <c r="CI156" s="174">
        <f ca="1">IF(NOT(debteliminator),0,IF(OR(S$11=0,AK155+BA156-BR156&lt;=S$11),0,MIN(AK155+BA156-BR156-S$11,$C156-SUM($BU156:CH156))))</f>
        <v>0</v>
      </c>
      <c r="CJ156" s="177">
        <f t="shared" ca="1" si="97"/>
        <v>0</v>
      </c>
      <c r="CL156" s="178">
        <f t="shared" ca="1" si="100"/>
        <v>0</v>
      </c>
      <c r="CM156" s="174">
        <f ca="1">IF(X155&lt;=0,0,IF($C156-$CJ156&lt;=SUM($CL156:CL156),0,IF(BE156+$C156-$CJ156-SUM($CL156:CL156)&gt;X155+AN156,X155+AN156-BE156,$C156-$CJ156-SUM($CL156:CL156))))</f>
        <v>0</v>
      </c>
      <c r="CN156" s="174">
        <f ca="1">IF(Y155&lt;=0,0,IF($C156-$CJ156&lt;=SUM($CL156:CM156),0,IF(BF156+$C156-$CJ156-SUM($CL156:CM156)&gt;Y155+AO156,Y155+AO156-BF156,$C156-$CJ156-SUM($CL156:CM156))))</f>
        <v>0</v>
      </c>
      <c r="CO156" s="174">
        <f ca="1">IF(Z155&lt;=0,0,IF($C156-$CJ156&lt;=SUM($CL156:CN156),0,IF(BG156+$C156-$CJ156-SUM($CL156:CN156)&gt;Z155+AP156,Z155+AP156-BG156,$C156-$CJ156-SUM($CL156:CN156))))</f>
        <v>0</v>
      </c>
      <c r="CP156" s="174">
        <f ca="1">IF(AA155&lt;=0,0,IF($C156-$CJ156&lt;=SUM($CL156:CO156),0,IF(BH156+$C156-$CJ156-SUM($CL156:CO156)&gt;AA155+AQ156,AA155+AQ156-BH156,$C156-$CJ156-SUM($CL156:CO156))))</f>
        <v>0</v>
      </c>
      <c r="CQ156" s="174">
        <f ca="1">IF(AB155&lt;=0,0,IF($C156-$CJ156&lt;=SUM($CL156:CP156),0,IF(BI156+$C156-$CJ156-SUM($CL156:CP156)&gt;AB155+AR156,AB155+AR156-BI156,$C156-$CJ156-SUM($CL156:CP156))))</f>
        <v>0</v>
      </c>
      <c r="CR156" s="174">
        <f ca="1">IF(AC155&lt;=0,0,IF($C156-$CJ156&lt;=SUM($CL156:CQ156),0,IF(BJ156+$C156-$CJ156-SUM($CL156:CQ156)&gt;AC155+AS156,AC155+AS156-BJ156,$C156-$CJ156-SUM($CL156:CQ156))))</f>
        <v>0</v>
      </c>
      <c r="CS156" s="174">
        <f ca="1">IF(AD155&lt;=0,0,IF($C156-$CJ156&lt;=SUM($CL156:CR156),0,IF(BK156+$C156-$CJ156-SUM($CL156:CR156)&gt;AD155+AT156,AD155+AT156-BK156,$C156-$CJ156-SUM($CL156:CR156))))</f>
        <v>0</v>
      </c>
      <c r="CT156" s="174">
        <f ca="1">IF(AE155&lt;=0,0,IF($C156-$CJ156&lt;=SUM($CL156:CS156),0,IF(BL156+$C156-$CJ156-SUM($CL156:CS156)&gt;AE155+AU156,AE155+AU156-BL156,$C156-$CJ156-SUM($CL156:CS156))))</f>
        <v>0</v>
      </c>
      <c r="CU156" s="174">
        <f ca="1">IF(AF155&lt;=0,0,IF($C156-$CJ156&lt;=SUM($CL156:CT156),0,IF(BM156+$C156-$CJ156-SUM($CL156:CT156)&gt;AF155+AV156,AF155+AV156-BM156,$C156-$CJ156-SUM($CL156:CT156))))</f>
        <v>0</v>
      </c>
      <c r="CV156" s="174">
        <f ca="1">IF(AG155&lt;=0,0,IF($C156-$CJ156&lt;=SUM($CL156:CU156),0,IF(BN156+$C156-$CJ156-SUM($CL156:CU156)&gt;AG155+AW156,AG155+AW156-BN156,$C156-$CJ156-SUM($CL156:CU156))))</f>
        <v>0</v>
      </c>
      <c r="CW156" s="174">
        <f ca="1">IF(AH155&lt;=0,0,IF($C156-$CJ156&lt;=SUM($CL156:CV156),0,IF(BO156+$C156-$CJ156-SUM($CL156:CV156)&gt;AH155+AX156,AH155+AX156-BO156,$C156-$CJ156-SUM($CL156:CV156))))</f>
        <v>0</v>
      </c>
      <c r="CX156" s="174">
        <f ca="1">IF(AI155&lt;=0,0,IF($C156-$CJ156&lt;=SUM($CL156:CW156),0,IF(BP156+$C156-$CJ156-SUM($CL156:CW156)&gt;AI155+AY156,AI155+AY156-BP156,$C156-$CJ156-SUM($CL156:CW156))))</f>
        <v>0</v>
      </c>
      <c r="CY156" s="174">
        <f ca="1">IF(AJ155&lt;=0,0,IF($C156-$CJ156&lt;=SUM($CL156:CX156),0,IF(BQ156+$C156-$CJ156-SUM($CL156:CX156)&gt;AJ155+AZ156,AJ155+AZ156-BQ156,$C156-$CJ156-SUM($CL156:CX156))))</f>
        <v>0</v>
      </c>
      <c r="CZ156" s="174">
        <f ca="1">IF(AK155&lt;=0,0,IF($C156-$CJ156&lt;=SUM($CL156:CY156),0,IF(BR156+$C156-$CJ156-SUM($CL156:CY156)&gt;AK155+BA156,AK155+BA156-BR156,$C156-$CJ156-SUM($CL156:CY156))))</f>
        <v>0</v>
      </c>
      <c r="DA156" s="176"/>
      <c r="DB156" s="176"/>
    </row>
    <row r="157" spans="1:106">
      <c r="A157" s="165" t="str">
        <f t="shared" ca="1" si="86"/>
        <v/>
      </c>
      <c r="B157" s="166" t="e">
        <f t="shared" ca="1" si="98"/>
        <v>#N/A</v>
      </c>
      <c r="C157" s="169" t="str">
        <f ca="1">IF(A157="","",IF(debteliminator,IF(($E$7-BS157)&lt;0,0,$E$7-BS157),0)+D157)</f>
        <v/>
      </c>
      <c r="D157" s="420"/>
      <c r="E157" s="172">
        <f t="shared" ca="1" si="99"/>
        <v>0</v>
      </c>
      <c r="F157" s="172">
        <f t="shared" ca="1" si="63"/>
        <v>0</v>
      </c>
      <c r="G157" s="172">
        <f t="shared" ca="1" si="64"/>
        <v>0</v>
      </c>
      <c r="H157" s="172">
        <f t="shared" ca="1" si="65"/>
        <v>0</v>
      </c>
      <c r="I157" s="172">
        <f t="shared" ca="1" si="66"/>
        <v>0</v>
      </c>
      <c r="J157" s="172">
        <f t="shared" ca="1" si="67"/>
        <v>0</v>
      </c>
      <c r="K157" s="172">
        <f t="shared" ca="1" si="68"/>
        <v>0</v>
      </c>
      <c r="L157" s="172">
        <f t="shared" ca="1" si="69"/>
        <v>0</v>
      </c>
      <c r="M157" s="172">
        <f t="shared" ca="1" si="70"/>
        <v>0</v>
      </c>
      <c r="N157" s="172">
        <f t="shared" ca="1" si="71"/>
        <v>0</v>
      </c>
      <c r="O157" s="172">
        <f t="shared" ca="1" si="72"/>
        <v>0</v>
      </c>
      <c r="P157" s="172">
        <f t="shared" ca="1" si="73"/>
        <v>0</v>
      </c>
      <c r="Q157" s="172">
        <f t="shared" ca="1" si="74"/>
        <v>0</v>
      </c>
      <c r="R157" s="172">
        <f t="shared" ca="1" si="75"/>
        <v>0</v>
      </c>
      <c r="S157" s="172">
        <f t="shared" ca="1" si="76"/>
        <v>0</v>
      </c>
      <c r="U157" s="169">
        <f t="shared" ca="1" si="87"/>
        <v>0</v>
      </c>
      <c r="V157" s="173">
        <f t="shared" ca="1" si="88"/>
        <v>0</v>
      </c>
      <c r="W157" s="174">
        <f t="shared" ca="1" si="89"/>
        <v>0</v>
      </c>
      <c r="X157" s="174">
        <f t="shared" ca="1" si="90"/>
        <v>0</v>
      </c>
      <c r="Y157" s="174">
        <f t="shared" ca="1" si="90"/>
        <v>0</v>
      </c>
      <c r="Z157" s="174">
        <f t="shared" ca="1" si="90"/>
        <v>0</v>
      </c>
      <c r="AA157" s="174">
        <f t="shared" ca="1" si="90"/>
        <v>0</v>
      </c>
      <c r="AB157" s="174">
        <f t="shared" ca="1" si="90"/>
        <v>0</v>
      </c>
      <c r="AC157" s="174">
        <f t="shared" ca="1" si="90"/>
        <v>0</v>
      </c>
      <c r="AD157" s="174">
        <f t="shared" ca="1" si="90"/>
        <v>0</v>
      </c>
      <c r="AE157" s="174">
        <f t="shared" ca="1" si="90"/>
        <v>0</v>
      </c>
      <c r="AF157" s="174">
        <f t="shared" ca="1" si="90"/>
        <v>0</v>
      </c>
      <c r="AG157" s="174">
        <f t="shared" ca="1" si="90"/>
        <v>0</v>
      </c>
      <c r="AH157" s="174">
        <f t="shared" ca="1" si="90"/>
        <v>0</v>
      </c>
      <c r="AI157" s="174">
        <f t="shared" ca="1" si="90"/>
        <v>0</v>
      </c>
      <c r="AJ157" s="174">
        <f t="shared" ca="1" si="90"/>
        <v>0</v>
      </c>
      <c r="AK157" s="174">
        <f t="shared" ca="1" si="90"/>
        <v>0</v>
      </c>
      <c r="AL157" s="179"/>
      <c r="AM157" s="174">
        <f t="shared" ca="1" si="91"/>
        <v>0</v>
      </c>
      <c r="AN157" s="174">
        <f t="shared" ca="1" si="92"/>
        <v>0</v>
      </c>
      <c r="AO157" s="174">
        <f t="shared" ca="1" si="92"/>
        <v>0</v>
      </c>
      <c r="AP157" s="174">
        <f t="shared" ca="1" si="92"/>
        <v>0</v>
      </c>
      <c r="AQ157" s="174">
        <f t="shared" ca="1" si="92"/>
        <v>0</v>
      </c>
      <c r="AR157" s="174">
        <f t="shared" ca="1" si="92"/>
        <v>0</v>
      </c>
      <c r="AS157" s="174">
        <f t="shared" ca="1" si="92"/>
        <v>0</v>
      </c>
      <c r="AT157" s="174">
        <f t="shared" ca="1" si="92"/>
        <v>0</v>
      </c>
      <c r="AU157" s="174">
        <f t="shared" ca="1" si="92"/>
        <v>0</v>
      </c>
      <c r="AV157" s="174">
        <f t="shared" ca="1" si="92"/>
        <v>0</v>
      </c>
      <c r="AW157" s="174">
        <f t="shared" ca="1" si="92"/>
        <v>0</v>
      </c>
      <c r="AX157" s="174">
        <f t="shared" ca="1" si="92"/>
        <v>0</v>
      </c>
      <c r="AY157" s="174">
        <f t="shared" ca="1" si="92"/>
        <v>0</v>
      </c>
      <c r="AZ157" s="174">
        <f t="shared" ca="1" si="92"/>
        <v>0</v>
      </c>
      <c r="BA157" s="174">
        <f t="shared" ca="1" si="92"/>
        <v>0</v>
      </c>
      <c r="BB157" s="175">
        <f t="shared" ca="1" si="93"/>
        <v>0</v>
      </c>
      <c r="BC157" s="176"/>
      <c r="BD157" s="174">
        <f t="shared" ca="1" si="94"/>
        <v>0</v>
      </c>
      <c r="BE157" s="174">
        <f t="shared" ca="1" si="95"/>
        <v>0</v>
      </c>
      <c r="BF157" s="174">
        <f t="shared" ca="1" si="95"/>
        <v>0</v>
      </c>
      <c r="BG157" s="174">
        <f t="shared" ca="1" si="95"/>
        <v>0</v>
      </c>
      <c r="BH157" s="174">
        <f t="shared" ca="1" si="95"/>
        <v>0</v>
      </c>
      <c r="BI157" s="174">
        <f t="shared" ca="1" si="95"/>
        <v>0</v>
      </c>
      <c r="BJ157" s="174">
        <f t="shared" ca="1" si="95"/>
        <v>0</v>
      </c>
      <c r="BK157" s="174">
        <f t="shared" ca="1" si="95"/>
        <v>0</v>
      </c>
      <c r="BL157" s="174">
        <f t="shared" ca="1" si="95"/>
        <v>0</v>
      </c>
      <c r="BM157" s="174">
        <f t="shared" ca="1" si="95"/>
        <v>0</v>
      </c>
      <c r="BN157" s="174">
        <f t="shared" ca="1" si="95"/>
        <v>0</v>
      </c>
      <c r="BO157" s="174">
        <f t="shared" ca="1" si="95"/>
        <v>0</v>
      </c>
      <c r="BP157" s="174">
        <f t="shared" ca="1" si="95"/>
        <v>0</v>
      </c>
      <c r="BQ157" s="174">
        <f t="shared" ca="1" si="95"/>
        <v>0</v>
      </c>
      <c r="BR157" s="174">
        <f t="shared" ca="1" si="95"/>
        <v>0</v>
      </c>
      <c r="BS157" s="177">
        <f t="shared" ca="1" si="96"/>
        <v>0</v>
      </c>
      <c r="BT157" s="175"/>
      <c r="BU157" s="178">
        <f ca="1">IF(NOT(debteliminator),0,IF(OR(E$11=0,W156+AM157-BD157&lt;=E$11),0,MIN(W156+AM157-BD157-E$11,$C157)))</f>
        <v>0</v>
      </c>
      <c r="BV157" s="174">
        <f ca="1">IF(NOT(debteliminator),0,IF(OR(F$11=0,X156+AN157-BE157&lt;=F$11),0,MIN(X156+AN157-BE157-F$11,$C157-SUM($BU157:BU157))))</f>
        <v>0</v>
      </c>
      <c r="BW157" s="174">
        <f ca="1">IF(NOT(debteliminator),0,IF(OR(G$11=0,Y156+AO157-BF157&lt;=G$11),0,MIN(Y156+AO157-BF157-G$11,$C157-SUM($BU157:BV157))))</f>
        <v>0</v>
      </c>
      <c r="BX157" s="174">
        <f ca="1">IF(NOT(debteliminator),0,IF(OR(H$11=0,Z156+AP157-BG157&lt;=H$11),0,MIN(Z156+AP157-BG157-H$11,$C157-SUM($BU157:BW157))))</f>
        <v>0</v>
      </c>
      <c r="BY157" s="174">
        <f ca="1">IF(NOT(debteliminator),0,IF(OR(I$11=0,AA156+AQ157-BH157&lt;=I$11),0,MIN(AA156+AQ157-BH157-I$11,$C157-SUM($BU157:BX157))))</f>
        <v>0</v>
      </c>
      <c r="BZ157" s="174">
        <f ca="1">IF(NOT(debteliminator),0,IF(OR(J$11=0,AB156+AR157-BI157&lt;=J$11),0,MIN(AB156+AR157-BI157-J$11,$C157-SUM($BU157:BY157))))</f>
        <v>0</v>
      </c>
      <c r="CA157" s="174">
        <f ca="1">IF(NOT(debteliminator),0,IF(OR(K$11=0,AC156+AS157-BJ157&lt;=K$11),0,MIN(AC156+AS157-BJ157-K$11,$C157-SUM($BU157:BZ157))))</f>
        <v>0</v>
      </c>
      <c r="CB157" s="174">
        <f ca="1">IF(NOT(debteliminator),0,IF(OR(L$11=0,AD156+AT157-BK157&lt;=L$11),0,MIN(AD156+AT157-BK157-L$11,$C157-SUM($BU157:CA157))))</f>
        <v>0</v>
      </c>
      <c r="CC157" s="174">
        <f ca="1">IF(NOT(debteliminator),0,IF(OR(M$11=0,AE156+AU157-BL157&lt;=M$11),0,MIN(AE156+AU157-BL157-M$11,$C157-SUM($BU157:CB157))))</f>
        <v>0</v>
      </c>
      <c r="CD157" s="174">
        <f ca="1">IF(NOT(debteliminator),0,IF(OR(N$11=0,AF156+AV157-BM157&lt;=N$11),0,MIN(AF156+AV157-BM157-N$11,$C157-SUM($BU157:CC157))))</f>
        <v>0</v>
      </c>
      <c r="CE157" s="174">
        <f ca="1">IF(NOT(debteliminator),0,IF(OR(O$11=0,AG156+AW157-BN157&lt;=O$11),0,MIN(AG156+AW157-BN157-O$11,$C157-SUM($BU157:CD157))))</f>
        <v>0</v>
      </c>
      <c r="CF157" s="174">
        <f ca="1">IF(NOT(debteliminator),0,IF(OR(P$11=0,AH156+AX157-BO157&lt;=P$11),0,MIN(AH156+AX157-BO157-P$11,$C157-SUM($BU157:CE157))))</f>
        <v>0</v>
      </c>
      <c r="CG157" s="174">
        <f ca="1">IF(NOT(debteliminator),0,IF(OR(Q$11=0,AI156+AY157-BP157&lt;=Q$11),0,MIN(AI156+AY157-BP157-Q$11,$C157-SUM($BU157:CF157))))</f>
        <v>0</v>
      </c>
      <c r="CH157" s="174">
        <f ca="1">IF(NOT(debteliminator),0,IF(OR(R$11=0,AJ156+AZ157-BQ157&lt;=R$11),0,MIN(AJ156+AZ157-BQ157-R$11,$C157-SUM($BU157:CG157))))</f>
        <v>0</v>
      </c>
      <c r="CI157" s="174">
        <f ca="1">IF(NOT(debteliminator),0,IF(OR(S$11=0,AK156+BA157-BR157&lt;=S$11),0,MIN(AK156+BA157-BR157-S$11,$C157-SUM($BU157:CH157))))</f>
        <v>0</v>
      </c>
      <c r="CJ157" s="177">
        <f t="shared" ca="1" si="97"/>
        <v>0</v>
      </c>
      <c r="CL157" s="178">
        <f t="shared" ca="1" si="100"/>
        <v>0</v>
      </c>
      <c r="CM157" s="174">
        <f ca="1">IF(X156&lt;=0,0,IF($C157-$CJ157&lt;=SUM($CL157:CL157),0,IF(BE157+$C157-$CJ157-SUM($CL157:CL157)&gt;X156+AN157,X156+AN157-BE157,$C157-$CJ157-SUM($CL157:CL157))))</f>
        <v>0</v>
      </c>
      <c r="CN157" s="174">
        <f ca="1">IF(Y156&lt;=0,0,IF($C157-$CJ157&lt;=SUM($CL157:CM157),0,IF(BF157+$C157-$CJ157-SUM($CL157:CM157)&gt;Y156+AO157,Y156+AO157-BF157,$C157-$CJ157-SUM($CL157:CM157))))</f>
        <v>0</v>
      </c>
      <c r="CO157" s="174">
        <f ca="1">IF(Z156&lt;=0,0,IF($C157-$CJ157&lt;=SUM($CL157:CN157),0,IF(BG157+$C157-$CJ157-SUM($CL157:CN157)&gt;Z156+AP157,Z156+AP157-BG157,$C157-$CJ157-SUM($CL157:CN157))))</f>
        <v>0</v>
      </c>
      <c r="CP157" s="174">
        <f ca="1">IF(AA156&lt;=0,0,IF($C157-$CJ157&lt;=SUM($CL157:CO157),0,IF(BH157+$C157-$CJ157-SUM($CL157:CO157)&gt;AA156+AQ157,AA156+AQ157-BH157,$C157-$CJ157-SUM($CL157:CO157))))</f>
        <v>0</v>
      </c>
      <c r="CQ157" s="174">
        <f ca="1">IF(AB156&lt;=0,0,IF($C157-$CJ157&lt;=SUM($CL157:CP157),0,IF(BI157+$C157-$CJ157-SUM($CL157:CP157)&gt;AB156+AR157,AB156+AR157-BI157,$C157-$CJ157-SUM($CL157:CP157))))</f>
        <v>0</v>
      </c>
      <c r="CR157" s="174">
        <f ca="1">IF(AC156&lt;=0,0,IF($C157-$CJ157&lt;=SUM($CL157:CQ157),0,IF(BJ157+$C157-$CJ157-SUM($CL157:CQ157)&gt;AC156+AS157,AC156+AS157-BJ157,$C157-$CJ157-SUM($CL157:CQ157))))</f>
        <v>0</v>
      </c>
      <c r="CS157" s="174">
        <f ca="1">IF(AD156&lt;=0,0,IF($C157-$CJ157&lt;=SUM($CL157:CR157),0,IF(BK157+$C157-$CJ157-SUM($CL157:CR157)&gt;AD156+AT157,AD156+AT157-BK157,$C157-$CJ157-SUM($CL157:CR157))))</f>
        <v>0</v>
      </c>
      <c r="CT157" s="174">
        <f ca="1">IF(AE156&lt;=0,0,IF($C157-$CJ157&lt;=SUM($CL157:CS157),0,IF(BL157+$C157-$CJ157-SUM($CL157:CS157)&gt;AE156+AU157,AE156+AU157-BL157,$C157-$CJ157-SUM($CL157:CS157))))</f>
        <v>0</v>
      </c>
      <c r="CU157" s="174">
        <f ca="1">IF(AF156&lt;=0,0,IF($C157-$CJ157&lt;=SUM($CL157:CT157),0,IF(BM157+$C157-$CJ157-SUM($CL157:CT157)&gt;AF156+AV157,AF156+AV157-BM157,$C157-$CJ157-SUM($CL157:CT157))))</f>
        <v>0</v>
      </c>
      <c r="CV157" s="174">
        <f ca="1">IF(AG156&lt;=0,0,IF($C157-$CJ157&lt;=SUM($CL157:CU157),0,IF(BN157+$C157-$CJ157-SUM($CL157:CU157)&gt;AG156+AW157,AG156+AW157-BN157,$C157-$CJ157-SUM($CL157:CU157))))</f>
        <v>0</v>
      </c>
      <c r="CW157" s="174">
        <f ca="1">IF(AH156&lt;=0,0,IF($C157-$CJ157&lt;=SUM($CL157:CV157),0,IF(BO157+$C157-$CJ157-SUM($CL157:CV157)&gt;AH156+AX157,AH156+AX157-BO157,$C157-$CJ157-SUM($CL157:CV157))))</f>
        <v>0</v>
      </c>
      <c r="CX157" s="174">
        <f ca="1">IF(AI156&lt;=0,0,IF($C157-$CJ157&lt;=SUM($CL157:CW157),0,IF(BP157+$C157-$CJ157-SUM($CL157:CW157)&gt;AI156+AY157,AI156+AY157-BP157,$C157-$CJ157-SUM($CL157:CW157))))</f>
        <v>0</v>
      </c>
      <c r="CY157" s="174">
        <f ca="1">IF(AJ156&lt;=0,0,IF($C157-$CJ157&lt;=SUM($CL157:CX157),0,IF(BQ157+$C157-$CJ157-SUM($CL157:CX157)&gt;AJ156+AZ157,AJ156+AZ157-BQ157,$C157-$CJ157-SUM($CL157:CX157))))</f>
        <v>0</v>
      </c>
      <c r="CZ157" s="174">
        <f ca="1">IF(AK156&lt;=0,0,IF($C157-$CJ157&lt;=SUM($CL157:CY157),0,IF(BR157+$C157-$CJ157-SUM($CL157:CY157)&gt;AK156+BA157,AK156+BA157-BR157,$C157-$CJ157-SUM($CL157:CY157))))</f>
        <v>0</v>
      </c>
      <c r="DA157" s="176"/>
      <c r="DB157" s="176"/>
    </row>
    <row r="158" spans="1:106">
      <c r="A158" s="165" t="str">
        <f t="shared" ca="1" si="86"/>
        <v/>
      </c>
      <c r="B158" s="166" t="e">
        <f t="shared" ca="1" si="98"/>
        <v>#N/A</v>
      </c>
      <c r="C158" s="169" t="str">
        <f ca="1">IF(A158="","",IF(debteliminator,IF(($E$7-BS158)&lt;0,0,$E$7-BS158),0)+D158)</f>
        <v/>
      </c>
      <c r="D158" s="420"/>
      <c r="E158" s="172">
        <f t="shared" ca="1" si="99"/>
        <v>0</v>
      </c>
      <c r="F158" s="172">
        <f t="shared" ca="1" si="63"/>
        <v>0</v>
      </c>
      <c r="G158" s="172">
        <f t="shared" ca="1" si="64"/>
        <v>0</v>
      </c>
      <c r="H158" s="172">
        <f t="shared" ca="1" si="65"/>
        <v>0</v>
      </c>
      <c r="I158" s="172">
        <f t="shared" ca="1" si="66"/>
        <v>0</v>
      </c>
      <c r="J158" s="172">
        <f t="shared" ca="1" si="67"/>
        <v>0</v>
      </c>
      <c r="K158" s="172">
        <f t="shared" ca="1" si="68"/>
        <v>0</v>
      </c>
      <c r="L158" s="172">
        <f t="shared" ca="1" si="69"/>
        <v>0</v>
      </c>
      <c r="M158" s="172">
        <f t="shared" ca="1" si="70"/>
        <v>0</v>
      </c>
      <c r="N158" s="172">
        <f t="shared" ca="1" si="71"/>
        <v>0</v>
      </c>
      <c r="O158" s="172">
        <f t="shared" ca="1" si="72"/>
        <v>0</v>
      </c>
      <c r="P158" s="172">
        <f t="shared" ca="1" si="73"/>
        <v>0</v>
      </c>
      <c r="Q158" s="172">
        <f t="shared" ca="1" si="74"/>
        <v>0</v>
      </c>
      <c r="R158" s="172">
        <f t="shared" ca="1" si="75"/>
        <v>0</v>
      </c>
      <c r="S158" s="172">
        <f t="shared" ca="1" si="76"/>
        <v>0</v>
      </c>
      <c r="U158" s="169">
        <f t="shared" ca="1" si="87"/>
        <v>0</v>
      </c>
      <c r="V158" s="173">
        <f t="shared" ca="1" si="88"/>
        <v>0</v>
      </c>
      <c r="W158" s="174">
        <f t="shared" ca="1" si="89"/>
        <v>0</v>
      </c>
      <c r="X158" s="174">
        <f t="shared" ca="1" si="90"/>
        <v>0</v>
      </c>
      <c r="Y158" s="174">
        <f t="shared" ca="1" si="90"/>
        <v>0</v>
      </c>
      <c r="Z158" s="174">
        <f t="shared" ca="1" si="90"/>
        <v>0</v>
      </c>
      <c r="AA158" s="174">
        <f t="shared" ca="1" si="90"/>
        <v>0</v>
      </c>
      <c r="AB158" s="174">
        <f t="shared" ca="1" si="90"/>
        <v>0</v>
      </c>
      <c r="AC158" s="174">
        <f t="shared" ca="1" si="90"/>
        <v>0</v>
      </c>
      <c r="AD158" s="174">
        <f t="shared" ca="1" si="90"/>
        <v>0</v>
      </c>
      <c r="AE158" s="174">
        <f t="shared" ca="1" si="90"/>
        <v>0</v>
      </c>
      <c r="AF158" s="174">
        <f t="shared" ca="1" si="90"/>
        <v>0</v>
      </c>
      <c r="AG158" s="174">
        <f t="shared" ca="1" si="90"/>
        <v>0</v>
      </c>
      <c r="AH158" s="174">
        <f t="shared" ca="1" si="90"/>
        <v>0</v>
      </c>
      <c r="AI158" s="174">
        <f t="shared" ca="1" si="90"/>
        <v>0</v>
      </c>
      <c r="AJ158" s="174">
        <f t="shared" ca="1" si="90"/>
        <v>0</v>
      </c>
      <c r="AK158" s="174">
        <f t="shared" ca="1" si="90"/>
        <v>0</v>
      </c>
      <c r="AL158" s="179"/>
      <c r="AM158" s="174">
        <f t="shared" ca="1" si="91"/>
        <v>0</v>
      </c>
      <c r="AN158" s="174">
        <f t="shared" ca="1" si="92"/>
        <v>0</v>
      </c>
      <c r="AO158" s="174">
        <f t="shared" ca="1" si="92"/>
        <v>0</v>
      </c>
      <c r="AP158" s="174">
        <f t="shared" ca="1" si="92"/>
        <v>0</v>
      </c>
      <c r="AQ158" s="174">
        <f t="shared" ca="1" si="92"/>
        <v>0</v>
      </c>
      <c r="AR158" s="174">
        <f t="shared" ca="1" si="92"/>
        <v>0</v>
      </c>
      <c r="AS158" s="174">
        <f t="shared" ca="1" si="92"/>
        <v>0</v>
      </c>
      <c r="AT158" s="174">
        <f t="shared" ca="1" si="92"/>
        <v>0</v>
      </c>
      <c r="AU158" s="174">
        <f t="shared" ca="1" si="92"/>
        <v>0</v>
      </c>
      <c r="AV158" s="174">
        <f t="shared" ca="1" si="92"/>
        <v>0</v>
      </c>
      <c r="AW158" s="174">
        <f t="shared" ca="1" si="92"/>
        <v>0</v>
      </c>
      <c r="AX158" s="174">
        <f t="shared" ca="1" si="92"/>
        <v>0</v>
      </c>
      <c r="AY158" s="174">
        <f t="shared" ca="1" si="92"/>
        <v>0</v>
      </c>
      <c r="AZ158" s="174">
        <f t="shared" ca="1" si="92"/>
        <v>0</v>
      </c>
      <c r="BA158" s="174">
        <f t="shared" ca="1" si="92"/>
        <v>0</v>
      </c>
      <c r="BB158" s="175">
        <f t="shared" ca="1" si="93"/>
        <v>0</v>
      </c>
      <c r="BC158" s="176"/>
      <c r="BD158" s="174">
        <f t="shared" ca="1" si="94"/>
        <v>0</v>
      </c>
      <c r="BE158" s="174">
        <f t="shared" ca="1" si="95"/>
        <v>0</v>
      </c>
      <c r="BF158" s="174">
        <f t="shared" ca="1" si="95"/>
        <v>0</v>
      </c>
      <c r="BG158" s="174">
        <f t="shared" ca="1" si="95"/>
        <v>0</v>
      </c>
      <c r="BH158" s="174">
        <f t="shared" ca="1" si="95"/>
        <v>0</v>
      </c>
      <c r="BI158" s="174">
        <f t="shared" ca="1" si="95"/>
        <v>0</v>
      </c>
      <c r="BJ158" s="174">
        <f t="shared" ca="1" si="95"/>
        <v>0</v>
      </c>
      <c r="BK158" s="174">
        <f t="shared" ca="1" si="95"/>
        <v>0</v>
      </c>
      <c r="BL158" s="174">
        <f t="shared" ca="1" si="95"/>
        <v>0</v>
      </c>
      <c r="BM158" s="174">
        <f t="shared" ca="1" si="95"/>
        <v>0</v>
      </c>
      <c r="BN158" s="174">
        <f t="shared" ca="1" si="95"/>
        <v>0</v>
      </c>
      <c r="BO158" s="174">
        <f t="shared" ca="1" si="95"/>
        <v>0</v>
      </c>
      <c r="BP158" s="174">
        <f t="shared" ca="1" si="95"/>
        <v>0</v>
      </c>
      <c r="BQ158" s="174">
        <f t="shared" ca="1" si="95"/>
        <v>0</v>
      </c>
      <c r="BR158" s="174">
        <f t="shared" ca="1" si="95"/>
        <v>0</v>
      </c>
      <c r="BS158" s="177">
        <f t="shared" ca="1" si="96"/>
        <v>0</v>
      </c>
      <c r="BT158" s="175"/>
      <c r="BU158" s="178">
        <f ca="1">IF(NOT(debteliminator),0,IF(OR(E$11=0,W157+AM158-BD158&lt;=E$11),0,MIN(W157+AM158-BD158-E$11,$C158)))</f>
        <v>0</v>
      </c>
      <c r="BV158" s="174">
        <f ca="1">IF(NOT(debteliminator),0,IF(OR(F$11=0,X157+AN158-BE158&lt;=F$11),0,MIN(X157+AN158-BE158-F$11,$C158-SUM($BU158:BU158))))</f>
        <v>0</v>
      </c>
      <c r="BW158" s="174">
        <f ca="1">IF(NOT(debteliminator),0,IF(OR(G$11=0,Y157+AO158-BF158&lt;=G$11),0,MIN(Y157+AO158-BF158-G$11,$C158-SUM($BU158:BV158))))</f>
        <v>0</v>
      </c>
      <c r="BX158" s="174">
        <f ca="1">IF(NOT(debteliminator),0,IF(OR(H$11=0,Z157+AP158-BG158&lt;=H$11),0,MIN(Z157+AP158-BG158-H$11,$C158-SUM($BU158:BW158))))</f>
        <v>0</v>
      </c>
      <c r="BY158" s="174">
        <f ca="1">IF(NOT(debteliminator),0,IF(OR(I$11=0,AA157+AQ158-BH158&lt;=I$11),0,MIN(AA157+AQ158-BH158-I$11,$C158-SUM($BU158:BX158))))</f>
        <v>0</v>
      </c>
      <c r="BZ158" s="174">
        <f ca="1">IF(NOT(debteliminator),0,IF(OR(J$11=0,AB157+AR158-BI158&lt;=J$11),0,MIN(AB157+AR158-BI158-J$11,$C158-SUM($BU158:BY158))))</f>
        <v>0</v>
      </c>
      <c r="CA158" s="174">
        <f ca="1">IF(NOT(debteliminator),0,IF(OR(K$11=0,AC157+AS158-BJ158&lt;=K$11),0,MIN(AC157+AS158-BJ158-K$11,$C158-SUM($BU158:BZ158))))</f>
        <v>0</v>
      </c>
      <c r="CB158" s="174">
        <f ca="1">IF(NOT(debteliminator),0,IF(OR(L$11=0,AD157+AT158-BK158&lt;=L$11),0,MIN(AD157+AT158-BK158-L$11,$C158-SUM($BU158:CA158))))</f>
        <v>0</v>
      </c>
      <c r="CC158" s="174">
        <f ca="1">IF(NOT(debteliminator),0,IF(OR(M$11=0,AE157+AU158-BL158&lt;=M$11),0,MIN(AE157+AU158-BL158-M$11,$C158-SUM($BU158:CB158))))</f>
        <v>0</v>
      </c>
      <c r="CD158" s="174">
        <f ca="1">IF(NOT(debteliminator),0,IF(OR(N$11=0,AF157+AV158-BM158&lt;=N$11),0,MIN(AF157+AV158-BM158-N$11,$C158-SUM($BU158:CC158))))</f>
        <v>0</v>
      </c>
      <c r="CE158" s="174">
        <f ca="1">IF(NOT(debteliminator),0,IF(OR(O$11=0,AG157+AW158-BN158&lt;=O$11),0,MIN(AG157+AW158-BN158-O$11,$C158-SUM($BU158:CD158))))</f>
        <v>0</v>
      </c>
      <c r="CF158" s="174">
        <f ca="1">IF(NOT(debteliminator),0,IF(OR(P$11=0,AH157+AX158-BO158&lt;=P$11),0,MIN(AH157+AX158-BO158-P$11,$C158-SUM($BU158:CE158))))</f>
        <v>0</v>
      </c>
      <c r="CG158" s="174">
        <f ca="1">IF(NOT(debteliminator),0,IF(OR(Q$11=0,AI157+AY158-BP158&lt;=Q$11),0,MIN(AI157+AY158-BP158-Q$11,$C158-SUM($BU158:CF158))))</f>
        <v>0</v>
      </c>
      <c r="CH158" s="174">
        <f ca="1">IF(NOT(debteliminator),0,IF(OR(R$11=0,AJ157+AZ158-BQ158&lt;=R$11),0,MIN(AJ157+AZ158-BQ158-R$11,$C158-SUM($BU158:CG158))))</f>
        <v>0</v>
      </c>
      <c r="CI158" s="174">
        <f ca="1">IF(NOT(debteliminator),0,IF(OR(S$11=0,AK157+BA158-BR158&lt;=S$11),0,MIN(AK157+BA158-BR158-S$11,$C158-SUM($BU158:CH158))))</f>
        <v>0</v>
      </c>
      <c r="CJ158" s="177">
        <f t="shared" ca="1" si="97"/>
        <v>0</v>
      </c>
      <c r="CL158" s="178">
        <f t="shared" ca="1" si="100"/>
        <v>0</v>
      </c>
      <c r="CM158" s="174">
        <f ca="1">IF(X157&lt;=0,0,IF($C158-$CJ158&lt;=SUM($CL158:CL158),0,IF(BE158+$C158-$CJ158-SUM($CL158:CL158)&gt;X157+AN158,X157+AN158-BE158,$C158-$CJ158-SUM($CL158:CL158))))</f>
        <v>0</v>
      </c>
      <c r="CN158" s="174">
        <f ca="1">IF(Y157&lt;=0,0,IF($C158-$CJ158&lt;=SUM($CL158:CM158),0,IF(BF158+$C158-$CJ158-SUM($CL158:CM158)&gt;Y157+AO158,Y157+AO158-BF158,$C158-$CJ158-SUM($CL158:CM158))))</f>
        <v>0</v>
      </c>
      <c r="CO158" s="174">
        <f ca="1">IF(Z157&lt;=0,0,IF($C158-$CJ158&lt;=SUM($CL158:CN158),0,IF(BG158+$C158-$CJ158-SUM($CL158:CN158)&gt;Z157+AP158,Z157+AP158-BG158,$C158-$CJ158-SUM($CL158:CN158))))</f>
        <v>0</v>
      </c>
      <c r="CP158" s="174">
        <f ca="1">IF(AA157&lt;=0,0,IF($C158-$CJ158&lt;=SUM($CL158:CO158),0,IF(BH158+$C158-$CJ158-SUM($CL158:CO158)&gt;AA157+AQ158,AA157+AQ158-BH158,$C158-$CJ158-SUM($CL158:CO158))))</f>
        <v>0</v>
      </c>
      <c r="CQ158" s="174">
        <f ca="1">IF(AB157&lt;=0,0,IF($C158-$CJ158&lt;=SUM($CL158:CP158),0,IF(BI158+$C158-$CJ158-SUM($CL158:CP158)&gt;AB157+AR158,AB157+AR158-BI158,$C158-$CJ158-SUM($CL158:CP158))))</f>
        <v>0</v>
      </c>
      <c r="CR158" s="174">
        <f ca="1">IF(AC157&lt;=0,0,IF($C158-$CJ158&lt;=SUM($CL158:CQ158),0,IF(BJ158+$C158-$CJ158-SUM($CL158:CQ158)&gt;AC157+AS158,AC157+AS158-BJ158,$C158-$CJ158-SUM($CL158:CQ158))))</f>
        <v>0</v>
      </c>
      <c r="CS158" s="174">
        <f ca="1">IF(AD157&lt;=0,0,IF($C158-$CJ158&lt;=SUM($CL158:CR158),0,IF(BK158+$C158-$CJ158-SUM($CL158:CR158)&gt;AD157+AT158,AD157+AT158-BK158,$C158-$CJ158-SUM($CL158:CR158))))</f>
        <v>0</v>
      </c>
      <c r="CT158" s="174">
        <f ca="1">IF(AE157&lt;=0,0,IF($C158-$CJ158&lt;=SUM($CL158:CS158),0,IF(BL158+$C158-$CJ158-SUM($CL158:CS158)&gt;AE157+AU158,AE157+AU158-BL158,$C158-$CJ158-SUM($CL158:CS158))))</f>
        <v>0</v>
      </c>
      <c r="CU158" s="174">
        <f ca="1">IF(AF157&lt;=0,0,IF($C158-$CJ158&lt;=SUM($CL158:CT158),0,IF(BM158+$C158-$CJ158-SUM($CL158:CT158)&gt;AF157+AV158,AF157+AV158-BM158,$C158-$CJ158-SUM($CL158:CT158))))</f>
        <v>0</v>
      </c>
      <c r="CV158" s="174">
        <f ca="1">IF(AG157&lt;=0,0,IF($C158-$CJ158&lt;=SUM($CL158:CU158),0,IF(BN158+$C158-$CJ158-SUM($CL158:CU158)&gt;AG157+AW158,AG157+AW158-BN158,$C158-$CJ158-SUM($CL158:CU158))))</f>
        <v>0</v>
      </c>
      <c r="CW158" s="174">
        <f ca="1">IF(AH157&lt;=0,0,IF($C158-$CJ158&lt;=SUM($CL158:CV158),0,IF(BO158+$C158-$CJ158-SUM($CL158:CV158)&gt;AH157+AX158,AH157+AX158-BO158,$C158-$CJ158-SUM($CL158:CV158))))</f>
        <v>0</v>
      </c>
      <c r="CX158" s="174">
        <f ca="1">IF(AI157&lt;=0,0,IF($C158-$CJ158&lt;=SUM($CL158:CW158),0,IF(BP158+$C158-$CJ158-SUM($CL158:CW158)&gt;AI157+AY158,AI157+AY158-BP158,$C158-$CJ158-SUM($CL158:CW158))))</f>
        <v>0</v>
      </c>
      <c r="CY158" s="174">
        <f ca="1">IF(AJ157&lt;=0,0,IF($C158-$CJ158&lt;=SUM($CL158:CX158),0,IF(BQ158+$C158-$CJ158-SUM($CL158:CX158)&gt;AJ157+AZ158,AJ157+AZ158-BQ158,$C158-$CJ158-SUM($CL158:CX158))))</f>
        <v>0</v>
      </c>
      <c r="CZ158" s="174">
        <f ca="1">IF(AK157&lt;=0,0,IF($C158-$CJ158&lt;=SUM($CL158:CY158),0,IF(BR158+$C158-$CJ158-SUM($CL158:CY158)&gt;AK157+BA158,AK157+BA158-BR158,$C158-$CJ158-SUM($CL158:CY158))))</f>
        <v>0</v>
      </c>
      <c r="DA158" s="176"/>
      <c r="DB158" s="176"/>
    </row>
    <row r="159" spans="1:106">
      <c r="A159" s="165" t="str">
        <f t="shared" ca="1" si="86"/>
        <v/>
      </c>
      <c r="B159" s="166" t="e">
        <f t="shared" ca="1" si="98"/>
        <v>#N/A</v>
      </c>
      <c r="C159" s="169" t="str">
        <f ca="1">IF(A159="","",IF(debteliminator,IF(($E$7-BS159)&lt;0,0,$E$7-BS159),0)+D159)</f>
        <v/>
      </c>
      <c r="D159" s="420"/>
      <c r="E159" s="172">
        <f t="shared" ca="1" si="99"/>
        <v>0</v>
      </c>
      <c r="F159" s="172">
        <f t="shared" ca="1" si="63"/>
        <v>0</v>
      </c>
      <c r="G159" s="172">
        <f t="shared" ca="1" si="64"/>
        <v>0</v>
      </c>
      <c r="H159" s="172">
        <f t="shared" ca="1" si="65"/>
        <v>0</v>
      </c>
      <c r="I159" s="172">
        <f t="shared" ca="1" si="66"/>
        <v>0</v>
      </c>
      <c r="J159" s="172">
        <f t="shared" ca="1" si="67"/>
        <v>0</v>
      </c>
      <c r="K159" s="172">
        <f t="shared" ca="1" si="68"/>
        <v>0</v>
      </c>
      <c r="L159" s="172">
        <f t="shared" ca="1" si="69"/>
        <v>0</v>
      </c>
      <c r="M159" s="172">
        <f t="shared" ca="1" si="70"/>
        <v>0</v>
      </c>
      <c r="N159" s="172">
        <f t="shared" ca="1" si="71"/>
        <v>0</v>
      </c>
      <c r="O159" s="172">
        <f t="shared" ca="1" si="72"/>
        <v>0</v>
      </c>
      <c r="P159" s="172">
        <f t="shared" ca="1" si="73"/>
        <v>0</v>
      </c>
      <c r="Q159" s="172">
        <f t="shared" ca="1" si="74"/>
        <v>0</v>
      </c>
      <c r="R159" s="172">
        <f t="shared" ca="1" si="75"/>
        <v>0</v>
      </c>
      <c r="S159" s="172">
        <f t="shared" ca="1" si="76"/>
        <v>0</v>
      </c>
      <c r="U159" s="169">
        <f t="shared" ca="1" si="87"/>
        <v>0</v>
      </c>
      <c r="V159" s="173">
        <f t="shared" ca="1" si="88"/>
        <v>0</v>
      </c>
      <c r="W159" s="174">
        <f t="shared" ca="1" si="89"/>
        <v>0</v>
      </c>
      <c r="X159" s="174">
        <f t="shared" ca="1" si="90"/>
        <v>0</v>
      </c>
      <c r="Y159" s="174">
        <f t="shared" ca="1" si="90"/>
        <v>0</v>
      </c>
      <c r="Z159" s="174">
        <f t="shared" ca="1" si="90"/>
        <v>0</v>
      </c>
      <c r="AA159" s="174">
        <f t="shared" ca="1" si="90"/>
        <v>0</v>
      </c>
      <c r="AB159" s="174">
        <f t="shared" ca="1" si="90"/>
        <v>0</v>
      </c>
      <c r="AC159" s="174">
        <f t="shared" ca="1" si="90"/>
        <v>0</v>
      </c>
      <c r="AD159" s="174">
        <f t="shared" ca="1" si="90"/>
        <v>0</v>
      </c>
      <c r="AE159" s="174">
        <f t="shared" ca="1" si="90"/>
        <v>0</v>
      </c>
      <c r="AF159" s="174">
        <f t="shared" ca="1" si="90"/>
        <v>0</v>
      </c>
      <c r="AG159" s="174">
        <f t="shared" ca="1" si="90"/>
        <v>0</v>
      </c>
      <c r="AH159" s="174">
        <f t="shared" ca="1" si="90"/>
        <v>0</v>
      </c>
      <c r="AI159" s="174">
        <f t="shared" ca="1" si="90"/>
        <v>0</v>
      </c>
      <c r="AJ159" s="174">
        <f t="shared" ca="1" si="90"/>
        <v>0</v>
      </c>
      <c r="AK159" s="174">
        <f t="shared" ca="1" si="90"/>
        <v>0</v>
      </c>
      <c r="AL159" s="179"/>
      <c r="AM159" s="174">
        <f t="shared" ca="1" si="91"/>
        <v>0</v>
      </c>
      <c r="AN159" s="174">
        <f t="shared" ca="1" si="92"/>
        <v>0</v>
      </c>
      <c r="AO159" s="174">
        <f t="shared" ca="1" si="92"/>
        <v>0</v>
      </c>
      <c r="AP159" s="174">
        <f t="shared" ca="1" si="92"/>
        <v>0</v>
      </c>
      <c r="AQ159" s="174">
        <f t="shared" ca="1" si="92"/>
        <v>0</v>
      </c>
      <c r="AR159" s="174">
        <f t="shared" ca="1" si="92"/>
        <v>0</v>
      </c>
      <c r="AS159" s="174">
        <f t="shared" ca="1" si="92"/>
        <v>0</v>
      </c>
      <c r="AT159" s="174">
        <f t="shared" ca="1" si="92"/>
        <v>0</v>
      </c>
      <c r="AU159" s="174">
        <f t="shared" ca="1" si="92"/>
        <v>0</v>
      </c>
      <c r="AV159" s="174">
        <f t="shared" ca="1" si="92"/>
        <v>0</v>
      </c>
      <c r="AW159" s="174">
        <f t="shared" ca="1" si="92"/>
        <v>0</v>
      </c>
      <c r="AX159" s="174">
        <f t="shared" ca="1" si="92"/>
        <v>0</v>
      </c>
      <c r="AY159" s="174">
        <f t="shared" ca="1" si="92"/>
        <v>0</v>
      </c>
      <c r="AZ159" s="174">
        <f t="shared" ca="1" si="92"/>
        <v>0</v>
      </c>
      <c r="BA159" s="174">
        <f t="shared" ca="1" si="92"/>
        <v>0</v>
      </c>
      <c r="BB159" s="175">
        <f t="shared" ca="1" si="93"/>
        <v>0</v>
      </c>
      <c r="BC159" s="176"/>
      <c r="BD159" s="174">
        <f t="shared" ca="1" si="94"/>
        <v>0</v>
      </c>
      <c r="BE159" s="174">
        <f t="shared" ca="1" si="95"/>
        <v>0</v>
      </c>
      <c r="BF159" s="174">
        <f t="shared" ca="1" si="95"/>
        <v>0</v>
      </c>
      <c r="BG159" s="174">
        <f t="shared" ca="1" si="95"/>
        <v>0</v>
      </c>
      <c r="BH159" s="174">
        <f t="shared" ca="1" si="95"/>
        <v>0</v>
      </c>
      <c r="BI159" s="174">
        <f t="shared" ca="1" si="95"/>
        <v>0</v>
      </c>
      <c r="BJ159" s="174">
        <f t="shared" ca="1" si="95"/>
        <v>0</v>
      </c>
      <c r="BK159" s="174">
        <f t="shared" ca="1" si="95"/>
        <v>0</v>
      </c>
      <c r="BL159" s="174">
        <f t="shared" ca="1" si="95"/>
        <v>0</v>
      </c>
      <c r="BM159" s="174">
        <f t="shared" ca="1" si="95"/>
        <v>0</v>
      </c>
      <c r="BN159" s="174">
        <f t="shared" ca="1" si="95"/>
        <v>0</v>
      </c>
      <c r="BO159" s="174">
        <f t="shared" ca="1" si="95"/>
        <v>0</v>
      </c>
      <c r="BP159" s="174">
        <f t="shared" ca="1" si="95"/>
        <v>0</v>
      </c>
      <c r="BQ159" s="174">
        <f t="shared" ca="1" si="95"/>
        <v>0</v>
      </c>
      <c r="BR159" s="174">
        <f t="shared" ca="1" si="95"/>
        <v>0</v>
      </c>
      <c r="BS159" s="177">
        <f t="shared" ca="1" si="96"/>
        <v>0</v>
      </c>
      <c r="BT159" s="175"/>
      <c r="BU159" s="178">
        <f ca="1">IF(NOT(debteliminator),0,IF(OR(E$11=0,W158+AM159-BD159&lt;=E$11),0,MIN(W158+AM159-BD159-E$11,$C159)))</f>
        <v>0</v>
      </c>
      <c r="BV159" s="174">
        <f ca="1">IF(NOT(debteliminator),0,IF(OR(F$11=0,X158+AN159-BE159&lt;=F$11),0,MIN(X158+AN159-BE159-F$11,$C159-SUM($BU159:BU159))))</f>
        <v>0</v>
      </c>
      <c r="BW159" s="174">
        <f ca="1">IF(NOT(debteliminator),0,IF(OR(G$11=0,Y158+AO159-BF159&lt;=G$11),0,MIN(Y158+AO159-BF159-G$11,$C159-SUM($BU159:BV159))))</f>
        <v>0</v>
      </c>
      <c r="BX159" s="174">
        <f ca="1">IF(NOT(debteliminator),0,IF(OR(H$11=0,Z158+AP159-BG159&lt;=H$11),0,MIN(Z158+AP159-BG159-H$11,$C159-SUM($BU159:BW159))))</f>
        <v>0</v>
      </c>
      <c r="BY159" s="174">
        <f ca="1">IF(NOT(debteliminator),0,IF(OR(I$11=0,AA158+AQ159-BH159&lt;=I$11),0,MIN(AA158+AQ159-BH159-I$11,$C159-SUM($BU159:BX159))))</f>
        <v>0</v>
      </c>
      <c r="BZ159" s="174">
        <f ca="1">IF(NOT(debteliminator),0,IF(OR(J$11=0,AB158+AR159-BI159&lt;=J$11),0,MIN(AB158+AR159-BI159-J$11,$C159-SUM($BU159:BY159))))</f>
        <v>0</v>
      </c>
      <c r="CA159" s="174">
        <f ca="1">IF(NOT(debteliminator),0,IF(OR(K$11=0,AC158+AS159-BJ159&lt;=K$11),0,MIN(AC158+AS159-BJ159-K$11,$C159-SUM($BU159:BZ159))))</f>
        <v>0</v>
      </c>
      <c r="CB159" s="174">
        <f ca="1">IF(NOT(debteliminator),0,IF(OR(L$11=0,AD158+AT159-BK159&lt;=L$11),0,MIN(AD158+AT159-BK159-L$11,$C159-SUM($BU159:CA159))))</f>
        <v>0</v>
      </c>
      <c r="CC159" s="174">
        <f ca="1">IF(NOT(debteliminator),0,IF(OR(M$11=0,AE158+AU159-BL159&lt;=M$11),0,MIN(AE158+AU159-BL159-M$11,$C159-SUM($BU159:CB159))))</f>
        <v>0</v>
      </c>
      <c r="CD159" s="174">
        <f ca="1">IF(NOT(debteliminator),0,IF(OR(N$11=0,AF158+AV159-BM159&lt;=N$11),0,MIN(AF158+AV159-BM159-N$11,$C159-SUM($BU159:CC159))))</f>
        <v>0</v>
      </c>
      <c r="CE159" s="174">
        <f ca="1">IF(NOT(debteliminator),0,IF(OR(O$11=0,AG158+AW159-BN159&lt;=O$11),0,MIN(AG158+AW159-BN159-O$11,$C159-SUM($BU159:CD159))))</f>
        <v>0</v>
      </c>
      <c r="CF159" s="174">
        <f ca="1">IF(NOT(debteliminator),0,IF(OR(P$11=0,AH158+AX159-BO159&lt;=P$11),0,MIN(AH158+AX159-BO159-P$11,$C159-SUM($BU159:CE159))))</f>
        <v>0</v>
      </c>
      <c r="CG159" s="174">
        <f ca="1">IF(NOT(debteliminator),0,IF(OR(Q$11=0,AI158+AY159-BP159&lt;=Q$11),0,MIN(AI158+AY159-BP159-Q$11,$C159-SUM($BU159:CF159))))</f>
        <v>0</v>
      </c>
      <c r="CH159" s="174">
        <f ca="1">IF(NOT(debteliminator),0,IF(OR(R$11=0,AJ158+AZ159-BQ159&lt;=R$11),0,MIN(AJ158+AZ159-BQ159-R$11,$C159-SUM($BU159:CG159))))</f>
        <v>0</v>
      </c>
      <c r="CI159" s="174">
        <f ca="1">IF(NOT(debteliminator),0,IF(OR(S$11=0,AK158+BA159-BR159&lt;=S$11),0,MIN(AK158+BA159-BR159-S$11,$C159-SUM($BU159:CH159))))</f>
        <v>0</v>
      </c>
      <c r="CJ159" s="177">
        <f t="shared" ca="1" si="97"/>
        <v>0</v>
      </c>
      <c r="CL159" s="178">
        <f t="shared" ca="1" si="100"/>
        <v>0</v>
      </c>
      <c r="CM159" s="174">
        <f ca="1">IF(X158&lt;=0,0,IF($C159-$CJ159&lt;=SUM($CL159:CL159),0,IF(BE159+$C159-$CJ159-SUM($CL159:CL159)&gt;X158+AN159,X158+AN159-BE159,$C159-$CJ159-SUM($CL159:CL159))))</f>
        <v>0</v>
      </c>
      <c r="CN159" s="174">
        <f ca="1">IF(Y158&lt;=0,0,IF($C159-$CJ159&lt;=SUM($CL159:CM159),0,IF(BF159+$C159-$CJ159-SUM($CL159:CM159)&gt;Y158+AO159,Y158+AO159-BF159,$C159-$CJ159-SUM($CL159:CM159))))</f>
        <v>0</v>
      </c>
      <c r="CO159" s="174">
        <f ca="1">IF(Z158&lt;=0,0,IF($C159-$CJ159&lt;=SUM($CL159:CN159),0,IF(BG159+$C159-$CJ159-SUM($CL159:CN159)&gt;Z158+AP159,Z158+AP159-BG159,$C159-$CJ159-SUM($CL159:CN159))))</f>
        <v>0</v>
      </c>
      <c r="CP159" s="174">
        <f ca="1">IF(AA158&lt;=0,0,IF($C159-$CJ159&lt;=SUM($CL159:CO159),0,IF(BH159+$C159-$CJ159-SUM($CL159:CO159)&gt;AA158+AQ159,AA158+AQ159-BH159,$C159-$CJ159-SUM($CL159:CO159))))</f>
        <v>0</v>
      </c>
      <c r="CQ159" s="174">
        <f ca="1">IF(AB158&lt;=0,0,IF($C159-$CJ159&lt;=SUM($CL159:CP159),0,IF(BI159+$C159-$CJ159-SUM($CL159:CP159)&gt;AB158+AR159,AB158+AR159-BI159,$C159-$CJ159-SUM($CL159:CP159))))</f>
        <v>0</v>
      </c>
      <c r="CR159" s="174">
        <f ca="1">IF(AC158&lt;=0,0,IF($C159-$CJ159&lt;=SUM($CL159:CQ159),0,IF(BJ159+$C159-$CJ159-SUM($CL159:CQ159)&gt;AC158+AS159,AC158+AS159-BJ159,$C159-$CJ159-SUM($CL159:CQ159))))</f>
        <v>0</v>
      </c>
      <c r="CS159" s="174">
        <f ca="1">IF(AD158&lt;=0,0,IF($C159-$CJ159&lt;=SUM($CL159:CR159),0,IF(BK159+$C159-$CJ159-SUM($CL159:CR159)&gt;AD158+AT159,AD158+AT159-BK159,$C159-$CJ159-SUM($CL159:CR159))))</f>
        <v>0</v>
      </c>
      <c r="CT159" s="174">
        <f ca="1">IF(AE158&lt;=0,0,IF($C159-$CJ159&lt;=SUM($CL159:CS159),0,IF(BL159+$C159-$CJ159-SUM($CL159:CS159)&gt;AE158+AU159,AE158+AU159-BL159,$C159-$CJ159-SUM($CL159:CS159))))</f>
        <v>0</v>
      </c>
      <c r="CU159" s="174">
        <f ca="1">IF(AF158&lt;=0,0,IF($C159-$CJ159&lt;=SUM($CL159:CT159),0,IF(BM159+$C159-$CJ159-SUM($CL159:CT159)&gt;AF158+AV159,AF158+AV159-BM159,$C159-$CJ159-SUM($CL159:CT159))))</f>
        <v>0</v>
      </c>
      <c r="CV159" s="174">
        <f ca="1">IF(AG158&lt;=0,0,IF($C159-$CJ159&lt;=SUM($CL159:CU159),0,IF(BN159+$C159-$CJ159-SUM($CL159:CU159)&gt;AG158+AW159,AG158+AW159-BN159,$C159-$CJ159-SUM($CL159:CU159))))</f>
        <v>0</v>
      </c>
      <c r="CW159" s="174">
        <f ca="1">IF(AH158&lt;=0,0,IF($C159-$CJ159&lt;=SUM($CL159:CV159),0,IF(BO159+$C159-$CJ159-SUM($CL159:CV159)&gt;AH158+AX159,AH158+AX159-BO159,$C159-$CJ159-SUM($CL159:CV159))))</f>
        <v>0</v>
      </c>
      <c r="CX159" s="174">
        <f ca="1">IF(AI158&lt;=0,0,IF($C159-$CJ159&lt;=SUM($CL159:CW159),0,IF(BP159+$C159-$CJ159-SUM($CL159:CW159)&gt;AI158+AY159,AI158+AY159-BP159,$C159-$CJ159-SUM($CL159:CW159))))</f>
        <v>0</v>
      </c>
      <c r="CY159" s="174">
        <f ca="1">IF(AJ158&lt;=0,0,IF($C159-$CJ159&lt;=SUM($CL159:CX159),0,IF(BQ159+$C159-$CJ159-SUM($CL159:CX159)&gt;AJ158+AZ159,AJ158+AZ159-BQ159,$C159-$CJ159-SUM($CL159:CX159))))</f>
        <v>0</v>
      </c>
      <c r="CZ159" s="174">
        <f ca="1">IF(AK158&lt;=0,0,IF($C159-$CJ159&lt;=SUM($CL159:CY159),0,IF(BR159+$C159-$CJ159-SUM($CL159:CY159)&gt;AK158+BA159,AK158+BA159-BR159,$C159-$CJ159-SUM($CL159:CY159))))</f>
        <v>0</v>
      </c>
      <c r="DA159" s="176"/>
      <c r="DB159" s="176"/>
    </row>
    <row r="160" spans="1:106">
      <c r="A160" s="165" t="str">
        <f t="shared" ca="1" si="86"/>
        <v/>
      </c>
      <c r="B160" s="166" t="e">
        <f t="shared" ca="1" si="98"/>
        <v>#N/A</v>
      </c>
      <c r="C160" s="169" t="str">
        <f ca="1">IF(A160="","",IF(debteliminator,IF(($E$7-BS160)&lt;0,0,$E$7-BS160),0)+D160)</f>
        <v/>
      </c>
      <c r="D160" s="420"/>
      <c r="E160" s="172">
        <f t="shared" ca="1" si="99"/>
        <v>0</v>
      </c>
      <c r="F160" s="172">
        <f t="shared" ca="1" si="63"/>
        <v>0</v>
      </c>
      <c r="G160" s="172">
        <f t="shared" ca="1" si="64"/>
        <v>0</v>
      </c>
      <c r="H160" s="172">
        <f t="shared" ca="1" si="65"/>
        <v>0</v>
      </c>
      <c r="I160" s="172">
        <f t="shared" ca="1" si="66"/>
        <v>0</v>
      </c>
      <c r="J160" s="172">
        <f t="shared" ca="1" si="67"/>
        <v>0</v>
      </c>
      <c r="K160" s="172">
        <f t="shared" ca="1" si="68"/>
        <v>0</v>
      </c>
      <c r="L160" s="172">
        <f t="shared" ca="1" si="69"/>
        <v>0</v>
      </c>
      <c r="M160" s="172">
        <f t="shared" ca="1" si="70"/>
        <v>0</v>
      </c>
      <c r="N160" s="172">
        <f t="shared" ca="1" si="71"/>
        <v>0</v>
      </c>
      <c r="O160" s="172">
        <f t="shared" ca="1" si="72"/>
        <v>0</v>
      </c>
      <c r="P160" s="172">
        <f t="shared" ca="1" si="73"/>
        <v>0</v>
      </c>
      <c r="Q160" s="172">
        <f t="shared" ca="1" si="74"/>
        <v>0</v>
      </c>
      <c r="R160" s="172">
        <f t="shared" ca="1" si="75"/>
        <v>0</v>
      </c>
      <c r="S160" s="172">
        <f t="shared" ca="1" si="76"/>
        <v>0</v>
      </c>
      <c r="U160" s="169">
        <f t="shared" ca="1" si="87"/>
        <v>0</v>
      </c>
      <c r="V160" s="173">
        <f t="shared" ca="1" si="88"/>
        <v>0</v>
      </c>
      <c r="W160" s="174">
        <f t="shared" ca="1" si="89"/>
        <v>0</v>
      </c>
      <c r="X160" s="174">
        <f t="shared" ca="1" si="90"/>
        <v>0</v>
      </c>
      <c r="Y160" s="174">
        <f t="shared" ca="1" si="90"/>
        <v>0</v>
      </c>
      <c r="Z160" s="174">
        <f t="shared" ca="1" si="90"/>
        <v>0</v>
      </c>
      <c r="AA160" s="174">
        <f t="shared" ca="1" si="90"/>
        <v>0</v>
      </c>
      <c r="AB160" s="174">
        <f t="shared" ca="1" si="90"/>
        <v>0</v>
      </c>
      <c r="AC160" s="174">
        <f t="shared" ca="1" si="90"/>
        <v>0</v>
      </c>
      <c r="AD160" s="174">
        <f t="shared" ca="1" si="90"/>
        <v>0</v>
      </c>
      <c r="AE160" s="174">
        <f t="shared" ca="1" si="90"/>
        <v>0</v>
      </c>
      <c r="AF160" s="174">
        <f t="shared" ca="1" si="90"/>
        <v>0</v>
      </c>
      <c r="AG160" s="174">
        <f t="shared" ca="1" si="90"/>
        <v>0</v>
      </c>
      <c r="AH160" s="174">
        <f t="shared" ca="1" si="90"/>
        <v>0</v>
      </c>
      <c r="AI160" s="174">
        <f t="shared" ca="1" si="90"/>
        <v>0</v>
      </c>
      <c r="AJ160" s="174">
        <f t="shared" ca="1" si="90"/>
        <v>0</v>
      </c>
      <c r="AK160" s="174">
        <f t="shared" ca="1" si="90"/>
        <v>0</v>
      </c>
      <c r="AL160" s="179"/>
      <c r="AM160" s="174">
        <f t="shared" ca="1" si="91"/>
        <v>0</v>
      </c>
      <c r="AN160" s="174">
        <f t="shared" ca="1" si="92"/>
        <v>0</v>
      </c>
      <c r="AO160" s="174">
        <f t="shared" ca="1" si="92"/>
        <v>0</v>
      </c>
      <c r="AP160" s="174">
        <f t="shared" ca="1" si="92"/>
        <v>0</v>
      </c>
      <c r="AQ160" s="174">
        <f t="shared" ca="1" si="92"/>
        <v>0</v>
      </c>
      <c r="AR160" s="174">
        <f t="shared" ca="1" si="92"/>
        <v>0</v>
      </c>
      <c r="AS160" s="174">
        <f t="shared" ca="1" si="92"/>
        <v>0</v>
      </c>
      <c r="AT160" s="174">
        <f t="shared" ca="1" si="92"/>
        <v>0</v>
      </c>
      <c r="AU160" s="174">
        <f t="shared" ca="1" si="92"/>
        <v>0</v>
      </c>
      <c r="AV160" s="174">
        <f t="shared" ca="1" si="92"/>
        <v>0</v>
      </c>
      <c r="AW160" s="174">
        <f t="shared" ca="1" si="92"/>
        <v>0</v>
      </c>
      <c r="AX160" s="174">
        <f t="shared" ca="1" si="92"/>
        <v>0</v>
      </c>
      <c r="AY160" s="174">
        <f t="shared" ca="1" si="92"/>
        <v>0</v>
      </c>
      <c r="AZ160" s="174">
        <f t="shared" ca="1" si="92"/>
        <v>0</v>
      </c>
      <c r="BA160" s="174">
        <f t="shared" ca="1" si="92"/>
        <v>0</v>
      </c>
      <c r="BB160" s="175">
        <f t="shared" ca="1" si="93"/>
        <v>0</v>
      </c>
      <c r="BC160" s="176"/>
      <c r="BD160" s="174">
        <f t="shared" ca="1" si="94"/>
        <v>0</v>
      </c>
      <c r="BE160" s="174">
        <f t="shared" ca="1" si="95"/>
        <v>0</v>
      </c>
      <c r="BF160" s="174">
        <f t="shared" ca="1" si="95"/>
        <v>0</v>
      </c>
      <c r="BG160" s="174">
        <f t="shared" ca="1" si="95"/>
        <v>0</v>
      </c>
      <c r="BH160" s="174">
        <f t="shared" ca="1" si="95"/>
        <v>0</v>
      </c>
      <c r="BI160" s="174">
        <f t="shared" ca="1" si="95"/>
        <v>0</v>
      </c>
      <c r="BJ160" s="174">
        <f t="shared" ca="1" si="95"/>
        <v>0</v>
      </c>
      <c r="BK160" s="174">
        <f t="shared" ca="1" si="95"/>
        <v>0</v>
      </c>
      <c r="BL160" s="174">
        <f t="shared" ca="1" si="95"/>
        <v>0</v>
      </c>
      <c r="BM160" s="174">
        <f t="shared" ca="1" si="95"/>
        <v>0</v>
      </c>
      <c r="BN160" s="174">
        <f t="shared" ca="1" si="95"/>
        <v>0</v>
      </c>
      <c r="BO160" s="174">
        <f t="shared" ca="1" si="95"/>
        <v>0</v>
      </c>
      <c r="BP160" s="174">
        <f t="shared" ca="1" si="95"/>
        <v>0</v>
      </c>
      <c r="BQ160" s="174">
        <f t="shared" ca="1" si="95"/>
        <v>0</v>
      </c>
      <c r="BR160" s="174">
        <f t="shared" ca="1" si="95"/>
        <v>0</v>
      </c>
      <c r="BS160" s="177">
        <f t="shared" ca="1" si="96"/>
        <v>0</v>
      </c>
      <c r="BT160" s="175"/>
      <c r="BU160" s="178">
        <f ca="1">IF(NOT(debteliminator),0,IF(OR(E$11=0,W159+AM160-BD160&lt;=E$11),0,MIN(W159+AM160-BD160-E$11,$C160)))</f>
        <v>0</v>
      </c>
      <c r="BV160" s="174">
        <f ca="1">IF(NOT(debteliminator),0,IF(OR(F$11=0,X159+AN160-BE160&lt;=F$11),0,MIN(X159+AN160-BE160-F$11,$C160-SUM($BU160:BU160))))</f>
        <v>0</v>
      </c>
      <c r="BW160" s="174">
        <f ca="1">IF(NOT(debteliminator),0,IF(OR(G$11=0,Y159+AO160-BF160&lt;=G$11),0,MIN(Y159+AO160-BF160-G$11,$C160-SUM($BU160:BV160))))</f>
        <v>0</v>
      </c>
      <c r="BX160" s="174">
        <f ca="1">IF(NOT(debteliminator),0,IF(OR(H$11=0,Z159+AP160-BG160&lt;=H$11),0,MIN(Z159+AP160-BG160-H$11,$C160-SUM($BU160:BW160))))</f>
        <v>0</v>
      </c>
      <c r="BY160" s="174">
        <f ca="1">IF(NOT(debteliminator),0,IF(OR(I$11=0,AA159+AQ160-BH160&lt;=I$11),0,MIN(AA159+AQ160-BH160-I$11,$C160-SUM($BU160:BX160))))</f>
        <v>0</v>
      </c>
      <c r="BZ160" s="174">
        <f ca="1">IF(NOT(debteliminator),0,IF(OR(J$11=0,AB159+AR160-BI160&lt;=J$11),0,MIN(AB159+AR160-BI160-J$11,$C160-SUM($BU160:BY160))))</f>
        <v>0</v>
      </c>
      <c r="CA160" s="174">
        <f ca="1">IF(NOT(debteliminator),0,IF(OR(K$11=0,AC159+AS160-BJ160&lt;=K$11),0,MIN(AC159+AS160-BJ160-K$11,$C160-SUM($BU160:BZ160))))</f>
        <v>0</v>
      </c>
      <c r="CB160" s="174">
        <f ca="1">IF(NOT(debteliminator),0,IF(OR(L$11=0,AD159+AT160-BK160&lt;=L$11),0,MIN(AD159+AT160-BK160-L$11,$C160-SUM($BU160:CA160))))</f>
        <v>0</v>
      </c>
      <c r="CC160" s="174">
        <f ca="1">IF(NOT(debteliminator),0,IF(OR(M$11=0,AE159+AU160-BL160&lt;=M$11),0,MIN(AE159+AU160-BL160-M$11,$C160-SUM($BU160:CB160))))</f>
        <v>0</v>
      </c>
      <c r="CD160" s="174">
        <f ca="1">IF(NOT(debteliminator),0,IF(OR(N$11=0,AF159+AV160-BM160&lt;=N$11),0,MIN(AF159+AV160-BM160-N$11,$C160-SUM($BU160:CC160))))</f>
        <v>0</v>
      </c>
      <c r="CE160" s="174">
        <f ca="1">IF(NOT(debteliminator),0,IF(OR(O$11=0,AG159+AW160-BN160&lt;=O$11),0,MIN(AG159+AW160-BN160-O$11,$C160-SUM($BU160:CD160))))</f>
        <v>0</v>
      </c>
      <c r="CF160" s="174">
        <f ca="1">IF(NOT(debteliminator),0,IF(OR(P$11=0,AH159+AX160-BO160&lt;=P$11),0,MIN(AH159+AX160-BO160-P$11,$C160-SUM($BU160:CE160))))</f>
        <v>0</v>
      </c>
      <c r="CG160" s="174">
        <f ca="1">IF(NOT(debteliminator),0,IF(OR(Q$11=0,AI159+AY160-BP160&lt;=Q$11),0,MIN(AI159+AY160-BP160-Q$11,$C160-SUM($BU160:CF160))))</f>
        <v>0</v>
      </c>
      <c r="CH160" s="174">
        <f ca="1">IF(NOT(debteliminator),0,IF(OR(R$11=0,AJ159+AZ160-BQ160&lt;=R$11),0,MIN(AJ159+AZ160-BQ160-R$11,$C160-SUM($BU160:CG160))))</f>
        <v>0</v>
      </c>
      <c r="CI160" s="174">
        <f ca="1">IF(NOT(debteliminator),0,IF(OR(S$11=0,AK159+BA160-BR160&lt;=S$11),0,MIN(AK159+BA160-BR160-S$11,$C160-SUM($BU160:CH160))))</f>
        <v>0</v>
      </c>
      <c r="CJ160" s="177">
        <f t="shared" ca="1" si="97"/>
        <v>0</v>
      </c>
      <c r="CL160" s="178">
        <f t="shared" ca="1" si="100"/>
        <v>0</v>
      </c>
      <c r="CM160" s="174">
        <f ca="1">IF(X159&lt;=0,0,IF($C160-$CJ160&lt;=SUM($CL160:CL160),0,IF(BE160+$C160-$CJ160-SUM($CL160:CL160)&gt;X159+AN160,X159+AN160-BE160,$C160-$CJ160-SUM($CL160:CL160))))</f>
        <v>0</v>
      </c>
      <c r="CN160" s="174">
        <f ca="1">IF(Y159&lt;=0,0,IF($C160-$CJ160&lt;=SUM($CL160:CM160),0,IF(BF160+$C160-$CJ160-SUM($CL160:CM160)&gt;Y159+AO160,Y159+AO160-BF160,$C160-$CJ160-SUM($CL160:CM160))))</f>
        <v>0</v>
      </c>
      <c r="CO160" s="174">
        <f ca="1">IF(Z159&lt;=0,0,IF($C160-$CJ160&lt;=SUM($CL160:CN160),0,IF(BG160+$C160-$CJ160-SUM($CL160:CN160)&gt;Z159+AP160,Z159+AP160-BG160,$C160-$CJ160-SUM($CL160:CN160))))</f>
        <v>0</v>
      </c>
      <c r="CP160" s="174">
        <f ca="1">IF(AA159&lt;=0,0,IF($C160-$CJ160&lt;=SUM($CL160:CO160),0,IF(BH160+$C160-$CJ160-SUM($CL160:CO160)&gt;AA159+AQ160,AA159+AQ160-BH160,$C160-$CJ160-SUM($CL160:CO160))))</f>
        <v>0</v>
      </c>
      <c r="CQ160" s="174">
        <f ca="1">IF(AB159&lt;=0,0,IF($C160-$CJ160&lt;=SUM($CL160:CP160),0,IF(BI160+$C160-$CJ160-SUM($CL160:CP160)&gt;AB159+AR160,AB159+AR160-BI160,$C160-$CJ160-SUM($CL160:CP160))))</f>
        <v>0</v>
      </c>
      <c r="CR160" s="174">
        <f ca="1">IF(AC159&lt;=0,0,IF($C160-$CJ160&lt;=SUM($CL160:CQ160),0,IF(BJ160+$C160-$CJ160-SUM($CL160:CQ160)&gt;AC159+AS160,AC159+AS160-BJ160,$C160-$CJ160-SUM($CL160:CQ160))))</f>
        <v>0</v>
      </c>
      <c r="CS160" s="174">
        <f ca="1">IF(AD159&lt;=0,0,IF($C160-$CJ160&lt;=SUM($CL160:CR160),0,IF(BK160+$C160-$CJ160-SUM($CL160:CR160)&gt;AD159+AT160,AD159+AT160-BK160,$C160-$CJ160-SUM($CL160:CR160))))</f>
        <v>0</v>
      </c>
      <c r="CT160" s="174">
        <f ca="1">IF(AE159&lt;=0,0,IF($C160-$CJ160&lt;=SUM($CL160:CS160),0,IF(BL160+$C160-$CJ160-SUM($CL160:CS160)&gt;AE159+AU160,AE159+AU160-BL160,$C160-$CJ160-SUM($CL160:CS160))))</f>
        <v>0</v>
      </c>
      <c r="CU160" s="174">
        <f ca="1">IF(AF159&lt;=0,0,IF($C160-$CJ160&lt;=SUM($CL160:CT160),0,IF(BM160+$C160-$CJ160-SUM($CL160:CT160)&gt;AF159+AV160,AF159+AV160-BM160,$C160-$CJ160-SUM($CL160:CT160))))</f>
        <v>0</v>
      </c>
      <c r="CV160" s="174">
        <f ca="1">IF(AG159&lt;=0,0,IF($C160-$CJ160&lt;=SUM($CL160:CU160),0,IF(BN160+$C160-$CJ160-SUM($CL160:CU160)&gt;AG159+AW160,AG159+AW160-BN160,$C160-$CJ160-SUM($CL160:CU160))))</f>
        <v>0</v>
      </c>
      <c r="CW160" s="174">
        <f ca="1">IF(AH159&lt;=0,0,IF($C160-$CJ160&lt;=SUM($CL160:CV160),0,IF(BO160+$C160-$CJ160-SUM($CL160:CV160)&gt;AH159+AX160,AH159+AX160-BO160,$C160-$CJ160-SUM($CL160:CV160))))</f>
        <v>0</v>
      </c>
      <c r="CX160" s="174">
        <f ca="1">IF(AI159&lt;=0,0,IF($C160-$CJ160&lt;=SUM($CL160:CW160),0,IF(BP160+$C160-$CJ160-SUM($CL160:CW160)&gt;AI159+AY160,AI159+AY160-BP160,$C160-$CJ160-SUM($CL160:CW160))))</f>
        <v>0</v>
      </c>
      <c r="CY160" s="174">
        <f ca="1">IF(AJ159&lt;=0,0,IF($C160-$CJ160&lt;=SUM($CL160:CX160),0,IF(BQ160+$C160-$CJ160-SUM($CL160:CX160)&gt;AJ159+AZ160,AJ159+AZ160-BQ160,$C160-$CJ160-SUM($CL160:CX160))))</f>
        <v>0</v>
      </c>
      <c r="CZ160" s="174">
        <f ca="1">IF(AK159&lt;=0,0,IF($C160-$CJ160&lt;=SUM($CL160:CY160),0,IF(BR160+$C160-$CJ160-SUM($CL160:CY160)&gt;AK159+BA160,AK159+BA160-BR160,$C160-$CJ160-SUM($CL160:CY160))))</f>
        <v>0</v>
      </c>
      <c r="DA160" s="176"/>
      <c r="DB160" s="176"/>
    </row>
    <row r="161" spans="1:106">
      <c r="A161" s="165" t="str">
        <f t="shared" ca="1" si="86"/>
        <v/>
      </c>
      <c r="B161" s="166" t="e">
        <f t="shared" ca="1" si="98"/>
        <v>#N/A</v>
      </c>
      <c r="C161" s="169" t="str">
        <f ca="1">IF(A161="","",IF(debteliminator,IF(($E$7-BS161)&lt;0,0,$E$7-BS161),0)+D161)</f>
        <v/>
      </c>
      <c r="D161" s="420"/>
      <c r="E161" s="172">
        <f t="shared" ca="1" si="99"/>
        <v>0</v>
      </c>
      <c r="F161" s="172">
        <f t="shared" ca="1" si="63"/>
        <v>0</v>
      </c>
      <c r="G161" s="172">
        <f t="shared" ca="1" si="64"/>
        <v>0</v>
      </c>
      <c r="H161" s="172">
        <f t="shared" ca="1" si="65"/>
        <v>0</v>
      </c>
      <c r="I161" s="172">
        <f t="shared" ca="1" si="66"/>
        <v>0</v>
      </c>
      <c r="J161" s="172">
        <f t="shared" ca="1" si="67"/>
        <v>0</v>
      </c>
      <c r="K161" s="172">
        <f t="shared" ca="1" si="68"/>
        <v>0</v>
      </c>
      <c r="L161" s="172">
        <f t="shared" ca="1" si="69"/>
        <v>0</v>
      </c>
      <c r="M161" s="172">
        <f t="shared" ca="1" si="70"/>
        <v>0</v>
      </c>
      <c r="N161" s="172">
        <f t="shared" ca="1" si="71"/>
        <v>0</v>
      </c>
      <c r="O161" s="172">
        <f t="shared" ca="1" si="72"/>
        <v>0</v>
      </c>
      <c r="P161" s="172">
        <f t="shared" ca="1" si="73"/>
        <v>0</v>
      </c>
      <c r="Q161" s="172">
        <f t="shared" ca="1" si="74"/>
        <v>0</v>
      </c>
      <c r="R161" s="172">
        <f t="shared" ca="1" si="75"/>
        <v>0</v>
      </c>
      <c r="S161" s="172">
        <f t="shared" ca="1" si="76"/>
        <v>0</v>
      </c>
      <c r="U161" s="169">
        <f t="shared" ca="1" si="87"/>
        <v>0</v>
      </c>
      <c r="V161" s="173">
        <f t="shared" ca="1" si="88"/>
        <v>0</v>
      </c>
      <c r="W161" s="174">
        <f t="shared" ca="1" si="89"/>
        <v>0</v>
      </c>
      <c r="X161" s="174">
        <f t="shared" ca="1" si="90"/>
        <v>0</v>
      </c>
      <c r="Y161" s="174">
        <f t="shared" ca="1" si="90"/>
        <v>0</v>
      </c>
      <c r="Z161" s="174">
        <f t="shared" ca="1" si="90"/>
        <v>0</v>
      </c>
      <c r="AA161" s="174">
        <f t="shared" ca="1" si="90"/>
        <v>0</v>
      </c>
      <c r="AB161" s="174">
        <f t="shared" ca="1" si="90"/>
        <v>0</v>
      </c>
      <c r="AC161" s="174">
        <f t="shared" ca="1" si="90"/>
        <v>0</v>
      </c>
      <c r="AD161" s="174">
        <f t="shared" ca="1" si="90"/>
        <v>0</v>
      </c>
      <c r="AE161" s="174">
        <f t="shared" ca="1" si="90"/>
        <v>0</v>
      </c>
      <c r="AF161" s="174">
        <f t="shared" ca="1" si="90"/>
        <v>0</v>
      </c>
      <c r="AG161" s="174">
        <f t="shared" ca="1" si="90"/>
        <v>0</v>
      </c>
      <c r="AH161" s="174">
        <f t="shared" ca="1" si="90"/>
        <v>0</v>
      </c>
      <c r="AI161" s="174">
        <f t="shared" ca="1" si="90"/>
        <v>0</v>
      </c>
      <c r="AJ161" s="174">
        <f t="shared" ca="1" si="90"/>
        <v>0</v>
      </c>
      <c r="AK161" s="174">
        <f t="shared" ca="1" si="90"/>
        <v>0</v>
      </c>
      <c r="AL161" s="179"/>
      <c r="AM161" s="174">
        <f t="shared" ca="1" si="91"/>
        <v>0</v>
      </c>
      <c r="AN161" s="174">
        <f t="shared" ca="1" si="92"/>
        <v>0</v>
      </c>
      <c r="AO161" s="174">
        <f t="shared" ca="1" si="92"/>
        <v>0</v>
      </c>
      <c r="AP161" s="174">
        <f t="shared" ca="1" si="92"/>
        <v>0</v>
      </c>
      <c r="AQ161" s="174">
        <f t="shared" ca="1" si="92"/>
        <v>0</v>
      </c>
      <c r="AR161" s="174">
        <f t="shared" ca="1" si="92"/>
        <v>0</v>
      </c>
      <c r="AS161" s="174">
        <f t="shared" ca="1" si="92"/>
        <v>0</v>
      </c>
      <c r="AT161" s="174">
        <f t="shared" ca="1" si="92"/>
        <v>0</v>
      </c>
      <c r="AU161" s="174">
        <f t="shared" ca="1" si="92"/>
        <v>0</v>
      </c>
      <c r="AV161" s="174">
        <f t="shared" ca="1" si="92"/>
        <v>0</v>
      </c>
      <c r="AW161" s="174">
        <f t="shared" ca="1" si="92"/>
        <v>0</v>
      </c>
      <c r="AX161" s="174">
        <f t="shared" ca="1" si="92"/>
        <v>0</v>
      </c>
      <c r="AY161" s="174">
        <f t="shared" ca="1" si="92"/>
        <v>0</v>
      </c>
      <c r="AZ161" s="174">
        <f t="shared" ca="1" si="92"/>
        <v>0</v>
      </c>
      <c r="BA161" s="174">
        <f t="shared" ca="1" si="92"/>
        <v>0</v>
      </c>
      <c r="BB161" s="175">
        <f t="shared" ca="1" si="93"/>
        <v>0</v>
      </c>
      <c r="BC161" s="176"/>
      <c r="BD161" s="174">
        <f t="shared" ca="1" si="94"/>
        <v>0</v>
      </c>
      <c r="BE161" s="174">
        <f t="shared" ca="1" si="95"/>
        <v>0</v>
      </c>
      <c r="BF161" s="174">
        <f t="shared" ca="1" si="95"/>
        <v>0</v>
      </c>
      <c r="BG161" s="174">
        <f t="shared" ca="1" si="95"/>
        <v>0</v>
      </c>
      <c r="BH161" s="174">
        <f t="shared" ca="1" si="95"/>
        <v>0</v>
      </c>
      <c r="BI161" s="174">
        <f t="shared" ca="1" si="95"/>
        <v>0</v>
      </c>
      <c r="BJ161" s="174">
        <f t="shared" ca="1" si="95"/>
        <v>0</v>
      </c>
      <c r="BK161" s="174">
        <f t="shared" ca="1" si="95"/>
        <v>0</v>
      </c>
      <c r="BL161" s="174">
        <f t="shared" ca="1" si="95"/>
        <v>0</v>
      </c>
      <c r="BM161" s="174">
        <f t="shared" ca="1" si="95"/>
        <v>0</v>
      </c>
      <c r="BN161" s="174">
        <f t="shared" ca="1" si="95"/>
        <v>0</v>
      </c>
      <c r="BO161" s="174">
        <f t="shared" ca="1" si="95"/>
        <v>0</v>
      </c>
      <c r="BP161" s="174">
        <f t="shared" ca="1" si="95"/>
        <v>0</v>
      </c>
      <c r="BQ161" s="174">
        <f t="shared" ca="1" si="95"/>
        <v>0</v>
      </c>
      <c r="BR161" s="174">
        <f t="shared" ca="1" si="95"/>
        <v>0</v>
      </c>
      <c r="BS161" s="177">
        <f t="shared" ca="1" si="96"/>
        <v>0</v>
      </c>
      <c r="BT161" s="175"/>
      <c r="BU161" s="178">
        <f ca="1">IF(NOT(debteliminator),0,IF(OR(E$11=0,W160+AM161-BD161&lt;=E$11),0,MIN(W160+AM161-BD161-E$11,$C161)))</f>
        <v>0</v>
      </c>
      <c r="BV161" s="174">
        <f ca="1">IF(NOT(debteliminator),0,IF(OR(F$11=0,X160+AN161-BE161&lt;=F$11),0,MIN(X160+AN161-BE161-F$11,$C161-SUM($BU161:BU161))))</f>
        <v>0</v>
      </c>
      <c r="BW161" s="174">
        <f ca="1">IF(NOT(debteliminator),0,IF(OR(G$11=0,Y160+AO161-BF161&lt;=G$11),0,MIN(Y160+AO161-BF161-G$11,$C161-SUM($BU161:BV161))))</f>
        <v>0</v>
      </c>
      <c r="BX161" s="174">
        <f ca="1">IF(NOT(debteliminator),0,IF(OR(H$11=0,Z160+AP161-BG161&lt;=H$11),0,MIN(Z160+AP161-BG161-H$11,$C161-SUM($BU161:BW161))))</f>
        <v>0</v>
      </c>
      <c r="BY161" s="174">
        <f ca="1">IF(NOT(debteliminator),0,IF(OR(I$11=0,AA160+AQ161-BH161&lt;=I$11),0,MIN(AA160+AQ161-BH161-I$11,$C161-SUM($BU161:BX161))))</f>
        <v>0</v>
      </c>
      <c r="BZ161" s="174">
        <f ca="1">IF(NOT(debteliminator),0,IF(OR(J$11=0,AB160+AR161-BI161&lt;=J$11),0,MIN(AB160+AR161-BI161-J$11,$C161-SUM($BU161:BY161))))</f>
        <v>0</v>
      </c>
      <c r="CA161" s="174">
        <f ca="1">IF(NOT(debteliminator),0,IF(OR(K$11=0,AC160+AS161-BJ161&lt;=K$11),0,MIN(AC160+AS161-BJ161-K$11,$C161-SUM($BU161:BZ161))))</f>
        <v>0</v>
      </c>
      <c r="CB161" s="174">
        <f ca="1">IF(NOT(debteliminator),0,IF(OR(L$11=0,AD160+AT161-BK161&lt;=L$11),0,MIN(AD160+AT161-BK161-L$11,$C161-SUM($BU161:CA161))))</f>
        <v>0</v>
      </c>
      <c r="CC161" s="174">
        <f ca="1">IF(NOT(debteliminator),0,IF(OR(M$11=0,AE160+AU161-BL161&lt;=M$11),0,MIN(AE160+AU161-BL161-M$11,$C161-SUM($BU161:CB161))))</f>
        <v>0</v>
      </c>
      <c r="CD161" s="174">
        <f ca="1">IF(NOT(debteliminator),0,IF(OR(N$11=0,AF160+AV161-BM161&lt;=N$11),0,MIN(AF160+AV161-BM161-N$11,$C161-SUM($BU161:CC161))))</f>
        <v>0</v>
      </c>
      <c r="CE161" s="174">
        <f ca="1">IF(NOT(debteliminator),0,IF(OR(O$11=0,AG160+AW161-BN161&lt;=O$11),0,MIN(AG160+AW161-BN161-O$11,$C161-SUM($BU161:CD161))))</f>
        <v>0</v>
      </c>
      <c r="CF161" s="174">
        <f ca="1">IF(NOT(debteliminator),0,IF(OR(P$11=0,AH160+AX161-BO161&lt;=P$11),0,MIN(AH160+AX161-BO161-P$11,$C161-SUM($BU161:CE161))))</f>
        <v>0</v>
      </c>
      <c r="CG161" s="174">
        <f ca="1">IF(NOT(debteliminator),0,IF(OR(Q$11=0,AI160+AY161-BP161&lt;=Q$11),0,MIN(AI160+AY161-BP161-Q$11,$C161-SUM($BU161:CF161))))</f>
        <v>0</v>
      </c>
      <c r="CH161" s="174">
        <f ca="1">IF(NOT(debteliminator),0,IF(OR(R$11=0,AJ160+AZ161-BQ161&lt;=R$11),0,MIN(AJ160+AZ161-BQ161-R$11,$C161-SUM($BU161:CG161))))</f>
        <v>0</v>
      </c>
      <c r="CI161" s="174">
        <f ca="1">IF(NOT(debteliminator),0,IF(OR(S$11=0,AK160+BA161-BR161&lt;=S$11),0,MIN(AK160+BA161-BR161-S$11,$C161-SUM($BU161:CH161))))</f>
        <v>0</v>
      </c>
      <c r="CJ161" s="177">
        <f t="shared" ca="1" si="97"/>
        <v>0</v>
      </c>
      <c r="CL161" s="178">
        <f t="shared" ca="1" si="100"/>
        <v>0</v>
      </c>
      <c r="CM161" s="174">
        <f ca="1">IF(X160&lt;=0,0,IF($C161-$CJ161&lt;=SUM($CL161:CL161),0,IF(BE161+$C161-$CJ161-SUM($CL161:CL161)&gt;X160+AN161,X160+AN161-BE161,$C161-$CJ161-SUM($CL161:CL161))))</f>
        <v>0</v>
      </c>
      <c r="CN161" s="174">
        <f ca="1">IF(Y160&lt;=0,0,IF($C161-$CJ161&lt;=SUM($CL161:CM161),0,IF(BF161+$C161-$CJ161-SUM($CL161:CM161)&gt;Y160+AO161,Y160+AO161-BF161,$C161-$CJ161-SUM($CL161:CM161))))</f>
        <v>0</v>
      </c>
      <c r="CO161" s="174">
        <f ca="1">IF(Z160&lt;=0,0,IF($C161-$CJ161&lt;=SUM($CL161:CN161),0,IF(BG161+$C161-$CJ161-SUM($CL161:CN161)&gt;Z160+AP161,Z160+AP161-BG161,$C161-$CJ161-SUM($CL161:CN161))))</f>
        <v>0</v>
      </c>
      <c r="CP161" s="174">
        <f ca="1">IF(AA160&lt;=0,0,IF($C161-$CJ161&lt;=SUM($CL161:CO161),0,IF(BH161+$C161-$CJ161-SUM($CL161:CO161)&gt;AA160+AQ161,AA160+AQ161-BH161,$C161-$CJ161-SUM($CL161:CO161))))</f>
        <v>0</v>
      </c>
      <c r="CQ161" s="174">
        <f ca="1">IF(AB160&lt;=0,0,IF($C161-$CJ161&lt;=SUM($CL161:CP161),0,IF(BI161+$C161-$CJ161-SUM($CL161:CP161)&gt;AB160+AR161,AB160+AR161-BI161,$C161-$CJ161-SUM($CL161:CP161))))</f>
        <v>0</v>
      </c>
      <c r="CR161" s="174">
        <f ca="1">IF(AC160&lt;=0,0,IF($C161-$CJ161&lt;=SUM($CL161:CQ161),0,IF(BJ161+$C161-$CJ161-SUM($CL161:CQ161)&gt;AC160+AS161,AC160+AS161-BJ161,$C161-$CJ161-SUM($CL161:CQ161))))</f>
        <v>0</v>
      </c>
      <c r="CS161" s="174">
        <f ca="1">IF(AD160&lt;=0,0,IF($C161-$CJ161&lt;=SUM($CL161:CR161),0,IF(BK161+$C161-$CJ161-SUM($CL161:CR161)&gt;AD160+AT161,AD160+AT161-BK161,$C161-$CJ161-SUM($CL161:CR161))))</f>
        <v>0</v>
      </c>
      <c r="CT161" s="174">
        <f ca="1">IF(AE160&lt;=0,0,IF($C161-$CJ161&lt;=SUM($CL161:CS161),0,IF(BL161+$C161-$CJ161-SUM($CL161:CS161)&gt;AE160+AU161,AE160+AU161-BL161,$C161-$CJ161-SUM($CL161:CS161))))</f>
        <v>0</v>
      </c>
      <c r="CU161" s="174">
        <f ca="1">IF(AF160&lt;=0,0,IF($C161-$CJ161&lt;=SUM($CL161:CT161),0,IF(BM161+$C161-$CJ161-SUM($CL161:CT161)&gt;AF160+AV161,AF160+AV161-BM161,$C161-$CJ161-SUM($CL161:CT161))))</f>
        <v>0</v>
      </c>
      <c r="CV161" s="174">
        <f ca="1">IF(AG160&lt;=0,0,IF($C161-$CJ161&lt;=SUM($CL161:CU161),0,IF(BN161+$C161-$CJ161-SUM($CL161:CU161)&gt;AG160+AW161,AG160+AW161-BN161,$C161-$CJ161-SUM($CL161:CU161))))</f>
        <v>0</v>
      </c>
      <c r="CW161" s="174">
        <f ca="1">IF(AH160&lt;=0,0,IF($C161-$CJ161&lt;=SUM($CL161:CV161),0,IF(BO161+$C161-$CJ161-SUM($CL161:CV161)&gt;AH160+AX161,AH160+AX161-BO161,$C161-$CJ161-SUM($CL161:CV161))))</f>
        <v>0</v>
      </c>
      <c r="CX161" s="174">
        <f ca="1">IF(AI160&lt;=0,0,IF($C161-$CJ161&lt;=SUM($CL161:CW161),0,IF(BP161+$C161-$CJ161-SUM($CL161:CW161)&gt;AI160+AY161,AI160+AY161-BP161,$C161-$CJ161-SUM($CL161:CW161))))</f>
        <v>0</v>
      </c>
      <c r="CY161" s="174">
        <f ca="1">IF(AJ160&lt;=0,0,IF($C161-$CJ161&lt;=SUM($CL161:CX161),0,IF(BQ161+$C161-$CJ161-SUM($CL161:CX161)&gt;AJ160+AZ161,AJ160+AZ161-BQ161,$C161-$CJ161-SUM($CL161:CX161))))</f>
        <v>0</v>
      </c>
      <c r="CZ161" s="174">
        <f ca="1">IF(AK160&lt;=0,0,IF($C161-$CJ161&lt;=SUM($CL161:CY161),0,IF(BR161+$C161-$CJ161-SUM($CL161:CY161)&gt;AK160+BA161,AK160+BA161-BR161,$C161-$CJ161-SUM($CL161:CY161))))</f>
        <v>0</v>
      </c>
      <c r="DA161" s="176"/>
      <c r="DB161" s="176"/>
    </row>
    <row r="162" spans="1:106">
      <c r="A162" s="165" t="str">
        <f t="shared" ca="1" si="86"/>
        <v/>
      </c>
      <c r="B162" s="166" t="e">
        <f t="shared" ca="1" si="98"/>
        <v>#N/A</v>
      </c>
      <c r="C162" s="169" t="str">
        <f ca="1">IF(A162="","",IF(debteliminator,IF(($E$7-BS162)&lt;0,0,$E$7-BS162),0)+D162)</f>
        <v/>
      </c>
      <c r="D162" s="420"/>
      <c r="E162" s="172">
        <f t="shared" ca="1" si="99"/>
        <v>0</v>
      </c>
      <c r="F162" s="172">
        <f t="shared" ca="1" si="63"/>
        <v>0</v>
      </c>
      <c r="G162" s="172">
        <f t="shared" ca="1" si="64"/>
        <v>0</v>
      </c>
      <c r="H162" s="172">
        <f t="shared" ca="1" si="65"/>
        <v>0</v>
      </c>
      <c r="I162" s="172">
        <f t="shared" ca="1" si="66"/>
        <v>0</v>
      </c>
      <c r="J162" s="172">
        <f t="shared" ca="1" si="67"/>
        <v>0</v>
      </c>
      <c r="K162" s="172">
        <f t="shared" ca="1" si="68"/>
        <v>0</v>
      </c>
      <c r="L162" s="172">
        <f t="shared" ca="1" si="69"/>
        <v>0</v>
      </c>
      <c r="M162" s="172">
        <f t="shared" ca="1" si="70"/>
        <v>0</v>
      </c>
      <c r="N162" s="172">
        <f t="shared" ca="1" si="71"/>
        <v>0</v>
      </c>
      <c r="O162" s="172">
        <f t="shared" ca="1" si="72"/>
        <v>0</v>
      </c>
      <c r="P162" s="172">
        <f t="shared" ca="1" si="73"/>
        <v>0</v>
      </c>
      <c r="Q162" s="172">
        <f t="shared" ca="1" si="74"/>
        <v>0</v>
      </c>
      <c r="R162" s="172">
        <f t="shared" ca="1" si="75"/>
        <v>0</v>
      </c>
      <c r="S162" s="172">
        <f t="shared" ca="1" si="76"/>
        <v>0</v>
      </c>
      <c r="U162" s="169">
        <f t="shared" ca="1" si="87"/>
        <v>0</v>
      </c>
      <c r="V162" s="173">
        <f t="shared" ca="1" si="88"/>
        <v>0</v>
      </c>
      <c r="W162" s="174">
        <f t="shared" ca="1" si="89"/>
        <v>0</v>
      </c>
      <c r="X162" s="174">
        <f t="shared" ca="1" si="90"/>
        <v>0</v>
      </c>
      <c r="Y162" s="174">
        <f t="shared" ca="1" si="90"/>
        <v>0</v>
      </c>
      <c r="Z162" s="174">
        <f t="shared" ca="1" si="90"/>
        <v>0</v>
      </c>
      <c r="AA162" s="174">
        <f t="shared" ca="1" si="90"/>
        <v>0</v>
      </c>
      <c r="AB162" s="174">
        <f t="shared" ca="1" si="90"/>
        <v>0</v>
      </c>
      <c r="AC162" s="174">
        <f t="shared" ca="1" si="90"/>
        <v>0</v>
      </c>
      <c r="AD162" s="174">
        <f t="shared" ca="1" si="90"/>
        <v>0</v>
      </c>
      <c r="AE162" s="174">
        <f t="shared" ca="1" si="90"/>
        <v>0</v>
      </c>
      <c r="AF162" s="174">
        <f t="shared" ca="1" si="90"/>
        <v>0</v>
      </c>
      <c r="AG162" s="174">
        <f t="shared" ca="1" si="90"/>
        <v>0</v>
      </c>
      <c r="AH162" s="174">
        <f t="shared" ca="1" si="90"/>
        <v>0</v>
      </c>
      <c r="AI162" s="174">
        <f t="shared" ca="1" si="90"/>
        <v>0</v>
      </c>
      <c r="AJ162" s="174">
        <f t="shared" ca="1" si="90"/>
        <v>0</v>
      </c>
      <c r="AK162" s="174">
        <f t="shared" ca="1" si="90"/>
        <v>0</v>
      </c>
      <c r="AL162" s="179"/>
      <c r="AM162" s="174">
        <f t="shared" ca="1" si="91"/>
        <v>0</v>
      </c>
      <c r="AN162" s="174">
        <f t="shared" ca="1" si="92"/>
        <v>0</v>
      </c>
      <c r="AO162" s="174">
        <f t="shared" ca="1" si="92"/>
        <v>0</v>
      </c>
      <c r="AP162" s="174">
        <f t="shared" ca="1" si="92"/>
        <v>0</v>
      </c>
      <c r="AQ162" s="174">
        <f t="shared" ca="1" si="92"/>
        <v>0</v>
      </c>
      <c r="AR162" s="174">
        <f t="shared" ca="1" si="92"/>
        <v>0</v>
      </c>
      <c r="AS162" s="174">
        <f t="shared" ca="1" si="92"/>
        <v>0</v>
      </c>
      <c r="AT162" s="174">
        <f t="shared" ca="1" si="92"/>
        <v>0</v>
      </c>
      <c r="AU162" s="174">
        <f t="shared" ca="1" si="92"/>
        <v>0</v>
      </c>
      <c r="AV162" s="174">
        <f t="shared" ca="1" si="92"/>
        <v>0</v>
      </c>
      <c r="AW162" s="174">
        <f t="shared" ca="1" si="92"/>
        <v>0</v>
      </c>
      <c r="AX162" s="174">
        <f t="shared" ca="1" si="92"/>
        <v>0</v>
      </c>
      <c r="AY162" s="174">
        <f t="shared" ca="1" si="92"/>
        <v>0</v>
      </c>
      <c r="AZ162" s="174">
        <f t="shared" ca="1" si="92"/>
        <v>0</v>
      </c>
      <c r="BA162" s="174">
        <f t="shared" ca="1" si="92"/>
        <v>0</v>
      </c>
      <c r="BB162" s="175">
        <f t="shared" ca="1" si="93"/>
        <v>0</v>
      </c>
      <c r="BC162" s="176"/>
      <c r="BD162" s="174">
        <f t="shared" ca="1" si="94"/>
        <v>0</v>
      </c>
      <c r="BE162" s="174">
        <f t="shared" ca="1" si="95"/>
        <v>0</v>
      </c>
      <c r="BF162" s="174">
        <f t="shared" ca="1" si="95"/>
        <v>0</v>
      </c>
      <c r="BG162" s="174">
        <f t="shared" ca="1" si="95"/>
        <v>0</v>
      </c>
      <c r="BH162" s="174">
        <f t="shared" ca="1" si="95"/>
        <v>0</v>
      </c>
      <c r="BI162" s="174">
        <f t="shared" ca="1" si="95"/>
        <v>0</v>
      </c>
      <c r="BJ162" s="174">
        <f t="shared" ca="1" si="95"/>
        <v>0</v>
      </c>
      <c r="BK162" s="174">
        <f t="shared" ca="1" si="95"/>
        <v>0</v>
      </c>
      <c r="BL162" s="174">
        <f t="shared" ca="1" si="95"/>
        <v>0</v>
      </c>
      <c r="BM162" s="174">
        <f t="shared" ca="1" si="95"/>
        <v>0</v>
      </c>
      <c r="BN162" s="174">
        <f t="shared" ca="1" si="95"/>
        <v>0</v>
      </c>
      <c r="BO162" s="174">
        <f t="shared" ca="1" si="95"/>
        <v>0</v>
      </c>
      <c r="BP162" s="174">
        <f t="shared" ca="1" si="95"/>
        <v>0</v>
      </c>
      <c r="BQ162" s="174">
        <f t="shared" ca="1" si="95"/>
        <v>0</v>
      </c>
      <c r="BR162" s="174">
        <f t="shared" ca="1" si="95"/>
        <v>0</v>
      </c>
      <c r="BS162" s="177">
        <f t="shared" ca="1" si="96"/>
        <v>0</v>
      </c>
      <c r="BT162" s="175"/>
      <c r="BU162" s="178">
        <f ca="1">IF(NOT(debteliminator),0,IF(OR(E$11=0,W161+AM162-BD162&lt;=E$11),0,MIN(W161+AM162-BD162-E$11,$C162)))</f>
        <v>0</v>
      </c>
      <c r="BV162" s="174">
        <f ca="1">IF(NOT(debteliminator),0,IF(OR(F$11=0,X161+AN162-BE162&lt;=F$11),0,MIN(X161+AN162-BE162-F$11,$C162-SUM($BU162:BU162))))</f>
        <v>0</v>
      </c>
      <c r="BW162" s="174">
        <f ca="1">IF(NOT(debteliminator),0,IF(OR(G$11=0,Y161+AO162-BF162&lt;=G$11),0,MIN(Y161+AO162-BF162-G$11,$C162-SUM($BU162:BV162))))</f>
        <v>0</v>
      </c>
      <c r="BX162" s="174">
        <f ca="1">IF(NOT(debteliminator),0,IF(OR(H$11=0,Z161+AP162-BG162&lt;=H$11),0,MIN(Z161+AP162-BG162-H$11,$C162-SUM($BU162:BW162))))</f>
        <v>0</v>
      </c>
      <c r="BY162" s="174">
        <f ca="1">IF(NOT(debteliminator),0,IF(OR(I$11=0,AA161+AQ162-BH162&lt;=I$11),0,MIN(AA161+AQ162-BH162-I$11,$C162-SUM($BU162:BX162))))</f>
        <v>0</v>
      </c>
      <c r="BZ162" s="174">
        <f ca="1">IF(NOT(debteliminator),0,IF(OR(J$11=0,AB161+AR162-BI162&lt;=J$11),0,MIN(AB161+AR162-BI162-J$11,$C162-SUM($BU162:BY162))))</f>
        <v>0</v>
      </c>
      <c r="CA162" s="174">
        <f ca="1">IF(NOT(debteliminator),0,IF(OR(K$11=0,AC161+AS162-BJ162&lt;=K$11),0,MIN(AC161+AS162-BJ162-K$11,$C162-SUM($BU162:BZ162))))</f>
        <v>0</v>
      </c>
      <c r="CB162" s="174">
        <f ca="1">IF(NOT(debteliminator),0,IF(OR(L$11=0,AD161+AT162-BK162&lt;=L$11),0,MIN(AD161+AT162-BK162-L$11,$C162-SUM($BU162:CA162))))</f>
        <v>0</v>
      </c>
      <c r="CC162" s="174">
        <f ca="1">IF(NOT(debteliminator),0,IF(OR(M$11=0,AE161+AU162-BL162&lt;=M$11),0,MIN(AE161+AU162-BL162-M$11,$C162-SUM($BU162:CB162))))</f>
        <v>0</v>
      </c>
      <c r="CD162" s="174">
        <f ca="1">IF(NOT(debteliminator),0,IF(OR(N$11=0,AF161+AV162-BM162&lt;=N$11),0,MIN(AF161+AV162-BM162-N$11,$C162-SUM($BU162:CC162))))</f>
        <v>0</v>
      </c>
      <c r="CE162" s="174">
        <f ca="1">IF(NOT(debteliminator),0,IF(OR(O$11=0,AG161+AW162-BN162&lt;=O$11),0,MIN(AG161+AW162-BN162-O$11,$C162-SUM($BU162:CD162))))</f>
        <v>0</v>
      </c>
      <c r="CF162" s="174">
        <f ca="1">IF(NOT(debteliminator),0,IF(OR(P$11=0,AH161+AX162-BO162&lt;=P$11),0,MIN(AH161+AX162-BO162-P$11,$C162-SUM($BU162:CE162))))</f>
        <v>0</v>
      </c>
      <c r="CG162" s="174">
        <f ca="1">IF(NOT(debteliminator),0,IF(OR(Q$11=0,AI161+AY162-BP162&lt;=Q$11),0,MIN(AI161+AY162-BP162-Q$11,$C162-SUM($BU162:CF162))))</f>
        <v>0</v>
      </c>
      <c r="CH162" s="174">
        <f ca="1">IF(NOT(debteliminator),0,IF(OR(R$11=0,AJ161+AZ162-BQ162&lt;=R$11),0,MIN(AJ161+AZ162-BQ162-R$11,$C162-SUM($BU162:CG162))))</f>
        <v>0</v>
      </c>
      <c r="CI162" s="174">
        <f ca="1">IF(NOT(debteliminator),0,IF(OR(S$11=0,AK161+BA162-BR162&lt;=S$11),0,MIN(AK161+BA162-BR162-S$11,$C162-SUM($BU162:CH162))))</f>
        <v>0</v>
      </c>
      <c r="CJ162" s="177">
        <f t="shared" ca="1" si="97"/>
        <v>0</v>
      </c>
      <c r="CL162" s="178">
        <f t="shared" ca="1" si="100"/>
        <v>0</v>
      </c>
      <c r="CM162" s="174">
        <f ca="1">IF(X161&lt;=0,0,IF($C162-$CJ162&lt;=SUM($CL162:CL162),0,IF(BE162+$C162-$CJ162-SUM($CL162:CL162)&gt;X161+AN162,X161+AN162-BE162,$C162-$CJ162-SUM($CL162:CL162))))</f>
        <v>0</v>
      </c>
      <c r="CN162" s="174">
        <f ca="1">IF(Y161&lt;=0,0,IF($C162-$CJ162&lt;=SUM($CL162:CM162),0,IF(BF162+$C162-$CJ162-SUM($CL162:CM162)&gt;Y161+AO162,Y161+AO162-BF162,$C162-$CJ162-SUM($CL162:CM162))))</f>
        <v>0</v>
      </c>
      <c r="CO162" s="174">
        <f ca="1">IF(Z161&lt;=0,0,IF($C162-$CJ162&lt;=SUM($CL162:CN162),0,IF(BG162+$C162-$CJ162-SUM($CL162:CN162)&gt;Z161+AP162,Z161+AP162-BG162,$C162-$CJ162-SUM($CL162:CN162))))</f>
        <v>0</v>
      </c>
      <c r="CP162" s="174">
        <f ca="1">IF(AA161&lt;=0,0,IF($C162-$CJ162&lt;=SUM($CL162:CO162),0,IF(BH162+$C162-$CJ162-SUM($CL162:CO162)&gt;AA161+AQ162,AA161+AQ162-BH162,$C162-$CJ162-SUM($CL162:CO162))))</f>
        <v>0</v>
      </c>
      <c r="CQ162" s="174">
        <f ca="1">IF(AB161&lt;=0,0,IF($C162-$CJ162&lt;=SUM($CL162:CP162),0,IF(BI162+$C162-$CJ162-SUM($CL162:CP162)&gt;AB161+AR162,AB161+AR162-BI162,$C162-$CJ162-SUM($CL162:CP162))))</f>
        <v>0</v>
      </c>
      <c r="CR162" s="174">
        <f ca="1">IF(AC161&lt;=0,0,IF($C162-$CJ162&lt;=SUM($CL162:CQ162),0,IF(BJ162+$C162-$CJ162-SUM($CL162:CQ162)&gt;AC161+AS162,AC161+AS162-BJ162,$C162-$CJ162-SUM($CL162:CQ162))))</f>
        <v>0</v>
      </c>
      <c r="CS162" s="174">
        <f ca="1">IF(AD161&lt;=0,0,IF($C162-$CJ162&lt;=SUM($CL162:CR162),0,IF(BK162+$C162-$CJ162-SUM($CL162:CR162)&gt;AD161+AT162,AD161+AT162-BK162,$C162-$CJ162-SUM($CL162:CR162))))</f>
        <v>0</v>
      </c>
      <c r="CT162" s="174">
        <f ca="1">IF(AE161&lt;=0,0,IF($C162-$CJ162&lt;=SUM($CL162:CS162),0,IF(BL162+$C162-$CJ162-SUM($CL162:CS162)&gt;AE161+AU162,AE161+AU162-BL162,$C162-$CJ162-SUM($CL162:CS162))))</f>
        <v>0</v>
      </c>
      <c r="CU162" s="174">
        <f ca="1">IF(AF161&lt;=0,0,IF($C162-$CJ162&lt;=SUM($CL162:CT162),0,IF(BM162+$C162-$CJ162-SUM($CL162:CT162)&gt;AF161+AV162,AF161+AV162-BM162,$C162-$CJ162-SUM($CL162:CT162))))</f>
        <v>0</v>
      </c>
      <c r="CV162" s="174">
        <f ca="1">IF(AG161&lt;=0,0,IF($C162-$CJ162&lt;=SUM($CL162:CU162),0,IF(BN162+$C162-$CJ162-SUM($CL162:CU162)&gt;AG161+AW162,AG161+AW162-BN162,$C162-$CJ162-SUM($CL162:CU162))))</f>
        <v>0</v>
      </c>
      <c r="CW162" s="174">
        <f ca="1">IF(AH161&lt;=0,0,IF($C162-$CJ162&lt;=SUM($CL162:CV162),0,IF(BO162+$C162-$CJ162-SUM($CL162:CV162)&gt;AH161+AX162,AH161+AX162-BO162,$C162-$CJ162-SUM($CL162:CV162))))</f>
        <v>0</v>
      </c>
      <c r="CX162" s="174">
        <f ca="1">IF(AI161&lt;=0,0,IF($C162-$CJ162&lt;=SUM($CL162:CW162),0,IF(BP162+$C162-$CJ162-SUM($CL162:CW162)&gt;AI161+AY162,AI161+AY162-BP162,$C162-$CJ162-SUM($CL162:CW162))))</f>
        <v>0</v>
      </c>
      <c r="CY162" s="174">
        <f ca="1">IF(AJ161&lt;=0,0,IF($C162-$CJ162&lt;=SUM($CL162:CX162),0,IF(BQ162+$C162-$CJ162-SUM($CL162:CX162)&gt;AJ161+AZ162,AJ161+AZ162-BQ162,$C162-$CJ162-SUM($CL162:CX162))))</f>
        <v>0</v>
      </c>
      <c r="CZ162" s="174">
        <f ca="1">IF(AK161&lt;=0,0,IF($C162-$CJ162&lt;=SUM($CL162:CY162),0,IF(BR162+$C162-$CJ162-SUM($CL162:CY162)&gt;AK161+BA162,AK161+BA162-BR162,$C162-$CJ162-SUM($CL162:CY162))))</f>
        <v>0</v>
      </c>
      <c r="DA162" s="176"/>
      <c r="DB162" s="176"/>
    </row>
    <row r="163" spans="1:106">
      <c r="A163" s="165" t="str">
        <f t="shared" ca="1" si="86"/>
        <v/>
      </c>
      <c r="B163" s="166" t="e">
        <f t="shared" ca="1" si="98"/>
        <v>#N/A</v>
      </c>
      <c r="C163" s="169" t="str">
        <f ca="1">IF(A163="","",IF(debteliminator,IF(($E$7-BS163)&lt;0,0,$E$7-BS163),0)+D163)</f>
        <v/>
      </c>
      <c r="D163" s="420"/>
      <c r="E163" s="172">
        <f t="shared" ca="1" si="99"/>
        <v>0</v>
      </c>
      <c r="F163" s="172">
        <f t="shared" ca="1" si="63"/>
        <v>0</v>
      </c>
      <c r="G163" s="172">
        <f t="shared" ca="1" si="64"/>
        <v>0</v>
      </c>
      <c r="H163" s="172">
        <f t="shared" ca="1" si="65"/>
        <v>0</v>
      </c>
      <c r="I163" s="172">
        <f t="shared" ca="1" si="66"/>
        <v>0</v>
      </c>
      <c r="J163" s="172">
        <f t="shared" ca="1" si="67"/>
        <v>0</v>
      </c>
      <c r="K163" s="172">
        <f t="shared" ca="1" si="68"/>
        <v>0</v>
      </c>
      <c r="L163" s="172">
        <f t="shared" ca="1" si="69"/>
        <v>0</v>
      </c>
      <c r="M163" s="172">
        <f t="shared" ca="1" si="70"/>
        <v>0</v>
      </c>
      <c r="N163" s="172">
        <f t="shared" ca="1" si="71"/>
        <v>0</v>
      </c>
      <c r="O163" s="172">
        <f t="shared" ca="1" si="72"/>
        <v>0</v>
      </c>
      <c r="P163" s="172">
        <f t="shared" ca="1" si="73"/>
        <v>0</v>
      </c>
      <c r="Q163" s="172">
        <f t="shared" ca="1" si="74"/>
        <v>0</v>
      </c>
      <c r="R163" s="172">
        <f t="shared" ca="1" si="75"/>
        <v>0</v>
      </c>
      <c r="S163" s="172">
        <f t="shared" ca="1" si="76"/>
        <v>0</v>
      </c>
      <c r="U163" s="169">
        <f t="shared" ca="1" si="87"/>
        <v>0</v>
      </c>
      <c r="V163" s="173">
        <f t="shared" ca="1" si="88"/>
        <v>0</v>
      </c>
      <c r="W163" s="174">
        <f t="shared" ca="1" si="89"/>
        <v>0</v>
      </c>
      <c r="X163" s="174">
        <f t="shared" ca="1" si="90"/>
        <v>0</v>
      </c>
      <c r="Y163" s="174">
        <f t="shared" ca="1" si="90"/>
        <v>0</v>
      </c>
      <c r="Z163" s="174">
        <f t="shared" ca="1" si="90"/>
        <v>0</v>
      </c>
      <c r="AA163" s="174">
        <f t="shared" ca="1" si="90"/>
        <v>0</v>
      </c>
      <c r="AB163" s="174">
        <f t="shared" ca="1" si="90"/>
        <v>0</v>
      </c>
      <c r="AC163" s="174">
        <f t="shared" ca="1" si="90"/>
        <v>0</v>
      </c>
      <c r="AD163" s="174">
        <f t="shared" ca="1" si="90"/>
        <v>0</v>
      </c>
      <c r="AE163" s="174">
        <f t="shared" ca="1" si="90"/>
        <v>0</v>
      </c>
      <c r="AF163" s="174">
        <f t="shared" ca="1" si="90"/>
        <v>0</v>
      </c>
      <c r="AG163" s="174">
        <f t="shared" ca="1" si="90"/>
        <v>0</v>
      </c>
      <c r="AH163" s="174">
        <f t="shared" ca="1" si="90"/>
        <v>0</v>
      </c>
      <c r="AI163" s="174">
        <f t="shared" ca="1" si="90"/>
        <v>0</v>
      </c>
      <c r="AJ163" s="174">
        <f t="shared" ca="1" si="90"/>
        <v>0</v>
      </c>
      <c r="AK163" s="174">
        <f t="shared" ca="1" si="90"/>
        <v>0</v>
      </c>
      <c r="AL163" s="179"/>
      <c r="AM163" s="174">
        <f t="shared" ca="1" si="91"/>
        <v>0</v>
      </c>
      <c r="AN163" s="174">
        <f t="shared" ca="1" si="92"/>
        <v>0</v>
      </c>
      <c r="AO163" s="174">
        <f t="shared" ca="1" si="92"/>
        <v>0</v>
      </c>
      <c r="AP163" s="174">
        <f t="shared" ca="1" si="92"/>
        <v>0</v>
      </c>
      <c r="AQ163" s="174">
        <f t="shared" ca="1" si="92"/>
        <v>0</v>
      </c>
      <c r="AR163" s="174">
        <f t="shared" ca="1" si="92"/>
        <v>0</v>
      </c>
      <c r="AS163" s="174">
        <f t="shared" ca="1" si="92"/>
        <v>0</v>
      </c>
      <c r="AT163" s="174">
        <f t="shared" ca="1" si="92"/>
        <v>0</v>
      </c>
      <c r="AU163" s="174">
        <f t="shared" ca="1" si="92"/>
        <v>0</v>
      </c>
      <c r="AV163" s="174">
        <f t="shared" ca="1" si="92"/>
        <v>0</v>
      </c>
      <c r="AW163" s="174">
        <f t="shared" ca="1" si="92"/>
        <v>0</v>
      </c>
      <c r="AX163" s="174">
        <f t="shared" ca="1" si="92"/>
        <v>0</v>
      </c>
      <c r="AY163" s="174">
        <f t="shared" ca="1" si="92"/>
        <v>0</v>
      </c>
      <c r="AZ163" s="174">
        <f t="shared" ca="1" si="92"/>
        <v>0</v>
      </c>
      <c r="BA163" s="174">
        <f t="shared" ca="1" si="92"/>
        <v>0</v>
      </c>
      <c r="BB163" s="175">
        <f t="shared" ca="1" si="93"/>
        <v>0</v>
      </c>
      <c r="BC163" s="176"/>
      <c r="BD163" s="174">
        <f t="shared" ca="1" si="94"/>
        <v>0</v>
      </c>
      <c r="BE163" s="174">
        <f t="shared" ca="1" si="95"/>
        <v>0</v>
      </c>
      <c r="BF163" s="174">
        <f t="shared" ca="1" si="95"/>
        <v>0</v>
      </c>
      <c r="BG163" s="174">
        <f t="shared" ca="1" si="95"/>
        <v>0</v>
      </c>
      <c r="BH163" s="174">
        <f t="shared" ca="1" si="95"/>
        <v>0</v>
      </c>
      <c r="BI163" s="174">
        <f t="shared" ca="1" si="95"/>
        <v>0</v>
      </c>
      <c r="BJ163" s="174">
        <f t="shared" ca="1" si="95"/>
        <v>0</v>
      </c>
      <c r="BK163" s="174">
        <f t="shared" ca="1" si="95"/>
        <v>0</v>
      </c>
      <c r="BL163" s="174">
        <f t="shared" ca="1" si="95"/>
        <v>0</v>
      </c>
      <c r="BM163" s="174">
        <f t="shared" ca="1" si="95"/>
        <v>0</v>
      </c>
      <c r="BN163" s="174">
        <f t="shared" ca="1" si="95"/>
        <v>0</v>
      </c>
      <c r="BO163" s="174">
        <f t="shared" ca="1" si="95"/>
        <v>0</v>
      </c>
      <c r="BP163" s="174">
        <f t="shared" ca="1" si="95"/>
        <v>0</v>
      </c>
      <c r="BQ163" s="174">
        <f t="shared" ca="1" si="95"/>
        <v>0</v>
      </c>
      <c r="BR163" s="174">
        <f t="shared" ca="1" si="95"/>
        <v>0</v>
      </c>
      <c r="BS163" s="177">
        <f t="shared" ca="1" si="96"/>
        <v>0</v>
      </c>
      <c r="BT163" s="175"/>
      <c r="BU163" s="178">
        <f ca="1">IF(NOT(debteliminator),0,IF(OR(E$11=0,W162+AM163-BD163&lt;=E$11),0,MIN(W162+AM163-BD163-E$11,$C163)))</f>
        <v>0</v>
      </c>
      <c r="BV163" s="174">
        <f ca="1">IF(NOT(debteliminator),0,IF(OR(F$11=0,X162+AN163-BE163&lt;=F$11),0,MIN(X162+AN163-BE163-F$11,$C163-SUM($BU163:BU163))))</f>
        <v>0</v>
      </c>
      <c r="BW163" s="174">
        <f ca="1">IF(NOT(debteliminator),0,IF(OR(G$11=0,Y162+AO163-BF163&lt;=G$11),0,MIN(Y162+AO163-BF163-G$11,$C163-SUM($BU163:BV163))))</f>
        <v>0</v>
      </c>
      <c r="BX163" s="174">
        <f ca="1">IF(NOT(debteliminator),0,IF(OR(H$11=0,Z162+AP163-BG163&lt;=H$11),0,MIN(Z162+AP163-BG163-H$11,$C163-SUM($BU163:BW163))))</f>
        <v>0</v>
      </c>
      <c r="BY163" s="174">
        <f ca="1">IF(NOT(debteliminator),0,IF(OR(I$11=0,AA162+AQ163-BH163&lt;=I$11),0,MIN(AA162+AQ163-BH163-I$11,$C163-SUM($BU163:BX163))))</f>
        <v>0</v>
      </c>
      <c r="BZ163" s="174">
        <f ca="1">IF(NOT(debteliminator),0,IF(OR(J$11=0,AB162+AR163-BI163&lt;=J$11),0,MIN(AB162+AR163-BI163-J$11,$C163-SUM($BU163:BY163))))</f>
        <v>0</v>
      </c>
      <c r="CA163" s="174">
        <f ca="1">IF(NOT(debteliminator),0,IF(OR(K$11=0,AC162+AS163-BJ163&lt;=K$11),0,MIN(AC162+AS163-BJ163-K$11,$C163-SUM($BU163:BZ163))))</f>
        <v>0</v>
      </c>
      <c r="CB163" s="174">
        <f ca="1">IF(NOT(debteliminator),0,IF(OR(L$11=0,AD162+AT163-BK163&lt;=L$11),0,MIN(AD162+AT163-BK163-L$11,$C163-SUM($BU163:CA163))))</f>
        <v>0</v>
      </c>
      <c r="CC163" s="174">
        <f ca="1">IF(NOT(debteliminator),0,IF(OR(M$11=0,AE162+AU163-BL163&lt;=M$11),0,MIN(AE162+AU163-BL163-M$11,$C163-SUM($BU163:CB163))))</f>
        <v>0</v>
      </c>
      <c r="CD163" s="174">
        <f ca="1">IF(NOT(debteliminator),0,IF(OR(N$11=0,AF162+AV163-BM163&lt;=N$11),0,MIN(AF162+AV163-BM163-N$11,$C163-SUM($BU163:CC163))))</f>
        <v>0</v>
      </c>
      <c r="CE163" s="174">
        <f ca="1">IF(NOT(debteliminator),0,IF(OR(O$11=0,AG162+AW163-BN163&lt;=O$11),0,MIN(AG162+AW163-BN163-O$11,$C163-SUM($BU163:CD163))))</f>
        <v>0</v>
      </c>
      <c r="CF163" s="174">
        <f ca="1">IF(NOT(debteliminator),0,IF(OR(P$11=0,AH162+AX163-BO163&lt;=P$11),0,MIN(AH162+AX163-BO163-P$11,$C163-SUM($BU163:CE163))))</f>
        <v>0</v>
      </c>
      <c r="CG163" s="174">
        <f ca="1">IF(NOT(debteliminator),0,IF(OR(Q$11=0,AI162+AY163-BP163&lt;=Q$11),0,MIN(AI162+AY163-BP163-Q$11,$C163-SUM($BU163:CF163))))</f>
        <v>0</v>
      </c>
      <c r="CH163" s="174">
        <f ca="1">IF(NOT(debteliminator),0,IF(OR(R$11=0,AJ162+AZ163-BQ163&lt;=R$11),0,MIN(AJ162+AZ163-BQ163-R$11,$C163-SUM($BU163:CG163))))</f>
        <v>0</v>
      </c>
      <c r="CI163" s="174">
        <f ca="1">IF(NOT(debteliminator),0,IF(OR(S$11=0,AK162+BA163-BR163&lt;=S$11),0,MIN(AK162+BA163-BR163-S$11,$C163-SUM($BU163:CH163))))</f>
        <v>0</v>
      </c>
      <c r="CJ163" s="177">
        <f t="shared" ca="1" si="97"/>
        <v>0</v>
      </c>
      <c r="CL163" s="178">
        <f t="shared" ca="1" si="100"/>
        <v>0</v>
      </c>
      <c r="CM163" s="174">
        <f ca="1">IF(X162&lt;=0,0,IF($C163-$CJ163&lt;=SUM($CL163:CL163),0,IF(BE163+$C163-$CJ163-SUM($CL163:CL163)&gt;X162+AN163,X162+AN163-BE163,$C163-$CJ163-SUM($CL163:CL163))))</f>
        <v>0</v>
      </c>
      <c r="CN163" s="174">
        <f ca="1">IF(Y162&lt;=0,0,IF($C163-$CJ163&lt;=SUM($CL163:CM163),0,IF(BF163+$C163-$CJ163-SUM($CL163:CM163)&gt;Y162+AO163,Y162+AO163-BF163,$C163-$CJ163-SUM($CL163:CM163))))</f>
        <v>0</v>
      </c>
      <c r="CO163" s="174">
        <f ca="1">IF(Z162&lt;=0,0,IF($C163-$CJ163&lt;=SUM($CL163:CN163),0,IF(BG163+$C163-$CJ163-SUM($CL163:CN163)&gt;Z162+AP163,Z162+AP163-BG163,$C163-$CJ163-SUM($CL163:CN163))))</f>
        <v>0</v>
      </c>
      <c r="CP163" s="174">
        <f ca="1">IF(AA162&lt;=0,0,IF($C163-$CJ163&lt;=SUM($CL163:CO163),0,IF(BH163+$C163-$CJ163-SUM($CL163:CO163)&gt;AA162+AQ163,AA162+AQ163-BH163,$C163-$CJ163-SUM($CL163:CO163))))</f>
        <v>0</v>
      </c>
      <c r="CQ163" s="174">
        <f ca="1">IF(AB162&lt;=0,0,IF($C163-$CJ163&lt;=SUM($CL163:CP163),0,IF(BI163+$C163-$CJ163-SUM($CL163:CP163)&gt;AB162+AR163,AB162+AR163-BI163,$C163-$CJ163-SUM($CL163:CP163))))</f>
        <v>0</v>
      </c>
      <c r="CR163" s="174">
        <f ca="1">IF(AC162&lt;=0,0,IF($C163-$CJ163&lt;=SUM($CL163:CQ163),0,IF(BJ163+$C163-$CJ163-SUM($CL163:CQ163)&gt;AC162+AS163,AC162+AS163-BJ163,$C163-$CJ163-SUM($CL163:CQ163))))</f>
        <v>0</v>
      </c>
      <c r="CS163" s="174">
        <f ca="1">IF(AD162&lt;=0,0,IF($C163-$CJ163&lt;=SUM($CL163:CR163),0,IF(BK163+$C163-$CJ163-SUM($CL163:CR163)&gt;AD162+AT163,AD162+AT163-BK163,$C163-$CJ163-SUM($CL163:CR163))))</f>
        <v>0</v>
      </c>
      <c r="CT163" s="174">
        <f ca="1">IF(AE162&lt;=0,0,IF($C163-$CJ163&lt;=SUM($CL163:CS163),0,IF(BL163+$C163-$CJ163-SUM($CL163:CS163)&gt;AE162+AU163,AE162+AU163-BL163,$C163-$CJ163-SUM($CL163:CS163))))</f>
        <v>0</v>
      </c>
      <c r="CU163" s="174">
        <f ca="1">IF(AF162&lt;=0,0,IF($C163-$CJ163&lt;=SUM($CL163:CT163),0,IF(BM163+$C163-$CJ163-SUM($CL163:CT163)&gt;AF162+AV163,AF162+AV163-BM163,$C163-$CJ163-SUM($CL163:CT163))))</f>
        <v>0</v>
      </c>
      <c r="CV163" s="174">
        <f ca="1">IF(AG162&lt;=0,0,IF($C163-$CJ163&lt;=SUM($CL163:CU163),0,IF(BN163+$C163-$CJ163-SUM($CL163:CU163)&gt;AG162+AW163,AG162+AW163-BN163,$C163-$CJ163-SUM($CL163:CU163))))</f>
        <v>0</v>
      </c>
      <c r="CW163" s="174">
        <f ca="1">IF(AH162&lt;=0,0,IF($C163-$CJ163&lt;=SUM($CL163:CV163),0,IF(BO163+$C163-$CJ163-SUM($CL163:CV163)&gt;AH162+AX163,AH162+AX163-BO163,$C163-$CJ163-SUM($CL163:CV163))))</f>
        <v>0</v>
      </c>
      <c r="CX163" s="174">
        <f ca="1">IF(AI162&lt;=0,0,IF($C163-$CJ163&lt;=SUM($CL163:CW163),0,IF(BP163+$C163-$CJ163-SUM($CL163:CW163)&gt;AI162+AY163,AI162+AY163-BP163,$C163-$CJ163-SUM($CL163:CW163))))</f>
        <v>0</v>
      </c>
      <c r="CY163" s="174">
        <f ca="1">IF(AJ162&lt;=0,0,IF($C163-$CJ163&lt;=SUM($CL163:CX163),0,IF(BQ163+$C163-$CJ163-SUM($CL163:CX163)&gt;AJ162+AZ163,AJ162+AZ163-BQ163,$C163-$CJ163-SUM($CL163:CX163))))</f>
        <v>0</v>
      </c>
      <c r="CZ163" s="174">
        <f ca="1">IF(AK162&lt;=0,0,IF($C163-$CJ163&lt;=SUM($CL163:CY163),0,IF(BR163+$C163-$CJ163-SUM($CL163:CY163)&gt;AK162+BA163,AK162+BA163-BR163,$C163-$CJ163-SUM($CL163:CY163))))</f>
        <v>0</v>
      </c>
      <c r="DA163" s="176"/>
      <c r="DB163" s="176"/>
    </row>
    <row r="164" spans="1:106">
      <c r="A164" s="165" t="str">
        <f t="shared" ca="1" si="86"/>
        <v/>
      </c>
      <c r="B164" s="166" t="e">
        <f t="shared" ca="1" si="98"/>
        <v>#N/A</v>
      </c>
      <c r="C164" s="169" t="str">
        <f ca="1">IF(A164="","",IF(debteliminator,IF(($E$7-BS164)&lt;0,0,$E$7-BS164),0)+D164)</f>
        <v/>
      </c>
      <c r="D164" s="420"/>
      <c r="E164" s="172">
        <f t="shared" ca="1" si="99"/>
        <v>0</v>
      </c>
      <c r="F164" s="172">
        <f t="shared" ca="1" si="63"/>
        <v>0</v>
      </c>
      <c r="G164" s="172">
        <f t="shared" ca="1" si="64"/>
        <v>0</v>
      </c>
      <c r="H164" s="172">
        <f t="shared" ca="1" si="65"/>
        <v>0</v>
      </c>
      <c r="I164" s="172">
        <f t="shared" ca="1" si="66"/>
        <v>0</v>
      </c>
      <c r="J164" s="172">
        <f t="shared" ca="1" si="67"/>
        <v>0</v>
      </c>
      <c r="K164" s="172">
        <f t="shared" ca="1" si="68"/>
        <v>0</v>
      </c>
      <c r="L164" s="172">
        <f t="shared" ca="1" si="69"/>
        <v>0</v>
      </c>
      <c r="M164" s="172">
        <f t="shared" ca="1" si="70"/>
        <v>0</v>
      </c>
      <c r="N164" s="172">
        <f t="shared" ca="1" si="71"/>
        <v>0</v>
      </c>
      <c r="O164" s="172">
        <f t="shared" ca="1" si="72"/>
        <v>0</v>
      </c>
      <c r="P164" s="172">
        <f t="shared" ca="1" si="73"/>
        <v>0</v>
      </c>
      <c r="Q164" s="172">
        <f t="shared" ca="1" si="74"/>
        <v>0</v>
      </c>
      <c r="R164" s="172">
        <f t="shared" ca="1" si="75"/>
        <v>0</v>
      </c>
      <c r="S164" s="172">
        <f t="shared" ca="1" si="76"/>
        <v>0</v>
      </c>
      <c r="U164" s="169">
        <f t="shared" ca="1" si="87"/>
        <v>0</v>
      </c>
      <c r="V164" s="173">
        <f t="shared" ca="1" si="88"/>
        <v>0</v>
      </c>
      <c r="W164" s="174">
        <f t="shared" ca="1" si="89"/>
        <v>0</v>
      </c>
      <c r="X164" s="174">
        <f t="shared" ca="1" si="90"/>
        <v>0</v>
      </c>
      <c r="Y164" s="174">
        <f t="shared" ca="1" si="90"/>
        <v>0</v>
      </c>
      <c r="Z164" s="174">
        <f t="shared" ca="1" si="90"/>
        <v>0</v>
      </c>
      <c r="AA164" s="174">
        <f t="shared" ca="1" si="90"/>
        <v>0</v>
      </c>
      <c r="AB164" s="174">
        <f t="shared" ca="1" si="90"/>
        <v>0</v>
      </c>
      <c r="AC164" s="174">
        <f t="shared" ca="1" si="90"/>
        <v>0</v>
      </c>
      <c r="AD164" s="174">
        <f t="shared" ca="1" si="90"/>
        <v>0</v>
      </c>
      <c r="AE164" s="174">
        <f t="shared" ca="1" si="90"/>
        <v>0</v>
      </c>
      <c r="AF164" s="174">
        <f t="shared" ca="1" si="90"/>
        <v>0</v>
      </c>
      <c r="AG164" s="174">
        <f t="shared" ca="1" si="90"/>
        <v>0</v>
      </c>
      <c r="AH164" s="174">
        <f t="shared" ca="1" si="90"/>
        <v>0</v>
      </c>
      <c r="AI164" s="174">
        <f t="shared" ca="1" si="90"/>
        <v>0</v>
      </c>
      <c r="AJ164" s="174">
        <f t="shared" ca="1" si="90"/>
        <v>0</v>
      </c>
      <c r="AK164" s="174">
        <f t="shared" ca="1" si="90"/>
        <v>0</v>
      </c>
      <c r="AL164" s="179"/>
      <c r="AM164" s="174">
        <f t="shared" ca="1" si="91"/>
        <v>0</v>
      </c>
      <c r="AN164" s="174">
        <f t="shared" ca="1" si="92"/>
        <v>0</v>
      </c>
      <c r="AO164" s="174">
        <f t="shared" ca="1" si="92"/>
        <v>0</v>
      </c>
      <c r="AP164" s="174">
        <f t="shared" ca="1" si="92"/>
        <v>0</v>
      </c>
      <c r="AQ164" s="174">
        <f t="shared" ca="1" si="92"/>
        <v>0</v>
      </c>
      <c r="AR164" s="174">
        <f t="shared" ca="1" si="92"/>
        <v>0</v>
      </c>
      <c r="AS164" s="174">
        <f t="shared" ca="1" si="92"/>
        <v>0</v>
      </c>
      <c r="AT164" s="174">
        <f t="shared" ca="1" si="92"/>
        <v>0</v>
      </c>
      <c r="AU164" s="174">
        <f t="shared" ca="1" si="92"/>
        <v>0</v>
      </c>
      <c r="AV164" s="174">
        <f t="shared" ca="1" si="92"/>
        <v>0</v>
      </c>
      <c r="AW164" s="174">
        <f t="shared" ca="1" si="92"/>
        <v>0</v>
      </c>
      <c r="AX164" s="174">
        <f t="shared" ca="1" si="92"/>
        <v>0</v>
      </c>
      <c r="AY164" s="174">
        <f t="shared" ca="1" si="92"/>
        <v>0</v>
      </c>
      <c r="AZ164" s="174">
        <f t="shared" ca="1" si="92"/>
        <v>0</v>
      </c>
      <c r="BA164" s="174">
        <f t="shared" ca="1" si="92"/>
        <v>0</v>
      </c>
      <c r="BB164" s="175">
        <f t="shared" ca="1" si="93"/>
        <v>0</v>
      </c>
      <c r="BC164" s="176"/>
      <c r="BD164" s="174">
        <f t="shared" ca="1" si="94"/>
        <v>0</v>
      </c>
      <c r="BE164" s="174">
        <f t="shared" ca="1" si="95"/>
        <v>0</v>
      </c>
      <c r="BF164" s="174">
        <f t="shared" ca="1" si="95"/>
        <v>0</v>
      </c>
      <c r="BG164" s="174">
        <f t="shared" ca="1" si="95"/>
        <v>0</v>
      </c>
      <c r="BH164" s="174">
        <f t="shared" ca="1" si="95"/>
        <v>0</v>
      </c>
      <c r="BI164" s="174">
        <f t="shared" ca="1" si="95"/>
        <v>0</v>
      </c>
      <c r="BJ164" s="174">
        <f t="shared" ca="1" si="95"/>
        <v>0</v>
      </c>
      <c r="BK164" s="174">
        <f t="shared" ca="1" si="95"/>
        <v>0</v>
      </c>
      <c r="BL164" s="174">
        <f t="shared" ca="1" si="95"/>
        <v>0</v>
      </c>
      <c r="BM164" s="174">
        <f t="shared" ca="1" si="95"/>
        <v>0</v>
      </c>
      <c r="BN164" s="174">
        <f t="shared" ca="1" si="95"/>
        <v>0</v>
      </c>
      <c r="BO164" s="174">
        <f t="shared" ca="1" si="95"/>
        <v>0</v>
      </c>
      <c r="BP164" s="174">
        <f t="shared" ca="1" si="95"/>
        <v>0</v>
      </c>
      <c r="BQ164" s="174">
        <f t="shared" ca="1" si="95"/>
        <v>0</v>
      </c>
      <c r="BR164" s="174">
        <f t="shared" ca="1" si="95"/>
        <v>0</v>
      </c>
      <c r="BS164" s="177">
        <f t="shared" ca="1" si="96"/>
        <v>0</v>
      </c>
      <c r="BT164" s="175"/>
      <c r="BU164" s="178">
        <f ca="1">IF(NOT(debteliminator),0,IF(OR(E$11=0,W163+AM164-BD164&lt;=E$11),0,MIN(W163+AM164-BD164-E$11,$C164)))</f>
        <v>0</v>
      </c>
      <c r="BV164" s="174">
        <f ca="1">IF(NOT(debteliminator),0,IF(OR(F$11=0,X163+AN164-BE164&lt;=F$11),0,MIN(X163+AN164-BE164-F$11,$C164-SUM($BU164:BU164))))</f>
        <v>0</v>
      </c>
      <c r="BW164" s="174">
        <f ca="1">IF(NOT(debteliminator),0,IF(OR(G$11=0,Y163+AO164-BF164&lt;=G$11),0,MIN(Y163+AO164-BF164-G$11,$C164-SUM($BU164:BV164))))</f>
        <v>0</v>
      </c>
      <c r="BX164" s="174">
        <f ca="1">IF(NOT(debteliminator),0,IF(OR(H$11=0,Z163+AP164-BG164&lt;=H$11),0,MIN(Z163+AP164-BG164-H$11,$C164-SUM($BU164:BW164))))</f>
        <v>0</v>
      </c>
      <c r="BY164" s="174">
        <f ca="1">IF(NOT(debteliminator),0,IF(OR(I$11=0,AA163+AQ164-BH164&lt;=I$11),0,MIN(AA163+AQ164-BH164-I$11,$C164-SUM($BU164:BX164))))</f>
        <v>0</v>
      </c>
      <c r="BZ164" s="174">
        <f ca="1">IF(NOT(debteliminator),0,IF(OR(J$11=0,AB163+AR164-BI164&lt;=J$11),0,MIN(AB163+AR164-BI164-J$11,$C164-SUM($BU164:BY164))))</f>
        <v>0</v>
      </c>
      <c r="CA164" s="174">
        <f ca="1">IF(NOT(debteliminator),0,IF(OR(K$11=0,AC163+AS164-BJ164&lt;=K$11),0,MIN(AC163+AS164-BJ164-K$11,$C164-SUM($BU164:BZ164))))</f>
        <v>0</v>
      </c>
      <c r="CB164" s="174">
        <f ca="1">IF(NOT(debteliminator),0,IF(OR(L$11=0,AD163+AT164-BK164&lt;=L$11),0,MIN(AD163+AT164-BK164-L$11,$C164-SUM($BU164:CA164))))</f>
        <v>0</v>
      </c>
      <c r="CC164" s="174">
        <f ca="1">IF(NOT(debteliminator),0,IF(OR(M$11=0,AE163+AU164-BL164&lt;=M$11),0,MIN(AE163+AU164-BL164-M$11,$C164-SUM($BU164:CB164))))</f>
        <v>0</v>
      </c>
      <c r="CD164" s="174">
        <f ca="1">IF(NOT(debteliminator),0,IF(OR(N$11=0,AF163+AV164-BM164&lt;=N$11),0,MIN(AF163+AV164-BM164-N$11,$C164-SUM($BU164:CC164))))</f>
        <v>0</v>
      </c>
      <c r="CE164" s="174">
        <f ca="1">IF(NOT(debteliminator),0,IF(OR(O$11=0,AG163+AW164-BN164&lt;=O$11),0,MIN(AG163+AW164-BN164-O$11,$C164-SUM($BU164:CD164))))</f>
        <v>0</v>
      </c>
      <c r="CF164" s="174">
        <f ca="1">IF(NOT(debteliminator),0,IF(OR(P$11=0,AH163+AX164-BO164&lt;=P$11),0,MIN(AH163+AX164-BO164-P$11,$C164-SUM($BU164:CE164))))</f>
        <v>0</v>
      </c>
      <c r="CG164" s="174">
        <f ca="1">IF(NOT(debteliminator),0,IF(OR(Q$11=0,AI163+AY164-BP164&lt;=Q$11),0,MIN(AI163+AY164-BP164-Q$11,$C164-SUM($BU164:CF164))))</f>
        <v>0</v>
      </c>
      <c r="CH164" s="174">
        <f ca="1">IF(NOT(debteliminator),0,IF(OR(R$11=0,AJ163+AZ164-BQ164&lt;=R$11),0,MIN(AJ163+AZ164-BQ164-R$11,$C164-SUM($BU164:CG164))))</f>
        <v>0</v>
      </c>
      <c r="CI164" s="174">
        <f ca="1">IF(NOT(debteliminator),0,IF(OR(S$11=0,AK163+BA164-BR164&lt;=S$11),0,MIN(AK163+BA164-BR164-S$11,$C164-SUM($BU164:CH164))))</f>
        <v>0</v>
      </c>
      <c r="CJ164" s="177">
        <f t="shared" ca="1" si="97"/>
        <v>0</v>
      </c>
      <c r="CL164" s="178">
        <f t="shared" ca="1" si="100"/>
        <v>0</v>
      </c>
      <c r="CM164" s="174">
        <f ca="1">IF(X163&lt;=0,0,IF($C164-$CJ164&lt;=SUM($CL164:CL164),0,IF(BE164+$C164-$CJ164-SUM($CL164:CL164)&gt;X163+AN164,X163+AN164-BE164,$C164-$CJ164-SUM($CL164:CL164))))</f>
        <v>0</v>
      </c>
      <c r="CN164" s="174">
        <f ca="1">IF(Y163&lt;=0,0,IF($C164-$CJ164&lt;=SUM($CL164:CM164),0,IF(BF164+$C164-$CJ164-SUM($CL164:CM164)&gt;Y163+AO164,Y163+AO164-BF164,$C164-$CJ164-SUM($CL164:CM164))))</f>
        <v>0</v>
      </c>
      <c r="CO164" s="174">
        <f ca="1">IF(Z163&lt;=0,0,IF($C164-$CJ164&lt;=SUM($CL164:CN164),0,IF(BG164+$C164-$CJ164-SUM($CL164:CN164)&gt;Z163+AP164,Z163+AP164-BG164,$C164-$CJ164-SUM($CL164:CN164))))</f>
        <v>0</v>
      </c>
      <c r="CP164" s="174">
        <f ca="1">IF(AA163&lt;=0,0,IF($C164-$CJ164&lt;=SUM($CL164:CO164),0,IF(BH164+$C164-$CJ164-SUM($CL164:CO164)&gt;AA163+AQ164,AA163+AQ164-BH164,$C164-$CJ164-SUM($CL164:CO164))))</f>
        <v>0</v>
      </c>
      <c r="CQ164" s="174">
        <f ca="1">IF(AB163&lt;=0,0,IF($C164-$CJ164&lt;=SUM($CL164:CP164),0,IF(BI164+$C164-$CJ164-SUM($CL164:CP164)&gt;AB163+AR164,AB163+AR164-BI164,$C164-$CJ164-SUM($CL164:CP164))))</f>
        <v>0</v>
      </c>
      <c r="CR164" s="174">
        <f ca="1">IF(AC163&lt;=0,0,IF($C164-$CJ164&lt;=SUM($CL164:CQ164),0,IF(BJ164+$C164-$CJ164-SUM($CL164:CQ164)&gt;AC163+AS164,AC163+AS164-BJ164,$C164-$CJ164-SUM($CL164:CQ164))))</f>
        <v>0</v>
      </c>
      <c r="CS164" s="174">
        <f ca="1">IF(AD163&lt;=0,0,IF($C164-$CJ164&lt;=SUM($CL164:CR164),0,IF(BK164+$C164-$CJ164-SUM($CL164:CR164)&gt;AD163+AT164,AD163+AT164-BK164,$C164-$CJ164-SUM($CL164:CR164))))</f>
        <v>0</v>
      </c>
      <c r="CT164" s="174">
        <f ca="1">IF(AE163&lt;=0,0,IF($C164-$CJ164&lt;=SUM($CL164:CS164),0,IF(BL164+$C164-$CJ164-SUM($CL164:CS164)&gt;AE163+AU164,AE163+AU164-BL164,$C164-$CJ164-SUM($CL164:CS164))))</f>
        <v>0</v>
      </c>
      <c r="CU164" s="174">
        <f ca="1">IF(AF163&lt;=0,0,IF($C164-$CJ164&lt;=SUM($CL164:CT164),0,IF(BM164+$C164-$CJ164-SUM($CL164:CT164)&gt;AF163+AV164,AF163+AV164-BM164,$C164-$CJ164-SUM($CL164:CT164))))</f>
        <v>0</v>
      </c>
      <c r="CV164" s="174">
        <f ca="1">IF(AG163&lt;=0,0,IF($C164-$CJ164&lt;=SUM($CL164:CU164),0,IF(BN164+$C164-$CJ164-SUM($CL164:CU164)&gt;AG163+AW164,AG163+AW164-BN164,$C164-$CJ164-SUM($CL164:CU164))))</f>
        <v>0</v>
      </c>
      <c r="CW164" s="174">
        <f ca="1">IF(AH163&lt;=0,0,IF($C164-$CJ164&lt;=SUM($CL164:CV164),0,IF(BO164+$C164-$CJ164-SUM($CL164:CV164)&gt;AH163+AX164,AH163+AX164-BO164,$C164-$CJ164-SUM($CL164:CV164))))</f>
        <v>0</v>
      </c>
      <c r="CX164" s="174">
        <f ca="1">IF(AI163&lt;=0,0,IF($C164-$CJ164&lt;=SUM($CL164:CW164),0,IF(BP164+$C164-$CJ164-SUM($CL164:CW164)&gt;AI163+AY164,AI163+AY164-BP164,$C164-$CJ164-SUM($CL164:CW164))))</f>
        <v>0</v>
      </c>
      <c r="CY164" s="174">
        <f ca="1">IF(AJ163&lt;=0,0,IF($C164-$CJ164&lt;=SUM($CL164:CX164),0,IF(BQ164+$C164-$CJ164-SUM($CL164:CX164)&gt;AJ163+AZ164,AJ163+AZ164-BQ164,$C164-$CJ164-SUM($CL164:CX164))))</f>
        <v>0</v>
      </c>
      <c r="CZ164" s="174">
        <f ca="1">IF(AK163&lt;=0,0,IF($C164-$CJ164&lt;=SUM($CL164:CY164),0,IF(BR164+$C164-$CJ164-SUM($CL164:CY164)&gt;AK163+BA164,AK163+BA164-BR164,$C164-$CJ164-SUM($CL164:CY164))))</f>
        <v>0</v>
      </c>
      <c r="DA164" s="176"/>
      <c r="DB164" s="176"/>
    </row>
    <row r="165" spans="1:106">
      <c r="A165" s="165" t="str">
        <f t="shared" ca="1" si="86"/>
        <v/>
      </c>
      <c r="B165" s="166" t="e">
        <f t="shared" ca="1" si="98"/>
        <v>#N/A</v>
      </c>
      <c r="C165" s="169" t="str">
        <f ca="1">IF(A165="","",IF(debteliminator,IF(($E$7-BS165)&lt;0,0,$E$7-BS165),0)+D165)</f>
        <v/>
      </c>
      <c r="D165" s="420"/>
      <c r="E165" s="172">
        <f t="shared" ca="1" si="99"/>
        <v>0</v>
      </c>
      <c r="F165" s="172">
        <f t="shared" ca="1" si="63"/>
        <v>0</v>
      </c>
      <c r="G165" s="172">
        <f t="shared" ca="1" si="64"/>
        <v>0</v>
      </c>
      <c r="H165" s="172">
        <f t="shared" ca="1" si="65"/>
        <v>0</v>
      </c>
      <c r="I165" s="172">
        <f t="shared" ca="1" si="66"/>
        <v>0</v>
      </c>
      <c r="J165" s="172">
        <f t="shared" ca="1" si="67"/>
        <v>0</v>
      </c>
      <c r="K165" s="172">
        <f t="shared" ca="1" si="68"/>
        <v>0</v>
      </c>
      <c r="L165" s="172">
        <f t="shared" ca="1" si="69"/>
        <v>0</v>
      </c>
      <c r="M165" s="172">
        <f t="shared" ca="1" si="70"/>
        <v>0</v>
      </c>
      <c r="N165" s="172">
        <f t="shared" ca="1" si="71"/>
        <v>0</v>
      </c>
      <c r="O165" s="172">
        <f t="shared" ca="1" si="72"/>
        <v>0</v>
      </c>
      <c r="P165" s="172">
        <f t="shared" ca="1" si="73"/>
        <v>0</v>
      </c>
      <c r="Q165" s="172">
        <f t="shared" ca="1" si="74"/>
        <v>0</v>
      </c>
      <c r="R165" s="172">
        <f t="shared" ca="1" si="75"/>
        <v>0</v>
      </c>
      <c r="S165" s="172">
        <f t="shared" ca="1" si="76"/>
        <v>0</v>
      </c>
      <c r="U165" s="169">
        <f t="shared" ca="1" si="87"/>
        <v>0</v>
      </c>
      <c r="V165" s="173">
        <f t="shared" ca="1" si="88"/>
        <v>0</v>
      </c>
      <c r="W165" s="174">
        <f t="shared" ca="1" si="89"/>
        <v>0</v>
      </c>
      <c r="X165" s="174">
        <f t="shared" ca="1" si="90"/>
        <v>0</v>
      </c>
      <c r="Y165" s="174">
        <f t="shared" ca="1" si="90"/>
        <v>0</v>
      </c>
      <c r="Z165" s="174">
        <f t="shared" ca="1" si="90"/>
        <v>0</v>
      </c>
      <c r="AA165" s="174">
        <f t="shared" ca="1" si="90"/>
        <v>0</v>
      </c>
      <c r="AB165" s="174">
        <f t="shared" ca="1" si="90"/>
        <v>0</v>
      </c>
      <c r="AC165" s="174">
        <f t="shared" ca="1" si="90"/>
        <v>0</v>
      </c>
      <c r="AD165" s="174">
        <f t="shared" ca="1" si="90"/>
        <v>0</v>
      </c>
      <c r="AE165" s="174">
        <f t="shared" ca="1" si="90"/>
        <v>0</v>
      </c>
      <c r="AF165" s="174">
        <f t="shared" ca="1" si="90"/>
        <v>0</v>
      </c>
      <c r="AG165" s="174">
        <f t="shared" ca="1" si="90"/>
        <v>0</v>
      </c>
      <c r="AH165" s="174">
        <f t="shared" ca="1" si="90"/>
        <v>0</v>
      </c>
      <c r="AI165" s="174">
        <f t="shared" ca="1" si="90"/>
        <v>0</v>
      </c>
      <c r="AJ165" s="174">
        <f t="shared" ca="1" si="90"/>
        <v>0</v>
      </c>
      <c r="AK165" s="174">
        <f t="shared" ca="1" si="90"/>
        <v>0</v>
      </c>
      <c r="AL165" s="179"/>
      <c r="AM165" s="174">
        <f t="shared" ca="1" si="91"/>
        <v>0</v>
      </c>
      <c r="AN165" s="174">
        <f t="shared" ca="1" si="92"/>
        <v>0</v>
      </c>
      <c r="AO165" s="174">
        <f t="shared" ca="1" si="92"/>
        <v>0</v>
      </c>
      <c r="AP165" s="174">
        <f t="shared" ca="1" si="92"/>
        <v>0</v>
      </c>
      <c r="AQ165" s="174">
        <f t="shared" ca="1" si="92"/>
        <v>0</v>
      </c>
      <c r="AR165" s="174">
        <f t="shared" ca="1" si="92"/>
        <v>0</v>
      </c>
      <c r="AS165" s="174">
        <f t="shared" ca="1" si="92"/>
        <v>0</v>
      </c>
      <c r="AT165" s="174">
        <f t="shared" ca="1" si="92"/>
        <v>0</v>
      </c>
      <c r="AU165" s="174">
        <f t="shared" ca="1" si="92"/>
        <v>0</v>
      </c>
      <c r="AV165" s="174">
        <f t="shared" ca="1" si="92"/>
        <v>0</v>
      </c>
      <c r="AW165" s="174">
        <f t="shared" ca="1" si="92"/>
        <v>0</v>
      </c>
      <c r="AX165" s="174">
        <f t="shared" ca="1" si="92"/>
        <v>0</v>
      </c>
      <c r="AY165" s="174">
        <f t="shared" ca="1" si="92"/>
        <v>0</v>
      </c>
      <c r="AZ165" s="174">
        <f t="shared" ca="1" si="92"/>
        <v>0</v>
      </c>
      <c r="BA165" s="174">
        <f t="shared" ca="1" si="92"/>
        <v>0</v>
      </c>
      <c r="BB165" s="175">
        <f t="shared" ca="1" si="93"/>
        <v>0</v>
      </c>
      <c r="BC165" s="176"/>
      <c r="BD165" s="174">
        <f t="shared" ca="1" si="94"/>
        <v>0</v>
      </c>
      <c r="BE165" s="174">
        <f t="shared" ca="1" si="95"/>
        <v>0</v>
      </c>
      <c r="BF165" s="174">
        <f t="shared" ca="1" si="95"/>
        <v>0</v>
      </c>
      <c r="BG165" s="174">
        <f t="shared" ca="1" si="95"/>
        <v>0</v>
      </c>
      <c r="BH165" s="174">
        <f t="shared" ca="1" si="95"/>
        <v>0</v>
      </c>
      <c r="BI165" s="174">
        <f t="shared" ca="1" si="95"/>
        <v>0</v>
      </c>
      <c r="BJ165" s="174">
        <f t="shared" ca="1" si="95"/>
        <v>0</v>
      </c>
      <c r="BK165" s="174">
        <f t="shared" ca="1" si="95"/>
        <v>0</v>
      </c>
      <c r="BL165" s="174">
        <f t="shared" ca="1" si="95"/>
        <v>0</v>
      </c>
      <c r="BM165" s="174">
        <f t="shared" ca="1" si="95"/>
        <v>0</v>
      </c>
      <c r="BN165" s="174">
        <f t="shared" ca="1" si="95"/>
        <v>0</v>
      </c>
      <c r="BO165" s="174">
        <f t="shared" ca="1" si="95"/>
        <v>0</v>
      </c>
      <c r="BP165" s="174">
        <f t="shared" ca="1" si="95"/>
        <v>0</v>
      </c>
      <c r="BQ165" s="174">
        <f t="shared" ca="1" si="95"/>
        <v>0</v>
      </c>
      <c r="BR165" s="174">
        <f t="shared" ca="1" si="95"/>
        <v>0</v>
      </c>
      <c r="BS165" s="177">
        <f t="shared" ca="1" si="96"/>
        <v>0</v>
      </c>
      <c r="BT165" s="175"/>
      <c r="BU165" s="178">
        <f ca="1">IF(NOT(debteliminator),0,IF(OR(E$11=0,W164+AM165-BD165&lt;=E$11),0,MIN(W164+AM165-BD165-E$11,$C165)))</f>
        <v>0</v>
      </c>
      <c r="BV165" s="174">
        <f ca="1">IF(NOT(debteliminator),0,IF(OR(F$11=0,X164+AN165-BE165&lt;=F$11),0,MIN(X164+AN165-BE165-F$11,$C165-SUM($BU165:BU165))))</f>
        <v>0</v>
      </c>
      <c r="BW165" s="174">
        <f ca="1">IF(NOT(debteliminator),0,IF(OR(G$11=0,Y164+AO165-BF165&lt;=G$11),0,MIN(Y164+AO165-BF165-G$11,$C165-SUM($BU165:BV165))))</f>
        <v>0</v>
      </c>
      <c r="BX165" s="174">
        <f ca="1">IF(NOT(debteliminator),0,IF(OR(H$11=0,Z164+AP165-BG165&lt;=H$11),0,MIN(Z164+AP165-BG165-H$11,$C165-SUM($BU165:BW165))))</f>
        <v>0</v>
      </c>
      <c r="BY165" s="174">
        <f ca="1">IF(NOT(debteliminator),0,IF(OR(I$11=0,AA164+AQ165-BH165&lt;=I$11),0,MIN(AA164+AQ165-BH165-I$11,$C165-SUM($BU165:BX165))))</f>
        <v>0</v>
      </c>
      <c r="BZ165" s="174">
        <f ca="1">IF(NOT(debteliminator),0,IF(OR(J$11=0,AB164+AR165-BI165&lt;=J$11),0,MIN(AB164+AR165-BI165-J$11,$C165-SUM($BU165:BY165))))</f>
        <v>0</v>
      </c>
      <c r="CA165" s="174">
        <f ca="1">IF(NOT(debteliminator),0,IF(OR(K$11=0,AC164+AS165-BJ165&lt;=K$11),0,MIN(AC164+AS165-BJ165-K$11,$C165-SUM($BU165:BZ165))))</f>
        <v>0</v>
      </c>
      <c r="CB165" s="174">
        <f ca="1">IF(NOT(debteliminator),0,IF(OR(L$11=0,AD164+AT165-BK165&lt;=L$11),0,MIN(AD164+AT165-BK165-L$11,$C165-SUM($BU165:CA165))))</f>
        <v>0</v>
      </c>
      <c r="CC165" s="174">
        <f ca="1">IF(NOT(debteliminator),0,IF(OR(M$11=0,AE164+AU165-BL165&lt;=M$11),0,MIN(AE164+AU165-BL165-M$11,$C165-SUM($BU165:CB165))))</f>
        <v>0</v>
      </c>
      <c r="CD165" s="174">
        <f ca="1">IF(NOT(debteliminator),0,IF(OR(N$11=0,AF164+AV165-BM165&lt;=N$11),0,MIN(AF164+AV165-BM165-N$11,$C165-SUM($BU165:CC165))))</f>
        <v>0</v>
      </c>
      <c r="CE165" s="174">
        <f ca="1">IF(NOT(debteliminator),0,IF(OR(O$11=0,AG164+AW165-BN165&lt;=O$11),0,MIN(AG164+AW165-BN165-O$11,$C165-SUM($BU165:CD165))))</f>
        <v>0</v>
      </c>
      <c r="CF165" s="174">
        <f ca="1">IF(NOT(debteliminator),0,IF(OR(P$11=0,AH164+AX165-BO165&lt;=P$11),0,MIN(AH164+AX165-BO165-P$11,$C165-SUM($BU165:CE165))))</f>
        <v>0</v>
      </c>
      <c r="CG165" s="174">
        <f ca="1">IF(NOT(debteliminator),0,IF(OR(Q$11=0,AI164+AY165-BP165&lt;=Q$11),0,MIN(AI164+AY165-BP165-Q$11,$C165-SUM($BU165:CF165))))</f>
        <v>0</v>
      </c>
      <c r="CH165" s="174">
        <f ca="1">IF(NOT(debteliminator),0,IF(OR(R$11=0,AJ164+AZ165-BQ165&lt;=R$11),0,MIN(AJ164+AZ165-BQ165-R$11,$C165-SUM($BU165:CG165))))</f>
        <v>0</v>
      </c>
      <c r="CI165" s="174">
        <f ca="1">IF(NOT(debteliminator),0,IF(OR(S$11=0,AK164+BA165-BR165&lt;=S$11),0,MIN(AK164+BA165-BR165-S$11,$C165-SUM($BU165:CH165))))</f>
        <v>0</v>
      </c>
      <c r="CJ165" s="177">
        <f t="shared" ca="1" si="97"/>
        <v>0</v>
      </c>
      <c r="CL165" s="178">
        <f t="shared" ca="1" si="100"/>
        <v>0</v>
      </c>
      <c r="CM165" s="174">
        <f ca="1">IF(X164&lt;=0,0,IF($C165-$CJ165&lt;=SUM($CL165:CL165),0,IF(BE165+$C165-$CJ165-SUM($CL165:CL165)&gt;X164+AN165,X164+AN165-BE165,$C165-$CJ165-SUM($CL165:CL165))))</f>
        <v>0</v>
      </c>
      <c r="CN165" s="174">
        <f ca="1">IF(Y164&lt;=0,0,IF($C165-$CJ165&lt;=SUM($CL165:CM165),0,IF(BF165+$C165-$CJ165-SUM($CL165:CM165)&gt;Y164+AO165,Y164+AO165-BF165,$C165-$CJ165-SUM($CL165:CM165))))</f>
        <v>0</v>
      </c>
      <c r="CO165" s="174">
        <f ca="1">IF(Z164&lt;=0,0,IF($C165-$CJ165&lt;=SUM($CL165:CN165),0,IF(BG165+$C165-$CJ165-SUM($CL165:CN165)&gt;Z164+AP165,Z164+AP165-BG165,$C165-$CJ165-SUM($CL165:CN165))))</f>
        <v>0</v>
      </c>
      <c r="CP165" s="174">
        <f ca="1">IF(AA164&lt;=0,0,IF($C165-$CJ165&lt;=SUM($CL165:CO165),0,IF(BH165+$C165-$CJ165-SUM($CL165:CO165)&gt;AA164+AQ165,AA164+AQ165-BH165,$C165-$CJ165-SUM($CL165:CO165))))</f>
        <v>0</v>
      </c>
      <c r="CQ165" s="174">
        <f ca="1">IF(AB164&lt;=0,0,IF($C165-$CJ165&lt;=SUM($CL165:CP165),0,IF(BI165+$C165-$CJ165-SUM($CL165:CP165)&gt;AB164+AR165,AB164+AR165-BI165,$C165-$CJ165-SUM($CL165:CP165))))</f>
        <v>0</v>
      </c>
      <c r="CR165" s="174">
        <f ca="1">IF(AC164&lt;=0,0,IF($C165-$CJ165&lt;=SUM($CL165:CQ165),0,IF(BJ165+$C165-$CJ165-SUM($CL165:CQ165)&gt;AC164+AS165,AC164+AS165-BJ165,$C165-$CJ165-SUM($CL165:CQ165))))</f>
        <v>0</v>
      </c>
      <c r="CS165" s="174">
        <f ca="1">IF(AD164&lt;=0,0,IF($C165-$CJ165&lt;=SUM($CL165:CR165),0,IF(BK165+$C165-$CJ165-SUM($CL165:CR165)&gt;AD164+AT165,AD164+AT165-BK165,$C165-$CJ165-SUM($CL165:CR165))))</f>
        <v>0</v>
      </c>
      <c r="CT165" s="174">
        <f ca="1">IF(AE164&lt;=0,0,IF($C165-$CJ165&lt;=SUM($CL165:CS165),0,IF(BL165+$C165-$CJ165-SUM($CL165:CS165)&gt;AE164+AU165,AE164+AU165-BL165,$C165-$CJ165-SUM($CL165:CS165))))</f>
        <v>0</v>
      </c>
      <c r="CU165" s="174">
        <f ca="1">IF(AF164&lt;=0,0,IF($C165-$CJ165&lt;=SUM($CL165:CT165),0,IF(BM165+$C165-$CJ165-SUM($CL165:CT165)&gt;AF164+AV165,AF164+AV165-BM165,$C165-$CJ165-SUM($CL165:CT165))))</f>
        <v>0</v>
      </c>
      <c r="CV165" s="174">
        <f ca="1">IF(AG164&lt;=0,0,IF($C165-$CJ165&lt;=SUM($CL165:CU165),0,IF(BN165+$C165-$CJ165-SUM($CL165:CU165)&gt;AG164+AW165,AG164+AW165-BN165,$C165-$CJ165-SUM($CL165:CU165))))</f>
        <v>0</v>
      </c>
      <c r="CW165" s="174">
        <f ca="1">IF(AH164&lt;=0,0,IF($C165-$CJ165&lt;=SUM($CL165:CV165),0,IF(BO165+$C165-$CJ165-SUM($CL165:CV165)&gt;AH164+AX165,AH164+AX165-BO165,$C165-$CJ165-SUM($CL165:CV165))))</f>
        <v>0</v>
      </c>
      <c r="CX165" s="174">
        <f ca="1">IF(AI164&lt;=0,0,IF($C165-$CJ165&lt;=SUM($CL165:CW165),0,IF(BP165+$C165-$CJ165-SUM($CL165:CW165)&gt;AI164+AY165,AI164+AY165-BP165,$C165-$CJ165-SUM($CL165:CW165))))</f>
        <v>0</v>
      </c>
      <c r="CY165" s="174">
        <f ca="1">IF(AJ164&lt;=0,0,IF($C165-$CJ165&lt;=SUM($CL165:CX165),0,IF(BQ165+$C165-$CJ165-SUM($CL165:CX165)&gt;AJ164+AZ165,AJ164+AZ165-BQ165,$C165-$CJ165-SUM($CL165:CX165))))</f>
        <v>0</v>
      </c>
      <c r="CZ165" s="174">
        <f ca="1">IF(AK164&lt;=0,0,IF($C165-$CJ165&lt;=SUM($CL165:CY165),0,IF(BR165+$C165-$CJ165-SUM($CL165:CY165)&gt;AK164+BA165,AK164+BA165-BR165,$C165-$CJ165-SUM($CL165:CY165))))</f>
        <v>0</v>
      </c>
      <c r="DA165" s="176"/>
      <c r="DB165" s="176"/>
    </row>
    <row r="166" spans="1:106">
      <c r="A166" s="165" t="str">
        <f t="shared" ca="1" si="86"/>
        <v/>
      </c>
      <c r="B166" s="166" t="e">
        <f t="shared" ca="1" si="98"/>
        <v>#N/A</v>
      </c>
      <c r="C166" s="169" t="str">
        <f ca="1">IF(A166="","",IF(debteliminator,IF(($E$7-BS166)&lt;0,0,$E$7-BS166),0)+D166)</f>
        <v/>
      </c>
      <c r="D166" s="420"/>
      <c r="E166" s="172">
        <f t="shared" ca="1" si="99"/>
        <v>0</v>
      </c>
      <c r="F166" s="172">
        <f t="shared" ca="1" si="63"/>
        <v>0</v>
      </c>
      <c r="G166" s="172">
        <f t="shared" ca="1" si="64"/>
        <v>0</v>
      </c>
      <c r="H166" s="172">
        <f t="shared" ca="1" si="65"/>
        <v>0</v>
      </c>
      <c r="I166" s="172">
        <f t="shared" ca="1" si="66"/>
        <v>0</v>
      </c>
      <c r="J166" s="172">
        <f t="shared" ca="1" si="67"/>
        <v>0</v>
      </c>
      <c r="K166" s="172">
        <f t="shared" ca="1" si="68"/>
        <v>0</v>
      </c>
      <c r="L166" s="172">
        <f t="shared" ca="1" si="69"/>
        <v>0</v>
      </c>
      <c r="M166" s="172">
        <f t="shared" ca="1" si="70"/>
        <v>0</v>
      </c>
      <c r="N166" s="172">
        <f t="shared" ca="1" si="71"/>
        <v>0</v>
      </c>
      <c r="O166" s="172">
        <f t="shared" ca="1" si="72"/>
        <v>0</v>
      </c>
      <c r="P166" s="172">
        <f t="shared" ca="1" si="73"/>
        <v>0</v>
      </c>
      <c r="Q166" s="172">
        <f t="shared" ca="1" si="74"/>
        <v>0</v>
      </c>
      <c r="R166" s="172">
        <f t="shared" ca="1" si="75"/>
        <v>0</v>
      </c>
      <c r="S166" s="172">
        <f t="shared" ca="1" si="76"/>
        <v>0</v>
      </c>
      <c r="U166" s="169">
        <f t="shared" ca="1" si="87"/>
        <v>0</v>
      </c>
      <c r="V166" s="173">
        <f t="shared" ca="1" si="88"/>
        <v>0</v>
      </c>
      <c r="W166" s="174">
        <f t="shared" ca="1" si="89"/>
        <v>0</v>
      </c>
      <c r="X166" s="174">
        <f t="shared" ca="1" si="90"/>
        <v>0</v>
      </c>
      <c r="Y166" s="174">
        <f t="shared" ca="1" si="90"/>
        <v>0</v>
      </c>
      <c r="Z166" s="174">
        <f t="shared" ca="1" si="90"/>
        <v>0</v>
      </c>
      <c r="AA166" s="174">
        <f t="shared" ca="1" si="90"/>
        <v>0</v>
      </c>
      <c r="AB166" s="174">
        <f t="shared" ca="1" si="90"/>
        <v>0</v>
      </c>
      <c r="AC166" s="174">
        <f t="shared" ca="1" si="90"/>
        <v>0</v>
      </c>
      <c r="AD166" s="174">
        <f t="shared" ca="1" si="90"/>
        <v>0</v>
      </c>
      <c r="AE166" s="174">
        <f t="shared" ca="1" si="90"/>
        <v>0</v>
      </c>
      <c r="AF166" s="174">
        <f t="shared" ca="1" si="90"/>
        <v>0</v>
      </c>
      <c r="AG166" s="174">
        <f t="shared" ca="1" si="90"/>
        <v>0</v>
      </c>
      <c r="AH166" s="174">
        <f t="shared" ca="1" si="90"/>
        <v>0</v>
      </c>
      <c r="AI166" s="174">
        <f t="shared" ca="1" si="90"/>
        <v>0</v>
      </c>
      <c r="AJ166" s="174">
        <f t="shared" ca="1" si="90"/>
        <v>0</v>
      </c>
      <c r="AK166" s="174">
        <f t="shared" ca="1" si="90"/>
        <v>0</v>
      </c>
      <c r="AL166" s="179"/>
      <c r="AM166" s="174">
        <f t="shared" ca="1" si="91"/>
        <v>0</v>
      </c>
      <c r="AN166" s="174">
        <f t="shared" ca="1" si="92"/>
        <v>0</v>
      </c>
      <c r="AO166" s="174">
        <f t="shared" ca="1" si="92"/>
        <v>0</v>
      </c>
      <c r="AP166" s="174">
        <f t="shared" ca="1" si="92"/>
        <v>0</v>
      </c>
      <c r="AQ166" s="174">
        <f t="shared" ca="1" si="92"/>
        <v>0</v>
      </c>
      <c r="AR166" s="174">
        <f t="shared" ca="1" si="92"/>
        <v>0</v>
      </c>
      <c r="AS166" s="174">
        <f t="shared" ca="1" si="92"/>
        <v>0</v>
      </c>
      <c r="AT166" s="174">
        <f t="shared" ca="1" si="92"/>
        <v>0</v>
      </c>
      <c r="AU166" s="174">
        <f t="shared" ca="1" si="92"/>
        <v>0</v>
      </c>
      <c r="AV166" s="174">
        <f t="shared" ca="1" si="92"/>
        <v>0</v>
      </c>
      <c r="AW166" s="174">
        <f t="shared" ca="1" si="92"/>
        <v>0</v>
      </c>
      <c r="AX166" s="174">
        <f t="shared" ca="1" si="92"/>
        <v>0</v>
      </c>
      <c r="AY166" s="174">
        <f t="shared" ca="1" si="92"/>
        <v>0</v>
      </c>
      <c r="AZ166" s="174">
        <f t="shared" ca="1" si="92"/>
        <v>0</v>
      </c>
      <c r="BA166" s="174">
        <f t="shared" ca="1" si="92"/>
        <v>0</v>
      </c>
      <c r="BB166" s="175">
        <f t="shared" ca="1" si="93"/>
        <v>0</v>
      </c>
      <c r="BC166" s="176"/>
      <c r="BD166" s="174">
        <f t="shared" ca="1" si="94"/>
        <v>0</v>
      </c>
      <c r="BE166" s="174">
        <f t="shared" ca="1" si="95"/>
        <v>0</v>
      </c>
      <c r="BF166" s="174">
        <f t="shared" ca="1" si="95"/>
        <v>0</v>
      </c>
      <c r="BG166" s="174">
        <f t="shared" ca="1" si="95"/>
        <v>0</v>
      </c>
      <c r="BH166" s="174">
        <f t="shared" ca="1" si="95"/>
        <v>0</v>
      </c>
      <c r="BI166" s="174">
        <f t="shared" ca="1" si="95"/>
        <v>0</v>
      </c>
      <c r="BJ166" s="174">
        <f t="shared" ca="1" si="95"/>
        <v>0</v>
      </c>
      <c r="BK166" s="174">
        <f t="shared" ca="1" si="95"/>
        <v>0</v>
      </c>
      <c r="BL166" s="174">
        <f t="shared" ca="1" si="95"/>
        <v>0</v>
      </c>
      <c r="BM166" s="174">
        <f t="shared" ca="1" si="95"/>
        <v>0</v>
      </c>
      <c r="BN166" s="174">
        <f t="shared" ca="1" si="95"/>
        <v>0</v>
      </c>
      <c r="BO166" s="174">
        <f t="shared" ca="1" si="95"/>
        <v>0</v>
      </c>
      <c r="BP166" s="174">
        <f t="shared" ca="1" si="95"/>
        <v>0</v>
      </c>
      <c r="BQ166" s="174">
        <f t="shared" ca="1" si="95"/>
        <v>0</v>
      </c>
      <c r="BR166" s="174">
        <f t="shared" ca="1" si="95"/>
        <v>0</v>
      </c>
      <c r="BS166" s="177">
        <f t="shared" ca="1" si="96"/>
        <v>0</v>
      </c>
      <c r="BT166" s="175"/>
      <c r="BU166" s="178">
        <f ca="1">IF(NOT(debteliminator),0,IF(OR(E$11=0,W165+AM166-BD166&lt;=E$11),0,MIN(W165+AM166-BD166-E$11,$C166)))</f>
        <v>0</v>
      </c>
      <c r="BV166" s="174">
        <f ca="1">IF(NOT(debteliminator),0,IF(OR(F$11=0,X165+AN166-BE166&lt;=F$11),0,MIN(X165+AN166-BE166-F$11,$C166-SUM($BU166:BU166))))</f>
        <v>0</v>
      </c>
      <c r="BW166" s="174">
        <f ca="1">IF(NOT(debteliminator),0,IF(OR(G$11=0,Y165+AO166-BF166&lt;=G$11),0,MIN(Y165+AO166-BF166-G$11,$C166-SUM($BU166:BV166))))</f>
        <v>0</v>
      </c>
      <c r="BX166" s="174">
        <f ca="1">IF(NOT(debteliminator),0,IF(OR(H$11=0,Z165+AP166-BG166&lt;=H$11),0,MIN(Z165+AP166-BG166-H$11,$C166-SUM($BU166:BW166))))</f>
        <v>0</v>
      </c>
      <c r="BY166" s="174">
        <f ca="1">IF(NOT(debteliminator),0,IF(OR(I$11=0,AA165+AQ166-BH166&lt;=I$11),0,MIN(AA165+AQ166-BH166-I$11,$C166-SUM($BU166:BX166))))</f>
        <v>0</v>
      </c>
      <c r="BZ166" s="174">
        <f ca="1">IF(NOT(debteliminator),0,IF(OR(J$11=0,AB165+AR166-BI166&lt;=J$11),0,MIN(AB165+AR166-BI166-J$11,$C166-SUM($BU166:BY166))))</f>
        <v>0</v>
      </c>
      <c r="CA166" s="174">
        <f ca="1">IF(NOT(debteliminator),0,IF(OR(K$11=0,AC165+AS166-BJ166&lt;=K$11),0,MIN(AC165+AS166-BJ166-K$11,$C166-SUM($BU166:BZ166))))</f>
        <v>0</v>
      </c>
      <c r="CB166" s="174">
        <f ca="1">IF(NOT(debteliminator),0,IF(OR(L$11=0,AD165+AT166-BK166&lt;=L$11),0,MIN(AD165+AT166-BK166-L$11,$C166-SUM($BU166:CA166))))</f>
        <v>0</v>
      </c>
      <c r="CC166" s="174">
        <f ca="1">IF(NOT(debteliminator),0,IF(OR(M$11=0,AE165+AU166-BL166&lt;=M$11),0,MIN(AE165+AU166-BL166-M$11,$C166-SUM($BU166:CB166))))</f>
        <v>0</v>
      </c>
      <c r="CD166" s="174">
        <f ca="1">IF(NOT(debteliminator),0,IF(OR(N$11=0,AF165+AV166-BM166&lt;=N$11),0,MIN(AF165+AV166-BM166-N$11,$C166-SUM($BU166:CC166))))</f>
        <v>0</v>
      </c>
      <c r="CE166" s="174">
        <f ca="1">IF(NOT(debteliminator),0,IF(OR(O$11=0,AG165+AW166-BN166&lt;=O$11),0,MIN(AG165+AW166-BN166-O$11,$C166-SUM($BU166:CD166))))</f>
        <v>0</v>
      </c>
      <c r="CF166" s="174">
        <f ca="1">IF(NOT(debteliminator),0,IF(OR(P$11=0,AH165+AX166-BO166&lt;=P$11),0,MIN(AH165+AX166-BO166-P$11,$C166-SUM($BU166:CE166))))</f>
        <v>0</v>
      </c>
      <c r="CG166" s="174">
        <f ca="1">IF(NOT(debteliminator),0,IF(OR(Q$11=0,AI165+AY166-BP166&lt;=Q$11),0,MIN(AI165+AY166-BP166-Q$11,$C166-SUM($BU166:CF166))))</f>
        <v>0</v>
      </c>
      <c r="CH166" s="174">
        <f ca="1">IF(NOT(debteliminator),0,IF(OR(R$11=0,AJ165+AZ166-BQ166&lt;=R$11),0,MIN(AJ165+AZ166-BQ166-R$11,$C166-SUM($BU166:CG166))))</f>
        <v>0</v>
      </c>
      <c r="CI166" s="174">
        <f ca="1">IF(NOT(debteliminator),0,IF(OR(S$11=0,AK165+BA166-BR166&lt;=S$11),0,MIN(AK165+BA166-BR166-S$11,$C166-SUM($BU166:CH166))))</f>
        <v>0</v>
      </c>
      <c r="CJ166" s="177">
        <f t="shared" ca="1" si="97"/>
        <v>0</v>
      </c>
      <c r="CL166" s="178">
        <f t="shared" ca="1" si="100"/>
        <v>0</v>
      </c>
      <c r="CM166" s="174">
        <f ca="1">IF(X165&lt;=0,0,IF($C166-$CJ166&lt;=SUM($CL166:CL166),0,IF(BE166+$C166-$CJ166-SUM($CL166:CL166)&gt;X165+AN166,X165+AN166-BE166,$C166-$CJ166-SUM($CL166:CL166))))</f>
        <v>0</v>
      </c>
      <c r="CN166" s="174">
        <f ca="1">IF(Y165&lt;=0,0,IF($C166-$CJ166&lt;=SUM($CL166:CM166),0,IF(BF166+$C166-$CJ166-SUM($CL166:CM166)&gt;Y165+AO166,Y165+AO166-BF166,$C166-$CJ166-SUM($CL166:CM166))))</f>
        <v>0</v>
      </c>
      <c r="CO166" s="174">
        <f ca="1">IF(Z165&lt;=0,0,IF($C166-$CJ166&lt;=SUM($CL166:CN166),0,IF(BG166+$C166-$CJ166-SUM($CL166:CN166)&gt;Z165+AP166,Z165+AP166-BG166,$C166-$CJ166-SUM($CL166:CN166))))</f>
        <v>0</v>
      </c>
      <c r="CP166" s="174">
        <f ca="1">IF(AA165&lt;=0,0,IF($C166-$CJ166&lt;=SUM($CL166:CO166),0,IF(BH166+$C166-$CJ166-SUM($CL166:CO166)&gt;AA165+AQ166,AA165+AQ166-BH166,$C166-$CJ166-SUM($CL166:CO166))))</f>
        <v>0</v>
      </c>
      <c r="CQ166" s="174">
        <f ca="1">IF(AB165&lt;=0,0,IF($C166-$CJ166&lt;=SUM($CL166:CP166),0,IF(BI166+$C166-$CJ166-SUM($CL166:CP166)&gt;AB165+AR166,AB165+AR166-BI166,$C166-$CJ166-SUM($CL166:CP166))))</f>
        <v>0</v>
      </c>
      <c r="CR166" s="174">
        <f ca="1">IF(AC165&lt;=0,0,IF($C166-$CJ166&lt;=SUM($CL166:CQ166),0,IF(BJ166+$C166-$CJ166-SUM($CL166:CQ166)&gt;AC165+AS166,AC165+AS166-BJ166,$C166-$CJ166-SUM($CL166:CQ166))))</f>
        <v>0</v>
      </c>
      <c r="CS166" s="174">
        <f ca="1">IF(AD165&lt;=0,0,IF($C166-$CJ166&lt;=SUM($CL166:CR166),0,IF(BK166+$C166-$CJ166-SUM($CL166:CR166)&gt;AD165+AT166,AD165+AT166-BK166,$C166-$CJ166-SUM($CL166:CR166))))</f>
        <v>0</v>
      </c>
      <c r="CT166" s="174">
        <f ca="1">IF(AE165&lt;=0,0,IF($C166-$CJ166&lt;=SUM($CL166:CS166),0,IF(BL166+$C166-$CJ166-SUM($CL166:CS166)&gt;AE165+AU166,AE165+AU166-BL166,$C166-$CJ166-SUM($CL166:CS166))))</f>
        <v>0</v>
      </c>
      <c r="CU166" s="174">
        <f ca="1">IF(AF165&lt;=0,0,IF($C166-$CJ166&lt;=SUM($CL166:CT166),0,IF(BM166+$C166-$CJ166-SUM($CL166:CT166)&gt;AF165+AV166,AF165+AV166-BM166,$C166-$CJ166-SUM($CL166:CT166))))</f>
        <v>0</v>
      </c>
      <c r="CV166" s="174">
        <f ca="1">IF(AG165&lt;=0,0,IF($C166-$CJ166&lt;=SUM($CL166:CU166),0,IF(BN166+$C166-$CJ166-SUM($CL166:CU166)&gt;AG165+AW166,AG165+AW166-BN166,$C166-$CJ166-SUM($CL166:CU166))))</f>
        <v>0</v>
      </c>
      <c r="CW166" s="174">
        <f ca="1">IF(AH165&lt;=0,0,IF($C166-$CJ166&lt;=SUM($CL166:CV166),0,IF(BO166+$C166-$CJ166-SUM($CL166:CV166)&gt;AH165+AX166,AH165+AX166-BO166,$C166-$CJ166-SUM($CL166:CV166))))</f>
        <v>0</v>
      </c>
      <c r="CX166" s="174">
        <f ca="1">IF(AI165&lt;=0,0,IF($C166-$CJ166&lt;=SUM($CL166:CW166),0,IF(BP166+$C166-$CJ166-SUM($CL166:CW166)&gt;AI165+AY166,AI165+AY166-BP166,$C166-$CJ166-SUM($CL166:CW166))))</f>
        <v>0</v>
      </c>
      <c r="CY166" s="174">
        <f ca="1">IF(AJ165&lt;=0,0,IF($C166-$CJ166&lt;=SUM($CL166:CX166),0,IF(BQ166+$C166-$CJ166-SUM($CL166:CX166)&gt;AJ165+AZ166,AJ165+AZ166-BQ166,$C166-$CJ166-SUM($CL166:CX166))))</f>
        <v>0</v>
      </c>
      <c r="CZ166" s="174">
        <f ca="1">IF(AK165&lt;=0,0,IF($C166-$CJ166&lt;=SUM($CL166:CY166),0,IF(BR166+$C166-$CJ166-SUM($CL166:CY166)&gt;AK165+BA166,AK165+BA166-BR166,$C166-$CJ166-SUM($CL166:CY166))))</f>
        <v>0</v>
      </c>
      <c r="DA166" s="176"/>
      <c r="DB166" s="176"/>
    </row>
    <row r="167" spans="1:106">
      <c r="A167" s="165" t="str">
        <f t="shared" ca="1" si="86"/>
        <v/>
      </c>
      <c r="B167" s="166" t="e">
        <f t="shared" ca="1" si="98"/>
        <v>#N/A</v>
      </c>
      <c r="C167" s="169" t="str">
        <f ca="1">IF(A167="","",IF(debteliminator,IF(($E$7-BS167)&lt;0,0,$E$7-BS167),0)+D167)</f>
        <v/>
      </c>
      <c r="D167" s="420"/>
      <c r="E167" s="172">
        <f t="shared" ca="1" si="99"/>
        <v>0</v>
      </c>
      <c r="F167" s="172">
        <f t="shared" ca="1" si="63"/>
        <v>0</v>
      </c>
      <c r="G167" s="172">
        <f t="shared" ca="1" si="64"/>
        <v>0</v>
      </c>
      <c r="H167" s="172">
        <f t="shared" ca="1" si="65"/>
        <v>0</v>
      </c>
      <c r="I167" s="172">
        <f t="shared" ca="1" si="66"/>
        <v>0</v>
      </c>
      <c r="J167" s="172">
        <f t="shared" ca="1" si="67"/>
        <v>0</v>
      </c>
      <c r="K167" s="172">
        <f t="shared" ca="1" si="68"/>
        <v>0</v>
      </c>
      <c r="L167" s="172">
        <f t="shared" ca="1" si="69"/>
        <v>0</v>
      </c>
      <c r="M167" s="172">
        <f t="shared" ca="1" si="70"/>
        <v>0</v>
      </c>
      <c r="N167" s="172">
        <f t="shared" ca="1" si="71"/>
        <v>0</v>
      </c>
      <c r="O167" s="172">
        <f t="shared" ca="1" si="72"/>
        <v>0</v>
      </c>
      <c r="P167" s="172">
        <f t="shared" ca="1" si="73"/>
        <v>0</v>
      </c>
      <c r="Q167" s="172">
        <f t="shared" ca="1" si="74"/>
        <v>0</v>
      </c>
      <c r="R167" s="172">
        <f t="shared" ca="1" si="75"/>
        <v>0</v>
      </c>
      <c r="S167" s="172">
        <f t="shared" ca="1" si="76"/>
        <v>0</v>
      </c>
      <c r="U167" s="169">
        <f t="shared" ca="1" si="87"/>
        <v>0</v>
      </c>
      <c r="V167" s="173">
        <f t="shared" ca="1" si="88"/>
        <v>0</v>
      </c>
      <c r="W167" s="174">
        <f t="shared" ca="1" si="89"/>
        <v>0</v>
      </c>
      <c r="X167" s="174">
        <f t="shared" ca="1" si="90"/>
        <v>0</v>
      </c>
      <c r="Y167" s="174">
        <f t="shared" ca="1" si="90"/>
        <v>0</v>
      </c>
      <c r="Z167" s="174">
        <f t="shared" ca="1" si="90"/>
        <v>0</v>
      </c>
      <c r="AA167" s="174">
        <f t="shared" ca="1" si="90"/>
        <v>0</v>
      </c>
      <c r="AB167" s="174">
        <f t="shared" ca="1" si="90"/>
        <v>0</v>
      </c>
      <c r="AC167" s="174">
        <f t="shared" ca="1" si="90"/>
        <v>0</v>
      </c>
      <c r="AD167" s="174">
        <f t="shared" ca="1" si="90"/>
        <v>0</v>
      </c>
      <c r="AE167" s="174">
        <f t="shared" ca="1" si="90"/>
        <v>0</v>
      </c>
      <c r="AF167" s="174">
        <f t="shared" ca="1" si="90"/>
        <v>0</v>
      </c>
      <c r="AG167" s="174">
        <f t="shared" ca="1" si="90"/>
        <v>0</v>
      </c>
      <c r="AH167" s="174">
        <f t="shared" ca="1" si="90"/>
        <v>0</v>
      </c>
      <c r="AI167" s="174">
        <f t="shared" ca="1" si="90"/>
        <v>0</v>
      </c>
      <c r="AJ167" s="174">
        <f t="shared" ca="1" si="90"/>
        <v>0</v>
      </c>
      <c r="AK167" s="174">
        <f t="shared" ca="1" si="90"/>
        <v>0</v>
      </c>
      <c r="AL167" s="179"/>
      <c r="AM167" s="174">
        <f t="shared" ca="1" si="91"/>
        <v>0</v>
      </c>
      <c r="AN167" s="174">
        <f t="shared" ca="1" si="92"/>
        <v>0</v>
      </c>
      <c r="AO167" s="174">
        <f t="shared" ca="1" si="92"/>
        <v>0</v>
      </c>
      <c r="AP167" s="174">
        <f t="shared" ca="1" si="92"/>
        <v>0</v>
      </c>
      <c r="AQ167" s="174">
        <f t="shared" ca="1" si="92"/>
        <v>0</v>
      </c>
      <c r="AR167" s="174">
        <f t="shared" ca="1" si="92"/>
        <v>0</v>
      </c>
      <c r="AS167" s="174">
        <f t="shared" ca="1" si="92"/>
        <v>0</v>
      </c>
      <c r="AT167" s="174">
        <f t="shared" ca="1" si="92"/>
        <v>0</v>
      </c>
      <c r="AU167" s="174">
        <f t="shared" ca="1" si="92"/>
        <v>0</v>
      </c>
      <c r="AV167" s="174">
        <f t="shared" ca="1" si="92"/>
        <v>0</v>
      </c>
      <c r="AW167" s="174">
        <f t="shared" ca="1" si="92"/>
        <v>0</v>
      </c>
      <c r="AX167" s="174">
        <f t="shared" ca="1" si="92"/>
        <v>0</v>
      </c>
      <c r="AY167" s="174">
        <f t="shared" ca="1" si="92"/>
        <v>0</v>
      </c>
      <c r="AZ167" s="174">
        <f t="shared" ca="1" si="92"/>
        <v>0</v>
      </c>
      <c r="BA167" s="174">
        <f t="shared" ca="1" si="92"/>
        <v>0</v>
      </c>
      <c r="BB167" s="175">
        <f t="shared" ca="1" si="93"/>
        <v>0</v>
      </c>
      <c r="BC167" s="176"/>
      <c r="BD167" s="174">
        <f t="shared" ca="1" si="94"/>
        <v>0</v>
      </c>
      <c r="BE167" s="174">
        <f t="shared" ca="1" si="95"/>
        <v>0</v>
      </c>
      <c r="BF167" s="174">
        <f t="shared" ca="1" si="95"/>
        <v>0</v>
      </c>
      <c r="BG167" s="174">
        <f t="shared" ca="1" si="95"/>
        <v>0</v>
      </c>
      <c r="BH167" s="174">
        <f t="shared" ca="1" si="95"/>
        <v>0</v>
      </c>
      <c r="BI167" s="174">
        <f t="shared" ca="1" si="95"/>
        <v>0</v>
      </c>
      <c r="BJ167" s="174">
        <f t="shared" ca="1" si="95"/>
        <v>0</v>
      </c>
      <c r="BK167" s="174">
        <f t="shared" ca="1" si="95"/>
        <v>0</v>
      </c>
      <c r="BL167" s="174">
        <f t="shared" ca="1" si="95"/>
        <v>0</v>
      </c>
      <c r="BM167" s="174">
        <f t="shared" ca="1" si="95"/>
        <v>0</v>
      </c>
      <c r="BN167" s="174">
        <f t="shared" ca="1" si="95"/>
        <v>0</v>
      </c>
      <c r="BO167" s="174">
        <f t="shared" ca="1" si="95"/>
        <v>0</v>
      </c>
      <c r="BP167" s="174">
        <f t="shared" ca="1" si="95"/>
        <v>0</v>
      </c>
      <c r="BQ167" s="174">
        <f t="shared" ca="1" si="95"/>
        <v>0</v>
      </c>
      <c r="BR167" s="174">
        <f t="shared" ca="1" si="95"/>
        <v>0</v>
      </c>
      <c r="BS167" s="177">
        <f t="shared" ca="1" si="96"/>
        <v>0</v>
      </c>
      <c r="BT167" s="175"/>
      <c r="BU167" s="178">
        <f ca="1">IF(NOT(debteliminator),0,IF(OR(E$11=0,W166+AM167-BD167&lt;=E$11),0,MIN(W166+AM167-BD167-E$11,$C167)))</f>
        <v>0</v>
      </c>
      <c r="BV167" s="174">
        <f ca="1">IF(NOT(debteliminator),0,IF(OR(F$11=0,X166+AN167-BE167&lt;=F$11),0,MIN(X166+AN167-BE167-F$11,$C167-SUM($BU167:BU167))))</f>
        <v>0</v>
      </c>
      <c r="BW167" s="174">
        <f ca="1">IF(NOT(debteliminator),0,IF(OR(G$11=0,Y166+AO167-BF167&lt;=G$11),0,MIN(Y166+AO167-BF167-G$11,$C167-SUM($BU167:BV167))))</f>
        <v>0</v>
      </c>
      <c r="BX167" s="174">
        <f ca="1">IF(NOT(debteliminator),0,IF(OR(H$11=0,Z166+AP167-BG167&lt;=H$11),0,MIN(Z166+AP167-BG167-H$11,$C167-SUM($BU167:BW167))))</f>
        <v>0</v>
      </c>
      <c r="BY167" s="174">
        <f ca="1">IF(NOT(debteliminator),0,IF(OR(I$11=0,AA166+AQ167-BH167&lt;=I$11),0,MIN(AA166+AQ167-BH167-I$11,$C167-SUM($BU167:BX167))))</f>
        <v>0</v>
      </c>
      <c r="BZ167" s="174">
        <f ca="1">IF(NOT(debteliminator),0,IF(OR(J$11=0,AB166+AR167-BI167&lt;=J$11),0,MIN(AB166+AR167-BI167-J$11,$C167-SUM($BU167:BY167))))</f>
        <v>0</v>
      </c>
      <c r="CA167" s="174">
        <f ca="1">IF(NOT(debteliminator),0,IF(OR(K$11=0,AC166+AS167-BJ167&lt;=K$11),0,MIN(AC166+AS167-BJ167-K$11,$C167-SUM($BU167:BZ167))))</f>
        <v>0</v>
      </c>
      <c r="CB167" s="174">
        <f ca="1">IF(NOT(debteliminator),0,IF(OR(L$11=0,AD166+AT167-BK167&lt;=L$11),0,MIN(AD166+AT167-BK167-L$11,$C167-SUM($BU167:CA167))))</f>
        <v>0</v>
      </c>
      <c r="CC167" s="174">
        <f ca="1">IF(NOT(debteliminator),0,IF(OR(M$11=0,AE166+AU167-BL167&lt;=M$11),0,MIN(AE166+AU167-BL167-M$11,$C167-SUM($BU167:CB167))))</f>
        <v>0</v>
      </c>
      <c r="CD167" s="174">
        <f ca="1">IF(NOT(debteliminator),0,IF(OR(N$11=0,AF166+AV167-BM167&lt;=N$11),0,MIN(AF166+AV167-BM167-N$11,$C167-SUM($BU167:CC167))))</f>
        <v>0</v>
      </c>
      <c r="CE167" s="174">
        <f ca="1">IF(NOT(debteliminator),0,IF(OR(O$11=0,AG166+AW167-BN167&lt;=O$11),0,MIN(AG166+AW167-BN167-O$11,$C167-SUM($BU167:CD167))))</f>
        <v>0</v>
      </c>
      <c r="CF167" s="174">
        <f ca="1">IF(NOT(debteliminator),0,IF(OR(P$11=0,AH166+AX167-BO167&lt;=P$11),0,MIN(AH166+AX167-BO167-P$11,$C167-SUM($BU167:CE167))))</f>
        <v>0</v>
      </c>
      <c r="CG167" s="174">
        <f ca="1">IF(NOT(debteliminator),0,IF(OR(Q$11=0,AI166+AY167-BP167&lt;=Q$11),0,MIN(AI166+AY167-BP167-Q$11,$C167-SUM($BU167:CF167))))</f>
        <v>0</v>
      </c>
      <c r="CH167" s="174">
        <f ca="1">IF(NOT(debteliminator),0,IF(OR(R$11=0,AJ166+AZ167-BQ167&lt;=R$11),0,MIN(AJ166+AZ167-BQ167-R$11,$C167-SUM($BU167:CG167))))</f>
        <v>0</v>
      </c>
      <c r="CI167" s="174">
        <f ca="1">IF(NOT(debteliminator),0,IF(OR(S$11=0,AK166+BA167-BR167&lt;=S$11),0,MIN(AK166+BA167-BR167-S$11,$C167-SUM($BU167:CH167))))</f>
        <v>0</v>
      </c>
      <c r="CJ167" s="177">
        <f t="shared" ca="1" si="97"/>
        <v>0</v>
      </c>
      <c r="CL167" s="178">
        <f t="shared" ca="1" si="100"/>
        <v>0</v>
      </c>
      <c r="CM167" s="174">
        <f ca="1">IF(X166&lt;=0,0,IF($C167-$CJ167&lt;=SUM($CL167:CL167),0,IF(BE167+$C167-$CJ167-SUM($CL167:CL167)&gt;X166+AN167,X166+AN167-BE167,$C167-$CJ167-SUM($CL167:CL167))))</f>
        <v>0</v>
      </c>
      <c r="CN167" s="174">
        <f ca="1">IF(Y166&lt;=0,0,IF($C167-$CJ167&lt;=SUM($CL167:CM167),0,IF(BF167+$C167-$CJ167-SUM($CL167:CM167)&gt;Y166+AO167,Y166+AO167-BF167,$C167-$CJ167-SUM($CL167:CM167))))</f>
        <v>0</v>
      </c>
      <c r="CO167" s="174">
        <f ca="1">IF(Z166&lt;=0,0,IF($C167-$CJ167&lt;=SUM($CL167:CN167),0,IF(BG167+$C167-$CJ167-SUM($CL167:CN167)&gt;Z166+AP167,Z166+AP167-BG167,$C167-$CJ167-SUM($CL167:CN167))))</f>
        <v>0</v>
      </c>
      <c r="CP167" s="174">
        <f ca="1">IF(AA166&lt;=0,0,IF($C167-$CJ167&lt;=SUM($CL167:CO167),0,IF(BH167+$C167-$CJ167-SUM($CL167:CO167)&gt;AA166+AQ167,AA166+AQ167-BH167,$C167-$CJ167-SUM($CL167:CO167))))</f>
        <v>0</v>
      </c>
      <c r="CQ167" s="174">
        <f ca="1">IF(AB166&lt;=0,0,IF($C167-$CJ167&lt;=SUM($CL167:CP167),0,IF(BI167+$C167-$CJ167-SUM($CL167:CP167)&gt;AB166+AR167,AB166+AR167-BI167,$C167-$CJ167-SUM($CL167:CP167))))</f>
        <v>0</v>
      </c>
      <c r="CR167" s="174">
        <f ca="1">IF(AC166&lt;=0,0,IF($C167-$CJ167&lt;=SUM($CL167:CQ167),0,IF(BJ167+$C167-$CJ167-SUM($CL167:CQ167)&gt;AC166+AS167,AC166+AS167-BJ167,$C167-$CJ167-SUM($CL167:CQ167))))</f>
        <v>0</v>
      </c>
      <c r="CS167" s="174">
        <f ca="1">IF(AD166&lt;=0,0,IF($C167-$CJ167&lt;=SUM($CL167:CR167),0,IF(BK167+$C167-$CJ167-SUM($CL167:CR167)&gt;AD166+AT167,AD166+AT167-BK167,$C167-$CJ167-SUM($CL167:CR167))))</f>
        <v>0</v>
      </c>
      <c r="CT167" s="174">
        <f ca="1">IF(AE166&lt;=0,0,IF($C167-$CJ167&lt;=SUM($CL167:CS167),0,IF(BL167+$C167-$CJ167-SUM($CL167:CS167)&gt;AE166+AU167,AE166+AU167-BL167,$C167-$CJ167-SUM($CL167:CS167))))</f>
        <v>0</v>
      </c>
      <c r="CU167" s="174">
        <f ca="1">IF(AF166&lt;=0,0,IF($C167-$CJ167&lt;=SUM($CL167:CT167),0,IF(BM167+$C167-$CJ167-SUM($CL167:CT167)&gt;AF166+AV167,AF166+AV167-BM167,$C167-$CJ167-SUM($CL167:CT167))))</f>
        <v>0</v>
      </c>
      <c r="CV167" s="174">
        <f ca="1">IF(AG166&lt;=0,0,IF($C167-$CJ167&lt;=SUM($CL167:CU167),0,IF(BN167+$C167-$CJ167-SUM($CL167:CU167)&gt;AG166+AW167,AG166+AW167-BN167,$C167-$CJ167-SUM($CL167:CU167))))</f>
        <v>0</v>
      </c>
      <c r="CW167" s="174">
        <f ca="1">IF(AH166&lt;=0,0,IF($C167-$CJ167&lt;=SUM($CL167:CV167),0,IF(BO167+$C167-$CJ167-SUM($CL167:CV167)&gt;AH166+AX167,AH166+AX167-BO167,$C167-$CJ167-SUM($CL167:CV167))))</f>
        <v>0</v>
      </c>
      <c r="CX167" s="174">
        <f ca="1">IF(AI166&lt;=0,0,IF($C167-$CJ167&lt;=SUM($CL167:CW167),0,IF(BP167+$C167-$CJ167-SUM($CL167:CW167)&gt;AI166+AY167,AI166+AY167-BP167,$C167-$CJ167-SUM($CL167:CW167))))</f>
        <v>0</v>
      </c>
      <c r="CY167" s="174">
        <f ca="1">IF(AJ166&lt;=0,0,IF($C167-$CJ167&lt;=SUM($CL167:CX167),0,IF(BQ167+$C167-$CJ167-SUM($CL167:CX167)&gt;AJ166+AZ167,AJ166+AZ167-BQ167,$C167-$CJ167-SUM($CL167:CX167))))</f>
        <v>0</v>
      </c>
      <c r="CZ167" s="174">
        <f ca="1">IF(AK166&lt;=0,0,IF($C167-$CJ167&lt;=SUM($CL167:CY167),0,IF(BR167+$C167-$CJ167-SUM($CL167:CY167)&gt;AK166+BA167,AK166+BA167-BR167,$C167-$CJ167-SUM($CL167:CY167))))</f>
        <v>0</v>
      </c>
      <c r="DA167" s="176"/>
      <c r="DB167" s="176"/>
    </row>
    <row r="168" spans="1:106">
      <c r="A168" s="165" t="str">
        <f t="shared" ca="1" si="86"/>
        <v/>
      </c>
      <c r="B168" s="166" t="e">
        <f t="shared" ca="1" si="98"/>
        <v>#N/A</v>
      </c>
      <c r="C168" s="169" t="str">
        <f ca="1">IF(A168="","",IF(debteliminator,IF(($E$7-BS168)&lt;0,0,$E$7-BS168),0)+D168)</f>
        <v/>
      </c>
      <c r="D168" s="420"/>
      <c r="E168" s="172">
        <f t="shared" ca="1" si="99"/>
        <v>0</v>
      </c>
      <c r="F168" s="172">
        <f t="shared" ca="1" si="63"/>
        <v>0</v>
      </c>
      <c r="G168" s="172">
        <f t="shared" ca="1" si="64"/>
        <v>0</v>
      </c>
      <c r="H168" s="172">
        <f t="shared" ca="1" si="65"/>
        <v>0</v>
      </c>
      <c r="I168" s="172">
        <f t="shared" ca="1" si="66"/>
        <v>0</v>
      </c>
      <c r="J168" s="172">
        <f t="shared" ca="1" si="67"/>
        <v>0</v>
      </c>
      <c r="K168" s="172">
        <f t="shared" ca="1" si="68"/>
        <v>0</v>
      </c>
      <c r="L168" s="172">
        <f t="shared" ca="1" si="69"/>
        <v>0</v>
      </c>
      <c r="M168" s="172">
        <f t="shared" ca="1" si="70"/>
        <v>0</v>
      </c>
      <c r="N168" s="172">
        <f t="shared" ca="1" si="71"/>
        <v>0</v>
      </c>
      <c r="O168" s="172">
        <f t="shared" ca="1" si="72"/>
        <v>0</v>
      </c>
      <c r="P168" s="172">
        <f t="shared" ca="1" si="73"/>
        <v>0</v>
      </c>
      <c r="Q168" s="172">
        <f t="shared" ca="1" si="74"/>
        <v>0</v>
      </c>
      <c r="R168" s="172">
        <f t="shared" ca="1" si="75"/>
        <v>0</v>
      </c>
      <c r="S168" s="172">
        <f t="shared" ca="1" si="76"/>
        <v>0</v>
      </c>
      <c r="U168" s="169">
        <f t="shared" ca="1" si="87"/>
        <v>0</v>
      </c>
      <c r="V168" s="173">
        <f t="shared" ca="1" si="88"/>
        <v>0</v>
      </c>
      <c r="W168" s="174">
        <f t="shared" ca="1" si="89"/>
        <v>0</v>
      </c>
      <c r="X168" s="174">
        <f t="shared" ca="1" si="90"/>
        <v>0</v>
      </c>
      <c r="Y168" s="174">
        <f t="shared" ca="1" si="90"/>
        <v>0</v>
      </c>
      <c r="Z168" s="174">
        <f t="shared" ca="1" si="90"/>
        <v>0</v>
      </c>
      <c r="AA168" s="174">
        <f t="shared" ca="1" si="90"/>
        <v>0</v>
      </c>
      <c r="AB168" s="174">
        <f t="shared" ca="1" si="90"/>
        <v>0</v>
      </c>
      <c r="AC168" s="174">
        <f t="shared" ca="1" si="90"/>
        <v>0</v>
      </c>
      <c r="AD168" s="174">
        <f t="shared" ca="1" si="90"/>
        <v>0</v>
      </c>
      <c r="AE168" s="174">
        <f t="shared" ca="1" si="90"/>
        <v>0</v>
      </c>
      <c r="AF168" s="174">
        <f t="shared" ca="1" si="90"/>
        <v>0</v>
      </c>
      <c r="AG168" s="174">
        <f t="shared" ca="1" si="90"/>
        <v>0</v>
      </c>
      <c r="AH168" s="174">
        <f t="shared" ca="1" si="90"/>
        <v>0</v>
      </c>
      <c r="AI168" s="174">
        <f t="shared" ca="1" si="90"/>
        <v>0</v>
      </c>
      <c r="AJ168" s="174">
        <f t="shared" ca="1" si="90"/>
        <v>0</v>
      </c>
      <c r="AK168" s="174">
        <f t="shared" ca="1" si="90"/>
        <v>0</v>
      </c>
      <c r="AL168" s="179"/>
      <c r="AM168" s="174">
        <f t="shared" ca="1" si="91"/>
        <v>0</v>
      </c>
      <c r="AN168" s="174">
        <f t="shared" ca="1" si="92"/>
        <v>0</v>
      </c>
      <c r="AO168" s="174">
        <f t="shared" ca="1" si="92"/>
        <v>0</v>
      </c>
      <c r="AP168" s="174">
        <f t="shared" ca="1" si="92"/>
        <v>0</v>
      </c>
      <c r="AQ168" s="174">
        <f t="shared" ca="1" si="92"/>
        <v>0</v>
      </c>
      <c r="AR168" s="174">
        <f t="shared" ca="1" si="92"/>
        <v>0</v>
      </c>
      <c r="AS168" s="174">
        <f t="shared" ca="1" si="92"/>
        <v>0</v>
      </c>
      <c r="AT168" s="174">
        <f t="shared" ca="1" si="92"/>
        <v>0</v>
      </c>
      <c r="AU168" s="174">
        <f t="shared" ca="1" si="92"/>
        <v>0</v>
      </c>
      <c r="AV168" s="174">
        <f t="shared" ca="1" si="92"/>
        <v>0</v>
      </c>
      <c r="AW168" s="174">
        <f t="shared" ca="1" si="92"/>
        <v>0</v>
      </c>
      <c r="AX168" s="174">
        <f t="shared" ca="1" si="92"/>
        <v>0</v>
      </c>
      <c r="AY168" s="174">
        <f t="shared" ca="1" si="92"/>
        <v>0</v>
      </c>
      <c r="AZ168" s="174">
        <f t="shared" ca="1" si="92"/>
        <v>0</v>
      </c>
      <c r="BA168" s="174">
        <f t="shared" ca="1" si="92"/>
        <v>0</v>
      </c>
      <c r="BB168" s="175">
        <f t="shared" ca="1" si="93"/>
        <v>0</v>
      </c>
      <c r="BC168" s="176"/>
      <c r="BD168" s="174">
        <f t="shared" ca="1" si="94"/>
        <v>0</v>
      </c>
      <c r="BE168" s="174">
        <f t="shared" ca="1" si="95"/>
        <v>0</v>
      </c>
      <c r="BF168" s="174">
        <f t="shared" ca="1" si="95"/>
        <v>0</v>
      </c>
      <c r="BG168" s="174">
        <f t="shared" ca="1" si="95"/>
        <v>0</v>
      </c>
      <c r="BH168" s="174">
        <f t="shared" ca="1" si="95"/>
        <v>0</v>
      </c>
      <c r="BI168" s="174">
        <f t="shared" ca="1" si="95"/>
        <v>0</v>
      </c>
      <c r="BJ168" s="174">
        <f t="shared" ca="1" si="95"/>
        <v>0</v>
      </c>
      <c r="BK168" s="174">
        <f t="shared" ca="1" si="95"/>
        <v>0</v>
      </c>
      <c r="BL168" s="174">
        <f t="shared" ca="1" si="95"/>
        <v>0</v>
      </c>
      <c r="BM168" s="174">
        <f t="shared" ca="1" si="95"/>
        <v>0</v>
      </c>
      <c r="BN168" s="174">
        <f t="shared" ca="1" si="95"/>
        <v>0</v>
      </c>
      <c r="BO168" s="174">
        <f t="shared" ca="1" si="95"/>
        <v>0</v>
      </c>
      <c r="BP168" s="174">
        <f t="shared" ca="1" si="95"/>
        <v>0</v>
      </c>
      <c r="BQ168" s="174">
        <f t="shared" ca="1" si="95"/>
        <v>0</v>
      </c>
      <c r="BR168" s="174">
        <f t="shared" ca="1" si="95"/>
        <v>0</v>
      </c>
      <c r="BS168" s="177">
        <f t="shared" ca="1" si="96"/>
        <v>0</v>
      </c>
      <c r="BT168" s="175"/>
      <c r="BU168" s="178">
        <f ca="1">IF(NOT(debteliminator),0,IF(OR(E$11=0,W167+AM168-BD168&lt;=E$11),0,MIN(W167+AM168-BD168-E$11,$C168)))</f>
        <v>0</v>
      </c>
      <c r="BV168" s="174">
        <f ca="1">IF(NOT(debteliminator),0,IF(OR(F$11=0,X167+AN168-BE168&lt;=F$11),0,MIN(X167+AN168-BE168-F$11,$C168-SUM($BU168:BU168))))</f>
        <v>0</v>
      </c>
      <c r="BW168" s="174">
        <f ca="1">IF(NOT(debteliminator),0,IF(OR(G$11=0,Y167+AO168-BF168&lt;=G$11),0,MIN(Y167+AO168-BF168-G$11,$C168-SUM($BU168:BV168))))</f>
        <v>0</v>
      </c>
      <c r="BX168" s="174">
        <f ca="1">IF(NOT(debteliminator),0,IF(OR(H$11=0,Z167+AP168-BG168&lt;=H$11),0,MIN(Z167+AP168-BG168-H$11,$C168-SUM($BU168:BW168))))</f>
        <v>0</v>
      </c>
      <c r="BY168" s="174">
        <f ca="1">IF(NOT(debteliminator),0,IF(OR(I$11=0,AA167+AQ168-BH168&lt;=I$11),0,MIN(AA167+AQ168-BH168-I$11,$C168-SUM($BU168:BX168))))</f>
        <v>0</v>
      </c>
      <c r="BZ168" s="174">
        <f ca="1">IF(NOT(debteliminator),0,IF(OR(J$11=0,AB167+AR168-BI168&lt;=J$11),0,MIN(AB167+AR168-BI168-J$11,$C168-SUM($BU168:BY168))))</f>
        <v>0</v>
      </c>
      <c r="CA168" s="174">
        <f ca="1">IF(NOT(debteliminator),0,IF(OR(K$11=0,AC167+AS168-BJ168&lt;=K$11),0,MIN(AC167+AS168-BJ168-K$11,$C168-SUM($BU168:BZ168))))</f>
        <v>0</v>
      </c>
      <c r="CB168" s="174">
        <f ca="1">IF(NOT(debteliminator),0,IF(OR(L$11=0,AD167+AT168-BK168&lt;=L$11),0,MIN(AD167+AT168-BK168-L$11,$C168-SUM($BU168:CA168))))</f>
        <v>0</v>
      </c>
      <c r="CC168" s="174">
        <f ca="1">IF(NOT(debteliminator),0,IF(OR(M$11=0,AE167+AU168-BL168&lt;=M$11),0,MIN(AE167+AU168-BL168-M$11,$C168-SUM($BU168:CB168))))</f>
        <v>0</v>
      </c>
      <c r="CD168" s="174">
        <f ca="1">IF(NOT(debteliminator),0,IF(OR(N$11=0,AF167+AV168-BM168&lt;=N$11),0,MIN(AF167+AV168-BM168-N$11,$C168-SUM($BU168:CC168))))</f>
        <v>0</v>
      </c>
      <c r="CE168" s="174">
        <f ca="1">IF(NOT(debteliminator),0,IF(OR(O$11=0,AG167+AW168-BN168&lt;=O$11),0,MIN(AG167+AW168-BN168-O$11,$C168-SUM($BU168:CD168))))</f>
        <v>0</v>
      </c>
      <c r="CF168" s="174">
        <f ca="1">IF(NOT(debteliminator),0,IF(OR(P$11=0,AH167+AX168-BO168&lt;=P$11),0,MIN(AH167+AX168-BO168-P$11,$C168-SUM($BU168:CE168))))</f>
        <v>0</v>
      </c>
      <c r="CG168" s="174">
        <f ca="1">IF(NOT(debteliminator),0,IF(OR(Q$11=0,AI167+AY168-BP168&lt;=Q$11),0,MIN(AI167+AY168-BP168-Q$11,$C168-SUM($BU168:CF168))))</f>
        <v>0</v>
      </c>
      <c r="CH168" s="174">
        <f ca="1">IF(NOT(debteliminator),0,IF(OR(R$11=0,AJ167+AZ168-BQ168&lt;=R$11),0,MIN(AJ167+AZ168-BQ168-R$11,$C168-SUM($BU168:CG168))))</f>
        <v>0</v>
      </c>
      <c r="CI168" s="174">
        <f ca="1">IF(NOT(debteliminator),0,IF(OR(S$11=0,AK167+BA168-BR168&lt;=S$11),0,MIN(AK167+BA168-BR168-S$11,$C168-SUM($BU168:CH168))))</f>
        <v>0</v>
      </c>
      <c r="CJ168" s="177">
        <f t="shared" ca="1" si="97"/>
        <v>0</v>
      </c>
      <c r="CL168" s="178">
        <f t="shared" ca="1" si="100"/>
        <v>0</v>
      </c>
      <c r="CM168" s="174">
        <f ca="1">IF(X167&lt;=0,0,IF($C168-$CJ168&lt;=SUM($CL168:CL168),0,IF(BE168+$C168-$CJ168-SUM($CL168:CL168)&gt;X167+AN168,X167+AN168-BE168,$C168-$CJ168-SUM($CL168:CL168))))</f>
        <v>0</v>
      </c>
      <c r="CN168" s="174">
        <f ca="1">IF(Y167&lt;=0,0,IF($C168-$CJ168&lt;=SUM($CL168:CM168),0,IF(BF168+$C168-$CJ168-SUM($CL168:CM168)&gt;Y167+AO168,Y167+AO168-BF168,$C168-$CJ168-SUM($CL168:CM168))))</f>
        <v>0</v>
      </c>
      <c r="CO168" s="174">
        <f ca="1">IF(Z167&lt;=0,0,IF($C168-$CJ168&lt;=SUM($CL168:CN168),0,IF(BG168+$C168-$CJ168-SUM($CL168:CN168)&gt;Z167+AP168,Z167+AP168-BG168,$C168-$CJ168-SUM($CL168:CN168))))</f>
        <v>0</v>
      </c>
      <c r="CP168" s="174">
        <f ca="1">IF(AA167&lt;=0,0,IF($C168-$CJ168&lt;=SUM($CL168:CO168),0,IF(BH168+$C168-$CJ168-SUM($CL168:CO168)&gt;AA167+AQ168,AA167+AQ168-BH168,$C168-$CJ168-SUM($CL168:CO168))))</f>
        <v>0</v>
      </c>
      <c r="CQ168" s="174">
        <f ca="1">IF(AB167&lt;=0,0,IF($C168-$CJ168&lt;=SUM($CL168:CP168),0,IF(BI168+$C168-$CJ168-SUM($CL168:CP168)&gt;AB167+AR168,AB167+AR168-BI168,$C168-$CJ168-SUM($CL168:CP168))))</f>
        <v>0</v>
      </c>
      <c r="CR168" s="174">
        <f ca="1">IF(AC167&lt;=0,0,IF($C168-$CJ168&lt;=SUM($CL168:CQ168),0,IF(BJ168+$C168-$CJ168-SUM($CL168:CQ168)&gt;AC167+AS168,AC167+AS168-BJ168,$C168-$CJ168-SUM($CL168:CQ168))))</f>
        <v>0</v>
      </c>
      <c r="CS168" s="174">
        <f ca="1">IF(AD167&lt;=0,0,IF($C168-$CJ168&lt;=SUM($CL168:CR168),0,IF(BK168+$C168-$CJ168-SUM($CL168:CR168)&gt;AD167+AT168,AD167+AT168-BK168,$C168-$CJ168-SUM($CL168:CR168))))</f>
        <v>0</v>
      </c>
      <c r="CT168" s="174">
        <f ca="1">IF(AE167&lt;=0,0,IF($C168-$CJ168&lt;=SUM($CL168:CS168),0,IF(BL168+$C168-$CJ168-SUM($CL168:CS168)&gt;AE167+AU168,AE167+AU168-BL168,$C168-$CJ168-SUM($CL168:CS168))))</f>
        <v>0</v>
      </c>
      <c r="CU168" s="174">
        <f ca="1">IF(AF167&lt;=0,0,IF($C168-$CJ168&lt;=SUM($CL168:CT168),0,IF(BM168+$C168-$CJ168-SUM($CL168:CT168)&gt;AF167+AV168,AF167+AV168-BM168,$C168-$CJ168-SUM($CL168:CT168))))</f>
        <v>0</v>
      </c>
      <c r="CV168" s="174">
        <f ca="1">IF(AG167&lt;=0,0,IF($C168-$CJ168&lt;=SUM($CL168:CU168),0,IF(BN168+$C168-$CJ168-SUM($CL168:CU168)&gt;AG167+AW168,AG167+AW168-BN168,$C168-$CJ168-SUM($CL168:CU168))))</f>
        <v>0</v>
      </c>
      <c r="CW168" s="174">
        <f ca="1">IF(AH167&lt;=0,0,IF($C168-$CJ168&lt;=SUM($CL168:CV168),0,IF(BO168+$C168-$CJ168-SUM($CL168:CV168)&gt;AH167+AX168,AH167+AX168-BO168,$C168-$CJ168-SUM($CL168:CV168))))</f>
        <v>0</v>
      </c>
      <c r="CX168" s="174">
        <f ca="1">IF(AI167&lt;=0,0,IF($C168-$CJ168&lt;=SUM($CL168:CW168),0,IF(BP168+$C168-$CJ168-SUM($CL168:CW168)&gt;AI167+AY168,AI167+AY168-BP168,$C168-$CJ168-SUM($CL168:CW168))))</f>
        <v>0</v>
      </c>
      <c r="CY168" s="174">
        <f ca="1">IF(AJ167&lt;=0,0,IF($C168-$CJ168&lt;=SUM($CL168:CX168),0,IF(BQ168+$C168-$CJ168-SUM($CL168:CX168)&gt;AJ167+AZ168,AJ167+AZ168-BQ168,$C168-$CJ168-SUM($CL168:CX168))))</f>
        <v>0</v>
      </c>
      <c r="CZ168" s="174">
        <f ca="1">IF(AK167&lt;=0,0,IF($C168-$CJ168&lt;=SUM($CL168:CY168),0,IF(BR168+$C168-$CJ168-SUM($CL168:CY168)&gt;AK167+BA168,AK167+BA168-BR168,$C168-$CJ168-SUM($CL168:CY168))))</f>
        <v>0</v>
      </c>
      <c r="DA168" s="176"/>
      <c r="DB168" s="176"/>
    </row>
    <row r="169" spans="1:106">
      <c r="A169" s="165" t="str">
        <f t="shared" ca="1" si="86"/>
        <v/>
      </c>
      <c r="B169" s="166" t="e">
        <f t="shared" ca="1" si="98"/>
        <v>#N/A</v>
      </c>
      <c r="C169" s="169" t="str">
        <f ca="1">IF(A169="","",IF(debteliminator,IF(($E$7-BS169)&lt;0,0,$E$7-BS169),0)+D169)</f>
        <v/>
      </c>
      <c r="D169" s="420"/>
      <c r="E169" s="172">
        <f t="shared" ca="1" si="99"/>
        <v>0</v>
      </c>
      <c r="F169" s="172">
        <f t="shared" ref="F169:F232" ca="1" si="101">BE169+CM169+BV169</f>
        <v>0</v>
      </c>
      <c r="G169" s="172">
        <f t="shared" ref="G169:G232" ca="1" si="102">BF169+CN169+BW169</f>
        <v>0</v>
      </c>
      <c r="H169" s="172">
        <f t="shared" ref="H169:H232" ca="1" si="103">BG169+CO169+BX169</f>
        <v>0</v>
      </c>
      <c r="I169" s="172">
        <f t="shared" ref="I169:I232" ca="1" si="104">BH169+CP169+BY169</f>
        <v>0</v>
      </c>
      <c r="J169" s="172">
        <f t="shared" ref="J169:J232" ca="1" si="105">BI169+CQ169+BZ169</f>
        <v>0</v>
      </c>
      <c r="K169" s="172">
        <f t="shared" ref="K169:K232" ca="1" si="106">BJ169+CR169+CA169</f>
        <v>0</v>
      </c>
      <c r="L169" s="172">
        <f t="shared" ref="L169:L232" ca="1" si="107">BK169+CS169+CB169</f>
        <v>0</v>
      </c>
      <c r="M169" s="172">
        <f t="shared" ref="M169:M232" ca="1" si="108">BL169+CT169+CC169</f>
        <v>0</v>
      </c>
      <c r="N169" s="172">
        <f t="shared" ref="N169:N232" ca="1" si="109">BM169+CU169+CD169</f>
        <v>0</v>
      </c>
      <c r="O169" s="172">
        <f t="shared" ref="O169:O232" ca="1" si="110">BN169+CV169+CE169</f>
        <v>0</v>
      </c>
      <c r="P169" s="172">
        <f t="shared" ref="P169:P232" ca="1" si="111">BO169+CW169+CF169</f>
        <v>0</v>
      </c>
      <c r="Q169" s="172">
        <f t="shared" ref="Q169:Q232" ca="1" si="112">BP169+CX169+CG169</f>
        <v>0</v>
      </c>
      <c r="R169" s="172">
        <f t="shared" ref="R169:R232" ca="1" si="113">BQ169+CY169+CH169</f>
        <v>0</v>
      </c>
      <c r="S169" s="172">
        <f t="shared" ref="S169:S232" ca="1" si="114">BR169+CZ169+CI169</f>
        <v>0</v>
      </c>
      <c r="U169" s="169">
        <f t="shared" ca="1" si="87"/>
        <v>0</v>
      </c>
      <c r="V169" s="173">
        <f t="shared" ca="1" si="88"/>
        <v>0</v>
      </c>
      <c r="W169" s="174">
        <f t="shared" ca="1" si="89"/>
        <v>0</v>
      </c>
      <c r="X169" s="174">
        <f t="shared" ref="X169:AK184" ca="1" si="115">IF(F$10=0,0,ROUND(X168-(F169-AN169),2))</f>
        <v>0</v>
      </c>
      <c r="Y169" s="174">
        <f t="shared" ca="1" si="115"/>
        <v>0</v>
      </c>
      <c r="Z169" s="174">
        <f t="shared" ca="1" si="115"/>
        <v>0</v>
      </c>
      <c r="AA169" s="174">
        <f t="shared" ca="1" si="115"/>
        <v>0</v>
      </c>
      <c r="AB169" s="174">
        <f t="shared" ca="1" si="115"/>
        <v>0</v>
      </c>
      <c r="AC169" s="174">
        <f t="shared" ca="1" si="115"/>
        <v>0</v>
      </c>
      <c r="AD169" s="174">
        <f t="shared" ca="1" si="115"/>
        <v>0</v>
      </c>
      <c r="AE169" s="174">
        <f t="shared" ca="1" si="115"/>
        <v>0</v>
      </c>
      <c r="AF169" s="174">
        <f t="shared" ca="1" si="115"/>
        <v>0</v>
      </c>
      <c r="AG169" s="174">
        <f t="shared" ca="1" si="115"/>
        <v>0</v>
      </c>
      <c r="AH169" s="174">
        <f t="shared" ca="1" si="115"/>
        <v>0</v>
      </c>
      <c r="AI169" s="174">
        <f t="shared" ca="1" si="115"/>
        <v>0</v>
      </c>
      <c r="AJ169" s="174">
        <f t="shared" ca="1" si="115"/>
        <v>0</v>
      </c>
      <c r="AK169" s="174">
        <f t="shared" ca="1" si="115"/>
        <v>0</v>
      </c>
      <c r="AL169" s="179"/>
      <c r="AM169" s="174">
        <f t="shared" ca="1" si="91"/>
        <v>0</v>
      </c>
      <c r="AN169" s="174">
        <f t="shared" ref="AN169:BA184" ca="1" si="116">ROUND(X168*F$12/12,2)</f>
        <v>0</v>
      </c>
      <c r="AO169" s="174">
        <f t="shared" ca="1" si="116"/>
        <v>0</v>
      </c>
      <c r="AP169" s="174">
        <f t="shared" ca="1" si="116"/>
        <v>0</v>
      </c>
      <c r="AQ169" s="174">
        <f t="shared" ca="1" si="116"/>
        <v>0</v>
      </c>
      <c r="AR169" s="174">
        <f t="shared" ca="1" si="116"/>
        <v>0</v>
      </c>
      <c r="AS169" s="174">
        <f t="shared" ca="1" si="116"/>
        <v>0</v>
      </c>
      <c r="AT169" s="174">
        <f t="shared" ca="1" si="116"/>
        <v>0</v>
      </c>
      <c r="AU169" s="174">
        <f t="shared" ca="1" si="116"/>
        <v>0</v>
      </c>
      <c r="AV169" s="174">
        <f t="shared" ca="1" si="116"/>
        <v>0</v>
      </c>
      <c r="AW169" s="174">
        <f t="shared" ca="1" si="116"/>
        <v>0</v>
      </c>
      <c r="AX169" s="174">
        <f t="shared" ca="1" si="116"/>
        <v>0</v>
      </c>
      <c r="AY169" s="174">
        <f t="shared" ca="1" si="116"/>
        <v>0</v>
      </c>
      <c r="AZ169" s="174">
        <f t="shared" ca="1" si="116"/>
        <v>0</v>
      </c>
      <c r="BA169" s="174">
        <f t="shared" ca="1" si="116"/>
        <v>0</v>
      </c>
      <c r="BB169" s="175">
        <f t="shared" ca="1" si="93"/>
        <v>0</v>
      </c>
      <c r="BC169" s="176"/>
      <c r="BD169" s="174">
        <f t="shared" ca="1" si="94"/>
        <v>0</v>
      </c>
      <c r="BE169" s="174">
        <f t="shared" ref="BE169:BR184" ca="1" si="117">IF(X168&gt;0,IF((X168+AN169)&lt;F$13,X168+AN169,F$13),0)</f>
        <v>0</v>
      </c>
      <c r="BF169" s="174">
        <f t="shared" ca="1" si="117"/>
        <v>0</v>
      </c>
      <c r="BG169" s="174">
        <f t="shared" ca="1" si="117"/>
        <v>0</v>
      </c>
      <c r="BH169" s="174">
        <f t="shared" ca="1" si="117"/>
        <v>0</v>
      </c>
      <c r="BI169" s="174">
        <f t="shared" ca="1" si="117"/>
        <v>0</v>
      </c>
      <c r="BJ169" s="174">
        <f t="shared" ca="1" si="117"/>
        <v>0</v>
      </c>
      <c r="BK169" s="174">
        <f t="shared" ca="1" si="117"/>
        <v>0</v>
      </c>
      <c r="BL169" s="174">
        <f t="shared" ca="1" si="117"/>
        <v>0</v>
      </c>
      <c r="BM169" s="174">
        <f t="shared" ca="1" si="117"/>
        <v>0</v>
      </c>
      <c r="BN169" s="174">
        <f t="shared" ca="1" si="117"/>
        <v>0</v>
      </c>
      <c r="BO169" s="174">
        <f t="shared" ca="1" si="117"/>
        <v>0</v>
      </c>
      <c r="BP169" s="174">
        <f t="shared" ca="1" si="117"/>
        <v>0</v>
      </c>
      <c r="BQ169" s="174">
        <f t="shared" ca="1" si="117"/>
        <v>0</v>
      </c>
      <c r="BR169" s="174">
        <f t="shared" ca="1" si="117"/>
        <v>0</v>
      </c>
      <c r="BS169" s="177">
        <f t="shared" ca="1" si="96"/>
        <v>0</v>
      </c>
      <c r="BT169" s="175"/>
      <c r="BU169" s="178">
        <f ca="1">IF(NOT(debteliminator),0,IF(OR(E$11=0,W168+AM169-BD169&lt;=E$11),0,MIN(W168+AM169-BD169-E$11,$C169)))</f>
        <v>0</v>
      </c>
      <c r="BV169" s="174">
        <f ca="1">IF(NOT(debteliminator),0,IF(OR(F$11=0,X168+AN169-BE169&lt;=F$11),0,MIN(X168+AN169-BE169-F$11,$C169-SUM($BU169:BU169))))</f>
        <v>0</v>
      </c>
      <c r="BW169" s="174">
        <f ca="1">IF(NOT(debteliminator),0,IF(OR(G$11=0,Y168+AO169-BF169&lt;=G$11),0,MIN(Y168+AO169-BF169-G$11,$C169-SUM($BU169:BV169))))</f>
        <v>0</v>
      </c>
      <c r="BX169" s="174">
        <f ca="1">IF(NOT(debteliminator),0,IF(OR(H$11=0,Z168+AP169-BG169&lt;=H$11),0,MIN(Z168+AP169-BG169-H$11,$C169-SUM($BU169:BW169))))</f>
        <v>0</v>
      </c>
      <c r="BY169" s="174">
        <f ca="1">IF(NOT(debteliminator),0,IF(OR(I$11=0,AA168+AQ169-BH169&lt;=I$11),0,MIN(AA168+AQ169-BH169-I$11,$C169-SUM($BU169:BX169))))</f>
        <v>0</v>
      </c>
      <c r="BZ169" s="174">
        <f ca="1">IF(NOT(debteliminator),0,IF(OR(J$11=0,AB168+AR169-BI169&lt;=J$11),0,MIN(AB168+AR169-BI169-J$11,$C169-SUM($BU169:BY169))))</f>
        <v>0</v>
      </c>
      <c r="CA169" s="174">
        <f ca="1">IF(NOT(debteliminator),0,IF(OR(K$11=0,AC168+AS169-BJ169&lt;=K$11),0,MIN(AC168+AS169-BJ169-K$11,$C169-SUM($BU169:BZ169))))</f>
        <v>0</v>
      </c>
      <c r="CB169" s="174">
        <f ca="1">IF(NOT(debteliminator),0,IF(OR(L$11=0,AD168+AT169-BK169&lt;=L$11),0,MIN(AD168+AT169-BK169-L$11,$C169-SUM($BU169:CA169))))</f>
        <v>0</v>
      </c>
      <c r="CC169" s="174">
        <f ca="1">IF(NOT(debteliminator),0,IF(OR(M$11=0,AE168+AU169-BL169&lt;=M$11),0,MIN(AE168+AU169-BL169-M$11,$C169-SUM($BU169:CB169))))</f>
        <v>0</v>
      </c>
      <c r="CD169" s="174">
        <f ca="1">IF(NOT(debteliminator),0,IF(OR(N$11=0,AF168+AV169-BM169&lt;=N$11),0,MIN(AF168+AV169-BM169-N$11,$C169-SUM($BU169:CC169))))</f>
        <v>0</v>
      </c>
      <c r="CE169" s="174">
        <f ca="1">IF(NOT(debteliminator),0,IF(OR(O$11=0,AG168+AW169-BN169&lt;=O$11),0,MIN(AG168+AW169-BN169-O$11,$C169-SUM($BU169:CD169))))</f>
        <v>0</v>
      </c>
      <c r="CF169" s="174">
        <f ca="1">IF(NOT(debteliminator),0,IF(OR(P$11=0,AH168+AX169-BO169&lt;=P$11),0,MIN(AH168+AX169-BO169-P$11,$C169-SUM($BU169:CE169))))</f>
        <v>0</v>
      </c>
      <c r="CG169" s="174">
        <f ca="1">IF(NOT(debteliminator),0,IF(OR(Q$11=0,AI168+AY169-BP169&lt;=Q$11),0,MIN(AI168+AY169-BP169-Q$11,$C169-SUM($BU169:CF169))))</f>
        <v>0</v>
      </c>
      <c r="CH169" s="174">
        <f ca="1">IF(NOT(debteliminator),0,IF(OR(R$11=0,AJ168+AZ169-BQ169&lt;=R$11),0,MIN(AJ168+AZ169-BQ169-R$11,$C169-SUM($BU169:CG169))))</f>
        <v>0</v>
      </c>
      <c r="CI169" s="174">
        <f ca="1">IF(NOT(debteliminator),0,IF(OR(S$11=0,AK168+BA169-BR169&lt;=S$11),0,MIN(AK168+BA169-BR169-S$11,$C169-SUM($BU169:CH169))))</f>
        <v>0</v>
      </c>
      <c r="CJ169" s="177">
        <f t="shared" ca="1" si="97"/>
        <v>0</v>
      </c>
      <c r="CL169" s="178">
        <f t="shared" ca="1" si="100"/>
        <v>0</v>
      </c>
      <c r="CM169" s="174">
        <f ca="1">IF(X168&lt;=0,0,IF($C169-$CJ169&lt;=SUM($CL169:CL169),0,IF(BE169+$C169-$CJ169-SUM($CL169:CL169)&gt;X168+AN169,X168+AN169-BE169,$C169-$CJ169-SUM($CL169:CL169))))</f>
        <v>0</v>
      </c>
      <c r="CN169" s="174">
        <f ca="1">IF(Y168&lt;=0,0,IF($C169-$CJ169&lt;=SUM($CL169:CM169),0,IF(BF169+$C169-$CJ169-SUM($CL169:CM169)&gt;Y168+AO169,Y168+AO169-BF169,$C169-$CJ169-SUM($CL169:CM169))))</f>
        <v>0</v>
      </c>
      <c r="CO169" s="174">
        <f ca="1">IF(Z168&lt;=0,0,IF($C169-$CJ169&lt;=SUM($CL169:CN169),0,IF(BG169+$C169-$CJ169-SUM($CL169:CN169)&gt;Z168+AP169,Z168+AP169-BG169,$C169-$CJ169-SUM($CL169:CN169))))</f>
        <v>0</v>
      </c>
      <c r="CP169" s="174">
        <f ca="1">IF(AA168&lt;=0,0,IF($C169-$CJ169&lt;=SUM($CL169:CO169),0,IF(BH169+$C169-$CJ169-SUM($CL169:CO169)&gt;AA168+AQ169,AA168+AQ169-BH169,$C169-$CJ169-SUM($CL169:CO169))))</f>
        <v>0</v>
      </c>
      <c r="CQ169" s="174">
        <f ca="1">IF(AB168&lt;=0,0,IF($C169-$CJ169&lt;=SUM($CL169:CP169),0,IF(BI169+$C169-$CJ169-SUM($CL169:CP169)&gt;AB168+AR169,AB168+AR169-BI169,$C169-$CJ169-SUM($CL169:CP169))))</f>
        <v>0</v>
      </c>
      <c r="CR169" s="174">
        <f ca="1">IF(AC168&lt;=0,0,IF($C169-$CJ169&lt;=SUM($CL169:CQ169),0,IF(BJ169+$C169-$CJ169-SUM($CL169:CQ169)&gt;AC168+AS169,AC168+AS169-BJ169,$C169-$CJ169-SUM($CL169:CQ169))))</f>
        <v>0</v>
      </c>
      <c r="CS169" s="174">
        <f ca="1">IF(AD168&lt;=0,0,IF($C169-$CJ169&lt;=SUM($CL169:CR169),0,IF(BK169+$C169-$CJ169-SUM($CL169:CR169)&gt;AD168+AT169,AD168+AT169-BK169,$C169-$CJ169-SUM($CL169:CR169))))</f>
        <v>0</v>
      </c>
      <c r="CT169" s="174">
        <f ca="1">IF(AE168&lt;=0,0,IF($C169-$CJ169&lt;=SUM($CL169:CS169),0,IF(BL169+$C169-$CJ169-SUM($CL169:CS169)&gt;AE168+AU169,AE168+AU169-BL169,$C169-$CJ169-SUM($CL169:CS169))))</f>
        <v>0</v>
      </c>
      <c r="CU169" s="174">
        <f ca="1">IF(AF168&lt;=0,0,IF($C169-$CJ169&lt;=SUM($CL169:CT169),0,IF(BM169+$C169-$CJ169-SUM($CL169:CT169)&gt;AF168+AV169,AF168+AV169-BM169,$C169-$CJ169-SUM($CL169:CT169))))</f>
        <v>0</v>
      </c>
      <c r="CV169" s="174">
        <f ca="1">IF(AG168&lt;=0,0,IF($C169-$CJ169&lt;=SUM($CL169:CU169),0,IF(BN169+$C169-$CJ169-SUM($CL169:CU169)&gt;AG168+AW169,AG168+AW169-BN169,$C169-$CJ169-SUM($CL169:CU169))))</f>
        <v>0</v>
      </c>
      <c r="CW169" s="174">
        <f ca="1">IF(AH168&lt;=0,0,IF($C169-$CJ169&lt;=SUM($CL169:CV169),0,IF(BO169+$C169-$CJ169-SUM($CL169:CV169)&gt;AH168+AX169,AH168+AX169-BO169,$C169-$CJ169-SUM($CL169:CV169))))</f>
        <v>0</v>
      </c>
      <c r="CX169" s="174">
        <f ca="1">IF(AI168&lt;=0,0,IF($C169-$CJ169&lt;=SUM($CL169:CW169),0,IF(BP169+$C169-$CJ169-SUM($CL169:CW169)&gt;AI168+AY169,AI168+AY169-BP169,$C169-$CJ169-SUM($CL169:CW169))))</f>
        <v>0</v>
      </c>
      <c r="CY169" s="174">
        <f ca="1">IF(AJ168&lt;=0,0,IF($C169-$CJ169&lt;=SUM($CL169:CX169),0,IF(BQ169+$C169-$CJ169-SUM($CL169:CX169)&gt;AJ168+AZ169,AJ168+AZ169-BQ169,$C169-$CJ169-SUM($CL169:CX169))))</f>
        <v>0</v>
      </c>
      <c r="CZ169" s="174">
        <f ca="1">IF(AK168&lt;=0,0,IF($C169-$CJ169&lt;=SUM($CL169:CY169),0,IF(BR169+$C169-$CJ169-SUM($CL169:CY169)&gt;AK168+BA169,AK168+BA169-BR169,$C169-$CJ169-SUM($CL169:CY169))))</f>
        <v>0</v>
      </c>
      <c r="DA169" s="176"/>
      <c r="DB169" s="176"/>
    </row>
    <row r="170" spans="1:106">
      <c r="A170" s="165" t="str">
        <f t="shared" ca="1" si="86"/>
        <v/>
      </c>
      <c r="B170" s="166" t="e">
        <f t="shared" ca="1" si="98"/>
        <v>#N/A</v>
      </c>
      <c r="C170" s="169" t="str">
        <f ca="1">IF(A170="","",IF(debteliminator,IF(($E$7-BS170)&lt;0,0,$E$7-BS170),0)+D170)</f>
        <v/>
      </c>
      <c r="D170" s="420"/>
      <c r="E170" s="172">
        <f t="shared" ca="1" si="99"/>
        <v>0</v>
      </c>
      <c r="F170" s="172">
        <f t="shared" ca="1" si="101"/>
        <v>0</v>
      </c>
      <c r="G170" s="172">
        <f t="shared" ca="1" si="102"/>
        <v>0</v>
      </c>
      <c r="H170" s="172">
        <f t="shared" ca="1" si="103"/>
        <v>0</v>
      </c>
      <c r="I170" s="172">
        <f t="shared" ca="1" si="104"/>
        <v>0</v>
      </c>
      <c r="J170" s="172">
        <f t="shared" ca="1" si="105"/>
        <v>0</v>
      </c>
      <c r="K170" s="172">
        <f t="shared" ca="1" si="106"/>
        <v>0</v>
      </c>
      <c r="L170" s="172">
        <f t="shared" ca="1" si="107"/>
        <v>0</v>
      </c>
      <c r="M170" s="172">
        <f t="shared" ca="1" si="108"/>
        <v>0</v>
      </c>
      <c r="N170" s="172">
        <f t="shared" ca="1" si="109"/>
        <v>0</v>
      </c>
      <c r="O170" s="172">
        <f t="shared" ca="1" si="110"/>
        <v>0</v>
      </c>
      <c r="P170" s="172">
        <f t="shared" ca="1" si="111"/>
        <v>0</v>
      </c>
      <c r="Q170" s="172">
        <f t="shared" ca="1" si="112"/>
        <v>0</v>
      </c>
      <c r="R170" s="172">
        <f t="shared" ca="1" si="113"/>
        <v>0</v>
      </c>
      <c r="S170" s="172">
        <f t="shared" ca="1" si="114"/>
        <v>0</v>
      </c>
      <c r="U170" s="169">
        <f t="shared" ca="1" si="87"/>
        <v>0</v>
      </c>
      <c r="V170" s="173">
        <f t="shared" ca="1" si="88"/>
        <v>0</v>
      </c>
      <c r="W170" s="174">
        <f t="shared" ca="1" si="89"/>
        <v>0</v>
      </c>
      <c r="X170" s="174">
        <f t="shared" ca="1" si="115"/>
        <v>0</v>
      </c>
      <c r="Y170" s="174">
        <f t="shared" ca="1" si="115"/>
        <v>0</v>
      </c>
      <c r="Z170" s="174">
        <f t="shared" ca="1" si="115"/>
        <v>0</v>
      </c>
      <c r="AA170" s="174">
        <f t="shared" ca="1" si="115"/>
        <v>0</v>
      </c>
      <c r="AB170" s="174">
        <f t="shared" ca="1" si="115"/>
        <v>0</v>
      </c>
      <c r="AC170" s="174">
        <f t="shared" ca="1" si="115"/>
        <v>0</v>
      </c>
      <c r="AD170" s="174">
        <f t="shared" ca="1" si="115"/>
        <v>0</v>
      </c>
      <c r="AE170" s="174">
        <f t="shared" ca="1" si="115"/>
        <v>0</v>
      </c>
      <c r="AF170" s="174">
        <f t="shared" ca="1" si="115"/>
        <v>0</v>
      </c>
      <c r="AG170" s="174">
        <f t="shared" ca="1" si="115"/>
        <v>0</v>
      </c>
      <c r="AH170" s="174">
        <f t="shared" ca="1" si="115"/>
        <v>0</v>
      </c>
      <c r="AI170" s="174">
        <f t="shared" ca="1" si="115"/>
        <v>0</v>
      </c>
      <c r="AJ170" s="174">
        <f t="shared" ca="1" si="115"/>
        <v>0</v>
      </c>
      <c r="AK170" s="174">
        <f t="shared" ca="1" si="115"/>
        <v>0</v>
      </c>
      <c r="AL170" s="179"/>
      <c r="AM170" s="174">
        <f t="shared" ca="1" si="91"/>
        <v>0</v>
      </c>
      <c r="AN170" s="174">
        <f t="shared" ca="1" si="116"/>
        <v>0</v>
      </c>
      <c r="AO170" s="174">
        <f t="shared" ca="1" si="116"/>
        <v>0</v>
      </c>
      <c r="AP170" s="174">
        <f t="shared" ca="1" si="116"/>
        <v>0</v>
      </c>
      <c r="AQ170" s="174">
        <f t="shared" ca="1" si="116"/>
        <v>0</v>
      </c>
      <c r="AR170" s="174">
        <f t="shared" ca="1" si="116"/>
        <v>0</v>
      </c>
      <c r="AS170" s="174">
        <f t="shared" ca="1" si="116"/>
        <v>0</v>
      </c>
      <c r="AT170" s="174">
        <f t="shared" ca="1" si="116"/>
        <v>0</v>
      </c>
      <c r="AU170" s="174">
        <f t="shared" ca="1" si="116"/>
        <v>0</v>
      </c>
      <c r="AV170" s="174">
        <f t="shared" ca="1" si="116"/>
        <v>0</v>
      </c>
      <c r="AW170" s="174">
        <f t="shared" ca="1" si="116"/>
        <v>0</v>
      </c>
      <c r="AX170" s="174">
        <f t="shared" ca="1" si="116"/>
        <v>0</v>
      </c>
      <c r="AY170" s="174">
        <f t="shared" ca="1" si="116"/>
        <v>0</v>
      </c>
      <c r="AZ170" s="174">
        <f t="shared" ca="1" si="116"/>
        <v>0</v>
      </c>
      <c r="BA170" s="174">
        <f t="shared" ca="1" si="116"/>
        <v>0</v>
      </c>
      <c r="BB170" s="175">
        <f t="shared" ca="1" si="93"/>
        <v>0</v>
      </c>
      <c r="BC170" s="176"/>
      <c r="BD170" s="174">
        <f t="shared" ca="1" si="94"/>
        <v>0</v>
      </c>
      <c r="BE170" s="174">
        <f t="shared" ca="1" si="117"/>
        <v>0</v>
      </c>
      <c r="BF170" s="174">
        <f t="shared" ca="1" si="117"/>
        <v>0</v>
      </c>
      <c r="BG170" s="174">
        <f t="shared" ca="1" si="117"/>
        <v>0</v>
      </c>
      <c r="BH170" s="174">
        <f t="shared" ca="1" si="117"/>
        <v>0</v>
      </c>
      <c r="BI170" s="174">
        <f t="shared" ca="1" si="117"/>
        <v>0</v>
      </c>
      <c r="BJ170" s="174">
        <f t="shared" ca="1" si="117"/>
        <v>0</v>
      </c>
      <c r="BK170" s="174">
        <f t="shared" ca="1" si="117"/>
        <v>0</v>
      </c>
      <c r="BL170" s="174">
        <f t="shared" ca="1" si="117"/>
        <v>0</v>
      </c>
      <c r="BM170" s="174">
        <f t="shared" ca="1" si="117"/>
        <v>0</v>
      </c>
      <c r="BN170" s="174">
        <f t="shared" ca="1" si="117"/>
        <v>0</v>
      </c>
      <c r="BO170" s="174">
        <f t="shared" ca="1" si="117"/>
        <v>0</v>
      </c>
      <c r="BP170" s="174">
        <f t="shared" ca="1" si="117"/>
        <v>0</v>
      </c>
      <c r="BQ170" s="174">
        <f t="shared" ca="1" si="117"/>
        <v>0</v>
      </c>
      <c r="BR170" s="174">
        <f t="shared" ca="1" si="117"/>
        <v>0</v>
      </c>
      <c r="BS170" s="177">
        <f t="shared" ca="1" si="96"/>
        <v>0</v>
      </c>
      <c r="BT170" s="175"/>
      <c r="BU170" s="178">
        <f ca="1">IF(NOT(debteliminator),0,IF(OR(E$11=0,W169+AM170-BD170&lt;=E$11),0,MIN(W169+AM170-BD170-E$11,$C170)))</f>
        <v>0</v>
      </c>
      <c r="BV170" s="174">
        <f ca="1">IF(NOT(debteliminator),0,IF(OR(F$11=0,X169+AN170-BE170&lt;=F$11),0,MIN(X169+AN170-BE170-F$11,$C170-SUM($BU170:BU170))))</f>
        <v>0</v>
      </c>
      <c r="BW170" s="174">
        <f ca="1">IF(NOT(debteliminator),0,IF(OR(G$11=0,Y169+AO170-BF170&lt;=G$11),0,MIN(Y169+AO170-BF170-G$11,$C170-SUM($BU170:BV170))))</f>
        <v>0</v>
      </c>
      <c r="BX170" s="174">
        <f ca="1">IF(NOT(debteliminator),0,IF(OR(H$11=0,Z169+AP170-BG170&lt;=H$11),0,MIN(Z169+AP170-BG170-H$11,$C170-SUM($BU170:BW170))))</f>
        <v>0</v>
      </c>
      <c r="BY170" s="174">
        <f ca="1">IF(NOT(debteliminator),0,IF(OR(I$11=0,AA169+AQ170-BH170&lt;=I$11),0,MIN(AA169+AQ170-BH170-I$11,$C170-SUM($BU170:BX170))))</f>
        <v>0</v>
      </c>
      <c r="BZ170" s="174">
        <f ca="1">IF(NOT(debteliminator),0,IF(OR(J$11=0,AB169+AR170-BI170&lt;=J$11),0,MIN(AB169+AR170-BI170-J$11,$C170-SUM($BU170:BY170))))</f>
        <v>0</v>
      </c>
      <c r="CA170" s="174">
        <f ca="1">IF(NOT(debteliminator),0,IF(OR(K$11=0,AC169+AS170-BJ170&lt;=K$11),0,MIN(AC169+AS170-BJ170-K$11,$C170-SUM($BU170:BZ170))))</f>
        <v>0</v>
      </c>
      <c r="CB170" s="174">
        <f ca="1">IF(NOT(debteliminator),0,IF(OR(L$11=0,AD169+AT170-BK170&lt;=L$11),0,MIN(AD169+AT170-BK170-L$11,$C170-SUM($BU170:CA170))))</f>
        <v>0</v>
      </c>
      <c r="CC170" s="174">
        <f ca="1">IF(NOT(debteliminator),0,IF(OR(M$11=0,AE169+AU170-BL170&lt;=M$11),0,MIN(AE169+AU170-BL170-M$11,$C170-SUM($BU170:CB170))))</f>
        <v>0</v>
      </c>
      <c r="CD170" s="174">
        <f ca="1">IF(NOT(debteliminator),0,IF(OR(N$11=0,AF169+AV170-BM170&lt;=N$11),0,MIN(AF169+AV170-BM170-N$11,$C170-SUM($BU170:CC170))))</f>
        <v>0</v>
      </c>
      <c r="CE170" s="174">
        <f ca="1">IF(NOT(debteliminator),0,IF(OR(O$11=0,AG169+AW170-BN170&lt;=O$11),0,MIN(AG169+AW170-BN170-O$11,$C170-SUM($BU170:CD170))))</f>
        <v>0</v>
      </c>
      <c r="CF170" s="174">
        <f ca="1">IF(NOT(debteliminator),0,IF(OR(P$11=0,AH169+AX170-BO170&lt;=P$11),0,MIN(AH169+AX170-BO170-P$11,$C170-SUM($BU170:CE170))))</f>
        <v>0</v>
      </c>
      <c r="CG170" s="174">
        <f ca="1">IF(NOT(debteliminator),0,IF(OR(Q$11=0,AI169+AY170-BP170&lt;=Q$11),0,MIN(AI169+AY170-BP170-Q$11,$C170-SUM($BU170:CF170))))</f>
        <v>0</v>
      </c>
      <c r="CH170" s="174">
        <f ca="1">IF(NOT(debteliminator),0,IF(OR(R$11=0,AJ169+AZ170-BQ170&lt;=R$11),0,MIN(AJ169+AZ170-BQ170-R$11,$C170-SUM($BU170:CG170))))</f>
        <v>0</v>
      </c>
      <c r="CI170" s="174">
        <f ca="1">IF(NOT(debteliminator),0,IF(OR(S$11=0,AK169+BA170-BR170&lt;=S$11),0,MIN(AK169+BA170-BR170-S$11,$C170-SUM($BU170:CH170))))</f>
        <v>0</v>
      </c>
      <c r="CJ170" s="177">
        <f t="shared" ca="1" si="97"/>
        <v>0</v>
      </c>
      <c r="CL170" s="178">
        <f t="shared" ca="1" si="100"/>
        <v>0</v>
      </c>
      <c r="CM170" s="174">
        <f ca="1">IF(X169&lt;=0,0,IF($C170-$CJ170&lt;=SUM($CL170:CL170),0,IF(BE170+$C170-$CJ170-SUM($CL170:CL170)&gt;X169+AN170,X169+AN170-BE170,$C170-$CJ170-SUM($CL170:CL170))))</f>
        <v>0</v>
      </c>
      <c r="CN170" s="174">
        <f ca="1">IF(Y169&lt;=0,0,IF($C170-$CJ170&lt;=SUM($CL170:CM170),0,IF(BF170+$C170-$CJ170-SUM($CL170:CM170)&gt;Y169+AO170,Y169+AO170-BF170,$C170-$CJ170-SUM($CL170:CM170))))</f>
        <v>0</v>
      </c>
      <c r="CO170" s="174">
        <f ca="1">IF(Z169&lt;=0,0,IF($C170-$CJ170&lt;=SUM($CL170:CN170),0,IF(BG170+$C170-$CJ170-SUM($CL170:CN170)&gt;Z169+AP170,Z169+AP170-BG170,$C170-$CJ170-SUM($CL170:CN170))))</f>
        <v>0</v>
      </c>
      <c r="CP170" s="174">
        <f ca="1">IF(AA169&lt;=0,0,IF($C170-$CJ170&lt;=SUM($CL170:CO170),0,IF(BH170+$C170-$CJ170-SUM($CL170:CO170)&gt;AA169+AQ170,AA169+AQ170-BH170,$C170-$CJ170-SUM($CL170:CO170))))</f>
        <v>0</v>
      </c>
      <c r="CQ170" s="174">
        <f ca="1">IF(AB169&lt;=0,0,IF($C170-$CJ170&lt;=SUM($CL170:CP170),0,IF(BI170+$C170-$CJ170-SUM($CL170:CP170)&gt;AB169+AR170,AB169+AR170-BI170,$C170-$CJ170-SUM($CL170:CP170))))</f>
        <v>0</v>
      </c>
      <c r="CR170" s="174">
        <f ca="1">IF(AC169&lt;=0,0,IF($C170-$CJ170&lt;=SUM($CL170:CQ170),0,IF(BJ170+$C170-$CJ170-SUM($CL170:CQ170)&gt;AC169+AS170,AC169+AS170-BJ170,$C170-$CJ170-SUM($CL170:CQ170))))</f>
        <v>0</v>
      </c>
      <c r="CS170" s="174">
        <f ca="1">IF(AD169&lt;=0,0,IF($C170-$CJ170&lt;=SUM($CL170:CR170),0,IF(BK170+$C170-$CJ170-SUM($CL170:CR170)&gt;AD169+AT170,AD169+AT170-BK170,$C170-$CJ170-SUM($CL170:CR170))))</f>
        <v>0</v>
      </c>
      <c r="CT170" s="174">
        <f ca="1">IF(AE169&lt;=0,0,IF($C170-$CJ170&lt;=SUM($CL170:CS170),0,IF(BL170+$C170-$CJ170-SUM($CL170:CS170)&gt;AE169+AU170,AE169+AU170-BL170,$C170-$CJ170-SUM($CL170:CS170))))</f>
        <v>0</v>
      </c>
      <c r="CU170" s="174">
        <f ca="1">IF(AF169&lt;=0,0,IF($C170-$CJ170&lt;=SUM($CL170:CT170),0,IF(BM170+$C170-$CJ170-SUM($CL170:CT170)&gt;AF169+AV170,AF169+AV170-BM170,$C170-$CJ170-SUM($CL170:CT170))))</f>
        <v>0</v>
      </c>
      <c r="CV170" s="174">
        <f ca="1">IF(AG169&lt;=0,0,IF($C170-$CJ170&lt;=SUM($CL170:CU170),0,IF(BN170+$C170-$CJ170-SUM($CL170:CU170)&gt;AG169+AW170,AG169+AW170-BN170,$C170-$CJ170-SUM($CL170:CU170))))</f>
        <v>0</v>
      </c>
      <c r="CW170" s="174">
        <f ca="1">IF(AH169&lt;=0,0,IF($C170-$CJ170&lt;=SUM($CL170:CV170),0,IF(BO170+$C170-$CJ170-SUM($CL170:CV170)&gt;AH169+AX170,AH169+AX170-BO170,$C170-$CJ170-SUM($CL170:CV170))))</f>
        <v>0</v>
      </c>
      <c r="CX170" s="174">
        <f ca="1">IF(AI169&lt;=0,0,IF($C170-$CJ170&lt;=SUM($CL170:CW170),0,IF(BP170+$C170-$CJ170-SUM($CL170:CW170)&gt;AI169+AY170,AI169+AY170-BP170,$C170-$CJ170-SUM($CL170:CW170))))</f>
        <v>0</v>
      </c>
      <c r="CY170" s="174">
        <f ca="1">IF(AJ169&lt;=0,0,IF($C170-$CJ170&lt;=SUM($CL170:CX170),0,IF(BQ170+$C170-$CJ170-SUM($CL170:CX170)&gt;AJ169+AZ170,AJ169+AZ170-BQ170,$C170-$CJ170-SUM($CL170:CX170))))</f>
        <v>0</v>
      </c>
      <c r="CZ170" s="174">
        <f ca="1">IF(AK169&lt;=0,0,IF($C170-$CJ170&lt;=SUM($CL170:CY170),0,IF(BR170+$C170-$CJ170-SUM($CL170:CY170)&gt;AK169+BA170,AK169+BA170-BR170,$C170-$CJ170-SUM($CL170:CY170))))</f>
        <v>0</v>
      </c>
      <c r="DA170" s="176"/>
      <c r="DB170" s="176"/>
    </row>
    <row r="171" spans="1:106">
      <c r="A171" s="165" t="str">
        <f t="shared" ca="1" si="86"/>
        <v/>
      </c>
      <c r="B171" s="166" t="e">
        <f t="shared" ca="1" si="98"/>
        <v>#N/A</v>
      </c>
      <c r="C171" s="169" t="str">
        <f ca="1">IF(A171="","",IF(debteliminator,IF(($E$7-BS171)&lt;0,0,$E$7-BS171),0)+D171)</f>
        <v/>
      </c>
      <c r="D171" s="420"/>
      <c r="E171" s="172">
        <f t="shared" ca="1" si="99"/>
        <v>0</v>
      </c>
      <c r="F171" s="172">
        <f t="shared" ca="1" si="101"/>
        <v>0</v>
      </c>
      <c r="G171" s="172">
        <f t="shared" ca="1" si="102"/>
        <v>0</v>
      </c>
      <c r="H171" s="172">
        <f t="shared" ca="1" si="103"/>
        <v>0</v>
      </c>
      <c r="I171" s="172">
        <f t="shared" ca="1" si="104"/>
        <v>0</v>
      </c>
      <c r="J171" s="172">
        <f t="shared" ca="1" si="105"/>
        <v>0</v>
      </c>
      <c r="K171" s="172">
        <f t="shared" ca="1" si="106"/>
        <v>0</v>
      </c>
      <c r="L171" s="172">
        <f t="shared" ca="1" si="107"/>
        <v>0</v>
      </c>
      <c r="M171" s="172">
        <f t="shared" ca="1" si="108"/>
        <v>0</v>
      </c>
      <c r="N171" s="172">
        <f t="shared" ca="1" si="109"/>
        <v>0</v>
      </c>
      <c r="O171" s="172">
        <f t="shared" ca="1" si="110"/>
        <v>0</v>
      </c>
      <c r="P171" s="172">
        <f t="shared" ca="1" si="111"/>
        <v>0</v>
      </c>
      <c r="Q171" s="172">
        <f t="shared" ca="1" si="112"/>
        <v>0</v>
      </c>
      <c r="R171" s="172">
        <f t="shared" ca="1" si="113"/>
        <v>0</v>
      </c>
      <c r="S171" s="172">
        <f t="shared" ca="1" si="114"/>
        <v>0</v>
      </c>
      <c r="U171" s="169">
        <f t="shared" ca="1" si="87"/>
        <v>0</v>
      </c>
      <c r="V171" s="173">
        <f t="shared" ca="1" si="88"/>
        <v>0</v>
      </c>
      <c r="W171" s="174">
        <f t="shared" ca="1" si="89"/>
        <v>0</v>
      </c>
      <c r="X171" s="174">
        <f t="shared" ca="1" si="115"/>
        <v>0</v>
      </c>
      <c r="Y171" s="174">
        <f t="shared" ca="1" si="115"/>
        <v>0</v>
      </c>
      <c r="Z171" s="174">
        <f t="shared" ca="1" si="115"/>
        <v>0</v>
      </c>
      <c r="AA171" s="174">
        <f t="shared" ca="1" si="115"/>
        <v>0</v>
      </c>
      <c r="AB171" s="174">
        <f t="shared" ca="1" si="115"/>
        <v>0</v>
      </c>
      <c r="AC171" s="174">
        <f t="shared" ca="1" si="115"/>
        <v>0</v>
      </c>
      <c r="AD171" s="174">
        <f t="shared" ca="1" si="115"/>
        <v>0</v>
      </c>
      <c r="AE171" s="174">
        <f t="shared" ca="1" si="115"/>
        <v>0</v>
      </c>
      <c r="AF171" s="174">
        <f t="shared" ca="1" si="115"/>
        <v>0</v>
      </c>
      <c r="AG171" s="174">
        <f t="shared" ca="1" si="115"/>
        <v>0</v>
      </c>
      <c r="AH171" s="174">
        <f t="shared" ca="1" si="115"/>
        <v>0</v>
      </c>
      <c r="AI171" s="174">
        <f t="shared" ca="1" si="115"/>
        <v>0</v>
      </c>
      <c r="AJ171" s="174">
        <f t="shared" ca="1" si="115"/>
        <v>0</v>
      </c>
      <c r="AK171" s="174">
        <f t="shared" ca="1" si="115"/>
        <v>0</v>
      </c>
      <c r="AL171" s="179"/>
      <c r="AM171" s="174">
        <f t="shared" ca="1" si="91"/>
        <v>0</v>
      </c>
      <c r="AN171" s="174">
        <f t="shared" ca="1" si="116"/>
        <v>0</v>
      </c>
      <c r="AO171" s="174">
        <f t="shared" ca="1" si="116"/>
        <v>0</v>
      </c>
      <c r="AP171" s="174">
        <f t="shared" ca="1" si="116"/>
        <v>0</v>
      </c>
      <c r="AQ171" s="174">
        <f t="shared" ca="1" si="116"/>
        <v>0</v>
      </c>
      <c r="AR171" s="174">
        <f t="shared" ca="1" si="116"/>
        <v>0</v>
      </c>
      <c r="AS171" s="174">
        <f t="shared" ca="1" si="116"/>
        <v>0</v>
      </c>
      <c r="AT171" s="174">
        <f t="shared" ca="1" si="116"/>
        <v>0</v>
      </c>
      <c r="AU171" s="174">
        <f t="shared" ca="1" si="116"/>
        <v>0</v>
      </c>
      <c r="AV171" s="174">
        <f t="shared" ca="1" si="116"/>
        <v>0</v>
      </c>
      <c r="AW171" s="174">
        <f t="shared" ca="1" si="116"/>
        <v>0</v>
      </c>
      <c r="AX171" s="174">
        <f t="shared" ca="1" si="116"/>
        <v>0</v>
      </c>
      <c r="AY171" s="174">
        <f t="shared" ca="1" si="116"/>
        <v>0</v>
      </c>
      <c r="AZ171" s="174">
        <f t="shared" ca="1" si="116"/>
        <v>0</v>
      </c>
      <c r="BA171" s="174">
        <f t="shared" ca="1" si="116"/>
        <v>0</v>
      </c>
      <c r="BB171" s="175">
        <f t="shared" ca="1" si="93"/>
        <v>0</v>
      </c>
      <c r="BC171" s="176"/>
      <c r="BD171" s="174">
        <f t="shared" ca="1" si="94"/>
        <v>0</v>
      </c>
      <c r="BE171" s="174">
        <f t="shared" ca="1" si="117"/>
        <v>0</v>
      </c>
      <c r="BF171" s="174">
        <f t="shared" ca="1" si="117"/>
        <v>0</v>
      </c>
      <c r="BG171" s="174">
        <f t="shared" ca="1" si="117"/>
        <v>0</v>
      </c>
      <c r="BH171" s="174">
        <f t="shared" ca="1" si="117"/>
        <v>0</v>
      </c>
      <c r="BI171" s="174">
        <f t="shared" ca="1" si="117"/>
        <v>0</v>
      </c>
      <c r="BJ171" s="174">
        <f t="shared" ca="1" si="117"/>
        <v>0</v>
      </c>
      <c r="BK171" s="174">
        <f t="shared" ca="1" si="117"/>
        <v>0</v>
      </c>
      <c r="BL171" s="174">
        <f t="shared" ca="1" si="117"/>
        <v>0</v>
      </c>
      <c r="BM171" s="174">
        <f t="shared" ca="1" si="117"/>
        <v>0</v>
      </c>
      <c r="BN171" s="174">
        <f t="shared" ca="1" si="117"/>
        <v>0</v>
      </c>
      <c r="BO171" s="174">
        <f t="shared" ca="1" si="117"/>
        <v>0</v>
      </c>
      <c r="BP171" s="174">
        <f t="shared" ca="1" si="117"/>
        <v>0</v>
      </c>
      <c r="BQ171" s="174">
        <f t="shared" ca="1" si="117"/>
        <v>0</v>
      </c>
      <c r="BR171" s="174">
        <f t="shared" ca="1" si="117"/>
        <v>0</v>
      </c>
      <c r="BS171" s="177">
        <f t="shared" ca="1" si="96"/>
        <v>0</v>
      </c>
      <c r="BT171" s="175"/>
      <c r="BU171" s="178">
        <f ca="1">IF(NOT(debteliminator),0,IF(OR(E$11=0,W170+AM171-BD171&lt;=E$11),0,MIN(W170+AM171-BD171-E$11,$C171)))</f>
        <v>0</v>
      </c>
      <c r="BV171" s="174">
        <f ca="1">IF(NOT(debteliminator),0,IF(OR(F$11=0,X170+AN171-BE171&lt;=F$11),0,MIN(X170+AN171-BE171-F$11,$C171-SUM($BU171:BU171))))</f>
        <v>0</v>
      </c>
      <c r="BW171" s="174">
        <f ca="1">IF(NOT(debteliminator),0,IF(OR(G$11=0,Y170+AO171-BF171&lt;=G$11),0,MIN(Y170+AO171-BF171-G$11,$C171-SUM($BU171:BV171))))</f>
        <v>0</v>
      </c>
      <c r="BX171" s="174">
        <f ca="1">IF(NOT(debteliminator),0,IF(OR(H$11=0,Z170+AP171-BG171&lt;=H$11),0,MIN(Z170+AP171-BG171-H$11,$C171-SUM($BU171:BW171))))</f>
        <v>0</v>
      </c>
      <c r="BY171" s="174">
        <f ca="1">IF(NOT(debteliminator),0,IF(OR(I$11=0,AA170+AQ171-BH171&lt;=I$11),0,MIN(AA170+AQ171-BH171-I$11,$C171-SUM($BU171:BX171))))</f>
        <v>0</v>
      </c>
      <c r="BZ171" s="174">
        <f ca="1">IF(NOT(debteliminator),0,IF(OR(J$11=0,AB170+AR171-BI171&lt;=J$11),0,MIN(AB170+AR171-BI171-J$11,$C171-SUM($BU171:BY171))))</f>
        <v>0</v>
      </c>
      <c r="CA171" s="174">
        <f ca="1">IF(NOT(debteliminator),0,IF(OR(K$11=0,AC170+AS171-BJ171&lt;=K$11),0,MIN(AC170+AS171-BJ171-K$11,$C171-SUM($BU171:BZ171))))</f>
        <v>0</v>
      </c>
      <c r="CB171" s="174">
        <f ca="1">IF(NOT(debteliminator),0,IF(OR(L$11=0,AD170+AT171-BK171&lt;=L$11),0,MIN(AD170+AT171-BK171-L$11,$C171-SUM($BU171:CA171))))</f>
        <v>0</v>
      </c>
      <c r="CC171" s="174">
        <f ca="1">IF(NOT(debteliminator),0,IF(OR(M$11=0,AE170+AU171-BL171&lt;=M$11),0,MIN(AE170+AU171-BL171-M$11,$C171-SUM($BU171:CB171))))</f>
        <v>0</v>
      </c>
      <c r="CD171" s="174">
        <f ca="1">IF(NOT(debteliminator),0,IF(OR(N$11=0,AF170+AV171-BM171&lt;=N$11),0,MIN(AF170+AV171-BM171-N$11,$C171-SUM($BU171:CC171))))</f>
        <v>0</v>
      </c>
      <c r="CE171" s="174">
        <f ca="1">IF(NOT(debteliminator),0,IF(OR(O$11=0,AG170+AW171-BN171&lt;=O$11),0,MIN(AG170+AW171-BN171-O$11,$C171-SUM($BU171:CD171))))</f>
        <v>0</v>
      </c>
      <c r="CF171" s="174">
        <f ca="1">IF(NOT(debteliminator),0,IF(OR(P$11=0,AH170+AX171-BO171&lt;=P$11),0,MIN(AH170+AX171-BO171-P$11,$C171-SUM($BU171:CE171))))</f>
        <v>0</v>
      </c>
      <c r="CG171" s="174">
        <f ca="1">IF(NOT(debteliminator),0,IF(OR(Q$11=0,AI170+AY171-BP171&lt;=Q$11),0,MIN(AI170+AY171-BP171-Q$11,$C171-SUM($BU171:CF171))))</f>
        <v>0</v>
      </c>
      <c r="CH171" s="174">
        <f ca="1">IF(NOT(debteliminator),0,IF(OR(R$11=0,AJ170+AZ171-BQ171&lt;=R$11),0,MIN(AJ170+AZ171-BQ171-R$11,$C171-SUM($BU171:CG171))))</f>
        <v>0</v>
      </c>
      <c r="CI171" s="174">
        <f ca="1">IF(NOT(debteliminator),0,IF(OR(S$11=0,AK170+BA171-BR171&lt;=S$11),0,MIN(AK170+BA171-BR171-S$11,$C171-SUM($BU171:CH171))))</f>
        <v>0</v>
      </c>
      <c r="CJ171" s="177">
        <f t="shared" ca="1" si="97"/>
        <v>0</v>
      </c>
      <c r="CL171" s="178">
        <f t="shared" ca="1" si="100"/>
        <v>0</v>
      </c>
      <c r="CM171" s="174">
        <f ca="1">IF(X170&lt;=0,0,IF($C171-$CJ171&lt;=SUM($CL171:CL171),0,IF(BE171+$C171-$CJ171-SUM($CL171:CL171)&gt;X170+AN171,X170+AN171-BE171,$C171-$CJ171-SUM($CL171:CL171))))</f>
        <v>0</v>
      </c>
      <c r="CN171" s="174">
        <f ca="1">IF(Y170&lt;=0,0,IF($C171-$CJ171&lt;=SUM($CL171:CM171),0,IF(BF171+$C171-$CJ171-SUM($CL171:CM171)&gt;Y170+AO171,Y170+AO171-BF171,$C171-$CJ171-SUM($CL171:CM171))))</f>
        <v>0</v>
      </c>
      <c r="CO171" s="174">
        <f ca="1">IF(Z170&lt;=0,0,IF($C171-$CJ171&lt;=SUM($CL171:CN171),0,IF(BG171+$C171-$CJ171-SUM($CL171:CN171)&gt;Z170+AP171,Z170+AP171-BG171,$C171-$CJ171-SUM($CL171:CN171))))</f>
        <v>0</v>
      </c>
      <c r="CP171" s="174">
        <f ca="1">IF(AA170&lt;=0,0,IF($C171-$CJ171&lt;=SUM($CL171:CO171),0,IF(BH171+$C171-$CJ171-SUM($CL171:CO171)&gt;AA170+AQ171,AA170+AQ171-BH171,$C171-$CJ171-SUM($CL171:CO171))))</f>
        <v>0</v>
      </c>
      <c r="CQ171" s="174">
        <f ca="1">IF(AB170&lt;=0,0,IF($C171-$CJ171&lt;=SUM($CL171:CP171),0,IF(BI171+$C171-$CJ171-SUM($CL171:CP171)&gt;AB170+AR171,AB170+AR171-BI171,$C171-$CJ171-SUM($CL171:CP171))))</f>
        <v>0</v>
      </c>
      <c r="CR171" s="174">
        <f ca="1">IF(AC170&lt;=0,0,IF($C171-$CJ171&lt;=SUM($CL171:CQ171),0,IF(BJ171+$C171-$CJ171-SUM($CL171:CQ171)&gt;AC170+AS171,AC170+AS171-BJ171,$C171-$CJ171-SUM($CL171:CQ171))))</f>
        <v>0</v>
      </c>
      <c r="CS171" s="174">
        <f ca="1">IF(AD170&lt;=0,0,IF($C171-$CJ171&lt;=SUM($CL171:CR171),0,IF(BK171+$C171-$CJ171-SUM($CL171:CR171)&gt;AD170+AT171,AD170+AT171-BK171,$C171-$CJ171-SUM($CL171:CR171))))</f>
        <v>0</v>
      </c>
      <c r="CT171" s="174">
        <f ca="1">IF(AE170&lt;=0,0,IF($C171-$CJ171&lt;=SUM($CL171:CS171),0,IF(BL171+$C171-$CJ171-SUM($CL171:CS171)&gt;AE170+AU171,AE170+AU171-BL171,$C171-$CJ171-SUM($CL171:CS171))))</f>
        <v>0</v>
      </c>
      <c r="CU171" s="174">
        <f ca="1">IF(AF170&lt;=0,0,IF($C171-$CJ171&lt;=SUM($CL171:CT171),0,IF(BM171+$C171-$CJ171-SUM($CL171:CT171)&gt;AF170+AV171,AF170+AV171-BM171,$C171-$CJ171-SUM($CL171:CT171))))</f>
        <v>0</v>
      </c>
      <c r="CV171" s="174">
        <f ca="1">IF(AG170&lt;=0,0,IF($C171-$CJ171&lt;=SUM($CL171:CU171),0,IF(BN171+$C171-$CJ171-SUM($CL171:CU171)&gt;AG170+AW171,AG170+AW171-BN171,$C171-$CJ171-SUM($CL171:CU171))))</f>
        <v>0</v>
      </c>
      <c r="CW171" s="174">
        <f ca="1">IF(AH170&lt;=0,0,IF($C171-$CJ171&lt;=SUM($CL171:CV171),0,IF(BO171+$C171-$CJ171-SUM($CL171:CV171)&gt;AH170+AX171,AH170+AX171-BO171,$C171-$CJ171-SUM($CL171:CV171))))</f>
        <v>0</v>
      </c>
      <c r="CX171" s="174">
        <f ca="1">IF(AI170&lt;=0,0,IF($C171-$CJ171&lt;=SUM($CL171:CW171),0,IF(BP171+$C171-$CJ171-SUM($CL171:CW171)&gt;AI170+AY171,AI170+AY171-BP171,$C171-$CJ171-SUM($CL171:CW171))))</f>
        <v>0</v>
      </c>
      <c r="CY171" s="174">
        <f ca="1">IF(AJ170&lt;=0,0,IF($C171-$CJ171&lt;=SUM($CL171:CX171),0,IF(BQ171+$C171-$CJ171-SUM($CL171:CX171)&gt;AJ170+AZ171,AJ170+AZ171-BQ171,$C171-$CJ171-SUM($CL171:CX171))))</f>
        <v>0</v>
      </c>
      <c r="CZ171" s="174">
        <f ca="1">IF(AK170&lt;=0,0,IF($C171-$CJ171&lt;=SUM($CL171:CY171),0,IF(BR171+$C171-$CJ171-SUM($CL171:CY171)&gt;AK170+BA171,AK170+BA171-BR171,$C171-$CJ171-SUM($CL171:CY171))))</f>
        <v>0</v>
      </c>
      <c r="DA171" s="176"/>
      <c r="DB171" s="176"/>
    </row>
    <row r="172" spans="1:106">
      <c r="A172" s="165" t="str">
        <f t="shared" ca="1" si="86"/>
        <v/>
      </c>
      <c r="B172" s="166" t="e">
        <f t="shared" ca="1" si="98"/>
        <v>#N/A</v>
      </c>
      <c r="C172" s="169" t="str">
        <f ca="1">IF(A172="","",IF(debteliminator,IF(($E$7-BS172)&lt;0,0,$E$7-BS172),0)+D172)</f>
        <v/>
      </c>
      <c r="D172" s="420"/>
      <c r="E172" s="172">
        <f t="shared" ca="1" si="99"/>
        <v>0</v>
      </c>
      <c r="F172" s="172">
        <f t="shared" ca="1" si="101"/>
        <v>0</v>
      </c>
      <c r="G172" s="172">
        <f t="shared" ca="1" si="102"/>
        <v>0</v>
      </c>
      <c r="H172" s="172">
        <f t="shared" ca="1" si="103"/>
        <v>0</v>
      </c>
      <c r="I172" s="172">
        <f t="shared" ca="1" si="104"/>
        <v>0</v>
      </c>
      <c r="J172" s="172">
        <f t="shared" ca="1" si="105"/>
        <v>0</v>
      </c>
      <c r="K172" s="172">
        <f t="shared" ca="1" si="106"/>
        <v>0</v>
      </c>
      <c r="L172" s="172">
        <f t="shared" ca="1" si="107"/>
        <v>0</v>
      </c>
      <c r="M172" s="172">
        <f t="shared" ca="1" si="108"/>
        <v>0</v>
      </c>
      <c r="N172" s="172">
        <f t="shared" ca="1" si="109"/>
        <v>0</v>
      </c>
      <c r="O172" s="172">
        <f t="shared" ca="1" si="110"/>
        <v>0</v>
      </c>
      <c r="P172" s="172">
        <f t="shared" ca="1" si="111"/>
        <v>0</v>
      </c>
      <c r="Q172" s="172">
        <f t="shared" ca="1" si="112"/>
        <v>0</v>
      </c>
      <c r="R172" s="172">
        <f t="shared" ca="1" si="113"/>
        <v>0</v>
      </c>
      <c r="S172" s="172">
        <f t="shared" ca="1" si="114"/>
        <v>0</v>
      </c>
      <c r="U172" s="169">
        <f t="shared" ca="1" si="87"/>
        <v>0</v>
      </c>
      <c r="V172" s="173">
        <f t="shared" ca="1" si="88"/>
        <v>0</v>
      </c>
      <c r="W172" s="174">
        <f t="shared" ca="1" si="89"/>
        <v>0</v>
      </c>
      <c r="X172" s="174">
        <f t="shared" ca="1" si="115"/>
        <v>0</v>
      </c>
      <c r="Y172" s="174">
        <f t="shared" ca="1" si="115"/>
        <v>0</v>
      </c>
      <c r="Z172" s="174">
        <f t="shared" ca="1" si="115"/>
        <v>0</v>
      </c>
      <c r="AA172" s="174">
        <f t="shared" ca="1" si="115"/>
        <v>0</v>
      </c>
      <c r="AB172" s="174">
        <f t="shared" ca="1" si="115"/>
        <v>0</v>
      </c>
      <c r="AC172" s="174">
        <f t="shared" ca="1" si="115"/>
        <v>0</v>
      </c>
      <c r="AD172" s="174">
        <f t="shared" ca="1" si="115"/>
        <v>0</v>
      </c>
      <c r="AE172" s="174">
        <f t="shared" ca="1" si="115"/>
        <v>0</v>
      </c>
      <c r="AF172" s="174">
        <f t="shared" ca="1" si="115"/>
        <v>0</v>
      </c>
      <c r="AG172" s="174">
        <f t="shared" ca="1" si="115"/>
        <v>0</v>
      </c>
      <c r="AH172" s="174">
        <f t="shared" ca="1" si="115"/>
        <v>0</v>
      </c>
      <c r="AI172" s="174">
        <f t="shared" ca="1" si="115"/>
        <v>0</v>
      </c>
      <c r="AJ172" s="174">
        <f t="shared" ca="1" si="115"/>
        <v>0</v>
      </c>
      <c r="AK172" s="174">
        <f t="shared" ca="1" si="115"/>
        <v>0</v>
      </c>
      <c r="AL172" s="179"/>
      <c r="AM172" s="174">
        <f t="shared" ca="1" si="91"/>
        <v>0</v>
      </c>
      <c r="AN172" s="174">
        <f t="shared" ca="1" si="116"/>
        <v>0</v>
      </c>
      <c r="AO172" s="174">
        <f t="shared" ca="1" si="116"/>
        <v>0</v>
      </c>
      <c r="AP172" s="174">
        <f t="shared" ca="1" si="116"/>
        <v>0</v>
      </c>
      <c r="AQ172" s="174">
        <f t="shared" ca="1" si="116"/>
        <v>0</v>
      </c>
      <c r="AR172" s="174">
        <f t="shared" ca="1" si="116"/>
        <v>0</v>
      </c>
      <c r="AS172" s="174">
        <f t="shared" ca="1" si="116"/>
        <v>0</v>
      </c>
      <c r="AT172" s="174">
        <f t="shared" ca="1" si="116"/>
        <v>0</v>
      </c>
      <c r="AU172" s="174">
        <f t="shared" ca="1" si="116"/>
        <v>0</v>
      </c>
      <c r="AV172" s="174">
        <f t="shared" ca="1" si="116"/>
        <v>0</v>
      </c>
      <c r="AW172" s="174">
        <f t="shared" ca="1" si="116"/>
        <v>0</v>
      </c>
      <c r="AX172" s="174">
        <f t="shared" ca="1" si="116"/>
        <v>0</v>
      </c>
      <c r="AY172" s="174">
        <f t="shared" ca="1" si="116"/>
        <v>0</v>
      </c>
      <c r="AZ172" s="174">
        <f t="shared" ca="1" si="116"/>
        <v>0</v>
      </c>
      <c r="BA172" s="174">
        <f t="shared" ca="1" si="116"/>
        <v>0</v>
      </c>
      <c r="BB172" s="175">
        <f t="shared" ca="1" si="93"/>
        <v>0</v>
      </c>
      <c r="BC172" s="176"/>
      <c r="BD172" s="174">
        <f t="shared" ca="1" si="94"/>
        <v>0</v>
      </c>
      <c r="BE172" s="174">
        <f t="shared" ca="1" si="117"/>
        <v>0</v>
      </c>
      <c r="BF172" s="174">
        <f t="shared" ca="1" si="117"/>
        <v>0</v>
      </c>
      <c r="BG172" s="174">
        <f t="shared" ca="1" si="117"/>
        <v>0</v>
      </c>
      <c r="BH172" s="174">
        <f t="shared" ca="1" si="117"/>
        <v>0</v>
      </c>
      <c r="BI172" s="174">
        <f t="shared" ca="1" si="117"/>
        <v>0</v>
      </c>
      <c r="BJ172" s="174">
        <f t="shared" ca="1" si="117"/>
        <v>0</v>
      </c>
      <c r="BK172" s="174">
        <f t="shared" ca="1" si="117"/>
        <v>0</v>
      </c>
      <c r="BL172" s="174">
        <f t="shared" ca="1" si="117"/>
        <v>0</v>
      </c>
      <c r="BM172" s="174">
        <f t="shared" ca="1" si="117"/>
        <v>0</v>
      </c>
      <c r="BN172" s="174">
        <f t="shared" ca="1" si="117"/>
        <v>0</v>
      </c>
      <c r="BO172" s="174">
        <f t="shared" ca="1" si="117"/>
        <v>0</v>
      </c>
      <c r="BP172" s="174">
        <f t="shared" ca="1" si="117"/>
        <v>0</v>
      </c>
      <c r="BQ172" s="174">
        <f t="shared" ca="1" si="117"/>
        <v>0</v>
      </c>
      <c r="BR172" s="174">
        <f t="shared" ca="1" si="117"/>
        <v>0</v>
      </c>
      <c r="BS172" s="177">
        <f t="shared" ca="1" si="96"/>
        <v>0</v>
      </c>
      <c r="BT172" s="175"/>
      <c r="BU172" s="178">
        <f ca="1">IF(NOT(debteliminator),0,IF(OR(E$11=0,W171+AM172-BD172&lt;=E$11),0,MIN(W171+AM172-BD172-E$11,$C172)))</f>
        <v>0</v>
      </c>
      <c r="BV172" s="174">
        <f ca="1">IF(NOT(debteliminator),0,IF(OR(F$11=0,X171+AN172-BE172&lt;=F$11),0,MIN(X171+AN172-BE172-F$11,$C172-SUM($BU172:BU172))))</f>
        <v>0</v>
      </c>
      <c r="BW172" s="174">
        <f ca="1">IF(NOT(debteliminator),0,IF(OR(G$11=0,Y171+AO172-BF172&lt;=G$11),0,MIN(Y171+AO172-BF172-G$11,$C172-SUM($BU172:BV172))))</f>
        <v>0</v>
      </c>
      <c r="BX172" s="174">
        <f ca="1">IF(NOT(debteliminator),0,IF(OR(H$11=0,Z171+AP172-BG172&lt;=H$11),0,MIN(Z171+AP172-BG172-H$11,$C172-SUM($BU172:BW172))))</f>
        <v>0</v>
      </c>
      <c r="BY172" s="174">
        <f ca="1">IF(NOT(debteliminator),0,IF(OR(I$11=0,AA171+AQ172-BH172&lt;=I$11),0,MIN(AA171+AQ172-BH172-I$11,$C172-SUM($BU172:BX172))))</f>
        <v>0</v>
      </c>
      <c r="BZ172" s="174">
        <f ca="1">IF(NOT(debteliminator),0,IF(OR(J$11=0,AB171+AR172-BI172&lt;=J$11),0,MIN(AB171+AR172-BI172-J$11,$C172-SUM($BU172:BY172))))</f>
        <v>0</v>
      </c>
      <c r="CA172" s="174">
        <f ca="1">IF(NOT(debteliminator),0,IF(OR(K$11=0,AC171+AS172-BJ172&lt;=K$11),0,MIN(AC171+AS172-BJ172-K$11,$C172-SUM($BU172:BZ172))))</f>
        <v>0</v>
      </c>
      <c r="CB172" s="174">
        <f ca="1">IF(NOT(debteliminator),0,IF(OR(L$11=0,AD171+AT172-BK172&lt;=L$11),0,MIN(AD171+AT172-BK172-L$11,$C172-SUM($BU172:CA172))))</f>
        <v>0</v>
      </c>
      <c r="CC172" s="174">
        <f ca="1">IF(NOT(debteliminator),0,IF(OR(M$11=0,AE171+AU172-BL172&lt;=M$11),0,MIN(AE171+AU172-BL172-M$11,$C172-SUM($BU172:CB172))))</f>
        <v>0</v>
      </c>
      <c r="CD172" s="174">
        <f ca="1">IF(NOT(debteliminator),0,IF(OR(N$11=0,AF171+AV172-BM172&lt;=N$11),0,MIN(AF171+AV172-BM172-N$11,$C172-SUM($BU172:CC172))))</f>
        <v>0</v>
      </c>
      <c r="CE172" s="174">
        <f ca="1">IF(NOT(debteliminator),0,IF(OR(O$11=0,AG171+AW172-BN172&lt;=O$11),0,MIN(AG171+AW172-BN172-O$11,$C172-SUM($BU172:CD172))))</f>
        <v>0</v>
      </c>
      <c r="CF172" s="174">
        <f ca="1">IF(NOT(debteliminator),0,IF(OR(P$11=0,AH171+AX172-BO172&lt;=P$11),0,MIN(AH171+AX172-BO172-P$11,$C172-SUM($BU172:CE172))))</f>
        <v>0</v>
      </c>
      <c r="CG172" s="174">
        <f ca="1">IF(NOT(debteliminator),0,IF(OR(Q$11=0,AI171+AY172-BP172&lt;=Q$11),0,MIN(AI171+AY172-BP172-Q$11,$C172-SUM($BU172:CF172))))</f>
        <v>0</v>
      </c>
      <c r="CH172" s="174">
        <f ca="1">IF(NOT(debteliminator),0,IF(OR(R$11=0,AJ171+AZ172-BQ172&lt;=R$11),0,MIN(AJ171+AZ172-BQ172-R$11,$C172-SUM($BU172:CG172))))</f>
        <v>0</v>
      </c>
      <c r="CI172" s="174">
        <f ca="1">IF(NOT(debteliminator),0,IF(OR(S$11=0,AK171+BA172-BR172&lt;=S$11),0,MIN(AK171+BA172-BR172-S$11,$C172-SUM($BU172:CH172))))</f>
        <v>0</v>
      </c>
      <c r="CJ172" s="177">
        <f t="shared" ca="1" si="97"/>
        <v>0</v>
      </c>
      <c r="CL172" s="178">
        <f t="shared" ca="1" si="100"/>
        <v>0</v>
      </c>
      <c r="CM172" s="174">
        <f ca="1">IF(X171&lt;=0,0,IF($C172-$CJ172&lt;=SUM($CL172:CL172),0,IF(BE172+$C172-$CJ172-SUM($CL172:CL172)&gt;X171+AN172,X171+AN172-BE172,$C172-$CJ172-SUM($CL172:CL172))))</f>
        <v>0</v>
      </c>
      <c r="CN172" s="174">
        <f ca="1">IF(Y171&lt;=0,0,IF($C172-$CJ172&lt;=SUM($CL172:CM172),0,IF(BF172+$C172-$CJ172-SUM($CL172:CM172)&gt;Y171+AO172,Y171+AO172-BF172,$C172-$CJ172-SUM($CL172:CM172))))</f>
        <v>0</v>
      </c>
      <c r="CO172" s="174">
        <f ca="1">IF(Z171&lt;=0,0,IF($C172-$CJ172&lt;=SUM($CL172:CN172),0,IF(BG172+$C172-$CJ172-SUM($CL172:CN172)&gt;Z171+AP172,Z171+AP172-BG172,$C172-$CJ172-SUM($CL172:CN172))))</f>
        <v>0</v>
      </c>
      <c r="CP172" s="174">
        <f ca="1">IF(AA171&lt;=0,0,IF($C172-$CJ172&lt;=SUM($CL172:CO172),0,IF(BH172+$C172-$CJ172-SUM($CL172:CO172)&gt;AA171+AQ172,AA171+AQ172-BH172,$C172-$CJ172-SUM($CL172:CO172))))</f>
        <v>0</v>
      </c>
      <c r="CQ172" s="174">
        <f ca="1">IF(AB171&lt;=0,0,IF($C172-$CJ172&lt;=SUM($CL172:CP172),0,IF(BI172+$C172-$CJ172-SUM($CL172:CP172)&gt;AB171+AR172,AB171+AR172-BI172,$C172-$CJ172-SUM($CL172:CP172))))</f>
        <v>0</v>
      </c>
      <c r="CR172" s="174">
        <f ca="1">IF(AC171&lt;=0,0,IF($C172-$CJ172&lt;=SUM($CL172:CQ172),0,IF(BJ172+$C172-$CJ172-SUM($CL172:CQ172)&gt;AC171+AS172,AC171+AS172-BJ172,$C172-$CJ172-SUM($CL172:CQ172))))</f>
        <v>0</v>
      </c>
      <c r="CS172" s="174">
        <f ca="1">IF(AD171&lt;=0,0,IF($C172-$CJ172&lt;=SUM($CL172:CR172),0,IF(BK172+$C172-$CJ172-SUM($CL172:CR172)&gt;AD171+AT172,AD171+AT172-BK172,$C172-$CJ172-SUM($CL172:CR172))))</f>
        <v>0</v>
      </c>
      <c r="CT172" s="174">
        <f ca="1">IF(AE171&lt;=0,0,IF($C172-$CJ172&lt;=SUM($CL172:CS172),0,IF(BL172+$C172-$CJ172-SUM($CL172:CS172)&gt;AE171+AU172,AE171+AU172-BL172,$C172-$CJ172-SUM($CL172:CS172))))</f>
        <v>0</v>
      </c>
      <c r="CU172" s="174">
        <f ca="1">IF(AF171&lt;=0,0,IF($C172-$CJ172&lt;=SUM($CL172:CT172),0,IF(BM172+$C172-$CJ172-SUM($CL172:CT172)&gt;AF171+AV172,AF171+AV172-BM172,$C172-$CJ172-SUM($CL172:CT172))))</f>
        <v>0</v>
      </c>
      <c r="CV172" s="174">
        <f ca="1">IF(AG171&lt;=0,0,IF($C172-$CJ172&lt;=SUM($CL172:CU172),0,IF(BN172+$C172-$CJ172-SUM($CL172:CU172)&gt;AG171+AW172,AG171+AW172-BN172,$C172-$CJ172-SUM($CL172:CU172))))</f>
        <v>0</v>
      </c>
      <c r="CW172" s="174">
        <f ca="1">IF(AH171&lt;=0,0,IF($C172-$CJ172&lt;=SUM($CL172:CV172),0,IF(BO172+$C172-$CJ172-SUM($CL172:CV172)&gt;AH171+AX172,AH171+AX172-BO172,$C172-$CJ172-SUM($CL172:CV172))))</f>
        <v>0</v>
      </c>
      <c r="CX172" s="174">
        <f ca="1">IF(AI171&lt;=0,0,IF($C172-$CJ172&lt;=SUM($CL172:CW172),0,IF(BP172+$C172-$CJ172-SUM($CL172:CW172)&gt;AI171+AY172,AI171+AY172-BP172,$C172-$CJ172-SUM($CL172:CW172))))</f>
        <v>0</v>
      </c>
      <c r="CY172" s="174">
        <f ca="1">IF(AJ171&lt;=0,0,IF($C172-$CJ172&lt;=SUM($CL172:CX172),0,IF(BQ172+$C172-$CJ172-SUM($CL172:CX172)&gt;AJ171+AZ172,AJ171+AZ172-BQ172,$C172-$CJ172-SUM($CL172:CX172))))</f>
        <v>0</v>
      </c>
      <c r="CZ172" s="174">
        <f ca="1">IF(AK171&lt;=0,0,IF($C172-$CJ172&lt;=SUM($CL172:CY172),0,IF(BR172+$C172-$CJ172-SUM($CL172:CY172)&gt;AK171+BA172,AK171+BA172-BR172,$C172-$CJ172-SUM($CL172:CY172))))</f>
        <v>0</v>
      </c>
      <c r="DA172" s="176"/>
      <c r="DB172" s="176"/>
    </row>
    <row r="173" spans="1:106">
      <c r="A173" s="165" t="str">
        <f t="shared" ca="1" si="86"/>
        <v/>
      </c>
      <c r="B173" s="166" t="e">
        <f t="shared" ca="1" si="98"/>
        <v>#N/A</v>
      </c>
      <c r="C173" s="169" t="str">
        <f ca="1">IF(A173="","",IF(debteliminator,IF(($E$7-BS173)&lt;0,0,$E$7-BS173),0)+D173)</f>
        <v/>
      </c>
      <c r="D173" s="420"/>
      <c r="E173" s="172">
        <f t="shared" ca="1" si="99"/>
        <v>0</v>
      </c>
      <c r="F173" s="172">
        <f t="shared" ca="1" si="101"/>
        <v>0</v>
      </c>
      <c r="G173" s="172">
        <f t="shared" ca="1" si="102"/>
        <v>0</v>
      </c>
      <c r="H173" s="172">
        <f t="shared" ca="1" si="103"/>
        <v>0</v>
      </c>
      <c r="I173" s="172">
        <f t="shared" ca="1" si="104"/>
        <v>0</v>
      </c>
      <c r="J173" s="172">
        <f t="shared" ca="1" si="105"/>
        <v>0</v>
      </c>
      <c r="K173" s="172">
        <f t="shared" ca="1" si="106"/>
        <v>0</v>
      </c>
      <c r="L173" s="172">
        <f t="shared" ca="1" si="107"/>
        <v>0</v>
      </c>
      <c r="M173" s="172">
        <f t="shared" ca="1" si="108"/>
        <v>0</v>
      </c>
      <c r="N173" s="172">
        <f t="shared" ca="1" si="109"/>
        <v>0</v>
      </c>
      <c r="O173" s="172">
        <f t="shared" ca="1" si="110"/>
        <v>0</v>
      </c>
      <c r="P173" s="172">
        <f t="shared" ca="1" si="111"/>
        <v>0</v>
      </c>
      <c r="Q173" s="172">
        <f t="shared" ca="1" si="112"/>
        <v>0</v>
      </c>
      <c r="R173" s="172">
        <f t="shared" ca="1" si="113"/>
        <v>0</v>
      </c>
      <c r="S173" s="172">
        <f t="shared" ca="1" si="114"/>
        <v>0</v>
      </c>
      <c r="U173" s="169">
        <f t="shared" ca="1" si="87"/>
        <v>0</v>
      </c>
      <c r="V173" s="173">
        <f t="shared" ca="1" si="88"/>
        <v>0</v>
      </c>
      <c r="W173" s="174">
        <f t="shared" ca="1" si="89"/>
        <v>0</v>
      </c>
      <c r="X173" s="174">
        <f t="shared" ca="1" si="115"/>
        <v>0</v>
      </c>
      <c r="Y173" s="174">
        <f t="shared" ca="1" si="115"/>
        <v>0</v>
      </c>
      <c r="Z173" s="174">
        <f t="shared" ca="1" si="115"/>
        <v>0</v>
      </c>
      <c r="AA173" s="174">
        <f t="shared" ca="1" si="115"/>
        <v>0</v>
      </c>
      <c r="AB173" s="174">
        <f t="shared" ca="1" si="115"/>
        <v>0</v>
      </c>
      <c r="AC173" s="174">
        <f t="shared" ca="1" si="115"/>
        <v>0</v>
      </c>
      <c r="AD173" s="174">
        <f t="shared" ca="1" si="115"/>
        <v>0</v>
      </c>
      <c r="AE173" s="174">
        <f t="shared" ca="1" si="115"/>
        <v>0</v>
      </c>
      <c r="AF173" s="174">
        <f t="shared" ca="1" si="115"/>
        <v>0</v>
      </c>
      <c r="AG173" s="174">
        <f t="shared" ca="1" si="115"/>
        <v>0</v>
      </c>
      <c r="AH173" s="174">
        <f t="shared" ca="1" si="115"/>
        <v>0</v>
      </c>
      <c r="AI173" s="174">
        <f t="shared" ca="1" si="115"/>
        <v>0</v>
      </c>
      <c r="AJ173" s="174">
        <f t="shared" ca="1" si="115"/>
        <v>0</v>
      </c>
      <c r="AK173" s="174">
        <f t="shared" ca="1" si="115"/>
        <v>0</v>
      </c>
      <c r="AL173" s="179"/>
      <c r="AM173" s="174">
        <f t="shared" ca="1" si="91"/>
        <v>0</v>
      </c>
      <c r="AN173" s="174">
        <f t="shared" ca="1" si="116"/>
        <v>0</v>
      </c>
      <c r="AO173" s="174">
        <f t="shared" ca="1" si="116"/>
        <v>0</v>
      </c>
      <c r="AP173" s="174">
        <f t="shared" ca="1" si="116"/>
        <v>0</v>
      </c>
      <c r="AQ173" s="174">
        <f t="shared" ca="1" si="116"/>
        <v>0</v>
      </c>
      <c r="AR173" s="174">
        <f t="shared" ca="1" si="116"/>
        <v>0</v>
      </c>
      <c r="AS173" s="174">
        <f t="shared" ca="1" si="116"/>
        <v>0</v>
      </c>
      <c r="AT173" s="174">
        <f t="shared" ca="1" si="116"/>
        <v>0</v>
      </c>
      <c r="AU173" s="174">
        <f t="shared" ca="1" si="116"/>
        <v>0</v>
      </c>
      <c r="AV173" s="174">
        <f t="shared" ca="1" si="116"/>
        <v>0</v>
      </c>
      <c r="AW173" s="174">
        <f t="shared" ca="1" si="116"/>
        <v>0</v>
      </c>
      <c r="AX173" s="174">
        <f t="shared" ca="1" si="116"/>
        <v>0</v>
      </c>
      <c r="AY173" s="174">
        <f t="shared" ca="1" si="116"/>
        <v>0</v>
      </c>
      <c r="AZ173" s="174">
        <f t="shared" ca="1" si="116"/>
        <v>0</v>
      </c>
      <c r="BA173" s="174">
        <f t="shared" ca="1" si="116"/>
        <v>0</v>
      </c>
      <c r="BB173" s="175">
        <f t="shared" ca="1" si="93"/>
        <v>0</v>
      </c>
      <c r="BC173" s="176"/>
      <c r="BD173" s="174">
        <f t="shared" ca="1" si="94"/>
        <v>0</v>
      </c>
      <c r="BE173" s="174">
        <f t="shared" ca="1" si="117"/>
        <v>0</v>
      </c>
      <c r="BF173" s="174">
        <f t="shared" ca="1" si="117"/>
        <v>0</v>
      </c>
      <c r="BG173" s="174">
        <f t="shared" ca="1" si="117"/>
        <v>0</v>
      </c>
      <c r="BH173" s="174">
        <f t="shared" ca="1" si="117"/>
        <v>0</v>
      </c>
      <c r="BI173" s="174">
        <f t="shared" ca="1" si="117"/>
        <v>0</v>
      </c>
      <c r="BJ173" s="174">
        <f t="shared" ca="1" si="117"/>
        <v>0</v>
      </c>
      <c r="BK173" s="174">
        <f t="shared" ca="1" si="117"/>
        <v>0</v>
      </c>
      <c r="BL173" s="174">
        <f t="shared" ca="1" si="117"/>
        <v>0</v>
      </c>
      <c r="BM173" s="174">
        <f t="shared" ca="1" si="117"/>
        <v>0</v>
      </c>
      <c r="BN173" s="174">
        <f t="shared" ca="1" si="117"/>
        <v>0</v>
      </c>
      <c r="BO173" s="174">
        <f t="shared" ca="1" si="117"/>
        <v>0</v>
      </c>
      <c r="BP173" s="174">
        <f t="shared" ca="1" si="117"/>
        <v>0</v>
      </c>
      <c r="BQ173" s="174">
        <f t="shared" ca="1" si="117"/>
        <v>0</v>
      </c>
      <c r="BR173" s="174">
        <f t="shared" ca="1" si="117"/>
        <v>0</v>
      </c>
      <c r="BS173" s="177">
        <f t="shared" ca="1" si="96"/>
        <v>0</v>
      </c>
      <c r="BT173" s="175"/>
      <c r="BU173" s="178">
        <f ca="1">IF(NOT(debteliminator),0,IF(OR(E$11=0,W172+AM173-BD173&lt;=E$11),0,MIN(W172+AM173-BD173-E$11,$C173)))</f>
        <v>0</v>
      </c>
      <c r="BV173" s="174">
        <f ca="1">IF(NOT(debteliminator),0,IF(OR(F$11=0,X172+AN173-BE173&lt;=F$11),0,MIN(X172+AN173-BE173-F$11,$C173-SUM($BU173:BU173))))</f>
        <v>0</v>
      </c>
      <c r="BW173" s="174">
        <f ca="1">IF(NOT(debteliminator),0,IF(OR(G$11=0,Y172+AO173-BF173&lt;=G$11),0,MIN(Y172+AO173-BF173-G$11,$C173-SUM($BU173:BV173))))</f>
        <v>0</v>
      </c>
      <c r="BX173" s="174">
        <f ca="1">IF(NOT(debteliminator),0,IF(OR(H$11=0,Z172+AP173-BG173&lt;=H$11),0,MIN(Z172+AP173-BG173-H$11,$C173-SUM($BU173:BW173))))</f>
        <v>0</v>
      </c>
      <c r="BY173" s="174">
        <f ca="1">IF(NOT(debteliminator),0,IF(OR(I$11=0,AA172+AQ173-BH173&lt;=I$11),0,MIN(AA172+AQ173-BH173-I$11,$C173-SUM($BU173:BX173))))</f>
        <v>0</v>
      </c>
      <c r="BZ173" s="174">
        <f ca="1">IF(NOT(debteliminator),0,IF(OR(J$11=0,AB172+AR173-BI173&lt;=J$11),0,MIN(AB172+AR173-BI173-J$11,$C173-SUM($BU173:BY173))))</f>
        <v>0</v>
      </c>
      <c r="CA173" s="174">
        <f ca="1">IF(NOT(debteliminator),0,IF(OR(K$11=0,AC172+AS173-BJ173&lt;=K$11),0,MIN(AC172+AS173-BJ173-K$11,$C173-SUM($BU173:BZ173))))</f>
        <v>0</v>
      </c>
      <c r="CB173" s="174">
        <f ca="1">IF(NOT(debteliminator),0,IF(OR(L$11=0,AD172+AT173-BK173&lt;=L$11),0,MIN(AD172+AT173-BK173-L$11,$C173-SUM($BU173:CA173))))</f>
        <v>0</v>
      </c>
      <c r="CC173" s="174">
        <f ca="1">IF(NOT(debteliminator),0,IF(OR(M$11=0,AE172+AU173-BL173&lt;=M$11),0,MIN(AE172+AU173-BL173-M$11,$C173-SUM($BU173:CB173))))</f>
        <v>0</v>
      </c>
      <c r="CD173" s="174">
        <f ca="1">IF(NOT(debteliminator),0,IF(OR(N$11=0,AF172+AV173-BM173&lt;=N$11),0,MIN(AF172+AV173-BM173-N$11,$C173-SUM($BU173:CC173))))</f>
        <v>0</v>
      </c>
      <c r="CE173" s="174">
        <f ca="1">IF(NOT(debteliminator),0,IF(OR(O$11=0,AG172+AW173-BN173&lt;=O$11),0,MIN(AG172+AW173-BN173-O$11,$C173-SUM($BU173:CD173))))</f>
        <v>0</v>
      </c>
      <c r="CF173" s="174">
        <f ca="1">IF(NOT(debteliminator),0,IF(OR(P$11=0,AH172+AX173-BO173&lt;=P$11),0,MIN(AH172+AX173-BO173-P$11,$C173-SUM($BU173:CE173))))</f>
        <v>0</v>
      </c>
      <c r="CG173" s="174">
        <f ca="1">IF(NOT(debteliminator),0,IF(OR(Q$11=0,AI172+AY173-BP173&lt;=Q$11),0,MIN(AI172+AY173-BP173-Q$11,$C173-SUM($BU173:CF173))))</f>
        <v>0</v>
      </c>
      <c r="CH173" s="174">
        <f ca="1">IF(NOT(debteliminator),0,IF(OR(R$11=0,AJ172+AZ173-BQ173&lt;=R$11),0,MIN(AJ172+AZ173-BQ173-R$11,$C173-SUM($BU173:CG173))))</f>
        <v>0</v>
      </c>
      <c r="CI173" s="174">
        <f ca="1">IF(NOT(debteliminator),0,IF(OR(S$11=0,AK172+BA173-BR173&lt;=S$11),0,MIN(AK172+BA173-BR173-S$11,$C173-SUM($BU173:CH173))))</f>
        <v>0</v>
      </c>
      <c r="CJ173" s="177">
        <f t="shared" ca="1" si="97"/>
        <v>0</v>
      </c>
      <c r="CL173" s="178">
        <f t="shared" ca="1" si="100"/>
        <v>0</v>
      </c>
      <c r="CM173" s="174">
        <f ca="1">IF(X172&lt;=0,0,IF($C173-$CJ173&lt;=SUM($CL173:CL173),0,IF(BE173+$C173-$CJ173-SUM($CL173:CL173)&gt;X172+AN173,X172+AN173-BE173,$C173-$CJ173-SUM($CL173:CL173))))</f>
        <v>0</v>
      </c>
      <c r="CN173" s="174">
        <f ca="1">IF(Y172&lt;=0,0,IF($C173-$CJ173&lt;=SUM($CL173:CM173),0,IF(BF173+$C173-$CJ173-SUM($CL173:CM173)&gt;Y172+AO173,Y172+AO173-BF173,$C173-$CJ173-SUM($CL173:CM173))))</f>
        <v>0</v>
      </c>
      <c r="CO173" s="174">
        <f ca="1">IF(Z172&lt;=0,0,IF($C173-$CJ173&lt;=SUM($CL173:CN173),0,IF(BG173+$C173-$CJ173-SUM($CL173:CN173)&gt;Z172+AP173,Z172+AP173-BG173,$C173-$CJ173-SUM($CL173:CN173))))</f>
        <v>0</v>
      </c>
      <c r="CP173" s="174">
        <f ca="1">IF(AA172&lt;=0,0,IF($C173-$CJ173&lt;=SUM($CL173:CO173),0,IF(BH173+$C173-$CJ173-SUM($CL173:CO173)&gt;AA172+AQ173,AA172+AQ173-BH173,$C173-$CJ173-SUM($CL173:CO173))))</f>
        <v>0</v>
      </c>
      <c r="CQ173" s="174">
        <f ca="1">IF(AB172&lt;=0,0,IF($C173-$CJ173&lt;=SUM($CL173:CP173),0,IF(BI173+$C173-$CJ173-SUM($CL173:CP173)&gt;AB172+AR173,AB172+AR173-BI173,$C173-$CJ173-SUM($CL173:CP173))))</f>
        <v>0</v>
      </c>
      <c r="CR173" s="174">
        <f ca="1">IF(AC172&lt;=0,0,IF($C173-$CJ173&lt;=SUM($CL173:CQ173),0,IF(BJ173+$C173-$CJ173-SUM($CL173:CQ173)&gt;AC172+AS173,AC172+AS173-BJ173,$C173-$CJ173-SUM($CL173:CQ173))))</f>
        <v>0</v>
      </c>
      <c r="CS173" s="174">
        <f ca="1">IF(AD172&lt;=0,0,IF($C173-$CJ173&lt;=SUM($CL173:CR173),0,IF(BK173+$C173-$CJ173-SUM($CL173:CR173)&gt;AD172+AT173,AD172+AT173-BK173,$C173-$CJ173-SUM($CL173:CR173))))</f>
        <v>0</v>
      </c>
      <c r="CT173" s="174">
        <f ca="1">IF(AE172&lt;=0,0,IF($C173-$CJ173&lt;=SUM($CL173:CS173),0,IF(BL173+$C173-$CJ173-SUM($CL173:CS173)&gt;AE172+AU173,AE172+AU173-BL173,$C173-$CJ173-SUM($CL173:CS173))))</f>
        <v>0</v>
      </c>
      <c r="CU173" s="174">
        <f ca="1">IF(AF172&lt;=0,0,IF($C173-$CJ173&lt;=SUM($CL173:CT173),0,IF(BM173+$C173-$CJ173-SUM($CL173:CT173)&gt;AF172+AV173,AF172+AV173-BM173,$C173-$CJ173-SUM($CL173:CT173))))</f>
        <v>0</v>
      </c>
      <c r="CV173" s="174">
        <f ca="1">IF(AG172&lt;=0,0,IF($C173-$CJ173&lt;=SUM($CL173:CU173),0,IF(BN173+$C173-$CJ173-SUM($CL173:CU173)&gt;AG172+AW173,AG172+AW173-BN173,$C173-$CJ173-SUM($CL173:CU173))))</f>
        <v>0</v>
      </c>
      <c r="CW173" s="174">
        <f ca="1">IF(AH172&lt;=0,0,IF($C173-$CJ173&lt;=SUM($CL173:CV173),0,IF(BO173+$C173-$CJ173-SUM($CL173:CV173)&gt;AH172+AX173,AH172+AX173-BO173,$C173-$CJ173-SUM($CL173:CV173))))</f>
        <v>0</v>
      </c>
      <c r="CX173" s="174">
        <f ca="1">IF(AI172&lt;=0,0,IF($C173-$CJ173&lt;=SUM($CL173:CW173),0,IF(BP173+$C173-$CJ173-SUM($CL173:CW173)&gt;AI172+AY173,AI172+AY173-BP173,$C173-$CJ173-SUM($CL173:CW173))))</f>
        <v>0</v>
      </c>
      <c r="CY173" s="174">
        <f ca="1">IF(AJ172&lt;=0,0,IF($C173-$CJ173&lt;=SUM($CL173:CX173),0,IF(BQ173+$C173-$CJ173-SUM($CL173:CX173)&gt;AJ172+AZ173,AJ172+AZ173-BQ173,$C173-$CJ173-SUM($CL173:CX173))))</f>
        <v>0</v>
      </c>
      <c r="CZ173" s="174">
        <f ca="1">IF(AK172&lt;=0,0,IF($C173-$CJ173&lt;=SUM($CL173:CY173),0,IF(BR173+$C173-$CJ173-SUM($CL173:CY173)&gt;AK172+BA173,AK172+BA173-BR173,$C173-$CJ173-SUM($CL173:CY173))))</f>
        <v>0</v>
      </c>
      <c r="DA173" s="176"/>
      <c r="DB173" s="176"/>
    </row>
    <row r="174" spans="1:106">
      <c r="A174" s="165" t="str">
        <f t="shared" ca="1" si="86"/>
        <v/>
      </c>
      <c r="B174" s="166" t="e">
        <f t="shared" ca="1" si="98"/>
        <v>#N/A</v>
      </c>
      <c r="C174" s="169" t="str">
        <f ca="1">IF(A174="","",IF(debteliminator,IF(($E$7-BS174)&lt;0,0,$E$7-BS174),0)+D174)</f>
        <v/>
      </c>
      <c r="D174" s="420"/>
      <c r="E174" s="172">
        <f t="shared" ca="1" si="99"/>
        <v>0</v>
      </c>
      <c r="F174" s="172">
        <f t="shared" ca="1" si="101"/>
        <v>0</v>
      </c>
      <c r="G174" s="172">
        <f t="shared" ca="1" si="102"/>
        <v>0</v>
      </c>
      <c r="H174" s="172">
        <f t="shared" ca="1" si="103"/>
        <v>0</v>
      </c>
      <c r="I174" s="172">
        <f t="shared" ca="1" si="104"/>
        <v>0</v>
      </c>
      <c r="J174" s="172">
        <f t="shared" ca="1" si="105"/>
        <v>0</v>
      </c>
      <c r="K174" s="172">
        <f t="shared" ca="1" si="106"/>
        <v>0</v>
      </c>
      <c r="L174" s="172">
        <f t="shared" ca="1" si="107"/>
        <v>0</v>
      </c>
      <c r="M174" s="172">
        <f t="shared" ca="1" si="108"/>
        <v>0</v>
      </c>
      <c r="N174" s="172">
        <f t="shared" ca="1" si="109"/>
        <v>0</v>
      </c>
      <c r="O174" s="172">
        <f t="shared" ca="1" si="110"/>
        <v>0</v>
      </c>
      <c r="P174" s="172">
        <f t="shared" ca="1" si="111"/>
        <v>0</v>
      </c>
      <c r="Q174" s="172">
        <f t="shared" ca="1" si="112"/>
        <v>0</v>
      </c>
      <c r="R174" s="172">
        <f t="shared" ca="1" si="113"/>
        <v>0</v>
      </c>
      <c r="S174" s="172">
        <f t="shared" ca="1" si="114"/>
        <v>0</v>
      </c>
      <c r="U174" s="169">
        <f t="shared" ca="1" si="87"/>
        <v>0</v>
      </c>
      <c r="V174" s="173">
        <f t="shared" ca="1" si="88"/>
        <v>0</v>
      </c>
      <c r="W174" s="174">
        <f t="shared" ca="1" si="89"/>
        <v>0</v>
      </c>
      <c r="X174" s="174">
        <f t="shared" ca="1" si="115"/>
        <v>0</v>
      </c>
      <c r="Y174" s="174">
        <f t="shared" ca="1" si="115"/>
        <v>0</v>
      </c>
      <c r="Z174" s="174">
        <f t="shared" ca="1" si="115"/>
        <v>0</v>
      </c>
      <c r="AA174" s="174">
        <f t="shared" ca="1" si="115"/>
        <v>0</v>
      </c>
      <c r="AB174" s="174">
        <f t="shared" ca="1" si="115"/>
        <v>0</v>
      </c>
      <c r="AC174" s="174">
        <f t="shared" ca="1" si="115"/>
        <v>0</v>
      </c>
      <c r="AD174" s="174">
        <f t="shared" ca="1" si="115"/>
        <v>0</v>
      </c>
      <c r="AE174" s="174">
        <f t="shared" ca="1" si="115"/>
        <v>0</v>
      </c>
      <c r="AF174" s="174">
        <f t="shared" ca="1" si="115"/>
        <v>0</v>
      </c>
      <c r="AG174" s="174">
        <f t="shared" ca="1" si="115"/>
        <v>0</v>
      </c>
      <c r="AH174" s="174">
        <f t="shared" ca="1" si="115"/>
        <v>0</v>
      </c>
      <c r="AI174" s="174">
        <f t="shared" ca="1" si="115"/>
        <v>0</v>
      </c>
      <c r="AJ174" s="174">
        <f t="shared" ca="1" si="115"/>
        <v>0</v>
      </c>
      <c r="AK174" s="174">
        <f t="shared" ca="1" si="115"/>
        <v>0</v>
      </c>
      <c r="AL174" s="179"/>
      <c r="AM174" s="174">
        <f t="shared" ca="1" si="91"/>
        <v>0</v>
      </c>
      <c r="AN174" s="174">
        <f t="shared" ca="1" si="116"/>
        <v>0</v>
      </c>
      <c r="AO174" s="174">
        <f t="shared" ca="1" si="116"/>
        <v>0</v>
      </c>
      <c r="AP174" s="174">
        <f t="shared" ca="1" si="116"/>
        <v>0</v>
      </c>
      <c r="AQ174" s="174">
        <f t="shared" ca="1" si="116"/>
        <v>0</v>
      </c>
      <c r="AR174" s="174">
        <f t="shared" ca="1" si="116"/>
        <v>0</v>
      </c>
      <c r="AS174" s="174">
        <f t="shared" ca="1" si="116"/>
        <v>0</v>
      </c>
      <c r="AT174" s="174">
        <f t="shared" ca="1" si="116"/>
        <v>0</v>
      </c>
      <c r="AU174" s="174">
        <f t="shared" ca="1" si="116"/>
        <v>0</v>
      </c>
      <c r="AV174" s="174">
        <f t="shared" ca="1" si="116"/>
        <v>0</v>
      </c>
      <c r="AW174" s="174">
        <f t="shared" ca="1" si="116"/>
        <v>0</v>
      </c>
      <c r="AX174" s="174">
        <f t="shared" ca="1" si="116"/>
        <v>0</v>
      </c>
      <c r="AY174" s="174">
        <f t="shared" ca="1" si="116"/>
        <v>0</v>
      </c>
      <c r="AZ174" s="174">
        <f t="shared" ca="1" si="116"/>
        <v>0</v>
      </c>
      <c r="BA174" s="174">
        <f t="shared" ca="1" si="116"/>
        <v>0</v>
      </c>
      <c r="BB174" s="175">
        <f t="shared" ca="1" si="93"/>
        <v>0</v>
      </c>
      <c r="BC174" s="176"/>
      <c r="BD174" s="174">
        <f t="shared" ca="1" si="94"/>
        <v>0</v>
      </c>
      <c r="BE174" s="174">
        <f t="shared" ca="1" si="117"/>
        <v>0</v>
      </c>
      <c r="BF174" s="174">
        <f t="shared" ca="1" si="117"/>
        <v>0</v>
      </c>
      <c r="BG174" s="174">
        <f t="shared" ca="1" si="117"/>
        <v>0</v>
      </c>
      <c r="BH174" s="174">
        <f t="shared" ca="1" si="117"/>
        <v>0</v>
      </c>
      <c r="BI174" s="174">
        <f t="shared" ca="1" si="117"/>
        <v>0</v>
      </c>
      <c r="BJ174" s="174">
        <f t="shared" ca="1" si="117"/>
        <v>0</v>
      </c>
      <c r="BK174" s="174">
        <f t="shared" ca="1" si="117"/>
        <v>0</v>
      </c>
      <c r="BL174" s="174">
        <f t="shared" ca="1" si="117"/>
        <v>0</v>
      </c>
      <c r="BM174" s="174">
        <f t="shared" ca="1" si="117"/>
        <v>0</v>
      </c>
      <c r="BN174" s="174">
        <f t="shared" ca="1" si="117"/>
        <v>0</v>
      </c>
      <c r="BO174" s="174">
        <f t="shared" ca="1" si="117"/>
        <v>0</v>
      </c>
      <c r="BP174" s="174">
        <f t="shared" ca="1" si="117"/>
        <v>0</v>
      </c>
      <c r="BQ174" s="174">
        <f t="shared" ca="1" si="117"/>
        <v>0</v>
      </c>
      <c r="BR174" s="174">
        <f t="shared" ca="1" si="117"/>
        <v>0</v>
      </c>
      <c r="BS174" s="177">
        <f t="shared" ca="1" si="96"/>
        <v>0</v>
      </c>
      <c r="BT174" s="175"/>
      <c r="BU174" s="178">
        <f ca="1">IF(NOT(debteliminator),0,IF(OR(E$11=0,W173+AM174-BD174&lt;=E$11),0,MIN(W173+AM174-BD174-E$11,$C174)))</f>
        <v>0</v>
      </c>
      <c r="BV174" s="174">
        <f ca="1">IF(NOT(debteliminator),0,IF(OR(F$11=0,X173+AN174-BE174&lt;=F$11),0,MIN(X173+AN174-BE174-F$11,$C174-SUM($BU174:BU174))))</f>
        <v>0</v>
      </c>
      <c r="BW174" s="174">
        <f ca="1">IF(NOT(debteliminator),0,IF(OR(G$11=0,Y173+AO174-BF174&lt;=G$11),0,MIN(Y173+AO174-BF174-G$11,$C174-SUM($BU174:BV174))))</f>
        <v>0</v>
      </c>
      <c r="BX174" s="174">
        <f ca="1">IF(NOT(debteliminator),0,IF(OR(H$11=0,Z173+AP174-BG174&lt;=H$11),0,MIN(Z173+AP174-BG174-H$11,$C174-SUM($BU174:BW174))))</f>
        <v>0</v>
      </c>
      <c r="BY174" s="174">
        <f ca="1">IF(NOT(debteliminator),0,IF(OR(I$11=0,AA173+AQ174-BH174&lt;=I$11),0,MIN(AA173+AQ174-BH174-I$11,$C174-SUM($BU174:BX174))))</f>
        <v>0</v>
      </c>
      <c r="BZ174" s="174">
        <f ca="1">IF(NOT(debteliminator),0,IF(OR(J$11=0,AB173+AR174-BI174&lt;=J$11),0,MIN(AB173+AR174-BI174-J$11,$C174-SUM($BU174:BY174))))</f>
        <v>0</v>
      </c>
      <c r="CA174" s="174">
        <f ca="1">IF(NOT(debteliminator),0,IF(OR(K$11=0,AC173+AS174-BJ174&lt;=K$11),0,MIN(AC173+AS174-BJ174-K$11,$C174-SUM($BU174:BZ174))))</f>
        <v>0</v>
      </c>
      <c r="CB174" s="174">
        <f ca="1">IF(NOT(debteliminator),0,IF(OR(L$11=0,AD173+AT174-BK174&lt;=L$11),0,MIN(AD173+AT174-BK174-L$11,$C174-SUM($BU174:CA174))))</f>
        <v>0</v>
      </c>
      <c r="CC174" s="174">
        <f ca="1">IF(NOT(debteliminator),0,IF(OR(M$11=0,AE173+AU174-BL174&lt;=M$11),0,MIN(AE173+AU174-BL174-M$11,$C174-SUM($BU174:CB174))))</f>
        <v>0</v>
      </c>
      <c r="CD174" s="174">
        <f ca="1">IF(NOT(debteliminator),0,IF(OR(N$11=0,AF173+AV174-BM174&lt;=N$11),0,MIN(AF173+AV174-BM174-N$11,$C174-SUM($BU174:CC174))))</f>
        <v>0</v>
      </c>
      <c r="CE174" s="174">
        <f ca="1">IF(NOT(debteliminator),0,IF(OR(O$11=0,AG173+AW174-BN174&lt;=O$11),0,MIN(AG173+AW174-BN174-O$11,$C174-SUM($BU174:CD174))))</f>
        <v>0</v>
      </c>
      <c r="CF174" s="174">
        <f ca="1">IF(NOT(debteliminator),0,IF(OR(P$11=0,AH173+AX174-BO174&lt;=P$11),0,MIN(AH173+AX174-BO174-P$11,$C174-SUM($BU174:CE174))))</f>
        <v>0</v>
      </c>
      <c r="CG174" s="174">
        <f ca="1">IF(NOT(debteliminator),0,IF(OR(Q$11=0,AI173+AY174-BP174&lt;=Q$11),0,MIN(AI173+AY174-BP174-Q$11,$C174-SUM($BU174:CF174))))</f>
        <v>0</v>
      </c>
      <c r="CH174" s="174">
        <f ca="1">IF(NOT(debteliminator),0,IF(OR(R$11=0,AJ173+AZ174-BQ174&lt;=R$11),0,MIN(AJ173+AZ174-BQ174-R$11,$C174-SUM($BU174:CG174))))</f>
        <v>0</v>
      </c>
      <c r="CI174" s="174">
        <f ca="1">IF(NOT(debteliminator),0,IF(OR(S$11=0,AK173+BA174-BR174&lt;=S$11),0,MIN(AK173+BA174-BR174-S$11,$C174-SUM($BU174:CH174))))</f>
        <v>0</v>
      </c>
      <c r="CJ174" s="177">
        <f t="shared" ca="1" si="97"/>
        <v>0</v>
      </c>
      <c r="CL174" s="178">
        <f t="shared" ca="1" si="100"/>
        <v>0</v>
      </c>
      <c r="CM174" s="174">
        <f ca="1">IF(X173&lt;=0,0,IF($C174-$CJ174&lt;=SUM($CL174:CL174),0,IF(BE174+$C174-$CJ174-SUM($CL174:CL174)&gt;X173+AN174,X173+AN174-BE174,$C174-$CJ174-SUM($CL174:CL174))))</f>
        <v>0</v>
      </c>
      <c r="CN174" s="174">
        <f ca="1">IF(Y173&lt;=0,0,IF($C174-$CJ174&lt;=SUM($CL174:CM174),0,IF(BF174+$C174-$CJ174-SUM($CL174:CM174)&gt;Y173+AO174,Y173+AO174-BF174,$C174-$CJ174-SUM($CL174:CM174))))</f>
        <v>0</v>
      </c>
      <c r="CO174" s="174">
        <f ca="1">IF(Z173&lt;=0,0,IF($C174-$CJ174&lt;=SUM($CL174:CN174),0,IF(BG174+$C174-$CJ174-SUM($CL174:CN174)&gt;Z173+AP174,Z173+AP174-BG174,$C174-$CJ174-SUM($CL174:CN174))))</f>
        <v>0</v>
      </c>
      <c r="CP174" s="174">
        <f ca="1">IF(AA173&lt;=0,0,IF($C174-$CJ174&lt;=SUM($CL174:CO174),0,IF(BH174+$C174-$CJ174-SUM($CL174:CO174)&gt;AA173+AQ174,AA173+AQ174-BH174,$C174-$CJ174-SUM($CL174:CO174))))</f>
        <v>0</v>
      </c>
      <c r="CQ174" s="174">
        <f ca="1">IF(AB173&lt;=0,0,IF($C174-$CJ174&lt;=SUM($CL174:CP174),0,IF(BI174+$C174-$CJ174-SUM($CL174:CP174)&gt;AB173+AR174,AB173+AR174-BI174,$C174-$CJ174-SUM($CL174:CP174))))</f>
        <v>0</v>
      </c>
      <c r="CR174" s="174">
        <f ca="1">IF(AC173&lt;=0,0,IF($C174-$CJ174&lt;=SUM($CL174:CQ174),0,IF(BJ174+$C174-$CJ174-SUM($CL174:CQ174)&gt;AC173+AS174,AC173+AS174-BJ174,$C174-$CJ174-SUM($CL174:CQ174))))</f>
        <v>0</v>
      </c>
      <c r="CS174" s="174">
        <f ca="1">IF(AD173&lt;=0,0,IF($C174-$CJ174&lt;=SUM($CL174:CR174),0,IF(BK174+$C174-$CJ174-SUM($CL174:CR174)&gt;AD173+AT174,AD173+AT174-BK174,$C174-$CJ174-SUM($CL174:CR174))))</f>
        <v>0</v>
      </c>
      <c r="CT174" s="174">
        <f ca="1">IF(AE173&lt;=0,0,IF($C174-$CJ174&lt;=SUM($CL174:CS174),0,IF(BL174+$C174-$CJ174-SUM($CL174:CS174)&gt;AE173+AU174,AE173+AU174-BL174,$C174-$CJ174-SUM($CL174:CS174))))</f>
        <v>0</v>
      </c>
      <c r="CU174" s="174">
        <f ca="1">IF(AF173&lt;=0,0,IF($C174-$CJ174&lt;=SUM($CL174:CT174),0,IF(BM174+$C174-$CJ174-SUM($CL174:CT174)&gt;AF173+AV174,AF173+AV174-BM174,$C174-$CJ174-SUM($CL174:CT174))))</f>
        <v>0</v>
      </c>
      <c r="CV174" s="174">
        <f ca="1">IF(AG173&lt;=0,0,IF($C174-$CJ174&lt;=SUM($CL174:CU174),0,IF(BN174+$C174-$CJ174-SUM($CL174:CU174)&gt;AG173+AW174,AG173+AW174-BN174,$C174-$CJ174-SUM($CL174:CU174))))</f>
        <v>0</v>
      </c>
      <c r="CW174" s="174">
        <f ca="1">IF(AH173&lt;=0,0,IF($C174-$CJ174&lt;=SUM($CL174:CV174),0,IF(BO174+$C174-$CJ174-SUM($CL174:CV174)&gt;AH173+AX174,AH173+AX174-BO174,$C174-$CJ174-SUM($CL174:CV174))))</f>
        <v>0</v>
      </c>
      <c r="CX174" s="174">
        <f ca="1">IF(AI173&lt;=0,0,IF($C174-$CJ174&lt;=SUM($CL174:CW174),0,IF(BP174+$C174-$CJ174-SUM($CL174:CW174)&gt;AI173+AY174,AI173+AY174-BP174,$C174-$CJ174-SUM($CL174:CW174))))</f>
        <v>0</v>
      </c>
      <c r="CY174" s="174">
        <f ca="1">IF(AJ173&lt;=0,0,IF($C174-$CJ174&lt;=SUM($CL174:CX174),0,IF(BQ174+$C174-$CJ174-SUM($CL174:CX174)&gt;AJ173+AZ174,AJ173+AZ174-BQ174,$C174-$CJ174-SUM($CL174:CX174))))</f>
        <v>0</v>
      </c>
      <c r="CZ174" s="174">
        <f ca="1">IF(AK173&lt;=0,0,IF($C174-$CJ174&lt;=SUM($CL174:CY174),0,IF(BR174+$C174-$CJ174-SUM($CL174:CY174)&gt;AK173+BA174,AK173+BA174-BR174,$C174-$CJ174-SUM($CL174:CY174))))</f>
        <v>0</v>
      </c>
      <c r="DA174" s="176"/>
      <c r="DB174" s="176"/>
    </row>
    <row r="175" spans="1:106">
      <c r="A175" s="165" t="str">
        <f t="shared" ca="1" si="86"/>
        <v/>
      </c>
      <c r="B175" s="166" t="e">
        <f t="shared" ca="1" si="98"/>
        <v>#N/A</v>
      </c>
      <c r="C175" s="169" t="str">
        <f ca="1">IF(A175="","",IF(debteliminator,IF(($E$7-BS175)&lt;0,0,$E$7-BS175),0)+D175)</f>
        <v/>
      </c>
      <c r="D175" s="420"/>
      <c r="E175" s="172">
        <f t="shared" ca="1" si="99"/>
        <v>0</v>
      </c>
      <c r="F175" s="172">
        <f t="shared" ca="1" si="101"/>
        <v>0</v>
      </c>
      <c r="G175" s="172">
        <f t="shared" ca="1" si="102"/>
        <v>0</v>
      </c>
      <c r="H175" s="172">
        <f t="shared" ca="1" si="103"/>
        <v>0</v>
      </c>
      <c r="I175" s="172">
        <f t="shared" ca="1" si="104"/>
        <v>0</v>
      </c>
      <c r="J175" s="172">
        <f t="shared" ca="1" si="105"/>
        <v>0</v>
      </c>
      <c r="K175" s="172">
        <f t="shared" ca="1" si="106"/>
        <v>0</v>
      </c>
      <c r="L175" s="172">
        <f t="shared" ca="1" si="107"/>
        <v>0</v>
      </c>
      <c r="M175" s="172">
        <f t="shared" ca="1" si="108"/>
        <v>0</v>
      </c>
      <c r="N175" s="172">
        <f t="shared" ca="1" si="109"/>
        <v>0</v>
      </c>
      <c r="O175" s="172">
        <f t="shared" ca="1" si="110"/>
        <v>0</v>
      </c>
      <c r="P175" s="172">
        <f t="shared" ca="1" si="111"/>
        <v>0</v>
      </c>
      <c r="Q175" s="172">
        <f t="shared" ca="1" si="112"/>
        <v>0</v>
      </c>
      <c r="R175" s="172">
        <f t="shared" ca="1" si="113"/>
        <v>0</v>
      </c>
      <c r="S175" s="172">
        <f t="shared" ca="1" si="114"/>
        <v>0</v>
      </c>
      <c r="U175" s="169">
        <f t="shared" ca="1" si="87"/>
        <v>0</v>
      </c>
      <c r="V175" s="173">
        <f t="shared" ca="1" si="88"/>
        <v>0</v>
      </c>
      <c r="W175" s="174">
        <f t="shared" ca="1" si="89"/>
        <v>0</v>
      </c>
      <c r="X175" s="174">
        <f t="shared" ca="1" si="115"/>
        <v>0</v>
      </c>
      <c r="Y175" s="174">
        <f t="shared" ca="1" si="115"/>
        <v>0</v>
      </c>
      <c r="Z175" s="174">
        <f t="shared" ca="1" si="115"/>
        <v>0</v>
      </c>
      <c r="AA175" s="174">
        <f t="shared" ca="1" si="115"/>
        <v>0</v>
      </c>
      <c r="AB175" s="174">
        <f t="shared" ca="1" si="115"/>
        <v>0</v>
      </c>
      <c r="AC175" s="174">
        <f t="shared" ca="1" si="115"/>
        <v>0</v>
      </c>
      <c r="AD175" s="174">
        <f t="shared" ca="1" si="115"/>
        <v>0</v>
      </c>
      <c r="AE175" s="174">
        <f t="shared" ca="1" si="115"/>
        <v>0</v>
      </c>
      <c r="AF175" s="174">
        <f t="shared" ca="1" si="115"/>
        <v>0</v>
      </c>
      <c r="AG175" s="174">
        <f t="shared" ca="1" si="115"/>
        <v>0</v>
      </c>
      <c r="AH175" s="174">
        <f t="shared" ca="1" si="115"/>
        <v>0</v>
      </c>
      <c r="AI175" s="174">
        <f t="shared" ca="1" si="115"/>
        <v>0</v>
      </c>
      <c r="AJ175" s="174">
        <f t="shared" ca="1" si="115"/>
        <v>0</v>
      </c>
      <c r="AK175" s="174">
        <f t="shared" ca="1" si="115"/>
        <v>0</v>
      </c>
      <c r="AL175" s="179"/>
      <c r="AM175" s="174">
        <f t="shared" ca="1" si="91"/>
        <v>0</v>
      </c>
      <c r="AN175" s="174">
        <f t="shared" ca="1" si="116"/>
        <v>0</v>
      </c>
      <c r="AO175" s="174">
        <f t="shared" ca="1" si="116"/>
        <v>0</v>
      </c>
      <c r="AP175" s="174">
        <f t="shared" ca="1" si="116"/>
        <v>0</v>
      </c>
      <c r="AQ175" s="174">
        <f t="shared" ca="1" si="116"/>
        <v>0</v>
      </c>
      <c r="AR175" s="174">
        <f t="shared" ca="1" si="116"/>
        <v>0</v>
      </c>
      <c r="AS175" s="174">
        <f t="shared" ca="1" si="116"/>
        <v>0</v>
      </c>
      <c r="AT175" s="174">
        <f t="shared" ca="1" si="116"/>
        <v>0</v>
      </c>
      <c r="AU175" s="174">
        <f t="shared" ca="1" si="116"/>
        <v>0</v>
      </c>
      <c r="AV175" s="174">
        <f t="shared" ca="1" si="116"/>
        <v>0</v>
      </c>
      <c r="AW175" s="174">
        <f t="shared" ca="1" si="116"/>
        <v>0</v>
      </c>
      <c r="AX175" s="174">
        <f t="shared" ca="1" si="116"/>
        <v>0</v>
      </c>
      <c r="AY175" s="174">
        <f t="shared" ca="1" si="116"/>
        <v>0</v>
      </c>
      <c r="AZ175" s="174">
        <f t="shared" ca="1" si="116"/>
        <v>0</v>
      </c>
      <c r="BA175" s="174">
        <f t="shared" ca="1" si="116"/>
        <v>0</v>
      </c>
      <c r="BB175" s="175">
        <f t="shared" ca="1" si="93"/>
        <v>0</v>
      </c>
      <c r="BC175" s="176"/>
      <c r="BD175" s="174">
        <f t="shared" ca="1" si="94"/>
        <v>0</v>
      </c>
      <c r="BE175" s="174">
        <f t="shared" ca="1" si="117"/>
        <v>0</v>
      </c>
      <c r="BF175" s="174">
        <f t="shared" ca="1" si="117"/>
        <v>0</v>
      </c>
      <c r="BG175" s="174">
        <f t="shared" ca="1" si="117"/>
        <v>0</v>
      </c>
      <c r="BH175" s="174">
        <f t="shared" ca="1" si="117"/>
        <v>0</v>
      </c>
      <c r="BI175" s="174">
        <f t="shared" ca="1" si="117"/>
        <v>0</v>
      </c>
      <c r="BJ175" s="174">
        <f t="shared" ca="1" si="117"/>
        <v>0</v>
      </c>
      <c r="BK175" s="174">
        <f t="shared" ca="1" si="117"/>
        <v>0</v>
      </c>
      <c r="BL175" s="174">
        <f t="shared" ca="1" si="117"/>
        <v>0</v>
      </c>
      <c r="BM175" s="174">
        <f t="shared" ca="1" si="117"/>
        <v>0</v>
      </c>
      <c r="BN175" s="174">
        <f t="shared" ca="1" si="117"/>
        <v>0</v>
      </c>
      <c r="BO175" s="174">
        <f t="shared" ca="1" si="117"/>
        <v>0</v>
      </c>
      <c r="BP175" s="174">
        <f t="shared" ca="1" si="117"/>
        <v>0</v>
      </c>
      <c r="BQ175" s="174">
        <f t="shared" ca="1" si="117"/>
        <v>0</v>
      </c>
      <c r="BR175" s="174">
        <f t="shared" ca="1" si="117"/>
        <v>0</v>
      </c>
      <c r="BS175" s="177">
        <f t="shared" ca="1" si="96"/>
        <v>0</v>
      </c>
      <c r="BT175" s="175"/>
      <c r="BU175" s="178">
        <f ca="1">IF(NOT(debteliminator),0,IF(OR(E$11=0,W174+AM175-BD175&lt;=E$11),0,MIN(W174+AM175-BD175-E$11,$C175)))</f>
        <v>0</v>
      </c>
      <c r="BV175" s="174">
        <f ca="1">IF(NOT(debteliminator),0,IF(OR(F$11=0,X174+AN175-BE175&lt;=F$11),0,MIN(X174+AN175-BE175-F$11,$C175-SUM($BU175:BU175))))</f>
        <v>0</v>
      </c>
      <c r="BW175" s="174">
        <f ca="1">IF(NOT(debteliminator),0,IF(OR(G$11=0,Y174+AO175-BF175&lt;=G$11),0,MIN(Y174+AO175-BF175-G$11,$C175-SUM($BU175:BV175))))</f>
        <v>0</v>
      </c>
      <c r="BX175" s="174">
        <f ca="1">IF(NOT(debteliminator),0,IF(OR(H$11=0,Z174+AP175-BG175&lt;=H$11),0,MIN(Z174+AP175-BG175-H$11,$C175-SUM($BU175:BW175))))</f>
        <v>0</v>
      </c>
      <c r="BY175" s="174">
        <f ca="1">IF(NOT(debteliminator),0,IF(OR(I$11=0,AA174+AQ175-BH175&lt;=I$11),0,MIN(AA174+AQ175-BH175-I$11,$C175-SUM($BU175:BX175))))</f>
        <v>0</v>
      </c>
      <c r="BZ175" s="174">
        <f ca="1">IF(NOT(debteliminator),0,IF(OR(J$11=0,AB174+AR175-BI175&lt;=J$11),0,MIN(AB174+AR175-BI175-J$11,$C175-SUM($BU175:BY175))))</f>
        <v>0</v>
      </c>
      <c r="CA175" s="174">
        <f ca="1">IF(NOT(debteliminator),0,IF(OR(K$11=0,AC174+AS175-BJ175&lt;=K$11),0,MIN(AC174+AS175-BJ175-K$11,$C175-SUM($BU175:BZ175))))</f>
        <v>0</v>
      </c>
      <c r="CB175" s="174">
        <f ca="1">IF(NOT(debteliminator),0,IF(OR(L$11=0,AD174+AT175-BK175&lt;=L$11),0,MIN(AD174+AT175-BK175-L$11,$C175-SUM($BU175:CA175))))</f>
        <v>0</v>
      </c>
      <c r="CC175" s="174">
        <f ca="1">IF(NOT(debteliminator),0,IF(OR(M$11=0,AE174+AU175-BL175&lt;=M$11),0,MIN(AE174+AU175-BL175-M$11,$C175-SUM($BU175:CB175))))</f>
        <v>0</v>
      </c>
      <c r="CD175" s="174">
        <f ca="1">IF(NOT(debteliminator),0,IF(OR(N$11=0,AF174+AV175-BM175&lt;=N$11),0,MIN(AF174+AV175-BM175-N$11,$C175-SUM($BU175:CC175))))</f>
        <v>0</v>
      </c>
      <c r="CE175" s="174">
        <f ca="1">IF(NOT(debteliminator),0,IF(OR(O$11=0,AG174+AW175-BN175&lt;=O$11),0,MIN(AG174+AW175-BN175-O$11,$C175-SUM($BU175:CD175))))</f>
        <v>0</v>
      </c>
      <c r="CF175" s="174">
        <f ca="1">IF(NOT(debteliminator),0,IF(OR(P$11=0,AH174+AX175-BO175&lt;=P$11),0,MIN(AH174+AX175-BO175-P$11,$C175-SUM($BU175:CE175))))</f>
        <v>0</v>
      </c>
      <c r="CG175" s="174">
        <f ca="1">IF(NOT(debteliminator),0,IF(OR(Q$11=0,AI174+AY175-BP175&lt;=Q$11),0,MIN(AI174+AY175-BP175-Q$11,$C175-SUM($BU175:CF175))))</f>
        <v>0</v>
      </c>
      <c r="CH175" s="174">
        <f ca="1">IF(NOT(debteliminator),0,IF(OR(R$11=0,AJ174+AZ175-BQ175&lt;=R$11),0,MIN(AJ174+AZ175-BQ175-R$11,$C175-SUM($BU175:CG175))))</f>
        <v>0</v>
      </c>
      <c r="CI175" s="174">
        <f ca="1">IF(NOT(debteliminator),0,IF(OR(S$11=0,AK174+BA175-BR175&lt;=S$11),0,MIN(AK174+BA175-BR175-S$11,$C175-SUM($BU175:CH175))))</f>
        <v>0</v>
      </c>
      <c r="CJ175" s="177">
        <f t="shared" ca="1" si="97"/>
        <v>0</v>
      </c>
      <c r="CL175" s="178">
        <f t="shared" ca="1" si="100"/>
        <v>0</v>
      </c>
      <c r="CM175" s="174">
        <f ca="1">IF(X174&lt;=0,0,IF($C175-$CJ175&lt;=SUM($CL175:CL175),0,IF(BE175+$C175-$CJ175-SUM($CL175:CL175)&gt;X174+AN175,X174+AN175-BE175,$C175-$CJ175-SUM($CL175:CL175))))</f>
        <v>0</v>
      </c>
      <c r="CN175" s="174">
        <f ca="1">IF(Y174&lt;=0,0,IF($C175-$CJ175&lt;=SUM($CL175:CM175),0,IF(BF175+$C175-$CJ175-SUM($CL175:CM175)&gt;Y174+AO175,Y174+AO175-BF175,$C175-$CJ175-SUM($CL175:CM175))))</f>
        <v>0</v>
      </c>
      <c r="CO175" s="174">
        <f ca="1">IF(Z174&lt;=0,0,IF($C175-$CJ175&lt;=SUM($CL175:CN175),0,IF(BG175+$C175-$CJ175-SUM($CL175:CN175)&gt;Z174+AP175,Z174+AP175-BG175,$C175-$CJ175-SUM($CL175:CN175))))</f>
        <v>0</v>
      </c>
      <c r="CP175" s="174">
        <f ca="1">IF(AA174&lt;=0,0,IF($C175-$CJ175&lt;=SUM($CL175:CO175),0,IF(BH175+$C175-$CJ175-SUM($CL175:CO175)&gt;AA174+AQ175,AA174+AQ175-BH175,$C175-$CJ175-SUM($CL175:CO175))))</f>
        <v>0</v>
      </c>
      <c r="CQ175" s="174">
        <f ca="1">IF(AB174&lt;=0,0,IF($C175-$CJ175&lt;=SUM($CL175:CP175),0,IF(BI175+$C175-$CJ175-SUM($CL175:CP175)&gt;AB174+AR175,AB174+AR175-BI175,$C175-$CJ175-SUM($CL175:CP175))))</f>
        <v>0</v>
      </c>
      <c r="CR175" s="174">
        <f ca="1">IF(AC174&lt;=0,0,IF($C175-$CJ175&lt;=SUM($CL175:CQ175),0,IF(BJ175+$C175-$CJ175-SUM($CL175:CQ175)&gt;AC174+AS175,AC174+AS175-BJ175,$C175-$CJ175-SUM($CL175:CQ175))))</f>
        <v>0</v>
      </c>
      <c r="CS175" s="174">
        <f ca="1">IF(AD174&lt;=0,0,IF($C175-$CJ175&lt;=SUM($CL175:CR175),0,IF(BK175+$C175-$CJ175-SUM($CL175:CR175)&gt;AD174+AT175,AD174+AT175-BK175,$C175-$CJ175-SUM($CL175:CR175))))</f>
        <v>0</v>
      </c>
      <c r="CT175" s="174">
        <f ca="1">IF(AE174&lt;=0,0,IF($C175-$CJ175&lt;=SUM($CL175:CS175),0,IF(BL175+$C175-$CJ175-SUM($CL175:CS175)&gt;AE174+AU175,AE174+AU175-BL175,$C175-$CJ175-SUM($CL175:CS175))))</f>
        <v>0</v>
      </c>
      <c r="CU175" s="174">
        <f ca="1">IF(AF174&lt;=0,0,IF($C175-$CJ175&lt;=SUM($CL175:CT175),0,IF(BM175+$C175-$CJ175-SUM($CL175:CT175)&gt;AF174+AV175,AF174+AV175-BM175,$C175-$CJ175-SUM($CL175:CT175))))</f>
        <v>0</v>
      </c>
      <c r="CV175" s="174">
        <f ca="1">IF(AG174&lt;=0,0,IF($C175-$CJ175&lt;=SUM($CL175:CU175),0,IF(BN175+$C175-$CJ175-SUM($CL175:CU175)&gt;AG174+AW175,AG174+AW175-BN175,$C175-$CJ175-SUM($CL175:CU175))))</f>
        <v>0</v>
      </c>
      <c r="CW175" s="174">
        <f ca="1">IF(AH174&lt;=0,0,IF($C175-$CJ175&lt;=SUM($CL175:CV175),0,IF(BO175+$C175-$CJ175-SUM($CL175:CV175)&gt;AH174+AX175,AH174+AX175-BO175,$C175-$CJ175-SUM($CL175:CV175))))</f>
        <v>0</v>
      </c>
      <c r="CX175" s="174">
        <f ca="1">IF(AI174&lt;=0,0,IF($C175-$CJ175&lt;=SUM($CL175:CW175),0,IF(BP175+$C175-$CJ175-SUM($CL175:CW175)&gt;AI174+AY175,AI174+AY175-BP175,$C175-$CJ175-SUM($CL175:CW175))))</f>
        <v>0</v>
      </c>
      <c r="CY175" s="174">
        <f ca="1">IF(AJ174&lt;=0,0,IF($C175-$CJ175&lt;=SUM($CL175:CX175),0,IF(BQ175+$C175-$CJ175-SUM($CL175:CX175)&gt;AJ174+AZ175,AJ174+AZ175-BQ175,$C175-$CJ175-SUM($CL175:CX175))))</f>
        <v>0</v>
      </c>
      <c r="CZ175" s="174">
        <f ca="1">IF(AK174&lt;=0,0,IF($C175-$CJ175&lt;=SUM($CL175:CY175),0,IF(BR175+$C175-$CJ175-SUM($CL175:CY175)&gt;AK174+BA175,AK174+BA175-BR175,$C175-$CJ175-SUM($CL175:CY175))))</f>
        <v>0</v>
      </c>
      <c r="DA175" s="176"/>
      <c r="DB175" s="176"/>
    </row>
    <row r="176" spans="1:106">
      <c r="A176" s="165" t="str">
        <f t="shared" ca="1" si="86"/>
        <v/>
      </c>
      <c r="B176" s="166" t="e">
        <f t="shared" ca="1" si="98"/>
        <v>#N/A</v>
      </c>
      <c r="C176" s="169" t="str">
        <f ca="1">IF(A176="","",IF(debteliminator,IF(($E$7-BS176)&lt;0,0,$E$7-BS176),0)+D176)</f>
        <v/>
      </c>
      <c r="D176" s="420"/>
      <c r="E176" s="172">
        <f t="shared" ca="1" si="99"/>
        <v>0</v>
      </c>
      <c r="F176" s="172">
        <f t="shared" ca="1" si="101"/>
        <v>0</v>
      </c>
      <c r="G176" s="172">
        <f t="shared" ca="1" si="102"/>
        <v>0</v>
      </c>
      <c r="H176" s="172">
        <f t="shared" ca="1" si="103"/>
        <v>0</v>
      </c>
      <c r="I176" s="172">
        <f t="shared" ca="1" si="104"/>
        <v>0</v>
      </c>
      <c r="J176" s="172">
        <f t="shared" ca="1" si="105"/>
        <v>0</v>
      </c>
      <c r="K176" s="172">
        <f t="shared" ca="1" si="106"/>
        <v>0</v>
      </c>
      <c r="L176" s="172">
        <f t="shared" ca="1" si="107"/>
        <v>0</v>
      </c>
      <c r="M176" s="172">
        <f t="shared" ca="1" si="108"/>
        <v>0</v>
      </c>
      <c r="N176" s="172">
        <f t="shared" ca="1" si="109"/>
        <v>0</v>
      </c>
      <c r="O176" s="172">
        <f t="shared" ca="1" si="110"/>
        <v>0</v>
      </c>
      <c r="P176" s="172">
        <f t="shared" ca="1" si="111"/>
        <v>0</v>
      </c>
      <c r="Q176" s="172">
        <f t="shared" ca="1" si="112"/>
        <v>0</v>
      </c>
      <c r="R176" s="172">
        <f t="shared" ca="1" si="113"/>
        <v>0</v>
      </c>
      <c r="S176" s="172">
        <f t="shared" ca="1" si="114"/>
        <v>0</v>
      </c>
      <c r="U176" s="169">
        <f t="shared" ca="1" si="87"/>
        <v>0</v>
      </c>
      <c r="V176" s="173">
        <f t="shared" ca="1" si="88"/>
        <v>0</v>
      </c>
      <c r="W176" s="174">
        <f t="shared" ca="1" si="89"/>
        <v>0</v>
      </c>
      <c r="X176" s="174">
        <f t="shared" ca="1" si="115"/>
        <v>0</v>
      </c>
      <c r="Y176" s="174">
        <f t="shared" ca="1" si="115"/>
        <v>0</v>
      </c>
      <c r="Z176" s="174">
        <f t="shared" ca="1" si="115"/>
        <v>0</v>
      </c>
      <c r="AA176" s="174">
        <f t="shared" ca="1" si="115"/>
        <v>0</v>
      </c>
      <c r="AB176" s="174">
        <f t="shared" ca="1" si="115"/>
        <v>0</v>
      </c>
      <c r="AC176" s="174">
        <f t="shared" ca="1" si="115"/>
        <v>0</v>
      </c>
      <c r="AD176" s="174">
        <f t="shared" ca="1" si="115"/>
        <v>0</v>
      </c>
      <c r="AE176" s="174">
        <f t="shared" ca="1" si="115"/>
        <v>0</v>
      </c>
      <c r="AF176" s="174">
        <f t="shared" ca="1" si="115"/>
        <v>0</v>
      </c>
      <c r="AG176" s="174">
        <f t="shared" ca="1" si="115"/>
        <v>0</v>
      </c>
      <c r="AH176" s="174">
        <f t="shared" ca="1" si="115"/>
        <v>0</v>
      </c>
      <c r="AI176" s="174">
        <f t="shared" ca="1" si="115"/>
        <v>0</v>
      </c>
      <c r="AJ176" s="174">
        <f t="shared" ca="1" si="115"/>
        <v>0</v>
      </c>
      <c r="AK176" s="174">
        <f t="shared" ca="1" si="115"/>
        <v>0</v>
      </c>
      <c r="AL176" s="179"/>
      <c r="AM176" s="174">
        <f t="shared" ca="1" si="91"/>
        <v>0</v>
      </c>
      <c r="AN176" s="174">
        <f t="shared" ca="1" si="116"/>
        <v>0</v>
      </c>
      <c r="AO176" s="174">
        <f t="shared" ca="1" si="116"/>
        <v>0</v>
      </c>
      <c r="AP176" s="174">
        <f t="shared" ca="1" si="116"/>
        <v>0</v>
      </c>
      <c r="AQ176" s="174">
        <f t="shared" ca="1" si="116"/>
        <v>0</v>
      </c>
      <c r="AR176" s="174">
        <f t="shared" ca="1" si="116"/>
        <v>0</v>
      </c>
      <c r="AS176" s="174">
        <f t="shared" ca="1" si="116"/>
        <v>0</v>
      </c>
      <c r="AT176" s="174">
        <f t="shared" ca="1" si="116"/>
        <v>0</v>
      </c>
      <c r="AU176" s="174">
        <f t="shared" ca="1" si="116"/>
        <v>0</v>
      </c>
      <c r="AV176" s="174">
        <f t="shared" ca="1" si="116"/>
        <v>0</v>
      </c>
      <c r="AW176" s="174">
        <f t="shared" ca="1" si="116"/>
        <v>0</v>
      </c>
      <c r="AX176" s="174">
        <f t="shared" ca="1" si="116"/>
        <v>0</v>
      </c>
      <c r="AY176" s="174">
        <f t="shared" ca="1" si="116"/>
        <v>0</v>
      </c>
      <c r="AZ176" s="174">
        <f t="shared" ca="1" si="116"/>
        <v>0</v>
      </c>
      <c r="BA176" s="174">
        <f t="shared" ca="1" si="116"/>
        <v>0</v>
      </c>
      <c r="BB176" s="175">
        <f t="shared" ca="1" si="93"/>
        <v>0</v>
      </c>
      <c r="BC176" s="176"/>
      <c r="BD176" s="174">
        <f t="shared" ca="1" si="94"/>
        <v>0</v>
      </c>
      <c r="BE176" s="174">
        <f t="shared" ca="1" si="117"/>
        <v>0</v>
      </c>
      <c r="BF176" s="174">
        <f t="shared" ca="1" si="117"/>
        <v>0</v>
      </c>
      <c r="BG176" s="174">
        <f t="shared" ca="1" si="117"/>
        <v>0</v>
      </c>
      <c r="BH176" s="174">
        <f t="shared" ca="1" si="117"/>
        <v>0</v>
      </c>
      <c r="BI176" s="174">
        <f t="shared" ca="1" si="117"/>
        <v>0</v>
      </c>
      <c r="BJ176" s="174">
        <f t="shared" ca="1" si="117"/>
        <v>0</v>
      </c>
      <c r="BK176" s="174">
        <f t="shared" ca="1" si="117"/>
        <v>0</v>
      </c>
      <c r="BL176" s="174">
        <f t="shared" ca="1" si="117"/>
        <v>0</v>
      </c>
      <c r="BM176" s="174">
        <f t="shared" ca="1" si="117"/>
        <v>0</v>
      </c>
      <c r="BN176" s="174">
        <f t="shared" ca="1" si="117"/>
        <v>0</v>
      </c>
      <c r="BO176" s="174">
        <f t="shared" ca="1" si="117"/>
        <v>0</v>
      </c>
      <c r="BP176" s="174">
        <f t="shared" ca="1" si="117"/>
        <v>0</v>
      </c>
      <c r="BQ176" s="174">
        <f t="shared" ca="1" si="117"/>
        <v>0</v>
      </c>
      <c r="BR176" s="174">
        <f t="shared" ca="1" si="117"/>
        <v>0</v>
      </c>
      <c r="BS176" s="177">
        <f t="shared" ca="1" si="96"/>
        <v>0</v>
      </c>
      <c r="BT176" s="175"/>
      <c r="BU176" s="178">
        <f ca="1">IF(NOT(debteliminator),0,IF(OR(E$11=0,W175+AM176-BD176&lt;=E$11),0,MIN(W175+AM176-BD176-E$11,$C176)))</f>
        <v>0</v>
      </c>
      <c r="BV176" s="174">
        <f ca="1">IF(NOT(debteliminator),0,IF(OR(F$11=0,X175+AN176-BE176&lt;=F$11),0,MIN(X175+AN176-BE176-F$11,$C176-SUM($BU176:BU176))))</f>
        <v>0</v>
      </c>
      <c r="BW176" s="174">
        <f ca="1">IF(NOT(debteliminator),0,IF(OR(G$11=0,Y175+AO176-BF176&lt;=G$11),0,MIN(Y175+AO176-BF176-G$11,$C176-SUM($BU176:BV176))))</f>
        <v>0</v>
      </c>
      <c r="BX176" s="174">
        <f ca="1">IF(NOT(debteliminator),0,IF(OR(H$11=0,Z175+AP176-BG176&lt;=H$11),0,MIN(Z175+AP176-BG176-H$11,$C176-SUM($BU176:BW176))))</f>
        <v>0</v>
      </c>
      <c r="BY176" s="174">
        <f ca="1">IF(NOT(debteliminator),0,IF(OR(I$11=0,AA175+AQ176-BH176&lt;=I$11),0,MIN(AA175+AQ176-BH176-I$11,$C176-SUM($BU176:BX176))))</f>
        <v>0</v>
      </c>
      <c r="BZ176" s="174">
        <f ca="1">IF(NOT(debteliminator),0,IF(OR(J$11=0,AB175+AR176-BI176&lt;=J$11),0,MIN(AB175+AR176-BI176-J$11,$C176-SUM($BU176:BY176))))</f>
        <v>0</v>
      </c>
      <c r="CA176" s="174">
        <f ca="1">IF(NOT(debteliminator),0,IF(OR(K$11=0,AC175+AS176-BJ176&lt;=K$11),0,MIN(AC175+AS176-BJ176-K$11,$C176-SUM($BU176:BZ176))))</f>
        <v>0</v>
      </c>
      <c r="CB176" s="174">
        <f ca="1">IF(NOT(debteliminator),0,IF(OR(L$11=0,AD175+AT176-BK176&lt;=L$11),0,MIN(AD175+AT176-BK176-L$11,$C176-SUM($BU176:CA176))))</f>
        <v>0</v>
      </c>
      <c r="CC176" s="174">
        <f ca="1">IF(NOT(debteliminator),0,IF(OR(M$11=0,AE175+AU176-BL176&lt;=M$11),0,MIN(AE175+AU176-BL176-M$11,$C176-SUM($BU176:CB176))))</f>
        <v>0</v>
      </c>
      <c r="CD176" s="174">
        <f ca="1">IF(NOT(debteliminator),0,IF(OR(N$11=0,AF175+AV176-BM176&lt;=N$11),0,MIN(AF175+AV176-BM176-N$11,$C176-SUM($BU176:CC176))))</f>
        <v>0</v>
      </c>
      <c r="CE176" s="174">
        <f ca="1">IF(NOT(debteliminator),0,IF(OR(O$11=0,AG175+AW176-BN176&lt;=O$11),0,MIN(AG175+AW176-BN176-O$11,$C176-SUM($BU176:CD176))))</f>
        <v>0</v>
      </c>
      <c r="CF176" s="174">
        <f ca="1">IF(NOT(debteliminator),0,IF(OR(P$11=0,AH175+AX176-BO176&lt;=P$11),0,MIN(AH175+AX176-BO176-P$11,$C176-SUM($BU176:CE176))))</f>
        <v>0</v>
      </c>
      <c r="CG176" s="174">
        <f ca="1">IF(NOT(debteliminator),0,IF(OR(Q$11=0,AI175+AY176-BP176&lt;=Q$11),0,MIN(AI175+AY176-BP176-Q$11,$C176-SUM($BU176:CF176))))</f>
        <v>0</v>
      </c>
      <c r="CH176" s="174">
        <f ca="1">IF(NOT(debteliminator),0,IF(OR(R$11=0,AJ175+AZ176-BQ176&lt;=R$11),0,MIN(AJ175+AZ176-BQ176-R$11,$C176-SUM($BU176:CG176))))</f>
        <v>0</v>
      </c>
      <c r="CI176" s="174">
        <f ca="1">IF(NOT(debteliminator),0,IF(OR(S$11=0,AK175+BA176-BR176&lt;=S$11),0,MIN(AK175+BA176-BR176-S$11,$C176-SUM($BU176:CH176))))</f>
        <v>0</v>
      </c>
      <c r="CJ176" s="177">
        <f t="shared" ca="1" si="97"/>
        <v>0</v>
      </c>
      <c r="CL176" s="178">
        <f t="shared" ca="1" si="100"/>
        <v>0</v>
      </c>
      <c r="CM176" s="174">
        <f ca="1">IF(X175&lt;=0,0,IF($C176-$CJ176&lt;=SUM($CL176:CL176),0,IF(BE176+$C176-$CJ176-SUM($CL176:CL176)&gt;X175+AN176,X175+AN176-BE176,$C176-$CJ176-SUM($CL176:CL176))))</f>
        <v>0</v>
      </c>
      <c r="CN176" s="174">
        <f ca="1">IF(Y175&lt;=0,0,IF($C176-$CJ176&lt;=SUM($CL176:CM176),0,IF(BF176+$C176-$CJ176-SUM($CL176:CM176)&gt;Y175+AO176,Y175+AO176-BF176,$C176-$CJ176-SUM($CL176:CM176))))</f>
        <v>0</v>
      </c>
      <c r="CO176" s="174">
        <f ca="1">IF(Z175&lt;=0,0,IF($C176-$CJ176&lt;=SUM($CL176:CN176),0,IF(BG176+$C176-$CJ176-SUM($CL176:CN176)&gt;Z175+AP176,Z175+AP176-BG176,$C176-$CJ176-SUM($CL176:CN176))))</f>
        <v>0</v>
      </c>
      <c r="CP176" s="174">
        <f ca="1">IF(AA175&lt;=0,0,IF($C176-$CJ176&lt;=SUM($CL176:CO176),0,IF(BH176+$C176-$CJ176-SUM($CL176:CO176)&gt;AA175+AQ176,AA175+AQ176-BH176,$C176-$CJ176-SUM($CL176:CO176))))</f>
        <v>0</v>
      </c>
      <c r="CQ176" s="174">
        <f ca="1">IF(AB175&lt;=0,0,IF($C176-$CJ176&lt;=SUM($CL176:CP176),0,IF(BI176+$C176-$CJ176-SUM($CL176:CP176)&gt;AB175+AR176,AB175+AR176-BI176,$C176-$CJ176-SUM($CL176:CP176))))</f>
        <v>0</v>
      </c>
      <c r="CR176" s="174">
        <f ca="1">IF(AC175&lt;=0,0,IF($C176-$CJ176&lt;=SUM($CL176:CQ176),0,IF(BJ176+$C176-$CJ176-SUM($CL176:CQ176)&gt;AC175+AS176,AC175+AS176-BJ176,$C176-$CJ176-SUM($CL176:CQ176))))</f>
        <v>0</v>
      </c>
      <c r="CS176" s="174">
        <f ca="1">IF(AD175&lt;=0,0,IF($C176-$CJ176&lt;=SUM($CL176:CR176),0,IF(BK176+$C176-$CJ176-SUM($CL176:CR176)&gt;AD175+AT176,AD175+AT176-BK176,$C176-$CJ176-SUM($CL176:CR176))))</f>
        <v>0</v>
      </c>
      <c r="CT176" s="174">
        <f ca="1">IF(AE175&lt;=0,0,IF($C176-$CJ176&lt;=SUM($CL176:CS176),0,IF(BL176+$C176-$CJ176-SUM($CL176:CS176)&gt;AE175+AU176,AE175+AU176-BL176,$C176-$CJ176-SUM($CL176:CS176))))</f>
        <v>0</v>
      </c>
      <c r="CU176" s="174">
        <f ca="1">IF(AF175&lt;=0,0,IF($C176-$CJ176&lt;=SUM($CL176:CT176),0,IF(BM176+$C176-$CJ176-SUM($CL176:CT176)&gt;AF175+AV176,AF175+AV176-BM176,$C176-$CJ176-SUM($CL176:CT176))))</f>
        <v>0</v>
      </c>
      <c r="CV176" s="174">
        <f ca="1">IF(AG175&lt;=0,0,IF($C176-$CJ176&lt;=SUM($CL176:CU176),0,IF(BN176+$C176-$CJ176-SUM($CL176:CU176)&gt;AG175+AW176,AG175+AW176-BN176,$C176-$CJ176-SUM($CL176:CU176))))</f>
        <v>0</v>
      </c>
      <c r="CW176" s="174">
        <f ca="1">IF(AH175&lt;=0,0,IF($C176-$CJ176&lt;=SUM($CL176:CV176),0,IF(BO176+$C176-$CJ176-SUM($CL176:CV176)&gt;AH175+AX176,AH175+AX176-BO176,$C176-$CJ176-SUM($CL176:CV176))))</f>
        <v>0</v>
      </c>
      <c r="CX176" s="174">
        <f ca="1">IF(AI175&lt;=0,0,IF($C176-$CJ176&lt;=SUM($CL176:CW176),0,IF(BP176+$C176-$CJ176-SUM($CL176:CW176)&gt;AI175+AY176,AI175+AY176-BP176,$C176-$CJ176-SUM($CL176:CW176))))</f>
        <v>0</v>
      </c>
      <c r="CY176" s="174">
        <f ca="1">IF(AJ175&lt;=0,0,IF($C176-$CJ176&lt;=SUM($CL176:CX176),0,IF(BQ176+$C176-$CJ176-SUM($CL176:CX176)&gt;AJ175+AZ176,AJ175+AZ176-BQ176,$C176-$CJ176-SUM($CL176:CX176))))</f>
        <v>0</v>
      </c>
      <c r="CZ176" s="174">
        <f ca="1">IF(AK175&lt;=0,0,IF($C176-$CJ176&lt;=SUM($CL176:CY176),0,IF(BR176+$C176-$CJ176-SUM($CL176:CY176)&gt;AK175+BA176,AK175+BA176-BR176,$C176-$CJ176-SUM($CL176:CY176))))</f>
        <v>0</v>
      </c>
      <c r="DA176" s="176"/>
      <c r="DB176" s="176"/>
    </row>
    <row r="177" spans="1:106">
      <c r="A177" s="165" t="str">
        <f t="shared" ca="1" si="86"/>
        <v/>
      </c>
      <c r="B177" s="166" t="e">
        <f t="shared" ca="1" si="98"/>
        <v>#N/A</v>
      </c>
      <c r="C177" s="169" t="str">
        <f ca="1">IF(A177="","",IF(debteliminator,IF(($E$7-BS177)&lt;0,0,$E$7-BS177),0)+D177)</f>
        <v/>
      </c>
      <c r="D177" s="420"/>
      <c r="E177" s="172">
        <f t="shared" ca="1" si="99"/>
        <v>0</v>
      </c>
      <c r="F177" s="172">
        <f t="shared" ca="1" si="101"/>
        <v>0</v>
      </c>
      <c r="G177" s="172">
        <f t="shared" ca="1" si="102"/>
        <v>0</v>
      </c>
      <c r="H177" s="172">
        <f t="shared" ca="1" si="103"/>
        <v>0</v>
      </c>
      <c r="I177" s="172">
        <f t="shared" ca="1" si="104"/>
        <v>0</v>
      </c>
      <c r="J177" s="172">
        <f t="shared" ca="1" si="105"/>
        <v>0</v>
      </c>
      <c r="K177" s="172">
        <f t="shared" ca="1" si="106"/>
        <v>0</v>
      </c>
      <c r="L177" s="172">
        <f t="shared" ca="1" si="107"/>
        <v>0</v>
      </c>
      <c r="M177" s="172">
        <f t="shared" ca="1" si="108"/>
        <v>0</v>
      </c>
      <c r="N177" s="172">
        <f t="shared" ca="1" si="109"/>
        <v>0</v>
      </c>
      <c r="O177" s="172">
        <f t="shared" ca="1" si="110"/>
        <v>0</v>
      </c>
      <c r="P177" s="172">
        <f t="shared" ca="1" si="111"/>
        <v>0</v>
      </c>
      <c r="Q177" s="172">
        <f t="shared" ca="1" si="112"/>
        <v>0</v>
      </c>
      <c r="R177" s="172">
        <f t="shared" ca="1" si="113"/>
        <v>0</v>
      </c>
      <c r="S177" s="172">
        <f t="shared" ca="1" si="114"/>
        <v>0</v>
      </c>
      <c r="U177" s="169">
        <f t="shared" ca="1" si="87"/>
        <v>0</v>
      </c>
      <c r="V177" s="173">
        <f t="shared" ca="1" si="88"/>
        <v>0</v>
      </c>
      <c r="W177" s="174">
        <f t="shared" ca="1" si="89"/>
        <v>0</v>
      </c>
      <c r="X177" s="174">
        <f t="shared" ca="1" si="115"/>
        <v>0</v>
      </c>
      <c r="Y177" s="174">
        <f t="shared" ca="1" si="115"/>
        <v>0</v>
      </c>
      <c r="Z177" s="174">
        <f t="shared" ca="1" si="115"/>
        <v>0</v>
      </c>
      <c r="AA177" s="174">
        <f t="shared" ca="1" si="115"/>
        <v>0</v>
      </c>
      <c r="AB177" s="174">
        <f t="shared" ca="1" si="115"/>
        <v>0</v>
      </c>
      <c r="AC177" s="174">
        <f t="shared" ca="1" si="115"/>
        <v>0</v>
      </c>
      <c r="AD177" s="174">
        <f t="shared" ca="1" si="115"/>
        <v>0</v>
      </c>
      <c r="AE177" s="174">
        <f t="shared" ca="1" si="115"/>
        <v>0</v>
      </c>
      <c r="AF177" s="174">
        <f t="shared" ca="1" si="115"/>
        <v>0</v>
      </c>
      <c r="AG177" s="174">
        <f t="shared" ca="1" si="115"/>
        <v>0</v>
      </c>
      <c r="AH177" s="174">
        <f t="shared" ca="1" si="115"/>
        <v>0</v>
      </c>
      <c r="AI177" s="174">
        <f t="shared" ca="1" si="115"/>
        <v>0</v>
      </c>
      <c r="AJ177" s="174">
        <f t="shared" ca="1" si="115"/>
        <v>0</v>
      </c>
      <c r="AK177" s="174">
        <f t="shared" ca="1" si="115"/>
        <v>0</v>
      </c>
      <c r="AL177" s="179"/>
      <c r="AM177" s="174">
        <f t="shared" ca="1" si="91"/>
        <v>0</v>
      </c>
      <c r="AN177" s="174">
        <f t="shared" ca="1" si="116"/>
        <v>0</v>
      </c>
      <c r="AO177" s="174">
        <f t="shared" ca="1" si="116"/>
        <v>0</v>
      </c>
      <c r="AP177" s="174">
        <f t="shared" ca="1" si="116"/>
        <v>0</v>
      </c>
      <c r="AQ177" s="174">
        <f t="shared" ca="1" si="116"/>
        <v>0</v>
      </c>
      <c r="AR177" s="174">
        <f t="shared" ca="1" si="116"/>
        <v>0</v>
      </c>
      <c r="AS177" s="174">
        <f t="shared" ca="1" si="116"/>
        <v>0</v>
      </c>
      <c r="AT177" s="174">
        <f t="shared" ca="1" si="116"/>
        <v>0</v>
      </c>
      <c r="AU177" s="174">
        <f t="shared" ca="1" si="116"/>
        <v>0</v>
      </c>
      <c r="AV177" s="174">
        <f t="shared" ca="1" si="116"/>
        <v>0</v>
      </c>
      <c r="AW177" s="174">
        <f t="shared" ca="1" si="116"/>
        <v>0</v>
      </c>
      <c r="AX177" s="174">
        <f t="shared" ca="1" si="116"/>
        <v>0</v>
      </c>
      <c r="AY177" s="174">
        <f t="shared" ca="1" si="116"/>
        <v>0</v>
      </c>
      <c r="AZ177" s="174">
        <f t="shared" ca="1" si="116"/>
        <v>0</v>
      </c>
      <c r="BA177" s="174">
        <f t="shared" ca="1" si="116"/>
        <v>0</v>
      </c>
      <c r="BB177" s="175">
        <f t="shared" ca="1" si="93"/>
        <v>0</v>
      </c>
      <c r="BC177" s="176"/>
      <c r="BD177" s="174">
        <f t="shared" ca="1" si="94"/>
        <v>0</v>
      </c>
      <c r="BE177" s="174">
        <f t="shared" ca="1" si="117"/>
        <v>0</v>
      </c>
      <c r="BF177" s="174">
        <f t="shared" ca="1" si="117"/>
        <v>0</v>
      </c>
      <c r="BG177" s="174">
        <f t="shared" ca="1" si="117"/>
        <v>0</v>
      </c>
      <c r="BH177" s="174">
        <f t="shared" ca="1" si="117"/>
        <v>0</v>
      </c>
      <c r="BI177" s="174">
        <f t="shared" ca="1" si="117"/>
        <v>0</v>
      </c>
      <c r="BJ177" s="174">
        <f t="shared" ca="1" si="117"/>
        <v>0</v>
      </c>
      <c r="BK177" s="174">
        <f t="shared" ca="1" si="117"/>
        <v>0</v>
      </c>
      <c r="BL177" s="174">
        <f t="shared" ca="1" si="117"/>
        <v>0</v>
      </c>
      <c r="BM177" s="174">
        <f t="shared" ca="1" si="117"/>
        <v>0</v>
      </c>
      <c r="BN177" s="174">
        <f t="shared" ca="1" si="117"/>
        <v>0</v>
      </c>
      <c r="BO177" s="174">
        <f t="shared" ca="1" si="117"/>
        <v>0</v>
      </c>
      <c r="BP177" s="174">
        <f t="shared" ca="1" si="117"/>
        <v>0</v>
      </c>
      <c r="BQ177" s="174">
        <f t="shared" ca="1" si="117"/>
        <v>0</v>
      </c>
      <c r="BR177" s="174">
        <f t="shared" ca="1" si="117"/>
        <v>0</v>
      </c>
      <c r="BS177" s="177">
        <f t="shared" ca="1" si="96"/>
        <v>0</v>
      </c>
      <c r="BT177" s="175"/>
      <c r="BU177" s="178">
        <f ca="1">IF(NOT(debteliminator),0,IF(OR(E$11=0,W176+AM177-BD177&lt;=E$11),0,MIN(W176+AM177-BD177-E$11,$C177)))</f>
        <v>0</v>
      </c>
      <c r="BV177" s="174">
        <f ca="1">IF(NOT(debteliminator),0,IF(OR(F$11=0,X176+AN177-BE177&lt;=F$11),0,MIN(X176+AN177-BE177-F$11,$C177-SUM($BU177:BU177))))</f>
        <v>0</v>
      </c>
      <c r="BW177" s="174">
        <f ca="1">IF(NOT(debteliminator),0,IF(OR(G$11=0,Y176+AO177-BF177&lt;=G$11),0,MIN(Y176+AO177-BF177-G$11,$C177-SUM($BU177:BV177))))</f>
        <v>0</v>
      </c>
      <c r="BX177" s="174">
        <f ca="1">IF(NOT(debteliminator),0,IF(OR(H$11=0,Z176+AP177-BG177&lt;=H$11),0,MIN(Z176+AP177-BG177-H$11,$C177-SUM($BU177:BW177))))</f>
        <v>0</v>
      </c>
      <c r="BY177" s="174">
        <f ca="1">IF(NOT(debteliminator),0,IF(OR(I$11=0,AA176+AQ177-BH177&lt;=I$11),0,MIN(AA176+AQ177-BH177-I$11,$C177-SUM($BU177:BX177))))</f>
        <v>0</v>
      </c>
      <c r="BZ177" s="174">
        <f ca="1">IF(NOT(debteliminator),0,IF(OR(J$11=0,AB176+AR177-BI177&lt;=J$11),0,MIN(AB176+AR177-BI177-J$11,$C177-SUM($BU177:BY177))))</f>
        <v>0</v>
      </c>
      <c r="CA177" s="174">
        <f ca="1">IF(NOT(debteliminator),0,IF(OR(K$11=0,AC176+AS177-BJ177&lt;=K$11),0,MIN(AC176+AS177-BJ177-K$11,$C177-SUM($BU177:BZ177))))</f>
        <v>0</v>
      </c>
      <c r="CB177" s="174">
        <f ca="1">IF(NOT(debteliminator),0,IF(OR(L$11=0,AD176+AT177-BK177&lt;=L$11),0,MIN(AD176+AT177-BK177-L$11,$C177-SUM($BU177:CA177))))</f>
        <v>0</v>
      </c>
      <c r="CC177" s="174">
        <f ca="1">IF(NOT(debteliminator),0,IF(OR(M$11=0,AE176+AU177-BL177&lt;=M$11),0,MIN(AE176+AU177-BL177-M$11,$C177-SUM($BU177:CB177))))</f>
        <v>0</v>
      </c>
      <c r="CD177" s="174">
        <f ca="1">IF(NOT(debteliminator),0,IF(OR(N$11=0,AF176+AV177-BM177&lt;=N$11),0,MIN(AF176+AV177-BM177-N$11,$C177-SUM($BU177:CC177))))</f>
        <v>0</v>
      </c>
      <c r="CE177" s="174">
        <f ca="1">IF(NOT(debteliminator),0,IF(OR(O$11=0,AG176+AW177-BN177&lt;=O$11),0,MIN(AG176+AW177-BN177-O$11,$C177-SUM($BU177:CD177))))</f>
        <v>0</v>
      </c>
      <c r="CF177" s="174">
        <f ca="1">IF(NOT(debteliminator),0,IF(OR(P$11=0,AH176+AX177-BO177&lt;=P$11),0,MIN(AH176+AX177-BO177-P$11,$C177-SUM($BU177:CE177))))</f>
        <v>0</v>
      </c>
      <c r="CG177" s="174">
        <f ca="1">IF(NOT(debteliminator),0,IF(OR(Q$11=0,AI176+AY177-BP177&lt;=Q$11),0,MIN(AI176+AY177-BP177-Q$11,$C177-SUM($BU177:CF177))))</f>
        <v>0</v>
      </c>
      <c r="CH177" s="174">
        <f ca="1">IF(NOT(debteliminator),0,IF(OR(R$11=0,AJ176+AZ177-BQ177&lt;=R$11),0,MIN(AJ176+AZ177-BQ177-R$11,$C177-SUM($BU177:CG177))))</f>
        <v>0</v>
      </c>
      <c r="CI177" s="174">
        <f ca="1">IF(NOT(debteliminator),0,IF(OR(S$11=0,AK176+BA177-BR177&lt;=S$11),0,MIN(AK176+BA177-BR177-S$11,$C177-SUM($BU177:CH177))))</f>
        <v>0</v>
      </c>
      <c r="CJ177" s="177">
        <f t="shared" ca="1" si="97"/>
        <v>0</v>
      </c>
      <c r="CL177" s="178">
        <f t="shared" ca="1" si="100"/>
        <v>0</v>
      </c>
      <c r="CM177" s="174">
        <f ca="1">IF(X176&lt;=0,0,IF($C177-$CJ177&lt;=SUM($CL177:CL177),0,IF(BE177+$C177-$CJ177-SUM($CL177:CL177)&gt;X176+AN177,X176+AN177-BE177,$C177-$CJ177-SUM($CL177:CL177))))</f>
        <v>0</v>
      </c>
      <c r="CN177" s="174">
        <f ca="1">IF(Y176&lt;=0,0,IF($C177-$CJ177&lt;=SUM($CL177:CM177),0,IF(BF177+$C177-$CJ177-SUM($CL177:CM177)&gt;Y176+AO177,Y176+AO177-BF177,$C177-$CJ177-SUM($CL177:CM177))))</f>
        <v>0</v>
      </c>
      <c r="CO177" s="174">
        <f ca="1">IF(Z176&lt;=0,0,IF($C177-$CJ177&lt;=SUM($CL177:CN177),0,IF(BG177+$C177-$CJ177-SUM($CL177:CN177)&gt;Z176+AP177,Z176+AP177-BG177,$C177-$CJ177-SUM($CL177:CN177))))</f>
        <v>0</v>
      </c>
      <c r="CP177" s="174">
        <f ca="1">IF(AA176&lt;=0,0,IF($C177-$CJ177&lt;=SUM($CL177:CO177),0,IF(BH177+$C177-$CJ177-SUM($CL177:CO177)&gt;AA176+AQ177,AA176+AQ177-BH177,$C177-$CJ177-SUM($CL177:CO177))))</f>
        <v>0</v>
      </c>
      <c r="CQ177" s="174">
        <f ca="1">IF(AB176&lt;=0,0,IF($C177-$CJ177&lt;=SUM($CL177:CP177),0,IF(BI177+$C177-$CJ177-SUM($CL177:CP177)&gt;AB176+AR177,AB176+AR177-BI177,$C177-$CJ177-SUM($CL177:CP177))))</f>
        <v>0</v>
      </c>
      <c r="CR177" s="174">
        <f ca="1">IF(AC176&lt;=0,0,IF($C177-$CJ177&lt;=SUM($CL177:CQ177),0,IF(BJ177+$C177-$CJ177-SUM($CL177:CQ177)&gt;AC176+AS177,AC176+AS177-BJ177,$C177-$CJ177-SUM($CL177:CQ177))))</f>
        <v>0</v>
      </c>
      <c r="CS177" s="174">
        <f ca="1">IF(AD176&lt;=0,0,IF($C177-$CJ177&lt;=SUM($CL177:CR177),0,IF(BK177+$C177-$CJ177-SUM($CL177:CR177)&gt;AD176+AT177,AD176+AT177-BK177,$C177-$CJ177-SUM($CL177:CR177))))</f>
        <v>0</v>
      </c>
      <c r="CT177" s="174">
        <f ca="1">IF(AE176&lt;=0,0,IF($C177-$CJ177&lt;=SUM($CL177:CS177),0,IF(BL177+$C177-$CJ177-SUM($CL177:CS177)&gt;AE176+AU177,AE176+AU177-BL177,$C177-$CJ177-SUM($CL177:CS177))))</f>
        <v>0</v>
      </c>
      <c r="CU177" s="174">
        <f ca="1">IF(AF176&lt;=0,0,IF($C177-$CJ177&lt;=SUM($CL177:CT177),0,IF(BM177+$C177-$CJ177-SUM($CL177:CT177)&gt;AF176+AV177,AF176+AV177-BM177,$C177-$CJ177-SUM($CL177:CT177))))</f>
        <v>0</v>
      </c>
      <c r="CV177" s="174">
        <f ca="1">IF(AG176&lt;=0,0,IF($C177-$CJ177&lt;=SUM($CL177:CU177),0,IF(BN177+$C177-$CJ177-SUM($CL177:CU177)&gt;AG176+AW177,AG176+AW177-BN177,$C177-$CJ177-SUM($CL177:CU177))))</f>
        <v>0</v>
      </c>
      <c r="CW177" s="174">
        <f ca="1">IF(AH176&lt;=0,0,IF($C177-$CJ177&lt;=SUM($CL177:CV177),0,IF(BO177+$C177-$CJ177-SUM($CL177:CV177)&gt;AH176+AX177,AH176+AX177-BO177,$C177-$CJ177-SUM($CL177:CV177))))</f>
        <v>0</v>
      </c>
      <c r="CX177" s="174">
        <f ca="1">IF(AI176&lt;=0,0,IF($C177-$CJ177&lt;=SUM($CL177:CW177),0,IF(BP177+$C177-$CJ177-SUM($CL177:CW177)&gt;AI176+AY177,AI176+AY177-BP177,$C177-$CJ177-SUM($CL177:CW177))))</f>
        <v>0</v>
      </c>
      <c r="CY177" s="174">
        <f ca="1">IF(AJ176&lt;=0,0,IF($C177-$CJ177&lt;=SUM($CL177:CX177),0,IF(BQ177+$C177-$CJ177-SUM($CL177:CX177)&gt;AJ176+AZ177,AJ176+AZ177-BQ177,$C177-$CJ177-SUM($CL177:CX177))))</f>
        <v>0</v>
      </c>
      <c r="CZ177" s="174">
        <f ca="1">IF(AK176&lt;=0,0,IF($C177-$CJ177&lt;=SUM($CL177:CY177),0,IF(BR177+$C177-$CJ177-SUM($CL177:CY177)&gt;AK176+BA177,AK176+BA177-BR177,$C177-$CJ177-SUM($CL177:CY177))))</f>
        <v>0</v>
      </c>
      <c r="DA177" s="176"/>
      <c r="DB177" s="176"/>
    </row>
    <row r="178" spans="1:106">
      <c r="A178" s="165" t="str">
        <f t="shared" ca="1" si="86"/>
        <v/>
      </c>
      <c r="B178" s="166" t="e">
        <f t="shared" ca="1" si="98"/>
        <v>#N/A</v>
      </c>
      <c r="C178" s="169" t="str">
        <f ca="1">IF(A178="","",IF(debteliminator,IF(($E$7-BS178)&lt;0,0,$E$7-BS178),0)+D178)</f>
        <v/>
      </c>
      <c r="D178" s="420"/>
      <c r="E178" s="172">
        <f t="shared" ca="1" si="99"/>
        <v>0</v>
      </c>
      <c r="F178" s="172">
        <f t="shared" ca="1" si="101"/>
        <v>0</v>
      </c>
      <c r="G178" s="172">
        <f t="shared" ca="1" si="102"/>
        <v>0</v>
      </c>
      <c r="H178" s="172">
        <f t="shared" ca="1" si="103"/>
        <v>0</v>
      </c>
      <c r="I178" s="172">
        <f t="shared" ca="1" si="104"/>
        <v>0</v>
      </c>
      <c r="J178" s="172">
        <f t="shared" ca="1" si="105"/>
        <v>0</v>
      </c>
      <c r="K178" s="172">
        <f t="shared" ca="1" si="106"/>
        <v>0</v>
      </c>
      <c r="L178" s="172">
        <f t="shared" ca="1" si="107"/>
        <v>0</v>
      </c>
      <c r="M178" s="172">
        <f t="shared" ca="1" si="108"/>
        <v>0</v>
      </c>
      <c r="N178" s="172">
        <f t="shared" ca="1" si="109"/>
        <v>0</v>
      </c>
      <c r="O178" s="172">
        <f t="shared" ca="1" si="110"/>
        <v>0</v>
      </c>
      <c r="P178" s="172">
        <f t="shared" ca="1" si="111"/>
        <v>0</v>
      </c>
      <c r="Q178" s="172">
        <f t="shared" ca="1" si="112"/>
        <v>0</v>
      </c>
      <c r="R178" s="172">
        <f t="shared" ca="1" si="113"/>
        <v>0</v>
      </c>
      <c r="S178" s="172">
        <f t="shared" ca="1" si="114"/>
        <v>0</v>
      </c>
      <c r="U178" s="169">
        <f t="shared" ca="1" si="87"/>
        <v>0</v>
      </c>
      <c r="V178" s="173">
        <f t="shared" ca="1" si="88"/>
        <v>0</v>
      </c>
      <c r="W178" s="174">
        <f t="shared" ca="1" si="89"/>
        <v>0</v>
      </c>
      <c r="X178" s="174">
        <f t="shared" ca="1" si="115"/>
        <v>0</v>
      </c>
      <c r="Y178" s="174">
        <f t="shared" ca="1" si="115"/>
        <v>0</v>
      </c>
      <c r="Z178" s="174">
        <f t="shared" ca="1" si="115"/>
        <v>0</v>
      </c>
      <c r="AA178" s="174">
        <f t="shared" ca="1" si="115"/>
        <v>0</v>
      </c>
      <c r="AB178" s="174">
        <f t="shared" ca="1" si="115"/>
        <v>0</v>
      </c>
      <c r="AC178" s="174">
        <f t="shared" ca="1" si="115"/>
        <v>0</v>
      </c>
      <c r="AD178" s="174">
        <f t="shared" ca="1" si="115"/>
        <v>0</v>
      </c>
      <c r="AE178" s="174">
        <f t="shared" ca="1" si="115"/>
        <v>0</v>
      </c>
      <c r="AF178" s="174">
        <f t="shared" ca="1" si="115"/>
        <v>0</v>
      </c>
      <c r="AG178" s="174">
        <f t="shared" ca="1" si="115"/>
        <v>0</v>
      </c>
      <c r="AH178" s="174">
        <f t="shared" ca="1" si="115"/>
        <v>0</v>
      </c>
      <c r="AI178" s="174">
        <f t="shared" ca="1" si="115"/>
        <v>0</v>
      </c>
      <c r="AJ178" s="174">
        <f t="shared" ca="1" si="115"/>
        <v>0</v>
      </c>
      <c r="AK178" s="174">
        <f t="shared" ca="1" si="115"/>
        <v>0</v>
      </c>
      <c r="AL178" s="179"/>
      <c r="AM178" s="174">
        <f t="shared" ca="1" si="91"/>
        <v>0</v>
      </c>
      <c r="AN178" s="174">
        <f t="shared" ca="1" si="116"/>
        <v>0</v>
      </c>
      <c r="AO178" s="174">
        <f t="shared" ca="1" si="116"/>
        <v>0</v>
      </c>
      <c r="AP178" s="174">
        <f t="shared" ca="1" si="116"/>
        <v>0</v>
      </c>
      <c r="AQ178" s="174">
        <f t="shared" ca="1" si="116"/>
        <v>0</v>
      </c>
      <c r="AR178" s="174">
        <f t="shared" ca="1" si="116"/>
        <v>0</v>
      </c>
      <c r="AS178" s="174">
        <f t="shared" ca="1" si="116"/>
        <v>0</v>
      </c>
      <c r="AT178" s="174">
        <f t="shared" ca="1" si="116"/>
        <v>0</v>
      </c>
      <c r="AU178" s="174">
        <f t="shared" ca="1" si="116"/>
        <v>0</v>
      </c>
      <c r="AV178" s="174">
        <f t="shared" ca="1" si="116"/>
        <v>0</v>
      </c>
      <c r="AW178" s="174">
        <f t="shared" ca="1" si="116"/>
        <v>0</v>
      </c>
      <c r="AX178" s="174">
        <f t="shared" ca="1" si="116"/>
        <v>0</v>
      </c>
      <c r="AY178" s="174">
        <f t="shared" ca="1" si="116"/>
        <v>0</v>
      </c>
      <c r="AZ178" s="174">
        <f t="shared" ca="1" si="116"/>
        <v>0</v>
      </c>
      <c r="BA178" s="174">
        <f t="shared" ca="1" si="116"/>
        <v>0</v>
      </c>
      <c r="BB178" s="175">
        <f t="shared" ca="1" si="93"/>
        <v>0</v>
      </c>
      <c r="BC178" s="176"/>
      <c r="BD178" s="174">
        <f t="shared" ca="1" si="94"/>
        <v>0</v>
      </c>
      <c r="BE178" s="174">
        <f t="shared" ca="1" si="117"/>
        <v>0</v>
      </c>
      <c r="BF178" s="174">
        <f t="shared" ca="1" si="117"/>
        <v>0</v>
      </c>
      <c r="BG178" s="174">
        <f t="shared" ca="1" si="117"/>
        <v>0</v>
      </c>
      <c r="BH178" s="174">
        <f t="shared" ca="1" si="117"/>
        <v>0</v>
      </c>
      <c r="BI178" s="174">
        <f t="shared" ca="1" si="117"/>
        <v>0</v>
      </c>
      <c r="BJ178" s="174">
        <f t="shared" ca="1" si="117"/>
        <v>0</v>
      </c>
      <c r="BK178" s="174">
        <f t="shared" ca="1" si="117"/>
        <v>0</v>
      </c>
      <c r="BL178" s="174">
        <f t="shared" ca="1" si="117"/>
        <v>0</v>
      </c>
      <c r="BM178" s="174">
        <f t="shared" ca="1" si="117"/>
        <v>0</v>
      </c>
      <c r="BN178" s="174">
        <f t="shared" ca="1" si="117"/>
        <v>0</v>
      </c>
      <c r="BO178" s="174">
        <f t="shared" ca="1" si="117"/>
        <v>0</v>
      </c>
      <c r="BP178" s="174">
        <f t="shared" ca="1" si="117"/>
        <v>0</v>
      </c>
      <c r="BQ178" s="174">
        <f t="shared" ca="1" si="117"/>
        <v>0</v>
      </c>
      <c r="BR178" s="174">
        <f t="shared" ca="1" si="117"/>
        <v>0</v>
      </c>
      <c r="BS178" s="177">
        <f t="shared" ca="1" si="96"/>
        <v>0</v>
      </c>
      <c r="BT178" s="175"/>
      <c r="BU178" s="178">
        <f ca="1">IF(NOT(debteliminator),0,IF(OR(E$11=0,W177+AM178-BD178&lt;=E$11),0,MIN(W177+AM178-BD178-E$11,$C178)))</f>
        <v>0</v>
      </c>
      <c r="BV178" s="174">
        <f ca="1">IF(NOT(debteliminator),0,IF(OR(F$11=0,X177+AN178-BE178&lt;=F$11),0,MIN(X177+AN178-BE178-F$11,$C178-SUM($BU178:BU178))))</f>
        <v>0</v>
      </c>
      <c r="BW178" s="174">
        <f ca="1">IF(NOT(debteliminator),0,IF(OR(G$11=0,Y177+AO178-BF178&lt;=G$11),0,MIN(Y177+AO178-BF178-G$11,$C178-SUM($BU178:BV178))))</f>
        <v>0</v>
      </c>
      <c r="BX178" s="174">
        <f ca="1">IF(NOT(debteliminator),0,IF(OR(H$11=0,Z177+AP178-BG178&lt;=H$11),0,MIN(Z177+AP178-BG178-H$11,$C178-SUM($BU178:BW178))))</f>
        <v>0</v>
      </c>
      <c r="BY178" s="174">
        <f ca="1">IF(NOT(debteliminator),0,IF(OR(I$11=0,AA177+AQ178-BH178&lt;=I$11),0,MIN(AA177+AQ178-BH178-I$11,$C178-SUM($BU178:BX178))))</f>
        <v>0</v>
      </c>
      <c r="BZ178" s="174">
        <f ca="1">IF(NOT(debteliminator),0,IF(OR(J$11=0,AB177+AR178-BI178&lt;=J$11),0,MIN(AB177+AR178-BI178-J$11,$C178-SUM($BU178:BY178))))</f>
        <v>0</v>
      </c>
      <c r="CA178" s="174">
        <f ca="1">IF(NOT(debteliminator),0,IF(OR(K$11=0,AC177+AS178-BJ178&lt;=K$11),0,MIN(AC177+AS178-BJ178-K$11,$C178-SUM($BU178:BZ178))))</f>
        <v>0</v>
      </c>
      <c r="CB178" s="174">
        <f ca="1">IF(NOT(debteliminator),0,IF(OR(L$11=0,AD177+AT178-BK178&lt;=L$11),0,MIN(AD177+AT178-BK178-L$11,$C178-SUM($BU178:CA178))))</f>
        <v>0</v>
      </c>
      <c r="CC178" s="174">
        <f ca="1">IF(NOT(debteliminator),0,IF(OR(M$11=0,AE177+AU178-BL178&lt;=M$11),0,MIN(AE177+AU178-BL178-M$11,$C178-SUM($BU178:CB178))))</f>
        <v>0</v>
      </c>
      <c r="CD178" s="174">
        <f ca="1">IF(NOT(debteliminator),0,IF(OR(N$11=0,AF177+AV178-BM178&lt;=N$11),0,MIN(AF177+AV178-BM178-N$11,$C178-SUM($BU178:CC178))))</f>
        <v>0</v>
      </c>
      <c r="CE178" s="174">
        <f ca="1">IF(NOT(debteliminator),0,IF(OR(O$11=0,AG177+AW178-BN178&lt;=O$11),0,MIN(AG177+AW178-BN178-O$11,$C178-SUM($BU178:CD178))))</f>
        <v>0</v>
      </c>
      <c r="CF178" s="174">
        <f ca="1">IF(NOT(debteliminator),0,IF(OR(P$11=0,AH177+AX178-BO178&lt;=P$11),0,MIN(AH177+AX178-BO178-P$11,$C178-SUM($BU178:CE178))))</f>
        <v>0</v>
      </c>
      <c r="CG178" s="174">
        <f ca="1">IF(NOT(debteliminator),0,IF(OR(Q$11=0,AI177+AY178-BP178&lt;=Q$11),0,MIN(AI177+AY178-BP178-Q$11,$C178-SUM($BU178:CF178))))</f>
        <v>0</v>
      </c>
      <c r="CH178" s="174">
        <f ca="1">IF(NOT(debteliminator),0,IF(OR(R$11=0,AJ177+AZ178-BQ178&lt;=R$11),0,MIN(AJ177+AZ178-BQ178-R$11,$C178-SUM($BU178:CG178))))</f>
        <v>0</v>
      </c>
      <c r="CI178" s="174">
        <f ca="1">IF(NOT(debteliminator),0,IF(OR(S$11=0,AK177+BA178-BR178&lt;=S$11),0,MIN(AK177+BA178-BR178-S$11,$C178-SUM($BU178:CH178))))</f>
        <v>0</v>
      </c>
      <c r="CJ178" s="177">
        <f t="shared" ca="1" si="97"/>
        <v>0</v>
      </c>
      <c r="CL178" s="178">
        <f t="shared" ca="1" si="100"/>
        <v>0</v>
      </c>
      <c r="CM178" s="174">
        <f ca="1">IF(X177&lt;=0,0,IF($C178-$CJ178&lt;=SUM($CL178:CL178),0,IF(BE178+$C178-$CJ178-SUM($CL178:CL178)&gt;X177+AN178,X177+AN178-BE178,$C178-$CJ178-SUM($CL178:CL178))))</f>
        <v>0</v>
      </c>
      <c r="CN178" s="174">
        <f ca="1">IF(Y177&lt;=0,0,IF($C178-$CJ178&lt;=SUM($CL178:CM178),0,IF(BF178+$C178-$CJ178-SUM($CL178:CM178)&gt;Y177+AO178,Y177+AO178-BF178,$C178-$CJ178-SUM($CL178:CM178))))</f>
        <v>0</v>
      </c>
      <c r="CO178" s="174">
        <f ca="1">IF(Z177&lt;=0,0,IF($C178-$CJ178&lt;=SUM($CL178:CN178),0,IF(BG178+$C178-$CJ178-SUM($CL178:CN178)&gt;Z177+AP178,Z177+AP178-BG178,$C178-$CJ178-SUM($CL178:CN178))))</f>
        <v>0</v>
      </c>
      <c r="CP178" s="174">
        <f ca="1">IF(AA177&lt;=0,0,IF($C178-$CJ178&lt;=SUM($CL178:CO178),0,IF(BH178+$C178-$CJ178-SUM($CL178:CO178)&gt;AA177+AQ178,AA177+AQ178-BH178,$C178-$CJ178-SUM($CL178:CO178))))</f>
        <v>0</v>
      </c>
      <c r="CQ178" s="174">
        <f ca="1">IF(AB177&lt;=0,0,IF($C178-$CJ178&lt;=SUM($CL178:CP178),0,IF(BI178+$C178-$CJ178-SUM($CL178:CP178)&gt;AB177+AR178,AB177+AR178-BI178,$C178-$CJ178-SUM($CL178:CP178))))</f>
        <v>0</v>
      </c>
      <c r="CR178" s="174">
        <f ca="1">IF(AC177&lt;=0,0,IF($C178-$CJ178&lt;=SUM($CL178:CQ178),0,IF(BJ178+$C178-$CJ178-SUM($CL178:CQ178)&gt;AC177+AS178,AC177+AS178-BJ178,$C178-$CJ178-SUM($CL178:CQ178))))</f>
        <v>0</v>
      </c>
      <c r="CS178" s="174">
        <f ca="1">IF(AD177&lt;=0,0,IF($C178-$CJ178&lt;=SUM($CL178:CR178),0,IF(BK178+$C178-$CJ178-SUM($CL178:CR178)&gt;AD177+AT178,AD177+AT178-BK178,$C178-$CJ178-SUM($CL178:CR178))))</f>
        <v>0</v>
      </c>
      <c r="CT178" s="174">
        <f ca="1">IF(AE177&lt;=0,0,IF($C178-$CJ178&lt;=SUM($CL178:CS178),0,IF(BL178+$C178-$CJ178-SUM($CL178:CS178)&gt;AE177+AU178,AE177+AU178-BL178,$C178-$CJ178-SUM($CL178:CS178))))</f>
        <v>0</v>
      </c>
      <c r="CU178" s="174">
        <f ca="1">IF(AF177&lt;=0,0,IF($C178-$CJ178&lt;=SUM($CL178:CT178),0,IF(BM178+$C178-$CJ178-SUM($CL178:CT178)&gt;AF177+AV178,AF177+AV178-BM178,$C178-$CJ178-SUM($CL178:CT178))))</f>
        <v>0</v>
      </c>
      <c r="CV178" s="174">
        <f ca="1">IF(AG177&lt;=0,0,IF($C178-$CJ178&lt;=SUM($CL178:CU178),0,IF(BN178+$C178-$CJ178-SUM($CL178:CU178)&gt;AG177+AW178,AG177+AW178-BN178,$C178-$CJ178-SUM($CL178:CU178))))</f>
        <v>0</v>
      </c>
      <c r="CW178" s="174">
        <f ca="1">IF(AH177&lt;=0,0,IF($C178-$CJ178&lt;=SUM($CL178:CV178),0,IF(BO178+$C178-$CJ178-SUM($CL178:CV178)&gt;AH177+AX178,AH177+AX178-BO178,$C178-$CJ178-SUM($CL178:CV178))))</f>
        <v>0</v>
      </c>
      <c r="CX178" s="174">
        <f ca="1">IF(AI177&lt;=0,0,IF($C178-$CJ178&lt;=SUM($CL178:CW178),0,IF(BP178+$C178-$CJ178-SUM($CL178:CW178)&gt;AI177+AY178,AI177+AY178-BP178,$C178-$CJ178-SUM($CL178:CW178))))</f>
        <v>0</v>
      </c>
      <c r="CY178" s="174">
        <f ca="1">IF(AJ177&lt;=0,0,IF($C178-$CJ178&lt;=SUM($CL178:CX178),0,IF(BQ178+$C178-$CJ178-SUM($CL178:CX178)&gt;AJ177+AZ178,AJ177+AZ178-BQ178,$C178-$CJ178-SUM($CL178:CX178))))</f>
        <v>0</v>
      </c>
      <c r="CZ178" s="174">
        <f ca="1">IF(AK177&lt;=0,0,IF($C178-$CJ178&lt;=SUM($CL178:CY178),0,IF(BR178+$C178-$CJ178-SUM($CL178:CY178)&gt;AK177+BA178,AK177+BA178-BR178,$C178-$CJ178-SUM($CL178:CY178))))</f>
        <v>0</v>
      </c>
      <c r="DA178" s="176"/>
      <c r="DB178" s="176"/>
    </row>
    <row r="179" spans="1:106">
      <c r="A179" s="165" t="str">
        <f t="shared" ca="1" si="86"/>
        <v/>
      </c>
      <c r="B179" s="166" t="e">
        <f t="shared" ca="1" si="98"/>
        <v>#N/A</v>
      </c>
      <c r="C179" s="169" t="str">
        <f ca="1">IF(A179="","",IF(debteliminator,IF(($E$7-BS179)&lt;0,0,$E$7-BS179),0)+D179)</f>
        <v/>
      </c>
      <c r="D179" s="420"/>
      <c r="E179" s="172">
        <f t="shared" ca="1" si="99"/>
        <v>0</v>
      </c>
      <c r="F179" s="172">
        <f t="shared" ca="1" si="101"/>
        <v>0</v>
      </c>
      <c r="G179" s="172">
        <f t="shared" ca="1" si="102"/>
        <v>0</v>
      </c>
      <c r="H179" s="172">
        <f t="shared" ca="1" si="103"/>
        <v>0</v>
      </c>
      <c r="I179" s="172">
        <f t="shared" ca="1" si="104"/>
        <v>0</v>
      </c>
      <c r="J179" s="172">
        <f t="shared" ca="1" si="105"/>
        <v>0</v>
      </c>
      <c r="K179" s="172">
        <f t="shared" ca="1" si="106"/>
        <v>0</v>
      </c>
      <c r="L179" s="172">
        <f t="shared" ca="1" si="107"/>
        <v>0</v>
      </c>
      <c r="M179" s="172">
        <f t="shared" ca="1" si="108"/>
        <v>0</v>
      </c>
      <c r="N179" s="172">
        <f t="shared" ca="1" si="109"/>
        <v>0</v>
      </c>
      <c r="O179" s="172">
        <f t="shared" ca="1" si="110"/>
        <v>0</v>
      </c>
      <c r="P179" s="172">
        <f t="shared" ca="1" si="111"/>
        <v>0</v>
      </c>
      <c r="Q179" s="172">
        <f t="shared" ca="1" si="112"/>
        <v>0</v>
      </c>
      <c r="R179" s="172">
        <f t="shared" ca="1" si="113"/>
        <v>0</v>
      </c>
      <c r="S179" s="172">
        <f t="shared" ca="1" si="114"/>
        <v>0</v>
      </c>
      <c r="U179" s="169">
        <f t="shared" ca="1" si="87"/>
        <v>0</v>
      </c>
      <c r="V179" s="173">
        <f t="shared" ca="1" si="88"/>
        <v>0</v>
      </c>
      <c r="W179" s="174">
        <f t="shared" ca="1" si="89"/>
        <v>0</v>
      </c>
      <c r="X179" s="174">
        <f t="shared" ca="1" si="115"/>
        <v>0</v>
      </c>
      <c r="Y179" s="174">
        <f t="shared" ca="1" si="115"/>
        <v>0</v>
      </c>
      <c r="Z179" s="174">
        <f t="shared" ca="1" si="115"/>
        <v>0</v>
      </c>
      <c r="AA179" s="174">
        <f t="shared" ca="1" si="115"/>
        <v>0</v>
      </c>
      <c r="AB179" s="174">
        <f t="shared" ca="1" si="115"/>
        <v>0</v>
      </c>
      <c r="AC179" s="174">
        <f t="shared" ca="1" si="115"/>
        <v>0</v>
      </c>
      <c r="AD179" s="174">
        <f t="shared" ca="1" si="115"/>
        <v>0</v>
      </c>
      <c r="AE179" s="174">
        <f t="shared" ca="1" si="115"/>
        <v>0</v>
      </c>
      <c r="AF179" s="174">
        <f t="shared" ca="1" si="115"/>
        <v>0</v>
      </c>
      <c r="AG179" s="174">
        <f t="shared" ca="1" si="115"/>
        <v>0</v>
      </c>
      <c r="AH179" s="174">
        <f t="shared" ca="1" si="115"/>
        <v>0</v>
      </c>
      <c r="AI179" s="174">
        <f t="shared" ca="1" si="115"/>
        <v>0</v>
      </c>
      <c r="AJ179" s="174">
        <f t="shared" ca="1" si="115"/>
        <v>0</v>
      </c>
      <c r="AK179" s="174">
        <f t="shared" ca="1" si="115"/>
        <v>0</v>
      </c>
      <c r="AL179" s="179"/>
      <c r="AM179" s="174">
        <f t="shared" ca="1" si="91"/>
        <v>0</v>
      </c>
      <c r="AN179" s="174">
        <f t="shared" ca="1" si="116"/>
        <v>0</v>
      </c>
      <c r="AO179" s="174">
        <f t="shared" ca="1" si="116"/>
        <v>0</v>
      </c>
      <c r="AP179" s="174">
        <f t="shared" ca="1" si="116"/>
        <v>0</v>
      </c>
      <c r="AQ179" s="174">
        <f t="shared" ca="1" si="116"/>
        <v>0</v>
      </c>
      <c r="AR179" s="174">
        <f t="shared" ca="1" si="116"/>
        <v>0</v>
      </c>
      <c r="AS179" s="174">
        <f t="shared" ca="1" si="116"/>
        <v>0</v>
      </c>
      <c r="AT179" s="174">
        <f t="shared" ca="1" si="116"/>
        <v>0</v>
      </c>
      <c r="AU179" s="174">
        <f t="shared" ca="1" si="116"/>
        <v>0</v>
      </c>
      <c r="AV179" s="174">
        <f t="shared" ca="1" si="116"/>
        <v>0</v>
      </c>
      <c r="AW179" s="174">
        <f t="shared" ca="1" si="116"/>
        <v>0</v>
      </c>
      <c r="AX179" s="174">
        <f t="shared" ca="1" si="116"/>
        <v>0</v>
      </c>
      <c r="AY179" s="174">
        <f t="shared" ca="1" si="116"/>
        <v>0</v>
      </c>
      <c r="AZ179" s="174">
        <f t="shared" ca="1" si="116"/>
        <v>0</v>
      </c>
      <c r="BA179" s="174">
        <f t="shared" ca="1" si="116"/>
        <v>0</v>
      </c>
      <c r="BB179" s="175">
        <f t="shared" ca="1" si="93"/>
        <v>0</v>
      </c>
      <c r="BC179" s="176"/>
      <c r="BD179" s="174">
        <f t="shared" ca="1" si="94"/>
        <v>0</v>
      </c>
      <c r="BE179" s="174">
        <f t="shared" ca="1" si="117"/>
        <v>0</v>
      </c>
      <c r="BF179" s="174">
        <f t="shared" ca="1" si="117"/>
        <v>0</v>
      </c>
      <c r="BG179" s="174">
        <f t="shared" ca="1" si="117"/>
        <v>0</v>
      </c>
      <c r="BH179" s="174">
        <f t="shared" ca="1" si="117"/>
        <v>0</v>
      </c>
      <c r="BI179" s="174">
        <f t="shared" ca="1" si="117"/>
        <v>0</v>
      </c>
      <c r="BJ179" s="174">
        <f t="shared" ca="1" si="117"/>
        <v>0</v>
      </c>
      <c r="BK179" s="174">
        <f t="shared" ca="1" si="117"/>
        <v>0</v>
      </c>
      <c r="BL179" s="174">
        <f t="shared" ca="1" si="117"/>
        <v>0</v>
      </c>
      <c r="BM179" s="174">
        <f t="shared" ca="1" si="117"/>
        <v>0</v>
      </c>
      <c r="BN179" s="174">
        <f t="shared" ca="1" si="117"/>
        <v>0</v>
      </c>
      <c r="BO179" s="174">
        <f t="shared" ca="1" si="117"/>
        <v>0</v>
      </c>
      <c r="BP179" s="174">
        <f t="shared" ca="1" si="117"/>
        <v>0</v>
      </c>
      <c r="BQ179" s="174">
        <f t="shared" ca="1" si="117"/>
        <v>0</v>
      </c>
      <c r="BR179" s="174">
        <f t="shared" ca="1" si="117"/>
        <v>0</v>
      </c>
      <c r="BS179" s="177">
        <f t="shared" ca="1" si="96"/>
        <v>0</v>
      </c>
      <c r="BT179" s="175"/>
      <c r="BU179" s="178">
        <f ca="1">IF(NOT(debteliminator),0,IF(OR(E$11=0,W178+AM179-BD179&lt;=E$11),0,MIN(W178+AM179-BD179-E$11,$C179)))</f>
        <v>0</v>
      </c>
      <c r="BV179" s="174">
        <f ca="1">IF(NOT(debteliminator),0,IF(OR(F$11=0,X178+AN179-BE179&lt;=F$11),0,MIN(X178+AN179-BE179-F$11,$C179-SUM($BU179:BU179))))</f>
        <v>0</v>
      </c>
      <c r="BW179" s="174">
        <f ca="1">IF(NOT(debteliminator),0,IF(OR(G$11=0,Y178+AO179-BF179&lt;=G$11),0,MIN(Y178+AO179-BF179-G$11,$C179-SUM($BU179:BV179))))</f>
        <v>0</v>
      </c>
      <c r="BX179" s="174">
        <f ca="1">IF(NOT(debteliminator),0,IF(OR(H$11=0,Z178+AP179-BG179&lt;=H$11),0,MIN(Z178+AP179-BG179-H$11,$C179-SUM($BU179:BW179))))</f>
        <v>0</v>
      </c>
      <c r="BY179" s="174">
        <f ca="1">IF(NOT(debteliminator),0,IF(OR(I$11=0,AA178+AQ179-BH179&lt;=I$11),0,MIN(AA178+AQ179-BH179-I$11,$C179-SUM($BU179:BX179))))</f>
        <v>0</v>
      </c>
      <c r="BZ179" s="174">
        <f ca="1">IF(NOT(debteliminator),0,IF(OR(J$11=0,AB178+AR179-BI179&lt;=J$11),0,MIN(AB178+AR179-BI179-J$11,$C179-SUM($BU179:BY179))))</f>
        <v>0</v>
      </c>
      <c r="CA179" s="174">
        <f ca="1">IF(NOT(debteliminator),0,IF(OR(K$11=0,AC178+AS179-BJ179&lt;=K$11),0,MIN(AC178+AS179-BJ179-K$11,$C179-SUM($BU179:BZ179))))</f>
        <v>0</v>
      </c>
      <c r="CB179" s="174">
        <f ca="1">IF(NOT(debteliminator),0,IF(OR(L$11=0,AD178+AT179-BK179&lt;=L$11),0,MIN(AD178+AT179-BK179-L$11,$C179-SUM($BU179:CA179))))</f>
        <v>0</v>
      </c>
      <c r="CC179" s="174">
        <f ca="1">IF(NOT(debteliminator),0,IF(OR(M$11=0,AE178+AU179-BL179&lt;=M$11),0,MIN(AE178+AU179-BL179-M$11,$C179-SUM($BU179:CB179))))</f>
        <v>0</v>
      </c>
      <c r="CD179" s="174">
        <f ca="1">IF(NOT(debteliminator),0,IF(OR(N$11=0,AF178+AV179-BM179&lt;=N$11),0,MIN(AF178+AV179-BM179-N$11,$C179-SUM($BU179:CC179))))</f>
        <v>0</v>
      </c>
      <c r="CE179" s="174">
        <f ca="1">IF(NOT(debteliminator),0,IF(OR(O$11=0,AG178+AW179-BN179&lt;=O$11),0,MIN(AG178+AW179-BN179-O$11,$C179-SUM($BU179:CD179))))</f>
        <v>0</v>
      </c>
      <c r="CF179" s="174">
        <f ca="1">IF(NOT(debteliminator),0,IF(OR(P$11=0,AH178+AX179-BO179&lt;=P$11),0,MIN(AH178+AX179-BO179-P$11,$C179-SUM($BU179:CE179))))</f>
        <v>0</v>
      </c>
      <c r="CG179" s="174">
        <f ca="1">IF(NOT(debteliminator),0,IF(OR(Q$11=0,AI178+AY179-BP179&lt;=Q$11),0,MIN(AI178+AY179-BP179-Q$11,$C179-SUM($BU179:CF179))))</f>
        <v>0</v>
      </c>
      <c r="CH179" s="174">
        <f ca="1">IF(NOT(debteliminator),0,IF(OR(R$11=0,AJ178+AZ179-BQ179&lt;=R$11),0,MIN(AJ178+AZ179-BQ179-R$11,$C179-SUM($BU179:CG179))))</f>
        <v>0</v>
      </c>
      <c r="CI179" s="174">
        <f ca="1">IF(NOT(debteliminator),0,IF(OR(S$11=0,AK178+BA179-BR179&lt;=S$11),0,MIN(AK178+BA179-BR179-S$11,$C179-SUM($BU179:CH179))))</f>
        <v>0</v>
      </c>
      <c r="CJ179" s="177">
        <f t="shared" ca="1" si="97"/>
        <v>0</v>
      </c>
      <c r="CL179" s="178">
        <f t="shared" ca="1" si="100"/>
        <v>0</v>
      </c>
      <c r="CM179" s="174">
        <f ca="1">IF(X178&lt;=0,0,IF($C179-$CJ179&lt;=SUM($CL179:CL179),0,IF(BE179+$C179-$CJ179-SUM($CL179:CL179)&gt;X178+AN179,X178+AN179-BE179,$C179-$CJ179-SUM($CL179:CL179))))</f>
        <v>0</v>
      </c>
      <c r="CN179" s="174">
        <f ca="1">IF(Y178&lt;=0,0,IF($C179-$CJ179&lt;=SUM($CL179:CM179),0,IF(BF179+$C179-$CJ179-SUM($CL179:CM179)&gt;Y178+AO179,Y178+AO179-BF179,$C179-$CJ179-SUM($CL179:CM179))))</f>
        <v>0</v>
      </c>
      <c r="CO179" s="174">
        <f ca="1">IF(Z178&lt;=0,0,IF($C179-$CJ179&lt;=SUM($CL179:CN179),0,IF(BG179+$C179-$CJ179-SUM($CL179:CN179)&gt;Z178+AP179,Z178+AP179-BG179,$C179-$CJ179-SUM($CL179:CN179))))</f>
        <v>0</v>
      </c>
      <c r="CP179" s="174">
        <f ca="1">IF(AA178&lt;=0,0,IF($C179-$CJ179&lt;=SUM($CL179:CO179),0,IF(BH179+$C179-$CJ179-SUM($CL179:CO179)&gt;AA178+AQ179,AA178+AQ179-BH179,$C179-$CJ179-SUM($CL179:CO179))))</f>
        <v>0</v>
      </c>
      <c r="CQ179" s="174">
        <f ca="1">IF(AB178&lt;=0,0,IF($C179-$CJ179&lt;=SUM($CL179:CP179),0,IF(BI179+$C179-$CJ179-SUM($CL179:CP179)&gt;AB178+AR179,AB178+AR179-BI179,$C179-$CJ179-SUM($CL179:CP179))))</f>
        <v>0</v>
      </c>
      <c r="CR179" s="174">
        <f ca="1">IF(AC178&lt;=0,0,IF($C179-$CJ179&lt;=SUM($CL179:CQ179),0,IF(BJ179+$C179-$CJ179-SUM($CL179:CQ179)&gt;AC178+AS179,AC178+AS179-BJ179,$C179-$CJ179-SUM($CL179:CQ179))))</f>
        <v>0</v>
      </c>
      <c r="CS179" s="174">
        <f ca="1">IF(AD178&lt;=0,0,IF($C179-$CJ179&lt;=SUM($CL179:CR179),0,IF(BK179+$C179-$CJ179-SUM($CL179:CR179)&gt;AD178+AT179,AD178+AT179-BK179,$C179-$CJ179-SUM($CL179:CR179))))</f>
        <v>0</v>
      </c>
      <c r="CT179" s="174">
        <f ca="1">IF(AE178&lt;=0,0,IF($C179-$CJ179&lt;=SUM($CL179:CS179),0,IF(BL179+$C179-$CJ179-SUM($CL179:CS179)&gt;AE178+AU179,AE178+AU179-BL179,$C179-$CJ179-SUM($CL179:CS179))))</f>
        <v>0</v>
      </c>
      <c r="CU179" s="174">
        <f ca="1">IF(AF178&lt;=0,0,IF($C179-$CJ179&lt;=SUM($CL179:CT179),0,IF(BM179+$C179-$CJ179-SUM($CL179:CT179)&gt;AF178+AV179,AF178+AV179-BM179,$C179-$CJ179-SUM($CL179:CT179))))</f>
        <v>0</v>
      </c>
      <c r="CV179" s="174">
        <f ca="1">IF(AG178&lt;=0,0,IF($C179-$CJ179&lt;=SUM($CL179:CU179),0,IF(BN179+$C179-$CJ179-SUM($CL179:CU179)&gt;AG178+AW179,AG178+AW179-BN179,$C179-$CJ179-SUM($CL179:CU179))))</f>
        <v>0</v>
      </c>
      <c r="CW179" s="174">
        <f ca="1">IF(AH178&lt;=0,0,IF($C179-$CJ179&lt;=SUM($CL179:CV179),0,IF(BO179+$C179-$CJ179-SUM($CL179:CV179)&gt;AH178+AX179,AH178+AX179-BO179,$C179-$CJ179-SUM($CL179:CV179))))</f>
        <v>0</v>
      </c>
      <c r="CX179" s="174">
        <f ca="1">IF(AI178&lt;=0,0,IF($C179-$CJ179&lt;=SUM($CL179:CW179),0,IF(BP179+$C179-$CJ179-SUM($CL179:CW179)&gt;AI178+AY179,AI178+AY179-BP179,$C179-$CJ179-SUM($CL179:CW179))))</f>
        <v>0</v>
      </c>
      <c r="CY179" s="174">
        <f ca="1">IF(AJ178&lt;=0,0,IF($C179-$CJ179&lt;=SUM($CL179:CX179),0,IF(BQ179+$C179-$CJ179-SUM($CL179:CX179)&gt;AJ178+AZ179,AJ178+AZ179-BQ179,$C179-$CJ179-SUM($CL179:CX179))))</f>
        <v>0</v>
      </c>
      <c r="CZ179" s="174">
        <f ca="1">IF(AK178&lt;=0,0,IF($C179-$CJ179&lt;=SUM($CL179:CY179),0,IF(BR179+$C179-$CJ179-SUM($CL179:CY179)&gt;AK178+BA179,AK178+BA179-BR179,$C179-$CJ179-SUM($CL179:CY179))))</f>
        <v>0</v>
      </c>
      <c r="DA179" s="176"/>
      <c r="DB179" s="176"/>
    </row>
    <row r="180" spans="1:106">
      <c r="A180" s="165" t="str">
        <f t="shared" ca="1" si="86"/>
        <v/>
      </c>
      <c r="B180" s="166" t="e">
        <f t="shared" ca="1" si="98"/>
        <v>#N/A</v>
      </c>
      <c r="C180" s="169" t="str">
        <f ca="1">IF(A180="","",IF(debteliminator,IF(($E$7-BS180)&lt;0,0,$E$7-BS180),0)+D180)</f>
        <v/>
      </c>
      <c r="D180" s="420"/>
      <c r="E180" s="172">
        <f t="shared" ca="1" si="99"/>
        <v>0</v>
      </c>
      <c r="F180" s="172">
        <f t="shared" ca="1" si="101"/>
        <v>0</v>
      </c>
      <c r="G180" s="172">
        <f t="shared" ca="1" si="102"/>
        <v>0</v>
      </c>
      <c r="H180" s="172">
        <f t="shared" ca="1" si="103"/>
        <v>0</v>
      </c>
      <c r="I180" s="172">
        <f t="shared" ca="1" si="104"/>
        <v>0</v>
      </c>
      <c r="J180" s="172">
        <f t="shared" ca="1" si="105"/>
        <v>0</v>
      </c>
      <c r="K180" s="172">
        <f t="shared" ca="1" si="106"/>
        <v>0</v>
      </c>
      <c r="L180" s="172">
        <f t="shared" ca="1" si="107"/>
        <v>0</v>
      </c>
      <c r="M180" s="172">
        <f t="shared" ca="1" si="108"/>
        <v>0</v>
      </c>
      <c r="N180" s="172">
        <f t="shared" ca="1" si="109"/>
        <v>0</v>
      </c>
      <c r="O180" s="172">
        <f t="shared" ca="1" si="110"/>
        <v>0</v>
      </c>
      <c r="P180" s="172">
        <f t="shared" ca="1" si="111"/>
        <v>0</v>
      </c>
      <c r="Q180" s="172">
        <f t="shared" ca="1" si="112"/>
        <v>0</v>
      </c>
      <c r="R180" s="172">
        <f t="shared" ca="1" si="113"/>
        <v>0</v>
      </c>
      <c r="S180" s="172">
        <f t="shared" ca="1" si="114"/>
        <v>0</v>
      </c>
      <c r="U180" s="169">
        <f t="shared" ca="1" si="87"/>
        <v>0</v>
      </c>
      <c r="V180" s="173">
        <f t="shared" ca="1" si="88"/>
        <v>0</v>
      </c>
      <c r="W180" s="174">
        <f t="shared" ca="1" si="89"/>
        <v>0</v>
      </c>
      <c r="X180" s="174">
        <f t="shared" ca="1" si="115"/>
        <v>0</v>
      </c>
      <c r="Y180" s="174">
        <f t="shared" ca="1" si="115"/>
        <v>0</v>
      </c>
      <c r="Z180" s="174">
        <f t="shared" ca="1" si="115"/>
        <v>0</v>
      </c>
      <c r="AA180" s="174">
        <f t="shared" ca="1" si="115"/>
        <v>0</v>
      </c>
      <c r="AB180" s="174">
        <f t="shared" ca="1" si="115"/>
        <v>0</v>
      </c>
      <c r="AC180" s="174">
        <f t="shared" ca="1" si="115"/>
        <v>0</v>
      </c>
      <c r="AD180" s="174">
        <f t="shared" ca="1" si="115"/>
        <v>0</v>
      </c>
      <c r="AE180" s="174">
        <f t="shared" ca="1" si="115"/>
        <v>0</v>
      </c>
      <c r="AF180" s="174">
        <f t="shared" ca="1" si="115"/>
        <v>0</v>
      </c>
      <c r="AG180" s="174">
        <f t="shared" ca="1" si="115"/>
        <v>0</v>
      </c>
      <c r="AH180" s="174">
        <f t="shared" ca="1" si="115"/>
        <v>0</v>
      </c>
      <c r="AI180" s="174">
        <f t="shared" ca="1" si="115"/>
        <v>0</v>
      </c>
      <c r="AJ180" s="174">
        <f t="shared" ca="1" si="115"/>
        <v>0</v>
      </c>
      <c r="AK180" s="174">
        <f t="shared" ca="1" si="115"/>
        <v>0</v>
      </c>
      <c r="AL180" s="179"/>
      <c r="AM180" s="174">
        <f t="shared" ca="1" si="91"/>
        <v>0</v>
      </c>
      <c r="AN180" s="174">
        <f t="shared" ca="1" si="116"/>
        <v>0</v>
      </c>
      <c r="AO180" s="174">
        <f t="shared" ca="1" si="116"/>
        <v>0</v>
      </c>
      <c r="AP180" s="174">
        <f t="shared" ca="1" si="116"/>
        <v>0</v>
      </c>
      <c r="AQ180" s="174">
        <f t="shared" ca="1" si="116"/>
        <v>0</v>
      </c>
      <c r="AR180" s="174">
        <f t="shared" ca="1" si="116"/>
        <v>0</v>
      </c>
      <c r="AS180" s="174">
        <f t="shared" ca="1" si="116"/>
        <v>0</v>
      </c>
      <c r="AT180" s="174">
        <f t="shared" ca="1" si="116"/>
        <v>0</v>
      </c>
      <c r="AU180" s="174">
        <f t="shared" ca="1" si="116"/>
        <v>0</v>
      </c>
      <c r="AV180" s="174">
        <f t="shared" ca="1" si="116"/>
        <v>0</v>
      </c>
      <c r="AW180" s="174">
        <f t="shared" ca="1" si="116"/>
        <v>0</v>
      </c>
      <c r="AX180" s="174">
        <f t="shared" ca="1" si="116"/>
        <v>0</v>
      </c>
      <c r="AY180" s="174">
        <f t="shared" ca="1" si="116"/>
        <v>0</v>
      </c>
      <c r="AZ180" s="174">
        <f t="shared" ca="1" si="116"/>
        <v>0</v>
      </c>
      <c r="BA180" s="174">
        <f t="shared" ca="1" si="116"/>
        <v>0</v>
      </c>
      <c r="BB180" s="175">
        <f t="shared" ca="1" si="93"/>
        <v>0</v>
      </c>
      <c r="BC180" s="176"/>
      <c r="BD180" s="174">
        <f t="shared" ca="1" si="94"/>
        <v>0</v>
      </c>
      <c r="BE180" s="174">
        <f t="shared" ca="1" si="117"/>
        <v>0</v>
      </c>
      <c r="BF180" s="174">
        <f t="shared" ca="1" si="117"/>
        <v>0</v>
      </c>
      <c r="BG180" s="174">
        <f t="shared" ca="1" si="117"/>
        <v>0</v>
      </c>
      <c r="BH180" s="174">
        <f t="shared" ca="1" si="117"/>
        <v>0</v>
      </c>
      <c r="BI180" s="174">
        <f t="shared" ca="1" si="117"/>
        <v>0</v>
      </c>
      <c r="BJ180" s="174">
        <f t="shared" ca="1" si="117"/>
        <v>0</v>
      </c>
      <c r="BK180" s="174">
        <f t="shared" ca="1" si="117"/>
        <v>0</v>
      </c>
      <c r="BL180" s="174">
        <f t="shared" ca="1" si="117"/>
        <v>0</v>
      </c>
      <c r="BM180" s="174">
        <f t="shared" ca="1" si="117"/>
        <v>0</v>
      </c>
      <c r="BN180" s="174">
        <f t="shared" ca="1" si="117"/>
        <v>0</v>
      </c>
      <c r="BO180" s="174">
        <f t="shared" ca="1" si="117"/>
        <v>0</v>
      </c>
      <c r="BP180" s="174">
        <f t="shared" ca="1" si="117"/>
        <v>0</v>
      </c>
      <c r="BQ180" s="174">
        <f t="shared" ca="1" si="117"/>
        <v>0</v>
      </c>
      <c r="BR180" s="174">
        <f t="shared" ca="1" si="117"/>
        <v>0</v>
      </c>
      <c r="BS180" s="177">
        <f t="shared" ca="1" si="96"/>
        <v>0</v>
      </c>
      <c r="BT180" s="175"/>
      <c r="BU180" s="178">
        <f ca="1">IF(NOT(debteliminator),0,IF(OR(E$11=0,W179+AM180-BD180&lt;=E$11),0,MIN(W179+AM180-BD180-E$11,$C180)))</f>
        <v>0</v>
      </c>
      <c r="BV180" s="174">
        <f ca="1">IF(NOT(debteliminator),0,IF(OR(F$11=0,X179+AN180-BE180&lt;=F$11),0,MIN(X179+AN180-BE180-F$11,$C180-SUM($BU180:BU180))))</f>
        <v>0</v>
      </c>
      <c r="BW180" s="174">
        <f ca="1">IF(NOT(debteliminator),0,IF(OR(G$11=0,Y179+AO180-BF180&lt;=G$11),0,MIN(Y179+AO180-BF180-G$11,$C180-SUM($BU180:BV180))))</f>
        <v>0</v>
      </c>
      <c r="BX180" s="174">
        <f ca="1">IF(NOT(debteliminator),0,IF(OR(H$11=0,Z179+AP180-BG180&lt;=H$11),0,MIN(Z179+AP180-BG180-H$11,$C180-SUM($BU180:BW180))))</f>
        <v>0</v>
      </c>
      <c r="BY180" s="174">
        <f ca="1">IF(NOT(debteliminator),0,IF(OR(I$11=0,AA179+AQ180-BH180&lt;=I$11),0,MIN(AA179+AQ180-BH180-I$11,$C180-SUM($BU180:BX180))))</f>
        <v>0</v>
      </c>
      <c r="BZ180" s="174">
        <f ca="1">IF(NOT(debteliminator),0,IF(OR(J$11=0,AB179+AR180-BI180&lt;=J$11),0,MIN(AB179+AR180-BI180-J$11,$C180-SUM($BU180:BY180))))</f>
        <v>0</v>
      </c>
      <c r="CA180" s="174">
        <f ca="1">IF(NOT(debteliminator),0,IF(OR(K$11=0,AC179+AS180-BJ180&lt;=K$11),0,MIN(AC179+AS180-BJ180-K$11,$C180-SUM($BU180:BZ180))))</f>
        <v>0</v>
      </c>
      <c r="CB180" s="174">
        <f ca="1">IF(NOT(debteliminator),0,IF(OR(L$11=0,AD179+AT180-BK180&lt;=L$11),0,MIN(AD179+AT180-BK180-L$11,$C180-SUM($BU180:CA180))))</f>
        <v>0</v>
      </c>
      <c r="CC180" s="174">
        <f ca="1">IF(NOT(debteliminator),0,IF(OR(M$11=0,AE179+AU180-BL180&lt;=M$11),0,MIN(AE179+AU180-BL180-M$11,$C180-SUM($BU180:CB180))))</f>
        <v>0</v>
      </c>
      <c r="CD180" s="174">
        <f ca="1">IF(NOT(debteliminator),0,IF(OR(N$11=0,AF179+AV180-BM180&lt;=N$11),0,MIN(AF179+AV180-BM180-N$11,$C180-SUM($BU180:CC180))))</f>
        <v>0</v>
      </c>
      <c r="CE180" s="174">
        <f ca="1">IF(NOT(debteliminator),0,IF(OR(O$11=0,AG179+AW180-BN180&lt;=O$11),0,MIN(AG179+AW180-BN180-O$11,$C180-SUM($BU180:CD180))))</f>
        <v>0</v>
      </c>
      <c r="CF180" s="174">
        <f ca="1">IF(NOT(debteliminator),0,IF(OR(P$11=0,AH179+AX180-BO180&lt;=P$11),0,MIN(AH179+AX180-BO180-P$11,$C180-SUM($BU180:CE180))))</f>
        <v>0</v>
      </c>
      <c r="CG180" s="174">
        <f ca="1">IF(NOT(debteliminator),0,IF(OR(Q$11=0,AI179+AY180-BP180&lt;=Q$11),0,MIN(AI179+AY180-BP180-Q$11,$C180-SUM($BU180:CF180))))</f>
        <v>0</v>
      </c>
      <c r="CH180" s="174">
        <f ca="1">IF(NOT(debteliminator),0,IF(OR(R$11=0,AJ179+AZ180-BQ180&lt;=R$11),0,MIN(AJ179+AZ180-BQ180-R$11,$C180-SUM($BU180:CG180))))</f>
        <v>0</v>
      </c>
      <c r="CI180" s="174">
        <f ca="1">IF(NOT(debteliminator),0,IF(OR(S$11=0,AK179+BA180-BR180&lt;=S$11),0,MIN(AK179+BA180-BR180-S$11,$C180-SUM($BU180:CH180))))</f>
        <v>0</v>
      </c>
      <c r="CJ180" s="177">
        <f t="shared" ca="1" si="97"/>
        <v>0</v>
      </c>
      <c r="CL180" s="178">
        <f t="shared" ca="1" si="100"/>
        <v>0</v>
      </c>
      <c r="CM180" s="174">
        <f ca="1">IF(X179&lt;=0,0,IF($C180-$CJ180&lt;=SUM($CL180:CL180),0,IF(BE180+$C180-$CJ180-SUM($CL180:CL180)&gt;X179+AN180,X179+AN180-BE180,$C180-$CJ180-SUM($CL180:CL180))))</f>
        <v>0</v>
      </c>
      <c r="CN180" s="174">
        <f ca="1">IF(Y179&lt;=0,0,IF($C180-$CJ180&lt;=SUM($CL180:CM180),0,IF(BF180+$C180-$CJ180-SUM($CL180:CM180)&gt;Y179+AO180,Y179+AO180-BF180,$C180-$CJ180-SUM($CL180:CM180))))</f>
        <v>0</v>
      </c>
      <c r="CO180" s="174">
        <f ca="1">IF(Z179&lt;=0,0,IF($C180-$CJ180&lt;=SUM($CL180:CN180),0,IF(BG180+$C180-$CJ180-SUM($CL180:CN180)&gt;Z179+AP180,Z179+AP180-BG180,$C180-$CJ180-SUM($CL180:CN180))))</f>
        <v>0</v>
      </c>
      <c r="CP180" s="174">
        <f ca="1">IF(AA179&lt;=0,0,IF($C180-$CJ180&lt;=SUM($CL180:CO180),0,IF(BH180+$C180-$CJ180-SUM($CL180:CO180)&gt;AA179+AQ180,AA179+AQ180-BH180,$C180-$CJ180-SUM($CL180:CO180))))</f>
        <v>0</v>
      </c>
      <c r="CQ180" s="174">
        <f ca="1">IF(AB179&lt;=0,0,IF($C180-$CJ180&lt;=SUM($CL180:CP180),0,IF(BI180+$C180-$CJ180-SUM($CL180:CP180)&gt;AB179+AR180,AB179+AR180-BI180,$C180-$CJ180-SUM($CL180:CP180))))</f>
        <v>0</v>
      </c>
      <c r="CR180" s="174">
        <f ca="1">IF(AC179&lt;=0,0,IF($C180-$CJ180&lt;=SUM($CL180:CQ180),0,IF(BJ180+$C180-$CJ180-SUM($CL180:CQ180)&gt;AC179+AS180,AC179+AS180-BJ180,$C180-$CJ180-SUM($CL180:CQ180))))</f>
        <v>0</v>
      </c>
      <c r="CS180" s="174">
        <f ca="1">IF(AD179&lt;=0,0,IF($C180-$CJ180&lt;=SUM($CL180:CR180),0,IF(BK180+$C180-$CJ180-SUM($CL180:CR180)&gt;AD179+AT180,AD179+AT180-BK180,$C180-$CJ180-SUM($CL180:CR180))))</f>
        <v>0</v>
      </c>
      <c r="CT180" s="174">
        <f ca="1">IF(AE179&lt;=0,0,IF($C180-$CJ180&lt;=SUM($CL180:CS180),0,IF(BL180+$C180-$CJ180-SUM($CL180:CS180)&gt;AE179+AU180,AE179+AU180-BL180,$C180-$CJ180-SUM($CL180:CS180))))</f>
        <v>0</v>
      </c>
      <c r="CU180" s="174">
        <f ca="1">IF(AF179&lt;=0,0,IF($C180-$CJ180&lt;=SUM($CL180:CT180),0,IF(BM180+$C180-$CJ180-SUM($CL180:CT180)&gt;AF179+AV180,AF179+AV180-BM180,$C180-$CJ180-SUM($CL180:CT180))))</f>
        <v>0</v>
      </c>
      <c r="CV180" s="174">
        <f ca="1">IF(AG179&lt;=0,0,IF($C180-$CJ180&lt;=SUM($CL180:CU180),0,IF(BN180+$C180-$CJ180-SUM($CL180:CU180)&gt;AG179+AW180,AG179+AW180-BN180,$C180-$CJ180-SUM($CL180:CU180))))</f>
        <v>0</v>
      </c>
      <c r="CW180" s="174">
        <f ca="1">IF(AH179&lt;=0,0,IF($C180-$CJ180&lt;=SUM($CL180:CV180),0,IF(BO180+$C180-$CJ180-SUM($CL180:CV180)&gt;AH179+AX180,AH179+AX180-BO180,$C180-$CJ180-SUM($CL180:CV180))))</f>
        <v>0</v>
      </c>
      <c r="CX180" s="174">
        <f ca="1">IF(AI179&lt;=0,0,IF($C180-$CJ180&lt;=SUM($CL180:CW180),0,IF(BP180+$C180-$CJ180-SUM($CL180:CW180)&gt;AI179+AY180,AI179+AY180-BP180,$C180-$CJ180-SUM($CL180:CW180))))</f>
        <v>0</v>
      </c>
      <c r="CY180" s="174">
        <f ca="1">IF(AJ179&lt;=0,0,IF($C180-$CJ180&lt;=SUM($CL180:CX180),0,IF(BQ180+$C180-$CJ180-SUM($CL180:CX180)&gt;AJ179+AZ180,AJ179+AZ180-BQ180,$C180-$CJ180-SUM($CL180:CX180))))</f>
        <v>0</v>
      </c>
      <c r="CZ180" s="174">
        <f ca="1">IF(AK179&lt;=0,0,IF($C180-$CJ180&lt;=SUM($CL180:CY180),0,IF(BR180+$C180-$CJ180-SUM($CL180:CY180)&gt;AK179+BA180,AK179+BA180-BR180,$C180-$CJ180-SUM($CL180:CY180))))</f>
        <v>0</v>
      </c>
      <c r="DA180" s="176"/>
      <c r="DB180" s="176"/>
    </row>
    <row r="181" spans="1:106">
      <c r="A181" s="165" t="str">
        <f t="shared" ca="1" si="86"/>
        <v/>
      </c>
      <c r="B181" s="166" t="e">
        <f t="shared" ca="1" si="98"/>
        <v>#N/A</v>
      </c>
      <c r="C181" s="169" t="str">
        <f ca="1">IF(A181="","",IF(debteliminator,IF(($E$7-BS181)&lt;0,0,$E$7-BS181),0)+D181)</f>
        <v/>
      </c>
      <c r="D181" s="420"/>
      <c r="E181" s="172">
        <f t="shared" ca="1" si="99"/>
        <v>0</v>
      </c>
      <c r="F181" s="172">
        <f t="shared" ca="1" si="101"/>
        <v>0</v>
      </c>
      <c r="G181" s="172">
        <f t="shared" ca="1" si="102"/>
        <v>0</v>
      </c>
      <c r="H181" s="172">
        <f t="shared" ca="1" si="103"/>
        <v>0</v>
      </c>
      <c r="I181" s="172">
        <f t="shared" ca="1" si="104"/>
        <v>0</v>
      </c>
      <c r="J181" s="172">
        <f t="shared" ca="1" si="105"/>
        <v>0</v>
      </c>
      <c r="K181" s="172">
        <f t="shared" ca="1" si="106"/>
        <v>0</v>
      </c>
      <c r="L181" s="172">
        <f t="shared" ca="1" si="107"/>
        <v>0</v>
      </c>
      <c r="M181" s="172">
        <f t="shared" ca="1" si="108"/>
        <v>0</v>
      </c>
      <c r="N181" s="172">
        <f t="shared" ca="1" si="109"/>
        <v>0</v>
      </c>
      <c r="O181" s="172">
        <f t="shared" ca="1" si="110"/>
        <v>0</v>
      </c>
      <c r="P181" s="172">
        <f t="shared" ca="1" si="111"/>
        <v>0</v>
      </c>
      <c r="Q181" s="172">
        <f t="shared" ca="1" si="112"/>
        <v>0</v>
      </c>
      <c r="R181" s="172">
        <f t="shared" ca="1" si="113"/>
        <v>0</v>
      </c>
      <c r="S181" s="172">
        <f t="shared" ca="1" si="114"/>
        <v>0</v>
      </c>
      <c r="U181" s="169">
        <f t="shared" ca="1" si="87"/>
        <v>0</v>
      </c>
      <c r="V181" s="173">
        <f t="shared" ca="1" si="88"/>
        <v>0</v>
      </c>
      <c r="W181" s="174">
        <f t="shared" ca="1" si="89"/>
        <v>0</v>
      </c>
      <c r="X181" s="174">
        <f t="shared" ca="1" si="115"/>
        <v>0</v>
      </c>
      <c r="Y181" s="174">
        <f t="shared" ca="1" si="115"/>
        <v>0</v>
      </c>
      <c r="Z181" s="174">
        <f t="shared" ca="1" si="115"/>
        <v>0</v>
      </c>
      <c r="AA181" s="174">
        <f t="shared" ca="1" si="115"/>
        <v>0</v>
      </c>
      <c r="AB181" s="174">
        <f t="shared" ca="1" si="115"/>
        <v>0</v>
      </c>
      <c r="AC181" s="174">
        <f t="shared" ca="1" si="115"/>
        <v>0</v>
      </c>
      <c r="AD181" s="174">
        <f t="shared" ca="1" si="115"/>
        <v>0</v>
      </c>
      <c r="AE181" s="174">
        <f t="shared" ca="1" si="115"/>
        <v>0</v>
      </c>
      <c r="AF181" s="174">
        <f t="shared" ca="1" si="115"/>
        <v>0</v>
      </c>
      <c r="AG181" s="174">
        <f t="shared" ca="1" si="115"/>
        <v>0</v>
      </c>
      <c r="AH181" s="174">
        <f t="shared" ca="1" si="115"/>
        <v>0</v>
      </c>
      <c r="AI181" s="174">
        <f t="shared" ca="1" si="115"/>
        <v>0</v>
      </c>
      <c r="AJ181" s="174">
        <f t="shared" ca="1" si="115"/>
        <v>0</v>
      </c>
      <c r="AK181" s="174">
        <f t="shared" ca="1" si="115"/>
        <v>0</v>
      </c>
      <c r="AL181" s="179"/>
      <c r="AM181" s="174">
        <f t="shared" ca="1" si="91"/>
        <v>0</v>
      </c>
      <c r="AN181" s="174">
        <f t="shared" ca="1" si="116"/>
        <v>0</v>
      </c>
      <c r="AO181" s="174">
        <f t="shared" ca="1" si="116"/>
        <v>0</v>
      </c>
      <c r="AP181" s="174">
        <f t="shared" ca="1" si="116"/>
        <v>0</v>
      </c>
      <c r="AQ181" s="174">
        <f t="shared" ca="1" si="116"/>
        <v>0</v>
      </c>
      <c r="AR181" s="174">
        <f t="shared" ca="1" si="116"/>
        <v>0</v>
      </c>
      <c r="AS181" s="174">
        <f t="shared" ca="1" si="116"/>
        <v>0</v>
      </c>
      <c r="AT181" s="174">
        <f t="shared" ca="1" si="116"/>
        <v>0</v>
      </c>
      <c r="AU181" s="174">
        <f t="shared" ca="1" si="116"/>
        <v>0</v>
      </c>
      <c r="AV181" s="174">
        <f t="shared" ca="1" si="116"/>
        <v>0</v>
      </c>
      <c r="AW181" s="174">
        <f t="shared" ca="1" si="116"/>
        <v>0</v>
      </c>
      <c r="AX181" s="174">
        <f t="shared" ca="1" si="116"/>
        <v>0</v>
      </c>
      <c r="AY181" s="174">
        <f t="shared" ca="1" si="116"/>
        <v>0</v>
      </c>
      <c r="AZ181" s="174">
        <f t="shared" ca="1" si="116"/>
        <v>0</v>
      </c>
      <c r="BA181" s="174">
        <f t="shared" ca="1" si="116"/>
        <v>0</v>
      </c>
      <c r="BB181" s="175">
        <f t="shared" ca="1" si="93"/>
        <v>0</v>
      </c>
      <c r="BC181" s="176"/>
      <c r="BD181" s="174">
        <f t="shared" ca="1" si="94"/>
        <v>0</v>
      </c>
      <c r="BE181" s="174">
        <f t="shared" ca="1" si="117"/>
        <v>0</v>
      </c>
      <c r="BF181" s="174">
        <f t="shared" ca="1" si="117"/>
        <v>0</v>
      </c>
      <c r="BG181" s="174">
        <f t="shared" ca="1" si="117"/>
        <v>0</v>
      </c>
      <c r="BH181" s="174">
        <f t="shared" ca="1" si="117"/>
        <v>0</v>
      </c>
      <c r="BI181" s="174">
        <f t="shared" ca="1" si="117"/>
        <v>0</v>
      </c>
      <c r="BJ181" s="174">
        <f t="shared" ca="1" si="117"/>
        <v>0</v>
      </c>
      <c r="BK181" s="174">
        <f t="shared" ca="1" si="117"/>
        <v>0</v>
      </c>
      <c r="BL181" s="174">
        <f t="shared" ca="1" si="117"/>
        <v>0</v>
      </c>
      <c r="BM181" s="174">
        <f t="shared" ca="1" si="117"/>
        <v>0</v>
      </c>
      <c r="BN181" s="174">
        <f t="shared" ca="1" si="117"/>
        <v>0</v>
      </c>
      <c r="BO181" s="174">
        <f t="shared" ca="1" si="117"/>
        <v>0</v>
      </c>
      <c r="BP181" s="174">
        <f t="shared" ca="1" si="117"/>
        <v>0</v>
      </c>
      <c r="BQ181" s="174">
        <f t="shared" ca="1" si="117"/>
        <v>0</v>
      </c>
      <c r="BR181" s="174">
        <f t="shared" ca="1" si="117"/>
        <v>0</v>
      </c>
      <c r="BS181" s="177">
        <f t="shared" ca="1" si="96"/>
        <v>0</v>
      </c>
      <c r="BT181" s="175"/>
      <c r="BU181" s="178">
        <f ca="1">IF(NOT(debteliminator),0,IF(OR(E$11=0,W180+AM181-BD181&lt;=E$11),0,MIN(W180+AM181-BD181-E$11,$C181)))</f>
        <v>0</v>
      </c>
      <c r="BV181" s="174">
        <f ca="1">IF(NOT(debteliminator),0,IF(OR(F$11=0,X180+AN181-BE181&lt;=F$11),0,MIN(X180+AN181-BE181-F$11,$C181-SUM($BU181:BU181))))</f>
        <v>0</v>
      </c>
      <c r="BW181" s="174">
        <f ca="1">IF(NOT(debteliminator),0,IF(OR(G$11=0,Y180+AO181-BF181&lt;=G$11),0,MIN(Y180+AO181-BF181-G$11,$C181-SUM($BU181:BV181))))</f>
        <v>0</v>
      </c>
      <c r="BX181" s="174">
        <f ca="1">IF(NOT(debteliminator),0,IF(OR(H$11=0,Z180+AP181-BG181&lt;=H$11),0,MIN(Z180+AP181-BG181-H$11,$C181-SUM($BU181:BW181))))</f>
        <v>0</v>
      </c>
      <c r="BY181" s="174">
        <f ca="1">IF(NOT(debteliminator),0,IF(OR(I$11=0,AA180+AQ181-BH181&lt;=I$11),0,MIN(AA180+AQ181-BH181-I$11,$C181-SUM($BU181:BX181))))</f>
        <v>0</v>
      </c>
      <c r="BZ181" s="174">
        <f ca="1">IF(NOT(debteliminator),0,IF(OR(J$11=0,AB180+AR181-BI181&lt;=J$11),0,MIN(AB180+AR181-BI181-J$11,$C181-SUM($BU181:BY181))))</f>
        <v>0</v>
      </c>
      <c r="CA181" s="174">
        <f ca="1">IF(NOT(debteliminator),0,IF(OR(K$11=0,AC180+AS181-BJ181&lt;=K$11),0,MIN(AC180+AS181-BJ181-K$11,$C181-SUM($BU181:BZ181))))</f>
        <v>0</v>
      </c>
      <c r="CB181" s="174">
        <f ca="1">IF(NOT(debteliminator),0,IF(OR(L$11=0,AD180+AT181-BK181&lt;=L$11),0,MIN(AD180+AT181-BK181-L$11,$C181-SUM($BU181:CA181))))</f>
        <v>0</v>
      </c>
      <c r="CC181" s="174">
        <f ca="1">IF(NOT(debteliminator),0,IF(OR(M$11=0,AE180+AU181-BL181&lt;=M$11),0,MIN(AE180+AU181-BL181-M$11,$C181-SUM($BU181:CB181))))</f>
        <v>0</v>
      </c>
      <c r="CD181" s="174">
        <f ca="1">IF(NOT(debteliminator),0,IF(OR(N$11=0,AF180+AV181-BM181&lt;=N$11),0,MIN(AF180+AV181-BM181-N$11,$C181-SUM($BU181:CC181))))</f>
        <v>0</v>
      </c>
      <c r="CE181" s="174">
        <f ca="1">IF(NOT(debteliminator),0,IF(OR(O$11=0,AG180+AW181-BN181&lt;=O$11),0,MIN(AG180+AW181-BN181-O$11,$C181-SUM($BU181:CD181))))</f>
        <v>0</v>
      </c>
      <c r="CF181" s="174">
        <f ca="1">IF(NOT(debteliminator),0,IF(OR(P$11=0,AH180+AX181-BO181&lt;=P$11),0,MIN(AH180+AX181-BO181-P$11,$C181-SUM($BU181:CE181))))</f>
        <v>0</v>
      </c>
      <c r="CG181" s="174">
        <f ca="1">IF(NOT(debteliminator),0,IF(OR(Q$11=0,AI180+AY181-BP181&lt;=Q$11),0,MIN(AI180+AY181-BP181-Q$11,$C181-SUM($BU181:CF181))))</f>
        <v>0</v>
      </c>
      <c r="CH181" s="174">
        <f ca="1">IF(NOT(debteliminator),0,IF(OR(R$11=0,AJ180+AZ181-BQ181&lt;=R$11),0,MIN(AJ180+AZ181-BQ181-R$11,$C181-SUM($BU181:CG181))))</f>
        <v>0</v>
      </c>
      <c r="CI181" s="174">
        <f ca="1">IF(NOT(debteliminator),0,IF(OR(S$11=0,AK180+BA181-BR181&lt;=S$11),0,MIN(AK180+BA181-BR181-S$11,$C181-SUM($BU181:CH181))))</f>
        <v>0</v>
      </c>
      <c r="CJ181" s="177">
        <f t="shared" ca="1" si="97"/>
        <v>0</v>
      </c>
      <c r="CL181" s="178">
        <f t="shared" ca="1" si="100"/>
        <v>0</v>
      </c>
      <c r="CM181" s="174">
        <f ca="1">IF(X180&lt;=0,0,IF($C181-$CJ181&lt;=SUM($CL181:CL181),0,IF(BE181+$C181-$CJ181-SUM($CL181:CL181)&gt;X180+AN181,X180+AN181-BE181,$C181-$CJ181-SUM($CL181:CL181))))</f>
        <v>0</v>
      </c>
      <c r="CN181" s="174">
        <f ca="1">IF(Y180&lt;=0,0,IF($C181-$CJ181&lt;=SUM($CL181:CM181),0,IF(BF181+$C181-$CJ181-SUM($CL181:CM181)&gt;Y180+AO181,Y180+AO181-BF181,$C181-$CJ181-SUM($CL181:CM181))))</f>
        <v>0</v>
      </c>
      <c r="CO181" s="174">
        <f ca="1">IF(Z180&lt;=0,0,IF($C181-$CJ181&lt;=SUM($CL181:CN181),0,IF(BG181+$C181-$CJ181-SUM($CL181:CN181)&gt;Z180+AP181,Z180+AP181-BG181,$C181-$CJ181-SUM($CL181:CN181))))</f>
        <v>0</v>
      </c>
      <c r="CP181" s="174">
        <f ca="1">IF(AA180&lt;=0,0,IF($C181-$CJ181&lt;=SUM($CL181:CO181),0,IF(BH181+$C181-$CJ181-SUM($CL181:CO181)&gt;AA180+AQ181,AA180+AQ181-BH181,$C181-$CJ181-SUM($CL181:CO181))))</f>
        <v>0</v>
      </c>
      <c r="CQ181" s="174">
        <f ca="1">IF(AB180&lt;=0,0,IF($C181-$CJ181&lt;=SUM($CL181:CP181),0,IF(BI181+$C181-$CJ181-SUM($CL181:CP181)&gt;AB180+AR181,AB180+AR181-BI181,$C181-$CJ181-SUM($CL181:CP181))))</f>
        <v>0</v>
      </c>
      <c r="CR181" s="174">
        <f ca="1">IF(AC180&lt;=0,0,IF($C181-$CJ181&lt;=SUM($CL181:CQ181),0,IF(BJ181+$C181-$CJ181-SUM($CL181:CQ181)&gt;AC180+AS181,AC180+AS181-BJ181,$C181-$CJ181-SUM($CL181:CQ181))))</f>
        <v>0</v>
      </c>
      <c r="CS181" s="174">
        <f ca="1">IF(AD180&lt;=0,0,IF($C181-$CJ181&lt;=SUM($CL181:CR181),0,IF(BK181+$C181-$CJ181-SUM($CL181:CR181)&gt;AD180+AT181,AD180+AT181-BK181,$C181-$CJ181-SUM($CL181:CR181))))</f>
        <v>0</v>
      </c>
      <c r="CT181" s="174">
        <f ca="1">IF(AE180&lt;=0,0,IF($C181-$CJ181&lt;=SUM($CL181:CS181),0,IF(BL181+$C181-$CJ181-SUM($CL181:CS181)&gt;AE180+AU181,AE180+AU181-BL181,$C181-$CJ181-SUM($CL181:CS181))))</f>
        <v>0</v>
      </c>
      <c r="CU181" s="174">
        <f ca="1">IF(AF180&lt;=0,0,IF($C181-$CJ181&lt;=SUM($CL181:CT181),0,IF(BM181+$C181-$CJ181-SUM($CL181:CT181)&gt;AF180+AV181,AF180+AV181-BM181,$C181-$CJ181-SUM($CL181:CT181))))</f>
        <v>0</v>
      </c>
      <c r="CV181" s="174">
        <f ca="1">IF(AG180&lt;=0,0,IF($C181-$CJ181&lt;=SUM($CL181:CU181),0,IF(BN181+$C181-$CJ181-SUM($CL181:CU181)&gt;AG180+AW181,AG180+AW181-BN181,$C181-$CJ181-SUM($CL181:CU181))))</f>
        <v>0</v>
      </c>
      <c r="CW181" s="174">
        <f ca="1">IF(AH180&lt;=0,0,IF($C181-$CJ181&lt;=SUM($CL181:CV181),0,IF(BO181+$C181-$CJ181-SUM($CL181:CV181)&gt;AH180+AX181,AH180+AX181-BO181,$C181-$CJ181-SUM($CL181:CV181))))</f>
        <v>0</v>
      </c>
      <c r="CX181" s="174">
        <f ca="1">IF(AI180&lt;=0,0,IF($C181-$CJ181&lt;=SUM($CL181:CW181),0,IF(BP181+$C181-$CJ181-SUM($CL181:CW181)&gt;AI180+AY181,AI180+AY181-BP181,$C181-$CJ181-SUM($CL181:CW181))))</f>
        <v>0</v>
      </c>
      <c r="CY181" s="174">
        <f ca="1">IF(AJ180&lt;=0,0,IF($C181-$CJ181&lt;=SUM($CL181:CX181),0,IF(BQ181+$C181-$CJ181-SUM($CL181:CX181)&gt;AJ180+AZ181,AJ180+AZ181-BQ181,$C181-$CJ181-SUM($CL181:CX181))))</f>
        <v>0</v>
      </c>
      <c r="CZ181" s="174">
        <f ca="1">IF(AK180&lt;=0,0,IF($C181-$CJ181&lt;=SUM($CL181:CY181),0,IF(BR181+$C181-$CJ181-SUM($CL181:CY181)&gt;AK180+BA181,AK180+BA181-BR181,$C181-$CJ181-SUM($CL181:CY181))))</f>
        <v>0</v>
      </c>
      <c r="DA181" s="176"/>
      <c r="DB181" s="176"/>
    </row>
    <row r="182" spans="1:106">
      <c r="A182" s="165" t="str">
        <f t="shared" ca="1" si="86"/>
        <v/>
      </c>
      <c r="B182" s="166" t="e">
        <f t="shared" ca="1" si="98"/>
        <v>#N/A</v>
      </c>
      <c r="C182" s="169" t="str">
        <f ca="1">IF(A182="","",IF(debteliminator,IF(($E$7-BS182)&lt;0,0,$E$7-BS182),0)+D182)</f>
        <v/>
      </c>
      <c r="D182" s="420"/>
      <c r="E182" s="172">
        <f t="shared" ca="1" si="99"/>
        <v>0</v>
      </c>
      <c r="F182" s="172">
        <f t="shared" ca="1" si="101"/>
        <v>0</v>
      </c>
      <c r="G182" s="172">
        <f t="shared" ca="1" si="102"/>
        <v>0</v>
      </c>
      <c r="H182" s="172">
        <f t="shared" ca="1" si="103"/>
        <v>0</v>
      </c>
      <c r="I182" s="172">
        <f t="shared" ca="1" si="104"/>
        <v>0</v>
      </c>
      <c r="J182" s="172">
        <f t="shared" ca="1" si="105"/>
        <v>0</v>
      </c>
      <c r="K182" s="172">
        <f t="shared" ca="1" si="106"/>
        <v>0</v>
      </c>
      <c r="L182" s="172">
        <f t="shared" ca="1" si="107"/>
        <v>0</v>
      </c>
      <c r="M182" s="172">
        <f t="shared" ca="1" si="108"/>
        <v>0</v>
      </c>
      <c r="N182" s="172">
        <f t="shared" ca="1" si="109"/>
        <v>0</v>
      </c>
      <c r="O182" s="172">
        <f t="shared" ca="1" si="110"/>
        <v>0</v>
      </c>
      <c r="P182" s="172">
        <f t="shared" ca="1" si="111"/>
        <v>0</v>
      </c>
      <c r="Q182" s="172">
        <f t="shared" ca="1" si="112"/>
        <v>0</v>
      </c>
      <c r="R182" s="172">
        <f t="shared" ca="1" si="113"/>
        <v>0</v>
      </c>
      <c r="S182" s="172">
        <f t="shared" ca="1" si="114"/>
        <v>0</v>
      </c>
      <c r="U182" s="169">
        <f t="shared" ca="1" si="87"/>
        <v>0</v>
      </c>
      <c r="V182" s="173">
        <f t="shared" ca="1" si="88"/>
        <v>0</v>
      </c>
      <c r="W182" s="174">
        <f t="shared" ca="1" si="89"/>
        <v>0</v>
      </c>
      <c r="X182" s="174">
        <f t="shared" ca="1" si="115"/>
        <v>0</v>
      </c>
      <c r="Y182" s="174">
        <f t="shared" ca="1" si="115"/>
        <v>0</v>
      </c>
      <c r="Z182" s="174">
        <f t="shared" ca="1" si="115"/>
        <v>0</v>
      </c>
      <c r="AA182" s="174">
        <f t="shared" ca="1" si="115"/>
        <v>0</v>
      </c>
      <c r="AB182" s="174">
        <f t="shared" ca="1" si="115"/>
        <v>0</v>
      </c>
      <c r="AC182" s="174">
        <f t="shared" ca="1" si="115"/>
        <v>0</v>
      </c>
      <c r="AD182" s="174">
        <f t="shared" ca="1" si="115"/>
        <v>0</v>
      </c>
      <c r="AE182" s="174">
        <f t="shared" ca="1" si="115"/>
        <v>0</v>
      </c>
      <c r="AF182" s="174">
        <f t="shared" ca="1" si="115"/>
        <v>0</v>
      </c>
      <c r="AG182" s="174">
        <f t="shared" ca="1" si="115"/>
        <v>0</v>
      </c>
      <c r="AH182" s="174">
        <f t="shared" ca="1" si="115"/>
        <v>0</v>
      </c>
      <c r="AI182" s="174">
        <f t="shared" ca="1" si="115"/>
        <v>0</v>
      </c>
      <c r="AJ182" s="174">
        <f t="shared" ca="1" si="115"/>
        <v>0</v>
      </c>
      <c r="AK182" s="174">
        <f t="shared" ca="1" si="115"/>
        <v>0</v>
      </c>
      <c r="AL182" s="179"/>
      <c r="AM182" s="174">
        <f t="shared" ca="1" si="91"/>
        <v>0</v>
      </c>
      <c r="AN182" s="174">
        <f t="shared" ca="1" si="116"/>
        <v>0</v>
      </c>
      <c r="AO182" s="174">
        <f t="shared" ca="1" si="116"/>
        <v>0</v>
      </c>
      <c r="AP182" s="174">
        <f t="shared" ca="1" si="116"/>
        <v>0</v>
      </c>
      <c r="AQ182" s="174">
        <f t="shared" ca="1" si="116"/>
        <v>0</v>
      </c>
      <c r="AR182" s="174">
        <f t="shared" ca="1" si="116"/>
        <v>0</v>
      </c>
      <c r="AS182" s="174">
        <f t="shared" ca="1" si="116"/>
        <v>0</v>
      </c>
      <c r="AT182" s="174">
        <f t="shared" ca="1" si="116"/>
        <v>0</v>
      </c>
      <c r="AU182" s="174">
        <f t="shared" ca="1" si="116"/>
        <v>0</v>
      </c>
      <c r="AV182" s="174">
        <f t="shared" ca="1" si="116"/>
        <v>0</v>
      </c>
      <c r="AW182" s="174">
        <f t="shared" ca="1" si="116"/>
        <v>0</v>
      </c>
      <c r="AX182" s="174">
        <f t="shared" ca="1" si="116"/>
        <v>0</v>
      </c>
      <c r="AY182" s="174">
        <f t="shared" ca="1" si="116"/>
        <v>0</v>
      </c>
      <c r="AZ182" s="174">
        <f t="shared" ca="1" si="116"/>
        <v>0</v>
      </c>
      <c r="BA182" s="174">
        <f t="shared" ca="1" si="116"/>
        <v>0</v>
      </c>
      <c r="BB182" s="175">
        <f t="shared" ca="1" si="93"/>
        <v>0</v>
      </c>
      <c r="BC182" s="176"/>
      <c r="BD182" s="174">
        <f t="shared" ca="1" si="94"/>
        <v>0</v>
      </c>
      <c r="BE182" s="174">
        <f t="shared" ca="1" si="117"/>
        <v>0</v>
      </c>
      <c r="BF182" s="174">
        <f t="shared" ca="1" si="117"/>
        <v>0</v>
      </c>
      <c r="BG182" s="174">
        <f t="shared" ca="1" si="117"/>
        <v>0</v>
      </c>
      <c r="BH182" s="174">
        <f t="shared" ca="1" si="117"/>
        <v>0</v>
      </c>
      <c r="BI182" s="174">
        <f t="shared" ca="1" si="117"/>
        <v>0</v>
      </c>
      <c r="BJ182" s="174">
        <f t="shared" ca="1" si="117"/>
        <v>0</v>
      </c>
      <c r="BK182" s="174">
        <f t="shared" ca="1" si="117"/>
        <v>0</v>
      </c>
      <c r="BL182" s="174">
        <f t="shared" ca="1" si="117"/>
        <v>0</v>
      </c>
      <c r="BM182" s="174">
        <f t="shared" ca="1" si="117"/>
        <v>0</v>
      </c>
      <c r="BN182" s="174">
        <f t="shared" ca="1" si="117"/>
        <v>0</v>
      </c>
      <c r="BO182" s="174">
        <f t="shared" ca="1" si="117"/>
        <v>0</v>
      </c>
      <c r="BP182" s="174">
        <f t="shared" ca="1" si="117"/>
        <v>0</v>
      </c>
      <c r="BQ182" s="174">
        <f t="shared" ca="1" si="117"/>
        <v>0</v>
      </c>
      <c r="BR182" s="174">
        <f t="shared" ca="1" si="117"/>
        <v>0</v>
      </c>
      <c r="BS182" s="177">
        <f t="shared" ca="1" si="96"/>
        <v>0</v>
      </c>
      <c r="BT182" s="175"/>
      <c r="BU182" s="178">
        <f ca="1">IF(NOT(debteliminator),0,IF(OR(E$11=0,W181+AM182-BD182&lt;=E$11),0,MIN(W181+AM182-BD182-E$11,$C182)))</f>
        <v>0</v>
      </c>
      <c r="BV182" s="174">
        <f ca="1">IF(NOT(debteliminator),0,IF(OR(F$11=0,X181+AN182-BE182&lt;=F$11),0,MIN(X181+AN182-BE182-F$11,$C182-SUM($BU182:BU182))))</f>
        <v>0</v>
      </c>
      <c r="BW182" s="174">
        <f ca="1">IF(NOT(debteliminator),0,IF(OR(G$11=0,Y181+AO182-BF182&lt;=G$11),0,MIN(Y181+AO182-BF182-G$11,$C182-SUM($BU182:BV182))))</f>
        <v>0</v>
      </c>
      <c r="BX182" s="174">
        <f ca="1">IF(NOT(debteliminator),0,IF(OR(H$11=0,Z181+AP182-BG182&lt;=H$11),0,MIN(Z181+AP182-BG182-H$11,$C182-SUM($BU182:BW182))))</f>
        <v>0</v>
      </c>
      <c r="BY182" s="174">
        <f ca="1">IF(NOT(debteliminator),0,IF(OR(I$11=0,AA181+AQ182-BH182&lt;=I$11),0,MIN(AA181+AQ182-BH182-I$11,$C182-SUM($BU182:BX182))))</f>
        <v>0</v>
      </c>
      <c r="BZ182" s="174">
        <f ca="1">IF(NOT(debteliminator),0,IF(OR(J$11=0,AB181+AR182-BI182&lt;=J$11),0,MIN(AB181+AR182-BI182-J$11,$C182-SUM($BU182:BY182))))</f>
        <v>0</v>
      </c>
      <c r="CA182" s="174">
        <f ca="1">IF(NOT(debteliminator),0,IF(OR(K$11=0,AC181+AS182-BJ182&lt;=K$11),0,MIN(AC181+AS182-BJ182-K$11,$C182-SUM($BU182:BZ182))))</f>
        <v>0</v>
      </c>
      <c r="CB182" s="174">
        <f ca="1">IF(NOT(debteliminator),0,IF(OR(L$11=0,AD181+AT182-BK182&lt;=L$11),0,MIN(AD181+AT182-BK182-L$11,$C182-SUM($BU182:CA182))))</f>
        <v>0</v>
      </c>
      <c r="CC182" s="174">
        <f ca="1">IF(NOT(debteliminator),0,IF(OR(M$11=0,AE181+AU182-BL182&lt;=M$11),0,MIN(AE181+AU182-BL182-M$11,$C182-SUM($BU182:CB182))))</f>
        <v>0</v>
      </c>
      <c r="CD182" s="174">
        <f ca="1">IF(NOT(debteliminator),0,IF(OR(N$11=0,AF181+AV182-BM182&lt;=N$11),0,MIN(AF181+AV182-BM182-N$11,$C182-SUM($BU182:CC182))))</f>
        <v>0</v>
      </c>
      <c r="CE182" s="174">
        <f ca="1">IF(NOT(debteliminator),0,IF(OR(O$11=0,AG181+AW182-BN182&lt;=O$11),0,MIN(AG181+AW182-BN182-O$11,$C182-SUM($BU182:CD182))))</f>
        <v>0</v>
      </c>
      <c r="CF182" s="174">
        <f ca="1">IF(NOT(debteliminator),0,IF(OR(P$11=0,AH181+AX182-BO182&lt;=P$11),0,MIN(AH181+AX182-BO182-P$11,$C182-SUM($BU182:CE182))))</f>
        <v>0</v>
      </c>
      <c r="CG182" s="174">
        <f ca="1">IF(NOT(debteliminator),0,IF(OR(Q$11=0,AI181+AY182-BP182&lt;=Q$11),0,MIN(AI181+AY182-BP182-Q$11,$C182-SUM($BU182:CF182))))</f>
        <v>0</v>
      </c>
      <c r="CH182" s="174">
        <f ca="1">IF(NOT(debteliminator),0,IF(OR(R$11=0,AJ181+AZ182-BQ182&lt;=R$11),0,MIN(AJ181+AZ182-BQ182-R$11,$C182-SUM($BU182:CG182))))</f>
        <v>0</v>
      </c>
      <c r="CI182" s="174">
        <f ca="1">IF(NOT(debteliminator),0,IF(OR(S$11=0,AK181+BA182-BR182&lt;=S$11),0,MIN(AK181+BA182-BR182-S$11,$C182-SUM($BU182:CH182))))</f>
        <v>0</v>
      </c>
      <c r="CJ182" s="177">
        <f t="shared" ca="1" si="97"/>
        <v>0</v>
      </c>
      <c r="CL182" s="178">
        <f t="shared" ca="1" si="100"/>
        <v>0</v>
      </c>
      <c r="CM182" s="174">
        <f ca="1">IF(X181&lt;=0,0,IF($C182-$CJ182&lt;=SUM($CL182:CL182),0,IF(BE182+$C182-$CJ182-SUM($CL182:CL182)&gt;X181+AN182,X181+AN182-BE182,$C182-$CJ182-SUM($CL182:CL182))))</f>
        <v>0</v>
      </c>
      <c r="CN182" s="174">
        <f ca="1">IF(Y181&lt;=0,0,IF($C182-$CJ182&lt;=SUM($CL182:CM182),0,IF(BF182+$C182-$CJ182-SUM($CL182:CM182)&gt;Y181+AO182,Y181+AO182-BF182,$C182-$CJ182-SUM($CL182:CM182))))</f>
        <v>0</v>
      </c>
      <c r="CO182" s="174">
        <f ca="1">IF(Z181&lt;=0,0,IF($C182-$CJ182&lt;=SUM($CL182:CN182),0,IF(BG182+$C182-$CJ182-SUM($CL182:CN182)&gt;Z181+AP182,Z181+AP182-BG182,$C182-$CJ182-SUM($CL182:CN182))))</f>
        <v>0</v>
      </c>
      <c r="CP182" s="174">
        <f ca="1">IF(AA181&lt;=0,0,IF($C182-$CJ182&lt;=SUM($CL182:CO182),0,IF(BH182+$C182-$CJ182-SUM($CL182:CO182)&gt;AA181+AQ182,AA181+AQ182-BH182,$C182-$CJ182-SUM($CL182:CO182))))</f>
        <v>0</v>
      </c>
      <c r="CQ182" s="174">
        <f ca="1">IF(AB181&lt;=0,0,IF($C182-$CJ182&lt;=SUM($CL182:CP182),0,IF(BI182+$C182-$CJ182-SUM($CL182:CP182)&gt;AB181+AR182,AB181+AR182-BI182,$C182-$CJ182-SUM($CL182:CP182))))</f>
        <v>0</v>
      </c>
      <c r="CR182" s="174">
        <f ca="1">IF(AC181&lt;=0,0,IF($C182-$CJ182&lt;=SUM($CL182:CQ182),0,IF(BJ182+$C182-$CJ182-SUM($CL182:CQ182)&gt;AC181+AS182,AC181+AS182-BJ182,$C182-$CJ182-SUM($CL182:CQ182))))</f>
        <v>0</v>
      </c>
      <c r="CS182" s="174">
        <f ca="1">IF(AD181&lt;=0,0,IF($C182-$CJ182&lt;=SUM($CL182:CR182),0,IF(BK182+$C182-$CJ182-SUM($CL182:CR182)&gt;AD181+AT182,AD181+AT182-BK182,$C182-$CJ182-SUM($CL182:CR182))))</f>
        <v>0</v>
      </c>
      <c r="CT182" s="174">
        <f ca="1">IF(AE181&lt;=0,0,IF($C182-$CJ182&lt;=SUM($CL182:CS182),0,IF(BL182+$C182-$CJ182-SUM($CL182:CS182)&gt;AE181+AU182,AE181+AU182-BL182,$C182-$CJ182-SUM($CL182:CS182))))</f>
        <v>0</v>
      </c>
      <c r="CU182" s="174">
        <f ca="1">IF(AF181&lt;=0,0,IF($C182-$CJ182&lt;=SUM($CL182:CT182),0,IF(BM182+$C182-$CJ182-SUM($CL182:CT182)&gt;AF181+AV182,AF181+AV182-BM182,$C182-$CJ182-SUM($CL182:CT182))))</f>
        <v>0</v>
      </c>
      <c r="CV182" s="174">
        <f ca="1">IF(AG181&lt;=0,0,IF($C182-$CJ182&lt;=SUM($CL182:CU182),0,IF(BN182+$C182-$CJ182-SUM($CL182:CU182)&gt;AG181+AW182,AG181+AW182-BN182,$C182-$CJ182-SUM($CL182:CU182))))</f>
        <v>0</v>
      </c>
      <c r="CW182" s="174">
        <f ca="1">IF(AH181&lt;=0,0,IF($C182-$CJ182&lt;=SUM($CL182:CV182),0,IF(BO182+$C182-$CJ182-SUM($CL182:CV182)&gt;AH181+AX182,AH181+AX182-BO182,$C182-$CJ182-SUM($CL182:CV182))))</f>
        <v>0</v>
      </c>
      <c r="CX182" s="174">
        <f ca="1">IF(AI181&lt;=0,0,IF($C182-$CJ182&lt;=SUM($CL182:CW182),0,IF(BP182+$C182-$CJ182-SUM($CL182:CW182)&gt;AI181+AY182,AI181+AY182-BP182,$C182-$CJ182-SUM($CL182:CW182))))</f>
        <v>0</v>
      </c>
      <c r="CY182" s="174">
        <f ca="1">IF(AJ181&lt;=0,0,IF($C182-$CJ182&lt;=SUM($CL182:CX182),0,IF(BQ182+$C182-$CJ182-SUM($CL182:CX182)&gt;AJ181+AZ182,AJ181+AZ182-BQ182,$C182-$CJ182-SUM($CL182:CX182))))</f>
        <v>0</v>
      </c>
      <c r="CZ182" s="174">
        <f ca="1">IF(AK181&lt;=0,0,IF($C182-$CJ182&lt;=SUM($CL182:CY182),0,IF(BR182+$C182-$CJ182-SUM($CL182:CY182)&gt;AK181+BA182,AK181+BA182-BR182,$C182-$CJ182-SUM($CL182:CY182))))</f>
        <v>0</v>
      </c>
      <c r="DA182" s="176"/>
      <c r="DB182" s="176"/>
    </row>
    <row r="183" spans="1:106">
      <c r="A183" s="165" t="str">
        <f t="shared" ca="1" si="86"/>
        <v/>
      </c>
      <c r="B183" s="166" t="e">
        <f t="shared" ca="1" si="98"/>
        <v>#N/A</v>
      </c>
      <c r="C183" s="169" t="str">
        <f ca="1">IF(A183="","",IF(debteliminator,IF(($E$7-BS183)&lt;0,0,$E$7-BS183),0)+D183)</f>
        <v/>
      </c>
      <c r="D183" s="420"/>
      <c r="E183" s="172">
        <f t="shared" ca="1" si="99"/>
        <v>0</v>
      </c>
      <c r="F183" s="172">
        <f t="shared" ca="1" si="101"/>
        <v>0</v>
      </c>
      <c r="G183" s="172">
        <f t="shared" ca="1" si="102"/>
        <v>0</v>
      </c>
      <c r="H183" s="172">
        <f t="shared" ca="1" si="103"/>
        <v>0</v>
      </c>
      <c r="I183" s="172">
        <f t="shared" ca="1" si="104"/>
        <v>0</v>
      </c>
      <c r="J183" s="172">
        <f t="shared" ca="1" si="105"/>
        <v>0</v>
      </c>
      <c r="K183" s="172">
        <f t="shared" ca="1" si="106"/>
        <v>0</v>
      </c>
      <c r="L183" s="172">
        <f t="shared" ca="1" si="107"/>
        <v>0</v>
      </c>
      <c r="M183" s="172">
        <f t="shared" ca="1" si="108"/>
        <v>0</v>
      </c>
      <c r="N183" s="172">
        <f t="shared" ca="1" si="109"/>
        <v>0</v>
      </c>
      <c r="O183" s="172">
        <f t="shared" ca="1" si="110"/>
        <v>0</v>
      </c>
      <c r="P183" s="172">
        <f t="shared" ca="1" si="111"/>
        <v>0</v>
      </c>
      <c r="Q183" s="172">
        <f t="shared" ca="1" si="112"/>
        <v>0</v>
      </c>
      <c r="R183" s="172">
        <f t="shared" ca="1" si="113"/>
        <v>0</v>
      </c>
      <c r="S183" s="172">
        <f t="shared" ca="1" si="114"/>
        <v>0</v>
      </c>
      <c r="U183" s="169">
        <f t="shared" ca="1" si="87"/>
        <v>0</v>
      </c>
      <c r="V183" s="173">
        <f t="shared" ca="1" si="88"/>
        <v>0</v>
      </c>
      <c r="W183" s="174">
        <f t="shared" ca="1" si="89"/>
        <v>0</v>
      </c>
      <c r="X183" s="174">
        <f t="shared" ca="1" si="115"/>
        <v>0</v>
      </c>
      <c r="Y183" s="174">
        <f t="shared" ca="1" si="115"/>
        <v>0</v>
      </c>
      <c r="Z183" s="174">
        <f t="shared" ca="1" si="115"/>
        <v>0</v>
      </c>
      <c r="AA183" s="174">
        <f t="shared" ca="1" si="115"/>
        <v>0</v>
      </c>
      <c r="AB183" s="174">
        <f t="shared" ca="1" si="115"/>
        <v>0</v>
      </c>
      <c r="AC183" s="174">
        <f t="shared" ca="1" si="115"/>
        <v>0</v>
      </c>
      <c r="AD183" s="174">
        <f t="shared" ca="1" si="115"/>
        <v>0</v>
      </c>
      <c r="AE183" s="174">
        <f t="shared" ca="1" si="115"/>
        <v>0</v>
      </c>
      <c r="AF183" s="174">
        <f t="shared" ca="1" si="115"/>
        <v>0</v>
      </c>
      <c r="AG183" s="174">
        <f t="shared" ca="1" si="115"/>
        <v>0</v>
      </c>
      <c r="AH183" s="174">
        <f t="shared" ca="1" si="115"/>
        <v>0</v>
      </c>
      <c r="AI183" s="174">
        <f t="shared" ca="1" si="115"/>
        <v>0</v>
      </c>
      <c r="AJ183" s="174">
        <f t="shared" ca="1" si="115"/>
        <v>0</v>
      </c>
      <c r="AK183" s="174">
        <f t="shared" ca="1" si="115"/>
        <v>0</v>
      </c>
      <c r="AL183" s="179"/>
      <c r="AM183" s="174">
        <f t="shared" ca="1" si="91"/>
        <v>0</v>
      </c>
      <c r="AN183" s="174">
        <f t="shared" ca="1" si="116"/>
        <v>0</v>
      </c>
      <c r="AO183" s="174">
        <f t="shared" ca="1" si="116"/>
        <v>0</v>
      </c>
      <c r="AP183" s="174">
        <f t="shared" ca="1" si="116"/>
        <v>0</v>
      </c>
      <c r="AQ183" s="174">
        <f t="shared" ca="1" si="116"/>
        <v>0</v>
      </c>
      <c r="AR183" s="174">
        <f t="shared" ca="1" si="116"/>
        <v>0</v>
      </c>
      <c r="AS183" s="174">
        <f t="shared" ca="1" si="116"/>
        <v>0</v>
      </c>
      <c r="AT183" s="174">
        <f t="shared" ca="1" si="116"/>
        <v>0</v>
      </c>
      <c r="AU183" s="174">
        <f t="shared" ca="1" si="116"/>
        <v>0</v>
      </c>
      <c r="AV183" s="174">
        <f t="shared" ca="1" si="116"/>
        <v>0</v>
      </c>
      <c r="AW183" s="174">
        <f t="shared" ca="1" si="116"/>
        <v>0</v>
      </c>
      <c r="AX183" s="174">
        <f t="shared" ca="1" si="116"/>
        <v>0</v>
      </c>
      <c r="AY183" s="174">
        <f t="shared" ca="1" si="116"/>
        <v>0</v>
      </c>
      <c r="AZ183" s="174">
        <f t="shared" ca="1" si="116"/>
        <v>0</v>
      </c>
      <c r="BA183" s="174">
        <f t="shared" ca="1" si="116"/>
        <v>0</v>
      </c>
      <c r="BB183" s="175">
        <f t="shared" ca="1" si="93"/>
        <v>0</v>
      </c>
      <c r="BC183" s="176"/>
      <c r="BD183" s="174">
        <f t="shared" ca="1" si="94"/>
        <v>0</v>
      </c>
      <c r="BE183" s="174">
        <f t="shared" ca="1" si="117"/>
        <v>0</v>
      </c>
      <c r="BF183" s="174">
        <f t="shared" ca="1" si="117"/>
        <v>0</v>
      </c>
      <c r="BG183" s="174">
        <f t="shared" ca="1" si="117"/>
        <v>0</v>
      </c>
      <c r="BH183" s="174">
        <f t="shared" ca="1" si="117"/>
        <v>0</v>
      </c>
      <c r="BI183" s="174">
        <f t="shared" ca="1" si="117"/>
        <v>0</v>
      </c>
      <c r="BJ183" s="174">
        <f t="shared" ca="1" si="117"/>
        <v>0</v>
      </c>
      <c r="BK183" s="174">
        <f t="shared" ca="1" si="117"/>
        <v>0</v>
      </c>
      <c r="BL183" s="174">
        <f t="shared" ca="1" si="117"/>
        <v>0</v>
      </c>
      <c r="BM183" s="174">
        <f t="shared" ca="1" si="117"/>
        <v>0</v>
      </c>
      <c r="BN183" s="174">
        <f t="shared" ca="1" si="117"/>
        <v>0</v>
      </c>
      <c r="BO183" s="174">
        <f t="shared" ca="1" si="117"/>
        <v>0</v>
      </c>
      <c r="BP183" s="174">
        <f t="shared" ca="1" si="117"/>
        <v>0</v>
      </c>
      <c r="BQ183" s="174">
        <f t="shared" ca="1" si="117"/>
        <v>0</v>
      </c>
      <c r="BR183" s="174">
        <f t="shared" ca="1" si="117"/>
        <v>0</v>
      </c>
      <c r="BS183" s="177">
        <f t="shared" ca="1" si="96"/>
        <v>0</v>
      </c>
      <c r="BT183" s="175"/>
      <c r="BU183" s="178">
        <f ca="1">IF(NOT(debteliminator),0,IF(OR(E$11=0,W182+AM183-BD183&lt;=E$11),0,MIN(W182+AM183-BD183-E$11,$C183)))</f>
        <v>0</v>
      </c>
      <c r="BV183" s="174">
        <f ca="1">IF(NOT(debteliminator),0,IF(OR(F$11=0,X182+AN183-BE183&lt;=F$11),0,MIN(X182+AN183-BE183-F$11,$C183-SUM($BU183:BU183))))</f>
        <v>0</v>
      </c>
      <c r="BW183" s="174">
        <f ca="1">IF(NOT(debteliminator),0,IF(OR(G$11=0,Y182+AO183-BF183&lt;=G$11),0,MIN(Y182+AO183-BF183-G$11,$C183-SUM($BU183:BV183))))</f>
        <v>0</v>
      </c>
      <c r="BX183" s="174">
        <f ca="1">IF(NOT(debteliminator),0,IF(OR(H$11=0,Z182+AP183-BG183&lt;=H$11),0,MIN(Z182+AP183-BG183-H$11,$C183-SUM($BU183:BW183))))</f>
        <v>0</v>
      </c>
      <c r="BY183" s="174">
        <f ca="1">IF(NOT(debteliminator),0,IF(OR(I$11=0,AA182+AQ183-BH183&lt;=I$11),0,MIN(AA182+AQ183-BH183-I$11,$C183-SUM($BU183:BX183))))</f>
        <v>0</v>
      </c>
      <c r="BZ183" s="174">
        <f ca="1">IF(NOT(debteliminator),0,IF(OR(J$11=0,AB182+AR183-BI183&lt;=J$11),0,MIN(AB182+AR183-BI183-J$11,$C183-SUM($BU183:BY183))))</f>
        <v>0</v>
      </c>
      <c r="CA183" s="174">
        <f ca="1">IF(NOT(debteliminator),0,IF(OR(K$11=0,AC182+AS183-BJ183&lt;=K$11),0,MIN(AC182+AS183-BJ183-K$11,$C183-SUM($BU183:BZ183))))</f>
        <v>0</v>
      </c>
      <c r="CB183" s="174">
        <f ca="1">IF(NOT(debteliminator),0,IF(OR(L$11=0,AD182+AT183-BK183&lt;=L$11),0,MIN(AD182+AT183-BK183-L$11,$C183-SUM($BU183:CA183))))</f>
        <v>0</v>
      </c>
      <c r="CC183" s="174">
        <f ca="1">IF(NOT(debteliminator),0,IF(OR(M$11=0,AE182+AU183-BL183&lt;=M$11),0,MIN(AE182+AU183-BL183-M$11,$C183-SUM($BU183:CB183))))</f>
        <v>0</v>
      </c>
      <c r="CD183" s="174">
        <f ca="1">IF(NOT(debteliminator),0,IF(OR(N$11=0,AF182+AV183-BM183&lt;=N$11),0,MIN(AF182+AV183-BM183-N$11,$C183-SUM($BU183:CC183))))</f>
        <v>0</v>
      </c>
      <c r="CE183" s="174">
        <f ca="1">IF(NOT(debteliminator),0,IF(OR(O$11=0,AG182+AW183-BN183&lt;=O$11),0,MIN(AG182+AW183-BN183-O$11,$C183-SUM($BU183:CD183))))</f>
        <v>0</v>
      </c>
      <c r="CF183" s="174">
        <f ca="1">IF(NOT(debteliminator),0,IF(OR(P$11=0,AH182+AX183-BO183&lt;=P$11),0,MIN(AH182+AX183-BO183-P$11,$C183-SUM($BU183:CE183))))</f>
        <v>0</v>
      </c>
      <c r="CG183" s="174">
        <f ca="1">IF(NOT(debteliminator),0,IF(OR(Q$11=0,AI182+AY183-BP183&lt;=Q$11),0,MIN(AI182+AY183-BP183-Q$11,$C183-SUM($BU183:CF183))))</f>
        <v>0</v>
      </c>
      <c r="CH183" s="174">
        <f ca="1">IF(NOT(debteliminator),0,IF(OR(R$11=0,AJ182+AZ183-BQ183&lt;=R$11),0,MIN(AJ182+AZ183-BQ183-R$11,$C183-SUM($BU183:CG183))))</f>
        <v>0</v>
      </c>
      <c r="CI183" s="174">
        <f ca="1">IF(NOT(debteliminator),0,IF(OR(S$11=0,AK182+BA183-BR183&lt;=S$11),0,MIN(AK182+BA183-BR183-S$11,$C183-SUM($BU183:CH183))))</f>
        <v>0</v>
      </c>
      <c r="CJ183" s="177">
        <f t="shared" ca="1" si="97"/>
        <v>0</v>
      </c>
      <c r="CL183" s="178">
        <f t="shared" ca="1" si="100"/>
        <v>0</v>
      </c>
      <c r="CM183" s="174">
        <f ca="1">IF(X182&lt;=0,0,IF($C183-$CJ183&lt;=SUM($CL183:CL183),0,IF(BE183+$C183-$CJ183-SUM($CL183:CL183)&gt;X182+AN183,X182+AN183-BE183,$C183-$CJ183-SUM($CL183:CL183))))</f>
        <v>0</v>
      </c>
      <c r="CN183" s="174">
        <f ca="1">IF(Y182&lt;=0,0,IF($C183-$CJ183&lt;=SUM($CL183:CM183),0,IF(BF183+$C183-$CJ183-SUM($CL183:CM183)&gt;Y182+AO183,Y182+AO183-BF183,$C183-$CJ183-SUM($CL183:CM183))))</f>
        <v>0</v>
      </c>
      <c r="CO183" s="174">
        <f ca="1">IF(Z182&lt;=0,0,IF($C183-$CJ183&lt;=SUM($CL183:CN183),0,IF(BG183+$C183-$CJ183-SUM($CL183:CN183)&gt;Z182+AP183,Z182+AP183-BG183,$C183-$CJ183-SUM($CL183:CN183))))</f>
        <v>0</v>
      </c>
      <c r="CP183" s="174">
        <f ca="1">IF(AA182&lt;=0,0,IF($C183-$CJ183&lt;=SUM($CL183:CO183),0,IF(BH183+$C183-$CJ183-SUM($CL183:CO183)&gt;AA182+AQ183,AA182+AQ183-BH183,$C183-$CJ183-SUM($CL183:CO183))))</f>
        <v>0</v>
      </c>
      <c r="CQ183" s="174">
        <f ca="1">IF(AB182&lt;=0,0,IF($C183-$CJ183&lt;=SUM($CL183:CP183),0,IF(BI183+$C183-$CJ183-SUM($CL183:CP183)&gt;AB182+AR183,AB182+AR183-BI183,$C183-$CJ183-SUM($CL183:CP183))))</f>
        <v>0</v>
      </c>
      <c r="CR183" s="174">
        <f ca="1">IF(AC182&lt;=0,0,IF($C183-$CJ183&lt;=SUM($CL183:CQ183),0,IF(BJ183+$C183-$CJ183-SUM($CL183:CQ183)&gt;AC182+AS183,AC182+AS183-BJ183,$C183-$CJ183-SUM($CL183:CQ183))))</f>
        <v>0</v>
      </c>
      <c r="CS183" s="174">
        <f ca="1">IF(AD182&lt;=0,0,IF($C183-$CJ183&lt;=SUM($CL183:CR183),0,IF(BK183+$C183-$CJ183-SUM($CL183:CR183)&gt;AD182+AT183,AD182+AT183-BK183,$C183-$CJ183-SUM($CL183:CR183))))</f>
        <v>0</v>
      </c>
      <c r="CT183" s="174">
        <f ca="1">IF(AE182&lt;=0,0,IF($C183-$CJ183&lt;=SUM($CL183:CS183),0,IF(BL183+$C183-$CJ183-SUM($CL183:CS183)&gt;AE182+AU183,AE182+AU183-BL183,$C183-$CJ183-SUM($CL183:CS183))))</f>
        <v>0</v>
      </c>
      <c r="CU183" s="174">
        <f ca="1">IF(AF182&lt;=0,0,IF($C183-$CJ183&lt;=SUM($CL183:CT183),0,IF(BM183+$C183-$CJ183-SUM($CL183:CT183)&gt;AF182+AV183,AF182+AV183-BM183,$C183-$CJ183-SUM($CL183:CT183))))</f>
        <v>0</v>
      </c>
      <c r="CV183" s="174">
        <f ca="1">IF(AG182&lt;=0,0,IF($C183-$CJ183&lt;=SUM($CL183:CU183),0,IF(BN183+$C183-$CJ183-SUM($CL183:CU183)&gt;AG182+AW183,AG182+AW183-BN183,$C183-$CJ183-SUM($CL183:CU183))))</f>
        <v>0</v>
      </c>
      <c r="CW183" s="174">
        <f ca="1">IF(AH182&lt;=0,0,IF($C183-$CJ183&lt;=SUM($CL183:CV183),0,IF(BO183+$C183-$CJ183-SUM($CL183:CV183)&gt;AH182+AX183,AH182+AX183-BO183,$C183-$CJ183-SUM($CL183:CV183))))</f>
        <v>0</v>
      </c>
      <c r="CX183" s="174">
        <f ca="1">IF(AI182&lt;=0,0,IF($C183-$CJ183&lt;=SUM($CL183:CW183),0,IF(BP183+$C183-$CJ183-SUM($CL183:CW183)&gt;AI182+AY183,AI182+AY183-BP183,$C183-$CJ183-SUM($CL183:CW183))))</f>
        <v>0</v>
      </c>
      <c r="CY183" s="174">
        <f ca="1">IF(AJ182&lt;=0,0,IF($C183-$CJ183&lt;=SUM($CL183:CX183),0,IF(BQ183+$C183-$CJ183-SUM($CL183:CX183)&gt;AJ182+AZ183,AJ182+AZ183-BQ183,$C183-$CJ183-SUM($CL183:CX183))))</f>
        <v>0</v>
      </c>
      <c r="CZ183" s="174">
        <f ca="1">IF(AK182&lt;=0,0,IF($C183-$CJ183&lt;=SUM($CL183:CY183),0,IF(BR183+$C183-$CJ183-SUM($CL183:CY183)&gt;AK182+BA183,AK182+BA183-BR183,$C183-$CJ183-SUM($CL183:CY183))))</f>
        <v>0</v>
      </c>
      <c r="DA183" s="176"/>
      <c r="DB183" s="176"/>
    </row>
    <row r="184" spans="1:106">
      <c r="A184" s="165" t="str">
        <f t="shared" ca="1" si="86"/>
        <v/>
      </c>
      <c r="B184" s="166" t="e">
        <f t="shared" ca="1" si="98"/>
        <v>#N/A</v>
      </c>
      <c r="C184" s="169" t="str">
        <f ca="1">IF(A184="","",IF(debteliminator,IF(($E$7-BS184)&lt;0,0,$E$7-BS184),0)+D184)</f>
        <v/>
      </c>
      <c r="D184" s="420"/>
      <c r="E184" s="172">
        <f t="shared" ca="1" si="99"/>
        <v>0</v>
      </c>
      <c r="F184" s="172">
        <f t="shared" ca="1" si="101"/>
        <v>0</v>
      </c>
      <c r="G184" s="172">
        <f t="shared" ca="1" si="102"/>
        <v>0</v>
      </c>
      <c r="H184" s="172">
        <f t="shared" ca="1" si="103"/>
        <v>0</v>
      </c>
      <c r="I184" s="172">
        <f t="shared" ca="1" si="104"/>
        <v>0</v>
      </c>
      <c r="J184" s="172">
        <f t="shared" ca="1" si="105"/>
        <v>0</v>
      </c>
      <c r="K184" s="172">
        <f t="shared" ca="1" si="106"/>
        <v>0</v>
      </c>
      <c r="L184" s="172">
        <f t="shared" ca="1" si="107"/>
        <v>0</v>
      </c>
      <c r="M184" s="172">
        <f t="shared" ca="1" si="108"/>
        <v>0</v>
      </c>
      <c r="N184" s="172">
        <f t="shared" ca="1" si="109"/>
        <v>0</v>
      </c>
      <c r="O184" s="172">
        <f t="shared" ca="1" si="110"/>
        <v>0</v>
      </c>
      <c r="P184" s="172">
        <f t="shared" ca="1" si="111"/>
        <v>0</v>
      </c>
      <c r="Q184" s="172">
        <f t="shared" ca="1" si="112"/>
        <v>0</v>
      </c>
      <c r="R184" s="172">
        <f t="shared" ca="1" si="113"/>
        <v>0</v>
      </c>
      <c r="S184" s="172">
        <f t="shared" ca="1" si="114"/>
        <v>0</v>
      </c>
      <c r="U184" s="169">
        <f t="shared" ca="1" si="87"/>
        <v>0</v>
      </c>
      <c r="V184" s="173">
        <f t="shared" ca="1" si="88"/>
        <v>0</v>
      </c>
      <c r="W184" s="174">
        <f t="shared" ca="1" si="89"/>
        <v>0</v>
      </c>
      <c r="X184" s="174">
        <f t="shared" ca="1" si="115"/>
        <v>0</v>
      </c>
      <c r="Y184" s="174">
        <f t="shared" ca="1" si="115"/>
        <v>0</v>
      </c>
      <c r="Z184" s="174">
        <f t="shared" ca="1" si="115"/>
        <v>0</v>
      </c>
      <c r="AA184" s="174">
        <f t="shared" ca="1" si="115"/>
        <v>0</v>
      </c>
      <c r="AB184" s="174">
        <f t="shared" ca="1" si="115"/>
        <v>0</v>
      </c>
      <c r="AC184" s="174">
        <f t="shared" ca="1" si="115"/>
        <v>0</v>
      </c>
      <c r="AD184" s="174">
        <f t="shared" ca="1" si="115"/>
        <v>0</v>
      </c>
      <c r="AE184" s="174">
        <f t="shared" ca="1" si="115"/>
        <v>0</v>
      </c>
      <c r="AF184" s="174">
        <f t="shared" ca="1" si="115"/>
        <v>0</v>
      </c>
      <c r="AG184" s="174">
        <f t="shared" ca="1" si="115"/>
        <v>0</v>
      </c>
      <c r="AH184" s="174">
        <f t="shared" ca="1" si="115"/>
        <v>0</v>
      </c>
      <c r="AI184" s="174">
        <f t="shared" ca="1" si="115"/>
        <v>0</v>
      </c>
      <c r="AJ184" s="174">
        <f t="shared" ca="1" si="115"/>
        <v>0</v>
      </c>
      <c r="AK184" s="174">
        <f t="shared" ca="1" si="115"/>
        <v>0</v>
      </c>
      <c r="AL184" s="179"/>
      <c r="AM184" s="174">
        <f t="shared" ca="1" si="91"/>
        <v>0</v>
      </c>
      <c r="AN184" s="174">
        <f t="shared" ca="1" si="116"/>
        <v>0</v>
      </c>
      <c r="AO184" s="174">
        <f t="shared" ca="1" si="116"/>
        <v>0</v>
      </c>
      <c r="AP184" s="174">
        <f t="shared" ca="1" si="116"/>
        <v>0</v>
      </c>
      <c r="AQ184" s="174">
        <f t="shared" ca="1" si="116"/>
        <v>0</v>
      </c>
      <c r="AR184" s="174">
        <f t="shared" ca="1" si="116"/>
        <v>0</v>
      </c>
      <c r="AS184" s="174">
        <f t="shared" ca="1" si="116"/>
        <v>0</v>
      </c>
      <c r="AT184" s="174">
        <f t="shared" ca="1" si="116"/>
        <v>0</v>
      </c>
      <c r="AU184" s="174">
        <f t="shared" ca="1" si="116"/>
        <v>0</v>
      </c>
      <c r="AV184" s="174">
        <f t="shared" ca="1" si="116"/>
        <v>0</v>
      </c>
      <c r="AW184" s="174">
        <f t="shared" ca="1" si="116"/>
        <v>0</v>
      </c>
      <c r="AX184" s="174">
        <f t="shared" ca="1" si="116"/>
        <v>0</v>
      </c>
      <c r="AY184" s="174">
        <f t="shared" ca="1" si="116"/>
        <v>0</v>
      </c>
      <c r="AZ184" s="174">
        <f t="shared" ca="1" si="116"/>
        <v>0</v>
      </c>
      <c r="BA184" s="174">
        <f t="shared" ca="1" si="116"/>
        <v>0</v>
      </c>
      <c r="BB184" s="175">
        <f t="shared" ca="1" si="93"/>
        <v>0</v>
      </c>
      <c r="BC184" s="176"/>
      <c r="BD184" s="174">
        <f t="shared" ca="1" si="94"/>
        <v>0</v>
      </c>
      <c r="BE184" s="174">
        <f t="shared" ca="1" si="117"/>
        <v>0</v>
      </c>
      <c r="BF184" s="174">
        <f t="shared" ca="1" si="117"/>
        <v>0</v>
      </c>
      <c r="BG184" s="174">
        <f t="shared" ca="1" si="117"/>
        <v>0</v>
      </c>
      <c r="BH184" s="174">
        <f t="shared" ca="1" si="117"/>
        <v>0</v>
      </c>
      <c r="BI184" s="174">
        <f t="shared" ca="1" si="117"/>
        <v>0</v>
      </c>
      <c r="BJ184" s="174">
        <f t="shared" ca="1" si="117"/>
        <v>0</v>
      </c>
      <c r="BK184" s="174">
        <f t="shared" ca="1" si="117"/>
        <v>0</v>
      </c>
      <c r="BL184" s="174">
        <f t="shared" ca="1" si="117"/>
        <v>0</v>
      </c>
      <c r="BM184" s="174">
        <f t="shared" ca="1" si="117"/>
        <v>0</v>
      </c>
      <c r="BN184" s="174">
        <f t="shared" ca="1" si="117"/>
        <v>0</v>
      </c>
      <c r="BO184" s="174">
        <f t="shared" ca="1" si="117"/>
        <v>0</v>
      </c>
      <c r="BP184" s="174">
        <f t="shared" ca="1" si="117"/>
        <v>0</v>
      </c>
      <c r="BQ184" s="174">
        <f t="shared" ca="1" si="117"/>
        <v>0</v>
      </c>
      <c r="BR184" s="174">
        <f t="shared" ca="1" si="117"/>
        <v>0</v>
      </c>
      <c r="BS184" s="177">
        <f t="shared" ca="1" si="96"/>
        <v>0</v>
      </c>
      <c r="BT184" s="175"/>
      <c r="BU184" s="178">
        <f ca="1">IF(NOT(debteliminator),0,IF(OR(E$11=0,W183+AM184-BD184&lt;=E$11),0,MIN(W183+AM184-BD184-E$11,$C184)))</f>
        <v>0</v>
      </c>
      <c r="BV184" s="174">
        <f ca="1">IF(NOT(debteliminator),0,IF(OR(F$11=0,X183+AN184-BE184&lt;=F$11),0,MIN(X183+AN184-BE184-F$11,$C184-SUM($BU184:BU184))))</f>
        <v>0</v>
      </c>
      <c r="BW184" s="174">
        <f ca="1">IF(NOT(debteliminator),0,IF(OR(G$11=0,Y183+AO184-BF184&lt;=G$11),0,MIN(Y183+AO184-BF184-G$11,$C184-SUM($BU184:BV184))))</f>
        <v>0</v>
      </c>
      <c r="BX184" s="174">
        <f ca="1">IF(NOT(debteliminator),0,IF(OR(H$11=0,Z183+AP184-BG184&lt;=H$11),0,MIN(Z183+AP184-BG184-H$11,$C184-SUM($BU184:BW184))))</f>
        <v>0</v>
      </c>
      <c r="BY184" s="174">
        <f ca="1">IF(NOT(debteliminator),0,IF(OR(I$11=0,AA183+AQ184-BH184&lt;=I$11),0,MIN(AA183+AQ184-BH184-I$11,$C184-SUM($BU184:BX184))))</f>
        <v>0</v>
      </c>
      <c r="BZ184" s="174">
        <f ca="1">IF(NOT(debteliminator),0,IF(OR(J$11=0,AB183+AR184-BI184&lt;=J$11),0,MIN(AB183+AR184-BI184-J$11,$C184-SUM($BU184:BY184))))</f>
        <v>0</v>
      </c>
      <c r="CA184" s="174">
        <f ca="1">IF(NOT(debteliminator),0,IF(OR(K$11=0,AC183+AS184-BJ184&lt;=K$11),0,MIN(AC183+AS184-BJ184-K$11,$C184-SUM($BU184:BZ184))))</f>
        <v>0</v>
      </c>
      <c r="CB184" s="174">
        <f ca="1">IF(NOT(debteliminator),0,IF(OR(L$11=0,AD183+AT184-BK184&lt;=L$11),0,MIN(AD183+AT184-BK184-L$11,$C184-SUM($BU184:CA184))))</f>
        <v>0</v>
      </c>
      <c r="CC184" s="174">
        <f ca="1">IF(NOT(debteliminator),0,IF(OR(M$11=0,AE183+AU184-BL184&lt;=M$11),0,MIN(AE183+AU184-BL184-M$11,$C184-SUM($BU184:CB184))))</f>
        <v>0</v>
      </c>
      <c r="CD184" s="174">
        <f ca="1">IF(NOT(debteliminator),0,IF(OR(N$11=0,AF183+AV184-BM184&lt;=N$11),0,MIN(AF183+AV184-BM184-N$11,$C184-SUM($BU184:CC184))))</f>
        <v>0</v>
      </c>
      <c r="CE184" s="174">
        <f ca="1">IF(NOT(debteliminator),0,IF(OR(O$11=0,AG183+AW184-BN184&lt;=O$11),0,MIN(AG183+AW184-BN184-O$11,$C184-SUM($BU184:CD184))))</f>
        <v>0</v>
      </c>
      <c r="CF184" s="174">
        <f ca="1">IF(NOT(debteliminator),0,IF(OR(P$11=0,AH183+AX184-BO184&lt;=P$11),0,MIN(AH183+AX184-BO184-P$11,$C184-SUM($BU184:CE184))))</f>
        <v>0</v>
      </c>
      <c r="CG184" s="174">
        <f ca="1">IF(NOT(debteliminator),0,IF(OR(Q$11=0,AI183+AY184-BP184&lt;=Q$11),0,MIN(AI183+AY184-BP184-Q$11,$C184-SUM($BU184:CF184))))</f>
        <v>0</v>
      </c>
      <c r="CH184" s="174">
        <f ca="1">IF(NOT(debteliminator),0,IF(OR(R$11=0,AJ183+AZ184-BQ184&lt;=R$11),0,MIN(AJ183+AZ184-BQ184-R$11,$C184-SUM($BU184:CG184))))</f>
        <v>0</v>
      </c>
      <c r="CI184" s="174">
        <f ca="1">IF(NOT(debteliminator),0,IF(OR(S$11=0,AK183+BA184-BR184&lt;=S$11),0,MIN(AK183+BA184-BR184-S$11,$C184-SUM($BU184:CH184))))</f>
        <v>0</v>
      </c>
      <c r="CJ184" s="177">
        <f t="shared" ca="1" si="97"/>
        <v>0</v>
      </c>
      <c r="CL184" s="178">
        <f t="shared" ca="1" si="100"/>
        <v>0</v>
      </c>
      <c r="CM184" s="174">
        <f ca="1">IF(X183&lt;=0,0,IF($C184-$CJ184&lt;=SUM($CL184:CL184),0,IF(BE184+$C184-$CJ184-SUM($CL184:CL184)&gt;X183+AN184,X183+AN184-BE184,$C184-$CJ184-SUM($CL184:CL184))))</f>
        <v>0</v>
      </c>
      <c r="CN184" s="174">
        <f ca="1">IF(Y183&lt;=0,0,IF($C184-$CJ184&lt;=SUM($CL184:CM184),0,IF(BF184+$C184-$CJ184-SUM($CL184:CM184)&gt;Y183+AO184,Y183+AO184-BF184,$C184-$CJ184-SUM($CL184:CM184))))</f>
        <v>0</v>
      </c>
      <c r="CO184" s="174">
        <f ca="1">IF(Z183&lt;=0,0,IF($C184-$CJ184&lt;=SUM($CL184:CN184),0,IF(BG184+$C184-$CJ184-SUM($CL184:CN184)&gt;Z183+AP184,Z183+AP184-BG184,$C184-$CJ184-SUM($CL184:CN184))))</f>
        <v>0</v>
      </c>
      <c r="CP184" s="174">
        <f ca="1">IF(AA183&lt;=0,0,IF($C184-$CJ184&lt;=SUM($CL184:CO184),0,IF(BH184+$C184-$CJ184-SUM($CL184:CO184)&gt;AA183+AQ184,AA183+AQ184-BH184,$C184-$CJ184-SUM($CL184:CO184))))</f>
        <v>0</v>
      </c>
      <c r="CQ184" s="174">
        <f ca="1">IF(AB183&lt;=0,0,IF($C184-$CJ184&lt;=SUM($CL184:CP184),0,IF(BI184+$C184-$CJ184-SUM($CL184:CP184)&gt;AB183+AR184,AB183+AR184-BI184,$C184-$CJ184-SUM($CL184:CP184))))</f>
        <v>0</v>
      </c>
      <c r="CR184" s="174">
        <f ca="1">IF(AC183&lt;=0,0,IF($C184-$CJ184&lt;=SUM($CL184:CQ184),0,IF(BJ184+$C184-$CJ184-SUM($CL184:CQ184)&gt;AC183+AS184,AC183+AS184-BJ184,$C184-$CJ184-SUM($CL184:CQ184))))</f>
        <v>0</v>
      </c>
      <c r="CS184" s="174">
        <f ca="1">IF(AD183&lt;=0,0,IF($C184-$CJ184&lt;=SUM($CL184:CR184),0,IF(BK184+$C184-$CJ184-SUM($CL184:CR184)&gt;AD183+AT184,AD183+AT184-BK184,$C184-$CJ184-SUM($CL184:CR184))))</f>
        <v>0</v>
      </c>
      <c r="CT184" s="174">
        <f ca="1">IF(AE183&lt;=0,0,IF($C184-$CJ184&lt;=SUM($CL184:CS184),0,IF(BL184+$C184-$CJ184-SUM($CL184:CS184)&gt;AE183+AU184,AE183+AU184-BL184,$C184-$CJ184-SUM($CL184:CS184))))</f>
        <v>0</v>
      </c>
      <c r="CU184" s="174">
        <f ca="1">IF(AF183&lt;=0,0,IF($C184-$CJ184&lt;=SUM($CL184:CT184),0,IF(BM184+$C184-$CJ184-SUM($CL184:CT184)&gt;AF183+AV184,AF183+AV184-BM184,$C184-$CJ184-SUM($CL184:CT184))))</f>
        <v>0</v>
      </c>
      <c r="CV184" s="174">
        <f ca="1">IF(AG183&lt;=0,0,IF($C184-$CJ184&lt;=SUM($CL184:CU184),0,IF(BN184+$C184-$CJ184-SUM($CL184:CU184)&gt;AG183+AW184,AG183+AW184-BN184,$C184-$CJ184-SUM($CL184:CU184))))</f>
        <v>0</v>
      </c>
      <c r="CW184" s="174">
        <f ca="1">IF(AH183&lt;=0,0,IF($C184-$CJ184&lt;=SUM($CL184:CV184),0,IF(BO184+$C184-$CJ184-SUM($CL184:CV184)&gt;AH183+AX184,AH183+AX184-BO184,$C184-$CJ184-SUM($CL184:CV184))))</f>
        <v>0</v>
      </c>
      <c r="CX184" s="174">
        <f ca="1">IF(AI183&lt;=0,0,IF($C184-$CJ184&lt;=SUM($CL184:CW184),0,IF(BP184+$C184-$CJ184-SUM($CL184:CW184)&gt;AI183+AY184,AI183+AY184-BP184,$C184-$CJ184-SUM($CL184:CW184))))</f>
        <v>0</v>
      </c>
      <c r="CY184" s="174">
        <f ca="1">IF(AJ183&lt;=0,0,IF($C184-$CJ184&lt;=SUM($CL184:CX184),0,IF(BQ184+$C184-$CJ184-SUM($CL184:CX184)&gt;AJ183+AZ184,AJ183+AZ184-BQ184,$C184-$CJ184-SUM($CL184:CX184))))</f>
        <v>0</v>
      </c>
      <c r="CZ184" s="174">
        <f ca="1">IF(AK183&lt;=0,0,IF($C184-$CJ184&lt;=SUM($CL184:CY184),0,IF(BR184+$C184-$CJ184-SUM($CL184:CY184)&gt;AK183+BA184,AK183+BA184-BR184,$C184-$CJ184-SUM($CL184:CY184))))</f>
        <v>0</v>
      </c>
      <c r="DA184" s="176"/>
      <c r="DB184" s="176"/>
    </row>
    <row r="185" spans="1:106">
      <c r="A185" s="165" t="str">
        <f t="shared" ca="1" si="86"/>
        <v/>
      </c>
      <c r="B185" s="166" t="e">
        <f t="shared" ca="1" si="98"/>
        <v>#N/A</v>
      </c>
      <c r="C185" s="169" t="str">
        <f ca="1">IF(A185="","",IF(debteliminator,IF(($E$7-BS185)&lt;0,0,$E$7-BS185),0)+D185)</f>
        <v/>
      </c>
      <c r="D185" s="420"/>
      <c r="E185" s="172">
        <f t="shared" ca="1" si="99"/>
        <v>0</v>
      </c>
      <c r="F185" s="172">
        <f t="shared" ca="1" si="101"/>
        <v>0</v>
      </c>
      <c r="G185" s="172">
        <f t="shared" ca="1" si="102"/>
        <v>0</v>
      </c>
      <c r="H185" s="172">
        <f t="shared" ca="1" si="103"/>
        <v>0</v>
      </c>
      <c r="I185" s="172">
        <f t="shared" ca="1" si="104"/>
        <v>0</v>
      </c>
      <c r="J185" s="172">
        <f t="shared" ca="1" si="105"/>
        <v>0</v>
      </c>
      <c r="K185" s="172">
        <f t="shared" ca="1" si="106"/>
        <v>0</v>
      </c>
      <c r="L185" s="172">
        <f t="shared" ca="1" si="107"/>
        <v>0</v>
      </c>
      <c r="M185" s="172">
        <f t="shared" ca="1" si="108"/>
        <v>0</v>
      </c>
      <c r="N185" s="172">
        <f t="shared" ca="1" si="109"/>
        <v>0</v>
      </c>
      <c r="O185" s="172">
        <f t="shared" ca="1" si="110"/>
        <v>0</v>
      </c>
      <c r="P185" s="172">
        <f t="shared" ca="1" si="111"/>
        <v>0</v>
      </c>
      <c r="Q185" s="172">
        <f t="shared" ca="1" si="112"/>
        <v>0</v>
      </c>
      <c r="R185" s="172">
        <f t="shared" ca="1" si="113"/>
        <v>0</v>
      </c>
      <c r="S185" s="172">
        <f t="shared" ca="1" si="114"/>
        <v>0</v>
      </c>
      <c r="U185" s="169">
        <f t="shared" ca="1" si="87"/>
        <v>0</v>
      </c>
      <c r="V185" s="173">
        <f t="shared" ca="1" si="88"/>
        <v>0</v>
      </c>
      <c r="W185" s="174">
        <f t="shared" ca="1" si="89"/>
        <v>0</v>
      </c>
      <c r="X185" s="174">
        <f t="shared" ref="X185:AK200" ca="1" si="118">IF(F$10=0,0,ROUND(X184-(F185-AN185),2))</f>
        <v>0</v>
      </c>
      <c r="Y185" s="174">
        <f t="shared" ca="1" si="118"/>
        <v>0</v>
      </c>
      <c r="Z185" s="174">
        <f t="shared" ca="1" si="118"/>
        <v>0</v>
      </c>
      <c r="AA185" s="174">
        <f t="shared" ca="1" si="118"/>
        <v>0</v>
      </c>
      <c r="AB185" s="174">
        <f t="shared" ca="1" si="118"/>
        <v>0</v>
      </c>
      <c r="AC185" s="174">
        <f t="shared" ca="1" si="118"/>
        <v>0</v>
      </c>
      <c r="AD185" s="174">
        <f t="shared" ca="1" si="118"/>
        <v>0</v>
      </c>
      <c r="AE185" s="174">
        <f t="shared" ca="1" si="118"/>
        <v>0</v>
      </c>
      <c r="AF185" s="174">
        <f t="shared" ca="1" si="118"/>
        <v>0</v>
      </c>
      <c r="AG185" s="174">
        <f t="shared" ca="1" si="118"/>
        <v>0</v>
      </c>
      <c r="AH185" s="174">
        <f t="shared" ca="1" si="118"/>
        <v>0</v>
      </c>
      <c r="AI185" s="174">
        <f t="shared" ca="1" si="118"/>
        <v>0</v>
      </c>
      <c r="AJ185" s="174">
        <f t="shared" ca="1" si="118"/>
        <v>0</v>
      </c>
      <c r="AK185" s="174">
        <f t="shared" ca="1" si="118"/>
        <v>0</v>
      </c>
      <c r="AL185" s="179"/>
      <c r="AM185" s="174">
        <f t="shared" ca="1" si="91"/>
        <v>0</v>
      </c>
      <c r="AN185" s="174">
        <f t="shared" ref="AN185:BA200" ca="1" si="119">ROUND(X184*F$12/12,2)</f>
        <v>0</v>
      </c>
      <c r="AO185" s="174">
        <f t="shared" ca="1" si="119"/>
        <v>0</v>
      </c>
      <c r="AP185" s="174">
        <f t="shared" ca="1" si="119"/>
        <v>0</v>
      </c>
      <c r="AQ185" s="174">
        <f t="shared" ca="1" si="119"/>
        <v>0</v>
      </c>
      <c r="AR185" s="174">
        <f t="shared" ca="1" si="119"/>
        <v>0</v>
      </c>
      <c r="AS185" s="174">
        <f t="shared" ca="1" si="119"/>
        <v>0</v>
      </c>
      <c r="AT185" s="174">
        <f t="shared" ca="1" si="119"/>
        <v>0</v>
      </c>
      <c r="AU185" s="174">
        <f t="shared" ca="1" si="119"/>
        <v>0</v>
      </c>
      <c r="AV185" s="174">
        <f t="shared" ca="1" si="119"/>
        <v>0</v>
      </c>
      <c r="AW185" s="174">
        <f t="shared" ca="1" si="119"/>
        <v>0</v>
      </c>
      <c r="AX185" s="174">
        <f t="shared" ca="1" si="119"/>
        <v>0</v>
      </c>
      <c r="AY185" s="174">
        <f t="shared" ca="1" si="119"/>
        <v>0</v>
      </c>
      <c r="AZ185" s="174">
        <f t="shared" ca="1" si="119"/>
        <v>0</v>
      </c>
      <c r="BA185" s="174">
        <f t="shared" ca="1" si="119"/>
        <v>0</v>
      </c>
      <c r="BB185" s="175">
        <f t="shared" ca="1" si="93"/>
        <v>0</v>
      </c>
      <c r="BC185" s="176"/>
      <c r="BD185" s="174">
        <f t="shared" ca="1" si="94"/>
        <v>0</v>
      </c>
      <c r="BE185" s="174">
        <f t="shared" ref="BE185:BR200" ca="1" si="120">IF(X184&gt;0,IF((X184+AN185)&lt;F$13,X184+AN185,F$13),0)</f>
        <v>0</v>
      </c>
      <c r="BF185" s="174">
        <f t="shared" ca="1" si="120"/>
        <v>0</v>
      </c>
      <c r="BG185" s="174">
        <f t="shared" ca="1" si="120"/>
        <v>0</v>
      </c>
      <c r="BH185" s="174">
        <f t="shared" ca="1" si="120"/>
        <v>0</v>
      </c>
      <c r="BI185" s="174">
        <f t="shared" ca="1" si="120"/>
        <v>0</v>
      </c>
      <c r="BJ185" s="174">
        <f t="shared" ca="1" si="120"/>
        <v>0</v>
      </c>
      <c r="BK185" s="174">
        <f t="shared" ca="1" si="120"/>
        <v>0</v>
      </c>
      <c r="BL185" s="174">
        <f t="shared" ca="1" si="120"/>
        <v>0</v>
      </c>
      <c r="BM185" s="174">
        <f t="shared" ca="1" si="120"/>
        <v>0</v>
      </c>
      <c r="BN185" s="174">
        <f t="shared" ca="1" si="120"/>
        <v>0</v>
      </c>
      <c r="BO185" s="174">
        <f t="shared" ca="1" si="120"/>
        <v>0</v>
      </c>
      <c r="BP185" s="174">
        <f t="shared" ca="1" si="120"/>
        <v>0</v>
      </c>
      <c r="BQ185" s="174">
        <f t="shared" ca="1" si="120"/>
        <v>0</v>
      </c>
      <c r="BR185" s="174">
        <f t="shared" ca="1" si="120"/>
        <v>0</v>
      </c>
      <c r="BS185" s="177">
        <f t="shared" ca="1" si="96"/>
        <v>0</v>
      </c>
      <c r="BT185" s="175"/>
      <c r="BU185" s="178">
        <f ca="1">IF(NOT(debteliminator),0,IF(OR(E$11=0,W184+AM185-BD185&lt;=E$11),0,MIN(W184+AM185-BD185-E$11,$C185)))</f>
        <v>0</v>
      </c>
      <c r="BV185" s="174">
        <f ca="1">IF(NOT(debteliminator),0,IF(OR(F$11=0,X184+AN185-BE185&lt;=F$11),0,MIN(X184+AN185-BE185-F$11,$C185-SUM($BU185:BU185))))</f>
        <v>0</v>
      </c>
      <c r="BW185" s="174">
        <f ca="1">IF(NOT(debteliminator),0,IF(OR(G$11=0,Y184+AO185-BF185&lt;=G$11),0,MIN(Y184+AO185-BF185-G$11,$C185-SUM($BU185:BV185))))</f>
        <v>0</v>
      </c>
      <c r="BX185" s="174">
        <f ca="1">IF(NOT(debteliminator),0,IF(OR(H$11=0,Z184+AP185-BG185&lt;=H$11),0,MIN(Z184+AP185-BG185-H$11,$C185-SUM($BU185:BW185))))</f>
        <v>0</v>
      </c>
      <c r="BY185" s="174">
        <f ca="1">IF(NOT(debteliminator),0,IF(OR(I$11=0,AA184+AQ185-BH185&lt;=I$11),0,MIN(AA184+AQ185-BH185-I$11,$C185-SUM($BU185:BX185))))</f>
        <v>0</v>
      </c>
      <c r="BZ185" s="174">
        <f ca="1">IF(NOT(debteliminator),0,IF(OR(J$11=0,AB184+AR185-BI185&lt;=J$11),0,MIN(AB184+AR185-BI185-J$11,$C185-SUM($BU185:BY185))))</f>
        <v>0</v>
      </c>
      <c r="CA185" s="174">
        <f ca="1">IF(NOT(debteliminator),0,IF(OR(K$11=0,AC184+AS185-BJ185&lt;=K$11),0,MIN(AC184+AS185-BJ185-K$11,$C185-SUM($BU185:BZ185))))</f>
        <v>0</v>
      </c>
      <c r="CB185" s="174">
        <f ca="1">IF(NOT(debteliminator),0,IF(OR(L$11=0,AD184+AT185-BK185&lt;=L$11),0,MIN(AD184+AT185-BK185-L$11,$C185-SUM($BU185:CA185))))</f>
        <v>0</v>
      </c>
      <c r="CC185" s="174">
        <f ca="1">IF(NOT(debteliminator),0,IF(OR(M$11=0,AE184+AU185-BL185&lt;=M$11),0,MIN(AE184+AU185-BL185-M$11,$C185-SUM($BU185:CB185))))</f>
        <v>0</v>
      </c>
      <c r="CD185" s="174">
        <f ca="1">IF(NOT(debteliminator),0,IF(OR(N$11=0,AF184+AV185-BM185&lt;=N$11),0,MIN(AF184+AV185-BM185-N$11,$C185-SUM($BU185:CC185))))</f>
        <v>0</v>
      </c>
      <c r="CE185" s="174">
        <f ca="1">IF(NOT(debteliminator),0,IF(OR(O$11=0,AG184+AW185-BN185&lt;=O$11),0,MIN(AG184+AW185-BN185-O$11,$C185-SUM($BU185:CD185))))</f>
        <v>0</v>
      </c>
      <c r="CF185" s="174">
        <f ca="1">IF(NOT(debteliminator),0,IF(OR(P$11=0,AH184+AX185-BO185&lt;=P$11),0,MIN(AH184+AX185-BO185-P$11,$C185-SUM($BU185:CE185))))</f>
        <v>0</v>
      </c>
      <c r="CG185" s="174">
        <f ca="1">IF(NOT(debteliminator),0,IF(OR(Q$11=0,AI184+AY185-BP185&lt;=Q$11),0,MIN(AI184+AY185-BP185-Q$11,$C185-SUM($BU185:CF185))))</f>
        <v>0</v>
      </c>
      <c r="CH185" s="174">
        <f ca="1">IF(NOT(debteliminator),0,IF(OR(R$11=0,AJ184+AZ185-BQ185&lt;=R$11),0,MIN(AJ184+AZ185-BQ185-R$11,$C185-SUM($BU185:CG185))))</f>
        <v>0</v>
      </c>
      <c r="CI185" s="174">
        <f ca="1">IF(NOT(debteliminator),0,IF(OR(S$11=0,AK184+BA185-BR185&lt;=S$11),0,MIN(AK184+BA185-BR185-S$11,$C185-SUM($BU185:CH185))))</f>
        <v>0</v>
      </c>
      <c r="CJ185" s="177">
        <f t="shared" ca="1" si="97"/>
        <v>0</v>
      </c>
      <c r="CL185" s="178">
        <f t="shared" ca="1" si="100"/>
        <v>0</v>
      </c>
      <c r="CM185" s="174">
        <f ca="1">IF(X184&lt;=0,0,IF($C185-$CJ185&lt;=SUM($CL185:CL185),0,IF(BE185+$C185-$CJ185-SUM($CL185:CL185)&gt;X184+AN185,X184+AN185-BE185,$C185-$CJ185-SUM($CL185:CL185))))</f>
        <v>0</v>
      </c>
      <c r="CN185" s="174">
        <f ca="1">IF(Y184&lt;=0,0,IF($C185-$CJ185&lt;=SUM($CL185:CM185),0,IF(BF185+$C185-$CJ185-SUM($CL185:CM185)&gt;Y184+AO185,Y184+AO185-BF185,$C185-$CJ185-SUM($CL185:CM185))))</f>
        <v>0</v>
      </c>
      <c r="CO185" s="174">
        <f ca="1">IF(Z184&lt;=0,0,IF($C185-$CJ185&lt;=SUM($CL185:CN185),0,IF(BG185+$C185-$CJ185-SUM($CL185:CN185)&gt;Z184+AP185,Z184+AP185-BG185,$C185-$CJ185-SUM($CL185:CN185))))</f>
        <v>0</v>
      </c>
      <c r="CP185" s="174">
        <f ca="1">IF(AA184&lt;=0,0,IF($C185-$CJ185&lt;=SUM($CL185:CO185),0,IF(BH185+$C185-$CJ185-SUM($CL185:CO185)&gt;AA184+AQ185,AA184+AQ185-BH185,$C185-$CJ185-SUM($CL185:CO185))))</f>
        <v>0</v>
      </c>
      <c r="CQ185" s="174">
        <f ca="1">IF(AB184&lt;=0,0,IF($C185-$CJ185&lt;=SUM($CL185:CP185),0,IF(BI185+$C185-$CJ185-SUM($CL185:CP185)&gt;AB184+AR185,AB184+AR185-BI185,$C185-$CJ185-SUM($CL185:CP185))))</f>
        <v>0</v>
      </c>
      <c r="CR185" s="174">
        <f ca="1">IF(AC184&lt;=0,0,IF($C185-$CJ185&lt;=SUM($CL185:CQ185),0,IF(BJ185+$C185-$CJ185-SUM($CL185:CQ185)&gt;AC184+AS185,AC184+AS185-BJ185,$C185-$CJ185-SUM($CL185:CQ185))))</f>
        <v>0</v>
      </c>
      <c r="CS185" s="174">
        <f ca="1">IF(AD184&lt;=0,0,IF($C185-$CJ185&lt;=SUM($CL185:CR185),0,IF(BK185+$C185-$CJ185-SUM($CL185:CR185)&gt;AD184+AT185,AD184+AT185-BK185,$C185-$CJ185-SUM($CL185:CR185))))</f>
        <v>0</v>
      </c>
      <c r="CT185" s="174">
        <f ca="1">IF(AE184&lt;=0,0,IF($C185-$CJ185&lt;=SUM($CL185:CS185),0,IF(BL185+$C185-$CJ185-SUM($CL185:CS185)&gt;AE184+AU185,AE184+AU185-BL185,$C185-$CJ185-SUM($CL185:CS185))))</f>
        <v>0</v>
      </c>
      <c r="CU185" s="174">
        <f ca="1">IF(AF184&lt;=0,0,IF($C185-$CJ185&lt;=SUM($CL185:CT185),0,IF(BM185+$C185-$CJ185-SUM($CL185:CT185)&gt;AF184+AV185,AF184+AV185-BM185,$C185-$CJ185-SUM($CL185:CT185))))</f>
        <v>0</v>
      </c>
      <c r="CV185" s="174">
        <f ca="1">IF(AG184&lt;=0,0,IF($C185-$CJ185&lt;=SUM($CL185:CU185),0,IF(BN185+$C185-$CJ185-SUM($CL185:CU185)&gt;AG184+AW185,AG184+AW185-BN185,$C185-$CJ185-SUM($CL185:CU185))))</f>
        <v>0</v>
      </c>
      <c r="CW185" s="174">
        <f ca="1">IF(AH184&lt;=0,0,IF($C185-$CJ185&lt;=SUM($CL185:CV185),0,IF(BO185+$C185-$CJ185-SUM($CL185:CV185)&gt;AH184+AX185,AH184+AX185-BO185,$C185-$CJ185-SUM($CL185:CV185))))</f>
        <v>0</v>
      </c>
      <c r="CX185" s="174">
        <f ca="1">IF(AI184&lt;=0,0,IF($C185-$CJ185&lt;=SUM($CL185:CW185),0,IF(BP185+$C185-$CJ185-SUM($CL185:CW185)&gt;AI184+AY185,AI184+AY185-BP185,$C185-$CJ185-SUM($CL185:CW185))))</f>
        <v>0</v>
      </c>
      <c r="CY185" s="174">
        <f ca="1">IF(AJ184&lt;=0,0,IF($C185-$CJ185&lt;=SUM($CL185:CX185),0,IF(BQ185+$C185-$CJ185-SUM($CL185:CX185)&gt;AJ184+AZ185,AJ184+AZ185-BQ185,$C185-$CJ185-SUM($CL185:CX185))))</f>
        <v>0</v>
      </c>
      <c r="CZ185" s="174">
        <f ca="1">IF(AK184&lt;=0,0,IF($C185-$CJ185&lt;=SUM($CL185:CY185),0,IF(BR185+$C185-$CJ185-SUM($CL185:CY185)&gt;AK184+BA185,AK184+BA185-BR185,$C185-$CJ185-SUM($CL185:CY185))))</f>
        <v>0</v>
      </c>
      <c r="DA185" s="176"/>
      <c r="DB185" s="176"/>
    </row>
    <row r="186" spans="1:106">
      <c r="A186" s="165" t="str">
        <f t="shared" ca="1" si="86"/>
        <v/>
      </c>
      <c r="B186" s="166" t="e">
        <f t="shared" ca="1" si="98"/>
        <v>#N/A</v>
      </c>
      <c r="C186" s="169" t="str">
        <f ca="1">IF(A186="","",IF(debteliminator,IF(($E$7-BS186)&lt;0,0,$E$7-BS186),0)+D186)</f>
        <v/>
      </c>
      <c r="D186" s="420"/>
      <c r="E186" s="172">
        <f t="shared" ca="1" si="99"/>
        <v>0</v>
      </c>
      <c r="F186" s="172">
        <f t="shared" ca="1" si="101"/>
        <v>0</v>
      </c>
      <c r="G186" s="172">
        <f t="shared" ca="1" si="102"/>
        <v>0</v>
      </c>
      <c r="H186" s="172">
        <f t="shared" ca="1" si="103"/>
        <v>0</v>
      </c>
      <c r="I186" s="172">
        <f t="shared" ca="1" si="104"/>
        <v>0</v>
      </c>
      <c r="J186" s="172">
        <f t="shared" ca="1" si="105"/>
        <v>0</v>
      </c>
      <c r="K186" s="172">
        <f t="shared" ca="1" si="106"/>
        <v>0</v>
      </c>
      <c r="L186" s="172">
        <f t="shared" ca="1" si="107"/>
        <v>0</v>
      </c>
      <c r="M186" s="172">
        <f t="shared" ca="1" si="108"/>
        <v>0</v>
      </c>
      <c r="N186" s="172">
        <f t="shared" ca="1" si="109"/>
        <v>0</v>
      </c>
      <c r="O186" s="172">
        <f t="shared" ca="1" si="110"/>
        <v>0</v>
      </c>
      <c r="P186" s="172">
        <f t="shared" ca="1" si="111"/>
        <v>0</v>
      </c>
      <c r="Q186" s="172">
        <f t="shared" ca="1" si="112"/>
        <v>0</v>
      </c>
      <c r="R186" s="172">
        <f t="shared" ca="1" si="113"/>
        <v>0</v>
      </c>
      <c r="S186" s="172">
        <f t="shared" ca="1" si="114"/>
        <v>0</v>
      </c>
      <c r="U186" s="169">
        <f t="shared" ca="1" si="87"/>
        <v>0</v>
      </c>
      <c r="V186" s="173">
        <f t="shared" ca="1" si="88"/>
        <v>0</v>
      </c>
      <c r="W186" s="174">
        <f t="shared" ca="1" si="89"/>
        <v>0</v>
      </c>
      <c r="X186" s="174">
        <f t="shared" ca="1" si="118"/>
        <v>0</v>
      </c>
      <c r="Y186" s="174">
        <f t="shared" ca="1" si="118"/>
        <v>0</v>
      </c>
      <c r="Z186" s="174">
        <f t="shared" ca="1" si="118"/>
        <v>0</v>
      </c>
      <c r="AA186" s="174">
        <f t="shared" ca="1" si="118"/>
        <v>0</v>
      </c>
      <c r="AB186" s="174">
        <f t="shared" ca="1" si="118"/>
        <v>0</v>
      </c>
      <c r="AC186" s="174">
        <f t="shared" ca="1" si="118"/>
        <v>0</v>
      </c>
      <c r="AD186" s="174">
        <f t="shared" ca="1" si="118"/>
        <v>0</v>
      </c>
      <c r="AE186" s="174">
        <f t="shared" ca="1" si="118"/>
        <v>0</v>
      </c>
      <c r="AF186" s="174">
        <f t="shared" ca="1" si="118"/>
        <v>0</v>
      </c>
      <c r="AG186" s="174">
        <f t="shared" ca="1" si="118"/>
        <v>0</v>
      </c>
      <c r="AH186" s="174">
        <f t="shared" ca="1" si="118"/>
        <v>0</v>
      </c>
      <c r="AI186" s="174">
        <f t="shared" ca="1" si="118"/>
        <v>0</v>
      </c>
      <c r="AJ186" s="174">
        <f t="shared" ca="1" si="118"/>
        <v>0</v>
      </c>
      <c r="AK186" s="174">
        <f t="shared" ca="1" si="118"/>
        <v>0</v>
      </c>
      <c r="AL186" s="179"/>
      <c r="AM186" s="174">
        <f t="shared" ca="1" si="91"/>
        <v>0</v>
      </c>
      <c r="AN186" s="174">
        <f t="shared" ca="1" si="119"/>
        <v>0</v>
      </c>
      <c r="AO186" s="174">
        <f t="shared" ca="1" si="119"/>
        <v>0</v>
      </c>
      <c r="AP186" s="174">
        <f t="shared" ca="1" si="119"/>
        <v>0</v>
      </c>
      <c r="AQ186" s="174">
        <f t="shared" ca="1" si="119"/>
        <v>0</v>
      </c>
      <c r="AR186" s="174">
        <f t="shared" ca="1" si="119"/>
        <v>0</v>
      </c>
      <c r="AS186" s="174">
        <f t="shared" ca="1" si="119"/>
        <v>0</v>
      </c>
      <c r="AT186" s="174">
        <f t="shared" ca="1" si="119"/>
        <v>0</v>
      </c>
      <c r="AU186" s="174">
        <f t="shared" ca="1" si="119"/>
        <v>0</v>
      </c>
      <c r="AV186" s="174">
        <f t="shared" ca="1" si="119"/>
        <v>0</v>
      </c>
      <c r="AW186" s="174">
        <f t="shared" ca="1" si="119"/>
        <v>0</v>
      </c>
      <c r="AX186" s="174">
        <f t="shared" ca="1" si="119"/>
        <v>0</v>
      </c>
      <c r="AY186" s="174">
        <f t="shared" ca="1" si="119"/>
        <v>0</v>
      </c>
      <c r="AZ186" s="174">
        <f t="shared" ca="1" si="119"/>
        <v>0</v>
      </c>
      <c r="BA186" s="174">
        <f t="shared" ca="1" si="119"/>
        <v>0</v>
      </c>
      <c r="BB186" s="175">
        <f t="shared" ca="1" si="93"/>
        <v>0</v>
      </c>
      <c r="BC186" s="176"/>
      <c r="BD186" s="174">
        <f t="shared" ca="1" si="94"/>
        <v>0</v>
      </c>
      <c r="BE186" s="174">
        <f t="shared" ca="1" si="120"/>
        <v>0</v>
      </c>
      <c r="BF186" s="174">
        <f t="shared" ca="1" si="120"/>
        <v>0</v>
      </c>
      <c r="BG186" s="174">
        <f t="shared" ca="1" si="120"/>
        <v>0</v>
      </c>
      <c r="BH186" s="174">
        <f t="shared" ca="1" si="120"/>
        <v>0</v>
      </c>
      <c r="BI186" s="174">
        <f t="shared" ca="1" si="120"/>
        <v>0</v>
      </c>
      <c r="BJ186" s="174">
        <f t="shared" ca="1" si="120"/>
        <v>0</v>
      </c>
      <c r="BK186" s="174">
        <f t="shared" ca="1" si="120"/>
        <v>0</v>
      </c>
      <c r="BL186" s="174">
        <f t="shared" ca="1" si="120"/>
        <v>0</v>
      </c>
      <c r="BM186" s="174">
        <f t="shared" ca="1" si="120"/>
        <v>0</v>
      </c>
      <c r="BN186" s="174">
        <f t="shared" ca="1" si="120"/>
        <v>0</v>
      </c>
      <c r="BO186" s="174">
        <f t="shared" ca="1" si="120"/>
        <v>0</v>
      </c>
      <c r="BP186" s="174">
        <f t="shared" ca="1" si="120"/>
        <v>0</v>
      </c>
      <c r="BQ186" s="174">
        <f t="shared" ca="1" si="120"/>
        <v>0</v>
      </c>
      <c r="BR186" s="174">
        <f t="shared" ca="1" si="120"/>
        <v>0</v>
      </c>
      <c r="BS186" s="177">
        <f t="shared" ca="1" si="96"/>
        <v>0</v>
      </c>
      <c r="BT186" s="175"/>
      <c r="BU186" s="178">
        <f ca="1">IF(NOT(debteliminator),0,IF(OR(E$11=0,W185+AM186-BD186&lt;=E$11),0,MIN(W185+AM186-BD186-E$11,$C186)))</f>
        <v>0</v>
      </c>
      <c r="BV186" s="174">
        <f ca="1">IF(NOT(debteliminator),0,IF(OR(F$11=0,X185+AN186-BE186&lt;=F$11),0,MIN(X185+AN186-BE186-F$11,$C186-SUM($BU186:BU186))))</f>
        <v>0</v>
      </c>
      <c r="BW186" s="174">
        <f ca="1">IF(NOT(debteliminator),0,IF(OR(G$11=0,Y185+AO186-BF186&lt;=G$11),0,MIN(Y185+AO186-BF186-G$11,$C186-SUM($BU186:BV186))))</f>
        <v>0</v>
      </c>
      <c r="BX186" s="174">
        <f ca="1">IF(NOT(debteliminator),0,IF(OR(H$11=0,Z185+AP186-BG186&lt;=H$11),0,MIN(Z185+AP186-BG186-H$11,$C186-SUM($BU186:BW186))))</f>
        <v>0</v>
      </c>
      <c r="BY186" s="174">
        <f ca="1">IF(NOT(debteliminator),0,IF(OR(I$11=0,AA185+AQ186-BH186&lt;=I$11),0,MIN(AA185+AQ186-BH186-I$11,$C186-SUM($BU186:BX186))))</f>
        <v>0</v>
      </c>
      <c r="BZ186" s="174">
        <f ca="1">IF(NOT(debteliminator),0,IF(OR(J$11=0,AB185+AR186-BI186&lt;=J$11),0,MIN(AB185+AR186-BI186-J$11,$C186-SUM($BU186:BY186))))</f>
        <v>0</v>
      </c>
      <c r="CA186" s="174">
        <f ca="1">IF(NOT(debteliminator),0,IF(OR(K$11=0,AC185+AS186-BJ186&lt;=K$11),0,MIN(AC185+AS186-BJ186-K$11,$C186-SUM($BU186:BZ186))))</f>
        <v>0</v>
      </c>
      <c r="CB186" s="174">
        <f ca="1">IF(NOT(debteliminator),0,IF(OR(L$11=0,AD185+AT186-BK186&lt;=L$11),0,MIN(AD185+AT186-BK186-L$11,$C186-SUM($BU186:CA186))))</f>
        <v>0</v>
      </c>
      <c r="CC186" s="174">
        <f ca="1">IF(NOT(debteliminator),0,IF(OR(M$11=0,AE185+AU186-BL186&lt;=M$11),0,MIN(AE185+AU186-BL186-M$11,$C186-SUM($BU186:CB186))))</f>
        <v>0</v>
      </c>
      <c r="CD186" s="174">
        <f ca="1">IF(NOT(debteliminator),0,IF(OR(N$11=0,AF185+AV186-BM186&lt;=N$11),0,MIN(AF185+AV186-BM186-N$11,$C186-SUM($BU186:CC186))))</f>
        <v>0</v>
      </c>
      <c r="CE186" s="174">
        <f ca="1">IF(NOT(debteliminator),0,IF(OR(O$11=0,AG185+AW186-BN186&lt;=O$11),0,MIN(AG185+AW186-BN186-O$11,$C186-SUM($BU186:CD186))))</f>
        <v>0</v>
      </c>
      <c r="CF186" s="174">
        <f ca="1">IF(NOT(debteliminator),0,IF(OR(P$11=0,AH185+AX186-BO186&lt;=P$11),0,MIN(AH185+AX186-BO186-P$11,$C186-SUM($BU186:CE186))))</f>
        <v>0</v>
      </c>
      <c r="CG186" s="174">
        <f ca="1">IF(NOT(debteliminator),0,IF(OR(Q$11=0,AI185+AY186-BP186&lt;=Q$11),0,MIN(AI185+AY186-BP186-Q$11,$C186-SUM($BU186:CF186))))</f>
        <v>0</v>
      </c>
      <c r="CH186" s="174">
        <f ca="1">IF(NOT(debteliminator),0,IF(OR(R$11=0,AJ185+AZ186-BQ186&lt;=R$11),0,MIN(AJ185+AZ186-BQ186-R$11,$C186-SUM($BU186:CG186))))</f>
        <v>0</v>
      </c>
      <c r="CI186" s="174">
        <f ca="1">IF(NOT(debteliminator),0,IF(OR(S$11=0,AK185+BA186-BR186&lt;=S$11),0,MIN(AK185+BA186-BR186-S$11,$C186-SUM($BU186:CH186))))</f>
        <v>0</v>
      </c>
      <c r="CJ186" s="177">
        <f t="shared" ca="1" si="97"/>
        <v>0</v>
      </c>
      <c r="CL186" s="178">
        <f t="shared" ca="1" si="100"/>
        <v>0</v>
      </c>
      <c r="CM186" s="174">
        <f ca="1">IF(X185&lt;=0,0,IF($C186-$CJ186&lt;=SUM($CL186:CL186),0,IF(BE186+$C186-$CJ186-SUM($CL186:CL186)&gt;X185+AN186,X185+AN186-BE186,$C186-$CJ186-SUM($CL186:CL186))))</f>
        <v>0</v>
      </c>
      <c r="CN186" s="174">
        <f ca="1">IF(Y185&lt;=0,0,IF($C186-$CJ186&lt;=SUM($CL186:CM186),0,IF(BF186+$C186-$CJ186-SUM($CL186:CM186)&gt;Y185+AO186,Y185+AO186-BF186,$C186-$CJ186-SUM($CL186:CM186))))</f>
        <v>0</v>
      </c>
      <c r="CO186" s="174">
        <f ca="1">IF(Z185&lt;=0,0,IF($C186-$CJ186&lt;=SUM($CL186:CN186),0,IF(BG186+$C186-$CJ186-SUM($CL186:CN186)&gt;Z185+AP186,Z185+AP186-BG186,$C186-$CJ186-SUM($CL186:CN186))))</f>
        <v>0</v>
      </c>
      <c r="CP186" s="174">
        <f ca="1">IF(AA185&lt;=0,0,IF($C186-$CJ186&lt;=SUM($CL186:CO186),0,IF(BH186+$C186-$CJ186-SUM($CL186:CO186)&gt;AA185+AQ186,AA185+AQ186-BH186,$C186-$CJ186-SUM($CL186:CO186))))</f>
        <v>0</v>
      </c>
      <c r="CQ186" s="174">
        <f ca="1">IF(AB185&lt;=0,0,IF($C186-$CJ186&lt;=SUM($CL186:CP186),0,IF(BI186+$C186-$CJ186-SUM($CL186:CP186)&gt;AB185+AR186,AB185+AR186-BI186,$C186-$CJ186-SUM($CL186:CP186))))</f>
        <v>0</v>
      </c>
      <c r="CR186" s="174">
        <f ca="1">IF(AC185&lt;=0,0,IF($C186-$CJ186&lt;=SUM($CL186:CQ186),0,IF(BJ186+$C186-$CJ186-SUM($CL186:CQ186)&gt;AC185+AS186,AC185+AS186-BJ186,$C186-$CJ186-SUM($CL186:CQ186))))</f>
        <v>0</v>
      </c>
      <c r="CS186" s="174">
        <f ca="1">IF(AD185&lt;=0,0,IF($C186-$CJ186&lt;=SUM($CL186:CR186),0,IF(BK186+$C186-$CJ186-SUM($CL186:CR186)&gt;AD185+AT186,AD185+AT186-BK186,$C186-$CJ186-SUM($CL186:CR186))))</f>
        <v>0</v>
      </c>
      <c r="CT186" s="174">
        <f ca="1">IF(AE185&lt;=0,0,IF($C186-$CJ186&lt;=SUM($CL186:CS186),0,IF(BL186+$C186-$CJ186-SUM($CL186:CS186)&gt;AE185+AU186,AE185+AU186-BL186,$C186-$CJ186-SUM($CL186:CS186))))</f>
        <v>0</v>
      </c>
      <c r="CU186" s="174">
        <f ca="1">IF(AF185&lt;=0,0,IF($C186-$CJ186&lt;=SUM($CL186:CT186),0,IF(BM186+$C186-$CJ186-SUM($CL186:CT186)&gt;AF185+AV186,AF185+AV186-BM186,$C186-$CJ186-SUM($CL186:CT186))))</f>
        <v>0</v>
      </c>
      <c r="CV186" s="174">
        <f ca="1">IF(AG185&lt;=0,0,IF($C186-$CJ186&lt;=SUM($CL186:CU186),0,IF(BN186+$C186-$CJ186-SUM($CL186:CU186)&gt;AG185+AW186,AG185+AW186-BN186,$C186-$CJ186-SUM($CL186:CU186))))</f>
        <v>0</v>
      </c>
      <c r="CW186" s="174">
        <f ca="1">IF(AH185&lt;=0,0,IF($C186-$CJ186&lt;=SUM($CL186:CV186),0,IF(BO186+$C186-$CJ186-SUM($CL186:CV186)&gt;AH185+AX186,AH185+AX186-BO186,$C186-$CJ186-SUM($CL186:CV186))))</f>
        <v>0</v>
      </c>
      <c r="CX186" s="174">
        <f ca="1">IF(AI185&lt;=0,0,IF($C186-$CJ186&lt;=SUM($CL186:CW186),0,IF(BP186+$C186-$CJ186-SUM($CL186:CW186)&gt;AI185+AY186,AI185+AY186-BP186,$C186-$CJ186-SUM($CL186:CW186))))</f>
        <v>0</v>
      </c>
      <c r="CY186" s="174">
        <f ca="1">IF(AJ185&lt;=0,0,IF($C186-$CJ186&lt;=SUM($CL186:CX186),0,IF(BQ186+$C186-$CJ186-SUM($CL186:CX186)&gt;AJ185+AZ186,AJ185+AZ186-BQ186,$C186-$CJ186-SUM($CL186:CX186))))</f>
        <v>0</v>
      </c>
      <c r="CZ186" s="174">
        <f ca="1">IF(AK185&lt;=0,0,IF($C186-$CJ186&lt;=SUM($CL186:CY186),0,IF(BR186+$C186-$CJ186-SUM($CL186:CY186)&gt;AK185+BA186,AK185+BA186-BR186,$C186-$CJ186-SUM($CL186:CY186))))</f>
        <v>0</v>
      </c>
      <c r="DA186" s="176"/>
      <c r="DB186" s="176"/>
    </row>
    <row r="187" spans="1:106">
      <c r="A187" s="165" t="str">
        <f t="shared" ca="1" si="86"/>
        <v/>
      </c>
      <c r="B187" s="166" t="e">
        <f t="shared" ca="1" si="98"/>
        <v>#N/A</v>
      </c>
      <c r="C187" s="169" t="str">
        <f ca="1">IF(A187="","",IF(debteliminator,IF(($E$7-BS187)&lt;0,0,$E$7-BS187),0)+D187)</f>
        <v/>
      </c>
      <c r="D187" s="420"/>
      <c r="E187" s="172">
        <f t="shared" ca="1" si="99"/>
        <v>0</v>
      </c>
      <c r="F187" s="172">
        <f t="shared" ca="1" si="101"/>
        <v>0</v>
      </c>
      <c r="G187" s="172">
        <f t="shared" ca="1" si="102"/>
        <v>0</v>
      </c>
      <c r="H187" s="172">
        <f t="shared" ca="1" si="103"/>
        <v>0</v>
      </c>
      <c r="I187" s="172">
        <f t="shared" ca="1" si="104"/>
        <v>0</v>
      </c>
      <c r="J187" s="172">
        <f t="shared" ca="1" si="105"/>
        <v>0</v>
      </c>
      <c r="K187" s="172">
        <f t="shared" ca="1" si="106"/>
        <v>0</v>
      </c>
      <c r="L187" s="172">
        <f t="shared" ca="1" si="107"/>
        <v>0</v>
      </c>
      <c r="M187" s="172">
        <f t="shared" ca="1" si="108"/>
        <v>0</v>
      </c>
      <c r="N187" s="172">
        <f t="shared" ca="1" si="109"/>
        <v>0</v>
      </c>
      <c r="O187" s="172">
        <f t="shared" ca="1" si="110"/>
        <v>0</v>
      </c>
      <c r="P187" s="172">
        <f t="shared" ca="1" si="111"/>
        <v>0</v>
      </c>
      <c r="Q187" s="172">
        <f t="shared" ca="1" si="112"/>
        <v>0</v>
      </c>
      <c r="R187" s="172">
        <f t="shared" ca="1" si="113"/>
        <v>0</v>
      </c>
      <c r="S187" s="172">
        <f t="shared" ca="1" si="114"/>
        <v>0</v>
      </c>
      <c r="U187" s="169">
        <f t="shared" ca="1" si="87"/>
        <v>0</v>
      </c>
      <c r="V187" s="173">
        <f t="shared" ca="1" si="88"/>
        <v>0</v>
      </c>
      <c r="W187" s="174">
        <f t="shared" ca="1" si="89"/>
        <v>0</v>
      </c>
      <c r="X187" s="174">
        <f t="shared" ca="1" si="118"/>
        <v>0</v>
      </c>
      <c r="Y187" s="174">
        <f t="shared" ca="1" si="118"/>
        <v>0</v>
      </c>
      <c r="Z187" s="174">
        <f t="shared" ca="1" si="118"/>
        <v>0</v>
      </c>
      <c r="AA187" s="174">
        <f t="shared" ca="1" si="118"/>
        <v>0</v>
      </c>
      <c r="AB187" s="174">
        <f t="shared" ca="1" si="118"/>
        <v>0</v>
      </c>
      <c r="AC187" s="174">
        <f t="shared" ca="1" si="118"/>
        <v>0</v>
      </c>
      <c r="AD187" s="174">
        <f t="shared" ca="1" si="118"/>
        <v>0</v>
      </c>
      <c r="AE187" s="174">
        <f t="shared" ca="1" si="118"/>
        <v>0</v>
      </c>
      <c r="AF187" s="174">
        <f t="shared" ca="1" si="118"/>
        <v>0</v>
      </c>
      <c r="AG187" s="174">
        <f t="shared" ca="1" si="118"/>
        <v>0</v>
      </c>
      <c r="AH187" s="174">
        <f t="shared" ca="1" si="118"/>
        <v>0</v>
      </c>
      <c r="AI187" s="174">
        <f t="shared" ca="1" si="118"/>
        <v>0</v>
      </c>
      <c r="AJ187" s="174">
        <f t="shared" ca="1" si="118"/>
        <v>0</v>
      </c>
      <c r="AK187" s="174">
        <f t="shared" ca="1" si="118"/>
        <v>0</v>
      </c>
      <c r="AL187" s="179"/>
      <c r="AM187" s="174">
        <f t="shared" ca="1" si="91"/>
        <v>0</v>
      </c>
      <c r="AN187" s="174">
        <f t="shared" ca="1" si="119"/>
        <v>0</v>
      </c>
      <c r="AO187" s="174">
        <f t="shared" ca="1" si="119"/>
        <v>0</v>
      </c>
      <c r="AP187" s="174">
        <f t="shared" ca="1" si="119"/>
        <v>0</v>
      </c>
      <c r="AQ187" s="174">
        <f t="shared" ca="1" si="119"/>
        <v>0</v>
      </c>
      <c r="AR187" s="174">
        <f t="shared" ca="1" si="119"/>
        <v>0</v>
      </c>
      <c r="AS187" s="174">
        <f t="shared" ca="1" si="119"/>
        <v>0</v>
      </c>
      <c r="AT187" s="174">
        <f t="shared" ca="1" si="119"/>
        <v>0</v>
      </c>
      <c r="AU187" s="174">
        <f t="shared" ca="1" si="119"/>
        <v>0</v>
      </c>
      <c r="AV187" s="174">
        <f t="shared" ca="1" si="119"/>
        <v>0</v>
      </c>
      <c r="AW187" s="174">
        <f t="shared" ca="1" si="119"/>
        <v>0</v>
      </c>
      <c r="AX187" s="174">
        <f t="shared" ca="1" si="119"/>
        <v>0</v>
      </c>
      <c r="AY187" s="174">
        <f t="shared" ca="1" si="119"/>
        <v>0</v>
      </c>
      <c r="AZ187" s="174">
        <f t="shared" ca="1" si="119"/>
        <v>0</v>
      </c>
      <c r="BA187" s="174">
        <f t="shared" ca="1" si="119"/>
        <v>0</v>
      </c>
      <c r="BB187" s="175">
        <f t="shared" ca="1" si="93"/>
        <v>0</v>
      </c>
      <c r="BC187" s="176"/>
      <c r="BD187" s="174">
        <f t="shared" ca="1" si="94"/>
        <v>0</v>
      </c>
      <c r="BE187" s="174">
        <f t="shared" ca="1" si="120"/>
        <v>0</v>
      </c>
      <c r="BF187" s="174">
        <f t="shared" ca="1" si="120"/>
        <v>0</v>
      </c>
      <c r="BG187" s="174">
        <f t="shared" ca="1" si="120"/>
        <v>0</v>
      </c>
      <c r="BH187" s="174">
        <f t="shared" ca="1" si="120"/>
        <v>0</v>
      </c>
      <c r="BI187" s="174">
        <f t="shared" ca="1" si="120"/>
        <v>0</v>
      </c>
      <c r="BJ187" s="174">
        <f t="shared" ca="1" si="120"/>
        <v>0</v>
      </c>
      <c r="BK187" s="174">
        <f t="shared" ca="1" si="120"/>
        <v>0</v>
      </c>
      <c r="BL187" s="174">
        <f t="shared" ca="1" si="120"/>
        <v>0</v>
      </c>
      <c r="BM187" s="174">
        <f t="shared" ca="1" si="120"/>
        <v>0</v>
      </c>
      <c r="BN187" s="174">
        <f t="shared" ca="1" si="120"/>
        <v>0</v>
      </c>
      <c r="BO187" s="174">
        <f t="shared" ca="1" si="120"/>
        <v>0</v>
      </c>
      <c r="BP187" s="174">
        <f t="shared" ca="1" si="120"/>
        <v>0</v>
      </c>
      <c r="BQ187" s="174">
        <f t="shared" ca="1" si="120"/>
        <v>0</v>
      </c>
      <c r="BR187" s="174">
        <f t="shared" ca="1" si="120"/>
        <v>0</v>
      </c>
      <c r="BS187" s="177">
        <f t="shared" ca="1" si="96"/>
        <v>0</v>
      </c>
      <c r="BT187" s="175"/>
      <c r="BU187" s="178">
        <f ca="1">IF(NOT(debteliminator),0,IF(OR(E$11=0,W186+AM187-BD187&lt;=E$11),0,MIN(W186+AM187-BD187-E$11,$C187)))</f>
        <v>0</v>
      </c>
      <c r="BV187" s="174">
        <f ca="1">IF(NOT(debteliminator),0,IF(OR(F$11=0,X186+AN187-BE187&lt;=F$11),0,MIN(X186+AN187-BE187-F$11,$C187-SUM($BU187:BU187))))</f>
        <v>0</v>
      </c>
      <c r="BW187" s="174">
        <f ca="1">IF(NOT(debteliminator),0,IF(OR(G$11=0,Y186+AO187-BF187&lt;=G$11),0,MIN(Y186+AO187-BF187-G$11,$C187-SUM($BU187:BV187))))</f>
        <v>0</v>
      </c>
      <c r="BX187" s="174">
        <f ca="1">IF(NOT(debteliminator),0,IF(OR(H$11=0,Z186+AP187-BG187&lt;=H$11),0,MIN(Z186+AP187-BG187-H$11,$C187-SUM($BU187:BW187))))</f>
        <v>0</v>
      </c>
      <c r="BY187" s="174">
        <f ca="1">IF(NOT(debteliminator),0,IF(OR(I$11=0,AA186+AQ187-BH187&lt;=I$11),0,MIN(AA186+AQ187-BH187-I$11,$C187-SUM($BU187:BX187))))</f>
        <v>0</v>
      </c>
      <c r="BZ187" s="174">
        <f ca="1">IF(NOT(debteliminator),0,IF(OR(J$11=0,AB186+AR187-BI187&lt;=J$11),0,MIN(AB186+AR187-BI187-J$11,$C187-SUM($BU187:BY187))))</f>
        <v>0</v>
      </c>
      <c r="CA187" s="174">
        <f ca="1">IF(NOT(debteliminator),0,IF(OR(K$11=0,AC186+AS187-BJ187&lt;=K$11),0,MIN(AC186+AS187-BJ187-K$11,$C187-SUM($BU187:BZ187))))</f>
        <v>0</v>
      </c>
      <c r="CB187" s="174">
        <f ca="1">IF(NOT(debteliminator),0,IF(OR(L$11=0,AD186+AT187-BK187&lt;=L$11),0,MIN(AD186+AT187-BK187-L$11,$C187-SUM($BU187:CA187))))</f>
        <v>0</v>
      </c>
      <c r="CC187" s="174">
        <f ca="1">IF(NOT(debteliminator),0,IF(OR(M$11=0,AE186+AU187-BL187&lt;=M$11),0,MIN(AE186+AU187-BL187-M$11,$C187-SUM($BU187:CB187))))</f>
        <v>0</v>
      </c>
      <c r="CD187" s="174">
        <f ca="1">IF(NOT(debteliminator),0,IF(OR(N$11=0,AF186+AV187-BM187&lt;=N$11),0,MIN(AF186+AV187-BM187-N$11,$C187-SUM($BU187:CC187))))</f>
        <v>0</v>
      </c>
      <c r="CE187" s="174">
        <f ca="1">IF(NOT(debteliminator),0,IF(OR(O$11=0,AG186+AW187-BN187&lt;=O$11),0,MIN(AG186+AW187-BN187-O$11,$C187-SUM($BU187:CD187))))</f>
        <v>0</v>
      </c>
      <c r="CF187" s="174">
        <f ca="1">IF(NOT(debteliminator),0,IF(OR(P$11=0,AH186+AX187-BO187&lt;=P$11),0,MIN(AH186+AX187-BO187-P$11,$C187-SUM($BU187:CE187))))</f>
        <v>0</v>
      </c>
      <c r="CG187" s="174">
        <f ca="1">IF(NOT(debteliminator),0,IF(OR(Q$11=0,AI186+AY187-BP187&lt;=Q$11),0,MIN(AI186+AY187-BP187-Q$11,$C187-SUM($BU187:CF187))))</f>
        <v>0</v>
      </c>
      <c r="CH187" s="174">
        <f ca="1">IF(NOT(debteliminator),0,IF(OR(R$11=0,AJ186+AZ187-BQ187&lt;=R$11),0,MIN(AJ186+AZ187-BQ187-R$11,$C187-SUM($BU187:CG187))))</f>
        <v>0</v>
      </c>
      <c r="CI187" s="174">
        <f ca="1">IF(NOT(debteliminator),0,IF(OR(S$11=0,AK186+BA187-BR187&lt;=S$11),0,MIN(AK186+BA187-BR187-S$11,$C187-SUM($BU187:CH187))))</f>
        <v>0</v>
      </c>
      <c r="CJ187" s="177">
        <f t="shared" ca="1" si="97"/>
        <v>0</v>
      </c>
      <c r="CL187" s="178">
        <f t="shared" ca="1" si="100"/>
        <v>0</v>
      </c>
      <c r="CM187" s="174">
        <f ca="1">IF(X186&lt;=0,0,IF($C187-$CJ187&lt;=SUM($CL187:CL187),0,IF(BE187+$C187-$CJ187-SUM($CL187:CL187)&gt;X186+AN187,X186+AN187-BE187,$C187-$CJ187-SUM($CL187:CL187))))</f>
        <v>0</v>
      </c>
      <c r="CN187" s="174">
        <f ca="1">IF(Y186&lt;=0,0,IF($C187-$CJ187&lt;=SUM($CL187:CM187),0,IF(BF187+$C187-$CJ187-SUM($CL187:CM187)&gt;Y186+AO187,Y186+AO187-BF187,$C187-$CJ187-SUM($CL187:CM187))))</f>
        <v>0</v>
      </c>
      <c r="CO187" s="174">
        <f ca="1">IF(Z186&lt;=0,0,IF($C187-$CJ187&lt;=SUM($CL187:CN187),0,IF(BG187+$C187-$CJ187-SUM($CL187:CN187)&gt;Z186+AP187,Z186+AP187-BG187,$C187-$CJ187-SUM($CL187:CN187))))</f>
        <v>0</v>
      </c>
      <c r="CP187" s="174">
        <f ca="1">IF(AA186&lt;=0,0,IF($C187-$CJ187&lt;=SUM($CL187:CO187),0,IF(BH187+$C187-$CJ187-SUM($CL187:CO187)&gt;AA186+AQ187,AA186+AQ187-BH187,$C187-$CJ187-SUM($CL187:CO187))))</f>
        <v>0</v>
      </c>
      <c r="CQ187" s="174">
        <f ca="1">IF(AB186&lt;=0,0,IF($C187-$CJ187&lt;=SUM($CL187:CP187),0,IF(BI187+$C187-$CJ187-SUM($CL187:CP187)&gt;AB186+AR187,AB186+AR187-BI187,$C187-$CJ187-SUM($CL187:CP187))))</f>
        <v>0</v>
      </c>
      <c r="CR187" s="174">
        <f ca="1">IF(AC186&lt;=0,0,IF($C187-$CJ187&lt;=SUM($CL187:CQ187),0,IF(BJ187+$C187-$CJ187-SUM($CL187:CQ187)&gt;AC186+AS187,AC186+AS187-BJ187,$C187-$CJ187-SUM($CL187:CQ187))))</f>
        <v>0</v>
      </c>
      <c r="CS187" s="174">
        <f ca="1">IF(AD186&lt;=0,0,IF($C187-$CJ187&lt;=SUM($CL187:CR187),0,IF(BK187+$C187-$CJ187-SUM($CL187:CR187)&gt;AD186+AT187,AD186+AT187-BK187,$C187-$CJ187-SUM($CL187:CR187))))</f>
        <v>0</v>
      </c>
      <c r="CT187" s="174">
        <f ca="1">IF(AE186&lt;=0,0,IF($C187-$CJ187&lt;=SUM($CL187:CS187),0,IF(BL187+$C187-$CJ187-SUM($CL187:CS187)&gt;AE186+AU187,AE186+AU187-BL187,$C187-$CJ187-SUM($CL187:CS187))))</f>
        <v>0</v>
      </c>
      <c r="CU187" s="174">
        <f ca="1">IF(AF186&lt;=0,0,IF($C187-$CJ187&lt;=SUM($CL187:CT187),0,IF(BM187+$C187-$CJ187-SUM($CL187:CT187)&gt;AF186+AV187,AF186+AV187-BM187,$C187-$CJ187-SUM($CL187:CT187))))</f>
        <v>0</v>
      </c>
      <c r="CV187" s="174">
        <f ca="1">IF(AG186&lt;=0,0,IF($C187-$CJ187&lt;=SUM($CL187:CU187),0,IF(BN187+$C187-$CJ187-SUM($CL187:CU187)&gt;AG186+AW187,AG186+AW187-BN187,$C187-$CJ187-SUM($CL187:CU187))))</f>
        <v>0</v>
      </c>
      <c r="CW187" s="174">
        <f ca="1">IF(AH186&lt;=0,0,IF($C187-$CJ187&lt;=SUM($CL187:CV187),0,IF(BO187+$C187-$CJ187-SUM($CL187:CV187)&gt;AH186+AX187,AH186+AX187-BO187,$C187-$CJ187-SUM($CL187:CV187))))</f>
        <v>0</v>
      </c>
      <c r="CX187" s="174">
        <f ca="1">IF(AI186&lt;=0,0,IF($C187-$CJ187&lt;=SUM($CL187:CW187),0,IF(BP187+$C187-$CJ187-SUM($CL187:CW187)&gt;AI186+AY187,AI186+AY187-BP187,$C187-$CJ187-SUM($CL187:CW187))))</f>
        <v>0</v>
      </c>
      <c r="CY187" s="174">
        <f ca="1">IF(AJ186&lt;=0,0,IF($C187-$CJ187&lt;=SUM($CL187:CX187),0,IF(BQ187+$C187-$CJ187-SUM($CL187:CX187)&gt;AJ186+AZ187,AJ186+AZ187-BQ187,$C187-$CJ187-SUM($CL187:CX187))))</f>
        <v>0</v>
      </c>
      <c r="CZ187" s="174">
        <f ca="1">IF(AK186&lt;=0,0,IF($C187-$CJ187&lt;=SUM($CL187:CY187),0,IF(BR187+$C187-$CJ187-SUM($CL187:CY187)&gt;AK186+BA187,AK186+BA187-BR187,$C187-$CJ187-SUM($CL187:CY187))))</f>
        <v>0</v>
      </c>
      <c r="DA187" s="176"/>
      <c r="DB187" s="176"/>
    </row>
    <row r="188" spans="1:106">
      <c r="A188" s="165" t="str">
        <f t="shared" ca="1" si="86"/>
        <v/>
      </c>
      <c r="B188" s="166" t="e">
        <f t="shared" ca="1" si="98"/>
        <v>#N/A</v>
      </c>
      <c r="C188" s="169" t="str">
        <f ca="1">IF(A188="","",IF(debteliminator,IF(($E$7-BS188)&lt;0,0,$E$7-BS188),0)+D188)</f>
        <v/>
      </c>
      <c r="D188" s="420"/>
      <c r="E188" s="172">
        <f t="shared" ca="1" si="99"/>
        <v>0</v>
      </c>
      <c r="F188" s="172">
        <f t="shared" ca="1" si="101"/>
        <v>0</v>
      </c>
      <c r="G188" s="172">
        <f t="shared" ca="1" si="102"/>
        <v>0</v>
      </c>
      <c r="H188" s="172">
        <f t="shared" ca="1" si="103"/>
        <v>0</v>
      </c>
      <c r="I188" s="172">
        <f t="shared" ca="1" si="104"/>
        <v>0</v>
      </c>
      <c r="J188" s="172">
        <f t="shared" ca="1" si="105"/>
        <v>0</v>
      </c>
      <c r="K188" s="172">
        <f t="shared" ca="1" si="106"/>
        <v>0</v>
      </c>
      <c r="L188" s="172">
        <f t="shared" ca="1" si="107"/>
        <v>0</v>
      </c>
      <c r="M188" s="172">
        <f t="shared" ca="1" si="108"/>
        <v>0</v>
      </c>
      <c r="N188" s="172">
        <f t="shared" ca="1" si="109"/>
        <v>0</v>
      </c>
      <c r="O188" s="172">
        <f t="shared" ca="1" si="110"/>
        <v>0</v>
      </c>
      <c r="P188" s="172">
        <f t="shared" ca="1" si="111"/>
        <v>0</v>
      </c>
      <c r="Q188" s="172">
        <f t="shared" ca="1" si="112"/>
        <v>0</v>
      </c>
      <c r="R188" s="172">
        <f t="shared" ca="1" si="113"/>
        <v>0</v>
      </c>
      <c r="S188" s="172">
        <f t="shared" ca="1" si="114"/>
        <v>0</v>
      </c>
      <c r="U188" s="169">
        <f t="shared" ca="1" si="87"/>
        <v>0</v>
      </c>
      <c r="V188" s="173">
        <f t="shared" ca="1" si="88"/>
        <v>0</v>
      </c>
      <c r="W188" s="174">
        <f t="shared" ca="1" si="89"/>
        <v>0</v>
      </c>
      <c r="X188" s="174">
        <f t="shared" ca="1" si="118"/>
        <v>0</v>
      </c>
      <c r="Y188" s="174">
        <f t="shared" ca="1" si="118"/>
        <v>0</v>
      </c>
      <c r="Z188" s="174">
        <f t="shared" ca="1" si="118"/>
        <v>0</v>
      </c>
      <c r="AA188" s="174">
        <f t="shared" ca="1" si="118"/>
        <v>0</v>
      </c>
      <c r="AB188" s="174">
        <f t="shared" ca="1" si="118"/>
        <v>0</v>
      </c>
      <c r="AC188" s="174">
        <f t="shared" ca="1" si="118"/>
        <v>0</v>
      </c>
      <c r="AD188" s="174">
        <f t="shared" ca="1" si="118"/>
        <v>0</v>
      </c>
      <c r="AE188" s="174">
        <f t="shared" ca="1" si="118"/>
        <v>0</v>
      </c>
      <c r="AF188" s="174">
        <f t="shared" ca="1" si="118"/>
        <v>0</v>
      </c>
      <c r="AG188" s="174">
        <f t="shared" ca="1" si="118"/>
        <v>0</v>
      </c>
      <c r="AH188" s="174">
        <f t="shared" ca="1" si="118"/>
        <v>0</v>
      </c>
      <c r="AI188" s="174">
        <f t="shared" ca="1" si="118"/>
        <v>0</v>
      </c>
      <c r="AJ188" s="174">
        <f t="shared" ca="1" si="118"/>
        <v>0</v>
      </c>
      <c r="AK188" s="174">
        <f t="shared" ca="1" si="118"/>
        <v>0</v>
      </c>
      <c r="AL188" s="179"/>
      <c r="AM188" s="174">
        <f t="shared" ca="1" si="91"/>
        <v>0</v>
      </c>
      <c r="AN188" s="174">
        <f t="shared" ca="1" si="119"/>
        <v>0</v>
      </c>
      <c r="AO188" s="174">
        <f t="shared" ca="1" si="119"/>
        <v>0</v>
      </c>
      <c r="AP188" s="174">
        <f t="shared" ca="1" si="119"/>
        <v>0</v>
      </c>
      <c r="AQ188" s="174">
        <f t="shared" ca="1" si="119"/>
        <v>0</v>
      </c>
      <c r="AR188" s="174">
        <f t="shared" ca="1" si="119"/>
        <v>0</v>
      </c>
      <c r="AS188" s="174">
        <f t="shared" ca="1" si="119"/>
        <v>0</v>
      </c>
      <c r="AT188" s="174">
        <f t="shared" ca="1" si="119"/>
        <v>0</v>
      </c>
      <c r="AU188" s="174">
        <f t="shared" ca="1" si="119"/>
        <v>0</v>
      </c>
      <c r="AV188" s="174">
        <f t="shared" ca="1" si="119"/>
        <v>0</v>
      </c>
      <c r="AW188" s="174">
        <f t="shared" ca="1" si="119"/>
        <v>0</v>
      </c>
      <c r="AX188" s="174">
        <f t="shared" ca="1" si="119"/>
        <v>0</v>
      </c>
      <c r="AY188" s="174">
        <f t="shared" ca="1" si="119"/>
        <v>0</v>
      </c>
      <c r="AZ188" s="174">
        <f t="shared" ca="1" si="119"/>
        <v>0</v>
      </c>
      <c r="BA188" s="174">
        <f t="shared" ca="1" si="119"/>
        <v>0</v>
      </c>
      <c r="BB188" s="175">
        <f t="shared" ca="1" si="93"/>
        <v>0</v>
      </c>
      <c r="BC188" s="176"/>
      <c r="BD188" s="174">
        <f t="shared" ca="1" si="94"/>
        <v>0</v>
      </c>
      <c r="BE188" s="174">
        <f t="shared" ca="1" si="120"/>
        <v>0</v>
      </c>
      <c r="BF188" s="174">
        <f t="shared" ca="1" si="120"/>
        <v>0</v>
      </c>
      <c r="BG188" s="174">
        <f t="shared" ca="1" si="120"/>
        <v>0</v>
      </c>
      <c r="BH188" s="174">
        <f t="shared" ca="1" si="120"/>
        <v>0</v>
      </c>
      <c r="BI188" s="174">
        <f t="shared" ca="1" si="120"/>
        <v>0</v>
      </c>
      <c r="BJ188" s="174">
        <f t="shared" ca="1" si="120"/>
        <v>0</v>
      </c>
      <c r="BK188" s="174">
        <f t="shared" ca="1" si="120"/>
        <v>0</v>
      </c>
      <c r="BL188" s="174">
        <f t="shared" ca="1" si="120"/>
        <v>0</v>
      </c>
      <c r="BM188" s="174">
        <f t="shared" ca="1" si="120"/>
        <v>0</v>
      </c>
      <c r="BN188" s="174">
        <f t="shared" ca="1" si="120"/>
        <v>0</v>
      </c>
      <c r="BO188" s="174">
        <f t="shared" ca="1" si="120"/>
        <v>0</v>
      </c>
      <c r="BP188" s="174">
        <f t="shared" ca="1" si="120"/>
        <v>0</v>
      </c>
      <c r="BQ188" s="174">
        <f t="shared" ca="1" si="120"/>
        <v>0</v>
      </c>
      <c r="BR188" s="174">
        <f t="shared" ca="1" si="120"/>
        <v>0</v>
      </c>
      <c r="BS188" s="177">
        <f t="shared" ca="1" si="96"/>
        <v>0</v>
      </c>
      <c r="BT188" s="175"/>
      <c r="BU188" s="178">
        <f ca="1">IF(NOT(debteliminator),0,IF(OR(E$11=0,W187+AM188-BD188&lt;=E$11),0,MIN(W187+AM188-BD188-E$11,$C188)))</f>
        <v>0</v>
      </c>
      <c r="BV188" s="174">
        <f ca="1">IF(NOT(debteliminator),0,IF(OR(F$11=0,X187+AN188-BE188&lt;=F$11),0,MIN(X187+AN188-BE188-F$11,$C188-SUM($BU188:BU188))))</f>
        <v>0</v>
      </c>
      <c r="BW188" s="174">
        <f ca="1">IF(NOT(debteliminator),0,IF(OR(G$11=0,Y187+AO188-BF188&lt;=G$11),0,MIN(Y187+AO188-BF188-G$11,$C188-SUM($BU188:BV188))))</f>
        <v>0</v>
      </c>
      <c r="BX188" s="174">
        <f ca="1">IF(NOT(debteliminator),0,IF(OR(H$11=0,Z187+AP188-BG188&lt;=H$11),0,MIN(Z187+AP188-BG188-H$11,$C188-SUM($BU188:BW188))))</f>
        <v>0</v>
      </c>
      <c r="BY188" s="174">
        <f ca="1">IF(NOT(debteliminator),0,IF(OR(I$11=0,AA187+AQ188-BH188&lt;=I$11),0,MIN(AA187+AQ188-BH188-I$11,$C188-SUM($BU188:BX188))))</f>
        <v>0</v>
      </c>
      <c r="BZ188" s="174">
        <f ca="1">IF(NOT(debteliminator),0,IF(OR(J$11=0,AB187+AR188-BI188&lt;=J$11),0,MIN(AB187+AR188-BI188-J$11,$C188-SUM($BU188:BY188))))</f>
        <v>0</v>
      </c>
      <c r="CA188" s="174">
        <f ca="1">IF(NOT(debteliminator),0,IF(OR(K$11=0,AC187+AS188-BJ188&lt;=K$11),0,MIN(AC187+AS188-BJ188-K$11,$C188-SUM($BU188:BZ188))))</f>
        <v>0</v>
      </c>
      <c r="CB188" s="174">
        <f ca="1">IF(NOT(debteliminator),0,IF(OR(L$11=0,AD187+AT188-BK188&lt;=L$11),0,MIN(AD187+AT188-BK188-L$11,$C188-SUM($BU188:CA188))))</f>
        <v>0</v>
      </c>
      <c r="CC188" s="174">
        <f ca="1">IF(NOT(debteliminator),0,IF(OR(M$11=0,AE187+AU188-BL188&lt;=M$11),0,MIN(AE187+AU188-BL188-M$11,$C188-SUM($BU188:CB188))))</f>
        <v>0</v>
      </c>
      <c r="CD188" s="174">
        <f ca="1">IF(NOT(debteliminator),0,IF(OR(N$11=0,AF187+AV188-BM188&lt;=N$11),0,MIN(AF187+AV188-BM188-N$11,$C188-SUM($BU188:CC188))))</f>
        <v>0</v>
      </c>
      <c r="CE188" s="174">
        <f ca="1">IF(NOT(debteliminator),0,IF(OR(O$11=0,AG187+AW188-BN188&lt;=O$11),0,MIN(AG187+AW188-BN188-O$11,$C188-SUM($BU188:CD188))))</f>
        <v>0</v>
      </c>
      <c r="CF188" s="174">
        <f ca="1">IF(NOT(debteliminator),0,IF(OR(P$11=0,AH187+AX188-BO188&lt;=P$11),0,MIN(AH187+AX188-BO188-P$11,$C188-SUM($BU188:CE188))))</f>
        <v>0</v>
      </c>
      <c r="CG188" s="174">
        <f ca="1">IF(NOT(debteliminator),0,IF(OR(Q$11=0,AI187+AY188-BP188&lt;=Q$11),0,MIN(AI187+AY188-BP188-Q$11,$C188-SUM($BU188:CF188))))</f>
        <v>0</v>
      </c>
      <c r="CH188" s="174">
        <f ca="1">IF(NOT(debteliminator),0,IF(OR(R$11=0,AJ187+AZ188-BQ188&lt;=R$11),0,MIN(AJ187+AZ188-BQ188-R$11,$C188-SUM($BU188:CG188))))</f>
        <v>0</v>
      </c>
      <c r="CI188" s="174">
        <f ca="1">IF(NOT(debteliminator),0,IF(OR(S$11=0,AK187+BA188-BR188&lt;=S$11),0,MIN(AK187+BA188-BR188-S$11,$C188-SUM($BU188:CH188))))</f>
        <v>0</v>
      </c>
      <c r="CJ188" s="177">
        <f t="shared" ca="1" si="97"/>
        <v>0</v>
      </c>
      <c r="CL188" s="178">
        <f t="shared" ca="1" si="100"/>
        <v>0</v>
      </c>
      <c r="CM188" s="174">
        <f ca="1">IF(X187&lt;=0,0,IF($C188-$CJ188&lt;=SUM($CL188:CL188),0,IF(BE188+$C188-$CJ188-SUM($CL188:CL188)&gt;X187+AN188,X187+AN188-BE188,$C188-$CJ188-SUM($CL188:CL188))))</f>
        <v>0</v>
      </c>
      <c r="CN188" s="174">
        <f ca="1">IF(Y187&lt;=0,0,IF($C188-$CJ188&lt;=SUM($CL188:CM188),0,IF(BF188+$C188-$CJ188-SUM($CL188:CM188)&gt;Y187+AO188,Y187+AO188-BF188,$C188-$CJ188-SUM($CL188:CM188))))</f>
        <v>0</v>
      </c>
      <c r="CO188" s="174">
        <f ca="1">IF(Z187&lt;=0,0,IF($C188-$CJ188&lt;=SUM($CL188:CN188),0,IF(BG188+$C188-$CJ188-SUM($CL188:CN188)&gt;Z187+AP188,Z187+AP188-BG188,$C188-$CJ188-SUM($CL188:CN188))))</f>
        <v>0</v>
      </c>
      <c r="CP188" s="174">
        <f ca="1">IF(AA187&lt;=0,0,IF($C188-$CJ188&lt;=SUM($CL188:CO188),0,IF(BH188+$C188-$CJ188-SUM($CL188:CO188)&gt;AA187+AQ188,AA187+AQ188-BH188,$C188-$CJ188-SUM($CL188:CO188))))</f>
        <v>0</v>
      </c>
      <c r="CQ188" s="174">
        <f ca="1">IF(AB187&lt;=0,0,IF($C188-$CJ188&lt;=SUM($CL188:CP188),0,IF(BI188+$C188-$CJ188-SUM($CL188:CP188)&gt;AB187+AR188,AB187+AR188-BI188,$C188-$CJ188-SUM($CL188:CP188))))</f>
        <v>0</v>
      </c>
      <c r="CR188" s="174">
        <f ca="1">IF(AC187&lt;=0,0,IF($C188-$CJ188&lt;=SUM($CL188:CQ188),0,IF(BJ188+$C188-$CJ188-SUM($CL188:CQ188)&gt;AC187+AS188,AC187+AS188-BJ188,$C188-$CJ188-SUM($CL188:CQ188))))</f>
        <v>0</v>
      </c>
      <c r="CS188" s="174">
        <f ca="1">IF(AD187&lt;=0,0,IF($C188-$CJ188&lt;=SUM($CL188:CR188),0,IF(BK188+$C188-$CJ188-SUM($CL188:CR188)&gt;AD187+AT188,AD187+AT188-BK188,$C188-$CJ188-SUM($CL188:CR188))))</f>
        <v>0</v>
      </c>
      <c r="CT188" s="174">
        <f ca="1">IF(AE187&lt;=0,0,IF($C188-$CJ188&lt;=SUM($CL188:CS188),0,IF(BL188+$C188-$CJ188-SUM($CL188:CS188)&gt;AE187+AU188,AE187+AU188-BL188,$C188-$CJ188-SUM($CL188:CS188))))</f>
        <v>0</v>
      </c>
      <c r="CU188" s="174">
        <f ca="1">IF(AF187&lt;=0,0,IF($C188-$CJ188&lt;=SUM($CL188:CT188),0,IF(BM188+$C188-$CJ188-SUM($CL188:CT188)&gt;AF187+AV188,AF187+AV188-BM188,$C188-$CJ188-SUM($CL188:CT188))))</f>
        <v>0</v>
      </c>
      <c r="CV188" s="174">
        <f ca="1">IF(AG187&lt;=0,0,IF($C188-$CJ188&lt;=SUM($CL188:CU188),0,IF(BN188+$C188-$CJ188-SUM($CL188:CU188)&gt;AG187+AW188,AG187+AW188-BN188,$C188-$CJ188-SUM($CL188:CU188))))</f>
        <v>0</v>
      </c>
      <c r="CW188" s="174">
        <f ca="1">IF(AH187&lt;=0,0,IF($C188-$CJ188&lt;=SUM($CL188:CV188),0,IF(BO188+$C188-$CJ188-SUM($CL188:CV188)&gt;AH187+AX188,AH187+AX188-BO188,$C188-$CJ188-SUM($CL188:CV188))))</f>
        <v>0</v>
      </c>
      <c r="CX188" s="174">
        <f ca="1">IF(AI187&lt;=0,0,IF($C188-$CJ188&lt;=SUM($CL188:CW188),0,IF(BP188+$C188-$CJ188-SUM($CL188:CW188)&gt;AI187+AY188,AI187+AY188-BP188,$C188-$CJ188-SUM($CL188:CW188))))</f>
        <v>0</v>
      </c>
      <c r="CY188" s="174">
        <f ca="1">IF(AJ187&lt;=0,0,IF($C188-$CJ188&lt;=SUM($CL188:CX188),0,IF(BQ188+$C188-$CJ188-SUM($CL188:CX188)&gt;AJ187+AZ188,AJ187+AZ188-BQ188,$C188-$CJ188-SUM($CL188:CX188))))</f>
        <v>0</v>
      </c>
      <c r="CZ188" s="174">
        <f ca="1">IF(AK187&lt;=0,0,IF($C188-$CJ188&lt;=SUM($CL188:CY188),0,IF(BR188+$C188-$CJ188-SUM($CL188:CY188)&gt;AK187+BA188,AK187+BA188-BR188,$C188-$CJ188-SUM($CL188:CY188))))</f>
        <v>0</v>
      </c>
      <c r="DA188" s="176"/>
      <c r="DB188" s="176"/>
    </row>
    <row r="189" spans="1:106">
      <c r="A189" s="165" t="str">
        <f t="shared" ca="1" si="86"/>
        <v/>
      </c>
      <c r="B189" s="166" t="e">
        <f t="shared" ca="1" si="98"/>
        <v>#N/A</v>
      </c>
      <c r="C189" s="169" t="str">
        <f ca="1">IF(A189="","",IF(debteliminator,IF(($E$7-BS189)&lt;0,0,$E$7-BS189),0)+D189)</f>
        <v/>
      </c>
      <c r="D189" s="420"/>
      <c r="E189" s="172">
        <f t="shared" ca="1" si="99"/>
        <v>0</v>
      </c>
      <c r="F189" s="172">
        <f t="shared" ca="1" si="101"/>
        <v>0</v>
      </c>
      <c r="G189" s="172">
        <f t="shared" ca="1" si="102"/>
        <v>0</v>
      </c>
      <c r="H189" s="172">
        <f t="shared" ca="1" si="103"/>
        <v>0</v>
      </c>
      <c r="I189" s="172">
        <f t="shared" ca="1" si="104"/>
        <v>0</v>
      </c>
      <c r="J189" s="172">
        <f t="shared" ca="1" si="105"/>
        <v>0</v>
      </c>
      <c r="K189" s="172">
        <f t="shared" ca="1" si="106"/>
        <v>0</v>
      </c>
      <c r="L189" s="172">
        <f t="shared" ca="1" si="107"/>
        <v>0</v>
      </c>
      <c r="M189" s="172">
        <f t="shared" ca="1" si="108"/>
        <v>0</v>
      </c>
      <c r="N189" s="172">
        <f t="shared" ca="1" si="109"/>
        <v>0</v>
      </c>
      <c r="O189" s="172">
        <f t="shared" ca="1" si="110"/>
        <v>0</v>
      </c>
      <c r="P189" s="172">
        <f t="shared" ca="1" si="111"/>
        <v>0</v>
      </c>
      <c r="Q189" s="172">
        <f t="shared" ca="1" si="112"/>
        <v>0</v>
      </c>
      <c r="R189" s="172">
        <f t="shared" ca="1" si="113"/>
        <v>0</v>
      </c>
      <c r="S189" s="172">
        <f t="shared" ca="1" si="114"/>
        <v>0</v>
      </c>
      <c r="U189" s="169">
        <f t="shared" ca="1" si="87"/>
        <v>0</v>
      </c>
      <c r="V189" s="173">
        <f t="shared" ca="1" si="88"/>
        <v>0</v>
      </c>
      <c r="W189" s="174">
        <f t="shared" ca="1" si="89"/>
        <v>0</v>
      </c>
      <c r="X189" s="174">
        <f t="shared" ca="1" si="118"/>
        <v>0</v>
      </c>
      <c r="Y189" s="174">
        <f t="shared" ca="1" si="118"/>
        <v>0</v>
      </c>
      <c r="Z189" s="174">
        <f t="shared" ca="1" si="118"/>
        <v>0</v>
      </c>
      <c r="AA189" s="174">
        <f t="shared" ca="1" si="118"/>
        <v>0</v>
      </c>
      <c r="AB189" s="174">
        <f t="shared" ca="1" si="118"/>
        <v>0</v>
      </c>
      <c r="AC189" s="174">
        <f t="shared" ca="1" si="118"/>
        <v>0</v>
      </c>
      <c r="AD189" s="174">
        <f t="shared" ca="1" si="118"/>
        <v>0</v>
      </c>
      <c r="AE189" s="174">
        <f t="shared" ca="1" si="118"/>
        <v>0</v>
      </c>
      <c r="AF189" s="174">
        <f t="shared" ca="1" si="118"/>
        <v>0</v>
      </c>
      <c r="AG189" s="174">
        <f t="shared" ca="1" si="118"/>
        <v>0</v>
      </c>
      <c r="AH189" s="174">
        <f t="shared" ca="1" si="118"/>
        <v>0</v>
      </c>
      <c r="AI189" s="174">
        <f t="shared" ca="1" si="118"/>
        <v>0</v>
      </c>
      <c r="AJ189" s="174">
        <f t="shared" ca="1" si="118"/>
        <v>0</v>
      </c>
      <c r="AK189" s="174">
        <f t="shared" ca="1" si="118"/>
        <v>0</v>
      </c>
      <c r="AL189" s="179"/>
      <c r="AM189" s="174">
        <f t="shared" ca="1" si="91"/>
        <v>0</v>
      </c>
      <c r="AN189" s="174">
        <f t="shared" ca="1" si="119"/>
        <v>0</v>
      </c>
      <c r="AO189" s="174">
        <f t="shared" ca="1" si="119"/>
        <v>0</v>
      </c>
      <c r="AP189" s="174">
        <f t="shared" ca="1" si="119"/>
        <v>0</v>
      </c>
      <c r="AQ189" s="174">
        <f t="shared" ca="1" si="119"/>
        <v>0</v>
      </c>
      <c r="AR189" s="174">
        <f t="shared" ca="1" si="119"/>
        <v>0</v>
      </c>
      <c r="AS189" s="174">
        <f t="shared" ca="1" si="119"/>
        <v>0</v>
      </c>
      <c r="AT189" s="174">
        <f t="shared" ca="1" si="119"/>
        <v>0</v>
      </c>
      <c r="AU189" s="174">
        <f t="shared" ca="1" si="119"/>
        <v>0</v>
      </c>
      <c r="AV189" s="174">
        <f t="shared" ca="1" si="119"/>
        <v>0</v>
      </c>
      <c r="AW189" s="174">
        <f t="shared" ca="1" si="119"/>
        <v>0</v>
      </c>
      <c r="AX189" s="174">
        <f t="shared" ca="1" si="119"/>
        <v>0</v>
      </c>
      <c r="AY189" s="174">
        <f t="shared" ca="1" si="119"/>
        <v>0</v>
      </c>
      <c r="AZ189" s="174">
        <f t="shared" ca="1" si="119"/>
        <v>0</v>
      </c>
      <c r="BA189" s="174">
        <f t="shared" ca="1" si="119"/>
        <v>0</v>
      </c>
      <c r="BB189" s="175">
        <f t="shared" ca="1" si="93"/>
        <v>0</v>
      </c>
      <c r="BC189" s="176"/>
      <c r="BD189" s="174">
        <f t="shared" ca="1" si="94"/>
        <v>0</v>
      </c>
      <c r="BE189" s="174">
        <f t="shared" ca="1" si="120"/>
        <v>0</v>
      </c>
      <c r="BF189" s="174">
        <f t="shared" ca="1" si="120"/>
        <v>0</v>
      </c>
      <c r="BG189" s="174">
        <f t="shared" ca="1" si="120"/>
        <v>0</v>
      </c>
      <c r="BH189" s="174">
        <f t="shared" ca="1" si="120"/>
        <v>0</v>
      </c>
      <c r="BI189" s="174">
        <f t="shared" ca="1" si="120"/>
        <v>0</v>
      </c>
      <c r="BJ189" s="174">
        <f t="shared" ca="1" si="120"/>
        <v>0</v>
      </c>
      <c r="BK189" s="174">
        <f t="shared" ca="1" si="120"/>
        <v>0</v>
      </c>
      <c r="BL189" s="174">
        <f t="shared" ca="1" si="120"/>
        <v>0</v>
      </c>
      <c r="BM189" s="174">
        <f t="shared" ca="1" si="120"/>
        <v>0</v>
      </c>
      <c r="BN189" s="174">
        <f t="shared" ca="1" si="120"/>
        <v>0</v>
      </c>
      <c r="BO189" s="174">
        <f t="shared" ca="1" si="120"/>
        <v>0</v>
      </c>
      <c r="BP189" s="174">
        <f t="shared" ca="1" si="120"/>
        <v>0</v>
      </c>
      <c r="BQ189" s="174">
        <f t="shared" ca="1" si="120"/>
        <v>0</v>
      </c>
      <c r="BR189" s="174">
        <f t="shared" ca="1" si="120"/>
        <v>0</v>
      </c>
      <c r="BS189" s="177">
        <f t="shared" ca="1" si="96"/>
        <v>0</v>
      </c>
      <c r="BT189" s="175"/>
      <c r="BU189" s="178">
        <f ca="1">IF(NOT(debteliminator),0,IF(OR(E$11=0,W188+AM189-BD189&lt;=E$11),0,MIN(W188+AM189-BD189-E$11,$C189)))</f>
        <v>0</v>
      </c>
      <c r="BV189" s="174">
        <f ca="1">IF(NOT(debteliminator),0,IF(OR(F$11=0,X188+AN189-BE189&lt;=F$11),0,MIN(X188+AN189-BE189-F$11,$C189-SUM($BU189:BU189))))</f>
        <v>0</v>
      </c>
      <c r="BW189" s="174">
        <f ca="1">IF(NOT(debteliminator),0,IF(OR(G$11=0,Y188+AO189-BF189&lt;=G$11),0,MIN(Y188+AO189-BF189-G$11,$C189-SUM($BU189:BV189))))</f>
        <v>0</v>
      </c>
      <c r="BX189" s="174">
        <f ca="1">IF(NOT(debteliminator),0,IF(OR(H$11=0,Z188+AP189-BG189&lt;=H$11),0,MIN(Z188+AP189-BG189-H$11,$C189-SUM($BU189:BW189))))</f>
        <v>0</v>
      </c>
      <c r="BY189" s="174">
        <f ca="1">IF(NOT(debteliminator),0,IF(OR(I$11=0,AA188+AQ189-BH189&lt;=I$11),0,MIN(AA188+AQ189-BH189-I$11,$C189-SUM($BU189:BX189))))</f>
        <v>0</v>
      </c>
      <c r="BZ189" s="174">
        <f ca="1">IF(NOT(debteliminator),0,IF(OR(J$11=0,AB188+AR189-BI189&lt;=J$11),0,MIN(AB188+AR189-BI189-J$11,$C189-SUM($BU189:BY189))))</f>
        <v>0</v>
      </c>
      <c r="CA189" s="174">
        <f ca="1">IF(NOT(debteliminator),0,IF(OR(K$11=0,AC188+AS189-BJ189&lt;=K$11),0,MIN(AC188+AS189-BJ189-K$11,$C189-SUM($BU189:BZ189))))</f>
        <v>0</v>
      </c>
      <c r="CB189" s="174">
        <f ca="1">IF(NOT(debteliminator),0,IF(OR(L$11=0,AD188+AT189-BK189&lt;=L$11),0,MIN(AD188+AT189-BK189-L$11,$C189-SUM($BU189:CA189))))</f>
        <v>0</v>
      </c>
      <c r="CC189" s="174">
        <f ca="1">IF(NOT(debteliminator),0,IF(OR(M$11=0,AE188+AU189-BL189&lt;=M$11),0,MIN(AE188+AU189-BL189-M$11,$C189-SUM($BU189:CB189))))</f>
        <v>0</v>
      </c>
      <c r="CD189" s="174">
        <f ca="1">IF(NOT(debteliminator),0,IF(OR(N$11=0,AF188+AV189-BM189&lt;=N$11),0,MIN(AF188+AV189-BM189-N$11,$C189-SUM($BU189:CC189))))</f>
        <v>0</v>
      </c>
      <c r="CE189" s="174">
        <f ca="1">IF(NOT(debteliminator),0,IF(OR(O$11=0,AG188+AW189-BN189&lt;=O$11),0,MIN(AG188+AW189-BN189-O$11,$C189-SUM($BU189:CD189))))</f>
        <v>0</v>
      </c>
      <c r="CF189" s="174">
        <f ca="1">IF(NOT(debteliminator),0,IF(OR(P$11=0,AH188+AX189-BO189&lt;=P$11),0,MIN(AH188+AX189-BO189-P$11,$C189-SUM($BU189:CE189))))</f>
        <v>0</v>
      </c>
      <c r="CG189" s="174">
        <f ca="1">IF(NOT(debteliminator),0,IF(OR(Q$11=0,AI188+AY189-BP189&lt;=Q$11),0,MIN(AI188+AY189-BP189-Q$11,$C189-SUM($BU189:CF189))))</f>
        <v>0</v>
      </c>
      <c r="CH189" s="174">
        <f ca="1">IF(NOT(debteliminator),0,IF(OR(R$11=0,AJ188+AZ189-BQ189&lt;=R$11),0,MIN(AJ188+AZ189-BQ189-R$11,$C189-SUM($BU189:CG189))))</f>
        <v>0</v>
      </c>
      <c r="CI189" s="174">
        <f ca="1">IF(NOT(debteliminator),0,IF(OR(S$11=0,AK188+BA189-BR189&lt;=S$11),0,MIN(AK188+BA189-BR189-S$11,$C189-SUM($BU189:CH189))))</f>
        <v>0</v>
      </c>
      <c r="CJ189" s="177">
        <f t="shared" ca="1" si="97"/>
        <v>0</v>
      </c>
      <c r="CL189" s="178">
        <f t="shared" ca="1" si="100"/>
        <v>0</v>
      </c>
      <c r="CM189" s="174">
        <f ca="1">IF(X188&lt;=0,0,IF($C189-$CJ189&lt;=SUM($CL189:CL189),0,IF(BE189+$C189-$CJ189-SUM($CL189:CL189)&gt;X188+AN189,X188+AN189-BE189,$C189-$CJ189-SUM($CL189:CL189))))</f>
        <v>0</v>
      </c>
      <c r="CN189" s="174">
        <f ca="1">IF(Y188&lt;=0,0,IF($C189-$CJ189&lt;=SUM($CL189:CM189),0,IF(BF189+$C189-$CJ189-SUM($CL189:CM189)&gt;Y188+AO189,Y188+AO189-BF189,$C189-$CJ189-SUM($CL189:CM189))))</f>
        <v>0</v>
      </c>
      <c r="CO189" s="174">
        <f ca="1">IF(Z188&lt;=0,0,IF($C189-$CJ189&lt;=SUM($CL189:CN189),0,IF(BG189+$C189-$CJ189-SUM($CL189:CN189)&gt;Z188+AP189,Z188+AP189-BG189,$C189-$CJ189-SUM($CL189:CN189))))</f>
        <v>0</v>
      </c>
      <c r="CP189" s="174">
        <f ca="1">IF(AA188&lt;=0,0,IF($C189-$CJ189&lt;=SUM($CL189:CO189),0,IF(BH189+$C189-$CJ189-SUM($CL189:CO189)&gt;AA188+AQ189,AA188+AQ189-BH189,$C189-$CJ189-SUM($CL189:CO189))))</f>
        <v>0</v>
      </c>
      <c r="CQ189" s="174">
        <f ca="1">IF(AB188&lt;=0,0,IF($C189-$CJ189&lt;=SUM($CL189:CP189),0,IF(BI189+$C189-$CJ189-SUM($CL189:CP189)&gt;AB188+AR189,AB188+AR189-BI189,$C189-$CJ189-SUM($CL189:CP189))))</f>
        <v>0</v>
      </c>
      <c r="CR189" s="174">
        <f ca="1">IF(AC188&lt;=0,0,IF($C189-$CJ189&lt;=SUM($CL189:CQ189),0,IF(BJ189+$C189-$CJ189-SUM($CL189:CQ189)&gt;AC188+AS189,AC188+AS189-BJ189,$C189-$CJ189-SUM($CL189:CQ189))))</f>
        <v>0</v>
      </c>
      <c r="CS189" s="174">
        <f ca="1">IF(AD188&lt;=0,0,IF($C189-$CJ189&lt;=SUM($CL189:CR189),0,IF(BK189+$C189-$CJ189-SUM($CL189:CR189)&gt;AD188+AT189,AD188+AT189-BK189,$C189-$CJ189-SUM($CL189:CR189))))</f>
        <v>0</v>
      </c>
      <c r="CT189" s="174">
        <f ca="1">IF(AE188&lt;=0,0,IF($C189-$CJ189&lt;=SUM($CL189:CS189),0,IF(BL189+$C189-$CJ189-SUM($CL189:CS189)&gt;AE188+AU189,AE188+AU189-BL189,$C189-$CJ189-SUM($CL189:CS189))))</f>
        <v>0</v>
      </c>
      <c r="CU189" s="174">
        <f ca="1">IF(AF188&lt;=0,0,IF($C189-$CJ189&lt;=SUM($CL189:CT189),0,IF(BM189+$C189-$CJ189-SUM($CL189:CT189)&gt;AF188+AV189,AF188+AV189-BM189,$C189-$CJ189-SUM($CL189:CT189))))</f>
        <v>0</v>
      </c>
      <c r="CV189" s="174">
        <f ca="1">IF(AG188&lt;=0,0,IF($C189-$CJ189&lt;=SUM($CL189:CU189),0,IF(BN189+$C189-$CJ189-SUM($CL189:CU189)&gt;AG188+AW189,AG188+AW189-BN189,$C189-$CJ189-SUM($CL189:CU189))))</f>
        <v>0</v>
      </c>
      <c r="CW189" s="174">
        <f ca="1">IF(AH188&lt;=0,0,IF($C189-$CJ189&lt;=SUM($CL189:CV189),0,IF(BO189+$C189-$CJ189-SUM($CL189:CV189)&gt;AH188+AX189,AH188+AX189-BO189,$C189-$CJ189-SUM($CL189:CV189))))</f>
        <v>0</v>
      </c>
      <c r="CX189" s="174">
        <f ca="1">IF(AI188&lt;=0,0,IF($C189-$CJ189&lt;=SUM($CL189:CW189),0,IF(BP189+$C189-$CJ189-SUM($CL189:CW189)&gt;AI188+AY189,AI188+AY189-BP189,$C189-$CJ189-SUM($CL189:CW189))))</f>
        <v>0</v>
      </c>
      <c r="CY189" s="174">
        <f ca="1">IF(AJ188&lt;=0,0,IF($C189-$CJ189&lt;=SUM($CL189:CX189),0,IF(BQ189+$C189-$CJ189-SUM($CL189:CX189)&gt;AJ188+AZ189,AJ188+AZ189-BQ189,$C189-$CJ189-SUM($CL189:CX189))))</f>
        <v>0</v>
      </c>
      <c r="CZ189" s="174">
        <f ca="1">IF(AK188&lt;=0,0,IF($C189-$CJ189&lt;=SUM($CL189:CY189),0,IF(BR189+$C189-$CJ189-SUM($CL189:CY189)&gt;AK188+BA189,AK188+BA189-BR189,$C189-$CJ189-SUM($CL189:CY189))))</f>
        <v>0</v>
      </c>
      <c r="DA189" s="176"/>
      <c r="DB189" s="176"/>
    </row>
    <row r="190" spans="1:106">
      <c r="A190" s="165" t="str">
        <f t="shared" ca="1" si="86"/>
        <v/>
      </c>
      <c r="B190" s="166" t="e">
        <f t="shared" ca="1" si="98"/>
        <v>#N/A</v>
      </c>
      <c r="C190" s="169" t="str">
        <f ca="1">IF(A190="","",IF(debteliminator,IF(($E$7-BS190)&lt;0,0,$E$7-BS190),0)+D190)</f>
        <v/>
      </c>
      <c r="D190" s="420"/>
      <c r="E190" s="172">
        <f t="shared" ca="1" si="99"/>
        <v>0</v>
      </c>
      <c r="F190" s="172">
        <f t="shared" ca="1" si="101"/>
        <v>0</v>
      </c>
      <c r="G190" s="172">
        <f t="shared" ca="1" si="102"/>
        <v>0</v>
      </c>
      <c r="H190" s="172">
        <f t="shared" ca="1" si="103"/>
        <v>0</v>
      </c>
      <c r="I190" s="172">
        <f t="shared" ca="1" si="104"/>
        <v>0</v>
      </c>
      <c r="J190" s="172">
        <f t="shared" ca="1" si="105"/>
        <v>0</v>
      </c>
      <c r="K190" s="172">
        <f t="shared" ca="1" si="106"/>
        <v>0</v>
      </c>
      <c r="L190" s="172">
        <f t="shared" ca="1" si="107"/>
        <v>0</v>
      </c>
      <c r="M190" s="172">
        <f t="shared" ca="1" si="108"/>
        <v>0</v>
      </c>
      <c r="N190" s="172">
        <f t="shared" ca="1" si="109"/>
        <v>0</v>
      </c>
      <c r="O190" s="172">
        <f t="shared" ca="1" si="110"/>
        <v>0</v>
      </c>
      <c r="P190" s="172">
        <f t="shared" ca="1" si="111"/>
        <v>0</v>
      </c>
      <c r="Q190" s="172">
        <f t="shared" ca="1" si="112"/>
        <v>0</v>
      </c>
      <c r="R190" s="172">
        <f t="shared" ca="1" si="113"/>
        <v>0</v>
      </c>
      <c r="S190" s="172">
        <f t="shared" ca="1" si="114"/>
        <v>0</v>
      </c>
      <c r="U190" s="169">
        <f t="shared" ca="1" si="87"/>
        <v>0</v>
      </c>
      <c r="V190" s="173">
        <f t="shared" ca="1" si="88"/>
        <v>0</v>
      </c>
      <c r="W190" s="174">
        <f t="shared" ca="1" si="89"/>
        <v>0</v>
      </c>
      <c r="X190" s="174">
        <f t="shared" ca="1" si="118"/>
        <v>0</v>
      </c>
      <c r="Y190" s="174">
        <f t="shared" ca="1" si="118"/>
        <v>0</v>
      </c>
      <c r="Z190" s="174">
        <f t="shared" ca="1" si="118"/>
        <v>0</v>
      </c>
      <c r="AA190" s="174">
        <f t="shared" ca="1" si="118"/>
        <v>0</v>
      </c>
      <c r="AB190" s="174">
        <f t="shared" ca="1" si="118"/>
        <v>0</v>
      </c>
      <c r="AC190" s="174">
        <f t="shared" ca="1" si="118"/>
        <v>0</v>
      </c>
      <c r="AD190" s="174">
        <f t="shared" ca="1" si="118"/>
        <v>0</v>
      </c>
      <c r="AE190" s="174">
        <f t="shared" ca="1" si="118"/>
        <v>0</v>
      </c>
      <c r="AF190" s="174">
        <f t="shared" ca="1" si="118"/>
        <v>0</v>
      </c>
      <c r="AG190" s="174">
        <f t="shared" ca="1" si="118"/>
        <v>0</v>
      </c>
      <c r="AH190" s="174">
        <f t="shared" ca="1" si="118"/>
        <v>0</v>
      </c>
      <c r="AI190" s="174">
        <f t="shared" ca="1" si="118"/>
        <v>0</v>
      </c>
      <c r="AJ190" s="174">
        <f t="shared" ca="1" si="118"/>
        <v>0</v>
      </c>
      <c r="AK190" s="174">
        <f t="shared" ca="1" si="118"/>
        <v>0</v>
      </c>
      <c r="AL190" s="179"/>
      <c r="AM190" s="174">
        <f t="shared" ca="1" si="91"/>
        <v>0</v>
      </c>
      <c r="AN190" s="174">
        <f t="shared" ca="1" si="119"/>
        <v>0</v>
      </c>
      <c r="AO190" s="174">
        <f t="shared" ca="1" si="119"/>
        <v>0</v>
      </c>
      <c r="AP190" s="174">
        <f t="shared" ca="1" si="119"/>
        <v>0</v>
      </c>
      <c r="AQ190" s="174">
        <f t="shared" ca="1" si="119"/>
        <v>0</v>
      </c>
      <c r="AR190" s="174">
        <f t="shared" ca="1" si="119"/>
        <v>0</v>
      </c>
      <c r="AS190" s="174">
        <f t="shared" ca="1" si="119"/>
        <v>0</v>
      </c>
      <c r="AT190" s="174">
        <f t="shared" ca="1" si="119"/>
        <v>0</v>
      </c>
      <c r="AU190" s="174">
        <f t="shared" ca="1" si="119"/>
        <v>0</v>
      </c>
      <c r="AV190" s="174">
        <f t="shared" ca="1" si="119"/>
        <v>0</v>
      </c>
      <c r="AW190" s="174">
        <f t="shared" ca="1" si="119"/>
        <v>0</v>
      </c>
      <c r="AX190" s="174">
        <f t="shared" ca="1" si="119"/>
        <v>0</v>
      </c>
      <c r="AY190" s="174">
        <f t="shared" ca="1" si="119"/>
        <v>0</v>
      </c>
      <c r="AZ190" s="174">
        <f t="shared" ca="1" si="119"/>
        <v>0</v>
      </c>
      <c r="BA190" s="174">
        <f t="shared" ca="1" si="119"/>
        <v>0</v>
      </c>
      <c r="BB190" s="175">
        <f t="shared" ca="1" si="93"/>
        <v>0</v>
      </c>
      <c r="BC190" s="176"/>
      <c r="BD190" s="174">
        <f t="shared" ca="1" si="94"/>
        <v>0</v>
      </c>
      <c r="BE190" s="174">
        <f t="shared" ca="1" si="120"/>
        <v>0</v>
      </c>
      <c r="BF190" s="174">
        <f t="shared" ca="1" si="120"/>
        <v>0</v>
      </c>
      <c r="BG190" s="174">
        <f t="shared" ca="1" si="120"/>
        <v>0</v>
      </c>
      <c r="BH190" s="174">
        <f t="shared" ca="1" si="120"/>
        <v>0</v>
      </c>
      <c r="BI190" s="174">
        <f t="shared" ca="1" si="120"/>
        <v>0</v>
      </c>
      <c r="BJ190" s="174">
        <f t="shared" ca="1" si="120"/>
        <v>0</v>
      </c>
      <c r="BK190" s="174">
        <f t="shared" ca="1" si="120"/>
        <v>0</v>
      </c>
      <c r="BL190" s="174">
        <f t="shared" ca="1" si="120"/>
        <v>0</v>
      </c>
      <c r="BM190" s="174">
        <f t="shared" ca="1" si="120"/>
        <v>0</v>
      </c>
      <c r="BN190" s="174">
        <f t="shared" ca="1" si="120"/>
        <v>0</v>
      </c>
      <c r="BO190" s="174">
        <f t="shared" ca="1" si="120"/>
        <v>0</v>
      </c>
      <c r="BP190" s="174">
        <f t="shared" ca="1" si="120"/>
        <v>0</v>
      </c>
      <c r="BQ190" s="174">
        <f t="shared" ca="1" si="120"/>
        <v>0</v>
      </c>
      <c r="BR190" s="174">
        <f t="shared" ca="1" si="120"/>
        <v>0</v>
      </c>
      <c r="BS190" s="177">
        <f t="shared" ca="1" si="96"/>
        <v>0</v>
      </c>
      <c r="BT190" s="175"/>
      <c r="BU190" s="178">
        <f ca="1">IF(NOT(debteliminator),0,IF(OR(E$11=0,W189+AM190-BD190&lt;=E$11),0,MIN(W189+AM190-BD190-E$11,$C190)))</f>
        <v>0</v>
      </c>
      <c r="BV190" s="174">
        <f ca="1">IF(NOT(debteliminator),0,IF(OR(F$11=0,X189+AN190-BE190&lt;=F$11),0,MIN(X189+AN190-BE190-F$11,$C190-SUM($BU190:BU190))))</f>
        <v>0</v>
      </c>
      <c r="BW190" s="174">
        <f ca="1">IF(NOT(debteliminator),0,IF(OR(G$11=0,Y189+AO190-BF190&lt;=G$11),0,MIN(Y189+AO190-BF190-G$11,$C190-SUM($BU190:BV190))))</f>
        <v>0</v>
      </c>
      <c r="BX190" s="174">
        <f ca="1">IF(NOT(debteliminator),0,IF(OR(H$11=0,Z189+AP190-BG190&lt;=H$11),0,MIN(Z189+AP190-BG190-H$11,$C190-SUM($BU190:BW190))))</f>
        <v>0</v>
      </c>
      <c r="BY190" s="174">
        <f ca="1">IF(NOT(debteliminator),0,IF(OR(I$11=0,AA189+AQ190-BH190&lt;=I$11),0,MIN(AA189+AQ190-BH190-I$11,$C190-SUM($BU190:BX190))))</f>
        <v>0</v>
      </c>
      <c r="BZ190" s="174">
        <f ca="1">IF(NOT(debteliminator),0,IF(OR(J$11=0,AB189+AR190-BI190&lt;=J$11),0,MIN(AB189+AR190-BI190-J$11,$C190-SUM($BU190:BY190))))</f>
        <v>0</v>
      </c>
      <c r="CA190" s="174">
        <f ca="1">IF(NOT(debteliminator),0,IF(OR(K$11=0,AC189+AS190-BJ190&lt;=K$11),0,MIN(AC189+AS190-BJ190-K$11,$C190-SUM($BU190:BZ190))))</f>
        <v>0</v>
      </c>
      <c r="CB190" s="174">
        <f ca="1">IF(NOT(debteliminator),0,IF(OR(L$11=0,AD189+AT190-BK190&lt;=L$11),0,MIN(AD189+AT190-BK190-L$11,$C190-SUM($BU190:CA190))))</f>
        <v>0</v>
      </c>
      <c r="CC190" s="174">
        <f ca="1">IF(NOT(debteliminator),0,IF(OR(M$11=0,AE189+AU190-BL190&lt;=M$11),0,MIN(AE189+AU190-BL190-M$11,$C190-SUM($BU190:CB190))))</f>
        <v>0</v>
      </c>
      <c r="CD190" s="174">
        <f ca="1">IF(NOT(debteliminator),0,IF(OR(N$11=0,AF189+AV190-BM190&lt;=N$11),0,MIN(AF189+AV190-BM190-N$11,$C190-SUM($BU190:CC190))))</f>
        <v>0</v>
      </c>
      <c r="CE190" s="174">
        <f ca="1">IF(NOT(debteliminator),0,IF(OR(O$11=0,AG189+AW190-BN190&lt;=O$11),0,MIN(AG189+AW190-BN190-O$11,$C190-SUM($BU190:CD190))))</f>
        <v>0</v>
      </c>
      <c r="CF190" s="174">
        <f ca="1">IF(NOT(debteliminator),0,IF(OR(P$11=0,AH189+AX190-BO190&lt;=P$11),0,MIN(AH189+AX190-BO190-P$11,$C190-SUM($BU190:CE190))))</f>
        <v>0</v>
      </c>
      <c r="CG190" s="174">
        <f ca="1">IF(NOT(debteliminator),0,IF(OR(Q$11=0,AI189+AY190-BP190&lt;=Q$11),0,MIN(AI189+AY190-BP190-Q$11,$C190-SUM($BU190:CF190))))</f>
        <v>0</v>
      </c>
      <c r="CH190" s="174">
        <f ca="1">IF(NOT(debteliminator),0,IF(OR(R$11=0,AJ189+AZ190-BQ190&lt;=R$11),0,MIN(AJ189+AZ190-BQ190-R$11,$C190-SUM($BU190:CG190))))</f>
        <v>0</v>
      </c>
      <c r="CI190" s="174">
        <f ca="1">IF(NOT(debteliminator),0,IF(OR(S$11=0,AK189+BA190-BR190&lt;=S$11),0,MIN(AK189+BA190-BR190-S$11,$C190-SUM($BU190:CH190))))</f>
        <v>0</v>
      </c>
      <c r="CJ190" s="177">
        <f t="shared" ca="1" si="97"/>
        <v>0</v>
      </c>
      <c r="CL190" s="178">
        <f t="shared" ca="1" si="100"/>
        <v>0</v>
      </c>
      <c r="CM190" s="174">
        <f ca="1">IF(X189&lt;=0,0,IF($C190-$CJ190&lt;=SUM($CL190:CL190),0,IF(BE190+$C190-$CJ190-SUM($CL190:CL190)&gt;X189+AN190,X189+AN190-BE190,$C190-$CJ190-SUM($CL190:CL190))))</f>
        <v>0</v>
      </c>
      <c r="CN190" s="174">
        <f ca="1">IF(Y189&lt;=0,0,IF($C190-$CJ190&lt;=SUM($CL190:CM190),0,IF(BF190+$C190-$CJ190-SUM($CL190:CM190)&gt;Y189+AO190,Y189+AO190-BF190,$C190-$CJ190-SUM($CL190:CM190))))</f>
        <v>0</v>
      </c>
      <c r="CO190" s="174">
        <f ca="1">IF(Z189&lt;=0,0,IF($C190-$CJ190&lt;=SUM($CL190:CN190),0,IF(BG190+$C190-$CJ190-SUM($CL190:CN190)&gt;Z189+AP190,Z189+AP190-BG190,$C190-$CJ190-SUM($CL190:CN190))))</f>
        <v>0</v>
      </c>
      <c r="CP190" s="174">
        <f ca="1">IF(AA189&lt;=0,0,IF($C190-$CJ190&lt;=SUM($CL190:CO190),0,IF(BH190+$C190-$CJ190-SUM($CL190:CO190)&gt;AA189+AQ190,AA189+AQ190-BH190,$C190-$CJ190-SUM($CL190:CO190))))</f>
        <v>0</v>
      </c>
      <c r="CQ190" s="174">
        <f ca="1">IF(AB189&lt;=0,0,IF($C190-$CJ190&lt;=SUM($CL190:CP190),0,IF(BI190+$C190-$CJ190-SUM($CL190:CP190)&gt;AB189+AR190,AB189+AR190-BI190,$C190-$CJ190-SUM($CL190:CP190))))</f>
        <v>0</v>
      </c>
      <c r="CR190" s="174">
        <f ca="1">IF(AC189&lt;=0,0,IF($C190-$CJ190&lt;=SUM($CL190:CQ190),0,IF(BJ190+$C190-$CJ190-SUM($CL190:CQ190)&gt;AC189+AS190,AC189+AS190-BJ190,$C190-$CJ190-SUM($CL190:CQ190))))</f>
        <v>0</v>
      </c>
      <c r="CS190" s="174">
        <f ca="1">IF(AD189&lt;=0,0,IF($C190-$CJ190&lt;=SUM($CL190:CR190),0,IF(BK190+$C190-$CJ190-SUM($CL190:CR190)&gt;AD189+AT190,AD189+AT190-BK190,$C190-$CJ190-SUM($CL190:CR190))))</f>
        <v>0</v>
      </c>
      <c r="CT190" s="174">
        <f ca="1">IF(AE189&lt;=0,0,IF($C190-$CJ190&lt;=SUM($CL190:CS190),0,IF(BL190+$C190-$CJ190-SUM($CL190:CS190)&gt;AE189+AU190,AE189+AU190-BL190,$C190-$CJ190-SUM($CL190:CS190))))</f>
        <v>0</v>
      </c>
      <c r="CU190" s="174">
        <f ca="1">IF(AF189&lt;=0,0,IF($C190-$CJ190&lt;=SUM($CL190:CT190),0,IF(BM190+$C190-$CJ190-SUM($CL190:CT190)&gt;AF189+AV190,AF189+AV190-BM190,$C190-$CJ190-SUM($CL190:CT190))))</f>
        <v>0</v>
      </c>
      <c r="CV190" s="174">
        <f ca="1">IF(AG189&lt;=0,0,IF($C190-$CJ190&lt;=SUM($CL190:CU190),0,IF(BN190+$C190-$CJ190-SUM($CL190:CU190)&gt;AG189+AW190,AG189+AW190-BN190,$C190-$CJ190-SUM($CL190:CU190))))</f>
        <v>0</v>
      </c>
      <c r="CW190" s="174">
        <f ca="1">IF(AH189&lt;=0,0,IF($C190-$CJ190&lt;=SUM($CL190:CV190),0,IF(BO190+$C190-$CJ190-SUM($CL190:CV190)&gt;AH189+AX190,AH189+AX190-BO190,$C190-$CJ190-SUM($CL190:CV190))))</f>
        <v>0</v>
      </c>
      <c r="CX190" s="174">
        <f ca="1">IF(AI189&lt;=0,0,IF($C190-$CJ190&lt;=SUM($CL190:CW190),0,IF(BP190+$C190-$CJ190-SUM($CL190:CW190)&gt;AI189+AY190,AI189+AY190-BP190,$C190-$CJ190-SUM($CL190:CW190))))</f>
        <v>0</v>
      </c>
      <c r="CY190" s="174">
        <f ca="1">IF(AJ189&lt;=0,0,IF($C190-$CJ190&lt;=SUM($CL190:CX190),0,IF(BQ190+$C190-$CJ190-SUM($CL190:CX190)&gt;AJ189+AZ190,AJ189+AZ190-BQ190,$C190-$CJ190-SUM($CL190:CX190))))</f>
        <v>0</v>
      </c>
      <c r="CZ190" s="174">
        <f ca="1">IF(AK189&lt;=0,0,IF($C190-$CJ190&lt;=SUM($CL190:CY190),0,IF(BR190+$C190-$CJ190-SUM($CL190:CY190)&gt;AK189+BA190,AK189+BA190-BR190,$C190-$CJ190-SUM($CL190:CY190))))</f>
        <v>0</v>
      </c>
      <c r="DA190" s="176"/>
      <c r="DB190" s="176"/>
    </row>
    <row r="191" spans="1:106">
      <c r="A191" s="165" t="str">
        <f t="shared" ca="1" si="86"/>
        <v/>
      </c>
      <c r="B191" s="166" t="e">
        <f t="shared" ca="1" si="98"/>
        <v>#N/A</v>
      </c>
      <c r="C191" s="169" t="str">
        <f ca="1">IF(A191="","",IF(debteliminator,IF(($E$7-BS191)&lt;0,0,$E$7-BS191),0)+D191)</f>
        <v/>
      </c>
      <c r="D191" s="420"/>
      <c r="E191" s="172">
        <f t="shared" ca="1" si="99"/>
        <v>0</v>
      </c>
      <c r="F191" s="172">
        <f t="shared" ca="1" si="101"/>
        <v>0</v>
      </c>
      <c r="G191" s="172">
        <f t="shared" ca="1" si="102"/>
        <v>0</v>
      </c>
      <c r="H191" s="172">
        <f t="shared" ca="1" si="103"/>
        <v>0</v>
      </c>
      <c r="I191" s="172">
        <f t="shared" ca="1" si="104"/>
        <v>0</v>
      </c>
      <c r="J191" s="172">
        <f t="shared" ca="1" si="105"/>
        <v>0</v>
      </c>
      <c r="K191" s="172">
        <f t="shared" ca="1" si="106"/>
        <v>0</v>
      </c>
      <c r="L191" s="172">
        <f t="shared" ca="1" si="107"/>
        <v>0</v>
      </c>
      <c r="M191" s="172">
        <f t="shared" ca="1" si="108"/>
        <v>0</v>
      </c>
      <c r="N191" s="172">
        <f t="shared" ca="1" si="109"/>
        <v>0</v>
      </c>
      <c r="O191" s="172">
        <f t="shared" ca="1" si="110"/>
        <v>0</v>
      </c>
      <c r="P191" s="172">
        <f t="shared" ca="1" si="111"/>
        <v>0</v>
      </c>
      <c r="Q191" s="172">
        <f t="shared" ca="1" si="112"/>
        <v>0</v>
      </c>
      <c r="R191" s="172">
        <f t="shared" ca="1" si="113"/>
        <v>0</v>
      </c>
      <c r="S191" s="172">
        <f t="shared" ca="1" si="114"/>
        <v>0</v>
      </c>
      <c r="U191" s="169">
        <f t="shared" ca="1" si="87"/>
        <v>0</v>
      </c>
      <c r="V191" s="173">
        <f t="shared" ca="1" si="88"/>
        <v>0</v>
      </c>
      <c r="W191" s="174">
        <f t="shared" ca="1" si="89"/>
        <v>0</v>
      </c>
      <c r="X191" s="174">
        <f t="shared" ca="1" si="118"/>
        <v>0</v>
      </c>
      <c r="Y191" s="174">
        <f t="shared" ca="1" si="118"/>
        <v>0</v>
      </c>
      <c r="Z191" s="174">
        <f t="shared" ca="1" si="118"/>
        <v>0</v>
      </c>
      <c r="AA191" s="174">
        <f t="shared" ca="1" si="118"/>
        <v>0</v>
      </c>
      <c r="AB191" s="174">
        <f t="shared" ca="1" si="118"/>
        <v>0</v>
      </c>
      <c r="AC191" s="174">
        <f t="shared" ca="1" si="118"/>
        <v>0</v>
      </c>
      <c r="AD191" s="174">
        <f t="shared" ca="1" si="118"/>
        <v>0</v>
      </c>
      <c r="AE191" s="174">
        <f t="shared" ca="1" si="118"/>
        <v>0</v>
      </c>
      <c r="AF191" s="174">
        <f t="shared" ca="1" si="118"/>
        <v>0</v>
      </c>
      <c r="AG191" s="174">
        <f t="shared" ca="1" si="118"/>
        <v>0</v>
      </c>
      <c r="AH191" s="174">
        <f t="shared" ca="1" si="118"/>
        <v>0</v>
      </c>
      <c r="AI191" s="174">
        <f t="shared" ca="1" si="118"/>
        <v>0</v>
      </c>
      <c r="AJ191" s="174">
        <f t="shared" ca="1" si="118"/>
        <v>0</v>
      </c>
      <c r="AK191" s="174">
        <f t="shared" ca="1" si="118"/>
        <v>0</v>
      </c>
      <c r="AL191" s="179"/>
      <c r="AM191" s="174">
        <f t="shared" ca="1" si="91"/>
        <v>0</v>
      </c>
      <c r="AN191" s="174">
        <f t="shared" ca="1" si="119"/>
        <v>0</v>
      </c>
      <c r="AO191" s="174">
        <f t="shared" ca="1" si="119"/>
        <v>0</v>
      </c>
      <c r="AP191" s="174">
        <f t="shared" ca="1" si="119"/>
        <v>0</v>
      </c>
      <c r="AQ191" s="174">
        <f t="shared" ca="1" si="119"/>
        <v>0</v>
      </c>
      <c r="AR191" s="174">
        <f t="shared" ca="1" si="119"/>
        <v>0</v>
      </c>
      <c r="AS191" s="174">
        <f t="shared" ca="1" si="119"/>
        <v>0</v>
      </c>
      <c r="AT191" s="174">
        <f t="shared" ca="1" si="119"/>
        <v>0</v>
      </c>
      <c r="AU191" s="174">
        <f t="shared" ca="1" si="119"/>
        <v>0</v>
      </c>
      <c r="AV191" s="174">
        <f t="shared" ca="1" si="119"/>
        <v>0</v>
      </c>
      <c r="AW191" s="174">
        <f t="shared" ca="1" si="119"/>
        <v>0</v>
      </c>
      <c r="AX191" s="174">
        <f t="shared" ca="1" si="119"/>
        <v>0</v>
      </c>
      <c r="AY191" s="174">
        <f t="shared" ca="1" si="119"/>
        <v>0</v>
      </c>
      <c r="AZ191" s="174">
        <f t="shared" ca="1" si="119"/>
        <v>0</v>
      </c>
      <c r="BA191" s="174">
        <f t="shared" ca="1" si="119"/>
        <v>0</v>
      </c>
      <c r="BB191" s="175">
        <f t="shared" ca="1" si="93"/>
        <v>0</v>
      </c>
      <c r="BC191" s="176"/>
      <c r="BD191" s="174">
        <f t="shared" ca="1" si="94"/>
        <v>0</v>
      </c>
      <c r="BE191" s="174">
        <f t="shared" ca="1" si="120"/>
        <v>0</v>
      </c>
      <c r="BF191" s="174">
        <f t="shared" ca="1" si="120"/>
        <v>0</v>
      </c>
      <c r="BG191" s="174">
        <f t="shared" ca="1" si="120"/>
        <v>0</v>
      </c>
      <c r="BH191" s="174">
        <f t="shared" ca="1" si="120"/>
        <v>0</v>
      </c>
      <c r="BI191" s="174">
        <f t="shared" ca="1" si="120"/>
        <v>0</v>
      </c>
      <c r="BJ191" s="174">
        <f t="shared" ca="1" si="120"/>
        <v>0</v>
      </c>
      <c r="BK191" s="174">
        <f t="shared" ca="1" si="120"/>
        <v>0</v>
      </c>
      <c r="BL191" s="174">
        <f t="shared" ca="1" si="120"/>
        <v>0</v>
      </c>
      <c r="BM191" s="174">
        <f t="shared" ca="1" si="120"/>
        <v>0</v>
      </c>
      <c r="BN191" s="174">
        <f t="shared" ca="1" si="120"/>
        <v>0</v>
      </c>
      <c r="BO191" s="174">
        <f t="shared" ca="1" si="120"/>
        <v>0</v>
      </c>
      <c r="BP191" s="174">
        <f t="shared" ca="1" si="120"/>
        <v>0</v>
      </c>
      <c r="BQ191" s="174">
        <f t="shared" ca="1" si="120"/>
        <v>0</v>
      </c>
      <c r="BR191" s="174">
        <f t="shared" ca="1" si="120"/>
        <v>0</v>
      </c>
      <c r="BS191" s="177">
        <f t="shared" ca="1" si="96"/>
        <v>0</v>
      </c>
      <c r="BT191" s="175"/>
      <c r="BU191" s="178">
        <f ca="1">IF(NOT(debteliminator),0,IF(OR(E$11=0,W190+AM191-BD191&lt;=E$11),0,MIN(W190+AM191-BD191-E$11,$C191)))</f>
        <v>0</v>
      </c>
      <c r="BV191" s="174">
        <f ca="1">IF(NOT(debteliminator),0,IF(OR(F$11=0,X190+AN191-BE191&lt;=F$11),0,MIN(X190+AN191-BE191-F$11,$C191-SUM($BU191:BU191))))</f>
        <v>0</v>
      </c>
      <c r="BW191" s="174">
        <f ca="1">IF(NOT(debteliminator),0,IF(OR(G$11=0,Y190+AO191-BF191&lt;=G$11),0,MIN(Y190+AO191-BF191-G$11,$C191-SUM($BU191:BV191))))</f>
        <v>0</v>
      </c>
      <c r="BX191" s="174">
        <f ca="1">IF(NOT(debteliminator),0,IF(OR(H$11=0,Z190+AP191-BG191&lt;=H$11),0,MIN(Z190+AP191-BG191-H$11,$C191-SUM($BU191:BW191))))</f>
        <v>0</v>
      </c>
      <c r="BY191" s="174">
        <f ca="1">IF(NOT(debteliminator),0,IF(OR(I$11=0,AA190+AQ191-BH191&lt;=I$11),0,MIN(AA190+AQ191-BH191-I$11,$C191-SUM($BU191:BX191))))</f>
        <v>0</v>
      </c>
      <c r="BZ191" s="174">
        <f ca="1">IF(NOT(debteliminator),0,IF(OR(J$11=0,AB190+AR191-BI191&lt;=J$11),0,MIN(AB190+AR191-BI191-J$11,$C191-SUM($BU191:BY191))))</f>
        <v>0</v>
      </c>
      <c r="CA191" s="174">
        <f ca="1">IF(NOT(debteliminator),0,IF(OR(K$11=0,AC190+AS191-BJ191&lt;=K$11),0,MIN(AC190+AS191-BJ191-K$11,$C191-SUM($BU191:BZ191))))</f>
        <v>0</v>
      </c>
      <c r="CB191" s="174">
        <f ca="1">IF(NOT(debteliminator),0,IF(OR(L$11=0,AD190+AT191-BK191&lt;=L$11),0,MIN(AD190+AT191-BK191-L$11,$C191-SUM($BU191:CA191))))</f>
        <v>0</v>
      </c>
      <c r="CC191" s="174">
        <f ca="1">IF(NOT(debteliminator),0,IF(OR(M$11=0,AE190+AU191-BL191&lt;=M$11),0,MIN(AE190+AU191-BL191-M$11,$C191-SUM($BU191:CB191))))</f>
        <v>0</v>
      </c>
      <c r="CD191" s="174">
        <f ca="1">IF(NOT(debteliminator),0,IF(OR(N$11=0,AF190+AV191-BM191&lt;=N$11),0,MIN(AF190+AV191-BM191-N$11,$C191-SUM($BU191:CC191))))</f>
        <v>0</v>
      </c>
      <c r="CE191" s="174">
        <f ca="1">IF(NOT(debteliminator),0,IF(OR(O$11=0,AG190+AW191-BN191&lt;=O$11),0,MIN(AG190+AW191-BN191-O$11,$C191-SUM($BU191:CD191))))</f>
        <v>0</v>
      </c>
      <c r="CF191" s="174">
        <f ca="1">IF(NOT(debteliminator),0,IF(OR(P$11=0,AH190+AX191-BO191&lt;=P$11),0,MIN(AH190+AX191-BO191-P$11,$C191-SUM($BU191:CE191))))</f>
        <v>0</v>
      </c>
      <c r="CG191" s="174">
        <f ca="1">IF(NOT(debteliminator),0,IF(OR(Q$11=0,AI190+AY191-BP191&lt;=Q$11),0,MIN(AI190+AY191-BP191-Q$11,$C191-SUM($BU191:CF191))))</f>
        <v>0</v>
      </c>
      <c r="CH191" s="174">
        <f ca="1">IF(NOT(debteliminator),0,IF(OR(R$11=0,AJ190+AZ191-BQ191&lt;=R$11),0,MIN(AJ190+AZ191-BQ191-R$11,$C191-SUM($BU191:CG191))))</f>
        <v>0</v>
      </c>
      <c r="CI191" s="174">
        <f ca="1">IF(NOT(debteliminator),0,IF(OR(S$11=0,AK190+BA191-BR191&lt;=S$11),0,MIN(AK190+BA191-BR191-S$11,$C191-SUM($BU191:CH191))))</f>
        <v>0</v>
      </c>
      <c r="CJ191" s="177">
        <f t="shared" ca="1" si="97"/>
        <v>0</v>
      </c>
      <c r="CL191" s="178">
        <f t="shared" ca="1" si="100"/>
        <v>0</v>
      </c>
      <c r="CM191" s="174">
        <f ca="1">IF(X190&lt;=0,0,IF($C191-$CJ191&lt;=SUM($CL191:CL191),0,IF(BE191+$C191-$CJ191-SUM($CL191:CL191)&gt;X190+AN191,X190+AN191-BE191,$C191-$CJ191-SUM($CL191:CL191))))</f>
        <v>0</v>
      </c>
      <c r="CN191" s="174">
        <f ca="1">IF(Y190&lt;=0,0,IF($C191-$CJ191&lt;=SUM($CL191:CM191),0,IF(BF191+$C191-$CJ191-SUM($CL191:CM191)&gt;Y190+AO191,Y190+AO191-BF191,$C191-$CJ191-SUM($CL191:CM191))))</f>
        <v>0</v>
      </c>
      <c r="CO191" s="174">
        <f ca="1">IF(Z190&lt;=0,0,IF($C191-$CJ191&lt;=SUM($CL191:CN191),0,IF(BG191+$C191-$CJ191-SUM($CL191:CN191)&gt;Z190+AP191,Z190+AP191-BG191,$C191-$CJ191-SUM($CL191:CN191))))</f>
        <v>0</v>
      </c>
      <c r="CP191" s="174">
        <f ca="1">IF(AA190&lt;=0,0,IF($C191-$CJ191&lt;=SUM($CL191:CO191),0,IF(BH191+$C191-$CJ191-SUM($CL191:CO191)&gt;AA190+AQ191,AA190+AQ191-BH191,$C191-$CJ191-SUM($CL191:CO191))))</f>
        <v>0</v>
      </c>
      <c r="CQ191" s="174">
        <f ca="1">IF(AB190&lt;=0,0,IF($C191-$CJ191&lt;=SUM($CL191:CP191),0,IF(BI191+$C191-$CJ191-SUM($CL191:CP191)&gt;AB190+AR191,AB190+AR191-BI191,$C191-$CJ191-SUM($CL191:CP191))))</f>
        <v>0</v>
      </c>
      <c r="CR191" s="174">
        <f ca="1">IF(AC190&lt;=0,0,IF($C191-$CJ191&lt;=SUM($CL191:CQ191),0,IF(BJ191+$C191-$CJ191-SUM($CL191:CQ191)&gt;AC190+AS191,AC190+AS191-BJ191,$C191-$CJ191-SUM($CL191:CQ191))))</f>
        <v>0</v>
      </c>
      <c r="CS191" s="174">
        <f ca="1">IF(AD190&lt;=0,0,IF($C191-$CJ191&lt;=SUM($CL191:CR191),0,IF(BK191+$C191-$CJ191-SUM($CL191:CR191)&gt;AD190+AT191,AD190+AT191-BK191,$C191-$CJ191-SUM($CL191:CR191))))</f>
        <v>0</v>
      </c>
      <c r="CT191" s="174">
        <f ca="1">IF(AE190&lt;=0,0,IF($C191-$CJ191&lt;=SUM($CL191:CS191),0,IF(BL191+$C191-$CJ191-SUM($CL191:CS191)&gt;AE190+AU191,AE190+AU191-BL191,$C191-$CJ191-SUM($CL191:CS191))))</f>
        <v>0</v>
      </c>
      <c r="CU191" s="174">
        <f ca="1">IF(AF190&lt;=0,0,IF($C191-$CJ191&lt;=SUM($CL191:CT191),0,IF(BM191+$C191-$CJ191-SUM($CL191:CT191)&gt;AF190+AV191,AF190+AV191-BM191,$C191-$CJ191-SUM($CL191:CT191))))</f>
        <v>0</v>
      </c>
      <c r="CV191" s="174">
        <f ca="1">IF(AG190&lt;=0,0,IF($C191-$CJ191&lt;=SUM($CL191:CU191),0,IF(BN191+$C191-$CJ191-SUM($CL191:CU191)&gt;AG190+AW191,AG190+AW191-BN191,$C191-$CJ191-SUM($CL191:CU191))))</f>
        <v>0</v>
      </c>
      <c r="CW191" s="174">
        <f ca="1">IF(AH190&lt;=0,0,IF($C191-$CJ191&lt;=SUM($CL191:CV191),0,IF(BO191+$C191-$CJ191-SUM($CL191:CV191)&gt;AH190+AX191,AH190+AX191-BO191,$C191-$CJ191-SUM($CL191:CV191))))</f>
        <v>0</v>
      </c>
      <c r="CX191" s="174">
        <f ca="1">IF(AI190&lt;=0,0,IF($C191-$CJ191&lt;=SUM($CL191:CW191),0,IF(BP191+$C191-$CJ191-SUM($CL191:CW191)&gt;AI190+AY191,AI190+AY191-BP191,$C191-$CJ191-SUM($CL191:CW191))))</f>
        <v>0</v>
      </c>
      <c r="CY191" s="174">
        <f ca="1">IF(AJ190&lt;=0,0,IF($C191-$CJ191&lt;=SUM($CL191:CX191),0,IF(BQ191+$C191-$CJ191-SUM($CL191:CX191)&gt;AJ190+AZ191,AJ190+AZ191-BQ191,$C191-$CJ191-SUM($CL191:CX191))))</f>
        <v>0</v>
      </c>
      <c r="CZ191" s="174">
        <f ca="1">IF(AK190&lt;=0,0,IF($C191-$CJ191&lt;=SUM($CL191:CY191),0,IF(BR191+$C191-$CJ191-SUM($CL191:CY191)&gt;AK190+BA191,AK190+BA191-BR191,$C191-$CJ191-SUM($CL191:CY191))))</f>
        <v>0</v>
      </c>
      <c r="DA191" s="176"/>
      <c r="DB191" s="176"/>
    </row>
    <row r="192" spans="1:106">
      <c r="A192" s="165" t="str">
        <f t="shared" ca="1" si="86"/>
        <v/>
      </c>
      <c r="B192" s="166" t="e">
        <f t="shared" ca="1" si="98"/>
        <v>#N/A</v>
      </c>
      <c r="C192" s="169" t="str">
        <f ca="1">IF(A192="","",IF(debteliminator,IF(($E$7-BS192)&lt;0,0,$E$7-BS192),0)+D192)</f>
        <v/>
      </c>
      <c r="D192" s="420"/>
      <c r="E192" s="172">
        <f t="shared" ca="1" si="99"/>
        <v>0</v>
      </c>
      <c r="F192" s="172">
        <f t="shared" ca="1" si="101"/>
        <v>0</v>
      </c>
      <c r="G192" s="172">
        <f t="shared" ca="1" si="102"/>
        <v>0</v>
      </c>
      <c r="H192" s="172">
        <f t="shared" ca="1" si="103"/>
        <v>0</v>
      </c>
      <c r="I192" s="172">
        <f t="shared" ca="1" si="104"/>
        <v>0</v>
      </c>
      <c r="J192" s="172">
        <f t="shared" ca="1" si="105"/>
        <v>0</v>
      </c>
      <c r="K192" s="172">
        <f t="shared" ca="1" si="106"/>
        <v>0</v>
      </c>
      <c r="L192" s="172">
        <f t="shared" ca="1" si="107"/>
        <v>0</v>
      </c>
      <c r="M192" s="172">
        <f t="shared" ca="1" si="108"/>
        <v>0</v>
      </c>
      <c r="N192" s="172">
        <f t="shared" ca="1" si="109"/>
        <v>0</v>
      </c>
      <c r="O192" s="172">
        <f t="shared" ca="1" si="110"/>
        <v>0</v>
      </c>
      <c r="P192" s="172">
        <f t="shared" ca="1" si="111"/>
        <v>0</v>
      </c>
      <c r="Q192" s="172">
        <f t="shared" ca="1" si="112"/>
        <v>0</v>
      </c>
      <c r="R192" s="172">
        <f t="shared" ca="1" si="113"/>
        <v>0</v>
      </c>
      <c r="S192" s="172">
        <f t="shared" ca="1" si="114"/>
        <v>0</v>
      </c>
      <c r="U192" s="169">
        <f t="shared" ca="1" si="87"/>
        <v>0</v>
      </c>
      <c r="V192" s="173">
        <f t="shared" ca="1" si="88"/>
        <v>0</v>
      </c>
      <c r="W192" s="174">
        <f t="shared" ca="1" si="89"/>
        <v>0</v>
      </c>
      <c r="X192" s="174">
        <f t="shared" ca="1" si="118"/>
        <v>0</v>
      </c>
      <c r="Y192" s="174">
        <f t="shared" ca="1" si="118"/>
        <v>0</v>
      </c>
      <c r="Z192" s="174">
        <f t="shared" ca="1" si="118"/>
        <v>0</v>
      </c>
      <c r="AA192" s="174">
        <f t="shared" ca="1" si="118"/>
        <v>0</v>
      </c>
      <c r="AB192" s="174">
        <f t="shared" ca="1" si="118"/>
        <v>0</v>
      </c>
      <c r="AC192" s="174">
        <f t="shared" ca="1" si="118"/>
        <v>0</v>
      </c>
      <c r="AD192" s="174">
        <f t="shared" ca="1" si="118"/>
        <v>0</v>
      </c>
      <c r="AE192" s="174">
        <f t="shared" ca="1" si="118"/>
        <v>0</v>
      </c>
      <c r="AF192" s="174">
        <f t="shared" ca="1" si="118"/>
        <v>0</v>
      </c>
      <c r="AG192" s="174">
        <f t="shared" ca="1" si="118"/>
        <v>0</v>
      </c>
      <c r="AH192" s="174">
        <f t="shared" ca="1" si="118"/>
        <v>0</v>
      </c>
      <c r="AI192" s="174">
        <f t="shared" ca="1" si="118"/>
        <v>0</v>
      </c>
      <c r="AJ192" s="174">
        <f t="shared" ca="1" si="118"/>
        <v>0</v>
      </c>
      <c r="AK192" s="174">
        <f t="shared" ca="1" si="118"/>
        <v>0</v>
      </c>
      <c r="AL192" s="179"/>
      <c r="AM192" s="174">
        <f t="shared" ca="1" si="91"/>
        <v>0</v>
      </c>
      <c r="AN192" s="174">
        <f t="shared" ca="1" si="119"/>
        <v>0</v>
      </c>
      <c r="AO192" s="174">
        <f t="shared" ca="1" si="119"/>
        <v>0</v>
      </c>
      <c r="AP192" s="174">
        <f t="shared" ca="1" si="119"/>
        <v>0</v>
      </c>
      <c r="AQ192" s="174">
        <f t="shared" ca="1" si="119"/>
        <v>0</v>
      </c>
      <c r="AR192" s="174">
        <f t="shared" ca="1" si="119"/>
        <v>0</v>
      </c>
      <c r="AS192" s="174">
        <f t="shared" ca="1" si="119"/>
        <v>0</v>
      </c>
      <c r="AT192" s="174">
        <f t="shared" ca="1" si="119"/>
        <v>0</v>
      </c>
      <c r="AU192" s="174">
        <f t="shared" ca="1" si="119"/>
        <v>0</v>
      </c>
      <c r="AV192" s="174">
        <f t="shared" ca="1" si="119"/>
        <v>0</v>
      </c>
      <c r="AW192" s="174">
        <f t="shared" ca="1" si="119"/>
        <v>0</v>
      </c>
      <c r="AX192" s="174">
        <f t="shared" ca="1" si="119"/>
        <v>0</v>
      </c>
      <c r="AY192" s="174">
        <f t="shared" ca="1" si="119"/>
        <v>0</v>
      </c>
      <c r="AZ192" s="174">
        <f t="shared" ca="1" si="119"/>
        <v>0</v>
      </c>
      <c r="BA192" s="174">
        <f t="shared" ca="1" si="119"/>
        <v>0</v>
      </c>
      <c r="BB192" s="175">
        <f t="shared" ca="1" si="93"/>
        <v>0</v>
      </c>
      <c r="BC192" s="176"/>
      <c r="BD192" s="174">
        <f t="shared" ca="1" si="94"/>
        <v>0</v>
      </c>
      <c r="BE192" s="174">
        <f t="shared" ca="1" si="120"/>
        <v>0</v>
      </c>
      <c r="BF192" s="174">
        <f t="shared" ca="1" si="120"/>
        <v>0</v>
      </c>
      <c r="BG192" s="174">
        <f t="shared" ca="1" si="120"/>
        <v>0</v>
      </c>
      <c r="BH192" s="174">
        <f t="shared" ca="1" si="120"/>
        <v>0</v>
      </c>
      <c r="BI192" s="174">
        <f t="shared" ca="1" si="120"/>
        <v>0</v>
      </c>
      <c r="BJ192" s="174">
        <f t="shared" ca="1" si="120"/>
        <v>0</v>
      </c>
      <c r="BK192" s="174">
        <f t="shared" ca="1" si="120"/>
        <v>0</v>
      </c>
      <c r="BL192" s="174">
        <f t="shared" ca="1" si="120"/>
        <v>0</v>
      </c>
      <c r="BM192" s="174">
        <f t="shared" ca="1" si="120"/>
        <v>0</v>
      </c>
      <c r="BN192" s="174">
        <f t="shared" ca="1" si="120"/>
        <v>0</v>
      </c>
      <c r="BO192" s="174">
        <f t="shared" ca="1" si="120"/>
        <v>0</v>
      </c>
      <c r="BP192" s="174">
        <f t="shared" ca="1" si="120"/>
        <v>0</v>
      </c>
      <c r="BQ192" s="174">
        <f t="shared" ca="1" si="120"/>
        <v>0</v>
      </c>
      <c r="BR192" s="174">
        <f t="shared" ca="1" si="120"/>
        <v>0</v>
      </c>
      <c r="BS192" s="177">
        <f t="shared" ca="1" si="96"/>
        <v>0</v>
      </c>
      <c r="BT192" s="175"/>
      <c r="BU192" s="178">
        <f ca="1">IF(NOT(debteliminator),0,IF(OR(E$11=0,W191+AM192-BD192&lt;=E$11),0,MIN(W191+AM192-BD192-E$11,$C192)))</f>
        <v>0</v>
      </c>
      <c r="BV192" s="174">
        <f ca="1">IF(NOT(debteliminator),0,IF(OR(F$11=0,X191+AN192-BE192&lt;=F$11),0,MIN(X191+AN192-BE192-F$11,$C192-SUM($BU192:BU192))))</f>
        <v>0</v>
      </c>
      <c r="BW192" s="174">
        <f ca="1">IF(NOT(debteliminator),0,IF(OR(G$11=0,Y191+AO192-BF192&lt;=G$11),0,MIN(Y191+AO192-BF192-G$11,$C192-SUM($BU192:BV192))))</f>
        <v>0</v>
      </c>
      <c r="BX192" s="174">
        <f ca="1">IF(NOT(debteliminator),0,IF(OR(H$11=0,Z191+AP192-BG192&lt;=H$11),0,MIN(Z191+AP192-BG192-H$11,$C192-SUM($BU192:BW192))))</f>
        <v>0</v>
      </c>
      <c r="BY192" s="174">
        <f ca="1">IF(NOT(debteliminator),0,IF(OR(I$11=0,AA191+AQ192-BH192&lt;=I$11),0,MIN(AA191+AQ192-BH192-I$11,$C192-SUM($BU192:BX192))))</f>
        <v>0</v>
      </c>
      <c r="BZ192" s="174">
        <f ca="1">IF(NOT(debteliminator),0,IF(OR(J$11=0,AB191+AR192-BI192&lt;=J$11),0,MIN(AB191+AR192-BI192-J$11,$C192-SUM($BU192:BY192))))</f>
        <v>0</v>
      </c>
      <c r="CA192" s="174">
        <f ca="1">IF(NOT(debteliminator),0,IF(OR(K$11=0,AC191+AS192-BJ192&lt;=K$11),0,MIN(AC191+AS192-BJ192-K$11,$C192-SUM($BU192:BZ192))))</f>
        <v>0</v>
      </c>
      <c r="CB192" s="174">
        <f ca="1">IF(NOT(debteliminator),0,IF(OR(L$11=0,AD191+AT192-BK192&lt;=L$11),0,MIN(AD191+AT192-BK192-L$11,$C192-SUM($BU192:CA192))))</f>
        <v>0</v>
      </c>
      <c r="CC192" s="174">
        <f ca="1">IF(NOT(debteliminator),0,IF(OR(M$11=0,AE191+AU192-BL192&lt;=M$11),0,MIN(AE191+AU192-BL192-M$11,$C192-SUM($BU192:CB192))))</f>
        <v>0</v>
      </c>
      <c r="CD192" s="174">
        <f ca="1">IF(NOT(debteliminator),0,IF(OR(N$11=0,AF191+AV192-BM192&lt;=N$11),0,MIN(AF191+AV192-BM192-N$11,$C192-SUM($BU192:CC192))))</f>
        <v>0</v>
      </c>
      <c r="CE192" s="174">
        <f ca="1">IF(NOT(debteliminator),0,IF(OR(O$11=0,AG191+AW192-BN192&lt;=O$11),0,MIN(AG191+AW192-BN192-O$11,$C192-SUM($BU192:CD192))))</f>
        <v>0</v>
      </c>
      <c r="CF192" s="174">
        <f ca="1">IF(NOT(debteliminator),0,IF(OR(P$11=0,AH191+AX192-BO192&lt;=P$11),0,MIN(AH191+AX192-BO192-P$11,$C192-SUM($BU192:CE192))))</f>
        <v>0</v>
      </c>
      <c r="CG192" s="174">
        <f ca="1">IF(NOT(debteliminator),0,IF(OR(Q$11=0,AI191+AY192-BP192&lt;=Q$11),0,MIN(AI191+AY192-BP192-Q$11,$C192-SUM($BU192:CF192))))</f>
        <v>0</v>
      </c>
      <c r="CH192" s="174">
        <f ca="1">IF(NOT(debteliminator),0,IF(OR(R$11=0,AJ191+AZ192-BQ192&lt;=R$11),0,MIN(AJ191+AZ192-BQ192-R$11,$C192-SUM($BU192:CG192))))</f>
        <v>0</v>
      </c>
      <c r="CI192" s="174">
        <f ca="1">IF(NOT(debteliminator),0,IF(OR(S$11=0,AK191+BA192-BR192&lt;=S$11),0,MIN(AK191+BA192-BR192-S$11,$C192-SUM($BU192:CH192))))</f>
        <v>0</v>
      </c>
      <c r="CJ192" s="177">
        <f t="shared" ca="1" si="97"/>
        <v>0</v>
      </c>
      <c r="CL192" s="178">
        <f t="shared" ca="1" si="100"/>
        <v>0</v>
      </c>
      <c r="CM192" s="174">
        <f ca="1">IF(X191&lt;=0,0,IF($C192-$CJ192&lt;=SUM($CL192:CL192),0,IF(BE192+$C192-$CJ192-SUM($CL192:CL192)&gt;X191+AN192,X191+AN192-BE192,$C192-$CJ192-SUM($CL192:CL192))))</f>
        <v>0</v>
      </c>
      <c r="CN192" s="174">
        <f ca="1">IF(Y191&lt;=0,0,IF($C192-$CJ192&lt;=SUM($CL192:CM192),0,IF(BF192+$C192-$CJ192-SUM($CL192:CM192)&gt;Y191+AO192,Y191+AO192-BF192,$C192-$CJ192-SUM($CL192:CM192))))</f>
        <v>0</v>
      </c>
      <c r="CO192" s="174">
        <f ca="1">IF(Z191&lt;=0,0,IF($C192-$CJ192&lt;=SUM($CL192:CN192),0,IF(BG192+$C192-$CJ192-SUM($CL192:CN192)&gt;Z191+AP192,Z191+AP192-BG192,$C192-$CJ192-SUM($CL192:CN192))))</f>
        <v>0</v>
      </c>
      <c r="CP192" s="174">
        <f ca="1">IF(AA191&lt;=0,0,IF($C192-$CJ192&lt;=SUM($CL192:CO192),0,IF(BH192+$C192-$CJ192-SUM($CL192:CO192)&gt;AA191+AQ192,AA191+AQ192-BH192,$C192-$CJ192-SUM($CL192:CO192))))</f>
        <v>0</v>
      </c>
      <c r="CQ192" s="174">
        <f ca="1">IF(AB191&lt;=0,0,IF($C192-$CJ192&lt;=SUM($CL192:CP192),0,IF(BI192+$C192-$CJ192-SUM($CL192:CP192)&gt;AB191+AR192,AB191+AR192-BI192,$C192-$CJ192-SUM($CL192:CP192))))</f>
        <v>0</v>
      </c>
      <c r="CR192" s="174">
        <f ca="1">IF(AC191&lt;=0,0,IF($C192-$CJ192&lt;=SUM($CL192:CQ192),0,IF(BJ192+$C192-$CJ192-SUM($CL192:CQ192)&gt;AC191+AS192,AC191+AS192-BJ192,$C192-$CJ192-SUM($CL192:CQ192))))</f>
        <v>0</v>
      </c>
      <c r="CS192" s="174">
        <f ca="1">IF(AD191&lt;=0,0,IF($C192-$CJ192&lt;=SUM($CL192:CR192),0,IF(BK192+$C192-$CJ192-SUM($CL192:CR192)&gt;AD191+AT192,AD191+AT192-BK192,$C192-$CJ192-SUM($CL192:CR192))))</f>
        <v>0</v>
      </c>
      <c r="CT192" s="174">
        <f ca="1">IF(AE191&lt;=0,0,IF($C192-$CJ192&lt;=SUM($CL192:CS192),0,IF(BL192+$C192-$CJ192-SUM($CL192:CS192)&gt;AE191+AU192,AE191+AU192-BL192,$C192-$CJ192-SUM($CL192:CS192))))</f>
        <v>0</v>
      </c>
      <c r="CU192" s="174">
        <f ca="1">IF(AF191&lt;=0,0,IF($C192-$CJ192&lt;=SUM($CL192:CT192),0,IF(BM192+$C192-$CJ192-SUM($CL192:CT192)&gt;AF191+AV192,AF191+AV192-BM192,$C192-$CJ192-SUM($CL192:CT192))))</f>
        <v>0</v>
      </c>
      <c r="CV192" s="174">
        <f ca="1">IF(AG191&lt;=0,0,IF($C192-$CJ192&lt;=SUM($CL192:CU192),0,IF(BN192+$C192-$CJ192-SUM($CL192:CU192)&gt;AG191+AW192,AG191+AW192-BN192,$C192-$CJ192-SUM($CL192:CU192))))</f>
        <v>0</v>
      </c>
      <c r="CW192" s="174">
        <f ca="1">IF(AH191&lt;=0,0,IF($C192-$CJ192&lt;=SUM($CL192:CV192),0,IF(BO192+$C192-$CJ192-SUM($CL192:CV192)&gt;AH191+AX192,AH191+AX192-BO192,$C192-$CJ192-SUM($CL192:CV192))))</f>
        <v>0</v>
      </c>
      <c r="CX192" s="174">
        <f ca="1">IF(AI191&lt;=0,0,IF($C192-$CJ192&lt;=SUM($CL192:CW192),0,IF(BP192+$C192-$CJ192-SUM($CL192:CW192)&gt;AI191+AY192,AI191+AY192-BP192,$C192-$CJ192-SUM($CL192:CW192))))</f>
        <v>0</v>
      </c>
      <c r="CY192" s="174">
        <f ca="1">IF(AJ191&lt;=0,0,IF($C192-$CJ192&lt;=SUM($CL192:CX192),0,IF(BQ192+$C192-$CJ192-SUM($CL192:CX192)&gt;AJ191+AZ192,AJ191+AZ192-BQ192,$C192-$CJ192-SUM($CL192:CX192))))</f>
        <v>0</v>
      </c>
      <c r="CZ192" s="174">
        <f ca="1">IF(AK191&lt;=0,0,IF($C192-$CJ192&lt;=SUM($CL192:CY192),0,IF(BR192+$C192-$CJ192-SUM($CL192:CY192)&gt;AK191+BA192,AK191+BA192-BR192,$C192-$CJ192-SUM($CL192:CY192))))</f>
        <v>0</v>
      </c>
      <c r="DA192" s="176"/>
      <c r="DB192" s="176"/>
    </row>
    <row r="193" spans="1:106">
      <c r="A193" s="165" t="str">
        <f t="shared" ca="1" si="86"/>
        <v/>
      </c>
      <c r="B193" s="166" t="e">
        <f t="shared" ca="1" si="98"/>
        <v>#N/A</v>
      </c>
      <c r="C193" s="169" t="str">
        <f ca="1">IF(A193="","",IF(debteliminator,IF(($E$7-BS193)&lt;0,0,$E$7-BS193),0)+D193)</f>
        <v/>
      </c>
      <c r="D193" s="420"/>
      <c r="E193" s="172">
        <f t="shared" ca="1" si="99"/>
        <v>0</v>
      </c>
      <c r="F193" s="172">
        <f t="shared" ca="1" si="101"/>
        <v>0</v>
      </c>
      <c r="G193" s="172">
        <f t="shared" ca="1" si="102"/>
        <v>0</v>
      </c>
      <c r="H193" s="172">
        <f t="shared" ca="1" si="103"/>
        <v>0</v>
      </c>
      <c r="I193" s="172">
        <f t="shared" ca="1" si="104"/>
        <v>0</v>
      </c>
      <c r="J193" s="172">
        <f t="shared" ca="1" si="105"/>
        <v>0</v>
      </c>
      <c r="K193" s="172">
        <f t="shared" ca="1" si="106"/>
        <v>0</v>
      </c>
      <c r="L193" s="172">
        <f t="shared" ca="1" si="107"/>
        <v>0</v>
      </c>
      <c r="M193" s="172">
        <f t="shared" ca="1" si="108"/>
        <v>0</v>
      </c>
      <c r="N193" s="172">
        <f t="shared" ca="1" si="109"/>
        <v>0</v>
      </c>
      <c r="O193" s="172">
        <f t="shared" ca="1" si="110"/>
        <v>0</v>
      </c>
      <c r="P193" s="172">
        <f t="shared" ca="1" si="111"/>
        <v>0</v>
      </c>
      <c r="Q193" s="172">
        <f t="shared" ca="1" si="112"/>
        <v>0</v>
      </c>
      <c r="R193" s="172">
        <f t="shared" ca="1" si="113"/>
        <v>0</v>
      </c>
      <c r="S193" s="172">
        <f t="shared" ca="1" si="114"/>
        <v>0</v>
      </c>
      <c r="U193" s="169">
        <f t="shared" ca="1" si="87"/>
        <v>0</v>
      </c>
      <c r="V193" s="173">
        <f t="shared" ca="1" si="88"/>
        <v>0</v>
      </c>
      <c r="W193" s="174">
        <f t="shared" ca="1" si="89"/>
        <v>0</v>
      </c>
      <c r="X193" s="174">
        <f t="shared" ca="1" si="118"/>
        <v>0</v>
      </c>
      <c r="Y193" s="174">
        <f t="shared" ca="1" si="118"/>
        <v>0</v>
      </c>
      <c r="Z193" s="174">
        <f t="shared" ca="1" si="118"/>
        <v>0</v>
      </c>
      <c r="AA193" s="174">
        <f t="shared" ca="1" si="118"/>
        <v>0</v>
      </c>
      <c r="AB193" s="174">
        <f t="shared" ca="1" si="118"/>
        <v>0</v>
      </c>
      <c r="AC193" s="174">
        <f t="shared" ca="1" si="118"/>
        <v>0</v>
      </c>
      <c r="AD193" s="174">
        <f t="shared" ca="1" si="118"/>
        <v>0</v>
      </c>
      <c r="AE193" s="174">
        <f t="shared" ca="1" si="118"/>
        <v>0</v>
      </c>
      <c r="AF193" s="174">
        <f t="shared" ca="1" si="118"/>
        <v>0</v>
      </c>
      <c r="AG193" s="174">
        <f t="shared" ca="1" si="118"/>
        <v>0</v>
      </c>
      <c r="AH193" s="174">
        <f t="shared" ca="1" si="118"/>
        <v>0</v>
      </c>
      <c r="AI193" s="174">
        <f t="shared" ca="1" si="118"/>
        <v>0</v>
      </c>
      <c r="AJ193" s="174">
        <f t="shared" ca="1" si="118"/>
        <v>0</v>
      </c>
      <c r="AK193" s="174">
        <f t="shared" ca="1" si="118"/>
        <v>0</v>
      </c>
      <c r="AL193" s="179"/>
      <c r="AM193" s="174">
        <f t="shared" ca="1" si="91"/>
        <v>0</v>
      </c>
      <c r="AN193" s="174">
        <f t="shared" ca="1" si="119"/>
        <v>0</v>
      </c>
      <c r="AO193" s="174">
        <f t="shared" ca="1" si="119"/>
        <v>0</v>
      </c>
      <c r="AP193" s="174">
        <f t="shared" ca="1" si="119"/>
        <v>0</v>
      </c>
      <c r="AQ193" s="174">
        <f t="shared" ca="1" si="119"/>
        <v>0</v>
      </c>
      <c r="AR193" s="174">
        <f t="shared" ca="1" si="119"/>
        <v>0</v>
      </c>
      <c r="AS193" s="174">
        <f t="shared" ca="1" si="119"/>
        <v>0</v>
      </c>
      <c r="AT193" s="174">
        <f t="shared" ca="1" si="119"/>
        <v>0</v>
      </c>
      <c r="AU193" s="174">
        <f t="shared" ca="1" si="119"/>
        <v>0</v>
      </c>
      <c r="AV193" s="174">
        <f t="shared" ca="1" si="119"/>
        <v>0</v>
      </c>
      <c r="AW193" s="174">
        <f t="shared" ca="1" si="119"/>
        <v>0</v>
      </c>
      <c r="AX193" s="174">
        <f t="shared" ca="1" si="119"/>
        <v>0</v>
      </c>
      <c r="AY193" s="174">
        <f t="shared" ca="1" si="119"/>
        <v>0</v>
      </c>
      <c r="AZ193" s="174">
        <f t="shared" ca="1" si="119"/>
        <v>0</v>
      </c>
      <c r="BA193" s="174">
        <f t="shared" ca="1" si="119"/>
        <v>0</v>
      </c>
      <c r="BB193" s="175">
        <f t="shared" ca="1" si="93"/>
        <v>0</v>
      </c>
      <c r="BC193" s="176"/>
      <c r="BD193" s="174">
        <f t="shared" ca="1" si="94"/>
        <v>0</v>
      </c>
      <c r="BE193" s="174">
        <f t="shared" ca="1" si="120"/>
        <v>0</v>
      </c>
      <c r="BF193" s="174">
        <f t="shared" ca="1" si="120"/>
        <v>0</v>
      </c>
      <c r="BG193" s="174">
        <f t="shared" ca="1" si="120"/>
        <v>0</v>
      </c>
      <c r="BH193" s="174">
        <f t="shared" ca="1" si="120"/>
        <v>0</v>
      </c>
      <c r="BI193" s="174">
        <f t="shared" ca="1" si="120"/>
        <v>0</v>
      </c>
      <c r="BJ193" s="174">
        <f t="shared" ca="1" si="120"/>
        <v>0</v>
      </c>
      <c r="BK193" s="174">
        <f t="shared" ca="1" si="120"/>
        <v>0</v>
      </c>
      <c r="BL193" s="174">
        <f t="shared" ca="1" si="120"/>
        <v>0</v>
      </c>
      <c r="BM193" s="174">
        <f t="shared" ca="1" si="120"/>
        <v>0</v>
      </c>
      <c r="BN193" s="174">
        <f t="shared" ca="1" si="120"/>
        <v>0</v>
      </c>
      <c r="BO193" s="174">
        <f t="shared" ca="1" si="120"/>
        <v>0</v>
      </c>
      <c r="BP193" s="174">
        <f t="shared" ca="1" si="120"/>
        <v>0</v>
      </c>
      <c r="BQ193" s="174">
        <f t="shared" ca="1" si="120"/>
        <v>0</v>
      </c>
      <c r="BR193" s="174">
        <f t="shared" ca="1" si="120"/>
        <v>0</v>
      </c>
      <c r="BS193" s="177">
        <f t="shared" ca="1" si="96"/>
        <v>0</v>
      </c>
      <c r="BT193" s="175"/>
      <c r="BU193" s="178">
        <f ca="1">IF(NOT(debteliminator),0,IF(OR(E$11=0,W192+AM193-BD193&lt;=E$11),0,MIN(W192+AM193-BD193-E$11,$C193)))</f>
        <v>0</v>
      </c>
      <c r="BV193" s="174">
        <f ca="1">IF(NOT(debteliminator),0,IF(OR(F$11=0,X192+AN193-BE193&lt;=F$11),0,MIN(X192+AN193-BE193-F$11,$C193-SUM($BU193:BU193))))</f>
        <v>0</v>
      </c>
      <c r="BW193" s="174">
        <f ca="1">IF(NOT(debteliminator),0,IF(OR(G$11=0,Y192+AO193-BF193&lt;=G$11),0,MIN(Y192+AO193-BF193-G$11,$C193-SUM($BU193:BV193))))</f>
        <v>0</v>
      </c>
      <c r="BX193" s="174">
        <f ca="1">IF(NOT(debteliminator),0,IF(OR(H$11=0,Z192+AP193-BG193&lt;=H$11),0,MIN(Z192+AP193-BG193-H$11,$C193-SUM($BU193:BW193))))</f>
        <v>0</v>
      </c>
      <c r="BY193" s="174">
        <f ca="1">IF(NOT(debteliminator),0,IF(OR(I$11=0,AA192+AQ193-BH193&lt;=I$11),0,MIN(AA192+AQ193-BH193-I$11,$C193-SUM($BU193:BX193))))</f>
        <v>0</v>
      </c>
      <c r="BZ193" s="174">
        <f ca="1">IF(NOT(debteliminator),0,IF(OR(J$11=0,AB192+AR193-BI193&lt;=J$11),0,MIN(AB192+AR193-BI193-J$11,$C193-SUM($BU193:BY193))))</f>
        <v>0</v>
      </c>
      <c r="CA193" s="174">
        <f ca="1">IF(NOT(debteliminator),0,IF(OR(K$11=0,AC192+AS193-BJ193&lt;=K$11),0,MIN(AC192+AS193-BJ193-K$11,$C193-SUM($BU193:BZ193))))</f>
        <v>0</v>
      </c>
      <c r="CB193" s="174">
        <f ca="1">IF(NOT(debteliminator),0,IF(OR(L$11=0,AD192+AT193-BK193&lt;=L$11),0,MIN(AD192+AT193-BK193-L$11,$C193-SUM($BU193:CA193))))</f>
        <v>0</v>
      </c>
      <c r="CC193" s="174">
        <f ca="1">IF(NOT(debteliminator),0,IF(OR(M$11=0,AE192+AU193-BL193&lt;=M$11),0,MIN(AE192+AU193-BL193-M$11,$C193-SUM($BU193:CB193))))</f>
        <v>0</v>
      </c>
      <c r="CD193" s="174">
        <f ca="1">IF(NOT(debteliminator),0,IF(OR(N$11=0,AF192+AV193-BM193&lt;=N$11),0,MIN(AF192+AV193-BM193-N$11,$C193-SUM($BU193:CC193))))</f>
        <v>0</v>
      </c>
      <c r="CE193" s="174">
        <f ca="1">IF(NOT(debteliminator),0,IF(OR(O$11=0,AG192+AW193-BN193&lt;=O$11),0,MIN(AG192+AW193-BN193-O$11,$C193-SUM($BU193:CD193))))</f>
        <v>0</v>
      </c>
      <c r="CF193" s="174">
        <f ca="1">IF(NOT(debteliminator),0,IF(OR(P$11=0,AH192+AX193-BO193&lt;=P$11),0,MIN(AH192+AX193-BO193-P$11,$C193-SUM($BU193:CE193))))</f>
        <v>0</v>
      </c>
      <c r="CG193" s="174">
        <f ca="1">IF(NOT(debteliminator),0,IF(OR(Q$11=0,AI192+AY193-BP193&lt;=Q$11),0,MIN(AI192+AY193-BP193-Q$11,$C193-SUM($BU193:CF193))))</f>
        <v>0</v>
      </c>
      <c r="CH193" s="174">
        <f ca="1">IF(NOT(debteliminator),0,IF(OR(R$11=0,AJ192+AZ193-BQ193&lt;=R$11),0,MIN(AJ192+AZ193-BQ193-R$11,$C193-SUM($BU193:CG193))))</f>
        <v>0</v>
      </c>
      <c r="CI193" s="174">
        <f ca="1">IF(NOT(debteliminator),0,IF(OR(S$11=0,AK192+BA193-BR193&lt;=S$11),0,MIN(AK192+BA193-BR193-S$11,$C193-SUM($BU193:CH193))))</f>
        <v>0</v>
      </c>
      <c r="CJ193" s="177">
        <f t="shared" ca="1" si="97"/>
        <v>0</v>
      </c>
      <c r="CL193" s="178">
        <f t="shared" ca="1" si="100"/>
        <v>0</v>
      </c>
      <c r="CM193" s="174">
        <f ca="1">IF(X192&lt;=0,0,IF($C193-$CJ193&lt;=SUM($CL193:CL193),0,IF(BE193+$C193-$CJ193-SUM($CL193:CL193)&gt;X192+AN193,X192+AN193-BE193,$C193-$CJ193-SUM($CL193:CL193))))</f>
        <v>0</v>
      </c>
      <c r="CN193" s="174">
        <f ca="1">IF(Y192&lt;=0,0,IF($C193-$CJ193&lt;=SUM($CL193:CM193),0,IF(BF193+$C193-$CJ193-SUM($CL193:CM193)&gt;Y192+AO193,Y192+AO193-BF193,$C193-$CJ193-SUM($CL193:CM193))))</f>
        <v>0</v>
      </c>
      <c r="CO193" s="174">
        <f ca="1">IF(Z192&lt;=0,0,IF($C193-$CJ193&lt;=SUM($CL193:CN193),0,IF(BG193+$C193-$CJ193-SUM($CL193:CN193)&gt;Z192+AP193,Z192+AP193-BG193,$C193-$CJ193-SUM($CL193:CN193))))</f>
        <v>0</v>
      </c>
      <c r="CP193" s="174">
        <f ca="1">IF(AA192&lt;=0,0,IF($C193-$CJ193&lt;=SUM($CL193:CO193),0,IF(BH193+$C193-$CJ193-SUM($CL193:CO193)&gt;AA192+AQ193,AA192+AQ193-BH193,$C193-$CJ193-SUM($CL193:CO193))))</f>
        <v>0</v>
      </c>
      <c r="CQ193" s="174">
        <f ca="1">IF(AB192&lt;=0,0,IF($C193-$CJ193&lt;=SUM($CL193:CP193),0,IF(BI193+$C193-$CJ193-SUM($CL193:CP193)&gt;AB192+AR193,AB192+AR193-BI193,$C193-$CJ193-SUM($CL193:CP193))))</f>
        <v>0</v>
      </c>
      <c r="CR193" s="174">
        <f ca="1">IF(AC192&lt;=0,0,IF($C193-$CJ193&lt;=SUM($CL193:CQ193),0,IF(BJ193+$C193-$CJ193-SUM($CL193:CQ193)&gt;AC192+AS193,AC192+AS193-BJ193,$C193-$CJ193-SUM($CL193:CQ193))))</f>
        <v>0</v>
      </c>
      <c r="CS193" s="174">
        <f ca="1">IF(AD192&lt;=0,0,IF($C193-$CJ193&lt;=SUM($CL193:CR193),0,IF(BK193+$C193-$CJ193-SUM($CL193:CR193)&gt;AD192+AT193,AD192+AT193-BK193,$C193-$CJ193-SUM($CL193:CR193))))</f>
        <v>0</v>
      </c>
      <c r="CT193" s="174">
        <f ca="1">IF(AE192&lt;=0,0,IF($C193-$CJ193&lt;=SUM($CL193:CS193),0,IF(BL193+$C193-$CJ193-SUM($CL193:CS193)&gt;AE192+AU193,AE192+AU193-BL193,$C193-$CJ193-SUM($CL193:CS193))))</f>
        <v>0</v>
      </c>
      <c r="CU193" s="174">
        <f ca="1">IF(AF192&lt;=0,0,IF($C193-$CJ193&lt;=SUM($CL193:CT193),0,IF(BM193+$C193-$CJ193-SUM($CL193:CT193)&gt;AF192+AV193,AF192+AV193-BM193,$C193-$CJ193-SUM($CL193:CT193))))</f>
        <v>0</v>
      </c>
      <c r="CV193" s="174">
        <f ca="1">IF(AG192&lt;=0,0,IF($C193-$CJ193&lt;=SUM($CL193:CU193),0,IF(BN193+$C193-$CJ193-SUM($CL193:CU193)&gt;AG192+AW193,AG192+AW193-BN193,$C193-$CJ193-SUM($CL193:CU193))))</f>
        <v>0</v>
      </c>
      <c r="CW193" s="174">
        <f ca="1">IF(AH192&lt;=0,0,IF($C193-$CJ193&lt;=SUM($CL193:CV193),0,IF(BO193+$C193-$CJ193-SUM($CL193:CV193)&gt;AH192+AX193,AH192+AX193-BO193,$C193-$CJ193-SUM($CL193:CV193))))</f>
        <v>0</v>
      </c>
      <c r="CX193" s="174">
        <f ca="1">IF(AI192&lt;=0,0,IF($C193-$CJ193&lt;=SUM($CL193:CW193),0,IF(BP193+$C193-$CJ193-SUM($CL193:CW193)&gt;AI192+AY193,AI192+AY193-BP193,$C193-$CJ193-SUM($CL193:CW193))))</f>
        <v>0</v>
      </c>
      <c r="CY193" s="174">
        <f ca="1">IF(AJ192&lt;=0,0,IF($C193-$CJ193&lt;=SUM($CL193:CX193),0,IF(BQ193+$C193-$CJ193-SUM($CL193:CX193)&gt;AJ192+AZ193,AJ192+AZ193-BQ193,$C193-$CJ193-SUM($CL193:CX193))))</f>
        <v>0</v>
      </c>
      <c r="CZ193" s="174">
        <f ca="1">IF(AK192&lt;=0,0,IF($C193-$CJ193&lt;=SUM($CL193:CY193),0,IF(BR193+$C193-$CJ193-SUM($CL193:CY193)&gt;AK192+BA193,AK192+BA193-BR193,$C193-$CJ193-SUM($CL193:CY193))))</f>
        <v>0</v>
      </c>
      <c r="DA193" s="176"/>
      <c r="DB193" s="176"/>
    </row>
    <row r="194" spans="1:106">
      <c r="A194" s="165" t="str">
        <f t="shared" ca="1" si="86"/>
        <v/>
      </c>
      <c r="B194" s="166" t="e">
        <f t="shared" ca="1" si="98"/>
        <v>#N/A</v>
      </c>
      <c r="C194" s="169" t="str">
        <f ca="1">IF(A194="","",IF(debteliminator,IF(($E$7-BS194)&lt;0,0,$E$7-BS194),0)+D194)</f>
        <v/>
      </c>
      <c r="D194" s="420"/>
      <c r="E194" s="172">
        <f t="shared" ca="1" si="99"/>
        <v>0</v>
      </c>
      <c r="F194" s="172">
        <f t="shared" ca="1" si="101"/>
        <v>0</v>
      </c>
      <c r="G194" s="172">
        <f t="shared" ca="1" si="102"/>
        <v>0</v>
      </c>
      <c r="H194" s="172">
        <f t="shared" ca="1" si="103"/>
        <v>0</v>
      </c>
      <c r="I194" s="172">
        <f t="shared" ca="1" si="104"/>
        <v>0</v>
      </c>
      <c r="J194" s="172">
        <f t="shared" ca="1" si="105"/>
        <v>0</v>
      </c>
      <c r="K194" s="172">
        <f t="shared" ca="1" si="106"/>
        <v>0</v>
      </c>
      <c r="L194" s="172">
        <f t="shared" ca="1" si="107"/>
        <v>0</v>
      </c>
      <c r="M194" s="172">
        <f t="shared" ca="1" si="108"/>
        <v>0</v>
      </c>
      <c r="N194" s="172">
        <f t="shared" ca="1" si="109"/>
        <v>0</v>
      </c>
      <c r="O194" s="172">
        <f t="shared" ca="1" si="110"/>
        <v>0</v>
      </c>
      <c r="P194" s="172">
        <f t="shared" ca="1" si="111"/>
        <v>0</v>
      </c>
      <c r="Q194" s="172">
        <f t="shared" ca="1" si="112"/>
        <v>0</v>
      </c>
      <c r="R194" s="172">
        <f t="shared" ca="1" si="113"/>
        <v>0</v>
      </c>
      <c r="S194" s="172">
        <f t="shared" ca="1" si="114"/>
        <v>0</v>
      </c>
      <c r="U194" s="169">
        <f t="shared" ca="1" si="87"/>
        <v>0</v>
      </c>
      <c r="V194" s="173">
        <f t="shared" ca="1" si="88"/>
        <v>0</v>
      </c>
      <c r="W194" s="174">
        <f t="shared" ca="1" si="89"/>
        <v>0</v>
      </c>
      <c r="X194" s="174">
        <f t="shared" ca="1" si="118"/>
        <v>0</v>
      </c>
      <c r="Y194" s="174">
        <f t="shared" ca="1" si="118"/>
        <v>0</v>
      </c>
      <c r="Z194" s="174">
        <f t="shared" ca="1" si="118"/>
        <v>0</v>
      </c>
      <c r="AA194" s="174">
        <f t="shared" ca="1" si="118"/>
        <v>0</v>
      </c>
      <c r="AB194" s="174">
        <f t="shared" ca="1" si="118"/>
        <v>0</v>
      </c>
      <c r="AC194" s="174">
        <f t="shared" ca="1" si="118"/>
        <v>0</v>
      </c>
      <c r="AD194" s="174">
        <f t="shared" ca="1" si="118"/>
        <v>0</v>
      </c>
      <c r="AE194" s="174">
        <f t="shared" ca="1" si="118"/>
        <v>0</v>
      </c>
      <c r="AF194" s="174">
        <f t="shared" ca="1" si="118"/>
        <v>0</v>
      </c>
      <c r="AG194" s="174">
        <f t="shared" ca="1" si="118"/>
        <v>0</v>
      </c>
      <c r="AH194" s="174">
        <f t="shared" ca="1" si="118"/>
        <v>0</v>
      </c>
      <c r="AI194" s="174">
        <f t="shared" ca="1" si="118"/>
        <v>0</v>
      </c>
      <c r="AJ194" s="174">
        <f t="shared" ca="1" si="118"/>
        <v>0</v>
      </c>
      <c r="AK194" s="174">
        <f t="shared" ca="1" si="118"/>
        <v>0</v>
      </c>
      <c r="AL194" s="179"/>
      <c r="AM194" s="174">
        <f t="shared" ca="1" si="91"/>
        <v>0</v>
      </c>
      <c r="AN194" s="174">
        <f t="shared" ca="1" si="119"/>
        <v>0</v>
      </c>
      <c r="AO194" s="174">
        <f t="shared" ca="1" si="119"/>
        <v>0</v>
      </c>
      <c r="AP194" s="174">
        <f t="shared" ca="1" si="119"/>
        <v>0</v>
      </c>
      <c r="AQ194" s="174">
        <f t="shared" ca="1" si="119"/>
        <v>0</v>
      </c>
      <c r="AR194" s="174">
        <f t="shared" ca="1" si="119"/>
        <v>0</v>
      </c>
      <c r="AS194" s="174">
        <f t="shared" ca="1" si="119"/>
        <v>0</v>
      </c>
      <c r="AT194" s="174">
        <f t="shared" ca="1" si="119"/>
        <v>0</v>
      </c>
      <c r="AU194" s="174">
        <f t="shared" ca="1" si="119"/>
        <v>0</v>
      </c>
      <c r="AV194" s="174">
        <f t="shared" ca="1" si="119"/>
        <v>0</v>
      </c>
      <c r="AW194" s="174">
        <f t="shared" ca="1" si="119"/>
        <v>0</v>
      </c>
      <c r="AX194" s="174">
        <f t="shared" ca="1" si="119"/>
        <v>0</v>
      </c>
      <c r="AY194" s="174">
        <f t="shared" ca="1" si="119"/>
        <v>0</v>
      </c>
      <c r="AZ194" s="174">
        <f t="shared" ca="1" si="119"/>
        <v>0</v>
      </c>
      <c r="BA194" s="174">
        <f t="shared" ca="1" si="119"/>
        <v>0</v>
      </c>
      <c r="BB194" s="175">
        <f t="shared" ca="1" si="93"/>
        <v>0</v>
      </c>
      <c r="BC194" s="176"/>
      <c r="BD194" s="174">
        <f t="shared" ca="1" si="94"/>
        <v>0</v>
      </c>
      <c r="BE194" s="174">
        <f t="shared" ca="1" si="120"/>
        <v>0</v>
      </c>
      <c r="BF194" s="174">
        <f t="shared" ca="1" si="120"/>
        <v>0</v>
      </c>
      <c r="BG194" s="174">
        <f t="shared" ca="1" si="120"/>
        <v>0</v>
      </c>
      <c r="BH194" s="174">
        <f t="shared" ca="1" si="120"/>
        <v>0</v>
      </c>
      <c r="BI194" s="174">
        <f t="shared" ca="1" si="120"/>
        <v>0</v>
      </c>
      <c r="BJ194" s="174">
        <f t="shared" ca="1" si="120"/>
        <v>0</v>
      </c>
      <c r="BK194" s="174">
        <f t="shared" ca="1" si="120"/>
        <v>0</v>
      </c>
      <c r="BL194" s="174">
        <f t="shared" ca="1" si="120"/>
        <v>0</v>
      </c>
      <c r="BM194" s="174">
        <f t="shared" ca="1" si="120"/>
        <v>0</v>
      </c>
      <c r="BN194" s="174">
        <f t="shared" ca="1" si="120"/>
        <v>0</v>
      </c>
      <c r="BO194" s="174">
        <f t="shared" ca="1" si="120"/>
        <v>0</v>
      </c>
      <c r="BP194" s="174">
        <f t="shared" ca="1" si="120"/>
        <v>0</v>
      </c>
      <c r="BQ194" s="174">
        <f t="shared" ca="1" si="120"/>
        <v>0</v>
      </c>
      <c r="BR194" s="174">
        <f t="shared" ca="1" si="120"/>
        <v>0</v>
      </c>
      <c r="BS194" s="177">
        <f t="shared" ca="1" si="96"/>
        <v>0</v>
      </c>
      <c r="BT194" s="175"/>
      <c r="BU194" s="178">
        <f ca="1">IF(NOT(debteliminator),0,IF(OR(E$11=0,W193+AM194-BD194&lt;=E$11),0,MIN(W193+AM194-BD194-E$11,$C194)))</f>
        <v>0</v>
      </c>
      <c r="BV194" s="174">
        <f ca="1">IF(NOT(debteliminator),0,IF(OR(F$11=0,X193+AN194-BE194&lt;=F$11),0,MIN(X193+AN194-BE194-F$11,$C194-SUM($BU194:BU194))))</f>
        <v>0</v>
      </c>
      <c r="BW194" s="174">
        <f ca="1">IF(NOT(debteliminator),0,IF(OR(G$11=0,Y193+AO194-BF194&lt;=G$11),0,MIN(Y193+AO194-BF194-G$11,$C194-SUM($BU194:BV194))))</f>
        <v>0</v>
      </c>
      <c r="BX194" s="174">
        <f ca="1">IF(NOT(debteliminator),0,IF(OR(H$11=0,Z193+AP194-BG194&lt;=H$11),0,MIN(Z193+AP194-BG194-H$11,$C194-SUM($BU194:BW194))))</f>
        <v>0</v>
      </c>
      <c r="BY194" s="174">
        <f ca="1">IF(NOT(debteliminator),0,IF(OR(I$11=0,AA193+AQ194-BH194&lt;=I$11),0,MIN(AA193+AQ194-BH194-I$11,$C194-SUM($BU194:BX194))))</f>
        <v>0</v>
      </c>
      <c r="BZ194" s="174">
        <f ca="1">IF(NOT(debteliminator),0,IF(OR(J$11=0,AB193+AR194-BI194&lt;=J$11),0,MIN(AB193+AR194-BI194-J$11,$C194-SUM($BU194:BY194))))</f>
        <v>0</v>
      </c>
      <c r="CA194" s="174">
        <f ca="1">IF(NOT(debteliminator),0,IF(OR(K$11=0,AC193+AS194-BJ194&lt;=K$11),0,MIN(AC193+AS194-BJ194-K$11,$C194-SUM($BU194:BZ194))))</f>
        <v>0</v>
      </c>
      <c r="CB194" s="174">
        <f ca="1">IF(NOT(debteliminator),0,IF(OR(L$11=0,AD193+AT194-BK194&lt;=L$11),0,MIN(AD193+AT194-BK194-L$11,$C194-SUM($BU194:CA194))))</f>
        <v>0</v>
      </c>
      <c r="CC194" s="174">
        <f ca="1">IF(NOT(debteliminator),0,IF(OR(M$11=0,AE193+AU194-BL194&lt;=M$11),0,MIN(AE193+AU194-BL194-M$11,$C194-SUM($BU194:CB194))))</f>
        <v>0</v>
      </c>
      <c r="CD194" s="174">
        <f ca="1">IF(NOT(debteliminator),0,IF(OR(N$11=0,AF193+AV194-BM194&lt;=N$11),0,MIN(AF193+AV194-BM194-N$11,$C194-SUM($BU194:CC194))))</f>
        <v>0</v>
      </c>
      <c r="CE194" s="174">
        <f ca="1">IF(NOT(debteliminator),0,IF(OR(O$11=0,AG193+AW194-BN194&lt;=O$11),0,MIN(AG193+AW194-BN194-O$11,$C194-SUM($BU194:CD194))))</f>
        <v>0</v>
      </c>
      <c r="CF194" s="174">
        <f ca="1">IF(NOT(debteliminator),0,IF(OR(P$11=0,AH193+AX194-BO194&lt;=P$11),0,MIN(AH193+AX194-BO194-P$11,$C194-SUM($BU194:CE194))))</f>
        <v>0</v>
      </c>
      <c r="CG194" s="174">
        <f ca="1">IF(NOT(debteliminator),0,IF(OR(Q$11=0,AI193+AY194-BP194&lt;=Q$11),0,MIN(AI193+AY194-BP194-Q$11,$C194-SUM($BU194:CF194))))</f>
        <v>0</v>
      </c>
      <c r="CH194" s="174">
        <f ca="1">IF(NOT(debteliminator),0,IF(OR(R$11=0,AJ193+AZ194-BQ194&lt;=R$11),0,MIN(AJ193+AZ194-BQ194-R$11,$C194-SUM($BU194:CG194))))</f>
        <v>0</v>
      </c>
      <c r="CI194" s="174">
        <f ca="1">IF(NOT(debteliminator),0,IF(OR(S$11=0,AK193+BA194-BR194&lt;=S$11),0,MIN(AK193+BA194-BR194-S$11,$C194-SUM($BU194:CH194))))</f>
        <v>0</v>
      </c>
      <c r="CJ194" s="177">
        <f t="shared" ca="1" si="97"/>
        <v>0</v>
      </c>
      <c r="CL194" s="178">
        <f t="shared" ca="1" si="100"/>
        <v>0</v>
      </c>
      <c r="CM194" s="174">
        <f ca="1">IF(X193&lt;=0,0,IF($C194-$CJ194&lt;=SUM($CL194:CL194),0,IF(BE194+$C194-$CJ194-SUM($CL194:CL194)&gt;X193+AN194,X193+AN194-BE194,$C194-$CJ194-SUM($CL194:CL194))))</f>
        <v>0</v>
      </c>
      <c r="CN194" s="174">
        <f ca="1">IF(Y193&lt;=0,0,IF($C194-$CJ194&lt;=SUM($CL194:CM194),0,IF(BF194+$C194-$CJ194-SUM($CL194:CM194)&gt;Y193+AO194,Y193+AO194-BF194,$C194-$CJ194-SUM($CL194:CM194))))</f>
        <v>0</v>
      </c>
      <c r="CO194" s="174">
        <f ca="1">IF(Z193&lt;=0,0,IF($C194-$CJ194&lt;=SUM($CL194:CN194),0,IF(BG194+$C194-$CJ194-SUM($CL194:CN194)&gt;Z193+AP194,Z193+AP194-BG194,$C194-$CJ194-SUM($CL194:CN194))))</f>
        <v>0</v>
      </c>
      <c r="CP194" s="174">
        <f ca="1">IF(AA193&lt;=0,0,IF($C194-$CJ194&lt;=SUM($CL194:CO194),0,IF(BH194+$C194-$CJ194-SUM($CL194:CO194)&gt;AA193+AQ194,AA193+AQ194-BH194,$C194-$CJ194-SUM($CL194:CO194))))</f>
        <v>0</v>
      </c>
      <c r="CQ194" s="174">
        <f ca="1">IF(AB193&lt;=0,0,IF($C194-$CJ194&lt;=SUM($CL194:CP194),0,IF(BI194+$C194-$CJ194-SUM($CL194:CP194)&gt;AB193+AR194,AB193+AR194-BI194,$C194-$CJ194-SUM($CL194:CP194))))</f>
        <v>0</v>
      </c>
      <c r="CR194" s="174">
        <f ca="1">IF(AC193&lt;=0,0,IF($C194-$CJ194&lt;=SUM($CL194:CQ194),0,IF(BJ194+$C194-$CJ194-SUM($CL194:CQ194)&gt;AC193+AS194,AC193+AS194-BJ194,$C194-$CJ194-SUM($CL194:CQ194))))</f>
        <v>0</v>
      </c>
      <c r="CS194" s="174">
        <f ca="1">IF(AD193&lt;=0,0,IF($C194-$CJ194&lt;=SUM($CL194:CR194),0,IF(BK194+$C194-$CJ194-SUM($CL194:CR194)&gt;AD193+AT194,AD193+AT194-BK194,$C194-$CJ194-SUM($CL194:CR194))))</f>
        <v>0</v>
      </c>
      <c r="CT194" s="174">
        <f ca="1">IF(AE193&lt;=0,0,IF($C194-$CJ194&lt;=SUM($CL194:CS194),0,IF(BL194+$C194-$CJ194-SUM($CL194:CS194)&gt;AE193+AU194,AE193+AU194-BL194,$C194-$CJ194-SUM($CL194:CS194))))</f>
        <v>0</v>
      </c>
      <c r="CU194" s="174">
        <f ca="1">IF(AF193&lt;=0,0,IF($C194-$CJ194&lt;=SUM($CL194:CT194),0,IF(BM194+$C194-$CJ194-SUM($CL194:CT194)&gt;AF193+AV194,AF193+AV194-BM194,$C194-$CJ194-SUM($CL194:CT194))))</f>
        <v>0</v>
      </c>
      <c r="CV194" s="174">
        <f ca="1">IF(AG193&lt;=0,0,IF($C194-$CJ194&lt;=SUM($CL194:CU194),0,IF(BN194+$C194-$CJ194-SUM($CL194:CU194)&gt;AG193+AW194,AG193+AW194-BN194,$C194-$CJ194-SUM($CL194:CU194))))</f>
        <v>0</v>
      </c>
      <c r="CW194" s="174">
        <f ca="1">IF(AH193&lt;=0,0,IF($C194-$CJ194&lt;=SUM($CL194:CV194),0,IF(BO194+$C194-$CJ194-SUM($CL194:CV194)&gt;AH193+AX194,AH193+AX194-BO194,$C194-$CJ194-SUM($CL194:CV194))))</f>
        <v>0</v>
      </c>
      <c r="CX194" s="174">
        <f ca="1">IF(AI193&lt;=0,0,IF($C194-$CJ194&lt;=SUM($CL194:CW194),0,IF(BP194+$C194-$CJ194-SUM($CL194:CW194)&gt;AI193+AY194,AI193+AY194-BP194,$C194-$CJ194-SUM($CL194:CW194))))</f>
        <v>0</v>
      </c>
      <c r="CY194" s="174">
        <f ca="1">IF(AJ193&lt;=0,0,IF($C194-$CJ194&lt;=SUM($CL194:CX194),0,IF(BQ194+$C194-$CJ194-SUM($CL194:CX194)&gt;AJ193+AZ194,AJ193+AZ194-BQ194,$C194-$CJ194-SUM($CL194:CX194))))</f>
        <v>0</v>
      </c>
      <c r="CZ194" s="174">
        <f ca="1">IF(AK193&lt;=0,0,IF($C194-$CJ194&lt;=SUM($CL194:CY194),0,IF(BR194+$C194-$CJ194-SUM($CL194:CY194)&gt;AK193+BA194,AK193+BA194-BR194,$C194-$CJ194-SUM($CL194:CY194))))</f>
        <v>0</v>
      </c>
      <c r="DA194" s="176"/>
      <c r="DB194" s="176"/>
    </row>
    <row r="195" spans="1:106">
      <c r="A195" s="165" t="str">
        <f t="shared" ca="1" si="86"/>
        <v/>
      </c>
      <c r="B195" s="166" t="e">
        <f t="shared" ca="1" si="98"/>
        <v>#N/A</v>
      </c>
      <c r="C195" s="169" t="str">
        <f ca="1">IF(A195="","",IF(debteliminator,IF(($E$7-BS195)&lt;0,0,$E$7-BS195),0)+D195)</f>
        <v/>
      </c>
      <c r="D195" s="420"/>
      <c r="E195" s="172">
        <f t="shared" ca="1" si="99"/>
        <v>0</v>
      </c>
      <c r="F195" s="172">
        <f t="shared" ca="1" si="101"/>
        <v>0</v>
      </c>
      <c r="G195" s="172">
        <f t="shared" ca="1" si="102"/>
        <v>0</v>
      </c>
      <c r="H195" s="172">
        <f t="shared" ca="1" si="103"/>
        <v>0</v>
      </c>
      <c r="I195" s="172">
        <f t="shared" ca="1" si="104"/>
        <v>0</v>
      </c>
      <c r="J195" s="172">
        <f t="shared" ca="1" si="105"/>
        <v>0</v>
      </c>
      <c r="K195" s="172">
        <f t="shared" ca="1" si="106"/>
        <v>0</v>
      </c>
      <c r="L195" s="172">
        <f t="shared" ca="1" si="107"/>
        <v>0</v>
      </c>
      <c r="M195" s="172">
        <f t="shared" ca="1" si="108"/>
        <v>0</v>
      </c>
      <c r="N195" s="172">
        <f t="shared" ca="1" si="109"/>
        <v>0</v>
      </c>
      <c r="O195" s="172">
        <f t="shared" ca="1" si="110"/>
        <v>0</v>
      </c>
      <c r="P195" s="172">
        <f t="shared" ca="1" si="111"/>
        <v>0</v>
      </c>
      <c r="Q195" s="172">
        <f t="shared" ca="1" si="112"/>
        <v>0</v>
      </c>
      <c r="R195" s="172">
        <f t="shared" ca="1" si="113"/>
        <v>0</v>
      </c>
      <c r="S195" s="172">
        <f t="shared" ca="1" si="114"/>
        <v>0</v>
      </c>
      <c r="U195" s="169">
        <f t="shared" ca="1" si="87"/>
        <v>0</v>
      </c>
      <c r="V195" s="173">
        <f t="shared" ca="1" si="88"/>
        <v>0</v>
      </c>
      <c r="W195" s="174">
        <f t="shared" ca="1" si="89"/>
        <v>0</v>
      </c>
      <c r="X195" s="174">
        <f t="shared" ca="1" si="118"/>
        <v>0</v>
      </c>
      <c r="Y195" s="174">
        <f t="shared" ca="1" si="118"/>
        <v>0</v>
      </c>
      <c r="Z195" s="174">
        <f t="shared" ca="1" si="118"/>
        <v>0</v>
      </c>
      <c r="AA195" s="174">
        <f t="shared" ca="1" si="118"/>
        <v>0</v>
      </c>
      <c r="AB195" s="174">
        <f t="shared" ca="1" si="118"/>
        <v>0</v>
      </c>
      <c r="AC195" s="174">
        <f t="shared" ca="1" si="118"/>
        <v>0</v>
      </c>
      <c r="AD195" s="174">
        <f t="shared" ca="1" si="118"/>
        <v>0</v>
      </c>
      <c r="AE195" s="174">
        <f t="shared" ca="1" si="118"/>
        <v>0</v>
      </c>
      <c r="AF195" s="174">
        <f t="shared" ca="1" si="118"/>
        <v>0</v>
      </c>
      <c r="AG195" s="174">
        <f t="shared" ca="1" si="118"/>
        <v>0</v>
      </c>
      <c r="AH195" s="174">
        <f t="shared" ca="1" si="118"/>
        <v>0</v>
      </c>
      <c r="AI195" s="174">
        <f t="shared" ca="1" si="118"/>
        <v>0</v>
      </c>
      <c r="AJ195" s="174">
        <f t="shared" ca="1" si="118"/>
        <v>0</v>
      </c>
      <c r="AK195" s="174">
        <f t="shared" ca="1" si="118"/>
        <v>0</v>
      </c>
      <c r="AL195" s="179"/>
      <c r="AM195" s="174">
        <f t="shared" ca="1" si="91"/>
        <v>0</v>
      </c>
      <c r="AN195" s="174">
        <f t="shared" ca="1" si="119"/>
        <v>0</v>
      </c>
      <c r="AO195" s="174">
        <f t="shared" ca="1" si="119"/>
        <v>0</v>
      </c>
      <c r="AP195" s="174">
        <f t="shared" ca="1" si="119"/>
        <v>0</v>
      </c>
      <c r="AQ195" s="174">
        <f t="shared" ca="1" si="119"/>
        <v>0</v>
      </c>
      <c r="AR195" s="174">
        <f t="shared" ca="1" si="119"/>
        <v>0</v>
      </c>
      <c r="AS195" s="174">
        <f t="shared" ca="1" si="119"/>
        <v>0</v>
      </c>
      <c r="AT195" s="174">
        <f t="shared" ca="1" si="119"/>
        <v>0</v>
      </c>
      <c r="AU195" s="174">
        <f t="shared" ca="1" si="119"/>
        <v>0</v>
      </c>
      <c r="AV195" s="174">
        <f t="shared" ca="1" si="119"/>
        <v>0</v>
      </c>
      <c r="AW195" s="174">
        <f t="shared" ca="1" si="119"/>
        <v>0</v>
      </c>
      <c r="AX195" s="174">
        <f t="shared" ca="1" si="119"/>
        <v>0</v>
      </c>
      <c r="AY195" s="174">
        <f t="shared" ca="1" si="119"/>
        <v>0</v>
      </c>
      <c r="AZ195" s="174">
        <f t="shared" ca="1" si="119"/>
        <v>0</v>
      </c>
      <c r="BA195" s="174">
        <f t="shared" ca="1" si="119"/>
        <v>0</v>
      </c>
      <c r="BB195" s="175">
        <f t="shared" ca="1" si="93"/>
        <v>0</v>
      </c>
      <c r="BC195" s="176"/>
      <c r="BD195" s="174">
        <f t="shared" ca="1" si="94"/>
        <v>0</v>
      </c>
      <c r="BE195" s="174">
        <f t="shared" ca="1" si="120"/>
        <v>0</v>
      </c>
      <c r="BF195" s="174">
        <f t="shared" ca="1" si="120"/>
        <v>0</v>
      </c>
      <c r="BG195" s="174">
        <f t="shared" ca="1" si="120"/>
        <v>0</v>
      </c>
      <c r="BH195" s="174">
        <f t="shared" ca="1" si="120"/>
        <v>0</v>
      </c>
      <c r="BI195" s="174">
        <f t="shared" ca="1" si="120"/>
        <v>0</v>
      </c>
      <c r="BJ195" s="174">
        <f t="shared" ca="1" si="120"/>
        <v>0</v>
      </c>
      <c r="BK195" s="174">
        <f t="shared" ca="1" si="120"/>
        <v>0</v>
      </c>
      <c r="BL195" s="174">
        <f t="shared" ca="1" si="120"/>
        <v>0</v>
      </c>
      <c r="BM195" s="174">
        <f t="shared" ca="1" si="120"/>
        <v>0</v>
      </c>
      <c r="BN195" s="174">
        <f t="shared" ca="1" si="120"/>
        <v>0</v>
      </c>
      <c r="BO195" s="174">
        <f t="shared" ca="1" si="120"/>
        <v>0</v>
      </c>
      <c r="BP195" s="174">
        <f t="shared" ca="1" si="120"/>
        <v>0</v>
      </c>
      <c r="BQ195" s="174">
        <f t="shared" ca="1" si="120"/>
        <v>0</v>
      </c>
      <c r="BR195" s="174">
        <f t="shared" ca="1" si="120"/>
        <v>0</v>
      </c>
      <c r="BS195" s="177">
        <f t="shared" ca="1" si="96"/>
        <v>0</v>
      </c>
      <c r="BT195" s="175"/>
      <c r="BU195" s="178">
        <f ca="1">IF(NOT(debteliminator),0,IF(OR(E$11=0,W194+AM195-BD195&lt;=E$11),0,MIN(W194+AM195-BD195-E$11,$C195)))</f>
        <v>0</v>
      </c>
      <c r="BV195" s="174">
        <f ca="1">IF(NOT(debteliminator),0,IF(OR(F$11=0,X194+AN195-BE195&lt;=F$11),0,MIN(X194+AN195-BE195-F$11,$C195-SUM($BU195:BU195))))</f>
        <v>0</v>
      </c>
      <c r="BW195" s="174">
        <f ca="1">IF(NOT(debteliminator),0,IF(OR(G$11=0,Y194+AO195-BF195&lt;=G$11),0,MIN(Y194+AO195-BF195-G$11,$C195-SUM($BU195:BV195))))</f>
        <v>0</v>
      </c>
      <c r="BX195" s="174">
        <f ca="1">IF(NOT(debteliminator),0,IF(OR(H$11=0,Z194+AP195-BG195&lt;=H$11),0,MIN(Z194+AP195-BG195-H$11,$C195-SUM($BU195:BW195))))</f>
        <v>0</v>
      </c>
      <c r="BY195" s="174">
        <f ca="1">IF(NOT(debteliminator),0,IF(OR(I$11=0,AA194+AQ195-BH195&lt;=I$11),0,MIN(AA194+AQ195-BH195-I$11,$C195-SUM($BU195:BX195))))</f>
        <v>0</v>
      </c>
      <c r="BZ195" s="174">
        <f ca="1">IF(NOT(debteliminator),0,IF(OR(J$11=0,AB194+AR195-BI195&lt;=J$11),0,MIN(AB194+AR195-BI195-J$11,$C195-SUM($BU195:BY195))))</f>
        <v>0</v>
      </c>
      <c r="CA195" s="174">
        <f ca="1">IF(NOT(debteliminator),0,IF(OR(K$11=0,AC194+AS195-BJ195&lt;=K$11),0,MIN(AC194+AS195-BJ195-K$11,$C195-SUM($BU195:BZ195))))</f>
        <v>0</v>
      </c>
      <c r="CB195" s="174">
        <f ca="1">IF(NOT(debteliminator),0,IF(OR(L$11=0,AD194+AT195-BK195&lt;=L$11),0,MIN(AD194+AT195-BK195-L$11,$C195-SUM($BU195:CA195))))</f>
        <v>0</v>
      </c>
      <c r="CC195" s="174">
        <f ca="1">IF(NOT(debteliminator),0,IF(OR(M$11=0,AE194+AU195-BL195&lt;=M$11),0,MIN(AE194+AU195-BL195-M$11,$C195-SUM($BU195:CB195))))</f>
        <v>0</v>
      </c>
      <c r="CD195" s="174">
        <f ca="1">IF(NOT(debteliminator),0,IF(OR(N$11=0,AF194+AV195-BM195&lt;=N$11),0,MIN(AF194+AV195-BM195-N$11,$C195-SUM($BU195:CC195))))</f>
        <v>0</v>
      </c>
      <c r="CE195" s="174">
        <f ca="1">IF(NOT(debteliminator),0,IF(OR(O$11=0,AG194+AW195-BN195&lt;=O$11),0,MIN(AG194+AW195-BN195-O$11,$C195-SUM($BU195:CD195))))</f>
        <v>0</v>
      </c>
      <c r="CF195" s="174">
        <f ca="1">IF(NOT(debteliminator),0,IF(OR(P$11=0,AH194+AX195-BO195&lt;=P$11),0,MIN(AH194+AX195-BO195-P$11,$C195-SUM($BU195:CE195))))</f>
        <v>0</v>
      </c>
      <c r="CG195" s="174">
        <f ca="1">IF(NOT(debteliminator),0,IF(OR(Q$11=0,AI194+AY195-BP195&lt;=Q$11),0,MIN(AI194+AY195-BP195-Q$11,$C195-SUM($BU195:CF195))))</f>
        <v>0</v>
      </c>
      <c r="CH195" s="174">
        <f ca="1">IF(NOT(debteliminator),0,IF(OR(R$11=0,AJ194+AZ195-BQ195&lt;=R$11),0,MIN(AJ194+AZ195-BQ195-R$11,$C195-SUM($BU195:CG195))))</f>
        <v>0</v>
      </c>
      <c r="CI195" s="174">
        <f ca="1">IF(NOT(debteliminator),0,IF(OR(S$11=0,AK194+BA195-BR195&lt;=S$11),0,MIN(AK194+BA195-BR195-S$11,$C195-SUM($BU195:CH195))))</f>
        <v>0</v>
      </c>
      <c r="CJ195" s="177">
        <f t="shared" ca="1" si="97"/>
        <v>0</v>
      </c>
      <c r="CL195" s="178">
        <f t="shared" ca="1" si="100"/>
        <v>0</v>
      </c>
      <c r="CM195" s="174">
        <f ca="1">IF(X194&lt;=0,0,IF($C195-$CJ195&lt;=SUM($CL195:CL195),0,IF(BE195+$C195-$CJ195-SUM($CL195:CL195)&gt;X194+AN195,X194+AN195-BE195,$C195-$CJ195-SUM($CL195:CL195))))</f>
        <v>0</v>
      </c>
      <c r="CN195" s="174">
        <f ca="1">IF(Y194&lt;=0,0,IF($C195-$CJ195&lt;=SUM($CL195:CM195),0,IF(BF195+$C195-$CJ195-SUM($CL195:CM195)&gt;Y194+AO195,Y194+AO195-BF195,$C195-$CJ195-SUM($CL195:CM195))))</f>
        <v>0</v>
      </c>
      <c r="CO195" s="174">
        <f ca="1">IF(Z194&lt;=0,0,IF($C195-$CJ195&lt;=SUM($CL195:CN195),0,IF(BG195+$C195-$CJ195-SUM($CL195:CN195)&gt;Z194+AP195,Z194+AP195-BG195,$C195-$CJ195-SUM($CL195:CN195))))</f>
        <v>0</v>
      </c>
      <c r="CP195" s="174">
        <f ca="1">IF(AA194&lt;=0,0,IF($C195-$CJ195&lt;=SUM($CL195:CO195),0,IF(BH195+$C195-$CJ195-SUM($CL195:CO195)&gt;AA194+AQ195,AA194+AQ195-BH195,$C195-$CJ195-SUM($CL195:CO195))))</f>
        <v>0</v>
      </c>
      <c r="CQ195" s="174">
        <f ca="1">IF(AB194&lt;=0,0,IF($C195-$CJ195&lt;=SUM($CL195:CP195),0,IF(BI195+$C195-$CJ195-SUM($CL195:CP195)&gt;AB194+AR195,AB194+AR195-BI195,$C195-$CJ195-SUM($CL195:CP195))))</f>
        <v>0</v>
      </c>
      <c r="CR195" s="174">
        <f ca="1">IF(AC194&lt;=0,0,IF($C195-$CJ195&lt;=SUM($CL195:CQ195),0,IF(BJ195+$C195-$CJ195-SUM($CL195:CQ195)&gt;AC194+AS195,AC194+AS195-BJ195,$C195-$CJ195-SUM($CL195:CQ195))))</f>
        <v>0</v>
      </c>
      <c r="CS195" s="174">
        <f ca="1">IF(AD194&lt;=0,0,IF($C195-$CJ195&lt;=SUM($CL195:CR195),0,IF(BK195+$C195-$CJ195-SUM($CL195:CR195)&gt;AD194+AT195,AD194+AT195-BK195,$C195-$CJ195-SUM($CL195:CR195))))</f>
        <v>0</v>
      </c>
      <c r="CT195" s="174">
        <f ca="1">IF(AE194&lt;=0,0,IF($C195-$CJ195&lt;=SUM($CL195:CS195),0,IF(BL195+$C195-$CJ195-SUM($CL195:CS195)&gt;AE194+AU195,AE194+AU195-BL195,$C195-$CJ195-SUM($CL195:CS195))))</f>
        <v>0</v>
      </c>
      <c r="CU195" s="174">
        <f ca="1">IF(AF194&lt;=0,0,IF($C195-$CJ195&lt;=SUM($CL195:CT195),0,IF(BM195+$C195-$CJ195-SUM($CL195:CT195)&gt;AF194+AV195,AF194+AV195-BM195,$C195-$CJ195-SUM($CL195:CT195))))</f>
        <v>0</v>
      </c>
      <c r="CV195" s="174">
        <f ca="1">IF(AG194&lt;=0,0,IF($C195-$CJ195&lt;=SUM($CL195:CU195),0,IF(BN195+$C195-$CJ195-SUM($CL195:CU195)&gt;AG194+AW195,AG194+AW195-BN195,$C195-$CJ195-SUM($CL195:CU195))))</f>
        <v>0</v>
      </c>
      <c r="CW195" s="174">
        <f ca="1">IF(AH194&lt;=0,0,IF($C195-$CJ195&lt;=SUM($CL195:CV195),0,IF(BO195+$C195-$CJ195-SUM($CL195:CV195)&gt;AH194+AX195,AH194+AX195-BO195,$C195-$CJ195-SUM($CL195:CV195))))</f>
        <v>0</v>
      </c>
      <c r="CX195" s="174">
        <f ca="1">IF(AI194&lt;=0,0,IF($C195-$CJ195&lt;=SUM($CL195:CW195),0,IF(BP195+$C195-$CJ195-SUM($CL195:CW195)&gt;AI194+AY195,AI194+AY195-BP195,$C195-$CJ195-SUM($CL195:CW195))))</f>
        <v>0</v>
      </c>
      <c r="CY195" s="174">
        <f ca="1">IF(AJ194&lt;=0,0,IF($C195-$CJ195&lt;=SUM($CL195:CX195),0,IF(BQ195+$C195-$CJ195-SUM($CL195:CX195)&gt;AJ194+AZ195,AJ194+AZ195-BQ195,$C195-$CJ195-SUM($CL195:CX195))))</f>
        <v>0</v>
      </c>
      <c r="CZ195" s="174">
        <f ca="1">IF(AK194&lt;=0,0,IF($C195-$CJ195&lt;=SUM($CL195:CY195),0,IF(BR195+$C195-$CJ195-SUM($CL195:CY195)&gt;AK194+BA195,AK194+BA195-BR195,$C195-$CJ195-SUM($CL195:CY195))))</f>
        <v>0</v>
      </c>
      <c r="DA195" s="176"/>
      <c r="DB195" s="176"/>
    </row>
    <row r="196" spans="1:106">
      <c r="A196" s="165" t="str">
        <f t="shared" ca="1" si="86"/>
        <v/>
      </c>
      <c r="B196" s="166" t="e">
        <f t="shared" ca="1" si="98"/>
        <v>#N/A</v>
      </c>
      <c r="C196" s="169" t="str">
        <f ca="1">IF(A196="","",IF(debteliminator,IF(($E$7-BS196)&lt;0,0,$E$7-BS196),0)+D196)</f>
        <v/>
      </c>
      <c r="D196" s="420"/>
      <c r="E196" s="172">
        <f t="shared" ca="1" si="99"/>
        <v>0</v>
      </c>
      <c r="F196" s="172">
        <f t="shared" ca="1" si="101"/>
        <v>0</v>
      </c>
      <c r="G196" s="172">
        <f t="shared" ca="1" si="102"/>
        <v>0</v>
      </c>
      <c r="H196" s="172">
        <f t="shared" ca="1" si="103"/>
        <v>0</v>
      </c>
      <c r="I196" s="172">
        <f t="shared" ca="1" si="104"/>
        <v>0</v>
      </c>
      <c r="J196" s="172">
        <f t="shared" ca="1" si="105"/>
        <v>0</v>
      </c>
      <c r="K196" s="172">
        <f t="shared" ca="1" si="106"/>
        <v>0</v>
      </c>
      <c r="L196" s="172">
        <f t="shared" ca="1" si="107"/>
        <v>0</v>
      </c>
      <c r="M196" s="172">
        <f t="shared" ca="1" si="108"/>
        <v>0</v>
      </c>
      <c r="N196" s="172">
        <f t="shared" ca="1" si="109"/>
        <v>0</v>
      </c>
      <c r="O196" s="172">
        <f t="shared" ca="1" si="110"/>
        <v>0</v>
      </c>
      <c r="P196" s="172">
        <f t="shared" ca="1" si="111"/>
        <v>0</v>
      </c>
      <c r="Q196" s="172">
        <f t="shared" ca="1" si="112"/>
        <v>0</v>
      </c>
      <c r="R196" s="172">
        <f t="shared" ca="1" si="113"/>
        <v>0</v>
      </c>
      <c r="S196" s="172">
        <f t="shared" ca="1" si="114"/>
        <v>0</v>
      </c>
      <c r="U196" s="169">
        <f t="shared" ca="1" si="87"/>
        <v>0</v>
      </c>
      <c r="V196" s="173">
        <f t="shared" ca="1" si="88"/>
        <v>0</v>
      </c>
      <c r="W196" s="174">
        <f t="shared" ca="1" si="89"/>
        <v>0</v>
      </c>
      <c r="X196" s="174">
        <f t="shared" ca="1" si="118"/>
        <v>0</v>
      </c>
      <c r="Y196" s="174">
        <f t="shared" ca="1" si="118"/>
        <v>0</v>
      </c>
      <c r="Z196" s="174">
        <f t="shared" ca="1" si="118"/>
        <v>0</v>
      </c>
      <c r="AA196" s="174">
        <f t="shared" ca="1" si="118"/>
        <v>0</v>
      </c>
      <c r="AB196" s="174">
        <f t="shared" ca="1" si="118"/>
        <v>0</v>
      </c>
      <c r="AC196" s="174">
        <f t="shared" ca="1" si="118"/>
        <v>0</v>
      </c>
      <c r="AD196" s="174">
        <f t="shared" ca="1" si="118"/>
        <v>0</v>
      </c>
      <c r="AE196" s="174">
        <f t="shared" ca="1" si="118"/>
        <v>0</v>
      </c>
      <c r="AF196" s="174">
        <f t="shared" ca="1" si="118"/>
        <v>0</v>
      </c>
      <c r="AG196" s="174">
        <f t="shared" ca="1" si="118"/>
        <v>0</v>
      </c>
      <c r="AH196" s="174">
        <f t="shared" ca="1" si="118"/>
        <v>0</v>
      </c>
      <c r="AI196" s="174">
        <f t="shared" ca="1" si="118"/>
        <v>0</v>
      </c>
      <c r="AJ196" s="174">
        <f t="shared" ca="1" si="118"/>
        <v>0</v>
      </c>
      <c r="AK196" s="174">
        <f t="shared" ca="1" si="118"/>
        <v>0</v>
      </c>
      <c r="AL196" s="179"/>
      <c r="AM196" s="174">
        <f t="shared" ca="1" si="91"/>
        <v>0</v>
      </c>
      <c r="AN196" s="174">
        <f t="shared" ca="1" si="119"/>
        <v>0</v>
      </c>
      <c r="AO196" s="174">
        <f t="shared" ca="1" si="119"/>
        <v>0</v>
      </c>
      <c r="AP196" s="174">
        <f t="shared" ca="1" si="119"/>
        <v>0</v>
      </c>
      <c r="AQ196" s="174">
        <f t="shared" ca="1" si="119"/>
        <v>0</v>
      </c>
      <c r="AR196" s="174">
        <f t="shared" ca="1" si="119"/>
        <v>0</v>
      </c>
      <c r="AS196" s="174">
        <f t="shared" ca="1" si="119"/>
        <v>0</v>
      </c>
      <c r="AT196" s="174">
        <f t="shared" ca="1" si="119"/>
        <v>0</v>
      </c>
      <c r="AU196" s="174">
        <f t="shared" ca="1" si="119"/>
        <v>0</v>
      </c>
      <c r="AV196" s="174">
        <f t="shared" ca="1" si="119"/>
        <v>0</v>
      </c>
      <c r="AW196" s="174">
        <f t="shared" ca="1" si="119"/>
        <v>0</v>
      </c>
      <c r="AX196" s="174">
        <f t="shared" ca="1" si="119"/>
        <v>0</v>
      </c>
      <c r="AY196" s="174">
        <f t="shared" ca="1" si="119"/>
        <v>0</v>
      </c>
      <c r="AZ196" s="174">
        <f t="shared" ca="1" si="119"/>
        <v>0</v>
      </c>
      <c r="BA196" s="174">
        <f t="shared" ca="1" si="119"/>
        <v>0</v>
      </c>
      <c r="BB196" s="175">
        <f t="shared" ca="1" si="93"/>
        <v>0</v>
      </c>
      <c r="BC196" s="176"/>
      <c r="BD196" s="174">
        <f t="shared" ca="1" si="94"/>
        <v>0</v>
      </c>
      <c r="BE196" s="174">
        <f t="shared" ca="1" si="120"/>
        <v>0</v>
      </c>
      <c r="BF196" s="174">
        <f t="shared" ca="1" si="120"/>
        <v>0</v>
      </c>
      <c r="BG196" s="174">
        <f t="shared" ca="1" si="120"/>
        <v>0</v>
      </c>
      <c r="BH196" s="174">
        <f t="shared" ca="1" si="120"/>
        <v>0</v>
      </c>
      <c r="BI196" s="174">
        <f t="shared" ca="1" si="120"/>
        <v>0</v>
      </c>
      <c r="BJ196" s="174">
        <f t="shared" ca="1" si="120"/>
        <v>0</v>
      </c>
      <c r="BK196" s="174">
        <f t="shared" ca="1" si="120"/>
        <v>0</v>
      </c>
      <c r="BL196" s="174">
        <f t="shared" ca="1" si="120"/>
        <v>0</v>
      </c>
      <c r="BM196" s="174">
        <f t="shared" ca="1" si="120"/>
        <v>0</v>
      </c>
      <c r="BN196" s="174">
        <f t="shared" ca="1" si="120"/>
        <v>0</v>
      </c>
      <c r="BO196" s="174">
        <f t="shared" ca="1" si="120"/>
        <v>0</v>
      </c>
      <c r="BP196" s="174">
        <f t="shared" ca="1" si="120"/>
        <v>0</v>
      </c>
      <c r="BQ196" s="174">
        <f t="shared" ca="1" si="120"/>
        <v>0</v>
      </c>
      <c r="BR196" s="174">
        <f t="shared" ca="1" si="120"/>
        <v>0</v>
      </c>
      <c r="BS196" s="177">
        <f t="shared" ca="1" si="96"/>
        <v>0</v>
      </c>
      <c r="BT196" s="175"/>
      <c r="BU196" s="178">
        <f ca="1">IF(NOT(debteliminator),0,IF(OR(E$11=0,W195+AM196-BD196&lt;=E$11),0,MIN(W195+AM196-BD196-E$11,$C196)))</f>
        <v>0</v>
      </c>
      <c r="BV196" s="174">
        <f ca="1">IF(NOT(debteliminator),0,IF(OR(F$11=0,X195+AN196-BE196&lt;=F$11),0,MIN(X195+AN196-BE196-F$11,$C196-SUM($BU196:BU196))))</f>
        <v>0</v>
      </c>
      <c r="BW196" s="174">
        <f ca="1">IF(NOT(debteliminator),0,IF(OR(G$11=0,Y195+AO196-BF196&lt;=G$11),0,MIN(Y195+AO196-BF196-G$11,$C196-SUM($BU196:BV196))))</f>
        <v>0</v>
      </c>
      <c r="BX196" s="174">
        <f ca="1">IF(NOT(debteliminator),0,IF(OR(H$11=0,Z195+AP196-BG196&lt;=H$11),0,MIN(Z195+AP196-BG196-H$11,$C196-SUM($BU196:BW196))))</f>
        <v>0</v>
      </c>
      <c r="BY196" s="174">
        <f ca="1">IF(NOT(debteliminator),0,IF(OR(I$11=0,AA195+AQ196-BH196&lt;=I$11),0,MIN(AA195+AQ196-BH196-I$11,$C196-SUM($BU196:BX196))))</f>
        <v>0</v>
      </c>
      <c r="BZ196" s="174">
        <f ca="1">IF(NOT(debteliminator),0,IF(OR(J$11=0,AB195+AR196-BI196&lt;=J$11),0,MIN(AB195+AR196-BI196-J$11,$C196-SUM($BU196:BY196))))</f>
        <v>0</v>
      </c>
      <c r="CA196" s="174">
        <f ca="1">IF(NOT(debteliminator),0,IF(OR(K$11=0,AC195+AS196-BJ196&lt;=K$11),0,MIN(AC195+AS196-BJ196-K$11,$C196-SUM($BU196:BZ196))))</f>
        <v>0</v>
      </c>
      <c r="CB196" s="174">
        <f ca="1">IF(NOT(debteliminator),0,IF(OR(L$11=0,AD195+AT196-BK196&lt;=L$11),0,MIN(AD195+AT196-BK196-L$11,$C196-SUM($BU196:CA196))))</f>
        <v>0</v>
      </c>
      <c r="CC196" s="174">
        <f ca="1">IF(NOT(debteliminator),0,IF(OR(M$11=0,AE195+AU196-BL196&lt;=M$11),0,MIN(AE195+AU196-BL196-M$11,$C196-SUM($BU196:CB196))))</f>
        <v>0</v>
      </c>
      <c r="CD196" s="174">
        <f ca="1">IF(NOT(debteliminator),0,IF(OR(N$11=0,AF195+AV196-BM196&lt;=N$11),0,MIN(AF195+AV196-BM196-N$11,$C196-SUM($BU196:CC196))))</f>
        <v>0</v>
      </c>
      <c r="CE196" s="174">
        <f ca="1">IF(NOT(debteliminator),0,IF(OR(O$11=0,AG195+AW196-BN196&lt;=O$11),0,MIN(AG195+AW196-BN196-O$11,$C196-SUM($BU196:CD196))))</f>
        <v>0</v>
      </c>
      <c r="CF196" s="174">
        <f ca="1">IF(NOT(debteliminator),0,IF(OR(P$11=0,AH195+AX196-BO196&lt;=P$11),0,MIN(AH195+AX196-BO196-P$11,$C196-SUM($BU196:CE196))))</f>
        <v>0</v>
      </c>
      <c r="CG196" s="174">
        <f ca="1">IF(NOT(debteliminator),0,IF(OR(Q$11=0,AI195+AY196-BP196&lt;=Q$11),0,MIN(AI195+AY196-BP196-Q$11,$C196-SUM($BU196:CF196))))</f>
        <v>0</v>
      </c>
      <c r="CH196" s="174">
        <f ca="1">IF(NOT(debteliminator),0,IF(OR(R$11=0,AJ195+AZ196-BQ196&lt;=R$11),0,MIN(AJ195+AZ196-BQ196-R$11,$C196-SUM($BU196:CG196))))</f>
        <v>0</v>
      </c>
      <c r="CI196" s="174">
        <f ca="1">IF(NOT(debteliminator),0,IF(OR(S$11=0,AK195+BA196-BR196&lt;=S$11),0,MIN(AK195+BA196-BR196-S$11,$C196-SUM($BU196:CH196))))</f>
        <v>0</v>
      </c>
      <c r="CJ196" s="177">
        <f t="shared" ca="1" si="97"/>
        <v>0</v>
      </c>
      <c r="CL196" s="178">
        <f t="shared" ca="1" si="100"/>
        <v>0</v>
      </c>
      <c r="CM196" s="174">
        <f ca="1">IF(X195&lt;=0,0,IF($C196-$CJ196&lt;=SUM($CL196:CL196),0,IF(BE196+$C196-$CJ196-SUM($CL196:CL196)&gt;X195+AN196,X195+AN196-BE196,$C196-$CJ196-SUM($CL196:CL196))))</f>
        <v>0</v>
      </c>
      <c r="CN196" s="174">
        <f ca="1">IF(Y195&lt;=0,0,IF($C196-$CJ196&lt;=SUM($CL196:CM196),0,IF(BF196+$C196-$CJ196-SUM($CL196:CM196)&gt;Y195+AO196,Y195+AO196-BF196,$C196-$CJ196-SUM($CL196:CM196))))</f>
        <v>0</v>
      </c>
      <c r="CO196" s="174">
        <f ca="1">IF(Z195&lt;=0,0,IF($C196-$CJ196&lt;=SUM($CL196:CN196),0,IF(BG196+$C196-$CJ196-SUM($CL196:CN196)&gt;Z195+AP196,Z195+AP196-BG196,$C196-$CJ196-SUM($CL196:CN196))))</f>
        <v>0</v>
      </c>
      <c r="CP196" s="174">
        <f ca="1">IF(AA195&lt;=0,0,IF($C196-$CJ196&lt;=SUM($CL196:CO196),0,IF(BH196+$C196-$CJ196-SUM($CL196:CO196)&gt;AA195+AQ196,AA195+AQ196-BH196,$C196-$CJ196-SUM($CL196:CO196))))</f>
        <v>0</v>
      </c>
      <c r="CQ196" s="174">
        <f ca="1">IF(AB195&lt;=0,0,IF($C196-$CJ196&lt;=SUM($CL196:CP196),0,IF(BI196+$C196-$CJ196-SUM($CL196:CP196)&gt;AB195+AR196,AB195+AR196-BI196,$C196-$CJ196-SUM($CL196:CP196))))</f>
        <v>0</v>
      </c>
      <c r="CR196" s="174">
        <f ca="1">IF(AC195&lt;=0,0,IF($C196-$CJ196&lt;=SUM($CL196:CQ196),0,IF(BJ196+$C196-$CJ196-SUM($CL196:CQ196)&gt;AC195+AS196,AC195+AS196-BJ196,$C196-$CJ196-SUM($CL196:CQ196))))</f>
        <v>0</v>
      </c>
      <c r="CS196" s="174">
        <f ca="1">IF(AD195&lt;=0,0,IF($C196-$CJ196&lt;=SUM($CL196:CR196),0,IF(BK196+$C196-$CJ196-SUM($CL196:CR196)&gt;AD195+AT196,AD195+AT196-BK196,$C196-$CJ196-SUM($CL196:CR196))))</f>
        <v>0</v>
      </c>
      <c r="CT196" s="174">
        <f ca="1">IF(AE195&lt;=0,0,IF($C196-$CJ196&lt;=SUM($CL196:CS196),0,IF(BL196+$C196-$CJ196-SUM($CL196:CS196)&gt;AE195+AU196,AE195+AU196-BL196,$C196-$CJ196-SUM($CL196:CS196))))</f>
        <v>0</v>
      </c>
      <c r="CU196" s="174">
        <f ca="1">IF(AF195&lt;=0,0,IF($C196-$CJ196&lt;=SUM($CL196:CT196),0,IF(BM196+$C196-$CJ196-SUM($CL196:CT196)&gt;AF195+AV196,AF195+AV196-BM196,$C196-$CJ196-SUM($CL196:CT196))))</f>
        <v>0</v>
      </c>
      <c r="CV196" s="174">
        <f ca="1">IF(AG195&lt;=0,0,IF($C196-$CJ196&lt;=SUM($CL196:CU196),0,IF(BN196+$C196-$CJ196-SUM($CL196:CU196)&gt;AG195+AW196,AG195+AW196-BN196,$C196-$CJ196-SUM($CL196:CU196))))</f>
        <v>0</v>
      </c>
      <c r="CW196" s="174">
        <f ca="1">IF(AH195&lt;=0,0,IF($C196-$CJ196&lt;=SUM($CL196:CV196),0,IF(BO196+$C196-$CJ196-SUM($CL196:CV196)&gt;AH195+AX196,AH195+AX196-BO196,$C196-$CJ196-SUM($CL196:CV196))))</f>
        <v>0</v>
      </c>
      <c r="CX196" s="174">
        <f ca="1">IF(AI195&lt;=0,0,IF($C196-$CJ196&lt;=SUM($CL196:CW196),0,IF(BP196+$C196-$CJ196-SUM($CL196:CW196)&gt;AI195+AY196,AI195+AY196-BP196,$C196-$CJ196-SUM($CL196:CW196))))</f>
        <v>0</v>
      </c>
      <c r="CY196" s="174">
        <f ca="1">IF(AJ195&lt;=0,0,IF($C196-$CJ196&lt;=SUM($CL196:CX196),0,IF(BQ196+$C196-$CJ196-SUM($CL196:CX196)&gt;AJ195+AZ196,AJ195+AZ196-BQ196,$C196-$CJ196-SUM($CL196:CX196))))</f>
        <v>0</v>
      </c>
      <c r="CZ196" s="174">
        <f ca="1">IF(AK195&lt;=0,0,IF($C196-$CJ196&lt;=SUM($CL196:CY196),0,IF(BR196+$C196-$CJ196-SUM($CL196:CY196)&gt;AK195+BA196,AK195+BA196-BR196,$C196-$CJ196-SUM($CL196:CY196))))</f>
        <v>0</v>
      </c>
      <c r="DA196" s="176"/>
      <c r="DB196" s="176"/>
    </row>
    <row r="197" spans="1:106">
      <c r="A197" s="165" t="str">
        <f t="shared" ca="1" si="86"/>
        <v/>
      </c>
      <c r="B197" s="166" t="e">
        <f t="shared" ca="1" si="98"/>
        <v>#N/A</v>
      </c>
      <c r="C197" s="169" t="str">
        <f ca="1">IF(A197="","",IF(debteliminator,IF(($E$7-BS197)&lt;0,0,$E$7-BS197),0)+D197)</f>
        <v/>
      </c>
      <c r="D197" s="420"/>
      <c r="E197" s="172">
        <f t="shared" ca="1" si="99"/>
        <v>0</v>
      </c>
      <c r="F197" s="172">
        <f t="shared" ca="1" si="101"/>
        <v>0</v>
      </c>
      <c r="G197" s="172">
        <f t="shared" ca="1" si="102"/>
        <v>0</v>
      </c>
      <c r="H197" s="172">
        <f t="shared" ca="1" si="103"/>
        <v>0</v>
      </c>
      <c r="I197" s="172">
        <f t="shared" ca="1" si="104"/>
        <v>0</v>
      </c>
      <c r="J197" s="172">
        <f t="shared" ca="1" si="105"/>
        <v>0</v>
      </c>
      <c r="K197" s="172">
        <f t="shared" ca="1" si="106"/>
        <v>0</v>
      </c>
      <c r="L197" s="172">
        <f t="shared" ca="1" si="107"/>
        <v>0</v>
      </c>
      <c r="M197" s="172">
        <f t="shared" ca="1" si="108"/>
        <v>0</v>
      </c>
      <c r="N197" s="172">
        <f t="shared" ca="1" si="109"/>
        <v>0</v>
      </c>
      <c r="O197" s="172">
        <f t="shared" ca="1" si="110"/>
        <v>0</v>
      </c>
      <c r="P197" s="172">
        <f t="shared" ca="1" si="111"/>
        <v>0</v>
      </c>
      <c r="Q197" s="172">
        <f t="shared" ca="1" si="112"/>
        <v>0</v>
      </c>
      <c r="R197" s="172">
        <f t="shared" ca="1" si="113"/>
        <v>0</v>
      </c>
      <c r="S197" s="172">
        <f t="shared" ca="1" si="114"/>
        <v>0</v>
      </c>
      <c r="U197" s="169">
        <f t="shared" ca="1" si="87"/>
        <v>0</v>
      </c>
      <c r="V197" s="173">
        <f t="shared" ca="1" si="88"/>
        <v>0</v>
      </c>
      <c r="W197" s="174">
        <f t="shared" ca="1" si="89"/>
        <v>0</v>
      </c>
      <c r="X197" s="174">
        <f t="shared" ca="1" si="118"/>
        <v>0</v>
      </c>
      <c r="Y197" s="174">
        <f t="shared" ca="1" si="118"/>
        <v>0</v>
      </c>
      <c r="Z197" s="174">
        <f t="shared" ca="1" si="118"/>
        <v>0</v>
      </c>
      <c r="AA197" s="174">
        <f t="shared" ca="1" si="118"/>
        <v>0</v>
      </c>
      <c r="AB197" s="174">
        <f t="shared" ca="1" si="118"/>
        <v>0</v>
      </c>
      <c r="AC197" s="174">
        <f t="shared" ca="1" si="118"/>
        <v>0</v>
      </c>
      <c r="AD197" s="174">
        <f t="shared" ca="1" si="118"/>
        <v>0</v>
      </c>
      <c r="AE197" s="174">
        <f t="shared" ca="1" si="118"/>
        <v>0</v>
      </c>
      <c r="AF197" s="174">
        <f t="shared" ca="1" si="118"/>
        <v>0</v>
      </c>
      <c r="AG197" s="174">
        <f t="shared" ca="1" si="118"/>
        <v>0</v>
      </c>
      <c r="AH197" s="174">
        <f t="shared" ca="1" si="118"/>
        <v>0</v>
      </c>
      <c r="AI197" s="174">
        <f t="shared" ca="1" si="118"/>
        <v>0</v>
      </c>
      <c r="AJ197" s="174">
        <f t="shared" ca="1" si="118"/>
        <v>0</v>
      </c>
      <c r="AK197" s="174">
        <f t="shared" ca="1" si="118"/>
        <v>0</v>
      </c>
      <c r="AL197" s="179"/>
      <c r="AM197" s="174">
        <f t="shared" ca="1" si="91"/>
        <v>0</v>
      </c>
      <c r="AN197" s="174">
        <f t="shared" ca="1" si="119"/>
        <v>0</v>
      </c>
      <c r="AO197" s="174">
        <f t="shared" ca="1" si="119"/>
        <v>0</v>
      </c>
      <c r="AP197" s="174">
        <f t="shared" ca="1" si="119"/>
        <v>0</v>
      </c>
      <c r="AQ197" s="174">
        <f t="shared" ca="1" si="119"/>
        <v>0</v>
      </c>
      <c r="AR197" s="174">
        <f t="shared" ca="1" si="119"/>
        <v>0</v>
      </c>
      <c r="AS197" s="174">
        <f t="shared" ca="1" si="119"/>
        <v>0</v>
      </c>
      <c r="AT197" s="174">
        <f t="shared" ca="1" si="119"/>
        <v>0</v>
      </c>
      <c r="AU197" s="174">
        <f t="shared" ca="1" si="119"/>
        <v>0</v>
      </c>
      <c r="AV197" s="174">
        <f t="shared" ca="1" si="119"/>
        <v>0</v>
      </c>
      <c r="AW197" s="174">
        <f t="shared" ca="1" si="119"/>
        <v>0</v>
      </c>
      <c r="AX197" s="174">
        <f t="shared" ca="1" si="119"/>
        <v>0</v>
      </c>
      <c r="AY197" s="174">
        <f t="shared" ca="1" si="119"/>
        <v>0</v>
      </c>
      <c r="AZ197" s="174">
        <f t="shared" ca="1" si="119"/>
        <v>0</v>
      </c>
      <c r="BA197" s="174">
        <f t="shared" ca="1" si="119"/>
        <v>0</v>
      </c>
      <c r="BB197" s="175">
        <f t="shared" ca="1" si="93"/>
        <v>0</v>
      </c>
      <c r="BC197" s="176"/>
      <c r="BD197" s="174">
        <f t="shared" ca="1" si="94"/>
        <v>0</v>
      </c>
      <c r="BE197" s="174">
        <f t="shared" ca="1" si="120"/>
        <v>0</v>
      </c>
      <c r="BF197" s="174">
        <f t="shared" ca="1" si="120"/>
        <v>0</v>
      </c>
      <c r="BG197" s="174">
        <f t="shared" ca="1" si="120"/>
        <v>0</v>
      </c>
      <c r="BH197" s="174">
        <f t="shared" ca="1" si="120"/>
        <v>0</v>
      </c>
      <c r="BI197" s="174">
        <f t="shared" ca="1" si="120"/>
        <v>0</v>
      </c>
      <c r="BJ197" s="174">
        <f t="shared" ca="1" si="120"/>
        <v>0</v>
      </c>
      <c r="BK197" s="174">
        <f t="shared" ca="1" si="120"/>
        <v>0</v>
      </c>
      <c r="BL197" s="174">
        <f t="shared" ca="1" si="120"/>
        <v>0</v>
      </c>
      <c r="BM197" s="174">
        <f t="shared" ca="1" si="120"/>
        <v>0</v>
      </c>
      <c r="BN197" s="174">
        <f t="shared" ca="1" si="120"/>
        <v>0</v>
      </c>
      <c r="BO197" s="174">
        <f t="shared" ca="1" si="120"/>
        <v>0</v>
      </c>
      <c r="BP197" s="174">
        <f t="shared" ca="1" si="120"/>
        <v>0</v>
      </c>
      <c r="BQ197" s="174">
        <f t="shared" ca="1" si="120"/>
        <v>0</v>
      </c>
      <c r="BR197" s="174">
        <f t="shared" ca="1" si="120"/>
        <v>0</v>
      </c>
      <c r="BS197" s="177">
        <f t="shared" ca="1" si="96"/>
        <v>0</v>
      </c>
      <c r="BT197" s="175"/>
      <c r="BU197" s="178">
        <f ca="1">IF(NOT(debteliminator),0,IF(OR(E$11=0,W196+AM197-BD197&lt;=E$11),0,MIN(W196+AM197-BD197-E$11,$C197)))</f>
        <v>0</v>
      </c>
      <c r="BV197" s="174">
        <f ca="1">IF(NOT(debteliminator),0,IF(OR(F$11=0,X196+AN197-BE197&lt;=F$11),0,MIN(X196+AN197-BE197-F$11,$C197-SUM($BU197:BU197))))</f>
        <v>0</v>
      </c>
      <c r="BW197" s="174">
        <f ca="1">IF(NOT(debteliminator),0,IF(OR(G$11=0,Y196+AO197-BF197&lt;=G$11),0,MIN(Y196+AO197-BF197-G$11,$C197-SUM($BU197:BV197))))</f>
        <v>0</v>
      </c>
      <c r="BX197" s="174">
        <f ca="1">IF(NOT(debteliminator),0,IF(OR(H$11=0,Z196+AP197-BG197&lt;=H$11),0,MIN(Z196+AP197-BG197-H$11,$C197-SUM($BU197:BW197))))</f>
        <v>0</v>
      </c>
      <c r="BY197" s="174">
        <f ca="1">IF(NOT(debteliminator),0,IF(OR(I$11=0,AA196+AQ197-BH197&lt;=I$11),0,MIN(AA196+AQ197-BH197-I$11,$C197-SUM($BU197:BX197))))</f>
        <v>0</v>
      </c>
      <c r="BZ197" s="174">
        <f ca="1">IF(NOT(debteliminator),0,IF(OR(J$11=0,AB196+AR197-BI197&lt;=J$11),0,MIN(AB196+AR197-BI197-J$11,$C197-SUM($BU197:BY197))))</f>
        <v>0</v>
      </c>
      <c r="CA197" s="174">
        <f ca="1">IF(NOT(debteliminator),0,IF(OR(K$11=0,AC196+AS197-BJ197&lt;=K$11),0,MIN(AC196+AS197-BJ197-K$11,$C197-SUM($BU197:BZ197))))</f>
        <v>0</v>
      </c>
      <c r="CB197" s="174">
        <f ca="1">IF(NOT(debteliminator),0,IF(OR(L$11=0,AD196+AT197-BK197&lt;=L$11),0,MIN(AD196+AT197-BK197-L$11,$C197-SUM($BU197:CA197))))</f>
        <v>0</v>
      </c>
      <c r="CC197" s="174">
        <f ca="1">IF(NOT(debteliminator),0,IF(OR(M$11=0,AE196+AU197-BL197&lt;=M$11),0,MIN(AE196+AU197-BL197-M$11,$C197-SUM($BU197:CB197))))</f>
        <v>0</v>
      </c>
      <c r="CD197" s="174">
        <f ca="1">IF(NOT(debteliminator),0,IF(OR(N$11=0,AF196+AV197-BM197&lt;=N$11),0,MIN(AF196+AV197-BM197-N$11,$C197-SUM($BU197:CC197))))</f>
        <v>0</v>
      </c>
      <c r="CE197" s="174">
        <f ca="1">IF(NOT(debteliminator),0,IF(OR(O$11=0,AG196+AW197-BN197&lt;=O$11),0,MIN(AG196+AW197-BN197-O$11,$C197-SUM($BU197:CD197))))</f>
        <v>0</v>
      </c>
      <c r="CF197" s="174">
        <f ca="1">IF(NOT(debteliminator),0,IF(OR(P$11=0,AH196+AX197-BO197&lt;=P$11),0,MIN(AH196+AX197-BO197-P$11,$C197-SUM($BU197:CE197))))</f>
        <v>0</v>
      </c>
      <c r="CG197" s="174">
        <f ca="1">IF(NOT(debteliminator),0,IF(OR(Q$11=0,AI196+AY197-BP197&lt;=Q$11),0,MIN(AI196+AY197-BP197-Q$11,$C197-SUM($BU197:CF197))))</f>
        <v>0</v>
      </c>
      <c r="CH197" s="174">
        <f ca="1">IF(NOT(debteliminator),0,IF(OR(R$11=0,AJ196+AZ197-BQ197&lt;=R$11),0,MIN(AJ196+AZ197-BQ197-R$11,$C197-SUM($BU197:CG197))))</f>
        <v>0</v>
      </c>
      <c r="CI197" s="174">
        <f ca="1">IF(NOT(debteliminator),0,IF(OR(S$11=0,AK196+BA197-BR197&lt;=S$11),0,MIN(AK196+BA197-BR197-S$11,$C197-SUM($BU197:CH197))))</f>
        <v>0</v>
      </c>
      <c r="CJ197" s="177">
        <f t="shared" ca="1" si="97"/>
        <v>0</v>
      </c>
      <c r="CL197" s="178">
        <f t="shared" ca="1" si="100"/>
        <v>0</v>
      </c>
      <c r="CM197" s="174">
        <f ca="1">IF(X196&lt;=0,0,IF($C197-$CJ197&lt;=SUM($CL197:CL197),0,IF(BE197+$C197-$CJ197-SUM($CL197:CL197)&gt;X196+AN197,X196+AN197-BE197,$C197-$CJ197-SUM($CL197:CL197))))</f>
        <v>0</v>
      </c>
      <c r="CN197" s="174">
        <f ca="1">IF(Y196&lt;=0,0,IF($C197-$CJ197&lt;=SUM($CL197:CM197),0,IF(BF197+$C197-$CJ197-SUM($CL197:CM197)&gt;Y196+AO197,Y196+AO197-BF197,$C197-$CJ197-SUM($CL197:CM197))))</f>
        <v>0</v>
      </c>
      <c r="CO197" s="174">
        <f ca="1">IF(Z196&lt;=0,0,IF($C197-$CJ197&lt;=SUM($CL197:CN197),0,IF(BG197+$C197-$CJ197-SUM($CL197:CN197)&gt;Z196+AP197,Z196+AP197-BG197,$C197-$CJ197-SUM($CL197:CN197))))</f>
        <v>0</v>
      </c>
      <c r="CP197" s="174">
        <f ca="1">IF(AA196&lt;=0,0,IF($C197-$CJ197&lt;=SUM($CL197:CO197),0,IF(BH197+$C197-$CJ197-SUM($CL197:CO197)&gt;AA196+AQ197,AA196+AQ197-BH197,$C197-$CJ197-SUM($CL197:CO197))))</f>
        <v>0</v>
      </c>
      <c r="CQ197" s="174">
        <f ca="1">IF(AB196&lt;=0,0,IF($C197-$CJ197&lt;=SUM($CL197:CP197),0,IF(BI197+$C197-$CJ197-SUM($CL197:CP197)&gt;AB196+AR197,AB196+AR197-BI197,$C197-$CJ197-SUM($CL197:CP197))))</f>
        <v>0</v>
      </c>
      <c r="CR197" s="174">
        <f ca="1">IF(AC196&lt;=0,0,IF($C197-$CJ197&lt;=SUM($CL197:CQ197),0,IF(BJ197+$C197-$CJ197-SUM($CL197:CQ197)&gt;AC196+AS197,AC196+AS197-BJ197,$C197-$CJ197-SUM($CL197:CQ197))))</f>
        <v>0</v>
      </c>
      <c r="CS197" s="174">
        <f ca="1">IF(AD196&lt;=0,0,IF($C197-$CJ197&lt;=SUM($CL197:CR197),0,IF(BK197+$C197-$CJ197-SUM($CL197:CR197)&gt;AD196+AT197,AD196+AT197-BK197,$C197-$CJ197-SUM($CL197:CR197))))</f>
        <v>0</v>
      </c>
      <c r="CT197" s="174">
        <f ca="1">IF(AE196&lt;=0,0,IF($C197-$CJ197&lt;=SUM($CL197:CS197),0,IF(BL197+$C197-$CJ197-SUM($CL197:CS197)&gt;AE196+AU197,AE196+AU197-BL197,$C197-$CJ197-SUM($CL197:CS197))))</f>
        <v>0</v>
      </c>
      <c r="CU197" s="174">
        <f ca="1">IF(AF196&lt;=0,0,IF($C197-$CJ197&lt;=SUM($CL197:CT197),0,IF(BM197+$C197-$CJ197-SUM($CL197:CT197)&gt;AF196+AV197,AF196+AV197-BM197,$C197-$CJ197-SUM($CL197:CT197))))</f>
        <v>0</v>
      </c>
      <c r="CV197" s="174">
        <f ca="1">IF(AG196&lt;=0,0,IF($C197-$CJ197&lt;=SUM($CL197:CU197),0,IF(BN197+$C197-$CJ197-SUM($CL197:CU197)&gt;AG196+AW197,AG196+AW197-BN197,$C197-$CJ197-SUM($CL197:CU197))))</f>
        <v>0</v>
      </c>
      <c r="CW197" s="174">
        <f ca="1">IF(AH196&lt;=0,0,IF($C197-$CJ197&lt;=SUM($CL197:CV197),0,IF(BO197+$C197-$CJ197-SUM($CL197:CV197)&gt;AH196+AX197,AH196+AX197-BO197,$C197-$CJ197-SUM($CL197:CV197))))</f>
        <v>0</v>
      </c>
      <c r="CX197" s="174">
        <f ca="1">IF(AI196&lt;=0,0,IF($C197-$CJ197&lt;=SUM($CL197:CW197),0,IF(BP197+$C197-$CJ197-SUM($CL197:CW197)&gt;AI196+AY197,AI196+AY197-BP197,$C197-$CJ197-SUM($CL197:CW197))))</f>
        <v>0</v>
      </c>
      <c r="CY197" s="174">
        <f ca="1">IF(AJ196&lt;=0,0,IF($C197-$CJ197&lt;=SUM($CL197:CX197),0,IF(BQ197+$C197-$CJ197-SUM($CL197:CX197)&gt;AJ196+AZ197,AJ196+AZ197-BQ197,$C197-$CJ197-SUM($CL197:CX197))))</f>
        <v>0</v>
      </c>
      <c r="CZ197" s="174">
        <f ca="1">IF(AK196&lt;=0,0,IF($C197-$CJ197&lt;=SUM($CL197:CY197),0,IF(BR197+$C197-$CJ197-SUM($CL197:CY197)&gt;AK196+BA197,AK196+BA197-BR197,$C197-$CJ197-SUM($CL197:CY197))))</f>
        <v>0</v>
      </c>
      <c r="DA197" s="176"/>
      <c r="DB197" s="176"/>
    </row>
    <row r="198" spans="1:106">
      <c r="A198" s="165" t="str">
        <f t="shared" ca="1" si="86"/>
        <v/>
      </c>
      <c r="B198" s="166" t="e">
        <f t="shared" ca="1" si="98"/>
        <v>#N/A</v>
      </c>
      <c r="C198" s="169" t="str">
        <f ca="1">IF(A198="","",IF(debteliminator,IF(($E$7-BS198)&lt;0,0,$E$7-BS198),0)+D198)</f>
        <v/>
      </c>
      <c r="D198" s="420"/>
      <c r="E198" s="172">
        <f t="shared" ca="1" si="99"/>
        <v>0</v>
      </c>
      <c r="F198" s="172">
        <f t="shared" ca="1" si="101"/>
        <v>0</v>
      </c>
      <c r="G198" s="172">
        <f t="shared" ca="1" si="102"/>
        <v>0</v>
      </c>
      <c r="H198" s="172">
        <f t="shared" ca="1" si="103"/>
        <v>0</v>
      </c>
      <c r="I198" s="172">
        <f t="shared" ca="1" si="104"/>
        <v>0</v>
      </c>
      <c r="J198" s="172">
        <f t="shared" ca="1" si="105"/>
        <v>0</v>
      </c>
      <c r="K198" s="172">
        <f t="shared" ca="1" si="106"/>
        <v>0</v>
      </c>
      <c r="L198" s="172">
        <f t="shared" ca="1" si="107"/>
        <v>0</v>
      </c>
      <c r="M198" s="172">
        <f t="shared" ca="1" si="108"/>
        <v>0</v>
      </c>
      <c r="N198" s="172">
        <f t="shared" ca="1" si="109"/>
        <v>0</v>
      </c>
      <c r="O198" s="172">
        <f t="shared" ca="1" si="110"/>
        <v>0</v>
      </c>
      <c r="P198" s="172">
        <f t="shared" ca="1" si="111"/>
        <v>0</v>
      </c>
      <c r="Q198" s="172">
        <f t="shared" ca="1" si="112"/>
        <v>0</v>
      </c>
      <c r="R198" s="172">
        <f t="shared" ca="1" si="113"/>
        <v>0</v>
      </c>
      <c r="S198" s="172">
        <f t="shared" ca="1" si="114"/>
        <v>0</v>
      </c>
      <c r="U198" s="169">
        <f t="shared" ca="1" si="87"/>
        <v>0</v>
      </c>
      <c r="V198" s="173">
        <f t="shared" ca="1" si="88"/>
        <v>0</v>
      </c>
      <c r="W198" s="174">
        <f t="shared" ca="1" si="89"/>
        <v>0</v>
      </c>
      <c r="X198" s="174">
        <f t="shared" ca="1" si="118"/>
        <v>0</v>
      </c>
      <c r="Y198" s="174">
        <f t="shared" ca="1" si="118"/>
        <v>0</v>
      </c>
      <c r="Z198" s="174">
        <f t="shared" ca="1" si="118"/>
        <v>0</v>
      </c>
      <c r="AA198" s="174">
        <f t="shared" ca="1" si="118"/>
        <v>0</v>
      </c>
      <c r="AB198" s="174">
        <f t="shared" ca="1" si="118"/>
        <v>0</v>
      </c>
      <c r="AC198" s="174">
        <f t="shared" ca="1" si="118"/>
        <v>0</v>
      </c>
      <c r="AD198" s="174">
        <f t="shared" ca="1" si="118"/>
        <v>0</v>
      </c>
      <c r="AE198" s="174">
        <f t="shared" ca="1" si="118"/>
        <v>0</v>
      </c>
      <c r="AF198" s="174">
        <f t="shared" ca="1" si="118"/>
        <v>0</v>
      </c>
      <c r="AG198" s="174">
        <f t="shared" ca="1" si="118"/>
        <v>0</v>
      </c>
      <c r="AH198" s="174">
        <f t="shared" ca="1" si="118"/>
        <v>0</v>
      </c>
      <c r="AI198" s="174">
        <f t="shared" ca="1" si="118"/>
        <v>0</v>
      </c>
      <c r="AJ198" s="174">
        <f t="shared" ca="1" si="118"/>
        <v>0</v>
      </c>
      <c r="AK198" s="174">
        <f t="shared" ca="1" si="118"/>
        <v>0</v>
      </c>
      <c r="AL198" s="179"/>
      <c r="AM198" s="174">
        <f t="shared" ca="1" si="91"/>
        <v>0</v>
      </c>
      <c r="AN198" s="174">
        <f t="shared" ca="1" si="119"/>
        <v>0</v>
      </c>
      <c r="AO198" s="174">
        <f t="shared" ca="1" si="119"/>
        <v>0</v>
      </c>
      <c r="AP198" s="174">
        <f t="shared" ca="1" si="119"/>
        <v>0</v>
      </c>
      <c r="AQ198" s="174">
        <f t="shared" ca="1" si="119"/>
        <v>0</v>
      </c>
      <c r="AR198" s="174">
        <f t="shared" ca="1" si="119"/>
        <v>0</v>
      </c>
      <c r="AS198" s="174">
        <f t="shared" ca="1" si="119"/>
        <v>0</v>
      </c>
      <c r="AT198" s="174">
        <f t="shared" ca="1" si="119"/>
        <v>0</v>
      </c>
      <c r="AU198" s="174">
        <f t="shared" ca="1" si="119"/>
        <v>0</v>
      </c>
      <c r="AV198" s="174">
        <f t="shared" ca="1" si="119"/>
        <v>0</v>
      </c>
      <c r="AW198" s="174">
        <f t="shared" ca="1" si="119"/>
        <v>0</v>
      </c>
      <c r="AX198" s="174">
        <f t="shared" ca="1" si="119"/>
        <v>0</v>
      </c>
      <c r="AY198" s="174">
        <f t="shared" ca="1" si="119"/>
        <v>0</v>
      </c>
      <c r="AZ198" s="174">
        <f t="shared" ca="1" si="119"/>
        <v>0</v>
      </c>
      <c r="BA198" s="174">
        <f t="shared" ca="1" si="119"/>
        <v>0</v>
      </c>
      <c r="BB198" s="175">
        <f t="shared" ca="1" si="93"/>
        <v>0</v>
      </c>
      <c r="BC198" s="176"/>
      <c r="BD198" s="174">
        <f t="shared" ca="1" si="94"/>
        <v>0</v>
      </c>
      <c r="BE198" s="174">
        <f t="shared" ca="1" si="120"/>
        <v>0</v>
      </c>
      <c r="BF198" s="174">
        <f t="shared" ca="1" si="120"/>
        <v>0</v>
      </c>
      <c r="BG198" s="174">
        <f t="shared" ca="1" si="120"/>
        <v>0</v>
      </c>
      <c r="BH198" s="174">
        <f t="shared" ca="1" si="120"/>
        <v>0</v>
      </c>
      <c r="BI198" s="174">
        <f t="shared" ca="1" si="120"/>
        <v>0</v>
      </c>
      <c r="BJ198" s="174">
        <f t="shared" ca="1" si="120"/>
        <v>0</v>
      </c>
      <c r="BK198" s="174">
        <f t="shared" ca="1" si="120"/>
        <v>0</v>
      </c>
      <c r="BL198" s="174">
        <f t="shared" ca="1" si="120"/>
        <v>0</v>
      </c>
      <c r="BM198" s="174">
        <f t="shared" ca="1" si="120"/>
        <v>0</v>
      </c>
      <c r="BN198" s="174">
        <f t="shared" ca="1" si="120"/>
        <v>0</v>
      </c>
      <c r="BO198" s="174">
        <f t="shared" ca="1" si="120"/>
        <v>0</v>
      </c>
      <c r="BP198" s="174">
        <f t="shared" ca="1" si="120"/>
        <v>0</v>
      </c>
      <c r="BQ198" s="174">
        <f t="shared" ca="1" si="120"/>
        <v>0</v>
      </c>
      <c r="BR198" s="174">
        <f t="shared" ca="1" si="120"/>
        <v>0</v>
      </c>
      <c r="BS198" s="177">
        <f t="shared" ca="1" si="96"/>
        <v>0</v>
      </c>
      <c r="BT198" s="175"/>
      <c r="BU198" s="178">
        <f ca="1">IF(NOT(debteliminator),0,IF(OR(E$11=0,W197+AM198-BD198&lt;=E$11),0,MIN(W197+AM198-BD198-E$11,$C198)))</f>
        <v>0</v>
      </c>
      <c r="BV198" s="174">
        <f ca="1">IF(NOT(debteliminator),0,IF(OR(F$11=0,X197+AN198-BE198&lt;=F$11),0,MIN(X197+AN198-BE198-F$11,$C198-SUM($BU198:BU198))))</f>
        <v>0</v>
      </c>
      <c r="BW198" s="174">
        <f ca="1">IF(NOT(debteliminator),0,IF(OR(G$11=0,Y197+AO198-BF198&lt;=G$11),0,MIN(Y197+AO198-BF198-G$11,$C198-SUM($BU198:BV198))))</f>
        <v>0</v>
      </c>
      <c r="BX198" s="174">
        <f ca="1">IF(NOT(debteliminator),0,IF(OR(H$11=0,Z197+AP198-BG198&lt;=H$11),0,MIN(Z197+AP198-BG198-H$11,$C198-SUM($BU198:BW198))))</f>
        <v>0</v>
      </c>
      <c r="BY198" s="174">
        <f ca="1">IF(NOT(debteliminator),0,IF(OR(I$11=0,AA197+AQ198-BH198&lt;=I$11),0,MIN(AA197+AQ198-BH198-I$11,$C198-SUM($BU198:BX198))))</f>
        <v>0</v>
      </c>
      <c r="BZ198" s="174">
        <f ca="1">IF(NOT(debteliminator),0,IF(OR(J$11=0,AB197+AR198-BI198&lt;=J$11),0,MIN(AB197+AR198-BI198-J$11,$C198-SUM($BU198:BY198))))</f>
        <v>0</v>
      </c>
      <c r="CA198" s="174">
        <f ca="1">IF(NOT(debteliminator),0,IF(OR(K$11=0,AC197+AS198-BJ198&lt;=K$11),0,MIN(AC197+AS198-BJ198-K$11,$C198-SUM($BU198:BZ198))))</f>
        <v>0</v>
      </c>
      <c r="CB198" s="174">
        <f ca="1">IF(NOT(debteliminator),0,IF(OR(L$11=0,AD197+AT198-BK198&lt;=L$11),0,MIN(AD197+AT198-BK198-L$11,$C198-SUM($BU198:CA198))))</f>
        <v>0</v>
      </c>
      <c r="CC198" s="174">
        <f ca="1">IF(NOT(debteliminator),0,IF(OR(M$11=0,AE197+AU198-BL198&lt;=M$11),0,MIN(AE197+AU198-BL198-M$11,$C198-SUM($BU198:CB198))))</f>
        <v>0</v>
      </c>
      <c r="CD198" s="174">
        <f ca="1">IF(NOT(debteliminator),0,IF(OR(N$11=0,AF197+AV198-BM198&lt;=N$11),0,MIN(AF197+AV198-BM198-N$11,$C198-SUM($BU198:CC198))))</f>
        <v>0</v>
      </c>
      <c r="CE198" s="174">
        <f ca="1">IF(NOT(debteliminator),0,IF(OR(O$11=0,AG197+AW198-BN198&lt;=O$11),0,MIN(AG197+AW198-BN198-O$11,$C198-SUM($BU198:CD198))))</f>
        <v>0</v>
      </c>
      <c r="CF198" s="174">
        <f ca="1">IF(NOT(debteliminator),0,IF(OR(P$11=0,AH197+AX198-BO198&lt;=P$11),0,MIN(AH197+AX198-BO198-P$11,$C198-SUM($BU198:CE198))))</f>
        <v>0</v>
      </c>
      <c r="CG198" s="174">
        <f ca="1">IF(NOT(debteliminator),0,IF(OR(Q$11=0,AI197+AY198-BP198&lt;=Q$11),0,MIN(AI197+AY198-BP198-Q$11,$C198-SUM($BU198:CF198))))</f>
        <v>0</v>
      </c>
      <c r="CH198" s="174">
        <f ca="1">IF(NOT(debteliminator),0,IF(OR(R$11=0,AJ197+AZ198-BQ198&lt;=R$11),0,MIN(AJ197+AZ198-BQ198-R$11,$C198-SUM($BU198:CG198))))</f>
        <v>0</v>
      </c>
      <c r="CI198" s="174">
        <f ca="1">IF(NOT(debteliminator),0,IF(OR(S$11=0,AK197+BA198-BR198&lt;=S$11),0,MIN(AK197+BA198-BR198-S$11,$C198-SUM($BU198:CH198))))</f>
        <v>0</v>
      </c>
      <c r="CJ198" s="177">
        <f t="shared" ca="1" si="97"/>
        <v>0</v>
      </c>
      <c r="CL198" s="178">
        <f t="shared" ca="1" si="100"/>
        <v>0</v>
      </c>
      <c r="CM198" s="174">
        <f ca="1">IF(X197&lt;=0,0,IF($C198-$CJ198&lt;=SUM($CL198:CL198),0,IF(BE198+$C198-$CJ198-SUM($CL198:CL198)&gt;X197+AN198,X197+AN198-BE198,$C198-$CJ198-SUM($CL198:CL198))))</f>
        <v>0</v>
      </c>
      <c r="CN198" s="174">
        <f ca="1">IF(Y197&lt;=0,0,IF($C198-$CJ198&lt;=SUM($CL198:CM198),0,IF(BF198+$C198-$CJ198-SUM($CL198:CM198)&gt;Y197+AO198,Y197+AO198-BF198,$C198-$CJ198-SUM($CL198:CM198))))</f>
        <v>0</v>
      </c>
      <c r="CO198" s="174">
        <f ca="1">IF(Z197&lt;=0,0,IF($C198-$CJ198&lt;=SUM($CL198:CN198),0,IF(BG198+$C198-$CJ198-SUM($CL198:CN198)&gt;Z197+AP198,Z197+AP198-BG198,$C198-$CJ198-SUM($CL198:CN198))))</f>
        <v>0</v>
      </c>
      <c r="CP198" s="174">
        <f ca="1">IF(AA197&lt;=0,0,IF($C198-$CJ198&lt;=SUM($CL198:CO198),0,IF(BH198+$C198-$CJ198-SUM($CL198:CO198)&gt;AA197+AQ198,AA197+AQ198-BH198,$C198-$CJ198-SUM($CL198:CO198))))</f>
        <v>0</v>
      </c>
      <c r="CQ198" s="174">
        <f ca="1">IF(AB197&lt;=0,0,IF($C198-$CJ198&lt;=SUM($CL198:CP198),0,IF(BI198+$C198-$CJ198-SUM($CL198:CP198)&gt;AB197+AR198,AB197+AR198-BI198,$C198-$CJ198-SUM($CL198:CP198))))</f>
        <v>0</v>
      </c>
      <c r="CR198" s="174">
        <f ca="1">IF(AC197&lt;=0,0,IF($C198-$CJ198&lt;=SUM($CL198:CQ198),0,IF(BJ198+$C198-$CJ198-SUM($CL198:CQ198)&gt;AC197+AS198,AC197+AS198-BJ198,$C198-$CJ198-SUM($CL198:CQ198))))</f>
        <v>0</v>
      </c>
      <c r="CS198" s="174">
        <f ca="1">IF(AD197&lt;=0,0,IF($C198-$CJ198&lt;=SUM($CL198:CR198),0,IF(BK198+$C198-$CJ198-SUM($CL198:CR198)&gt;AD197+AT198,AD197+AT198-BK198,$C198-$CJ198-SUM($CL198:CR198))))</f>
        <v>0</v>
      </c>
      <c r="CT198" s="174">
        <f ca="1">IF(AE197&lt;=0,0,IF($C198-$CJ198&lt;=SUM($CL198:CS198),0,IF(BL198+$C198-$CJ198-SUM($CL198:CS198)&gt;AE197+AU198,AE197+AU198-BL198,$C198-$CJ198-SUM($CL198:CS198))))</f>
        <v>0</v>
      </c>
      <c r="CU198" s="174">
        <f ca="1">IF(AF197&lt;=0,0,IF($C198-$CJ198&lt;=SUM($CL198:CT198),0,IF(BM198+$C198-$CJ198-SUM($CL198:CT198)&gt;AF197+AV198,AF197+AV198-BM198,$C198-$CJ198-SUM($CL198:CT198))))</f>
        <v>0</v>
      </c>
      <c r="CV198" s="174">
        <f ca="1">IF(AG197&lt;=0,0,IF($C198-$CJ198&lt;=SUM($CL198:CU198),0,IF(BN198+$C198-$CJ198-SUM($CL198:CU198)&gt;AG197+AW198,AG197+AW198-BN198,$C198-$CJ198-SUM($CL198:CU198))))</f>
        <v>0</v>
      </c>
      <c r="CW198" s="174">
        <f ca="1">IF(AH197&lt;=0,0,IF($C198-$CJ198&lt;=SUM($CL198:CV198),0,IF(BO198+$C198-$CJ198-SUM($CL198:CV198)&gt;AH197+AX198,AH197+AX198-BO198,$C198-$CJ198-SUM($CL198:CV198))))</f>
        <v>0</v>
      </c>
      <c r="CX198" s="174">
        <f ca="1">IF(AI197&lt;=0,0,IF($C198-$CJ198&lt;=SUM($CL198:CW198),0,IF(BP198+$C198-$CJ198-SUM($CL198:CW198)&gt;AI197+AY198,AI197+AY198-BP198,$C198-$CJ198-SUM($CL198:CW198))))</f>
        <v>0</v>
      </c>
      <c r="CY198" s="174">
        <f ca="1">IF(AJ197&lt;=0,0,IF($C198-$CJ198&lt;=SUM($CL198:CX198),0,IF(BQ198+$C198-$CJ198-SUM($CL198:CX198)&gt;AJ197+AZ198,AJ197+AZ198-BQ198,$C198-$CJ198-SUM($CL198:CX198))))</f>
        <v>0</v>
      </c>
      <c r="CZ198" s="174">
        <f ca="1">IF(AK197&lt;=0,0,IF($C198-$CJ198&lt;=SUM($CL198:CY198),0,IF(BR198+$C198-$CJ198-SUM($CL198:CY198)&gt;AK197+BA198,AK197+BA198-BR198,$C198-$CJ198-SUM($CL198:CY198))))</f>
        <v>0</v>
      </c>
      <c r="DA198" s="176"/>
      <c r="DB198" s="176"/>
    </row>
    <row r="199" spans="1:106">
      <c r="A199" s="165" t="str">
        <f t="shared" ca="1" si="86"/>
        <v/>
      </c>
      <c r="B199" s="166" t="e">
        <f t="shared" ca="1" si="98"/>
        <v>#N/A</v>
      </c>
      <c r="C199" s="169" t="str">
        <f ca="1">IF(A199="","",IF(debteliminator,IF(($E$7-BS199)&lt;0,0,$E$7-BS199),0)+D199)</f>
        <v/>
      </c>
      <c r="D199" s="420"/>
      <c r="E199" s="172">
        <f t="shared" ca="1" si="99"/>
        <v>0</v>
      </c>
      <c r="F199" s="172">
        <f t="shared" ca="1" si="101"/>
        <v>0</v>
      </c>
      <c r="G199" s="172">
        <f t="shared" ca="1" si="102"/>
        <v>0</v>
      </c>
      <c r="H199" s="172">
        <f t="shared" ca="1" si="103"/>
        <v>0</v>
      </c>
      <c r="I199" s="172">
        <f t="shared" ca="1" si="104"/>
        <v>0</v>
      </c>
      <c r="J199" s="172">
        <f t="shared" ca="1" si="105"/>
        <v>0</v>
      </c>
      <c r="K199" s="172">
        <f t="shared" ca="1" si="106"/>
        <v>0</v>
      </c>
      <c r="L199" s="172">
        <f t="shared" ca="1" si="107"/>
        <v>0</v>
      </c>
      <c r="M199" s="172">
        <f t="shared" ca="1" si="108"/>
        <v>0</v>
      </c>
      <c r="N199" s="172">
        <f t="shared" ca="1" si="109"/>
        <v>0</v>
      </c>
      <c r="O199" s="172">
        <f t="shared" ca="1" si="110"/>
        <v>0</v>
      </c>
      <c r="P199" s="172">
        <f t="shared" ca="1" si="111"/>
        <v>0</v>
      </c>
      <c r="Q199" s="172">
        <f t="shared" ca="1" si="112"/>
        <v>0</v>
      </c>
      <c r="R199" s="172">
        <f t="shared" ca="1" si="113"/>
        <v>0</v>
      </c>
      <c r="S199" s="172">
        <f t="shared" ca="1" si="114"/>
        <v>0</v>
      </c>
      <c r="U199" s="169">
        <f t="shared" ca="1" si="87"/>
        <v>0</v>
      </c>
      <c r="V199" s="173">
        <f t="shared" ca="1" si="88"/>
        <v>0</v>
      </c>
      <c r="W199" s="174">
        <f t="shared" ca="1" si="89"/>
        <v>0</v>
      </c>
      <c r="X199" s="174">
        <f t="shared" ca="1" si="118"/>
        <v>0</v>
      </c>
      <c r="Y199" s="174">
        <f t="shared" ca="1" si="118"/>
        <v>0</v>
      </c>
      <c r="Z199" s="174">
        <f t="shared" ca="1" si="118"/>
        <v>0</v>
      </c>
      <c r="AA199" s="174">
        <f t="shared" ca="1" si="118"/>
        <v>0</v>
      </c>
      <c r="AB199" s="174">
        <f t="shared" ca="1" si="118"/>
        <v>0</v>
      </c>
      <c r="AC199" s="174">
        <f t="shared" ca="1" si="118"/>
        <v>0</v>
      </c>
      <c r="AD199" s="174">
        <f t="shared" ca="1" si="118"/>
        <v>0</v>
      </c>
      <c r="AE199" s="174">
        <f t="shared" ca="1" si="118"/>
        <v>0</v>
      </c>
      <c r="AF199" s="174">
        <f t="shared" ca="1" si="118"/>
        <v>0</v>
      </c>
      <c r="AG199" s="174">
        <f t="shared" ca="1" si="118"/>
        <v>0</v>
      </c>
      <c r="AH199" s="174">
        <f t="shared" ca="1" si="118"/>
        <v>0</v>
      </c>
      <c r="AI199" s="174">
        <f t="shared" ca="1" si="118"/>
        <v>0</v>
      </c>
      <c r="AJ199" s="174">
        <f t="shared" ca="1" si="118"/>
        <v>0</v>
      </c>
      <c r="AK199" s="174">
        <f t="shared" ca="1" si="118"/>
        <v>0</v>
      </c>
      <c r="AL199" s="179"/>
      <c r="AM199" s="174">
        <f t="shared" ca="1" si="91"/>
        <v>0</v>
      </c>
      <c r="AN199" s="174">
        <f t="shared" ca="1" si="119"/>
        <v>0</v>
      </c>
      <c r="AO199" s="174">
        <f t="shared" ca="1" si="119"/>
        <v>0</v>
      </c>
      <c r="AP199" s="174">
        <f t="shared" ca="1" si="119"/>
        <v>0</v>
      </c>
      <c r="AQ199" s="174">
        <f t="shared" ca="1" si="119"/>
        <v>0</v>
      </c>
      <c r="AR199" s="174">
        <f t="shared" ca="1" si="119"/>
        <v>0</v>
      </c>
      <c r="AS199" s="174">
        <f t="shared" ca="1" si="119"/>
        <v>0</v>
      </c>
      <c r="AT199" s="174">
        <f t="shared" ca="1" si="119"/>
        <v>0</v>
      </c>
      <c r="AU199" s="174">
        <f t="shared" ca="1" si="119"/>
        <v>0</v>
      </c>
      <c r="AV199" s="174">
        <f t="shared" ca="1" si="119"/>
        <v>0</v>
      </c>
      <c r="AW199" s="174">
        <f t="shared" ca="1" si="119"/>
        <v>0</v>
      </c>
      <c r="AX199" s="174">
        <f t="shared" ca="1" si="119"/>
        <v>0</v>
      </c>
      <c r="AY199" s="174">
        <f t="shared" ca="1" si="119"/>
        <v>0</v>
      </c>
      <c r="AZ199" s="174">
        <f t="shared" ca="1" si="119"/>
        <v>0</v>
      </c>
      <c r="BA199" s="174">
        <f t="shared" ca="1" si="119"/>
        <v>0</v>
      </c>
      <c r="BB199" s="175">
        <f t="shared" ca="1" si="93"/>
        <v>0</v>
      </c>
      <c r="BC199" s="176"/>
      <c r="BD199" s="174">
        <f t="shared" ca="1" si="94"/>
        <v>0</v>
      </c>
      <c r="BE199" s="174">
        <f t="shared" ca="1" si="120"/>
        <v>0</v>
      </c>
      <c r="BF199" s="174">
        <f t="shared" ca="1" si="120"/>
        <v>0</v>
      </c>
      <c r="BG199" s="174">
        <f t="shared" ca="1" si="120"/>
        <v>0</v>
      </c>
      <c r="BH199" s="174">
        <f t="shared" ca="1" si="120"/>
        <v>0</v>
      </c>
      <c r="BI199" s="174">
        <f t="shared" ca="1" si="120"/>
        <v>0</v>
      </c>
      <c r="BJ199" s="174">
        <f t="shared" ca="1" si="120"/>
        <v>0</v>
      </c>
      <c r="BK199" s="174">
        <f t="shared" ca="1" si="120"/>
        <v>0</v>
      </c>
      <c r="BL199" s="174">
        <f t="shared" ca="1" si="120"/>
        <v>0</v>
      </c>
      <c r="BM199" s="174">
        <f t="shared" ca="1" si="120"/>
        <v>0</v>
      </c>
      <c r="BN199" s="174">
        <f t="shared" ca="1" si="120"/>
        <v>0</v>
      </c>
      <c r="BO199" s="174">
        <f t="shared" ca="1" si="120"/>
        <v>0</v>
      </c>
      <c r="BP199" s="174">
        <f t="shared" ca="1" si="120"/>
        <v>0</v>
      </c>
      <c r="BQ199" s="174">
        <f t="shared" ca="1" si="120"/>
        <v>0</v>
      </c>
      <c r="BR199" s="174">
        <f t="shared" ca="1" si="120"/>
        <v>0</v>
      </c>
      <c r="BS199" s="177">
        <f t="shared" ca="1" si="96"/>
        <v>0</v>
      </c>
      <c r="BT199" s="175"/>
      <c r="BU199" s="178">
        <f ca="1">IF(NOT(debteliminator),0,IF(OR(E$11=0,W198+AM199-BD199&lt;=E$11),0,MIN(W198+AM199-BD199-E$11,$C199)))</f>
        <v>0</v>
      </c>
      <c r="BV199" s="174">
        <f ca="1">IF(NOT(debteliminator),0,IF(OR(F$11=0,X198+AN199-BE199&lt;=F$11),0,MIN(X198+AN199-BE199-F$11,$C199-SUM($BU199:BU199))))</f>
        <v>0</v>
      </c>
      <c r="BW199" s="174">
        <f ca="1">IF(NOT(debteliminator),0,IF(OR(G$11=0,Y198+AO199-BF199&lt;=G$11),0,MIN(Y198+AO199-BF199-G$11,$C199-SUM($BU199:BV199))))</f>
        <v>0</v>
      </c>
      <c r="BX199" s="174">
        <f ca="1">IF(NOT(debteliminator),0,IF(OR(H$11=0,Z198+AP199-BG199&lt;=H$11),0,MIN(Z198+AP199-BG199-H$11,$C199-SUM($BU199:BW199))))</f>
        <v>0</v>
      </c>
      <c r="BY199" s="174">
        <f ca="1">IF(NOT(debteliminator),0,IF(OR(I$11=0,AA198+AQ199-BH199&lt;=I$11),0,MIN(AA198+AQ199-BH199-I$11,$C199-SUM($BU199:BX199))))</f>
        <v>0</v>
      </c>
      <c r="BZ199" s="174">
        <f ca="1">IF(NOT(debteliminator),0,IF(OR(J$11=0,AB198+AR199-BI199&lt;=J$11),0,MIN(AB198+AR199-BI199-J$11,$C199-SUM($BU199:BY199))))</f>
        <v>0</v>
      </c>
      <c r="CA199" s="174">
        <f ca="1">IF(NOT(debteliminator),0,IF(OR(K$11=0,AC198+AS199-BJ199&lt;=K$11),0,MIN(AC198+AS199-BJ199-K$11,$C199-SUM($BU199:BZ199))))</f>
        <v>0</v>
      </c>
      <c r="CB199" s="174">
        <f ca="1">IF(NOT(debteliminator),0,IF(OR(L$11=0,AD198+AT199-BK199&lt;=L$11),0,MIN(AD198+AT199-BK199-L$11,$C199-SUM($BU199:CA199))))</f>
        <v>0</v>
      </c>
      <c r="CC199" s="174">
        <f ca="1">IF(NOT(debteliminator),0,IF(OR(M$11=0,AE198+AU199-BL199&lt;=M$11),0,MIN(AE198+AU199-BL199-M$11,$C199-SUM($BU199:CB199))))</f>
        <v>0</v>
      </c>
      <c r="CD199" s="174">
        <f ca="1">IF(NOT(debteliminator),0,IF(OR(N$11=0,AF198+AV199-BM199&lt;=N$11),0,MIN(AF198+AV199-BM199-N$11,$C199-SUM($BU199:CC199))))</f>
        <v>0</v>
      </c>
      <c r="CE199" s="174">
        <f ca="1">IF(NOT(debteliminator),0,IF(OR(O$11=0,AG198+AW199-BN199&lt;=O$11),0,MIN(AG198+AW199-BN199-O$11,$C199-SUM($BU199:CD199))))</f>
        <v>0</v>
      </c>
      <c r="CF199" s="174">
        <f ca="1">IF(NOT(debteliminator),0,IF(OR(P$11=0,AH198+AX199-BO199&lt;=P$11),0,MIN(AH198+AX199-BO199-P$11,$C199-SUM($BU199:CE199))))</f>
        <v>0</v>
      </c>
      <c r="CG199" s="174">
        <f ca="1">IF(NOT(debteliminator),0,IF(OR(Q$11=0,AI198+AY199-BP199&lt;=Q$11),0,MIN(AI198+AY199-BP199-Q$11,$C199-SUM($BU199:CF199))))</f>
        <v>0</v>
      </c>
      <c r="CH199" s="174">
        <f ca="1">IF(NOT(debteliminator),0,IF(OR(R$11=0,AJ198+AZ199-BQ199&lt;=R$11),0,MIN(AJ198+AZ199-BQ199-R$11,$C199-SUM($BU199:CG199))))</f>
        <v>0</v>
      </c>
      <c r="CI199" s="174">
        <f ca="1">IF(NOT(debteliminator),0,IF(OR(S$11=0,AK198+BA199-BR199&lt;=S$11),0,MIN(AK198+BA199-BR199-S$11,$C199-SUM($BU199:CH199))))</f>
        <v>0</v>
      </c>
      <c r="CJ199" s="177">
        <f t="shared" ca="1" si="97"/>
        <v>0</v>
      </c>
      <c r="CL199" s="178">
        <f t="shared" ca="1" si="100"/>
        <v>0</v>
      </c>
      <c r="CM199" s="174">
        <f ca="1">IF(X198&lt;=0,0,IF($C199-$CJ199&lt;=SUM($CL199:CL199),0,IF(BE199+$C199-$CJ199-SUM($CL199:CL199)&gt;X198+AN199,X198+AN199-BE199,$C199-$CJ199-SUM($CL199:CL199))))</f>
        <v>0</v>
      </c>
      <c r="CN199" s="174">
        <f ca="1">IF(Y198&lt;=0,0,IF($C199-$CJ199&lt;=SUM($CL199:CM199),0,IF(BF199+$C199-$CJ199-SUM($CL199:CM199)&gt;Y198+AO199,Y198+AO199-BF199,$C199-$CJ199-SUM($CL199:CM199))))</f>
        <v>0</v>
      </c>
      <c r="CO199" s="174">
        <f ca="1">IF(Z198&lt;=0,0,IF($C199-$CJ199&lt;=SUM($CL199:CN199),0,IF(BG199+$C199-$CJ199-SUM($CL199:CN199)&gt;Z198+AP199,Z198+AP199-BG199,$C199-$CJ199-SUM($CL199:CN199))))</f>
        <v>0</v>
      </c>
      <c r="CP199" s="174">
        <f ca="1">IF(AA198&lt;=0,0,IF($C199-$CJ199&lt;=SUM($CL199:CO199),0,IF(BH199+$C199-$CJ199-SUM($CL199:CO199)&gt;AA198+AQ199,AA198+AQ199-BH199,$C199-$CJ199-SUM($CL199:CO199))))</f>
        <v>0</v>
      </c>
      <c r="CQ199" s="174">
        <f ca="1">IF(AB198&lt;=0,0,IF($C199-$CJ199&lt;=SUM($CL199:CP199),0,IF(BI199+$C199-$CJ199-SUM($CL199:CP199)&gt;AB198+AR199,AB198+AR199-BI199,$C199-$CJ199-SUM($CL199:CP199))))</f>
        <v>0</v>
      </c>
      <c r="CR199" s="174">
        <f ca="1">IF(AC198&lt;=0,0,IF($C199-$CJ199&lt;=SUM($CL199:CQ199),0,IF(BJ199+$C199-$CJ199-SUM($CL199:CQ199)&gt;AC198+AS199,AC198+AS199-BJ199,$C199-$CJ199-SUM($CL199:CQ199))))</f>
        <v>0</v>
      </c>
      <c r="CS199" s="174">
        <f ca="1">IF(AD198&lt;=0,0,IF($C199-$CJ199&lt;=SUM($CL199:CR199),0,IF(BK199+$C199-$CJ199-SUM($CL199:CR199)&gt;AD198+AT199,AD198+AT199-BK199,$C199-$CJ199-SUM($CL199:CR199))))</f>
        <v>0</v>
      </c>
      <c r="CT199" s="174">
        <f ca="1">IF(AE198&lt;=0,0,IF($C199-$CJ199&lt;=SUM($CL199:CS199),0,IF(BL199+$C199-$CJ199-SUM($CL199:CS199)&gt;AE198+AU199,AE198+AU199-BL199,$C199-$CJ199-SUM($CL199:CS199))))</f>
        <v>0</v>
      </c>
      <c r="CU199" s="174">
        <f ca="1">IF(AF198&lt;=0,0,IF($C199-$CJ199&lt;=SUM($CL199:CT199),0,IF(BM199+$C199-$CJ199-SUM($CL199:CT199)&gt;AF198+AV199,AF198+AV199-BM199,$C199-$CJ199-SUM($CL199:CT199))))</f>
        <v>0</v>
      </c>
      <c r="CV199" s="174">
        <f ca="1">IF(AG198&lt;=0,0,IF($C199-$CJ199&lt;=SUM($CL199:CU199),0,IF(BN199+$C199-$CJ199-SUM($CL199:CU199)&gt;AG198+AW199,AG198+AW199-BN199,$C199-$CJ199-SUM($CL199:CU199))))</f>
        <v>0</v>
      </c>
      <c r="CW199" s="174">
        <f ca="1">IF(AH198&lt;=0,0,IF($C199-$CJ199&lt;=SUM($CL199:CV199),0,IF(BO199+$C199-$CJ199-SUM($CL199:CV199)&gt;AH198+AX199,AH198+AX199-BO199,$C199-$CJ199-SUM($CL199:CV199))))</f>
        <v>0</v>
      </c>
      <c r="CX199" s="174">
        <f ca="1">IF(AI198&lt;=0,0,IF($C199-$CJ199&lt;=SUM($CL199:CW199),0,IF(BP199+$C199-$CJ199-SUM($CL199:CW199)&gt;AI198+AY199,AI198+AY199-BP199,$C199-$CJ199-SUM($CL199:CW199))))</f>
        <v>0</v>
      </c>
      <c r="CY199" s="174">
        <f ca="1">IF(AJ198&lt;=0,0,IF($C199-$CJ199&lt;=SUM($CL199:CX199),0,IF(BQ199+$C199-$CJ199-SUM($CL199:CX199)&gt;AJ198+AZ199,AJ198+AZ199-BQ199,$C199-$CJ199-SUM($CL199:CX199))))</f>
        <v>0</v>
      </c>
      <c r="CZ199" s="174">
        <f ca="1">IF(AK198&lt;=0,0,IF($C199-$CJ199&lt;=SUM($CL199:CY199),0,IF(BR199+$C199-$CJ199-SUM($CL199:CY199)&gt;AK198+BA199,AK198+BA199-BR199,$C199-$CJ199-SUM($CL199:CY199))))</f>
        <v>0</v>
      </c>
      <c r="DA199" s="176"/>
      <c r="DB199" s="176"/>
    </row>
    <row r="200" spans="1:106">
      <c r="A200" s="165" t="str">
        <f t="shared" ca="1" si="86"/>
        <v/>
      </c>
      <c r="B200" s="166" t="e">
        <f t="shared" ca="1" si="98"/>
        <v>#N/A</v>
      </c>
      <c r="C200" s="169" t="str">
        <f ca="1">IF(A200="","",IF(debteliminator,IF(($E$7-BS200)&lt;0,0,$E$7-BS200),0)+D200)</f>
        <v/>
      </c>
      <c r="D200" s="420"/>
      <c r="E200" s="172">
        <f t="shared" ca="1" si="99"/>
        <v>0</v>
      </c>
      <c r="F200" s="172">
        <f t="shared" ca="1" si="101"/>
        <v>0</v>
      </c>
      <c r="G200" s="172">
        <f t="shared" ca="1" si="102"/>
        <v>0</v>
      </c>
      <c r="H200" s="172">
        <f t="shared" ca="1" si="103"/>
        <v>0</v>
      </c>
      <c r="I200" s="172">
        <f t="shared" ca="1" si="104"/>
        <v>0</v>
      </c>
      <c r="J200" s="172">
        <f t="shared" ca="1" si="105"/>
        <v>0</v>
      </c>
      <c r="K200" s="172">
        <f t="shared" ca="1" si="106"/>
        <v>0</v>
      </c>
      <c r="L200" s="172">
        <f t="shared" ca="1" si="107"/>
        <v>0</v>
      </c>
      <c r="M200" s="172">
        <f t="shared" ca="1" si="108"/>
        <v>0</v>
      </c>
      <c r="N200" s="172">
        <f t="shared" ca="1" si="109"/>
        <v>0</v>
      </c>
      <c r="O200" s="172">
        <f t="shared" ca="1" si="110"/>
        <v>0</v>
      </c>
      <c r="P200" s="172">
        <f t="shared" ca="1" si="111"/>
        <v>0</v>
      </c>
      <c r="Q200" s="172">
        <f t="shared" ca="1" si="112"/>
        <v>0</v>
      </c>
      <c r="R200" s="172">
        <f t="shared" ca="1" si="113"/>
        <v>0</v>
      </c>
      <c r="S200" s="172">
        <f t="shared" ca="1" si="114"/>
        <v>0</v>
      </c>
      <c r="U200" s="169">
        <f t="shared" ca="1" si="87"/>
        <v>0</v>
      </c>
      <c r="V200" s="173">
        <f t="shared" ca="1" si="88"/>
        <v>0</v>
      </c>
      <c r="W200" s="174">
        <f t="shared" ca="1" si="89"/>
        <v>0</v>
      </c>
      <c r="X200" s="174">
        <f t="shared" ca="1" si="118"/>
        <v>0</v>
      </c>
      <c r="Y200" s="174">
        <f t="shared" ca="1" si="118"/>
        <v>0</v>
      </c>
      <c r="Z200" s="174">
        <f t="shared" ca="1" si="118"/>
        <v>0</v>
      </c>
      <c r="AA200" s="174">
        <f t="shared" ca="1" si="118"/>
        <v>0</v>
      </c>
      <c r="AB200" s="174">
        <f t="shared" ca="1" si="118"/>
        <v>0</v>
      </c>
      <c r="AC200" s="174">
        <f t="shared" ca="1" si="118"/>
        <v>0</v>
      </c>
      <c r="AD200" s="174">
        <f t="shared" ca="1" si="118"/>
        <v>0</v>
      </c>
      <c r="AE200" s="174">
        <f t="shared" ca="1" si="118"/>
        <v>0</v>
      </c>
      <c r="AF200" s="174">
        <f t="shared" ca="1" si="118"/>
        <v>0</v>
      </c>
      <c r="AG200" s="174">
        <f t="shared" ca="1" si="118"/>
        <v>0</v>
      </c>
      <c r="AH200" s="174">
        <f t="shared" ca="1" si="118"/>
        <v>0</v>
      </c>
      <c r="AI200" s="174">
        <f t="shared" ca="1" si="118"/>
        <v>0</v>
      </c>
      <c r="AJ200" s="174">
        <f t="shared" ca="1" si="118"/>
        <v>0</v>
      </c>
      <c r="AK200" s="174">
        <f t="shared" ca="1" si="118"/>
        <v>0</v>
      </c>
      <c r="AL200" s="179"/>
      <c r="AM200" s="174">
        <f t="shared" ca="1" si="91"/>
        <v>0</v>
      </c>
      <c r="AN200" s="174">
        <f t="shared" ca="1" si="119"/>
        <v>0</v>
      </c>
      <c r="AO200" s="174">
        <f t="shared" ca="1" si="119"/>
        <v>0</v>
      </c>
      <c r="AP200" s="174">
        <f t="shared" ca="1" si="119"/>
        <v>0</v>
      </c>
      <c r="AQ200" s="174">
        <f t="shared" ca="1" si="119"/>
        <v>0</v>
      </c>
      <c r="AR200" s="174">
        <f t="shared" ca="1" si="119"/>
        <v>0</v>
      </c>
      <c r="AS200" s="174">
        <f t="shared" ca="1" si="119"/>
        <v>0</v>
      </c>
      <c r="AT200" s="174">
        <f t="shared" ca="1" si="119"/>
        <v>0</v>
      </c>
      <c r="AU200" s="174">
        <f t="shared" ca="1" si="119"/>
        <v>0</v>
      </c>
      <c r="AV200" s="174">
        <f t="shared" ca="1" si="119"/>
        <v>0</v>
      </c>
      <c r="AW200" s="174">
        <f t="shared" ca="1" si="119"/>
        <v>0</v>
      </c>
      <c r="AX200" s="174">
        <f t="shared" ca="1" si="119"/>
        <v>0</v>
      </c>
      <c r="AY200" s="174">
        <f t="shared" ca="1" si="119"/>
        <v>0</v>
      </c>
      <c r="AZ200" s="174">
        <f t="shared" ca="1" si="119"/>
        <v>0</v>
      </c>
      <c r="BA200" s="174">
        <f t="shared" ca="1" si="119"/>
        <v>0</v>
      </c>
      <c r="BB200" s="175">
        <f t="shared" ca="1" si="93"/>
        <v>0</v>
      </c>
      <c r="BC200" s="176"/>
      <c r="BD200" s="174">
        <f t="shared" ca="1" si="94"/>
        <v>0</v>
      </c>
      <c r="BE200" s="174">
        <f t="shared" ca="1" si="120"/>
        <v>0</v>
      </c>
      <c r="BF200" s="174">
        <f t="shared" ca="1" si="120"/>
        <v>0</v>
      </c>
      <c r="BG200" s="174">
        <f t="shared" ca="1" si="120"/>
        <v>0</v>
      </c>
      <c r="BH200" s="174">
        <f t="shared" ca="1" si="120"/>
        <v>0</v>
      </c>
      <c r="BI200" s="174">
        <f t="shared" ca="1" si="120"/>
        <v>0</v>
      </c>
      <c r="BJ200" s="174">
        <f t="shared" ca="1" si="120"/>
        <v>0</v>
      </c>
      <c r="BK200" s="174">
        <f t="shared" ca="1" si="120"/>
        <v>0</v>
      </c>
      <c r="BL200" s="174">
        <f t="shared" ca="1" si="120"/>
        <v>0</v>
      </c>
      <c r="BM200" s="174">
        <f t="shared" ca="1" si="120"/>
        <v>0</v>
      </c>
      <c r="BN200" s="174">
        <f t="shared" ca="1" si="120"/>
        <v>0</v>
      </c>
      <c r="BO200" s="174">
        <f t="shared" ca="1" si="120"/>
        <v>0</v>
      </c>
      <c r="BP200" s="174">
        <f t="shared" ca="1" si="120"/>
        <v>0</v>
      </c>
      <c r="BQ200" s="174">
        <f t="shared" ca="1" si="120"/>
        <v>0</v>
      </c>
      <c r="BR200" s="174">
        <f t="shared" ca="1" si="120"/>
        <v>0</v>
      </c>
      <c r="BS200" s="177">
        <f t="shared" ca="1" si="96"/>
        <v>0</v>
      </c>
      <c r="BT200" s="175"/>
      <c r="BU200" s="178">
        <f ca="1">IF(NOT(debteliminator),0,IF(OR(E$11=0,W199+AM200-BD200&lt;=E$11),0,MIN(W199+AM200-BD200-E$11,$C200)))</f>
        <v>0</v>
      </c>
      <c r="BV200" s="174">
        <f ca="1">IF(NOT(debteliminator),0,IF(OR(F$11=0,X199+AN200-BE200&lt;=F$11),0,MIN(X199+AN200-BE200-F$11,$C200-SUM($BU200:BU200))))</f>
        <v>0</v>
      </c>
      <c r="BW200" s="174">
        <f ca="1">IF(NOT(debteliminator),0,IF(OR(G$11=0,Y199+AO200-BF200&lt;=G$11),0,MIN(Y199+AO200-BF200-G$11,$C200-SUM($BU200:BV200))))</f>
        <v>0</v>
      </c>
      <c r="BX200" s="174">
        <f ca="1">IF(NOT(debteliminator),0,IF(OR(H$11=0,Z199+AP200-BG200&lt;=H$11),0,MIN(Z199+AP200-BG200-H$11,$C200-SUM($BU200:BW200))))</f>
        <v>0</v>
      </c>
      <c r="BY200" s="174">
        <f ca="1">IF(NOT(debteliminator),0,IF(OR(I$11=0,AA199+AQ200-BH200&lt;=I$11),0,MIN(AA199+AQ200-BH200-I$11,$C200-SUM($BU200:BX200))))</f>
        <v>0</v>
      </c>
      <c r="BZ200" s="174">
        <f ca="1">IF(NOT(debteliminator),0,IF(OR(J$11=0,AB199+AR200-BI200&lt;=J$11),0,MIN(AB199+AR200-BI200-J$11,$C200-SUM($BU200:BY200))))</f>
        <v>0</v>
      </c>
      <c r="CA200" s="174">
        <f ca="1">IF(NOT(debteliminator),0,IF(OR(K$11=0,AC199+AS200-BJ200&lt;=K$11),0,MIN(AC199+AS200-BJ200-K$11,$C200-SUM($BU200:BZ200))))</f>
        <v>0</v>
      </c>
      <c r="CB200" s="174">
        <f ca="1">IF(NOT(debteliminator),0,IF(OR(L$11=0,AD199+AT200-BK200&lt;=L$11),0,MIN(AD199+AT200-BK200-L$11,$C200-SUM($BU200:CA200))))</f>
        <v>0</v>
      </c>
      <c r="CC200" s="174">
        <f ca="1">IF(NOT(debteliminator),0,IF(OR(M$11=0,AE199+AU200-BL200&lt;=M$11),0,MIN(AE199+AU200-BL200-M$11,$C200-SUM($BU200:CB200))))</f>
        <v>0</v>
      </c>
      <c r="CD200" s="174">
        <f ca="1">IF(NOT(debteliminator),0,IF(OR(N$11=0,AF199+AV200-BM200&lt;=N$11),0,MIN(AF199+AV200-BM200-N$11,$C200-SUM($BU200:CC200))))</f>
        <v>0</v>
      </c>
      <c r="CE200" s="174">
        <f ca="1">IF(NOT(debteliminator),0,IF(OR(O$11=0,AG199+AW200-BN200&lt;=O$11),0,MIN(AG199+AW200-BN200-O$11,$C200-SUM($BU200:CD200))))</f>
        <v>0</v>
      </c>
      <c r="CF200" s="174">
        <f ca="1">IF(NOT(debteliminator),0,IF(OR(P$11=0,AH199+AX200-BO200&lt;=P$11),0,MIN(AH199+AX200-BO200-P$11,$C200-SUM($BU200:CE200))))</f>
        <v>0</v>
      </c>
      <c r="CG200" s="174">
        <f ca="1">IF(NOT(debteliminator),0,IF(OR(Q$11=0,AI199+AY200-BP200&lt;=Q$11),0,MIN(AI199+AY200-BP200-Q$11,$C200-SUM($BU200:CF200))))</f>
        <v>0</v>
      </c>
      <c r="CH200" s="174">
        <f ca="1">IF(NOT(debteliminator),0,IF(OR(R$11=0,AJ199+AZ200-BQ200&lt;=R$11),0,MIN(AJ199+AZ200-BQ200-R$11,$C200-SUM($BU200:CG200))))</f>
        <v>0</v>
      </c>
      <c r="CI200" s="174">
        <f ca="1">IF(NOT(debteliminator),0,IF(OR(S$11=0,AK199+BA200-BR200&lt;=S$11),0,MIN(AK199+BA200-BR200-S$11,$C200-SUM($BU200:CH200))))</f>
        <v>0</v>
      </c>
      <c r="CJ200" s="177">
        <f t="shared" ca="1" si="97"/>
        <v>0</v>
      </c>
      <c r="CL200" s="178">
        <f t="shared" ca="1" si="100"/>
        <v>0</v>
      </c>
      <c r="CM200" s="174">
        <f ca="1">IF(X199&lt;=0,0,IF($C200-$CJ200&lt;=SUM($CL200:CL200),0,IF(BE200+$C200-$CJ200-SUM($CL200:CL200)&gt;X199+AN200,X199+AN200-BE200,$C200-$CJ200-SUM($CL200:CL200))))</f>
        <v>0</v>
      </c>
      <c r="CN200" s="174">
        <f ca="1">IF(Y199&lt;=0,0,IF($C200-$CJ200&lt;=SUM($CL200:CM200),0,IF(BF200+$C200-$CJ200-SUM($CL200:CM200)&gt;Y199+AO200,Y199+AO200-BF200,$C200-$CJ200-SUM($CL200:CM200))))</f>
        <v>0</v>
      </c>
      <c r="CO200" s="174">
        <f ca="1">IF(Z199&lt;=0,0,IF($C200-$CJ200&lt;=SUM($CL200:CN200),0,IF(BG200+$C200-$CJ200-SUM($CL200:CN200)&gt;Z199+AP200,Z199+AP200-BG200,$C200-$CJ200-SUM($CL200:CN200))))</f>
        <v>0</v>
      </c>
      <c r="CP200" s="174">
        <f ca="1">IF(AA199&lt;=0,0,IF($C200-$CJ200&lt;=SUM($CL200:CO200),0,IF(BH200+$C200-$CJ200-SUM($CL200:CO200)&gt;AA199+AQ200,AA199+AQ200-BH200,$C200-$CJ200-SUM($CL200:CO200))))</f>
        <v>0</v>
      </c>
      <c r="CQ200" s="174">
        <f ca="1">IF(AB199&lt;=0,0,IF($C200-$CJ200&lt;=SUM($CL200:CP200),0,IF(BI200+$C200-$CJ200-SUM($CL200:CP200)&gt;AB199+AR200,AB199+AR200-BI200,$C200-$CJ200-SUM($CL200:CP200))))</f>
        <v>0</v>
      </c>
      <c r="CR200" s="174">
        <f ca="1">IF(AC199&lt;=0,0,IF($C200-$CJ200&lt;=SUM($CL200:CQ200),0,IF(BJ200+$C200-$CJ200-SUM($CL200:CQ200)&gt;AC199+AS200,AC199+AS200-BJ200,$C200-$CJ200-SUM($CL200:CQ200))))</f>
        <v>0</v>
      </c>
      <c r="CS200" s="174">
        <f ca="1">IF(AD199&lt;=0,0,IF($C200-$CJ200&lt;=SUM($CL200:CR200),0,IF(BK200+$C200-$CJ200-SUM($CL200:CR200)&gt;AD199+AT200,AD199+AT200-BK200,$C200-$CJ200-SUM($CL200:CR200))))</f>
        <v>0</v>
      </c>
      <c r="CT200" s="174">
        <f ca="1">IF(AE199&lt;=0,0,IF($C200-$CJ200&lt;=SUM($CL200:CS200),0,IF(BL200+$C200-$CJ200-SUM($CL200:CS200)&gt;AE199+AU200,AE199+AU200-BL200,$C200-$CJ200-SUM($CL200:CS200))))</f>
        <v>0</v>
      </c>
      <c r="CU200" s="174">
        <f ca="1">IF(AF199&lt;=0,0,IF($C200-$CJ200&lt;=SUM($CL200:CT200),0,IF(BM200+$C200-$CJ200-SUM($CL200:CT200)&gt;AF199+AV200,AF199+AV200-BM200,$C200-$CJ200-SUM($CL200:CT200))))</f>
        <v>0</v>
      </c>
      <c r="CV200" s="174">
        <f ca="1">IF(AG199&lt;=0,0,IF($C200-$CJ200&lt;=SUM($CL200:CU200),0,IF(BN200+$C200-$CJ200-SUM($CL200:CU200)&gt;AG199+AW200,AG199+AW200-BN200,$C200-$CJ200-SUM($CL200:CU200))))</f>
        <v>0</v>
      </c>
      <c r="CW200" s="174">
        <f ca="1">IF(AH199&lt;=0,0,IF($C200-$CJ200&lt;=SUM($CL200:CV200),0,IF(BO200+$C200-$CJ200-SUM($CL200:CV200)&gt;AH199+AX200,AH199+AX200-BO200,$C200-$CJ200-SUM($CL200:CV200))))</f>
        <v>0</v>
      </c>
      <c r="CX200" s="174">
        <f ca="1">IF(AI199&lt;=0,0,IF($C200-$CJ200&lt;=SUM($CL200:CW200),0,IF(BP200+$C200-$CJ200-SUM($CL200:CW200)&gt;AI199+AY200,AI199+AY200-BP200,$C200-$CJ200-SUM($CL200:CW200))))</f>
        <v>0</v>
      </c>
      <c r="CY200" s="174">
        <f ca="1">IF(AJ199&lt;=0,0,IF($C200-$CJ200&lt;=SUM($CL200:CX200),0,IF(BQ200+$C200-$CJ200-SUM($CL200:CX200)&gt;AJ199+AZ200,AJ199+AZ200-BQ200,$C200-$CJ200-SUM($CL200:CX200))))</f>
        <v>0</v>
      </c>
      <c r="CZ200" s="174">
        <f ca="1">IF(AK199&lt;=0,0,IF($C200-$CJ200&lt;=SUM($CL200:CY200),0,IF(BR200+$C200-$CJ200-SUM($CL200:CY200)&gt;AK199+BA200,AK199+BA200-BR200,$C200-$CJ200-SUM($CL200:CY200))))</f>
        <v>0</v>
      </c>
      <c r="DA200" s="176"/>
      <c r="DB200" s="176"/>
    </row>
    <row r="201" spans="1:106">
      <c r="A201" s="165" t="str">
        <f t="shared" ca="1" si="86"/>
        <v/>
      </c>
      <c r="B201" s="166" t="e">
        <f t="shared" ca="1" si="98"/>
        <v>#N/A</v>
      </c>
      <c r="C201" s="169" t="str">
        <f ca="1">IF(A201="","",IF(debteliminator,IF(($E$7-BS201)&lt;0,0,$E$7-BS201),0)+D201)</f>
        <v/>
      </c>
      <c r="D201" s="420"/>
      <c r="E201" s="172">
        <f t="shared" ca="1" si="99"/>
        <v>0</v>
      </c>
      <c r="F201" s="172">
        <f t="shared" ca="1" si="101"/>
        <v>0</v>
      </c>
      <c r="G201" s="172">
        <f t="shared" ca="1" si="102"/>
        <v>0</v>
      </c>
      <c r="H201" s="172">
        <f t="shared" ca="1" si="103"/>
        <v>0</v>
      </c>
      <c r="I201" s="172">
        <f t="shared" ca="1" si="104"/>
        <v>0</v>
      </c>
      <c r="J201" s="172">
        <f t="shared" ca="1" si="105"/>
        <v>0</v>
      </c>
      <c r="K201" s="172">
        <f t="shared" ca="1" si="106"/>
        <v>0</v>
      </c>
      <c r="L201" s="172">
        <f t="shared" ca="1" si="107"/>
        <v>0</v>
      </c>
      <c r="M201" s="172">
        <f t="shared" ca="1" si="108"/>
        <v>0</v>
      </c>
      <c r="N201" s="172">
        <f t="shared" ca="1" si="109"/>
        <v>0</v>
      </c>
      <c r="O201" s="172">
        <f t="shared" ca="1" si="110"/>
        <v>0</v>
      </c>
      <c r="P201" s="172">
        <f t="shared" ca="1" si="111"/>
        <v>0</v>
      </c>
      <c r="Q201" s="172">
        <f t="shared" ca="1" si="112"/>
        <v>0</v>
      </c>
      <c r="R201" s="172">
        <f t="shared" ca="1" si="113"/>
        <v>0</v>
      </c>
      <c r="S201" s="172">
        <f t="shared" ca="1" si="114"/>
        <v>0</v>
      </c>
      <c r="U201" s="169">
        <f t="shared" ca="1" si="87"/>
        <v>0</v>
      </c>
      <c r="V201" s="173">
        <f t="shared" ca="1" si="88"/>
        <v>0</v>
      </c>
      <c r="W201" s="174">
        <f t="shared" ca="1" si="89"/>
        <v>0</v>
      </c>
      <c r="X201" s="174">
        <f t="shared" ref="X201:AK216" ca="1" si="121">IF(F$10=0,0,ROUND(X200-(F201-AN201),2))</f>
        <v>0</v>
      </c>
      <c r="Y201" s="174">
        <f t="shared" ca="1" si="121"/>
        <v>0</v>
      </c>
      <c r="Z201" s="174">
        <f t="shared" ca="1" si="121"/>
        <v>0</v>
      </c>
      <c r="AA201" s="174">
        <f t="shared" ca="1" si="121"/>
        <v>0</v>
      </c>
      <c r="AB201" s="174">
        <f t="shared" ca="1" si="121"/>
        <v>0</v>
      </c>
      <c r="AC201" s="174">
        <f t="shared" ca="1" si="121"/>
        <v>0</v>
      </c>
      <c r="AD201" s="174">
        <f t="shared" ca="1" si="121"/>
        <v>0</v>
      </c>
      <c r="AE201" s="174">
        <f t="shared" ca="1" si="121"/>
        <v>0</v>
      </c>
      <c r="AF201" s="174">
        <f t="shared" ca="1" si="121"/>
        <v>0</v>
      </c>
      <c r="AG201" s="174">
        <f t="shared" ca="1" si="121"/>
        <v>0</v>
      </c>
      <c r="AH201" s="174">
        <f t="shared" ca="1" si="121"/>
        <v>0</v>
      </c>
      <c r="AI201" s="174">
        <f t="shared" ca="1" si="121"/>
        <v>0</v>
      </c>
      <c r="AJ201" s="174">
        <f t="shared" ca="1" si="121"/>
        <v>0</v>
      </c>
      <c r="AK201" s="174">
        <f t="shared" ca="1" si="121"/>
        <v>0</v>
      </c>
      <c r="AL201" s="179"/>
      <c r="AM201" s="174">
        <f t="shared" ca="1" si="91"/>
        <v>0</v>
      </c>
      <c r="AN201" s="174">
        <f t="shared" ref="AN201:BA216" ca="1" si="122">ROUND(X200*F$12/12,2)</f>
        <v>0</v>
      </c>
      <c r="AO201" s="174">
        <f t="shared" ca="1" si="122"/>
        <v>0</v>
      </c>
      <c r="AP201" s="174">
        <f t="shared" ca="1" si="122"/>
        <v>0</v>
      </c>
      <c r="AQ201" s="174">
        <f t="shared" ca="1" si="122"/>
        <v>0</v>
      </c>
      <c r="AR201" s="174">
        <f t="shared" ca="1" si="122"/>
        <v>0</v>
      </c>
      <c r="AS201" s="174">
        <f t="shared" ca="1" si="122"/>
        <v>0</v>
      </c>
      <c r="AT201" s="174">
        <f t="shared" ca="1" si="122"/>
        <v>0</v>
      </c>
      <c r="AU201" s="174">
        <f t="shared" ca="1" si="122"/>
        <v>0</v>
      </c>
      <c r="AV201" s="174">
        <f t="shared" ca="1" si="122"/>
        <v>0</v>
      </c>
      <c r="AW201" s="174">
        <f t="shared" ca="1" si="122"/>
        <v>0</v>
      </c>
      <c r="AX201" s="174">
        <f t="shared" ca="1" si="122"/>
        <v>0</v>
      </c>
      <c r="AY201" s="174">
        <f t="shared" ca="1" si="122"/>
        <v>0</v>
      </c>
      <c r="AZ201" s="174">
        <f t="shared" ca="1" si="122"/>
        <v>0</v>
      </c>
      <c r="BA201" s="174">
        <f t="shared" ca="1" si="122"/>
        <v>0</v>
      </c>
      <c r="BB201" s="175">
        <f t="shared" ca="1" si="93"/>
        <v>0</v>
      </c>
      <c r="BC201" s="176"/>
      <c r="BD201" s="174">
        <f t="shared" ca="1" si="94"/>
        <v>0</v>
      </c>
      <c r="BE201" s="174">
        <f t="shared" ref="BE201:BR216" ca="1" si="123">IF(X200&gt;0,IF((X200+AN201)&lt;F$13,X200+AN201,F$13),0)</f>
        <v>0</v>
      </c>
      <c r="BF201" s="174">
        <f t="shared" ca="1" si="123"/>
        <v>0</v>
      </c>
      <c r="BG201" s="174">
        <f t="shared" ca="1" si="123"/>
        <v>0</v>
      </c>
      <c r="BH201" s="174">
        <f t="shared" ca="1" si="123"/>
        <v>0</v>
      </c>
      <c r="BI201" s="174">
        <f t="shared" ca="1" si="123"/>
        <v>0</v>
      </c>
      <c r="BJ201" s="174">
        <f t="shared" ca="1" si="123"/>
        <v>0</v>
      </c>
      <c r="BK201" s="174">
        <f t="shared" ca="1" si="123"/>
        <v>0</v>
      </c>
      <c r="BL201" s="174">
        <f t="shared" ca="1" si="123"/>
        <v>0</v>
      </c>
      <c r="BM201" s="174">
        <f t="shared" ca="1" si="123"/>
        <v>0</v>
      </c>
      <c r="BN201" s="174">
        <f t="shared" ca="1" si="123"/>
        <v>0</v>
      </c>
      <c r="BO201" s="174">
        <f t="shared" ca="1" si="123"/>
        <v>0</v>
      </c>
      <c r="BP201" s="174">
        <f t="shared" ca="1" si="123"/>
        <v>0</v>
      </c>
      <c r="BQ201" s="174">
        <f t="shared" ca="1" si="123"/>
        <v>0</v>
      </c>
      <c r="BR201" s="174">
        <f t="shared" ca="1" si="123"/>
        <v>0</v>
      </c>
      <c r="BS201" s="177">
        <f t="shared" ca="1" si="96"/>
        <v>0</v>
      </c>
      <c r="BT201" s="175"/>
      <c r="BU201" s="178">
        <f ca="1">IF(NOT(debteliminator),0,IF(OR(E$11=0,W200+AM201-BD201&lt;=E$11),0,MIN(W200+AM201-BD201-E$11,$C201)))</f>
        <v>0</v>
      </c>
      <c r="BV201" s="174">
        <f ca="1">IF(NOT(debteliminator),0,IF(OR(F$11=0,X200+AN201-BE201&lt;=F$11),0,MIN(X200+AN201-BE201-F$11,$C201-SUM($BU201:BU201))))</f>
        <v>0</v>
      </c>
      <c r="BW201" s="174">
        <f ca="1">IF(NOT(debteliminator),0,IF(OR(G$11=0,Y200+AO201-BF201&lt;=G$11),0,MIN(Y200+AO201-BF201-G$11,$C201-SUM($BU201:BV201))))</f>
        <v>0</v>
      </c>
      <c r="BX201" s="174">
        <f ca="1">IF(NOT(debteliminator),0,IF(OR(H$11=0,Z200+AP201-BG201&lt;=H$11),0,MIN(Z200+AP201-BG201-H$11,$C201-SUM($BU201:BW201))))</f>
        <v>0</v>
      </c>
      <c r="BY201" s="174">
        <f ca="1">IF(NOT(debteliminator),0,IF(OR(I$11=0,AA200+AQ201-BH201&lt;=I$11),0,MIN(AA200+AQ201-BH201-I$11,$C201-SUM($BU201:BX201))))</f>
        <v>0</v>
      </c>
      <c r="BZ201" s="174">
        <f ca="1">IF(NOT(debteliminator),0,IF(OR(J$11=0,AB200+AR201-BI201&lt;=J$11),0,MIN(AB200+AR201-BI201-J$11,$C201-SUM($BU201:BY201))))</f>
        <v>0</v>
      </c>
      <c r="CA201" s="174">
        <f ca="1">IF(NOT(debteliminator),0,IF(OR(K$11=0,AC200+AS201-BJ201&lt;=K$11),0,MIN(AC200+AS201-BJ201-K$11,$C201-SUM($BU201:BZ201))))</f>
        <v>0</v>
      </c>
      <c r="CB201" s="174">
        <f ca="1">IF(NOT(debteliminator),0,IF(OR(L$11=0,AD200+AT201-BK201&lt;=L$11),0,MIN(AD200+AT201-BK201-L$11,$C201-SUM($BU201:CA201))))</f>
        <v>0</v>
      </c>
      <c r="CC201" s="174">
        <f ca="1">IF(NOT(debteliminator),0,IF(OR(M$11=0,AE200+AU201-BL201&lt;=M$11),0,MIN(AE200+AU201-BL201-M$11,$C201-SUM($BU201:CB201))))</f>
        <v>0</v>
      </c>
      <c r="CD201" s="174">
        <f ca="1">IF(NOT(debteliminator),0,IF(OR(N$11=0,AF200+AV201-BM201&lt;=N$11),0,MIN(AF200+AV201-BM201-N$11,$C201-SUM($BU201:CC201))))</f>
        <v>0</v>
      </c>
      <c r="CE201" s="174">
        <f ca="1">IF(NOT(debteliminator),0,IF(OR(O$11=0,AG200+AW201-BN201&lt;=O$11),0,MIN(AG200+AW201-BN201-O$11,$C201-SUM($BU201:CD201))))</f>
        <v>0</v>
      </c>
      <c r="CF201" s="174">
        <f ca="1">IF(NOT(debteliminator),0,IF(OR(P$11=0,AH200+AX201-BO201&lt;=P$11),0,MIN(AH200+AX201-BO201-P$11,$C201-SUM($BU201:CE201))))</f>
        <v>0</v>
      </c>
      <c r="CG201" s="174">
        <f ca="1">IF(NOT(debteliminator),0,IF(OR(Q$11=0,AI200+AY201-BP201&lt;=Q$11),0,MIN(AI200+AY201-BP201-Q$11,$C201-SUM($BU201:CF201))))</f>
        <v>0</v>
      </c>
      <c r="CH201" s="174">
        <f ca="1">IF(NOT(debteliminator),0,IF(OR(R$11=0,AJ200+AZ201-BQ201&lt;=R$11),0,MIN(AJ200+AZ201-BQ201-R$11,$C201-SUM($BU201:CG201))))</f>
        <v>0</v>
      </c>
      <c r="CI201" s="174">
        <f ca="1">IF(NOT(debteliminator),0,IF(OR(S$11=0,AK200+BA201-BR201&lt;=S$11),0,MIN(AK200+BA201-BR201-S$11,$C201-SUM($BU201:CH201))))</f>
        <v>0</v>
      </c>
      <c r="CJ201" s="177">
        <f t="shared" ca="1" si="97"/>
        <v>0</v>
      </c>
      <c r="CL201" s="178">
        <f t="shared" ca="1" si="100"/>
        <v>0</v>
      </c>
      <c r="CM201" s="174">
        <f ca="1">IF(X200&lt;=0,0,IF($C201-$CJ201&lt;=SUM($CL201:CL201),0,IF(BE201+$C201-$CJ201-SUM($CL201:CL201)&gt;X200+AN201,X200+AN201-BE201,$C201-$CJ201-SUM($CL201:CL201))))</f>
        <v>0</v>
      </c>
      <c r="CN201" s="174">
        <f ca="1">IF(Y200&lt;=0,0,IF($C201-$CJ201&lt;=SUM($CL201:CM201),0,IF(BF201+$C201-$CJ201-SUM($CL201:CM201)&gt;Y200+AO201,Y200+AO201-BF201,$C201-$CJ201-SUM($CL201:CM201))))</f>
        <v>0</v>
      </c>
      <c r="CO201" s="174">
        <f ca="1">IF(Z200&lt;=0,0,IF($C201-$CJ201&lt;=SUM($CL201:CN201),0,IF(BG201+$C201-$CJ201-SUM($CL201:CN201)&gt;Z200+AP201,Z200+AP201-BG201,$C201-$CJ201-SUM($CL201:CN201))))</f>
        <v>0</v>
      </c>
      <c r="CP201" s="174">
        <f ca="1">IF(AA200&lt;=0,0,IF($C201-$CJ201&lt;=SUM($CL201:CO201),0,IF(BH201+$C201-$CJ201-SUM($CL201:CO201)&gt;AA200+AQ201,AA200+AQ201-BH201,$C201-$CJ201-SUM($CL201:CO201))))</f>
        <v>0</v>
      </c>
      <c r="CQ201" s="174">
        <f ca="1">IF(AB200&lt;=0,0,IF($C201-$CJ201&lt;=SUM($CL201:CP201),0,IF(BI201+$C201-$CJ201-SUM($CL201:CP201)&gt;AB200+AR201,AB200+AR201-BI201,$C201-$CJ201-SUM($CL201:CP201))))</f>
        <v>0</v>
      </c>
      <c r="CR201" s="174">
        <f ca="1">IF(AC200&lt;=0,0,IF($C201-$CJ201&lt;=SUM($CL201:CQ201),0,IF(BJ201+$C201-$CJ201-SUM($CL201:CQ201)&gt;AC200+AS201,AC200+AS201-BJ201,$C201-$CJ201-SUM($CL201:CQ201))))</f>
        <v>0</v>
      </c>
      <c r="CS201" s="174">
        <f ca="1">IF(AD200&lt;=0,0,IF($C201-$CJ201&lt;=SUM($CL201:CR201),0,IF(BK201+$C201-$CJ201-SUM($CL201:CR201)&gt;AD200+AT201,AD200+AT201-BK201,$C201-$CJ201-SUM($CL201:CR201))))</f>
        <v>0</v>
      </c>
      <c r="CT201" s="174">
        <f ca="1">IF(AE200&lt;=0,0,IF($C201-$CJ201&lt;=SUM($CL201:CS201),0,IF(BL201+$C201-$CJ201-SUM($CL201:CS201)&gt;AE200+AU201,AE200+AU201-BL201,$C201-$CJ201-SUM($CL201:CS201))))</f>
        <v>0</v>
      </c>
      <c r="CU201" s="174">
        <f ca="1">IF(AF200&lt;=0,0,IF($C201-$CJ201&lt;=SUM($CL201:CT201),0,IF(BM201+$C201-$CJ201-SUM($CL201:CT201)&gt;AF200+AV201,AF200+AV201-BM201,$C201-$CJ201-SUM($CL201:CT201))))</f>
        <v>0</v>
      </c>
      <c r="CV201" s="174">
        <f ca="1">IF(AG200&lt;=0,0,IF($C201-$CJ201&lt;=SUM($CL201:CU201),0,IF(BN201+$C201-$CJ201-SUM($CL201:CU201)&gt;AG200+AW201,AG200+AW201-BN201,$C201-$CJ201-SUM($CL201:CU201))))</f>
        <v>0</v>
      </c>
      <c r="CW201" s="174">
        <f ca="1">IF(AH200&lt;=0,0,IF($C201-$CJ201&lt;=SUM($CL201:CV201),0,IF(BO201+$C201-$CJ201-SUM($CL201:CV201)&gt;AH200+AX201,AH200+AX201-BO201,$C201-$CJ201-SUM($CL201:CV201))))</f>
        <v>0</v>
      </c>
      <c r="CX201" s="174">
        <f ca="1">IF(AI200&lt;=0,0,IF($C201-$CJ201&lt;=SUM($CL201:CW201),0,IF(BP201+$C201-$CJ201-SUM($CL201:CW201)&gt;AI200+AY201,AI200+AY201-BP201,$C201-$CJ201-SUM($CL201:CW201))))</f>
        <v>0</v>
      </c>
      <c r="CY201" s="174">
        <f ca="1">IF(AJ200&lt;=0,0,IF($C201-$CJ201&lt;=SUM($CL201:CX201),0,IF(BQ201+$C201-$CJ201-SUM($CL201:CX201)&gt;AJ200+AZ201,AJ200+AZ201-BQ201,$C201-$CJ201-SUM($CL201:CX201))))</f>
        <v>0</v>
      </c>
      <c r="CZ201" s="174">
        <f ca="1">IF(AK200&lt;=0,0,IF($C201-$CJ201&lt;=SUM($CL201:CY201),0,IF(BR201+$C201-$CJ201-SUM($CL201:CY201)&gt;AK200+BA201,AK200+BA201-BR201,$C201-$CJ201-SUM($CL201:CY201))))</f>
        <v>0</v>
      </c>
      <c r="DA201" s="176"/>
      <c r="DB201" s="176"/>
    </row>
    <row r="202" spans="1:106">
      <c r="A202" s="165" t="str">
        <f t="shared" ca="1" si="86"/>
        <v/>
      </c>
      <c r="B202" s="166" t="e">
        <f t="shared" ca="1" si="98"/>
        <v>#N/A</v>
      </c>
      <c r="C202" s="169" t="str">
        <f ca="1">IF(A202="","",IF(debteliminator,IF(($E$7-BS202)&lt;0,0,$E$7-BS202),0)+D202)</f>
        <v/>
      </c>
      <c r="D202" s="420"/>
      <c r="E202" s="172">
        <f t="shared" ca="1" si="99"/>
        <v>0</v>
      </c>
      <c r="F202" s="172">
        <f t="shared" ca="1" si="101"/>
        <v>0</v>
      </c>
      <c r="G202" s="172">
        <f t="shared" ca="1" si="102"/>
        <v>0</v>
      </c>
      <c r="H202" s="172">
        <f t="shared" ca="1" si="103"/>
        <v>0</v>
      </c>
      <c r="I202" s="172">
        <f t="shared" ca="1" si="104"/>
        <v>0</v>
      </c>
      <c r="J202" s="172">
        <f t="shared" ca="1" si="105"/>
        <v>0</v>
      </c>
      <c r="K202" s="172">
        <f t="shared" ca="1" si="106"/>
        <v>0</v>
      </c>
      <c r="L202" s="172">
        <f t="shared" ca="1" si="107"/>
        <v>0</v>
      </c>
      <c r="M202" s="172">
        <f t="shared" ca="1" si="108"/>
        <v>0</v>
      </c>
      <c r="N202" s="172">
        <f t="shared" ca="1" si="109"/>
        <v>0</v>
      </c>
      <c r="O202" s="172">
        <f t="shared" ca="1" si="110"/>
        <v>0</v>
      </c>
      <c r="P202" s="172">
        <f t="shared" ca="1" si="111"/>
        <v>0</v>
      </c>
      <c r="Q202" s="172">
        <f t="shared" ca="1" si="112"/>
        <v>0</v>
      </c>
      <c r="R202" s="172">
        <f t="shared" ca="1" si="113"/>
        <v>0</v>
      </c>
      <c r="S202" s="172">
        <f t="shared" ca="1" si="114"/>
        <v>0</v>
      </c>
      <c r="U202" s="169">
        <f t="shared" ca="1" si="87"/>
        <v>0</v>
      </c>
      <c r="V202" s="173">
        <f t="shared" ca="1" si="88"/>
        <v>0</v>
      </c>
      <c r="W202" s="174">
        <f t="shared" ca="1" si="89"/>
        <v>0</v>
      </c>
      <c r="X202" s="174">
        <f t="shared" ca="1" si="121"/>
        <v>0</v>
      </c>
      <c r="Y202" s="174">
        <f t="shared" ca="1" si="121"/>
        <v>0</v>
      </c>
      <c r="Z202" s="174">
        <f t="shared" ca="1" si="121"/>
        <v>0</v>
      </c>
      <c r="AA202" s="174">
        <f t="shared" ca="1" si="121"/>
        <v>0</v>
      </c>
      <c r="AB202" s="174">
        <f t="shared" ca="1" si="121"/>
        <v>0</v>
      </c>
      <c r="AC202" s="174">
        <f t="shared" ca="1" si="121"/>
        <v>0</v>
      </c>
      <c r="AD202" s="174">
        <f t="shared" ca="1" si="121"/>
        <v>0</v>
      </c>
      <c r="AE202" s="174">
        <f t="shared" ca="1" si="121"/>
        <v>0</v>
      </c>
      <c r="AF202" s="174">
        <f t="shared" ca="1" si="121"/>
        <v>0</v>
      </c>
      <c r="AG202" s="174">
        <f t="shared" ca="1" si="121"/>
        <v>0</v>
      </c>
      <c r="AH202" s="174">
        <f t="shared" ca="1" si="121"/>
        <v>0</v>
      </c>
      <c r="AI202" s="174">
        <f t="shared" ca="1" si="121"/>
        <v>0</v>
      </c>
      <c r="AJ202" s="174">
        <f t="shared" ca="1" si="121"/>
        <v>0</v>
      </c>
      <c r="AK202" s="174">
        <f t="shared" ca="1" si="121"/>
        <v>0</v>
      </c>
      <c r="AL202" s="179"/>
      <c r="AM202" s="174">
        <f t="shared" ca="1" si="91"/>
        <v>0</v>
      </c>
      <c r="AN202" s="174">
        <f t="shared" ca="1" si="122"/>
        <v>0</v>
      </c>
      <c r="AO202" s="174">
        <f t="shared" ca="1" si="122"/>
        <v>0</v>
      </c>
      <c r="AP202" s="174">
        <f t="shared" ca="1" si="122"/>
        <v>0</v>
      </c>
      <c r="AQ202" s="174">
        <f t="shared" ca="1" si="122"/>
        <v>0</v>
      </c>
      <c r="AR202" s="174">
        <f t="shared" ca="1" si="122"/>
        <v>0</v>
      </c>
      <c r="AS202" s="174">
        <f t="shared" ca="1" si="122"/>
        <v>0</v>
      </c>
      <c r="AT202" s="174">
        <f t="shared" ca="1" si="122"/>
        <v>0</v>
      </c>
      <c r="AU202" s="174">
        <f t="shared" ca="1" si="122"/>
        <v>0</v>
      </c>
      <c r="AV202" s="174">
        <f t="shared" ca="1" si="122"/>
        <v>0</v>
      </c>
      <c r="AW202" s="174">
        <f t="shared" ca="1" si="122"/>
        <v>0</v>
      </c>
      <c r="AX202" s="174">
        <f t="shared" ca="1" si="122"/>
        <v>0</v>
      </c>
      <c r="AY202" s="174">
        <f t="shared" ca="1" si="122"/>
        <v>0</v>
      </c>
      <c r="AZ202" s="174">
        <f t="shared" ca="1" si="122"/>
        <v>0</v>
      </c>
      <c r="BA202" s="174">
        <f t="shared" ca="1" si="122"/>
        <v>0</v>
      </c>
      <c r="BB202" s="175">
        <f t="shared" ca="1" si="93"/>
        <v>0</v>
      </c>
      <c r="BC202" s="176"/>
      <c r="BD202" s="174">
        <f t="shared" ca="1" si="94"/>
        <v>0</v>
      </c>
      <c r="BE202" s="174">
        <f t="shared" ca="1" si="123"/>
        <v>0</v>
      </c>
      <c r="BF202" s="174">
        <f t="shared" ca="1" si="123"/>
        <v>0</v>
      </c>
      <c r="BG202" s="174">
        <f t="shared" ca="1" si="123"/>
        <v>0</v>
      </c>
      <c r="BH202" s="174">
        <f t="shared" ca="1" si="123"/>
        <v>0</v>
      </c>
      <c r="BI202" s="174">
        <f t="shared" ca="1" si="123"/>
        <v>0</v>
      </c>
      <c r="BJ202" s="174">
        <f t="shared" ca="1" si="123"/>
        <v>0</v>
      </c>
      <c r="BK202" s="174">
        <f t="shared" ca="1" si="123"/>
        <v>0</v>
      </c>
      <c r="BL202" s="174">
        <f t="shared" ca="1" si="123"/>
        <v>0</v>
      </c>
      <c r="BM202" s="174">
        <f t="shared" ca="1" si="123"/>
        <v>0</v>
      </c>
      <c r="BN202" s="174">
        <f t="shared" ca="1" si="123"/>
        <v>0</v>
      </c>
      <c r="BO202" s="174">
        <f t="shared" ca="1" si="123"/>
        <v>0</v>
      </c>
      <c r="BP202" s="174">
        <f t="shared" ca="1" si="123"/>
        <v>0</v>
      </c>
      <c r="BQ202" s="174">
        <f t="shared" ca="1" si="123"/>
        <v>0</v>
      </c>
      <c r="BR202" s="174">
        <f t="shared" ca="1" si="123"/>
        <v>0</v>
      </c>
      <c r="BS202" s="177">
        <f t="shared" ca="1" si="96"/>
        <v>0</v>
      </c>
      <c r="BT202" s="175"/>
      <c r="BU202" s="178">
        <f ca="1">IF(NOT(debteliminator),0,IF(OR(E$11=0,W201+AM202-BD202&lt;=E$11),0,MIN(W201+AM202-BD202-E$11,$C202)))</f>
        <v>0</v>
      </c>
      <c r="BV202" s="174">
        <f ca="1">IF(NOT(debteliminator),0,IF(OR(F$11=0,X201+AN202-BE202&lt;=F$11),0,MIN(X201+AN202-BE202-F$11,$C202-SUM($BU202:BU202))))</f>
        <v>0</v>
      </c>
      <c r="BW202" s="174">
        <f ca="1">IF(NOT(debteliminator),0,IF(OR(G$11=0,Y201+AO202-BF202&lt;=G$11),0,MIN(Y201+AO202-BF202-G$11,$C202-SUM($BU202:BV202))))</f>
        <v>0</v>
      </c>
      <c r="BX202" s="174">
        <f ca="1">IF(NOT(debteliminator),0,IF(OR(H$11=0,Z201+AP202-BG202&lt;=H$11),0,MIN(Z201+AP202-BG202-H$11,$C202-SUM($BU202:BW202))))</f>
        <v>0</v>
      </c>
      <c r="BY202" s="174">
        <f ca="1">IF(NOT(debteliminator),0,IF(OR(I$11=0,AA201+AQ202-BH202&lt;=I$11),0,MIN(AA201+AQ202-BH202-I$11,$C202-SUM($BU202:BX202))))</f>
        <v>0</v>
      </c>
      <c r="BZ202" s="174">
        <f ca="1">IF(NOT(debteliminator),0,IF(OR(J$11=0,AB201+AR202-BI202&lt;=J$11),0,MIN(AB201+AR202-BI202-J$11,$C202-SUM($BU202:BY202))))</f>
        <v>0</v>
      </c>
      <c r="CA202" s="174">
        <f ca="1">IF(NOT(debteliminator),0,IF(OR(K$11=0,AC201+AS202-BJ202&lt;=K$11),0,MIN(AC201+AS202-BJ202-K$11,$C202-SUM($BU202:BZ202))))</f>
        <v>0</v>
      </c>
      <c r="CB202" s="174">
        <f ca="1">IF(NOT(debteliminator),0,IF(OR(L$11=0,AD201+AT202-BK202&lt;=L$11),0,MIN(AD201+AT202-BK202-L$11,$C202-SUM($BU202:CA202))))</f>
        <v>0</v>
      </c>
      <c r="CC202" s="174">
        <f ca="1">IF(NOT(debteliminator),0,IF(OR(M$11=0,AE201+AU202-BL202&lt;=M$11),0,MIN(AE201+AU202-BL202-M$11,$C202-SUM($BU202:CB202))))</f>
        <v>0</v>
      </c>
      <c r="CD202" s="174">
        <f ca="1">IF(NOT(debteliminator),0,IF(OR(N$11=0,AF201+AV202-BM202&lt;=N$11),0,MIN(AF201+AV202-BM202-N$11,$C202-SUM($BU202:CC202))))</f>
        <v>0</v>
      </c>
      <c r="CE202" s="174">
        <f ca="1">IF(NOT(debteliminator),0,IF(OR(O$11=0,AG201+AW202-BN202&lt;=O$11),0,MIN(AG201+AW202-BN202-O$11,$C202-SUM($BU202:CD202))))</f>
        <v>0</v>
      </c>
      <c r="CF202" s="174">
        <f ca="1">IF(NOT(debteliminator),0,IF(OR(P$11=0,AH201+AX202-BO202&lt;=P$11),0,MIN(AH201+AX202-BO202-P$11,$C202-SUM($BU202:CE202))))</f>
        <v>0</v>
      </c>
      <c r="CG202" s="174">
        <f ca="1">IF(NOT(debteliminator),0,IF(OR(Q$11=0,AI201+AY202-BP202&lt;=Q$11),0,MIN(AI201+AY202-BP202-Q$11,$C202-SUM($BU202:CF202))))</f>
        <v>0</v>
      </c>
      <c r="CH202" s="174">
        <f ca="1">IF(NOT(debteliminator),0,IF(OR(R$11=0,AJ201+AZ202-BQ202&lt;=R$11),0,MIN(AJ201+AZ202-BQ202-R$11,$C202-SUM($BU202:CG202))))</f>
        <v>0</v>
      </c>
      <c r="CI202" s="174">
        <f ca="1">IF(NOT(debteliminator),0,IF(OR(S$11=0,AK201+BA202-BR202&lt;=S$11),0,MIN(AK201+BA202-BR202-S$11,$C202-SUM($BU202:CH202))))</f>
        <v>0</v>
      </c>
      <c r="CJ202" s="177">
        <f t="shared" ca="1" si="97"/>
        <v>0</v>
      </c>
      <c r="CL202" s="178">
        <f t="shared" ca="1" si="100"/>
        <v>0</v>
      </c>
      <c r="CM202" s="174">
        <f ca="1">IF(X201&lt;=0,0,IF($C202-$CJ202&lt;=SUM($CL202:CL202),0,IF(BE202+$C202-$CJ202-SUM($CL202:CL202)&gt;X201+AN202,X201+AN202-BE202,$C202-$CJ202-SUM($CL202:CL202))))</f>
        <v>0</v>
      </c>
      <c r="CN202" s="174">
        <f ca="1">IF(Y201&lt;=0,0,IF($C202-$CJ202&lt;=SUM($CL202:CM202),0,IF(BF202+$C202-$CJ202-SUM($CL202:CM202)&gt;Y201+AO202,Y201+AO202-BF202,$C202-$CJ202-SUM($CL202:CM202))))</f>
        <v>0</v>
      </c>
      <c r="CO202" s="174">
        <f ca="1">IF(Z201&lt;=0,0,IF($C202-$CJ202&lt;=SUM($CL202:CN202),0,IF(BG202+$C202-$CJ202-SUM($CL202:CN202)&gt;Z201+AP202,Z201+AP202-BG202,$C202-$CJ202-SUM($CL202:CN202))))</f>
        <v>0</v>
      </c>
      <c r="CP202" s="174">
        <f ca="1">IF(AA201&lt;=0,0,IF($C202-$CJ202&lt;=SUM($CL202:CO202),0,IF(BH202+$C202-$CJ202-SUM($CL202:CO202)&gt;AA201+AQ202,AA201+AQ202-BH202,$C202-$CJ202-SUM($CL202:CO202))))</f>
        <v>0</v>
      </c>
      <c r="CQ202" s="174">
        <f ca="1">IF(AB201&lt;=0,0,IF($C202-$CJ202&lt;=SUM($CL202:CP202),0,IF(BI202+$C202-$CJ202-SUM($CL202:CP202)&gt;AB201+AR202,AB201+AR202-BI202,$C202-$CJ202-SUM($CL202:CP202))))</f>
        <v>0</v>
      </c>
      <c r="CR202" s="174">
        <f ca="1">IF(AC201&lt;=0,0,IF($C202-$CJ202&lt;=SUM($CL202:CQ202),0,IF(BJ202+$C202-$CJ202-SUM($CL202:CQ202)&gt;AC201+AS202,AC201+AS202-BJ202,$C202-$CJ202-SUM($CL202:CQ202))))</f>
        <v>0</v>
      </c>
      <c r="CS202" s="174">
        <f ca="1">IF(AD201&lt;=0,0,IF($C202-$CJ202&lt;=SUM($CL202:CR202),0,IF(BK202+$C202-$CJ202-SUM($CL202:CR202)&gt;AD201+AT202,AD201+AT202-BK202,$C202-$CJ202-SUM($CL202:CR202))))</f>
        <v>0</v>
      </c>
      <c r="CT202" s="174">
        <f ca="1">IF(AE201&lt;=0,0,IF($C202-$CJ202&lt;=SUM($CL202:CS202),0,IF(BL202+$C202-$CJ202-SUM($CL202:CS202)&gt;AE201+AU202,AE201+AU202-BL202,$C202-$CJ202-SUM($CL202:CS202))))</f>
        <v>0</v>
      </c>
      <c r="CU202" s="174">
        <f ca="1">IF(AF201&lt;=0,0,IF($C202-$CJ202&lt;=SUM($CL202:CT202),0,IF(BM202+$C202-$CJ202-SUM($CL202:CT202)&gt;AF201+AV202,AF201+AV202-BM202,$C202-$CJ202-SUM($CL202:CT202))))</f>
        <v>0</v>
      </c>
      <c r="CV202" s="174">
        <f ca="1">IF(AG201&lt;=0,0,IF($C202-$CJ202&lt;=SUM($CL202:CU202),0,IF(BN202+$C202-$CJ202-SUM($CL202:CU202)&gt;AG201+AW202,AG201+AW202-BN202,$C202-$CJ202-SUM($CL202:CU202))))</f>
        <v>0</v>
      </c>
      <c r="CW202" s="174">
        <f ca="1">IF(AH201&lt;=0,0,IF($C202-$CJ202&lt;=SUM($CL202:CV202),0,IF(BO202+$C202-$CJ202-SUM($CL202:CV202)&gt;AH201+AX202,AH201+AX202-BO202,$C202-$CJ202-SUM($CL202:CV202))))</f>
        <v>0</v>
      </c>
      <c r="CX202" s="174">
        <f ca="1">IF(AI201&lt;=0,0,IF($C202-$CJ202&lt;=SUM($CL202:CW202),0,IF(BP202+$C202-$CJ202-SUM($CL202:CW202)&gt;AI201+AY202,AI201+AY202-BP202,$C202-$CJ202-SUM($CL202:CW202))))</f>
        <v>0</v>
      </c>
      <c r="CY202" s="174">
        <f ca="1">IF(AJ201&lt;=0,0,IF($C202-$CJ202&lt;=SUM($CL202:CX202),0,IF(BQ202+$C202-$CJ202-SUM($CL202:CX202)&gt;AJ201+AZ202,AJ201+AZ202-BQ202,$C202-$CJ202-SUM($CL202:CX202))))</f>
        <v>0</v>
      </c>
      <c r="CZ202" s="174">
        <f ca="1">IF(AK201&lt;=0,0,IF($C202-$CJ202&lt;=SUM($CL202:CY202),0,IF(BR202+$C202-$CJ202-SUM($CL202:CY202)&gt;AK201+BA202,AK201+BA202-BR202,$C202-$CJ202-SUM($CL202:CY202))))</f>
        <v>0</v>
      </c>
      <c r="DA202" s="176"/>
      <c r="DB202" s="176"/>
    </row>
    <row r="203" spans="1:106">
      <c r="A203" s="165" t="str">
        <f t="shared" ca="1" si="86"/>
        <v/>
      </c>
      <c r="B203" s="166" t="e">
        <f t="shared" ca="1" si="98"/>
        <v>#N/A</v>
      </c>
      <c r="C203" s="169" t="str">
        <f ca="1">IF(A203="","",IF(debteliminator,IF(($E$7-BS203)&lt;0,0,$E$7-BS203),0)+D203)</f>
        <v/>
      </c>
      <c r="D203" s="420"/>
      <c r="E203" s="172">
        <f t="shared" ca="1" si="99"/>
        <v>0</v>
      </c>
      <c r="F203" s="172">
        <f t="shared" ca="1" si="101"/>
        <v>0</v>
      </c>
      <c r="G203" s="172">
        <f t="shared" ca="1" si="102"/>
        <v>0</v>
      </c>
      <c r="H203" s="172">
        <f t="shared" ca="1" si="103"/>
        <v>0</v>
      </c>
      <c r="I203" s="172">
        <f t="shared" ca="1" si="104"/>
        <v>0</v>
      </c>
      <c r="J203" s="172">
        <f t="shared" ca="1" si="105"/>
        <v>0</v>
      </c>
      <c r="K203" s="172">
        <f t="shared" ca="1" si="106"/>
        <v>0</v>
      </c>
      <c r="L203" s="172">
        <f t="shared" ca="1" si="107"/>
        <v>0</v>
      </c>
      <c r="M203" s="172">
        <f t="shared" ca="1" si="108"/>
        <v>0</v>
      </c>
      <c r="N203" s="172">
        <f t="shared" ca="1" si="109"/>
        <v>0</v>
      </c>
      <c r="O203" s="172">
        <f t="shared" ca="1" si="110"/>
        <v>0</v>
      </c>
      <c r="P203" s="172">
        <f t="shared" ca="1" si="111"/>
        <v>0</v>
      </c>
      <c r="Q203" s="172">
        <f t="shared" ca="1" si="112"/>
        <v>0</v>
      </c>
      <c r="R203" s="172">
        <f t="shared" ca="1" si="113"/>
        <v>0</v>
      </c>
      <c r="S203" s="172">
        <f t="shared" ca="1" si="114"/>
        <v>0</v>
      </c>
      <c r="U203" s="169">
        <f t="shared" ca="1" si="87"/>
        <v>0</v>
      </c>
      <c r="V203" s="173">
        <f t="shared" ca="1" si="88"/>
        <v>0</v>
      </c>
      <c r="W203" s="174">
        <f t="shared" ca="1" si="89"/>
        <v>0</v>
      </c>
      <c r="X203" s="174">
        <f t="shared" ca="1" si="121"/>
        <v>0</v>
      </c>
      <c r="Y203" s="174">
        <f t="shared" ca="1" si="121"/>
        <v>0</v>
      </c>
      <c r="Z203" s="174">
        <f t="shared" ca="1" si="121"/>
        <v>0</v>
      </c>
      <c r="AA203" s="174">
        <f t="shared" ca="1" si="121"/>
        <v>0</v>
      </c>
      <c r="AB203" s="174">
        <f t="shared" ca="1" si="121"/>
        <v>0</v>
      </c>
      <c r="AC203" s="174">
        <f t="shared" ca="1" si="121"/>
        <v>0</v>
      </c>
      <c r="AD203" s="174">
        <f t="shared" ca="1" si="121"/>
        <v>0</v>
      </c>
      <c r="AE203" s="174">
        <f t="shared" ca="1" si="121"/>
        <v>0</v>
      </c>
      <c r="AF203" s="174">
        <f t="shared" ca="1" si="121"/>
        <v>0</v>
      </c>
      <c r="AG203" s="174">
        <f t="shared" ca="1" si="121"/>
        <v>0</v>
      </c>
      <c r="AH203" s="174">
        <f t="shared" ca="1" si="121"/>
        <v>0</v>
      </c>
      <c r="AI203" s="174">
        <f t="shared" ca="1" si="121"/>
        <v>0</v>
      </c>
      <c r="AJ203" s="174">
        <f t="shared" ca="1" si="121"/>
        <v>0</v>
      </c>
      <c r="AK203" s="174">
        <f t="shared" ca="1" si="121"/>
        <v>0</v>
      </c>
      <c r="AL203" s="179"/>
      <c r="AM203" s="174">
        <f t="shared" ca="1" si="91"/>
        <v>0</v>
      </c>
      <c r="AN203" s="174">
        <f t="shared" ca="1" si="122"/>
        <v>0</v>
      </c>
      <c r="AO203" s="174">
        <f t="shared" ca="1" si="122"/>
        <v>0</v>
      </c>
      <c r="AP203" s="174">
        <f t="shared" ca="1" si="122"/>
        <v>0</v>
      </c>
      <c r="AQ203" s="174">
        <f t="shared" ca="1" si="122"/>
        <v>0</v>
      </c>
      <c r="AR203" s="174">
        <f t="shared" ca="1" si="122"/>
        <v>0</v>
      </c>
      <c r="AS203" s="174">
        <f t="shared" ca="1" si="122"/>
        <v>0</v>
      </c>
      <c r="AT203" s="174">
        <f t="shared" ca="1" si="122"/>
        <v>0</v>
      </c>
      <c r="AU203" s="174">
        <f t="shared" ca="1" si="122"/>
        <v>0</v>
      </c>
      <c r="AV203" s="174">
        <f t="shared" ca="1" si="122"/>
        <v>0</v>
      </c>
      <c r="AW203" s="174">
        <f t="shared" ca="1" si="122"/>
        <v>0</v>
      </c>
      <c r="AX203" s="174">
        <f t="shared" ca="1" si="122"/>
        <v>0</v>
      </c>
      <c r="AY203" s="174">
        <f t="shared" ca="1" si="122"/>
        <v>0</v>
      </c>
      <c r="AZ203" s="174">
        <f t="shared" ca="1" si="122"/>
        <v>0</v>
      </c>
      <c r="BA203" s="174">
        <f t="shared" ca="1" si="122"/>
        <v>0</v>
      </c>
      <c r="BB203" s="175">
        <f t="shared" ca="1" si="93"/>
        <v>0</v>
      </c>
      <c r="BC203" s="176"/>
      <c r="BD203" s="174">
        <f t="shared" ca="1" si="94"/>
        <v>0</v>
      </c>
      <c r="BE203" s="174">
        <f t="shared" ca="1" si="123"/>
        <v>0</v>
      </c>
      <c r="BF203" s="174">
        <f t="shared" ca="1" si="123"/>
        <v>0</v>
      </c>
      <c r="BG203" s="174">
        <f t="shared" ca="1" si="123"/>
        <v>0</v>
      </c>
      <c r="BH203" s="174">
        <f t="shared" ca="1" si="123"/>
        <v>0</v>
      </c>
      <c r="BI203" s="174">
        <f t="shared" ca="1" si="123"/>
        <v>0</v>
      </c>
      <c r="BJ203" s="174">
        <f t="shared" ca="1" si="123"/>
        <v>0</v>
      </c>
      <c r="BK203" s="174">
        <f t="shared" ca="1" si="123"/>
        <v>0</v>
      </c>
      <c r="BL203" s="174">
        <f t="shared" ca="1" si="123"/>
        <v>0</v>
      </c>
      <c r="BM203" s="174">
        <f t="shared" ca="1" si="123"/>
        <v>0</v>
      </c>
      <c r="BN203" s="174">
        <f t="shared" ca="1" si="123"/>
        <v>0</v>
      </c>
      <c r="BO203" s="174">
        <f t="shared" ca="1" si="123"/>
        <v>0</v>
      </c>
      <c r="BP203" s="174">
        <f t="shared" ca="1" si="123"/>
        <v>0</v>
      </c>
      <c r="BQ203" s="174">
        <f t="shared" ca="1" si="123"/>
        <v>0</v>
      </c>
      <c r="BR203" s="174">
        <f t="shared" ca="1" si="123"/>
        <v>0</v>
      </c>
      <c r="BS203" s="177">
        <f t="shared" ca="1" si="96"/>
        <v>0</v>
      </c>
      <c r="BT203" s="175"/>
      <c r="BU203" s="178">
        <f ca="1">IF(NOT(debteliminator),0,IF(OR(E$11=0,W202+AM203-BD203&lt;=E$11),0,MIN(W202+AM203-BD203-E$11,$C203)))</f>
        <v>0</v>
      </c>
      <c r="BV203" s="174">
        <f ca="1">IF(NOT(debteliminator),0,IF(OR(F$11=0,X202+AN203-BE203&lt;=F$11),0,MIN(X202+AN203-BE203-F$11,$C203-SUM($BU203:BU203))))</f>
        <v>0</v>
      </c>
      <c r="BW203" s="174">
        <f ca="1">IF(NOT(debteliminator),0,IF(OR(G$11=0,Y202+AO203-BF203&lt;=G$11),0,MIN(Y202+AO203-BF203-G$11,$C203-SUM($BU203:BV203))))</f>
        <v>0</v>
      </c>
      <c r="BX203" s="174">
        <f ca="1">IF(NOT(debteliminator),0,IF(OR(H$11=0,Z202+AP203-BG203&lt;=H$11),0,MIN(Z202+AP203-BG203-H$11,$C203-SUM($BU203:BW203))))</f>
        <v>0</v>
      </c>
      <c r="BY203" s="174">
        <f ca="1">IF(NOT(debteliminator),0,IF(OR(I$11=0,AA202+AQ203-BH203&lt;=I$11),0,MIN(AA202+AQ203-BH203-I$11,$C203-SUM($BU203:BX203))))</f>
        <v>0</v>
      </c>
      <c r="BZ203" s="174">
        <f ca="1">IF(NOT(debteliminator),0,IF(OR(J$11=0,AB202+AR203-BI203&lt;=J$11),0,MIN(AB202+AR203-BI203-J$11,$C203-SUM($BU203:BY203))))</f>
        <v>0</v>
      </c>
      <c r="CA203" s="174">
        <f ca="1">IF(NOT(debteliminator),0,IF(OR(K$11=0,AC202+AS203-BJ203&lt;=K$11),0,MIN(AC202+AS203-BJ203-K$11,$C203-SUM($BU203:BZ203))))</f>
        <v>0</v>
      </c>
      <c r="CB203" s="174">
        <f ca="1">IF(NOT(debteliminator),0,IF(OR(L$11=0,AD202+AT203-BK203&lt;=L$11),0,MIN(AD202+AT203-BK203-L$11,$C203-SUM($BU203:CA203))))</f>
        <v>0</v>
      </c>
      <c r="CC203" s="174">
        <f ca="1">IF(NOT(debteliminator),0,IF(OR(M$11=0,AE202+AU203-BL203&lt;=M$11),0,MIN(AE202+AU203-BL203-M$11,$C203-SUM($BU203:CB203))))</f>
        <v>0</v>
      </c>
      <c r="CD203" s="174">
        <f ca="1">IF(NOT(debteliminator),0,IF(OR(N$11=0,AF202+AV203-BM203&lt;=N$11),0,MIN(AF202+AV203-BM203-N$11,$C203-SUM($BU203:CC203))))</f>
        <v>0</v>
      </c>
      <c r="CE203" s="174">
        <f ca="1">IF(NOT(debteliminator),0,IF(OR(O$11=0,AG202+AW203-BN203&lt;=O$11),0,MIN(AG202+AW203-BN203-O$11,$C203-SUM($BU203:CD203))))</f>
        <v>0</v>
      </c>
      <c r="CF203" s="174">
        <f ca="1">IF(NOT(debteliminator),0,IF(OR(P$11=0,AH202+AX203-BO203&lt;=P$11),0,MIN(AH202+AX203-BO203-P$11,$C203-SUM($BU203:CE203))))</f>
        <v>0</v>
      </c>
      <c r="CG203" s="174">
        <f ca="1">IF(NOT(debteliminator),0,IF(OR(Q$11=0,AI202+AY203-BP203&lt;=Q$11),0,MIN(AI202+AY203-BP203-Q$11,$C203-SUM($BU203:CF203))))</f>
        <v>0</v>
      </c>
      <c r="CH203" s="174">
        <f ca="1">IF(NOT(debteliminator),0,IF(OR(R$11=0,AJ202+AZ203-BQ203&lt;=R$11),0,MIN(AJ202+AZ203-BQ203-R$11,$C203-SUM($BU203:CG203))))</f>
        <v>0</v>
      </c>
      <c r="CI203" s="174">
        <f ca="1">IF(NOT(debteliminator),0,IF(OR(S$11=0,AK202+BA203-BR203&lt;=S$11),0,MIN(AK202+BA203-BR203-S$11,$C203-SUM($BU203:CH203))))</f>
        <v>0</v>
      </c>
      <c r="CJ203" s="177">
        <f t="shared" ca="1" si="97"/>
        <v>0</v>
      </c>
      <c r="CL203" s="178">
        <f t="shared" ca="1" si="100"/>
        <v>0</v>
      </c>
      <c r="CM203" s="174">
        <f ca="1">IF(X202&lt;=0,0,IF($C203-$CJ203&lt;=SUM($CL203:CL203),0,IF(BE203+$C203-$CJ203-SUM($CL203:CL203)&gt;X202+AN203,X202+AN203-BE203,$C203-$CJ203-SUM($CL203:CL203))))</f>
        <v>0</v>
      </c>
      <c r="CN203" s="174">
        <f ca="1">IF(Y202&lt;=0,0,IF($C203-$CJ203&lt;=SUM($CL203:CM203),0,IF(BF203+$C203-$CJ203-SUM($CL203:CM203)&gt;Y202+AO203,Y202+AO203-BF203,$C203-$CJ203-SUM($CL203:CM203))))</f>
        <v>0</v>
      </c>
      <c r="CO203" s="174">
        <f ca="1">IF(Z202&lt;=0,0,IF($C203-$CJ203&lt;=SUM($CL203:CN203),0,IF(BG203+$C203-$CJ203-SUM($CL203:CN203)&gt;Z202+AP203,Z202+AP203-BG203,$C203-$CJ203-SUM($CL203:CN203))))</f>
        <v>0</v>
      </c>
      <c r="CP203" s="174">
        <f ca="1">IF(AA202&lt;=0,0,IF($C203-$CJ203&lt;=SUM($CL203:CO203),0,IF(BH203+$C203-$CJ203-SUM($CL203:CO203)&gt;AA202+AQ203,AA202+AQ203-BH203,$C203-$CJ203-SUM($CL203:CO203))))</f>
        <v>0</v>
      </c>
      <c r="CQ203" s="174">
        <f ca="1">IF(AB202&lt;=0,0,IF($C203-$CJ203&lt;=SUM($CL203:CP203),0,IF(BI203+$C203-$CJ203-SUM($CL203:CP203)&gt;AB202+AR203,AB202+AR203-BI203,$C203-$CJ203-SUM($CL203:CP203))))</f>
        <v>0</v>
      </c>
      <c r="CR203" s="174">
        <f ca="1">IF(AC202&lt;=0,0,IF($C203-$CJ203&lt;=SUM($CL203:CQ203),0,IF(BJ203+$C203-$CJ203-SUM($CL203:CQ203)&gt;AC202+AS203,AC202+AS203-BJ203,$C203-$CJ203-SUM($CL203:CQ203))))</f>
        <v>0</v>
      </c>
      <c r="CS203" s="174">
        <f ca="1">IF(AD202&lt;=0,0,IF($C203-$CJ203&lt;=SUM($CL203:CR203),0,IF(BK203+$C203-$CJ203-SUM($CL203:CR203)&gt;AD202+AT203,AD202+AT203-BK203,$C203-$CJ203-SUM($CL203:CR203))))</f>
        <v>0</v>
      </c>
      <c r="CT203" s="174">
        <f ca="1">IF(AE202&lt;=0,0,IF($C203-$CJ203&lt;=SUM($CL203:CS203),0,IF(BL203+$C203-$CJ203-SUM($CL203:CS203)&gt;AE202+AU203,AE202+AU203-BL203,$C203-$CJ203-SUM($CL203:CS203))))</f>
        <v>0</v>
      </c>
      <c r="CU203" s="174">
        <f ca="1">IF(AF202&lt;=0,0,IF($C203-$CJ203&lt;=SUM($CL203:CT203),0,IF(BM203+$C203-$CJ203-SUM($CL203:CT203)&gt;AF202+AV203,AF202+AV203-BM203,$C203-$CJ203-SUM($CL203:CT203))))</f>
        <v>0</v>
      </c>
      <c r="CV203" s="174">
        <f ca="1">IF(AG202&lt;=0,0,IF($C203-$CJ203&lt;=SUM($CL203:CU203),0,IF(BN203+$C203-$CJ203-SUM($CL203:CU203)&gt;AG202+AW203,AG202+AW203-BN203,$C203-$CJ203-SUM($CL203:CU203))))</f>
        <v>0</v>
      </c>
      <c r="CW203" s="174">
        <f ca="1">IF(AH202&lt;=0,0,IF($C203-$CJ203&lt;=SUM($CL203:CV203),0,IF(BO203+$C203-$CJ203-SUM($CL203:CV203)&gt;AH202+AX203,AH202+AX203-BO203,$C203-$CJ203-SUM($CL203:CV203))))</f>
        <v>0</v>
      </c>
      <c r="CX203" s="174">
        <f ca="1">IF(AI202&lt;=0,0,IF($C203-$CJ203&lt;=SUM($CL203:CW203),0,IF(BP203+$C203-$CJ203-SUM($CL203:CW203)&gt;AI202+AY203,AI202+AY203-BP203,$C203-$CJ203-SUM($CL203:CW203))))</f>
        <v>0</v>
      </c>
      <c r="CY203" s="174">
        <f ca="1">IF(AJ202&lt;=0,0,IF($C203-$CJ203&lt;=SUM($CL203:CX203),0,IF(BQ203+$C203-$CJ203-SUM($CL203:CX203)&gt;AJ202+AZ203,AJ202+AZ203-BQ203,$C203-$CJ203-SUM($CL203:CX203))))</f>
        <v>0</v>
      </c>
      <c r="CZ203" s="174">
        <f ca="1">IF(AK202&lt;=0,0,IF($C203-$CJ203&lt;=SUM($CL203:CY203),0,IF(BR203+$C203-$CJ203-SUM($CL203:CY203)&gt;AK202+BA203,AK202+BA203-BR203,$C203-$CJ203-SUM($CL203:CY203))))</f>
        <v>0</v>
      </c>
      <c r="DA203" s="176"/>
      <c r="DB203" s="176"/>
    </row>
    <row r="204" spans="1:106">
      <c r="A204" s="165" t="str">
        <f t="shared" ca="1" si="86"/>
        <v/>
      </c>
      <c r="B204" s="166" t="e">
        <f t="shared" ca="1" si="98"/>
        <v>#N/A</v>
      </c>
      <c r="C204" s="169" t="str">
        <f ca="1">IF(A204="","",IF(debteliminator,IF(($E$7-BS204)&lt;0,0,$E$7-BS204),0)+D204)</f>
        <v/>
      </c>
      <c r="D204" s="420"/>
      <c r="E204" s="172">
        <f t="shared" ca="1" si="99"/>
        <v>0</v>
      </c>
      <c r="F204" s="172">
        <f t="shared" ca="1" si="101"/>
        <v>0</v>
      </c>
      <c r="G204" s="172">
        <f t="shared" ca="1" si="102"/>
        <v>0</v>
      </c>
      <c r="H204" s="172">
        <f t="shared" ca="1" si="103"/>
        <v>0</v>
      </c>
      <c r="I204" s="172">
        <f t="shared" ca="1" si="104"/>
        <v>0</v>
      </c>
      <c r="J204" s="172">
        <f t="shared" ca="1" si="105"/>
        <v>0</v>
      </c>
      <c r="K204" s="172">
        <f t="shared" ca="1" si="106"/>
        <v>0</v>
      </c>
      <c r="L204" s="172">
        <f t="shared" ca="1" si="107"/>
        <v>0</v>
      </c>
      <c r="M204" s="172">
        <f t="shared" ca="1" si="108"/>
        <v>0</v>
      </c>
      <c r="N204" s="172">
        <f t="shared" ca="1" si="109"/>
        <v>0</v>
      </c>
      <c r="O204" s="172">
        <f t="shared" ca="1" si="110"/>
        <v>0</v>
      </c>
      <c r="P204" s="172">
        <f t="shared" ca="1" si="111"/>
        <v>0</v>
      </c>
      <c r="Q204" s="172">
        <f t="shared" ca="1" si="112"/>
        <v>0</v>
      </c>
      <c r="R204" s="172">
        <f t="shared" ca="1" si="113"/>
        <v>0</v>
      </c>
      <c r="S204" s="172">
        <f t="shared" ca="1" si="114"/>
        <v>0</v>
      </c>
      <c r="U204" s="169">
        <f t="shared" ca="1" si="87"/>
        <v>0</v>
      </c>
      <c r="V204" s="173">
        <f t="shared" ca="1" si="88"/>
        <v>0</v>
      </c>
      <c r="W204" s="174">
        <f t="shared" ca="1" si="89"/>
        <v>0</v>
      </c>
      <c r="X204" s="174">
        <f t="shared" ca="1" si="121"/>
        <v>0</v>
      </c>
      <c r="Y204" s="174">
        <f t="shared" ca="1" si="121"/>
        <v>0</v>
      </c>
      <c r="Z204" s="174">
        <f t="shared" ca="1" si="121"/>
        <v>0</v>
      </c>
      <c r="AA204" s="174">
        <f t="shared" ca="1" si="121"/>
        <v>0</v>
      </c>
      <c r="AB204" s="174">
        <f t="shared" ca="1" si="121"/>
        <v>0</v>
      </c>
      <c r="AC204" s="174">
        <f t="shared" ca="1" si="121"/>
        <v>0</v>
      </c>
      <c r="AD204" s="174">
        <f t="shared" ca="1" si="121"/>
        <v>0</v>
      </c>
      <c r="AE204" s="174">
        <f t="shared" ca="1" si="121"/>
        <v>0</v>
      </c>
      <c r="AF204" s="174">
        <f t="shared" ca="1" si="121"/>
        <v>0</v>
      </c>
      <c r="AG204" s="174">
        <f t="shared" ca="1" si="121"/>
        <v>0</v>
      </c>
      <c r="AH204" s="174">
        <f t="shared" ca="1" si="121"/>
        <v>0</v>
      </c>
      <c r="AI204" s="174">
        <f t="shared" ca="1" si="121"/>
        <v>0</v>
      </c>
      <c r="AJ204" s="174">
        <f t="shared" ca="1" si="121"/>
        <v>0</v>
      </c>
      <c r="AK204" s="174">
        <f t="shared" ca="1" si="121"/>
        <v>0</v>
      </c>
      <c r="AL204" s="179"/>
      <c r="AM204" s="174">
        <f t="shared" ca="1" si="91"/>
        <v>0</v>
      </c>
      <c r="AN204" s="174">
        <f t="shared" ca="1" si="122"/>
        <v>0</v>
      </c>
      <c r="AO204" s="174">
        <f t="shared" ca="1" si="122"/>
        <v>0</v>
      </c>
      <c r="AP204" s="174">
        <f t="shared" ca="1" si="122"/>
        <v>0</v>
      </c>
      <c r="AQ204" s="174">
        <f t="shared" ca="1" si="122"/>
        <v>0</v>
      </c>
      <c r="AR204" s="174">
        <f t="shared" ca="1" si="122"/>
        <v>0</v>
      </c>
      <c r="AS204" s="174">
        <f t="shared" ca="1" si="122"/>
        <v>0</v>
      </c>
      <c r="AT204" s="174">
        <f t="shared" ca="1" si="122"/>
        <v>0</v>
      </c>
      <c r="AU204" s="174">
        <f t="shared" ca="1" si="122"/>
        <v>0</v>
      </c>
      <c r="AV204" s="174">
        <f t="shared" ca="1" si="122"/>
        <v>0</v>
      </c>
      <c r="AW204" s="174">
        <f t="shared" ca="1" si="122"/>
        <v>0</v>
      </c>
      <c r="AX204" s="174">
        <f t="shared" ca="1" si="122"/>
        <v>0</v>
      </c>
      <c r="AY204" s="174">
        <f t="shared" ca="1" si="122"/>
        <v>0</v>
      </c>
      <c r="AZ204" s="174">
        <f t="shared" ca="1" si="122"/>
        <v>0</v>
      </c>
      <c r="BA204" s="174">
        <f t="shared" ca="1" si="122"/>
        <v>0</v>
      </c>
      <c r="BB204" s="175">
        <f t="shared" ca="1" si="93"/>
        <v>0</v>
      </c>
      <c r="BC204" s="176"/>
      <c r="BD204" s="174">
        <f t="shared" ca="1" si="94"/>
        <v>0</v>
      </c>
      <c r="BE204" s="174">
        <f t="shared" ca="1" si="123"/>
        <v>0</v>
      </c>
      <c r="BF204" s="174">
        <f t="shared" ca="1" si="123"/>
        <v>0</v>
      </c>
      <c r="BG204" s="174">
        <f t="shared" ca="1" si="123"/>
        <v>0</v>
      </c>
      <c r="BH204" s="174">
        <f t="shared" ca="1" si="123"/>
        <v>0</v>
      </c>
      <c r="BI204" s="174">
        <f t="shared" ca="1" si="123"/>
        <v>0</v>
      </c>
      <c r="BJ204" s="174">
        <f t="shared" ca="1" si="123"/>
        <v>0</v>
      </c>
      <c r="BK204" s="174">
        <f t="shared" ca="1" si="123"/>
        <v>0</v>
      </c>
      <c r="BL204" s="174">
        <f t="shared" ca="1" si="123"/>
        <v>0</v>
      </c>
      <c r="BM204" s="174">
        <f t="shared" ca="1" si="123"/>
        <v>0</v>
      </c>
      <c r="BN204" s="174">
        <f t="shared" ca="1" si="123"/>
        <v>0</v>
      </c>
      <c r="BO204" s="174">
        <f t="shared" ca="1" si="123"/>
        <v>0</v>
      </c>
      <c r="BP204" s="174">
        <f t="shared" ca="1" si="123"/>
        <v>0</v>
      </c>
      <c r="BQ204" s="174">
        <f t="shared" ca="1" si="123"/>
        <v>0</v>
      </c>
      <c r="BR204" s="174">
        <f t="shared" ca="1" si="123"/>
        <v>0</v>
      </c>
      <c r="BS204" s="177">
        <f t="shared" ca="1" si="96"/>
        <v>0</v>
      </c>
      <c r="BT204" s="175"/>
      <c r="BU204" s="178">
        <f ca="1">IF(NOT(debteliminator),0,IF(OR(E$11=0,W203+AM204-BD204&lt;=E$11),0,MIN(W203+AM204-BD204-E$11,$C204)))</f>
        <v>0</v>
      </c>
      <c r="BV204" s="174">
        <f ca="1">IF(NOT(debteliminator),0,IF(OR(F$11=0,X203+AN204-BE204&lt;=F$11),0,MIN(X203+AN204-BE204-F$11,$C204-SUM($BU204:BU204))))</f>
        <v>0</v>
      </c>
      <c r="BW204" s="174">
        <f ca="1">IF(NOT(debteliminator),0,IF(OR(G$11=0,Y203+AO204-BF204&lt;=G$11),0,MIN(Y203+AO204-BF204-G$11,$C204-SUM($BU204:BV204))))</f>
        <v>0</v>
      </c>
      <c r="BX204" s="174">
        <f ca="1">IF(NOT(debteliminator),0,IF(OR(H$11=0,Z203+AP204-BG204&lt;=H$11),0,MIN(Z203+AP204-BG204-H$11,$C204-SUM($BU204:BW204))))</f>
        <v>0</v>
      </c>
      <c r="BY204" s="174">
        <f ca="1">IF(NOT(debteliminator),0,IF(OR(I$11=0,AA203+AQ204-BH204&lt;=I$11),0,MIN(AA203+AQ204-BH204-I$11,$C204-SUM($BU204:BX204))))</f>
        <v>0</v>
      </c>
      <c r="BZ204" s="174">
        <f ca="1">IF(NOT(debteliminator),0,IF(OR(J$11=0,AB203+AR204-BI204&lt;=J$11),0,MIN(AB203+AR204-BI204-J$11,$C204-SUM($BU204:BY204))))</f>
        <v>0</v>
      </c>
      <c r="CA204" s="174">
        <f ca="1">IF(NOT(debteliminator),0,IF(OR(K$11=0,AC203+AS204-BJ204&lt;=K$11),0,MIN(AC203+AS204-BJ204-K$11,$C204-SUM($BU204:BZ204))))</f>
        <v>0</v>
      </c>
      <c r="CB204" s="174">
        <f ca="1">IF(NOT(debteliminator),0,IF(OR(L$11=0,AD203+AT204-BK204&lt;=L$11),0,MIN(AD203+AT204-BK204-L$11,$C204-SUM($BU204:CA204))))</f>
        <v>0</v>
      </c>
      <c r="CC204" s="174">
        <f ca="1">IF(NOT(debteliminator),0,IF(OR(M$11=0,AE203+AU204-BL204&lt;=M$11),0,MIN(AE203+AU204-BL204-M$11,$C204-SUM($BU204:CB204))))</f>
        <v>0</v>
      </c>
      <c r="CD204" s="174">
        <f ca="1">IF(NOT(debteliminator),0,IF(OR(N$11=0,AF203+AV204-BM204&lt;=N$11),0,MIN(AF203+AV204-BM204-N$11,$C204-SUM($BU204:CC204))))</f>
        <v>0</v>
      </c>
      <c r="CE204" s="174">
        <f ca="1">IF(NOT(debteliminator),0,IF(OR(O$11=0,AG203+AW204-BN204&lt;=O$11),0,MIN(AG203+AW204-BN204-O$11,$C204-SUM($BU204:CD204))))</f>
        <v>0</v>
      </c>
      <c r="CF204" s="174">
        <f ca="1">IF(NOT(debteliminator),0,IF(OR(P$11=0,AH203+AX204-BO204&lt;=P$11),0,MIN(AH203+AX204-BO204-P$11,$C204-SUM($BU204:CE204))))</f>
        <v>0</v>
      </c>
      <c r="CG204" s="174">
        <f ca="1">IF(NOT(debteliminator),0,IF(OR(Q$11=0,AI203+AY204-BP204&lt;=Q$11),0,MIN(AI203+AY204-BP204-Q$11,$C204-SUM($BU204:CF204))))</f>
        <v>0</v>
      </c>
      <c r="CH204" s="174">
        <f ca="1">IF(NOT(debteliminator),0,IF(OR(R$11=0,AJ203+AZ204-BQ204&lt;=R$11),0,MIN(AJ203+AZ204-BQ204-R$11,$C204-SUM($BU204:CG204))))</f>
        <v>0</v>
      </c>
      <c r="CI204" s="174">
        <f ca="1">IF(NOT(debteliminator),0,IF(OR(S$11=0,AK203+BA204-BR204&lt;=S$11),0,MIN(AK203+BA204-BR204-S$11,$C204-SUM($BU204:CH204))))</f>
        <v>0</v>
      </c>
      <c r="CJ204" s="177">
        <f t="shared" ca="1" si="97"/>
        <v>0</v>
      </c>
      <c r="CL204" s="178">
        <f t="shared" ca="1" si="100"/>
        <v>0</v>
      </c>
      <c r="CM204" s="174">
        <f ca="1">IF(X203&lt;=0,0,IF($C204-$CJ204&lt;=SUM($CL204:CL204),0,IF(BE204+$C204-$CJ204-SUM($CL204:CL204)&gt;X203+AN204,X203+AN204-BE204,$C204-$CJ204-SUM($CL204:CL204))))</f>
        <v>0</v>
      </c>
      <c r="CN204" s="174">
        <f ca="1">IF(Y203&lt;=0,0,IF($C204-$CJ204&lt;=SUM($CL204:CM204),0,IF(BF204+$C204-$CJ204-SUM($CL204:CM204)&gt;Y203+AO204,Y203+AO204-BF204,$C204-$CJ204-SUM($CL204:CM204))))</f>
        <v>0</v>
      </c>
      <c r="CO204" s="174">
        <f ca="1">IF(Z203&lt;=0,0,IF($C204-$CJ204&lt;=SUM($CL204:CN204),0,IF(BG204+$C204-$CJ204-SUM($CL204:CN204)&gt;Z203+AP204,Z203+AP204-BG204,$C204-$CJ204-SUM($CL204:CN204))))</f>
        <v>0</v>
      </c>
      <c r="CP204" s="174">
        <f ca="1">IF(AA203&lt;=0,0,IF($C204-$CJ204&lt;=SUM($CL204:CO204),0,IF(BH204+$C204-$CJ204-SUM($CL204:CO204)&gt;AA203+AQ204,AA203+AQ204-BH204,$C204-$CJ204-SUM($CL204:CO204))))</f>
        <v>0</v>
      </c>
      <c r="CQ204" s="174">
        <f ca="1">IF(AB203&lt;=0,0,IF($C204-$CJ204&lt;=SUM($CL204:CP204),0,IF(BI204+$C204-$CJ204-SUM($CL204:CP204)&gt;AB203+AR204,AB203+AR204-BI204,$C204-$CJ204-SUM($CL204:CP204))))</f>
        <v>0</v>
      </c>
      <c r="CR204" s="174">
        <f ca="1">IF(AC203&lt;=0,0,IF($C204-$CJ204&lt;=SUM($CL204:CQ204),0,IF(BJ204+$C204-$CJ204-SUM($CL204:CQ204)&gt;AC203+AS204,AC203+AS204-BJ204,$C204-$CJ204-SUM($CL204:CQ204))))</f>
        <v>0</v>
      </c>
      <c r="CS204" s="174">
        <f ca="1">IF(AD203&lt;=0,0,IF($C204-$CJ204&lt;=SUM($CL204:CR204),0,IF(BK204+$C204-$CJ204-SUM($CL204:CR204)&gt;AD203+AT204,AD203+AT204-BK204,$C204-$CJ204-SUM($CL204:CR204))))</f>
        <v>0</v>
      </c>
      <c r="CT204" s="174">
        <f ca="1">IF(AE203&lt;=0,0,IF($C204-$CJ204&lt;=SUM($CL204:CS204),0,IF(BL204+$C204-$CJ204-SUM($CL204:CS204)&gt;AE203+AU204,AE203+AU204-BL204,$C204-$CJ204-SUM($CL204:CS204))))</f>
        <v>0</v>
      </c>
      <c r="CU204" s="174">
        <f ca="1">IF(AF203&lt;=0,0,IF($C204-$CJ204&lt;=SUM($CL204:CT204),0,IF(BM204+$C204-$CJ204-SUM($CL204:CT204)&gt;AF203+AV204,AF203+AV204-BM204,$C204-$CJ204-SUM($CL204:CT204))))</f>
        <v>0</v>
      </c>
      <c r="CV204" s="174">
        <f ca="1">IF(AG203&lt;=0,0,IF($C204-$CJ204&lt;=SUM($CL204:CU204),0,IF(BN204+$C204-$CJ204-SUM($CL204:CU204)&gt;AG203+AW204,AG203+AW204-BN204,$C204-$CJ204-SUM($CL204:CU204))))</f>
        <v>0</v>
      </c>
      <c r="CW204" s="174">
        <f ca="1">IF(AH203&lt;=0,0,IF($C204-$CJ204&lt;=SUM($CL204:CV204),0,IF(BO204+$C204-$CJ204-SUM($CL204:CV204)&gt;AH203+AX204,AH203+AX204-BO204,$C204-$CJ204-SUM($CL204:CV204))))</f>
        <v>0</v>
      </c>
      <c r="CX204" s="174">
        <f ca="1">IF(AI203&lt;=0,0,IF($C204-$CJ204&lt;=SUM($CL204:CW204),0,IF(BP204+$C204-$CJ204-SUM($CL204:CW204)&gt;AI203+AY204,AI203+AY204-BP204,$C204-$CJ204-SUM($CL204:CW204))))</f>
        <v>0</v>
      </c>
      <c r="CY204" s="174">
        <f ca="1">IF(AJ203&lt;=0,0,IF($C204-$CJ204&lt;=SUM($CL204:CX204),0,IF(BQ204+$C204-$CJ204-SUM($CL204:CX204)&gt;AJ203+AZ204,AJ203+AZ204-BQ204,$C204-$CJ204-SUM($CL204:CX204))))</f>
        <v>0</v>
      </c>
      <c r="CZ204" s="174">
        <f ca="1">IF(AK203&lt;=0,0,IF($C204-$CJ204&lt;=SUM($CL204:CY204),0,IF(BR204+$C204-$CJ204-SUM($CL204:CY204)&gt;AK203+BA204,AK203+BA204-BR204,$C204-$CJ204-SUM($CL204:CY204))))</f>
        <v>0</v>
      </c>
      <c r="DA204" s="176"/>
      <c r="DB204" s="176"/>
    </row>
    <row r="205" spans="1:106">
      <c r="A205" s="165" t="str">
        <f t="shared" ca="1" si="86"/>
        <v/>
      </c>
      <c r="B205" s="166" t="e">
        <f t="shared" ca="1" si="98"/>
        <v>#N/A</v>
      </c>
      <c r="C205" s="169" t="str">
        <f ca="1">IF(A205="","",IF(debteliminator,IF(($E$7-BS205)&lt;0,0,$E$7-BS205),0)+D205)</f>
        <v/>
      </c>
      <c r="D205" s="420"/>
      <c r="E205" s="172">
        <f t="shared" ca="1" si="99"/>
        <v>0</v>
      </c>
      <c r="F205" s="172">
        <f t="shared" ca="1" si="101"/>
        <v>0</v>
      </c>
      <c r="G205" s="172">
        <f t="shared" ca="1" si="102"/>
        <v>0</v>
      </c>
      <c r="H205" s="172">
        <f t="shared" ca="1" si="103"/>
        <v>0</v>
      </c>
      <c r="I205" s="172">
        <f t="shared" ca="1" si="104"/>
        <v>0</v>
      </c>
      <c r="J205" s="172">
        <f t="shared" ca="1" si="105"/>
        <v>0</v>
      </c>
      <c r="K205" s="172">
        <f t="shared" ca="1" si="106"/>
        <v>0</v>
      </c>
      <c r="L205" s="172">
        <f t="shared" ca="1" si="107"/>
        <v>0</v>
      </c>
      <c r="M205" s="172">
        <f t="shared" ca="1" si="108"/>
        <v>0</v>
      </c>
      <c r="N205" s="172">
        <f t="shared" ca="1" si="109"/>
        <v>0</v>
      </c>
      <c r="O205" s="172">
        <f t="shared" ca="1" si="110"/>
        <v>0</v>
      </c>
      <c r="P205" s="172">
        <f t="shared" ca="1" si="111"/>
        <v>0</v>
      </c>
      <c r="Q205" s="172">
        <f t="shared" ca="1" si="112"/>
        <v>0</v>
      </c>
      <c r="R205" s="172">
        <f t="shared" ca="1" si="113"/>
        <v>0</v>
      </c>
      <c r="S205" s="172">
        <f t="shared" ca="1" si="114"/>
        <v>0</v>
      </c>
      <c r="U205" s="169">
        <f t="shared" ca="1" si="87"/>
        <v>0</v>
      </c>
      <c r="V205" s="173">
        <f t="shared" ca="1" si="88"/>
        <v>0</v>
      </c>
      <c r="W205" s="174">
        <f t="shared" ca="1" si="89"/>
        <v>0</v>
      </c>
      <c r="X205" s="174">
        <f t="shared" ca="1" si="121"/>
        <v>0</v>
      </c>
      <c r="Y205" s="174">
        <f t="shared" ca="1" si="121"/>
        <v>0</v>
      </c>
      <c r="Z205" s="174">
        <f t="shared" ca="1" si="121"/>
        <v>0</v>
      </c>
      <c r="AA205" s="174">
        <f t="shared" ca="1" si="121"/>
        <v>0</v>
      </c>
      <c r="AB205" s="174">
        <f t="shared" ca="1" si="121"/>
        <v>0</v>
      </c>
      <c r="AC205" s="174">
        <f t="shared" ca="1" si="121"/>
        <v>0</v>
      </c>
      <c r="AD205" s="174">
        <f t="shared" ca="1" si="121"/>
        <v>0</v>
      </c>
      <c r="AE205" s="174">
        <f t="shared" ca="1" si="121"/>
        <v>0</v>
      </c>
      <c r="AF205" s="174">
        <f t="shared" ca="1" si="121"/>
        <v>0</v>
      </c>
      <c r="AG205" s="174">
        <f t="shared" ca="1" si="121"/>
        <v>0</v>
      </c>
      <c r="AH205" s="174">
        <f t="shared" ca="1" si="121"/>
        <v>0</v>
      </c>
      <c r="AI205" s="174">
        <f t="shared" ca="1" si="121"/>
        <v>0</v>
      </c>
      <c r="AJ205" s="174">
        <f t="shared" ca="1" si="121"/>
        <v>0</v>
      </c>
      <c r="AK205" s="174">
        <f t="shared" ca="1" si="121"/>
        <v>0</v>
      </c>
      <c r="AL205" s="179"/>
      <c r="AM205" s="174">
        <f t="shared" ca="1" si="91"/>
        <v>0</v>
      </c>
      <c r="AN205" s="174">
        <f t="shared" ca="1" si="122"/>
        <v>0</v>
      </c>
      <c r="AO205" s="174">
        <f t="shared" ca="1" si="122"/>
        <v>0</v>
      </c>
      <c r="AP205" s="174">
        <f t="shared" ca="1" si="122"/>
        <v>0</v>
      </c>
      <c r="AQ205" s="174">
        <f t="shared" ca="1" si="122"/>
        <v>0</v>
      </c>
      <c r="AR205" s="174">
        <f t="shared" ca="1" si="122"/>
        <v>0</v>
      </c>
      <c r="AS205" s="174">
        <f t="shared" ca="1" si="122"/>
        <v>0</v>
      </c>
      <c r="AT205" s="174">
        <f t="shared" ca="1" si="122"/>
        <v>0</v>
      </c>
      <c r="AU205" s="174">
        <f t="shared" ca="1" si="122"/>
        <v>0</v>
      </c>
      <c r="AV205" s="174">
        <f t="shared" ca="1" si="122"/>
        <v>0</v>
      </c>
      <c r="AW205" s="174">
        <f t="shared" ca="1" si="122"/>
        <v>0</v>
      </c>
      <c r="AX205" s="174">
        <f t="shared" ca="1" si="122"/>
        <v>0</v>
      </c>
      <c r="AY205" s="174">
        <f t="shared" ca="1" si="122"/>
        <v>0</v>
      </c>
      <c r="AZ205" s="174">
        <f t="shared" ca="1" si="122"/>
        <v>0</v>
      </c>
      <c r="BA205" s="174">
        <f t="shared" ca="1" si="122"/>
        <v>0</v>
      </c>
      <c r="BB205" s="175">
        <f t="shared" ca="1" si="93"/>
        <v>0</v>
      </c>
      <c r="BC205" s="176"/>
      <c r="BD205" s="174">
        <f t="shared" ca="1" si="94"/>
        <v>0</v>
      </c>
      <c r="BE205" s="174">
        <f t="shared" ca="1" si="123"/>
        <v>0</v>
      </c>
      <c r="BF205" s="174">
        <f t="shared" ca="1" si="123"/>
        <v>0</v>
      </c>
      <c r="BG205" s="174">
        <f t="shared" ca="1" si="123"/>
        <v>0</v>
      </c>
      <c r="BH205" s="174">
        <f t="shared" ca="1" si="123"/>
        <v>0</v>
      </c>
      <c r="BI205" s="174">
        <f t="shared" ca="1" si="123"/>
        <v>0</v>
      </c>
      <c r="BJ205" s="174">
        <f t="shared" ca="1" si="123"/>
        <v>0</v>
      </c>
      <c r="BK205" s="174">
        <f t="shared" ca="1" si="123"/>
        <v>0</v>
      </c>
      <c r="BL205" s="174">
        <f t="shared" ca="1" si="123"/>
        <v>0</v>
      </c>
      <c r="BM205" s="174">
        <f t="shared" ca="1" si="123"/>
        <v>0</v>
      </c>
      <c r="BN205" s="174">
        <f t="shared" ca="1" si="123"/>
        <v>0</v>
      </c>
      <c r="BO205" s="174">
        <f t="shared" ca="1" si="123"/>
        <v>0</v>
      </c>
      <c r="BP205" s="174">
        <f t="shared" ca="1" si="123"/>
        <v>0</v>
      </c>
      <c r="BQ205" s="174">
        <f t="shared" ca="1" si="123"/>
        <v>0</v>
      </c>
      <c r="BR205" s="174">
        <f t="shared" ca="1" si="123"/>
        <v>0</v>
      </c>
      <c r="BS205" s="177">
        <f t="shared" ca="1" si="96"/>
        <v>0</v>
      </c>
      <c r="BT205" s="175"/>
      <c r="BU205" s="178">
        <f ca="1">IF(NOT(debteliminator),0,IF(OR(E$11=0,W204+AM205-BD205&lt;=E$11),0,MIN(W204+AM205-BD205-E$11,$C205)))</f>
        <v>0</v>
      </c>
      <c r="BV205" s="174">
        <f ca="1">IF(NOT(debteliminator),0,IF(OR(F$11=0,X204+AN205-BE205&lt;=F$11),0,MIN(X204+AN205-BE205-F$11,$C205-SUM($BU205:BU205))))</f>
        <v>0</v>
      </c>
      <c r="BW205" s="174">
        <f ca="1">IF(NOT(debteliminator),0,IF(OR(G$11=0,Y204+AO205-BF205&lt;=G$11),0,MIN(Y204+AO205-BF205-G$11,$C205-SUM($BU205:BV205))))</f>
        <v>0</v>
      </c>
      <c r="BX205" s="174">
        <f ca="1">IF(NOT(debteliminator),0,IF(OR(H$11=0,Z204+AP205-BG205&lt;=H$11),0,MIN(Z204+AP205-BG205-H$11,$C205-SUM($BU205:BW205))))</f>
        <v>0</v>
      </c>
      <c r="BY205" s="174">
        <f ca="1">IF(NOT(debteliminator),0,IF(OR(I$11=0,AA204+AQ205-BH205&lt;=I$11),0,MIN(AA204+AQ205-BH205-I$11,$C205-SUM($BU205:BX205))))</f>
        <v>0</v>
      </c>
      <c r="BZ205" s="174">
        <f ca="1">IF(NOT(debteliminator),0,IF(OR(J$11=0,AB204+AR205-BI205&lt;=J$11),0,MIN(AB204+AR205-BI205-J$11,$C205-SUM($BU205:BY205))))</f>
        <v>0</v>
      </c>
      <c r="CA205" s="174">
        <f ca="1">IF(NOT(debteliminator),0,IF(OR(K$11=0,AC204+AS205-BJ205&lt;=K$11),0,MIN(AC204+AS205-BJ205-K$11,$C205-SUM($BU205:BZ205))))</f>
        <v>0</v>
      </c>
      <c r="CB205" s="174">
        <f ca="1">IF(NOT(debteliminator),0,IF(OR(L$11=0,AD204+AT205-BK205&lt;=L$11),0,MIN(AD204+AT205-BK205-L$11,$C205-SUM($BU205:CA205))))</f>
        <v>0</v>
      </c>
      <c r="CC205" s="174">
        <f ca="1">IF(NOT(debteliminator),0,IF(OR(M$11=0,AE204+AU205-BL205&lt;=M$11),0,MIN(AE204+AU205-BL205-M$11,$C205-SUM($BU205:CB205))))</f>
        <v>0</v>
      </c>
      <c r="CD205" s="174">
        <f ca="1">IF(NOT(debteliminator),0,IF(OR(N$11=0,AF204+AV205-BM205&lt;=N$11),0,MIN(AF204+AV205-BM205-N$11,$C205-SUM($BU205:CC205))))</f>
        <v>0</v>
      </c>
      <c r="CE205" s="174">
        <f ca="1">IF(NOT(debteliminator),0,IF(OR(O$11=0,AG204+AW205-BN205&lt;=O$11),0,MIN(AG204+AW205-BN205-O$11,$C205-SUM($BU205:CD205))))</f>
        <v>0</v>
      </c>
      <c r="CF205" s="174">
        <f ca="1">IF(NOT(debteliminator),0,IF(OR(P$11=0,AH204+AX205-BO205&lt;=P$11),0,MIN(AH204+AX205-BO205-P$11,$C205-SUM($BU205:CE205))))</f>
        <v>0</v>
      </c>
      <c r="CG205" s="174">
        <f ca="1">IF(NOT(debteliminator),0,IF(OR(Q$11=0,AI204+AY205-BP205&lt;=Q$11),0,MIN(AI204+AY205-BP205-Q$11,$C205-SUM($BU205:CF205))))</f>
        <v>0</v>
      </c>
      <c r="CH205" s="174">
        <f ca="1">IF(NOT(debteliminator),0,IF(OR(R$11=0,AJ204+AZ205-BQ205&lt;=R$11),0,MIN(AJ204+AZ205-BQ205-R$11,$C205-SUM($BU205:CG205))))</f>
        <v>0</v>
      </c>
      <c r="CI205" s="174">
        <f ca="1">IF(NOT(debteliminator),0,IF(OR(S$11=0,AK204+BA205-BR205&lt;=S$11),0,MIN(AK204+BA205-BR205-S$11,$C205-SUM($BU205:CH205))))</f>
        <v>0</v>
      </c>
      <c r="CJ205" s="177">
        <f t="shared" ca="1" si="97"/>
        <v>0</v>
      </c>
      <c r="CL205" s="178">
        <f t="shared" ca="1" si="100"/>
        <v>0</v>
      </c>
      <c r="CM205" s="174">
        <f ca="1">IF(X204&lt;=0,0,IF($C205-$CJ205&lt;=SUM($CL205:CL205),0,IF(BE205+$C205-$CJ205-SUM($CL205:CL205)&gt;X204+AN205,X204+AN205-BE205,$C205-$CJ205-SUM($CL205:CL205))))</f>
        <v>0</v>
      </c>
      <c r="CN205" s="174">
        <f ca="1">IF(Y204&lt;=0,0,IF($C205-$CJ205&lt;=SUM($CL205:CM205),0,IF(BF205+$C205-$CJ205-SUM($CL205:CM205)&gt;Y204+AO205,Y204+AO205-BF205,$C205-$CJ205-SUM($CL205:CM205))))</f>
        <v>0</v>
      </c>
      <c r="CO205" s="174">
        <f ca="1">IF(Z204&lt;=0,0,IF($C205-$CJ205&lt;=SUM($CL205:CN205),0,IF(BG205+$C205-$CJ205-SUM($CL205:CN205)&gt;Z204+AP205,Z204+AP205-BG205,$C205-$CJ205-SUM($CL205:CN205))))</f>
        <v>0</v>
      </c>
      <c r="CP205" s="174">
        <f ca="1">IF(AA204&lt;=0,0,IF($C205-$CJ205&lt;=SUM($CL205:CO205),0,IF(BH205+$C205-$CJ205-SUM($CL205:CO205)&gt;AA204+AQ205,AA204+AQ205-BH205,$C205-$CJ205-SUM($CL205:CO205))))</f>
        <v>0</v>
      </c>
      <c r="CQ205" s="174">
        <f ca="1">IF(AB204&lt;=0,0,IF($C205-$CJ205&lt;=SUM($CL205:CP205),0,IF(BI205+$C205-$CJ205-SUM($CL205:CP205)&gt;AB204+AR205,AB204+AR205-BI205,$C205-$CJ205-SUM($CL205:CP205))))</f>
        <v>0</v>
      </c>
      <c r="CR205" s="174">
        <f ca="1">IF(AC204&lt;=0,0,IF($C205-$CJ205&lt;=SUM($CL205:CQ205),0,IF(BJ205+$C205-$CJ205-SUM($CL205:CQ205)&gt;AC204+AS205,AC204+AS205-BJ205,$C205-$CJ205-SUM($CL205:CQ205))))</f>
        <v>0</v>
      </c>
      <c r="CS205" s="174">
        <f ca="1">IF(AD204&lt;=0,0,IF($C205-$CJ205&lt;=SUM($CL205:CR205),0,IF(BK205+$C205-$CJ205-SUM($CL205:CR205)&gt;AD204+AT205,AD204+AT205-BK205,$C205-$CJ205-SUM($CL205:CR205))))</f>
        <v>0</v>
      </c>
      <c r="CT205" s="174">
        <f ca="1">IF(AE204&lt;=0,0,IF($C205-$CJ205&lt;=SUM($CL205:CS205),0,IF(BL205+$C205-$CJ205-SUM($CL205:CS205)&gt;AE204+AU205,AE204+AU205-BL205,$C205-$CJ205-SUM($CL205:CS205))))</f>
        <v>0</v>
      </c>
      <c r="CU205" s="174">
        <f ca="1">IF(AF204&lt;=0,0,IF($C205-$CJ205&lt;=SUM($CL205:CT205),0,IF(BM205+$C205-$CJ205-SUM($CL205:CT205)&gt;AF204+AV205,AF204+AV205-BM205,$C205-$CJ205-SUM($CL205:CT205))))</f>
        <v>0</v>
      </c>
      <c r="CV205" s="174">
        <f ca="1">IF(AG204&lt;=0,0,IF($C205-$CJ205&lt;=SUM($CL205:CU205),0,IF(BN205+$C205-$CJ205-SUM($CL205:CU205)&gt;AG204+AW205,AG204+AW205-BN205,$C205-$CJ205-SUM($CL205:CU205))))</f>
        <v>0</v>
      </c>
      <c r="CW205" s="174">
        <f ca="1">IF(AH204&lt;=0,0,IF($C205-$CJ205&lt;=SUM($CL205:CV205),0,IF(BO205+$C205-$CJ205-SUM($CL205:CV205)&gt;AH204+AX205,AH204+AX205-BO205,$C205-$CJ205-SUM($CL205:CV205))))</f>
        <v>0</v>
      </c>
      <c r="CX205" s="174">
        <f ca="1">IF(AI204&lt;=0,0,IF($C205-$CJ205&lt;=SUM($CL205:CW205),0,IF(BP205+$C205-$CJ205-SUM($CL205:CW205)&gt;AI204+AY205,AI204+AY205-BP205,$C205-$CJ205-SUM($CL205:CW205))))</f>
        <v>0</v>
      </c>
      <c r="CY205" s="174">
        <f ca="1">IF(AJ204&lt;=0,0,IF($C205-$CJ205&lt;=SUM($CL205:CX205),0,IF(BQ205+$C205-$CJ205-SUM($CL205:CX205)&gt;AJ204+AZ205,AJ204+AZ205-BQ205,$C205-$CJ205-SUM($CL205:CX205))))</f>
        <v>0</v>
      </c>
      <c r="CZ205" s="174">
        <f ca="1">IF(AK204&lt;=0,0,IF($C205-$CJ205&lt;=SUM($CL205:CY205),0,IF(BR205+$C205-$CJ205-SUM($CL205:CY205)&gt;AK204+BA205,AK204+BA205-BR205,$C205-$CJ205-SUM($CL205:CY205))))</f>
        <v>0</v>
      </c>
      <c r="DA205" s="176"/>
      <c r="DB205" s="176"/>
    </row>
    <row r="206" spans="1:106">
      <c r="A206" s="165" t="str">
        <f t="shared" ca="1" si="86"/>
        <v/>
      </c>
      <c r="B206" s="166" t="e">
        <f t="shared" ca="1" si="98"/>
        <v>#N/A</v>
      </c>
      <c r="C206" s="169" t="str">
        <f ca="1">IF(A206="","",IF(debteliminator,IF(($E$7-BS206)&lt;0,0,$E$7-BS206),0)+D206)</f>
        <v/>
      </c>
      <c r="D206" s="420"/>
      <c r="E206" s="172">
        <f t="shared" ca="1" si="99"/>
        <v>0</v>
      </c>
      <c r="F206" s="172">
        <f t="shared" ca="1" si="101"/>
        <v>0</v>
      </c>
      <c r="G206" s="172">
        <f t="shared" ca="1" si="102"/>
        <v>0</v>
      </c>
      <c r="H206" s="172">
        <f t="shared" ca="1" si="103"/>
        <v>0</v>
      </c>
      <c r="I206" s="172">
        <f t="shared" ca="1" si="104"/>
        <v>0</v>
      </c>
      <c r="J206" s="172">
        <f t="shared" ca="1" si="105"/>
        <v>0</v>
      </c>
      <c r="K206" s="172">
        <f t="shared" ca="1" si="106"/>
        <v>0</v>
      </c>
      <c r="L206" s="172">
        <f t="shared" ca="1" si="107"/>
        <v>0</v>
      </c>
      <c r="M206" s="172">
        <f t="shared" ca="1" si="108"/>
        <v>0</v>
      </c>
      <c r="N206" s="172">
        <f t="shared" ca="1" si="109"/>
        <v>0</v>
      </c>
      <c r="O206" s="172">
        <f t="shared" ca="1" si="110"/>
        <v>0</v>
      </c>
      <c r="P206" s="172">
        <f t="shared" ca="1" si="111"/>
        <v>0</v>
      </c>
      <c r="Q206" s="172">
        <f t="shared" ca="1" si="112"/>
        <v>0</v>
      </c>
      <c r="R206" s="172">
        <f t="shared" ca="1" si="113"/>
        <v>0</v>
      </c>
      <c r="S206" s="172">
        <f t="shared" ca="1" si="114"/>
        <v>0</v>
      </c>
      <c r="U206" s="169">
        <f t="shared" ca="1" si="87"/>
        <v>0</v>
      </c>
      <c r="V206" s="173">
        <f t="shared" ca="1" si="88"/>
        <v>0</v>
      </c>
      <c r="W206" s="174">
        <f t="shared" ca="1" si="89"/>
        <v>0</v>
      </c>
      <c r="X206" s="174">
        <f t="shared" ca="1" si="121"/>
        <v>0</v>
      </c>
      <c r="Y206" s="174">
        <f t="shared" ca="1" si="121"/>
        <v>0</v>
      </c>
      <c r="Z206" s="174">
        <f t="shared" ca="1" si="121"/>
        <v>0</v>
      </c>
      <c r="AA206" s="174">
        <f t="shared" ca="1" si="121"/>
        <v>0</v>
      </c>
      <c r="AB206" s="174">
        <f t="shared" ca="1" si="121"/>
        <v>0</v>
      </c>
      <c r="AC206" s="174">
        <f t="shared" ca="1" si="121"/>
        <v>0</v>
      </c>
      <c r="AD206" s="174">
        <f t="shared" ca="1" si="121"/>
        <v>0</v>
      </c>
      <c r="AE206" s="174">
        <f t="shared" ca="1" si="121"/>
        <v>0</v>
      </c>
      <c r="AF206" s="174">
        <f t="shared" ca="1" si="121"/>
        <v>0</v>
      </c>
      <c r="AG206" s="174">
        <f t="shared" ca="1" si="121"/>
        <v>0</v>
      </c>
      <c r="AH206" s="174">
        <f t="shared" ca="1" si="121"/>
        <v>0</v>
      </c>
      <c r="AI206" s="174">
        <f t="shared" ca="1" si="121"/>
        <v>0</v>
      </c>
      <c r="AJ206" s="174">
        <f t="shared" ca="1" si="121"/>
        <v>0</v>
      </c>
      <c r="AK206" s="174">
        <f t="shared" ca="1" si="121"/>
        <v>0</v>
      </c>
      <c r="AL206" s="179"/>
      <c r="AM206" s="174">
        <f t="shared" ca="1" si="91"/>
        <v>0</v>
      </c>
      <c r="AN206" s="174">
        <f t="shared" ca="1" si="122"/>
        <v>0</v>
      </c>
      <c r="AO206" s="174">
        <f t="shared" ca="1" si="122"/>
        <v>0</v>
      </c>
      <c r="AP206" s="174">
        <f t="shared" ca="1" si="122"/>
        <v>0</v>
      </c>
      <c r="AQ206" s="174">
        <f t="shared" ca="1" si="122"/>
        <v>0</v>
      </c>
      <c r="AR206" s="174">
        <f t="shared" ca="1" si="122"/>
        <v>0</v>
      </c>
      <c r="AS206" s="174">
        <f t="shared" ca="1" si="122"/>
        <v>0</v>
      </c>
      <c r="AT206" s="174">
        <f t="shared" ca="1" si="122"/>
        <v>0</v>
      </c>
      <c r="AU206" s="174">
        <f t="shared" ca="1" si="122"/>
        <v>0</v>
      </c>
      <c r="AV206" s="174">
        <f t="shared" ca="1" si="122"/>
        <v>0</v>
      </c>
      <c r="AW206" s="174">
        <f t="shared" ca="1" si="122"/>
        <v>0</v>
      </c>
      <c r="AX206" s="174">
        <f t="shared" ca="1" si="122"/>
        <v>0</v>
      </c>
      <c r="AY206" s="174">
        <f t="shared" ca="1" si="122"/>
        <v>0</v>
      </c>
      <c r="AZ206" s="174">
        <f t="shared" ca="1" si="122"/>
        <v>0</v>
      </c>
      <c r="BA206" s="174">
        <f t="shared" ca="1" si="122"/>
        <v>0</v>
      </c>
      <c r="BB206" s="175">
        <f t="shared" ca="1" si="93"/>
        <v>0</v>
      </c>
      <c r="BC206" s="176"/>
      <c r="BD206" s="174">
        <f t="shared" ca="1" si="94"/>
        <v>0</v>
      </c>
      <c r="BE206" s="174">
        <f t="shared" ca="1" si="123"/>
        <v>0</v>
      </c>
      <c r="BF206" s="174">
        <f t="shared" ca="1" si="123"/>
        <v>0</v>
      </c>
      <c r="BG206" s="174">
        <f t="shared" ca="1" si="123"/>
        <v>0</v>
      </c>
      <c r="BH206" s="174">
        <f t="shared" ca="1" si="123"/>
        <v>0</v>
      </c>
      <c r="BI206" s="174">
        <f t="shared" ca="1" si="123"/>
        <v>0</v>
      </c>
      <c r="BJ206" s="174">
        <f t="shared" ca="1" si="123"/>
        <v>0</v>
      </c>
      <c r="BK206" s="174">
        <f t="shared" ca="1" si="123"/>
        <v>0</v>
      </c>
      <c r="BL206" s="174">
        <f t="shared" ca="1" si="123"/>
        <v>0</v>
      </c>
      <c r="BM206" s="174">
        <f t="shared" ca="1" si="123"/>
        <v>0</v>
      </c>
      <c r="BN206" s="174">
        <f t="shared" ca="1" si="123"/>
        <v>0</v>
      </c>
      <c r="BO206" s="174">
        <f t="shared" ca="1" si="123"/>
        <v>0</v>
      </c>
      <c r="BP206" s="174">
        <f t="shared" ca="1" si="123"/>
        <v>0</v>
      </c>
      <c r="BQ206" s="174">
        <f t="shared" ca="1" si="123"/>
        <v>0</v>
      </c>
      <c r="BR206" s="174">
        <f t="shared" ca="1" si="123"/>
        <v>0</v>
      </c>
      <c r="BS206" s="177">
        <f t="shared" ca="1" si="96"/>
        <v>0</v>
      </c>
      <c r="BT206" s="175"/>
      <c r="BU206" s="178">
        <f ca="1">IF(NOT(debteliminator),0,IF(OR(E$11=0,W205+AM206-BD206&lt;=E$11),0,MIN(W205+AM206-BD206-E$11,$C206)))</f>
        <v>0</v>
      </c>
      <c r="BV206" s="174">
        <f ca="1">IF(NOT(debteliminator),0,IF(OR(F$11=0,X205+AN206-BE206&lt;=F$11),0,MIN(X205+AN206-BE206-F$11,$C206-SUM($BU206:BU206))))</f>
        <v>0</v>
      </c>
      <c r="BW206" s="174">
        <f ca="1">IF(NOT(debteliminator),0,IF(OR(G$11=0,Y205+AO206-BF206&lt;=G$11),0,MIN(Y205+AO206-BF206-G$11,$C206-SUM($BU206:BV206))))</f>
        <v>0</v>
      </c>
      <c r="BX206" s="174">
        <f ca="1">IF(NOT(debteliminator),0,IF(OR(H$11=0,Z205+AP206-BG206&lt;=H$11),0,MIN(Z205+AP206-BG206-H$11,$C206-SUM($BU206:BW206))))</f>
        <v>0</v>
      </c>
      <c r="BY206" s="174">
        <f ca="1">IF(NOT(debteliminator),0,IF(OR(I$11=0,AA205+AQ206-BH206&lt;=I$11),0,MIN(AA205+AQ206-BH206-I$11,$C206-SUM($BU206:BX206))))</f>
        <v>0</v>
      </c>
      <c r="BZ206" s="174">
        <f ca="1">IF(NOT(debteliminator),0,IF(OR(J$11=0,AB205+AR206-BI206&lt;=J$11),0,MIN(AB205+AR206-BI206-J$11,$C206-SUM($BU206:BY206))))</f>
        <v>0</v>
      </c>
      <c r="CA206" s="174">
        <f ca="1">IF(NOT(debteliminator),0,IF(OR(K$11=0,AC205+AS206-BJ206&lt;=K$11),0,MIN(AC205+AS206-BJ206-K$11,$C206-SUM($BU206:BZ206))))</f>
        <v>0</v>
      </c>
      <c r="CB206" s="174">
        <f ca="1">IF(NOT(debteliminator),0,IF(OR(L$11=0,AD205+AT206-BK206&lt;=L$11),0,MIN(AD205+AT206-BK206-L$11,$C206-SUM($BU206:CA206))))</f>
        <v>0</v>
      </c>
      <c r="CC206" s="174">
        <f ca="1">IF(NOT(debteliminator),0,IF(OR(M$11=0,AE205+AU206-BL206&lt;=M$11),0,MIN(AE205+AU206-BL206-M$11,$C206-SUM($BU206:CB206))))</f>
        <v>0</v>
      </c>
      <c r="CD206" s="174">
        <f ca="1">IF(NOT(debteliminator),0,IF(OR(N$11=0,AF205+AV206-BM206&lt;=N$11),0,MIN(AF205+AV206-BM206-N$11,$C206-SUM($BU206:CC206))))</f>
        <v>0</v>
      </c>
      <c r="CE206" s="174">
        <f ca="1">IF(NOT(debteliminator),0,IF(OR(O$11=0,AG205+AW206-BN206&lt;=O$11),0,MIN(AG205+AW206-BN206-O$11,$C206-SUM($BU206:CD206))))</f>
        <v>0</v>
      </c>
      <c r="CF206" s="174">
        <f ca="1">IF(NOT(debteliminator),0,IF(OR(P$11=0,AH205+AX206-BO206&lt;=P$11),0,MIN(AH205+AX206-BO206-P$11,$C206-SUM($BU206:CE206))))</f>
        <v>0</v>
      </c>
      <c r="CG206" s="174">
        <f ca="1">IF(NOT(debteliminator),0,IF(OR(Q$11=0,AI205+AY206-BP206&lt;=Q$11),0,MIN(AI205+AY206-BP206-Q$11,$C206-SUM($BU206:CF206))))</f>
        <v>0</v>
      </c>
      <c r="CH206" s="174">
        <f ca="1">IF(NOT(debteliminator),0,IF(OR(R$11=0,AJ205+AZ206-BQ206&lt;=R$11),0,MIN(AJ205+AZ206-BQ206-R$11,$C206-SUM($BU206:CG206))))</f>
        <v>0</v>
      </c>
      <c r="CI206" s="174">
        <f ca="1">IF(NOT(debteliminator),0,IF(OR(S$11=0,AK205+BA206-BR206&lt;=S$11),0,MIN(AK205+BA206-BR206-S$11,$C206-SUM($BU206:CH206))))</f>
        <v>0</v>
      </c>
      <c r="CJ206" s="177">
        <f t="shared" ca="1" si="97"/>
        <v>0</v>
      </c>
      <c r="CL206" s="178">
        <f t="shared" ca="1" si="100"/>
        <v>0</v>
      </c>
      <c r="CM206" s="174">
        <f ca="1">IF(X205&lt;=0,0,IF($C206-$CJ206&lt;=SUM($CL206:CL206),0,IF(BE206+$C206-$CJ206-SUM($CL206:CL206)&gt;X205+AN206,X205+AN206-BE206,$C206-$CJ206-SUM($CL206:CL206))))</f>
        <v>0</v>
      </c>
      <c r="CN206" s="174">
        <f ca="1">IF(Y205&lt;=0,0,IF($C206-$CJ206&lt;=SUM($CL206:CM206),0,IF(BF206+$C206-$CJ206-SUM($CL206:CM206)&gt;Y205+AO206,Y205+AO206-BF206,$C206-$CJ206-SUM($CL206:CM206))))</f>
        <v>0</v>
      </c>
      <c r="CO206" s="174">
        <f ca="1">IF(Z205&lt;=0,0,IF($C206-$CJ206&lt;=SUM($CL206:CN206),0,IF(BG206+$C206-$CJ206-SUM($CL206:CN206)&gt;Z205+AP206,Z205+AP206-BG206,$C206-$CJ206-SUM($CL206:CN206))))</f>
        <v>0</v>
      </c>
      <c r="CP206" s="174">
        <f ca="1">IF(AA205&lt;=0,0,IF($C206-$CJ206&lt;=SUM($CL206:CO206),0,IF(BH206+$C206-$CJ206-SUM($CL206:CO206)&gt;AA205+AQ206,AA205+AQ206-BH206,$C206-$CJ206-SUM($CL206:CO206))))</f>
        <v>0</v>
      </c>
      <c r="CQ206" s="174">
        <f ca="1">IF(AB205&lt;=0,0,IF($C206-$CJ206&lt;=SUM($CL206:CP206),0,IF(BI206+$C206-$CJ206-SUM($CL206:CP206)&gt;AB205+AR206,AB205+AR206-BI206,$C206-$CJ206-SUM($CL206:CP206))))</f>
        <v>0</v>
      </c>
      <c r="CR206" s="174">
        <f ca="1">IF(AC205&lt;=0,0,IF($C206-$CJ206&lt;=SUM($CL206:CQ206),0,IF(BJ206+$C206-$CJ206-SUM($CL206:CQ206)&gt;AC205+AS206,AC205+AS206-BJ206,$C206-$CJ206-SUM($CL206:CQ206))))</f>
        <v>0</v>
      </c>
      <c r="CS206" s="174">
        <f ca="1">IF(AD205&lt;=0,0,IF($C206-$CJ206&lt;=SUM($CL206:CR206),0,IF(BK206+$C206-$CJ206-SUM($CL206:CR206)&gt;AD205+AT206,AD205+AT206-BK206,$C206-$CJ206-SUM($CL206:CR206))))</f>
        <v>0</v>
      </c>
      <c r="CT206" s="174">
        <f ca="1">IF(AE205&lt;=0,0,IF($C206-$CJ206&lt;=SUM($CL206:CS206),0,IF(BL206+$C206-$CJ206-SUM($CL206:CS206)&gt;AE205+AU206,AE205+AU206-BL206,$C206-$CJ206-SUM($CL206:CS206))))</f>
        <v>0</v>
      </c>
      <c r="CU206" s="174">
        <f ca="1">IF(AF205&lt;=0,0,IF($C206-$CJ206&lt;=SUM($CL206:CT206),0,IF(BM206+$C206-$CJ206-SUM($CL206:CT206)&gt;AF205+AV206,AF205+AV206-BM206,$C206-$CJ206-SUM($CL206:CT206))))</f>
        <v>0</v>
      </c>
      <c r="CV206" s="174">
        <f ca="1">IF(AG205&lt;=0,0,IF($C206-$CJ206&lt;=SUM($CL206:CU206),0,IF(BN206+$C206-$CJ206-SUM($CL206:CU206)&gt;AG205+AW206,AG205+AW206-BN206,$C206-$CJ206-SUM($CL206:CU206))))</f>
        <v>0</v>
      </c>
      <c r="CW206" s="174">
        <f ca="1">IF(AH205&lt;=0,0,IF($C206-$CJ206&lt;=SUM($CL206:CV206),0,IF(BO206+$C206-$CJ206-SUM($CL206:CV206)&gt;AH205+AX206,AH205+AX206-BO206,$C206-$CJ206-SUM($CL206:CV206))))</f>
        <v>0</v>
      </c>
      <c r="CX206" s="174">
        <f ca="1">IF(AI205&lt;=0,0,IF($C206-$CJ206&lt;=SUM($CL206:CW206),0,IF(BP206+$C206-$CJ206-SUM($CL206:CW206)&gt;AI205+AY206,AI205+AY206-BP206,$C206-$CJ206-SUM($CL206:CW206))))</f>
        <v>0</v>
      </c>
      <c r="CY206" s="174">
        <f ca="1">IF(AJ205&lt;=0,0,IF($C206-$CJ206&lt;=SUM($CL206:CX206),0,IF(BQ206+$C206-$CJ206-SUM($CL206:CX206)&gt;AJ205+AZ206,AJ205+AZ206-BQ206,$C206-$CJ206-SUM($CL206:CX206))))</f>
        <v>0</v>
      </c>
      <c r="CZ206" s="174">
        <f ca="1">IF(AK205&lt;=0,0,IF($C206-$CJ206&lt;=SUM($CL206:CY206),0,IF(BR206+$C206-$CJ206-SUM($CL206:CY206)&gt;AK205+BA206,AK205+BA206-BR206,$C206-$CJ206-SUM($CL206:CY206))))</f>
        <v>0</v>
      </c>
      <c r="DA206" s="176"/>
      <c r="DB206" s="176"/>
    </row>
    <row r="207" spans="1:106">
      <c r="A207" s="165" t="str">
        <f t="shared" ca="1" si="86"/>
        <v/>
      </c>
      <c r="B207" s="166" t="e">
        <f t="shared" ca="1" si="98"/>
        <v>#N/A</v>
      </c>
      <c r="C207" s="169" t="str">
        <f ca="1">IF(A207="","",IF(debteliminator,IF(($E$7-BS207)&lt;0,0,$E$7-BS207),0)+D207)</f>
        <v/>
      </c>
      <c r="D207" s="420"/>
      <c r="E207" s="172">
        <f t="shared" ca="1" si="99"/>
        <v>0</v>
      </c>
      <c r="F207" s="172">
        <f t="shared" ca="1" si="101"/>
        <v>0</v>
      </c>
      <c r="G207" s="172">
        <f t="shared" ca="1" si="102"/>
        <v>0</v>
      </c>
      <c r="H207" s="172">
        <f t="shared" ca="1" si="103"/>
        <v>0</v>
      </c>
      <c r="I207" s="172">
        <f t="shared" ca="1" si="104"/>
        <v>0</v>
      </c>
      <c r="J207" s="172">
        <f t="shared" ca="1" si="105"/>
        <v>0</v>
      </c>
      <c r="K207" s="172">
        <f t="shared" ca="1" si="106"/>
        <v>0</v>
      </c>
      <c r="L207" s="172">
        <f t="shared" ca="1" si="107"/>
        <v>0</v>
      </c>
      <c r="M207" s="172">
        <f t="shared" ca="1" si="108"/>
        <v>0</v>
      </c>
      <c r="N207" s="172">
        <f t="shared" ca="1" si="109"/>
        <v>0</v>
      </c>
      <c r="O207" s="172">
        <f t="shared" ca="1" si="110"/>
        <v>0</v>
      </c>
      <c r="P207" s="172">
        <f t="shared" ca="1" si="111"/>
        <v>0</v>
      </c>
      <c r="Q207" s="172">
        <f t="shared" ca="1" si="112"/>
        <v>0</v>
      </c>
      <c r="R207" s="172">
        <f t="shared" ca="1" si="113"/>
        <v>0</v>
      </c>
      <c r="S207" s="172">
        <f t="shared" ca="1" si="114"/>
        <v>0</v>
      </c>
      <c r="U207" s="169">
        <f t="shared" ca="1" si="87"/>
        <v>0</v>
      </c>
      <c r="V207" s="173">
        <f t="shared" ca="1" si="88"/>
        <v>0</v>
      </c>
      <c r="W207" s="174">
        <f t="shared" ca="1" si="89"/>
        <v>0</v>
      </c>
      <c r="X207" s="174">
        <f t="shared" ca="1" si="121"/>
        <v>0</v>
      </c>
      <c r="Y207" s="174">
        <f t="shared" ca="1" si="121"/>
        <v>0</v>
      </c>
      <c r="Z207" s="174">
        <f t="shared" ca="1" si="121"/>
        <v>0</v>
      </c>
      <c r="AA207" s="174">
        <f t="shared" ca="1" si="121"/>
        <v>0</v>
      </c>
      <c r="AB207" s="174">
        <f t="shared" ca="1" si="121"/>
        <v>0</v>
      </c>
      <c r="AC207" s="174">
        <f t="shared" ca="1" si="121"/>
        <v>0</v>
      </c>
      <c r="AD207" s="174">
        <f t="shared" ca="1" si="121"/>
        <v>0</v>
      </c>
      <c r="AE207" s="174">
        <f t="shared" ca="1" si="121"/>
        <v>0</v>
      </c>
      <c r="AF207" s="174">
        <f t="shared" ca="1" si="121"/>
        <v>0</v>
      </c>
      <c r="AG207" s="174">
        <f t="shared" ca="1" si="121"/>
        <v>0</v>
      </c>
      <c r="AH207" s="174">
        <f t="shared" ca="1" si="121"/>
        <v>0</v>
      </c>
      <c r="AI207" s="174">
        <f t="shared" ca="1" si="121"/>
        <v>0</v>
      </c>
      <c r="AJ207" s="174">
        <f t="shared" ca="1" si="121"/>
        <v>0</v>
      </c>
      <c r="AK207" s="174">
        <f t="shared" ca="1" si="121"/>
        <v>0</v>
      </c>
      <c r="AL207" s="179"/>
      <c r="AM207" s="174">
        <f t="shared" ca="1" si="91"/>
        <v>0</v>
      </c>
      <c r="AN207" s="174">
        <f t="shared" ca="1" si="122"/>
        <v>0</v>
      </c>
      <c r="AO207" s="174">
        <f t="shared" ca="1" si="122"/>
        <v>0</v>
      </c>
      <c r="AP207" s="174">
        <f t="shared" ca="1" si="122"/>
        <v>0</v>
      </c>
      <c r="AQ207" s="174">
        <f t="shared" ca="1" si="122"/>
        <v>0</v>
      </c>
      <c r="AR207" s="174">
        <f t="shared" ca="1" si="122"/>
        <v>0</v>
      </c>
      <c r="AS207" s="174">
        <f t="shared" ca="1" si="122"/>
        <v>0</v>
      </c>
      <c r="AT207" s="174">
        <f t="shared" ca="1" si="122"/>
        <v>0</v>
      </c>
      <c r="AU207" s="174">
        <f t="shared" ca="1" si="122"/>
        <v>0</v>
      </c>
      <c r="AV207" s="174">
        <f t="shared" ca="1" si="122"/>
        <v>0</v>
      </c>
      <c r="AW207" s="174">
        <f t="shared" ca="1" si="122"/>
        <v>0</v>
      </c>
      <c r="AX207" s="174">
        <f t="shared" ca="1" si="122"/>
        <v>0</v>
      </c>
      <c r="AY207" s="174">
        <f t="shared" ca="1" si="122"/>
        <v>0</v>
      </c>
      <c r="AZ207" s="174">
        <f t="shared" ca="1" si="122"/>
        <v>0</v>
      </c>
      <c r="BA207" s="174">
        <f t="shared" ca="1" si="122"/>
        <v>0</v>
      </c>
      <c r="BB207" s="175">
        <f t="shared" ca="1" si="93"/>
        <v>0</v>
      </c>
      <c r="BC207" s="176"/>
      <c r="BD207" s="174">
        <f t="shared" ca="1" si="94"/>
        <v>0</v>
      </c>
      <c r="BE207" s="174">
        <f t="shared" ca="1" si="123"/>
        <v>0</v>
      </c>
      <c r="BF207" s="174">
        <f t="shared" ca="1" si="123"/>
        <v>0</v>
      </c>
      <c r="BG207" s="174">
        <f t="shared" ca="1" si="123"/>
        <v>0</v>
      </c>
      <c r="BH207" s="174">
        <f t="shared" ca="1" si="123"/>
        <v>0</v>
      </c>
      <c r="BI207" s="174">
        <f t="shared" ca="1" si="123"/>
        <v>0</v>
      </c>
      <c r="BJ207" s="174">
        <f t="shared" ca="1" si="123"/>
        <v>0</v>
      </c>
      <c r="BK207" s="174">
        <f t="shared" ca="1" si="123"/>
        <v>0</v>
      </c>
      <c r="BL207" s="174">
        <f t="shared" ca="1" si="123"/>
        <v>0</v>
      </c>
      <c r="BM207" s="174">
        <f t="shared" ca="1" si="123"/>
        <v>0</v>
      </c>
      <c r="BN207" s="174">
        <f t="shared" ca="1" si="123"/>
        <v>0</v>
      </c>
      <c r="BO207" s="174">
        <f t="shared" ca="1" si="123"/>
        <v>0</v>
      </c>
      <c r="BP207" s="174">
        <f t="shared" ca="1" si="123"/>
        <v>0</v>
      </c>
      <c r="BQ207" s="174">
        <f t="shared" ca="1" si="123"/>
        <v>0</v>
      </c>
      <c r="BR207" s="174">
        <f t="shared" ca="1" si="123"/>
        <v>0</v>
      </c>
      <c r="BS207" s="177">
        <f t="shared" ca="1" si="96"/>
        <v>0</v>
      </c>
      <c r="BT207" s="175"/>
      <c r="BU207" s="178">
        <f ca="1">IF(NOT(debteliminator),0,IF(OR(E$11=0,W206+AM207-BD207&lt;=E$11),0,MIN(W206+AM207-BD207-E$11,$C207)))</f>
        <v>0</v>
      </c>
      <c r="BV207" s="174">
        <f ca="1">IF(NOT(debteliminator),0,IF(OR(F$11=0,X206+AN207-BE207&lt;=F$11),0,MIN(X206+AN207-BE207-F$11,$C207-SUM($BU207:BU207))))</f>
        <v>0</v>
      </c>
      <c r="BW207" s="174">
        <f ca="1">IF(NOT(debteliminator),0,IF(OR(G$11=0,Y206+AO207-BF207&lt;=G$11),0,MIN(Y206+AO207-BF207-G$11,$C207-SUM($BU207:BV207))))</f>
        <v>0</v>
      </c>
      <c r="BX207" s="174">
        <f ca="1">IF(NOT(debteliminator),0,IF(OR(H$11=0,Z206+AP207-BG207&lt;=H$11),0,MIN(Z206+AP207-BG207-H$11,$C207-SUM($BU207:BW207))))</f>
        <v>0</v>
      </c>
      <c r="BY207" s="174">
        <f ca="1">IF(NOT(debteliminator),0,IF(OR(I$11=0,AA206+AQ207-BH207&lt;=I$11),0,MIN(AA206+AQ207-BH207-I$11,$C207-SUM($BU207:BX207))))</f>
        <v>0</v>
      </c>
      <c r="BZ207" s="174">
        <f ca="1">IF(NOT(debteliminator),0,IF(OR(J$11=0,AB206+AR207-BI207&lt;=J$11),0,MIN(AB206+AR207-BI207-J$11,$C207-SUM($BU207:BY207))))</f>
        <v>0</v>
      </c>
      <c r="CA207" s="174">
        <f ca="1">IF(NOT(debteliminator),0,IF(OR(K$11=0,AC206+AS207-BJ207&lt;=K$11),0,MIN(AC206+AS207-BJ207-K$11,$C207-SUM($BU207:BZ207))))</f>
        <v>0</v>
      </c>
      <c r="CB207" s="174">
        <f ca="1">IF(NOT(debteliminator),0,IF(OR(L$11=0,AD206+AT207-BK207&lt;=L$11),0,MIN(AD206+AT207-BK207-L$11,$C207-SUM($BU207:CA207))))</f>
        <v>0</v>
      </c>
      <c r="CC207" s="174">
        <f ca="1">IF(NOT(debteliminator),0,IF(OR(M$11=0,AE206+AU207-BL207&lt;=M$11),0,MIN(AE206+AU207-BL207-M$11,$C207-SUM($BU207:CB207))))</f>
        <v>0</v>
      </c>
      <c r="CD207" s="174">
        <f ca="1">IF(NOT(debteliminator),0,IF(OR(N$11=0,AF206+AV207-BM207&lt;=N$11),0,MIN(AF206+AV207-BM207-N$11,$C207-SUM($BU207:CC207))))</f>
        <v>0</v>
      </c>
      <c r="CE207" s="174">
        <f ca="1">IF(NOT(debteliminator),0,IF(OR(O$11=0,AG206+AW207-BN207&lt;=O$11),0,MIN(AG206+AW207-BN207-O$11,$C207-SUM($BU207:CD207))))</f>
        <v>0</v>
      </c>
      <c r="CF207" s="174">
        <f ca="1">IF(NOT(debteliminator),0,IF(OR(P$11=0,AH206+AX207-BO207&lt;=P$11),0,MIN(AH206+AX207-BO207-P$11,$C207-SUM($BU207:CE207))))</f>
        <v>0</v>
      </c>
      <c r="CG207" s="174">
        <f ca="1">IF(NOT(debteliminator),0,IF(OR(Q$11=0,AI206+AY207-BP207&lt;=Q$11),0,MIN(AI206+AY207-BP207-Q$11,$C207-SUM($BU207:CF207))))</f>
        <v>0</v>
      </c>
      <c r="CH207" s="174">
        <f ca="1">IF(NOT(debteliminator),0,IF(OR(R$11=0,AJ206+AZ207-BQ207&lt;=R$11),0,MIN(AJ206+AZ207-BQ207-R$11,$C207-SUM($BU207:CG207))))</f>
        <v>0</v>
      </c>
      <c r="CI207" s="174">
        <f ca="1">IF(NOT(debteliminator),0,IF(OR(S$11=0,AK206+BA207-BR207&lt;=S$11),0,MIN(AK206+BA207-BR207-S$11,$C207-SUM($BU207:CH207))))</f>
        <v>0</v>
      </c>
      <c r="CJ207" s="177">
        <f t="shared" ca="1" si="97"/>
        <v>0</v>
      </c>
      <c r="CL207" s="178">
        <f t="shared" ca="1" si="100"/>
        <v>0</v>
      </c>
      <c r="CM207" s="174">
        <f ca="1">IF(X206&lt;=0,0,IF($C207-$CJ207&lt;=SUM($CL207:CL207),0,IF(BE207+$C207-$CJ207-SUM($CL207:CL207)&gt;X206+AN207,X206+AN207-BE207,$C207-$CJ207-SUM($CL207:CL207))))</f>
        <v>0</v>
      </c>
      <c r="CN207" s="174">
        <f ca="1">IF(Y206&lt;=0,0,IF($C207-$CJ207&lt;=SUM($CL207:CM207),0,IF(BF207+$C207-$CJ207-SUM($CL207:CM207)&gt;Y206+AO207,Y206+AO207-BF207,$C207-$CJ207-SUM($CL207:CM207))))</f>
        <v>0</v>
      </c>
      <c r="CO207" s="174">
        <f ca="1">IF(Z206&lt;=0,0,IF($C207-$CJ207&lt;=SUM($CL207:CN207),0,IF(BG207+$C207-$CJ207-SUM($CL207:CN207)&gt;Z206+AP207,Z206+AP207-BG207,$C207-$CJ207-SUM($CL207:CN207))))</f>
        <v>0</v>
      </c>
      <c r="CP207" s="174">
        <f ca="1">IF(AA206&lt;=0,0,IF($C207-$CJ207&lt;=SUM($CL207:CO207),0,IF(BH207+$C207-$CJ207-SUM($CL207:CO207)&gt;AA206+AQ207,AA206+AQ207-BH207,$C207-$CJ207-SUM($CL207:CO207))))</f>
        <v>0</v>
      </c>
      <c r="CQ207" s="174">
        <f ca="1">IF(AB206&lt;=0,0,IF($C207-$CJ207&lt;=SUM($CL207:CP207),0,IF(BI207+$C207-$CJ207-SUM($CL207:CP207)&gt;AB206+AR207,AB206+AR207-BI207,$C207-$CJ207-SUM($CL207:CP207))))</f>
        <v>0</v>
      </c>
      <c r="CR207" s="174">
        <f ca="1">IF(AC206&lt;=0,0,IF($C207-$CJ207&lt;=SUM($CL207:CQ207),0,IF(BJ207+$C207-$CJ207-SUM($CL207:CQ207)&gt;AC206+AS207,AC206+AS207-BJ207,$C207-$CJ207-SUM($CL207:CQ207))))</f>
        <v>0</v>
      </c>
      <c r="CS207" s="174">
        <f ca="1">IF(AD206&lt;=0,0,IF($C207-$CJ207&lt;=SUM($CL207:CR207),0,IF(BK207+$C207-$CJ207-SUM($CL207:CR207)&gt;AD206+AT207,AD206+AT207-BK207,$C207-$CJ207-SUM($CL207:CR207))))</f>
        <v>0</v>
      </c>
      <c r="CT207" s="174">
        <f ca="1">IF(AE206&lt;=0,0,IF($C207-$CJ207&lt;=SUM($CL207:CS207),0,IF(BL207+$C207-$CJ207-SUM($CL207:CS207)&gt;AE206+AU207,AE206+AU207-BL207,$C207-$CJ207-SUM($CL207:CS207))))</f>
        <v>0</v>
      </c>
      <c r="CU207" s="174">
        <f ca="1">IF(AF206&lt;=0,0,IF($C207-$CJ207&lt;=SUM($CL207:CT207),0,IF(BM207+$C207-$CJ207-SUM($CL207:CT207)&gt;AF206+AV207,AF206+AV207-BM207,$C207-$CJ207-SUM($CL207:CT207))))</f>
        <v>0</v>
      </c>
      <c r="CV207" s="174">
        <f ca="1">IF(AG206&lt;=0,0,IF($C207-$CJ207&lt;=SUM($CL207:CU207),0,IF(BN207+$C207-$CJ207-SUM($CL207:CU207)&gt;AG206+AW207,AG206+AW207-BN207,$C207-$CJ207-SUM($CL207:CU207))))</f>
        <v>0</v>
      </c>
      <c r="CW207" s="174">
        <f ca="1">IF(AH206&lt;=0,0,IF($C207-$CJ207&lt;=SUM($CL207:CV207),0,IF(BO207+$C207-$CJ207-SUM($CL207:CV207)&gt;AH206+AX207,AH206+AX207-BO207,$C207-$CJ207-SUM($CL207:CV207))))</f>
        <v>0</v>
      </c>
      <c r="CX207" s="174">
        <f ca="1">IF(AI206&lt;=0,0,IF($C207-$CJ207&lt;=SUM($CL207:CW207),0,IF(BP207+$C207-$CJ207-SUM($CL207:CW207)&gt;AI206+AY207,AI206+AY207-BP207,$C207-$CJ207-SUM($CL207:CW207))))</f>
        <v>0</v>
      </c>
      <c r="CY207" s="174">
        <f ca="1">IF(AJ206&lt;=0,0,IF($C207-$CJ207&lt;=SUM($CL207:CX207),0,IF(BQ207+$C207-$CJ207-SUM($CL207:CX207)&gt;AJ206+AZ207,AJ206+AZ207-BQ207,$C207-$CJ207-SUM($CL207:CX207))))</f>
        <v>0</v>
      </c>
      <c r="CZ207" s="174">
        <f ca="1">IF(AK206&lt;=0,0,IF($C207-$CJ207&lt;=SUM($CL207:CY207),0,IF(BR207+$C207-$CJ207-SUM($CL207:CY207)&gt;AK206+BA207,AK206+BA207-BR207,$C207-$CJ207-SUM($CL207:CY207))))</f>
        <v>0</v>
      </c>
      <c r="DA207" s="176"/>
      <c r="DB207" s="176"/>
    </row>
    <row r="208" spans="1:106">
      <c r="A208" s="165" t="str">
        <f t="shared" ca="1" si="86"/>
        <v/>
      </c>
      <c r="B208" s="166" t="e">
        <f t="shared" ca="1" si="98"/>
        <v>#N/A</v>
      </c>
      <c r="C208" s="169" t="str">
        <f ca="1">IF(A208="","",IF(debteliminator,IF(($E$7-BS208)&lt;0,0,$E$7-BS208),0)+D208)</f>
        <v/>
      </c>
      <c r="D208" s="420"/>
      <c r="E208" s="172">
        <f t="shared" ca="1" si="99"/>
        <v>0</v>
      </c>
      <c r="F208" s="172">
        <f t="shared" ca="1" si="101"/>
        <v>0</v>
      </c>
      <c r="G208" s="172">
        <f t="shared" ca="1" si="102"/>
        <v>0</v>
      </c>
      <c r="H208" s="172">
        <f t="shared" ca="1" si="103"/>
        <v>0</v>
      </c>
      <c r="I208" s="172">
        <f t="shared" ca="1" si="104"/>
        <v>0</v>
      </c>
      <c r="J208" s="172">
        <f t="shared" ca="1" si="105"/>
        <v>0</v>
      </c>
      <c r="K208" s="172">
        <f t="shared" ca="1" si="106"/>
        <v>0</v>
      </c>
      <c r="L208" s="172">
        <f t="shared" ca="1" si="107"/>
        <v>0</v>
      </c>
      <c r="M208" s="172">
        <f t="shared" ca="1" si="108"/>
        <v>0</v>
      </c>
      <c r="N208" s="172">
        <f t="shared" ca="1" si="109"/>
        <v>0</v>
      </c>
      <c r="O208" s="172">
        <f t="shared" ca="1" si="110"/>
        <v>0</v>
      </c>
      <c r="P208" s="172">
        <f t="shared" ca="1" si="111"/>
        <v>0</v>
      </c>
      <c r="Q208" s="172">
        <f t="shared" ca="1" si="112"/>
        <v>0</v>
      </c>
      <c r="R208" s="172">
        <f t="shared" ca="1" si="113"/>
        <v>0</v>
      </c>
      <c r="S208" s="172">
        <f t="shared" ca="1" si="114"/>
        <v>0</v>
      </c>
      <c r="U208" s="169">
        <f t="shared" ca="1" si="87"/>
        <v>0</v>
      </c>
      <c r="V208" s="173">
        <f t="shared" ca="1" si="88"/>
        <v>0</v>
      </c>
      <c r="W208" s="174">
        <f t="shared" ca="1" si="89"/>
        <v>0</v>
      </c>
      <c r="X208" s="174">
        <f t="shared" ca="1" si="121"/>
        <v>0</v>
      </c>
      <c r="Y208" s="174">
        <f t="shared" ca="1" si="121"/>
        <v>0</v>
      </c>
      <c r="Z208" s="174">
        <f t="shared" ca="1" si="121"/>
        <v>0</v>
      </c>
      <c r="AA208" s="174">
        <f t="shared" ca="1" si="121"/>
        <v>0</v>
      </c>
      <c r="AB208" s="174">
        <f t="shared" ca="1" si="121"/>
        <v>0</v>
      </c>
      <c r="AC208" s="174">
        <f t="shared" ca="1" si="121"/>
        <v>0</v>
      </c>
      <c r="AD208" s="174">
        <f t="shared" ca="1" si="121"/>
        <v>0</v>
      </c>
      <c r="AE208" s="174">
        <f t="shared" ca="1" si="121"/>
        <v>0</v>
      </c>
      <c r="AF208" s="174">
        <f t="shared" ca="1" si="121"/>
        <v>0</v>
      </c>
      <c r="AG208" s="174">
        <f t="shared" ca="1" si="121"/>
        <v>0</v>
      </c>
      <c r="AH208" s="174">
        <f t="shared" ca="1" si="121"/>
        <v>0</v>
      </c>
      <c r="AI208" s="174">
        <f t="shared" ca="1" si="121"/>
        <v>0</v>
      </c>
      <c r="AJ208" s="174">
        <f t="shared" ca="1" si="121"/>
        <v>0</v>
      </c>
      <c r="AK208" s="174">
        <f t="shared" ca="1" si="121"/>
        <v>0</v>
      </c>
      <c r="AL208" s="179"/>
      <c r="AM208" s="174">
        <f t="shared" ca="1" si="91"/>
        <v>0</v>
      </c>
      <c r="AN208" s="174">
        <f t="shared" ca="1" si="122"/>
        <v>0</v>
      </c>
      <c r="AO208" s="174">
        <f t="shared" ca="1" si="122"/>
        <v>0</v>
      </c>
      <c r="AP208" s="174">
        <f t="shared" ca="1" si="122"/>
        <v>0</v>
      </c>
      <c r="AQ208" s="174">
        <f t="shared" ca="1" si="122"/>
        <v>0</v>
      </c>
      <c r="AR208" s="174">
        <f t="shared" ca="1" si="122"/>
        <v>0</v>
      </c>
      <c r="AS208" s="174">
        <f t="shared" ca="1" si="122"/>
        <v>0</v>
      </c>
      <c r="AT208" s="174">
        <f t="shared" ca="1" si="122"/>
        <v>0</v>
      </c>
      <c r="AU208" s="174">
        <f t="shared" ca="1" si="122"/>
        <v>0</v>
      </c>
      <c r="AV208" s="174">
        <f t="shared" ca="1" si="122"/>
        <v>0</v>
      </c>
      <c r="AW208" s="174">
        <f t="shared" ca="1" si="122"/>
        <v>0</v>
      </c>
      <c r="AX208" s="174">
        <f t="shared" ca="1" si="122"/>
        <v>0</v>
      </c>
      <c r="AY208" s="174">
        <f t="shared" ca="1" si="122"/>
        <v>0</v>
      </c>
      <c r="AZ208" s="174">
        <f t="shared" ca="1" si="122"/>
        <v>0</v>
      </c>
      <c r="BA208" s="174">
        <f t="shared" ca="1" si="122"/>
        <v>0</v>
      </c>
      <c r="BB208" s="175">
        <f t="shared" ca="1" si="93"/>
        <v>0</v>
      </c>
      <c r="BC208" s="176"/>
      <c r="BD208" s="174">
        <f t="shared" ca="1" si="94"/>
        <v>0</v>
      </c>
      <c r="BE208" s="174">
        <f t="shared" ca="1" si="123"/>
        <v>0</v>
      </c>
      <c r="BF208" s="174">
        <f t="shared" ca="1" si="123"/>
        <v>0</v>
      </c>
      <c r="BG208" s="174">
        <f t="shared" ca="1" si="123"/>
        <v>0</v>
      </c>
      <c r="BH208" s="174">
        <f t="shared" ca="1" si="123"/>
        <v>0</v>
      </c>
      <c r="BI208" s="174">
        <f t="shared" ca="1" si="123"/>
        <v>0</v>
      </c>
      <c r="BJ208" s="174">
        <f t="shared" ca="1" si="123"/>
        <v>0</v>
      </c>
      <c r="BK208" s="174">
        <f t="shared" ca="1" si="123"/>
        <v>0</v>
      </c>
      <c r="BL208" s="174">
        <f t="shared" ca="1" si="123"/>
        <v>0</v>
      </c>
      <c r="BM208" s="174">
        <f t="shared" ca="1" si="123"/>
        <v>0</v>
      </c>
      <c r="BN208" s="174">
        <f t="shared" ca="1" si="123"/>
        <v>0</v>
      </c>
      <c r="BO208" s="174">
        <f t="shared" ca="1" si="123"/>
        <v>0</v>
      </c>
      <c r="BP208" s="174">
        <f t="shared" ca="1" si="123"/>
        <v>0</v>
      </c>
      <c r="BQ208" s="174">
        <f t="shared" ca="1" si="123"/>
        <v>0</v>
      </c>
      <c r="BR208" s="174">
        <f t="shared" ca="1" si="123"/>
        <v>0</v>
      </c>
      <c r="BS208" s="177">
        <f t="shared" ca="1" si="96"/>
        <v>0</v>
      </c>
      <c r="BT208" s="175"/>
      <c r="BU208" s="178">
        <f ca="1">IF(NOT(debteliminator),0,IF(OR(E$11=0,W207+AM208-BD208&lt;=E$11),0,MIN(W207+AM208-BD208-E$11,$C208)))</f>
        <v>0</v>
      </c>
      <c r="BV208" s="174">
        <f ca="1">IF(NOT(debteliminator),0,IF(OR(F$11=0,X207+AN208-BE208&lt;=F$11),0,MIN(X207+AN208-BE208-F$11,$C208-SUM($BU208:BU208))))</f>
        <v>0</v>
      </c>
      <c r="BW208" s="174">
        <f ca="1">IF(NOT(debteliminator),0,IF(OR(G$11=0,Y207+AO208-BF208&lt;=G$11),0,MIN(Y207+AO208-BF208-G$11,$C208-SUM($BU208:BV208))))</f>
        <v>0</v>
      </c>
      <c r="BX208" s="174">
        <f ca="1">IF(NOT(debteliminator),0,IF(OR(H$11=0,Z207+AP208-BG208&lt;=H$11),0,MIN(Z207+AP208-BG208-H$11,$C208-SUM($BU208:BW208))))</f>
        <v>0</v>
      </c>
      <c r="BY208" s="174">
        <f ca="1">IF(NOT(debteliminator),0,IF(OR(I$11=0,AA207+AQ208-BH208&lt;=I$11),0,MIN(AA207+AQ208-BH208-I$11,$C208-SUM($BU208:BX208))))</f>
        <v>0</v>
      </c>
      <c r="BZ208" s="174">
        <f ca="1">IF(NOT(debteliminator),0,IF(OR(J$11=0,AB207+AR208-BI208&lt;=J$11),0,MIN(AB207+AR208-BI208-J$11,$C208-SUM($BU208:BY208))))</f>
        <v>0</v>
      </c>
      <c r="CA208" s="174">
        <f ca="1">IF(NOT(debteliminator),0,IF(OR(K$11=0,AC207+AS208-BJ208&lt;=K$11),0,MIN(AC207+AS208-BJ208-K$11,$C208-SUM($BU208:BZ208))))</f>
        <v>0</v>
      </c>
      <c r="CB208" s="174">
        <f ca="1">IF(NOT(debteliminator),0,IF(OR(L$11=0,AD207+AT208-BK208&lt;=L$11),0,MIN(AD207+AT208-BK208-L$11,$C208-SUM($BU208:CA208))))</f>
        <v>0</v>
      </c>
      <c r="CC208" s="174">
        <f ca="1">IF(NOT(debteliminator),0,IF(OR(M$11=0,AE207+AU208-BL208&lt;=M$11),0,MIN(AE207+AU208-BL208-M$11,$C208-SUM($BU208:CB208))))</f>
        <v>0</v>
      </c>
      <c r="CD208" s="174">
        <f ca="1">IF(NOT(debteliminator),0,IF(OR(N$11=0,AF207+AV208-BM208&lt;=N$11),0,MIN(AF207+AV208-BM208-N$11,$C208-SUM($BU208:CC208))))</f>
        <v>0</v>
      </c>
      <c r="CE208" s="174">
        <f ca="1">IF(NOT(debteliminator),0,IF(OR(O$11=0,AG207+AW208-BN208&lt;=O$11),0,MIN(AG207+AW208-BN208-O$11,$C208-SUM($BU208:CD208))))</f>
        <v>0</v>
      </c>
      <c r="CF208" s="174">
        <f ca="1">IF(NOT(debteliminator),0,IF(OR(P$11=0,AH207+AX208-BO208&lt;=P$11),0,MIN(AH207+AX208-BO208-P$11,$C208-SUM($BU208:CE208))))</f>
        <v>0</v>
      </c>
      <c r="CG208" s="174">
        <f ca="1">IF(NOT(debteliminator),0,IF(OR(Q$11=0,AI207+AY208-BP208&lt;=Q$11),0,MIN(AI207+AY208-BP208-Q$11,$C208-SUM($BU208:CF208))))</f>
        <v>0</v>
      </c>
      <c r="CH208" s="174">
        <f ca="1">IF(NOT(debteliminator),0,IF(OR(R$11=0,AJ207+AZ208-BQ208&lt;=R$11),0,MIN(AJ207+AZ208-BQ208-R$11,$C208-SUM($BU208:CG208))))</f>
        <v>0</v>
      </c>
      <c r="CI208" s="174">
        <f ca="1">IF(NOT(debteliminator),0,IF(OR(S$11=0,AK207+BA208-BR208&lt;=S$11),0,MIN(AK207+BA208-BR208-S$11,$C208-SUM($BU208:CH208))))</f>
        <v>0</v>
      </c>
      <c r="CJ208" s="177">
        <f t="shared" ca="1" si="97"/>
        <v>0</v>
      </c>
      <c r="CL208" s="178">
        <f t="shared" ca="1" si="100"/>
        <v>0</v>
      </c>
      <c r="CM208" s="174">
        <f ca="1">IF(X207&lt;=0,0,IF($C208-$CJ208&lt;=SUM($CL208:CL208),0,IF(BE208+$C208-$CJ208-SUM($CL208:CL208)&gt;X207+AN208,X207+AN208-BE208,$C208-$CJ208-SUM($CL208:CL208))))</f>
        <v>0</v>
      </c>
      <c r="CN208" s="174">
        <f ca="1">IF(Y207&lt;=0,0,IF($C208-$CJ208&lt;=SUM($CL208:CM208),0,IF(BF208+$C208-$CJ208-SUM($CL208:CM208)&gt;Y207+AO208,Y207+AO208-BF208,$C208-$CJ208-SUM($CL208:CM208))))</f>
        <v>0</v>
      </c>
      <c r="CO208" s="174">
        <f ca="1">IF(Z207&lt;=0,0,IF($C208-$CJ208&lt;=SUM($CL208:CN208),0,IF(BG208+$C208-$CJ208-SUM($CL208:CN208)&gt;Z207+AP208,Z207+AP208-BG208,$C208-$CJ208-SUM($CL208:CN208))))</f>
        <v>0</v>
      </c>
      <c r="CP208" s="174">
        <f ca="1">IF(AA207&lt;=0,0,IF($C208-$CJ208&lt;=SUM($CL208:CO208),0,IF(BH208+$C208-$CJ208-SUM($CL208:CO208)&gt;AA207+AQ208,AA207+AQ208-BH208,$C208-$CJ208-SUM($CL208:CO208))))</f>
        <v>0</v>
      </c>
      <c r="CQ208" s="174">
        <f ca="1">IF(AB207&lt;=0,0,IF($C208-$CJ208&lt;=SUM($CL208:CP208),0,IF(BI208+$C208-$CJ208-SUM($CL208:CP208)&gt;AB207+AR208,AB207+AR208-BI208,$C208-$CJ208-SUM($CL208:CP208))))</f>
        <v>0</v>
      </c>
      <c r="CR208" s="174">
        <f ca="1">IF(AC207&lt;=0,0,IF($C208-$CJ208&lt;=SUM($CL208:CQ208),0,IF(BJ208+$C208-$CJ208-SUM($CL208:CQ208)&gt;AC207+AS208,AC207+AS208-BJ208,$C208-$CJ208-SUM($CL208:CQ208))))</f>
        <v>0</v>
      </c>
      <c r="CS208" s="174">
        <f ca="1">IF(AD207&lt;=0,0,IF($C208-$CJ208&lt;=SUM($CL208:CR208),0,IF(BK208+$C208-$CJ208-SUM($CL208:CR208)&gt;AD207+AT208,AD207+AT208-BK208,$C208-$CJ208-SUM($CL208:CR208))))</f>
        <v>0</v>
      </c>
      <c r="CT208" s="174">
        <f ca="1">IF(AE207&lt;=0,0,IF($C208-$CJ208&lt;=SUM($CL208:CS208),0,IF(BL208+$C208-$CJ208-SUM($CL208:CS208)&gt;AE207+AU208,AE207+AU208-BL208,$C208-$CJ208-SUM($CL208:CS208))))</f>
        <v>0</v>
      </c>
      <c r="CU208" s="174">
        <f ca="1">IF(AF207&lt;=0,0,IF($C208-$CJ208&lt;=SUM($CL208:CT208),0,IF(BM208+$C208-$CJ208-SUM($CL208:CT208)&gt;AF207+AV208,AF207+AV208-BM208,$C208-$CJ208-SUM($CL208:CT208))))</f>
        <v>0</v>
      </c>
      <c r="CV208" s="174">
        <f ca="1">IF(AG207&lt;=0,0,IF($C208-$CJ208&lt;=SUM($CL208:CU208),0,IF(BN208+$C208-$CJ208-SUM($CL208:CU208)&gt;AG207+AW208,AG207+AW208-BN208,$C208-$CJ208-SUM($CL208:CU208))))</f>
        <v>0</v>
      </c>
      <c r="CW208" s="174">
        <f ca="1">IF(AH207&lt;=0,0,IF($C208-$CJ208&lt;=SUM($CL208:CV208),0,IF(BO208+$C208-$CJ208-SUM($CL208:CV208)&gt;AH207+AX208,AH207+AX208-BO208,$C208-$CJ208-SUM($CL208:CV208))))</f>
        <v>0</v>
      </c>
      <c r="CX208" s="174">
        <f ca="1">IF(AI207&lt;=0,0,IF($C208-$CJ208&lt;=SUM($CL208:CW208),0,IF(BP208+$C208-$CJ208-SUM($CL208:CW208)&gt;AI207+AY208,AI207+AY208-BP208,$C208-$CJ208-SUM($CL208:CW208))))</f>
        <v>0</v>
      </c>
      <c r="CY208" s="174">
        <f ca="1">IF(AJ207&lt;=0,0,IF($C208-$CJ208&lt;=SUM($CL208:CX208),0,IF(BQ208+$C208-$CJ208-SUM($CL208:CX208)&gt;AJ207+AZ208,AJ207+AZ208-BQ208,$C208-$CJ208-SUM($CL208:CX208))))</f>
        <v>0</v>
      </c>
      <c r="CZ208" s="174">
        <f ca="1">IF(AK207&lt;=0,0,IF($C208-$CJ208&lt;=SUM($CL208:CY208),0,IF(BR208+$C208-$CJ208-SUM($CL208:CY208)&gt;AK207+BA208,AK207+BA208-BR208,$C208-$CJ208-SUM($CL208:CY208))))</f>
        <v>0</v>
      </c>
      <c r="DA208" s="176"/>
      <c r="DB208" s="176"/>
    </row>
    <row r="209" spans="1:106">
      <c r="A209" s="165" t="str">
        <f t="shared" ca="1" si="86"/>
        <v/>
      </c>
      <c r="B209" s="166" t="e">
        <f t="shared" ca="1" si="98"/>
        <v>#N/A</v>
      </c>
      <c r="C209" s="169" t="str">
        <f ca="1">IF(A209="","",IF(debteliminator,IF(($E$7-BS209)&lt;0,0,$E$7-BS209),0)+D209)</f>
        <v/>
      </c>
      <c r="D209" s="420"/>
      <c r="E209" s="172">
        <f t="shared" ca="1" si="99"/>
        <v>0</v>
      </c>
      <c r="F209" s="172">
        <f t="shared" ca="1" si="101"/>
        <v>0</v>
      </c>
      <c r="G209" s="172">
        <f t="shared" ca="1" si="102"/>
        <v>0</v>
      </c>
      <c r="H209" s="172">
        <f t="shared" ca="1" si="103"/>
        <v>0</v>
      </c>
      <c r="I209" s="172">
        <f t="shared" ca="1" si="104"/>
        <v>0</v>
      </c>
      <c r="J209" s="172">
        <f t="shared" ca="1" si="105"/>
        <v>0</v>
      </c>
      <c r="K209" s="172">
        <f t="shared" ca="1" si="106"/>
        <v>0</v>
      </c>
      <c r="L209" s="172">
        <f t="shared" ca="1" si="107"/>
        <v>0</v>
      </c>
      <c r="M209" s="172">
        <f t="shared" ca="1" si="108"/>
        <v>0</v>
      </c>
      <c r="N209" s="172">
        <f t="shared" ca="1" si="109"/>
        <v>0</v>
      </c>
      <c r="O209" s="172">
        <f t="shared" ca="1" si="110"/>
        <v>0</v>
      </c>
      <c r="P209" s="172">
        <f t="shared" ca="1" si="111"/>
        <v>0</v>
      </c>
      <c r="Q209" s="172">
        <f t="shared" ca="1" si="112"/>
        <v>0</v>
      </c>
      <c r="R209" s="172">
        <f t="shared" ca="1" si="113"/>
        <v>0</v>
      </c>
      <c r="S209" s="172">
        <f t="shared" ca="1" si="114"/>
        <v>0</v>
      </c>
      <c r="U209" s="169">
        <f t="shared" ca="1" si="87"/>
        <v>0</v>
      </c>
      <c r="V209" s="173">
        <f t="shared" ca="1" si="88"/>
        <v>0</v>
      </c>
      <c r="W209" s="174">
        <f t="shared" ca="1" si="89"/>
        <v>0</v>
      </c>
      <c r="X209" s="174">
        <f t="shared" ca="1" si="121"/>
        <v>0</v>
      </c>
      <c r="Y209" s="174">
        <f t="shared" ca="1" si="121"/>
        <v>0</v>
      </c>
      <c r="Z209" s="174">
        <f t="shared" ca="1" si="121"/>
        <v>0</v>
      </c>
      <c r="AA209" s="174">
        <f t="shared" ca="1" si="121"/>
        <v>0</v>
      </c>
      <c r="AB209" s="174">
        <f t="shared" ca="1" si="121"/>
        <v>0</v>
      </c>
      <c r="AC209" s="174">
        <f t="shared" ca="1" si="121"/>
        <v>0</v>
      </c>
      <c r="AD209" s="174">
        <f t="shared" ca="1" si="121"/>
        <v>0</v>
      </c>
      <c r="AE209" s="174">
        <f t="shared" ca="1" si="121"/>
        <v>0</v>
      </c>
      <c r="AF209" s="174">
        <f t="shared" ca="1" si="121"/>
        <v>0</v>
      </c>
      <c r="AG209" s="174">
        <f t="shared" ca="1" si="121"/>
        <v>0</v>
      </c>
      <c r="AH209" s="174">
        <f t="shared" ca="1" si="121"/>
        <v>0</v>
      </c>
      <c r="AI209" s="174">
        <f t="shared" ca="1" si="121"/>
        <v>0</v>
      </c>
      <c r="AJ209" s="174">
        <f t="shared" ca="1" si="121"/>
        <v>0</v>
      </c>
      <c r="AK209" s="174">
        <f t="shared" ca="1" si="121"/>
        <v>0</v>
      </c>
      <c r="AL209" s="179"/>
      <c r="AM209" s="174">
        <f t="shared" ca="1" si="91"/>
        <v>0</v>
      </c>
      <c r="AN209" s="174">
        <f t="shared" ca="1" si="122"/>
        <v>0</v>
      </c>
      <c r="AO209" s="174">
        <f t="shared" ca="1" si="122"/>
        <v>0</v>
      </c>
      <c r="AP209" s="174">
        <f t="shared" ca="1" si="122"/>
        <v>0</v>
      </c>
      <c r="AQ209" s="174">
        <f t="shared" ca="1" si="122"/>
        <v>0</v>
      </c>
      <c r="AR209" s="174">
        <f t="shared" ca="1" si="122"/>
        <v>0</v>
      </c>
      <c r="AS209" s="174">
        <f t="shared" ca="1" si="122"/>
        <v>0</v>
      </c>
      <c r="AT209" s="174">
        <f t="shared" ca="1" si="122"/>
        <v>0</v>
      </c>
      <c r="AU209" s="174">
        <f t="shared" ca="1" si="122"/>
        <v>0</v>
      </c>
      <c r="AV209" s="174">
        <f t="shared" ca="1" si="122"/>
        <v>0</v>
      </c>
      <c r="AW209" s="174">
        <f t="shared" ca="1" si="122"/>
        <v>0</v>
      </c>
      <c r="AX209" s="174">
        <f t="shared" ca="1" si="122"/>
        <v>0</v>
      </c>
      <c r="AY209" s="174">
        <f t="shared" ca="1" si="122"/>
        <v>0</v>
      </c>
      <c r="AZ209" s="174">
        <f t="shared" ca="1" si="122"/>
        <v>0</v>
      </c>
      <c r="BA209" s="174">
        <f t="shared" ca="1" si="122"/>
        <v>0</v>
      </c>
      <c r="BB209" s="175">
        <f t="shared" ca="1" si="93"/>
        <v>0</v>
      </c>
      <c r="BC209" s="176"/>
      <c r="BD209" s="174">
        <f t="shared" ca="1" si="94"/>
        <v>0</v>
      </c>
      <c r="BE209" s="174">
        <f t="shared" ca="1" si="123"/>
        <v>0</v>
      </c>
      <c r="BF209" s="174">
        <f t="shared" ca="1" si="123"/>
        <v>0</v>
      </c>
      <c r="BG209" s="174">
        <f t="shared" ca="1" si="123"/>
        <v>0</v>
      </c>
      <c r="BH209" s="174">
        <f t="shared" ca="1" si="123"/>
        <v>0</v>
      </c>
      <c r="BI209" s="174">
        <f t="shared" ca="1" si="123"/>
        <v>0</v>
      </c>
      <c r="BJ209" s="174">
        <f t="shared" ca="1" si="123"/>
        <v>0</v>
      </c>
      <c r="BK209" s="174">
        <f t="shared" ca="1" si="123"/>
        <v>0</v>
      </c>
      <c r="BL209" s="174">
        <f t="shared" ca="1" si="123"/>
        <v>0</v>
      </c>
      <c r="BM209" s="174">
        <f t="shared" ca="1" si="123"/>
        <v>0</v>
      </c>
      <c r="BN209" s="174">
        <f t="shared" ca="1" si="123"/>
        <v>0</v>
      </c>
      <c r="BO209" s="174">
        <f t="shared" ca="1" si="123"/>
        <v>0</v>
      </c>
      <c r="BP209" s="174">
        <f t="shared" ca="1" si="123"/>
        <v>0</v>
      </c>
      <c r="BQ209" s="174">
        <f t="shared" ca="1" si="123"/>
        <v>0</v>
      </c>
      <c r="BR209" s="174">
        <f t="shared" ca="1" si="123"/>
        <v>0</v>
      </c>
      <c r="BS209" s="177">
        <f t="shared" ca="1" si="96"/>
        <v>0</v>
      </c>
      <c r="BT209" s="175"/>
      <c r="BU209" s="178">
        <f ca="1">IF(NOT(debteliminator),0,IF(OR(E$11=0,W208+AM209-BD209&lt;=E$11),0,MIN(W208+AM209-BD209-E$11,$C209)))</f>
        <v>0</v>
      </c>
      <c r="BV209" s="174">
        <f ca="1">IF(NOT(debteliminator),0,IF(OR(F$11=0,X208+AN209-BE209&lt;=F$11),0,MIN(X208+AN209-BE209-F$11,$C209-SUM($BU209:BU209))))</f>
        <v>0</v>
      </c>
      <c r="BW209" s="174">
        <f ca="1">IF(NOT(debteliminator),0,IF(OR(G$11=0,Y208+AO209-BF209&lt;=G$11),0,MIN(Y208+AO209-BF209-G$11,$C209-SUM($BU209:BV209))))</f>
        <v>0</v>
      </c>
      <c r="BX209" s="174">
        <f ca="1">IF(NOT(debteliminator),0,IF(OR(H$11=0,Z208+AP209-BG209&lt;=H$11),0,MIN(Z208+AP209-BG209-H$11,$C209-SUM($BU209:BW209))))</f>
        <v>0</v>
      </c>
      <c r="BY209" s="174">
        <f ca="1">IF(NOT(debteliminator),0,IF(OR(I$11=0,AA208+AQ209-BH209&lt;=I$11),0,MIN(AA208+AQ209-BH209-I$11,$C209-SUM($BU209:BX209))))</f>
        <v>0</v>
      </c>
      <c r="BZ209" s="174">
        <f ca="1">IF(NOT(debteliminator),0,IF(OR(J$11=0,AB208+AR209-BI209&lt;=J$11),0,MIN(AB208+AR209-BI209-J$11,$C209-SUM($BU209:BY209))))</f>
        <v>0</v>
      </c>
      <c r="CA209" s="174">
        <f ca="1">IF(NOT(debteliminator),0,IF(OR(K$11=0,AC208+AS209-BJ209&lt;=K$11),0,MIN(AC208+AS209-BJ209-K$11,$C209-SUM($BU209:BZ209))))</f>
        <v>0</v>
      </c>
      <c r="CB209" s="174">
        <f ca="1">IF(NOT(debteliminator),0,IF(OR(L$11=0,AD208+AT209-BK209&lt;=L$11),0,MIN(AD208+AT209-BK209-L$11,$C209-SUM($BU209:CA209))))</f>
        <v>0</v>
      </c>
      <c r="CC209" s="174">
        <f ca="1">IF(NOT(debteliminator),0,IF(OR(M$11=0,AE208+AU209-BL209&lt;=M$11),0,MIN(AE208+AU209-BL209-M$11,$C209-SUM($BU209:CB209))))</f>
        <v>0</v>
      </c>
      <c r="CD209" s="174">
        <f ca="1">IF(NOT(debteliminator),0,IF(OR(N$11=0,AF208+AV209-BM209&lt;=N$11),0,MIN(AF208+AV209-BM209-N$11,$C209-SUM($BU209:CC209))))</f>
        <v>0</v>
      </c>
      <c r="CE209" s="174">
        <f ca="1">IF(NOT(debteliminator),0,IF(OR(O$11=0,AG208+AW209-BN209&lt;=O$11),0,MIN(AG208+AW209-BN209-O$11,$C209-SUM($BU209:CD209))))</f>
        <v>0</v>
      </c>
      <c r="CF209" s="174">
        <f ca="1">IF(NOT(debteliminator),0,IF(OR(P$11=0,AH208+AX209-BO209&lt;=P$11),0,MIN(AH208+AX209-BO209-P$11,$C209-SUM($BU209:CE209))))</f>
        <v>0</v>
      </c>
      <c r="CG209" s="174">
        <f ca="1">IF(NOT(debteliminator),0,IF(OR(Q$11=0,AI208+AY209-BP209&lt;=Q$11),0,MIN(AI208+AY209-BP209-Q$11,$C209-SUM($BU209:CF209))))</f>
        <v>0</v>
      </c>
      <c r="CH209" s="174">
        <f ca="1">IF(NOT(debteliminator),0,IF(OR(R$11=0,AJ208+AZ209-BQ209&lt;=R$11),0,MIN(AJ208+AZ209-BQ209-R$11,$C209-SUM($BU209:CG209))))</f>
        <v>0</v>
      </c>
      <c r="CI209" s="174">
        <f ca="1">IF(NOT(debteliminator),0,IF(OR(S$11=0,AK208+BA209-BR209&lt;=S$11),0,MIN(AK208+BA209-BR209-S$11,$C209-SUM($BU209:CH209))))</f>
        <v>0</v>
      </c>
      <c r="CJ209" s="177">
        <f t="shared" ca="1" si="97"/>
        <v>0</v>
      </c>
      <c r="CL209" s="178">
        <f t="shared" ca="1" si="100"/>
        <v>0</v>
      </c>
      <c r="CM209" s="174">
        <f ca="1">IF(X208&lt;=0,0,IF($C209-$CJ209&lt;=SUM($CL209:CL209),0,IF(BE209+$C209-$CJ209-SUM($CL209:CL209)&gt;X208+AN209,X208+AN209-BE209,$C209-$CJ209-SUM($CL209:CL209))))</f>
        <v>0</v>
      </c>
      <c r="CN209" s="174">
        <f ca="1">IF(Y208&lt;=0,0,IF($C209-$CJ209&lt;=SUM($CL209:CM209),0,IF(BF209+$C209-$CJ209-SUM($CL209:CM209)&gt;Y208+AO209,Y208+AO209-BF209,$C209-$CJ209-SUM($CL209:CM209))))</f>
        <v>0</v>
      </c>
      <c r="CO209" s="174">
        <f ca="1">IF(Z208&lt;=0,0,IF($C209-$CJ209&lt;=SUM($CL209:CN209),0,IF(BG209+$C209-$CJ209-SUM($CL209:CN209)&gt;Z208+AP209,Z208+AP209-BG209,$C209-$CJ209-SUM($CL209:CN209))))</f>
        <v>0</v>
      </c>
      <c r="CP209" s="174">
        <f ca="1">IF(AA208&lt;=0,0,IF($C209-$CJ209&lt;=SUM($CL209:CO209),0,IF(BH209+$C209-$CJ209-SUM($CL209:CO209)&gt;AA208+AQ209,AA208+AQ209-BH209,$C209-$CJ209-SUM($CL209:CO209))))</f>
        <v>0</v>
      </c>
      <c r="CQ209" s="174">
        <f ca="1">IF(AB208&lt;=0,0,IF($C209-$CJ209&lt;=SUM($CL209:CP209),0,IF(BI209+$C209-$CJ209-SUM($CL209:CP209)&gt;AB208+AR209,AB208+AR209-BI209,$C209-$CJ209-SUM($CL209:CP209))))</f>
        <v>0</v>
      </c>
      <c r="CR209" s="174">
        <f ca="1">IF(AC208&lt;=0,0,IF($C209-$CJ209&lt;=SUM($CL209:CQ209),0,IF(BJ209+$C209-$CJ209-SUM($CL209:CQ209)&gt;AC208+AS209,AC208+AS209-BJ209,$C209-$CJ209-SUM($CL209:CQ209))))</f>
        <v>0</v>
      </c>
      <c r="CS209" s="174">
        <f ca="1">IF(AD208&lt;=0,0,IF($C209-$CJ209&lt;=SUM($CL209:CR209),0,IF(BK209+$C209-$CJ209-SUM($CL209:CR209)&gt;AD208+AT209,AD208+AT209-BK209,$C209-$CJ209-SUM($CL209:CR209))))</f>
        <v>0</v>
      </c>
      <c r="CT209" s="174">
        <f ca="1">IF(AE208&lt;=0,0,IF($C209-$CJ209&lt;=SUM($CL209:CS209),0,IF(BL209+$C209-$CJ209-SUM($CL209:CS209)&gt;AE208+AU209,AE208+AU209-BL209,$C209-$CJ209-SUM($CL209:CS209))))</f>
        <v>0</v>
      </c>
      <c r="CU209" s="174">
        <f ca="1">IF(AF208&lt;=0,0,IF($C209-$CJ209&lt;=SUM($CL209:CT209),0,IF(BM209+$C209-$CJ209-SUM($CL209:CT209)&gt;AF208+AV209,AF208+AV209-BM209,$C209-$CJ209-SUM($CL209:CT209))))</f>
        <v>0</v>
      </c>
      <c r="CV209" s="174">
        <f ca="1">IF(AG208&lt;=0,0,IF($C209-$CJ209&lt;=SUM($CL209:CU209),0,IF(BN209+$C209-$CJ209-SUM($CL209:CU209)&gt;AG208+AW209,AG208+AW209-BN209,$C209-$CJ209-SUM($CL209:CU209))))</f>
        <v>0</v>
      </c>
      <c r="CW209" s="174">
        <f ca="1">IF(AH208&lt;=0,0,IF($C209-$CJ209&lt;=SUM($CL209:CV209),0,IF(BO209+$C209-$CJ209-SUM($CL209:CV209)&gt;AH208+AX209,AH208+AX209-BO209,$C209-$CJ209-SUM($CL209:CV209))))</f>
        <v>0</v>
      </c>
      <c r="CX209" s="174">
        <f ca="1">IF(AI208&lt;=0,0,IF($C209-$CJ209&lt;=SUM($CL209:CW209),0,IF(BP209+$C209-$CJ209-SUM($CL209:CW209)&gt;AI208+AY209,AI208+AY209-BP209,$C209-$CJ209-SUM($CL209:CW209))))</f>
        <v>0</v>
      </c>
      <c r="CY209" s="174">
        <f ca="1">IF(AJ208&lt;=0,0,IF($C209-$CJ209&lt;=SUM($CL209:CX209),0,IF(BQ209+$C209-$CJ209-SUM($CL209:CX209)&gt;AJ208+AZ209,AJ208+AZ209-BQ209,$C209-$CJ209-SUM($CL209:CX209))))</f>
        <v>0</v>
      </c>
      <c r="CZ209" s="174">
        <f ca="1">IF(AK208&lt;=0,0,IF($C209-$CJ209&lt;=SUM($CL209:CY209),0,IF(BR209+$C209-$CJ209-SUM($CL209:CY209)&gt;AK208+BA209,AK208+BA209-BR209,$C209-$CJ209-SUM($CL209:CY209))))</f>
        <v>0</v>
      </c>
      <c r="DA209" s="176"/>
      <c r="DB209" s="176"/>
    </row>
    <row r="210" spans="1:106">
      <c r="A210" s="165" t="str">
        <f t="shared" ca="1" si="86"/>
        <v/>
      </c>
      <c r="B210" s="166" t="e">
        <f t="shared" ca="1" si="98"/>
        <v>#N/A</v>
      </c>
      <c r="C210" s="169" t="str">
        <f ca="1">IF(A210="","",IF(debteliminator,IF(($E$7-BS210)&lt;0,0,$E$7-BS210),0)+D210)</f>
        <v/>
      </c>
      <c r="D210" s="420"/>
      <c r="E210" s="172">
        <f t="shared" ca="1" si="99"/>
        <v>0</v>
      </c>
      <c r="F210" s="172">
        <f t="shared" ca="1" si="101"/>
        <v>0</v>
      </c>
      <c r="G210" s="172">
        <f t="shared" ca="1" si="102"/>
        <v>0</v>
      </c>
      <c r="H210" s="172">
        <f t="shared" ca="1" si="103"/>
        <v>0</v>
      </c>
      <c r="I210" s="172">
        <f t="shared" ca="1" si="104"/>
        <v>0</v>
      </c>
      <c r="J210" s="172">
        <f t="shared" ca="1" si="105"/>
        <v>0</v>
      </c>
      <c r="K210" s="172">
        <f t="shared" ca="1" si="106"/>
        <v>0</v>
      </c>
      <c r="L210" s="172">
        <f t="shared" ca="1" si="107"/>
        <v>0</v>
      </c>
      <c r="M210" s="172">
        <f t="shared" ca="1" si="108"/>
        <v>0</v>
      </c>
      <c r="N210" s="172">
        <f t="shared" ca="1" si="109"/>
        <v>0</v>
      </c>
      <c r="O210" s="172">
        <f t="shared" ca="1" si="110"/>
        <v>0</v>
      </c>
      <c r="P210" s="172">
        <f t="shared" ca="1" si="111"/>
        <v>0</v>
      </c>
      <c r="Q210" s="172">
        <f t="shared" ca="1" si="112"/>
        <v>0</v>
      </c>
      <c r="R210" s="172">
        <f t="shared" ca="1" si="113"/>
        <v>0</v>
      </c>
      <c r="S210" s="172">
        <f t="shared" ca="1" si="114"/>
        <v>0</v>
      </c>
      <c r="U210" s="169">
        <f t="shared" ca="1" si="87"/>
        <v>0</v>
      </c>
      <c r="V210" s="173">
        <f t="shared" ca="1" si="88"/>
        <v>0</v>
      </c>
      <c r="W210" s="174">
        <f t="shared" ca="1" si="89"/>
        <v>0</v>
      </c>
      <c r="X210" s="174">
        <f t="shared" ca="1" si="121"/>
        <v>0</v>
      </c>
      <c r="Y210" s="174">
        <f t="shared" ca="1" si="121"/>
        <v>0</v>
      </c>
      <c r="Z210" s="174">
        <f t="shared" ca="1" si="121"/>
        <v>0</v>
      </c>
      <c r="AA210" s="174">
        <f t="shared" ca="1" si="121"/>
        <v>0</v>
      </c>
      <c r="AB210" s="174">
        <f t="shared" ca="1" si="121"/>
        <v>0</v>
      </c>
      <c r="AC210" s="174">
        <f t="shared" ca="1" si="121"/>
        <v>0</v>
      </c>
      <c r="AD210" s="174">
        <f t="shared" ca="1" si="121"/>
        <v>0</v>
      </c>
      <c r="AE210" s="174">
        <f t="shared" ca="1" si="121"/>
        <v>0</v>
      </c>
      <c r="AF210" s="174">
        <f t="shared" ca="1" si="121"/>
        <v>0</v>
      </c>
      <c r="AG210" s="174">
        <f t="shared" ca="1" si="121"/>
        <v>0</v>
      </c>
      <c r="AH210" s="174">
        <f t="shared" ca="1" si="121"/>
        <v>0</v>
      </c>
      <c r="AI210" s="174">
        <f t="shared" ca="1" si="121"/>
        <v>0</v>
      </c>
      <c r="AJ210" s="174">
        <f t="shared" ca="1" si="121"/>
        <v>0</v>
      </c>
      <c r="AK210" s="174">
        <f t="shared" ca="1" si="121"/>
        <v>0</v>
      </c>
      <c r="AL210" s="179"/>
      <c r="AM210" s="174">
        <f t="shared" ca="1" si="91"/>
        <v>0</v>
      </c>
      <c r="AN210" s="174">
        <f t="shared" ca="1" si="122"/>
        <v>0</v>
      </c>
      <c r="AO210" s="174">
        <f t="shared" ca="1" si="122"/>
        <v>0</v>
      </c>
      <c r="AP210" s="174">
        <f t="shared" ca="1" si="122"/>
        <v>0</v>
      </c>
      <c r="AQ210" s="174">
        <f t="shared" ca="1" si="122"/>
        <v>0</v>
      </c>
      <c r="AR210" s="174">
        <f t="shared" ca="1" si="122"/>
        <v>0</v>
      </c>
      <c r="AS210" s="174">
        <f t="shared" ca="1" si="122"/>
        <v>0</v>
      </c>
      <c r="AT210" s="174">
        <f t="shared" ca="1" si="122"/>
        <v>0</v>
      </c>
      <c r="AU210" s="174">
        <f t="shared" ca="1" si="122"/>
        <v>0</v>
      </c>
      <c r="AV210" s="174">
        <f t="shared" ca="1" si="122"/>
        <v>0</v>
      </c>
      <c r="AW210" s="174">
        <f t="shared" ca="1" si="122"/>
        <v>0</v>
      </c>
      <c r="AX210" s="174">
        <f t="shared" ca="1" si="122"/>
        <v>0</v>
      </c>
      <c r="AY210" s="174">
        <f t="shared" ca="1" si="122"/>
        <v>0</v>
      </c>
      <c r="AZ210" s="174">
        <f t="shared" ca="1" si="122"/>
        <v>0</v>
      </c>
      <c r="BA210" s="174">
        <f t="shared" ca="1" si="122"/>
        <v>0</v>
      </c>
      <c r="BB210" s="175">
        <f t="shared" ca="1" si="93"/>
        <v>0</v>
      </c>
      <c r="BC210" s="176"/>
      <c r="BD210" s="174">
        <f t="shared" ca="1" si="94"/>
        <v>0</v>
      </c>
      <c r="BE210" s="174">
        <f t="shared" ca="1" si="123"/>
        <v>0</v>
      </c>
      <c r="BF210" s="174">
        <f t="shared" ca="1" si="123"/>
        <v>0</v>
      </c>
      <c r="BG210" s="174">
        <f t="shared" ca="1" si="123"/>
        <v>0</v>
      </c>
      <c r="BH210" s="174">
        <f t="shared" ca="1" si="123"/>
        <v>0</v>
      </c>
      <c r="BI210" s="174">
        <f t="shared" ca="1" si="123"/>
        <v>0</v>
      </c>
      <c r="BJ210" s="174">
        <f t="shared" ca="1" si="123"/>
        <v>0</v>
      </c>
      <c r="BK210" s="174">
        <f t="shared" ca="1" si="123"/>
        <v>0</v>
      </c>
      <c r="BL210" s="174">
        <f t="shared" ca="1" si="123"/>
        <v>0</v>
      </c>
      <c r="BM210" s="174">
        <f t="shared" ca="1" si="123"/>
        <v>0</v>
      </c>
      <c r="BN210" s="174">
        <f t="shared" ca="1" si="123"/>
        <v>0</v>
      </c>
      <c r="BO210" s="174">
        <f t="shared" ca="1" si="123"/>
        <v>0</v>
      </c>
      <c r="BP210" s="174">
        <f t="shared" ca="1" si="123"/>
        <v>0</v>
      </c>
      <c r="BQ210" s="174">
        <f t="shared" ca="1" si="123"/>
        <v>0</v>
      </c>
      <c r="BR210" s="174">
        <f t="shared" ca="1" si="123"/>
        <v>0</v>
      </c>
      <c r="BS210" s="177">
        <f t="shared" ca="1" si="96"/>
        <v>0</v>
      </c>
      <c r="BT210" s="175"/>
      <c r="BU210" s="178">
        <f ca="1">IF(NOT(debteliminator),0,IF(OR(E$11=0,W209+AM210-BD210&lt;=E$11),0,MIN(W209+AM210-BD210-E$11,$C210)))</f>
        <v>0</v>
      </c>
      <c r="BV210" s="174">
        <f ca="1">IF(NOT(debteliminator),0,IF(OR(F$11=0,X209+AN210-BE210&lt;=F$11),0,MIN(X209+AN210-BE210-F$11,$C210-SUM($BU210:BU210))))</f>
        <v>0</v>
      </c>
      <c r="BW210" s="174">
        <f ca="1">IF(NOT(debteliminator),0,IF(OR(G$11=0,Y209+AO210-BF210&lt;=G$11),0,MIN(Y209+AO210-BF210-G$11,$C210-SUM($BU210:BV210))))</f>
        <v>0</v>
      </c>
      <c r="BX210" s="174">
        <f ca="1">IF(NOT(debteliminator),0,IF(OR(H$11=0,Z209+AP210-BG210&lt;=H$11),0,MIN(Z209+AP210-BG210-H$11,$C210-SUM($BU210:BW210))))</f>
        <v>0</v>
      </c>
      <c r="BY210" s="174">
        <f ca="1">IF(NOT(debteliminator),0,IF(OR(I$11=0,AA209+AQ210-BH210&lt;=I$11),0,MIN(AA209+AQ210-BH210-I$11,$C210-SUM($BU210:BX210))))</f>
        <v>0</v>
      </c>
      <c r="BZ210" s="174">
        <f ca="1">IF(NOT(debteliminator),0,IF(OR(J$11=0,AB209+AR210-BI210&lt;=J$11),0,MIN(AB209+AR210-BI210-J$11,$C210-SUM($BU210:BY210))))</f>
        <v>0</v>
      </c>
      <c r="CA210" s="174">
        <f ca="1">IF(NOT(debteliminator),0,IF(OR(K$11=0,AC209+AS210-BJ210&lt;=K$11),0,MIN(AC209+AS210-BJ210-K$11,$C210-SUM($BU210:BZ210))))</f>
        <v>0</v>
      </c>
      <c r="CB210" s="174">
        <f ca="1">IF(NOT(debteliminator),0,IF(OR(L$11=0,AD209+AT210-BK210&lt;=L$11),0,MIN(AD209+AT210-BK210-L$11,$C210-SUM($BU210:CA210))))</f>
        <v>0</v>
      </c>
      <c r="CC210" s="174">
        <f ca="1">IF(NOT(debteliminator),0,IF(OR(M$11=0,AE209+AU210-BL210&lt;=M$11),0,MIN(AE209+AU210-BL210-M$11,$C210-SUM($BU210:CB210))))</f>
        <v>0</v>
      </c>
      <c r="CD210" s="174">
        <f ca="1">IF(NOT(debteliminator),0,IF(OR(N$11=0,AF209+AV210-BM210&lt;=N$11),0,MIN(AF209+AV210-BM210-N$11,$C210-SUM($BU210:CC210))))</f>
        <v>0</v>
      </c>
      <c r="CE210" s="174">
        <f ca="1">IF(NOT(debteliminator),0,IF(OR(O$11=0,AG209+AW210-BN210&lt;=O$11),0,MIN(AG209+AW210-BN210-O$11,$C210-SUM($BU210:CD210))))</f>
        <v>0</v>
      </c>
      <c r="CF210" s="174">
        <f ca="1">IF(NOT(debteliminator),0,IF(OR(P$11=0,AH209+AX210-BO210&lt;=P$11),0,MIN(AH209+AX210-BO210-P$11,$C210-SUM($BU210:CE210))))</f>
        <v>0</v>
      </c>
      <c r="CG210" s="174">
        <f ca="1">IF(NOT(debteliminator),0,IF(OR(Q$11=0,AI209+AY210-BP210&lt;=Q$11),0,MIN(AI209+AY210-BP210-Q$11,$C210-SUM($BU210:CF210))))</f>
        <v>0</v>
      </c>
      <c r="CH210" s="174">
        <f ca="1">IF(NOT(debteliminator),0,IF(OR(R$11=0,AJ209+AZ210-BQ210&lt;=R$11),0,MIN(AJ209+AZ210-BQ210-R$11,$C210-SUM($BU210:CG210))))</f>
        <v>0</v>
      </c>
      <c r="CI210" s="174">
        <f ca="1">IF(NOT(debteliminator),0,IF(OR(S$11=0,AK209+BA210-BR210&lt;=S$11),0,MIN(AK209+BA210-BR210-S$11,$C210-SUM($BU210:CH210))))</f>
        <v>0</v>
      </c>
      <c r="CJ210" s="177">
        <f t="shared" ca="1" si="97"/>
        <v>0</v>
      </c>
      <c r="CL210" s="178">
        <f t="shared" ca="1" si="100"/>
        <v>0</v>
      </c>
      <c r="CM210" s="174">
        <f ca="1">IF(X209&lt;=0,0,IF($C210-$CJ210&lt;=SUM($CL210:CL210),0,IF(BE210+$C210-$CJ210-SUM($CL210:CL210)&gt;X209+AN210,X209+AN210-BE210,$C210-$CJ210-SUM($CL210:CL210))))</f>
        <v>0</v>
      </c>
      <c r="CN210" s="174">
        <f ca="1">IF(Y209&lt;=0,0,IF($C210-$CJ210&lt;=SUM($CL210:CM210),0,IF(BF210+$C210-$CJ210-SUM($CL210:CM210)&gt;Y209+AO210,Y209+AO210-BF210,$C210-$CJ210-SUM($CL210:CM210))))</f>
        <v>0</v>
      </c>
      <c r="CO210" s="174">
        <f ca="1">IF(Z209&lt;=0,0,IF($C210-$CJ210&lt;=SUM($CL210:CN210),0,IF(BG210+$C210-$CJ210-SUM($CL210:CN210)&gt;Z209+AP210,Z209+AP210-BG210,$C210-$CJ210-SUM($CL210:CN210))))</f>
        <v>0</v>
      </c>
      <c r="CP210" s="174">
        <f ca="1">IF(AA209&lt;=0,0,IF($C210-$CJ210&lt;=SUM($CL210:CO210),0,IF(BH210+$C210-$CJ210-SUM($CL210:CO210)&gt;AA209+AQ210,AA209+AQ210-BH210,$C210-$CJ210-SUM($CL210:CO210))))</f>
        <v>0</v>
      </c>
      <c r="CQ210" s="174">
        <f ca="1">IF(AB209&lt;=0,0,IF($C210-$CJ210&lt;=SUM($CL210:CP210),0,IF(BI210+$C210-$CJ210-SUM($CL210:CP210)&gt;AB209+AR210,AB209+AR210-BI210,$C210-$CJ210-SUM($CL210:CP210))))</f>
        <v>0</v>
      </c>
      <c r="CR210" s="174">
        <f ca="1">IF(AC209&lt;=0,0,IF($C210-$CJ210&lt;=SUM($CL210:CQ210),0,IF(BJ210+$C210-$CJ210-SUM($CL210:CQ210)&gt;AC209+AS210,AC209+AS210-BJ210,$C210-$CJ210-SUM($CL210:CQ210))))</f>
        <v>0</v>
      </c>
      <c r="CS210" s="174">
        <f ca="1">IF(AD209&lt;=0,0,IF($C210-$CJ210&lt;=SUM($CL210:CR210),0,IF(BK210+$C210-$CJ210-SUM($CL210:CR210)&gt;AD209+AT210,AD209+AT210-BK210,$C210-$CJ210-SUM($CL210:CR210))))</f>
        <v>0</v>
      </c>
      <c r="CT210" s="174">
        <f ca="1">IF(AE209&lt;=0,0,IF($C210-$CJ210&lt;=SUM($CL210:CS210),0,IF(BL210+$C210-$CJ210-SUM($CL210:CS210)&gt;AE209+AU210,AE209+AU210-BL210,$C210-$CJ210-SUM($CL210:CS210))))</f>
        <v>0</v>
      </c>
      <c r="CU210" s="174">
        <f ca="1">IF(AF209&lt;=0,0,IF($C210-$CJ210&lt;=SUM($CL210:CT210),0,IF(BM210+$C210-$CJ210-SUM($CL210:CT210)&gt;AF209+AV210,AF209+AV210-BM210,$C210-$CJ210-SUM($CL210:CT210))))</f>
        <v>0</v>
      </c>
      <c r="CV210" s="174">
        <f ca="1">IF(AG209&lt;=0,0,IF($C210-$CJ210&lt;=SUM($CL210:CU210),0,IF(BN210+$C210-$CJ210-SUM($CL210:CU210)&gt;AG209+AW210,AG209+AW210-BN210,$C210-$CJ210-SUM($CL210:CU210))))</f>
        <v>0</v>
      </c>
      <c r="CW210" s="174">
        <f ca="1">IF(AH209&lt;=0,0,IF($C210-$CJ210&lt;=SUM($CL210:CV210),0,IF(BO210+$C210-$CJ210-SUM($CL210:CV210)&gt;AH209+AX210,AH209+AX210-BO210,$C210-$CJ210-SUM($CL210:CV210))))</f>
        <v>0</v>
      </c>
      <c r="CX210" s="174">
        <f ca="1">IF(AI209&lt;=0,0,IF($C210-$CJ210&lt;=SUM($CL210:CW210),0,IF(BP210+$C210-$CJ210-SUM($CL210:CW210)&gt;AI209+AY210,AI209+AY210-BP210,$C210-$CJ210-SUM($CL210:CW210))))</f>
        <v>0</v>
      </c>
      <c r="CY210" s="174">
        <f ca="1">IF(AJ209&lt;=0,0,IF($C210-$CJ210&lt;=SUM($CL210:CX210),0,IF(BQ210+$C210-$CJ210-SUM($CL210:CX210)&gt;AJ209+AZ210,AJ209+AZ210-BQ210,$C210-$CJ210-SUM($CL210:CX210))))</f>
        <v>0</v>
      </c>
      <c r="CZ210" s="174">
        <f ca="1">IF(AK209&lt;=0,0,IF($C210-$CJ210&lt;=SUM($CL210:CY210),0,IF(BR210+$C210-$CJ210-SUM($CL210:CY210)&gt;AK209+BA210,AK209+BA210-BR210,$C210-$CJ210-SUM($CL210:CY210))))</f>
        <v>0</v>
      </c>
      <c r="DA210" s="176"/>
      <c r="DB210" s="176"/>
    </row>
    <row r="211" spans="1:106">
      <c r="A211" s="165" t="str">
        <f t="shared" ca="1" si="86"/>
        <v/>
      </c>
      <c r="B211" s="166" t="e">
        <f t="shared" ca="1" si="98"/>
        <v>#N/A</v>
      </c>
      <c r="C211" s="169" t="str">
        <f ca="1">IF(A211="","",IF(debteliminator,IF(($E$7-BS211)&lt;0,0,$E$7-BS211),0)+D211)</f>
        <v/>
      </c>
      <c r="D211" s="420"/>
      <c r="E211" s="172">
        <f t="shared" ca="1" si="99"/>
        <v>0</v>
      </c>
      <c r="F211" s="172">
        <f t="shared" ca="1" si="101"/>
        <v>0</v>
      </c>
      <c r="G211" s="172">
        <f t="shared" ca="1" si="102"/>
        <v>0</v>
      </c>
      <c r="H211" s="172">
        <f t="shared" ca="1" si="103"/>
        <v>0</v>
      </c>
      <c r="I211" s="172">
        <f t="shared" ca="1" si="104"/>
        <v>0</v>
      </c>
      <c r="J211" s="172">
        <f t="shared" ca="1" si="105"/>
        <v>0</v>
      </c>
      <c r="K211" s="172">
        <f t="shared" ca="1" si="106"/>
        <v>0</v>
      </c>
      <c r="L211" s="172">
        <f t="shared" ca="1" si="107"/>
        <v>0</v>
      </c>
      <c r="M211" s="172">
        <f t="shared" ca="1" si="108"/>
        <v>0</v>
      </c>
      <c r="N211" s="172">
        <f t="shared" ca="1" si="109"/>
        <v>0</v>
      </c>
      <c r="O211" s="172">
        <f t="shared" ca="1" si="110"/>
        <v>0</v>
      </c>
      <c r="P211" s="172">
        <f t="shared" ca="1" si="111"/>
        <v>0</v>
      </c>
      <c r="Q211" s="172">
        <f t="shared" ca="1" si="112"/>
        <v>0</v>
      </c>
      <c r="R211" s="172">
        <f t="shared" ca="1" si="113"/>
        <v>0</v>
      </c>
      <c r="S211" s="172">
        <f t="shared" ca="1" si="114"/>
        <v>0</v>
      </c>
      <c r="U211" s="169">
        <f t="shared" ca="1" si="87"/>
        <v>0</v>
      </c>
      <c r="V211" s="173">
        <f t="shared" ca="1" si="88"/>
        <v>0</v>
      </c>
      <c r="W211" s="174">
        <f t="shared" ca="1" si="89"/>
        <v>0</v>
      </c>
      <c r="X211" s="174">
        <f t="shared" ca="1" si="121"/>
        <v>0</v>
      </c>
      <c r="Y211" s="174">
        <f t="shared" ca="1" si="121"/>
        <v>0</v>
      </c>
      <c r="Z211" s="174">
        <f t="shared" ca="1" si="121"/>
        <v>0</v>
      </c>
      <c r="AA211" s="174">
        <f t="shared" ca="1" si="121"/>
        <v>0</v>
      </c>
      <c r="AB211" s="174">
        <f t="shared" ca="1" si="121"/>
        <v>0</v>
      </c>
      <c r="AC211" s="174">
        <f t="shared" ca="1" si="121"/>
        <v>0</v>
      </c>
      <c r="AD211" s="174">
        <f t="shared" ca="1" si="121"/>
        <v>0</v>
      </c>
      <c r="AE211" s="174">
        <f t="shared" ca="1" si="121"/>
        <v>0</v>
      </c>
      <c r="AF211" s="174">
        <f t="shared" ca="1" si="121"/>
        <v>0</v>
      </c>
      <c r="AG211" s="174">
        <f t="shared" ca="1" si="121"/>
        <v>0</v>
      </c>
      <c r="AH211" s="174">
        <f t="shared" ca="1" si="121"/>
        <v>0</v>
      </c>
      <c r="AI211" s="174">
        <f t="shared" ca="1" si="121"/>
        <v>0</v>
      </c>
      <c r="AJ211" s="174">
        <f t="shared" ca="1" si="121"/>
        <v>0</v>
      </c>
      <c r="AK211" s="174">
        <f t="shared" ca="1" si="121"/>
        <v>0</v>
      </c>
      <c r="AL211" s="179"/>
      <c r="AM211" s="174">
        <f t="shared" ca="1" si="91"/>
        <v>0</v>
      </c>
      <c r="AN211" s="174">
        <f t="shared" ca="1" si="122"/>
        <v>0</v>
      </c>
      <c r="AO211" s="174">
        <f t="shared" ca="1" si="122"/>
        <v>0</v>
      </c>
      <c r="AP211" s="174">
        <f t="shared" ca="1" si="122"/>
        <v>0</v>
      </c>
      <c r="AQ211" s="174">
        <f t="shared" ca="1" si="122"/>
        <v>0</v>
      </c>
      <c r="AR211" s="174">
        <f t="shared" ca="1" si="122"/>
        <v>0</v>
      </c>
      <c r="AS211" s="174">
        <f t="shared" ca="1" si="122"/>
        <v>0</v>
      </c>
      <c r="AT211" s="174">
        <f t="shared" ca="1" si="122"/>
        <v>0</v>
      </c>
      <c r="AU211" s="174">
        <f t="shared" ca="1" si="122"/>
        <v>0</v>
      </c>
      <c r="AV211" s="174">
        <f t="shared" ca="1" si="122"/>
        <v>0</v>
      </c>
      <c r="AW211" s="174">
        <f t="shared" ca="1" si="122"/>
        <v>0</v>
      </c>
      <c r="AX211" s="174">
        <f t="shared" ca="1" si="122"/>
        <v>0</v>
      </c>
      <c r="AY211" s="174">
        <f t="shared" ca="1" si="122"/>
        <v>0</v>
      </c>
      <c r="AZ211" s="174">
        <f t="shared" ca="1" si="122"/>
        <v>0</v>
      </c>
      <c r="BA211" s="174">
        <f t="shared" ca="1" si="122"/>
        <v>0</v>
      </c>
      <c r="BB211" s="175">
        <f t="shared" ca="1" si="93"/>
        <v>0</v>
      </c>
      <c r="BC211" s="176"/>
      <c r="BD211" s="174">
        <f t="shared" ca="1" si="94"/>
        <v>0</v>
      </c>
      <c r="BE211" s="174">
        <f t="shared" ca="1" si="123"/>
        <v>0</v>
      </c>
      <c r="BF211" s="174">
        <f t="shared" ca="1" si="123"/>
        <v>0</v>
      </c>
      <c r="BG211" s="174">
        <f t="shared" ca="1" si="123"/>
        <v>0</v>
      </c>
      <c r="BH211" s="174">
        <f t="shared" ca="1" si="123"/>
        <v>0</v>
      </c>
      <c r="BI211" s="174">
        <f t="shared" ca="1" si="123"/>
        <v>0</v>
      </c>
      <c r="BJ211" s="174">
        <f t="shared" ca="1" si="123"/>
        <v>0</v>
      </c>
      <c r="BK211" s="174">
        <f t="shared" ca="1" si="123"/>
        <v>0</v>
      </c>
      <c r="BL211" s="174">
        <f t="shared" ca="1" si="123"/>
        <v>0</v>
      </c>
      <c r="BM211" s="174">
        <f t="shared" ca="1" si="123"/>
        <v>0</v>
      </c>
      <c r="BN211" s="174">
        <f t="shared" ca="1" si="123"/>
        <v>0</v>
      </c>
      <c r="BO211" s="174">
        <f t="shared" ca="1" si="123"/>
        <v>0</v>
      </c>
      <c r="BP211" s="174">
        <f t="shared" ca="1" si="123"/>
        <v>0</v>
      </c>
      <c r="BQ211" s="174">
        <f t="shared" ca="1" si="123"/>
        <v>0</v>
      </c>
      <c r="BR211" s="174">
        <f t="shared" ca="1" si="123"/>
        <v>0</v>
      </c>
      <c r="BS211" s="177">
        <f t="shared" ca="1" si="96"/>
        <v>0</v>
      </c>
      <c r="BT211" s="175"/>
      <c r="BU211" s="178">
        <f ca="1">IF(NOT(debteliminator),0,IF(OR(E$11=0,W210+AM211-BD211&lt;=E$11),0,MIN(W210+AM211-BD211-E$11,$C211)))</f>
        <v>0</v>
      </c>
      <c r="BV211" s="174">
        <f ca="1">IF(NOT(debteliminator),0,IF(OR(F$11=0,X210+AN211-BE211&lt;=F$11),0,MIN(X210+AN211-BE211-F$11,$C211-SUM($BU211:BU211))))</f>
        <v>0</v>
      </c>
      <c r="BW211" s="174">
        <f ca="1">IF(NOT(debteliminator),0,IF(OR(G$11=0,Y210+AO211-BF211&lt;=G$11),0,MIN(Y210+AO211-BF211-G$11,$C211-SUM($BU211:BV211))))</f>
        <v>0</v>
      </c>
      <c r="BX211" s="174">
        <f ca="1">IF(NOT(debteliminator),0,IF(OR(H$11=0,Z210+AP211-BG211&lt;=H$11),0,MIN(Z210+AP211-BG211-H$11,$C211-SUM($BU211:BW211))))</f>
        <v>0</v>
      </c>
      <c r="BY211" s="174">
        <f ca="1">IF(NOT(debteliminator),0,IF(OR(I$11=0,AA210+AQ211-BH211&lt;=I$11),0,MIN(AA210+AQ211-BH211-I$11,$C211-SUM($BU211:BX211))))</f>
        <v>0</v>
      </c>
      <c r="BZ211" s="174">
        <f ca="1">IF(NOT(debteliminator),0,IF(OR(J$11=0,AB210+AR211-BI211&lt;=J$11),0,MIN(AB210+AR211-BI211-J$11,$C211-SUM($BU211:BY211))))</f>
        <v>0</v>
      </c>
      <c r="CA211" s="174">
        <f ca="1">IF(NOT(debteliminator),0,IF(OR(K$11=0,AC210+AS211-BJ211&lt;=K$11),0,MIN(AC210+AS211-BJ211-K$11,$C211-SUM($BU211:BZ211))))</f>
        <v>0</v>
      </c>
      <c r="CB211" s="174">
        <f ca="1">IF(NOT(debteliminator),0,IF(OR(L$11=0,AD210+AT211-BK211&lt;=L$11),0,MIN(AD210+AT211-BK211-L$11,$C211-SUM($BU211:CA211))))</f>
        <v>0</v>
      </c>
      <c r="CC211" s="174">
        <f ca="1">IF(NOT(debteliminator),0,IF(OR(M$11=0,AE210+AU211-BL211&lt;=M$11),0,MIN(AE210+AU211-BL211-M$11,$C211-SUM($BU211:CB211))))</f>
        <v>0</v>
      </c>
      <c r="CD211" s="174">
        <f ca="1">IF(NOT(debteliminator),0,IF(OR(N$11=0,AF210+AV211-BM211&lt;=N$11),0,MIN(AF210+AV211-BM211-N$11,$C211-SUM($BU211:CC211))))</f>
        <v>0</v>
      </c>
      <c r="CE211" s="174">
        <f ca="1">IF(NOT(debteliminator),0,IF(OR(O$11=0,AG210+AW211-BN211&lt;=O$11),0,MIN(AG210+AW211-BN211-O$11,$C211-SUM($BU211:CD211))))</f>
        <v>0</v>
      </c>
      <c r="CF211" s="174">
        <f ca="1">IF(NOT(debteliminator),0,IF(OR(P$11=0,AH210+AX211-BO211&lt;=P$11),0,MIN(AH210+AX211-BO211-P$11,$C211-SUM($BU211:CE211))))</f>
        <v>0</v>
      </c>
      <c r="CG211" s="174">
        <f ca="1">IF(NOT(debteliminator),0,IF(OR(Q$11=0,AI210+AY211-BP211&lt;=Q$11),0,MIN(AI210+AY211-BP211-Q$11,$C211-SUM($BU211:CF211))))</f>
        <v>0</v>
      </c>
      <c r="CH211" s="174">
        <f ca="1">IF(NOT(debteliminator),0,IF(OR(R$11=0,AJ210+AZ211-BQ211&lt;=R$11),0,MIN(AJ210+AZ211-BQ211-R$11,$C211-SUM($BU211:CG211))))</f>
        <v>0</v>
      </c>
      <c r="CI211" s="174">
        <f ca="1">IF(NOT(debteliminator),0,IF(OR(S$11=0,AK210+BA211-BR211&lt;=S$11),0,MIN(AK210+BA211-BR211-S$11,$C211-SUM($BU211:CH211))))</f>
        <v>0</v>
      </c>
      <c r="CJ211" s="177">
        <f t="shared" ca="1" si="97"/>
        <v>0</v>
      </c>
      <c r="CL211" s="178">
        <f t="shared" ca="1" si="100"/>
        <v>0</v>
      </c>
      <c r="CM211" s="174">
        <f ca="1">IF(X210&lt;=0,0,IF($C211-$CJ211&lt;=SUM($CL211:CL211),0,IF(BE211+$C211-$CJ211-SUM($CL211:CL211)&gt;X210+AN211,X210+AN211-BE211,$C211-$CJ211-SUM($CL211:CL211))))</f>
        <v>0</v>
      </c>
      <c r="CN211" s="174">
        <f ca="1">IF(Y210&lt;=0,0,IF($C211-$CJ211&lt;=SUM($CL211:CM211),0,IF(BF211+$C211-$CJ211-SUM($CL211:CM211)&gt;Y210+AO211,Y210+AO211-BF211,$C211-$CJ211-SUM($CL211:CM211))))</f>
        <v>0</v>
      </c>
      <c r="CO211" s="174">
        <f ca="1">IF(Z210&lt;=0,0,IF($C211-$CJ211&lt;=SUM($CL211:CN211),0,IF(BG211+$C211-$CJ211-SUM($CL211:CN211)&gt;Z210+AP211,Z210+AP211-BG211,$C211-$CJ211-SUM($CL211:CN211))))</f>
        <v>0</v>
      </c>
      <c r="CP211" s="174">
        <f ca="1">IF(AA210&lt;=0,0,IF($C211-$CJ211&lt;=SUM($CL211:CO211),0,IF(BH211+$C211-$CJ211-SUM($CL211:CO211)&gt;AA210+AQ211,AA210+AQ211-BH211,$C211-$CJ211-SUM($CL211:CO211))))</f>
        <v>0</v>
      </c>
      <c r="CQ211" s="174">
        <f ca="1">IF(AB210&lt;=0,0,IF($C211-$CJ211&lt;=SUM($CL211:CP211),0,IF(BI211+$C211-$CJ211-SUM($CL211:CP211)&gt;AB210+AR211,AB210+AR211-BI211,$C211-$CJ211-SUM($CL211:CP211))))</f>
        <v>0</v>
      </c>
      <c r="CR211" s="174">
        <f ca="1">IF(AC210&lt;=0,0,IF($C211-$CJ211&lt;=SUM($CL211:CQ211),0,IF(BJ211+$C211-$CJ211-SUM($CL211:CQ211)&gt;AC210+AS211,AC210+AS211-BJ211,$C211-$CJ211-SUM($CL211:CQ211))))</f>
        <v>0</v>
      </c>
      <c r="CS211" s="174">
        <f ca="1">IF(AD210&lt;=0,0,IF($C211-$CJ211&lt;=SUM($CL211:CR211),0,IF(BK211+$C211-$CJ211-SUM($CL211:CR211)&gt;AD210+AT211,AD210+AT211-BK211,$C211-$CJ211-SUM($CL211:CR211))))</f>
        <v>0</v>
      </c>
      <c r="CT211" s="174">
        <f ca="1">IF(AE210&lt;=0,0,IF($C211-$CJ211&lt;=SUM($CL211:CS211),0,IF(BL211+$C211-$CJ211-SUM($CL211:CS211)&gt;AE210+AU211,AE210+AU211-BL211,$C211-$CJ211-SUM($CL211:CS211))))</f>
        <v>0</v>
      </c>
      <c r="CU211" s="174">
        <f ca="1">IF(AF210&lt;=0,0,IF($C211-$CJ211&lt;=SUM($CL211:CT211),0,IF(BM211+$C211-$CJ211-SUM($CL211:CT211)&gt;AF210+AV211,AF210+AV211-BM211,$C211-$CJ211-SUM($CL211:CT211))))</f>
        <v>0</v>
      </c>
      <c r="CV211" s="174">
        <f ca="1">IF(AG210&lt;=0,0,IF($C211-$CJ211&lt;=SUM($CL211:CU211),0,IF(BN211+$C211-$CJ211-SUM($CL211:CU211)&gt;AG210+AW211,AG210+AW211-BN211,$C211-$CJ211-SUM($CL211:CU211))))</f>
        <v>0</v>
      </c>
      <c r="CW211" s="174">
        <f ca="1">IF(AH210&lt;=0,0,IF($C211-$CJ211&lt;=SUM($CL211:CV211),0,IF(BO211+$C211-$CJ211-SUM($CL211:CV211)&gt;AH210+AX211,AH210+AX211-BO211,$C211-$CJ211-SUM($CL211:CV211))))</f>
        <v>0</v>
      </c>
      <c r="CX211" s="174">
        <f ca="1">IF(AI210&lt;=0,0,IF($C211-$CJ211&lt;=SUM($CL211:CW211),0,IF(BP211+$C211-$CJ211-SUM($CL211:CW211)&gt;AI210+AY211,AI210+AY211-BP211,$C211-$CJ211-SUM($CL211:CW211))))</f>
        <v>0</v>
      </c>
      <c r="CY211" s="174">
        <f ca="1">IF(AJ210&lt;=0,0,IF($C211-$CJ211&lt;=SUM($CL211:CX211),0,IF(BQ211+$C211-$CJ211-SUM($CL211:CX211)&gt;AJ210+AZ211,AJ210+AZ211-BQ211,$C211-$CJ211-SUM($CL211:CX211))))</f>
        <v>0</v>
      </c>
      <c r="CZ211" s="174">
        <f ca="1">IF(AK210&lt;=0,0,IF($C211-$CJ211&lt;=SUM($CL211:CY211),0,IF(BR211+$C211-$CJ211-SUM($CL211:CY211)&gt;AK210+BA211,AK210+BA211-BR211,$C211-$CJ211-SUM($CL211:CY211))))</f>
        <v>0</v>
      </c>
      <c r="DA211" s="176"/>
      <c r="DB211" s="176"/>
    </row>
    <row r="212" spans="1:106">
      <c r="A212" s="165" t="str">
        <f t="shared" ca="1" si="86"/>
        <v/>
      </c>
      <c r="B212" s="166" t="e">
        <f t="shared" ca="1" si="98"/>
        <v>#N/A</v>
      </c>
      <c r="C212" s="169" t="str">
        <f ca="1">IF(A212="","",IF(debteliminator,IF(($E$7-BS212)&lt;0,0,$E$7-BS212),0)+D212)</f>
        <v/>
      </c>
      <c r="D212" s="420"/>
      <c r="E212" s="172">
        <f t="shared" ca="1" si="99"/>
        <v>0</v>
      </c>
      <c r="F212" s="172">
        <f t="shared" ca="1" si="101"/>
        <v>0</v>
      </c>
      <c r="G212" s="172">
        <f t="shared" ca="1" si="102"/>
        <v>0</v>
      </c>
      <c r="H212" s="172">
        <f t="shared" ca="1" si="103"/>
        <v>0</v>
      </c>
      <c r="I212" s="172">
        <f t="shared" ca="1" si="104"/>
        <v>0</v>
      </c>
      <c r="J212" s="172">
        <f t="shared" ca="1" si="105"/>
        <v>0</v>
      </c>
      <c r="K212" s="172">
        <f t="shared" ca="1" si="106"/>
        <v>0</v>
      </c>
      <c r="L212" s="172">
        <f t="shared" ca="1" si="107"/>
        <v>0</v>
      </c>
      <c r="M212" s="172">
        <f t="shared" ca="1" si="108"/>
        <v>0</v>
      </c>
      <c r="N212" s="172">
        <f t="shared" ca="1" si="109"/>
        <v>0</v>
      </c>
      <c r="O212" s="172">
        <f t="shared" ca="1" si="110"/>
        <v>0</v>
      </c>
      <c r="P212" s="172">
        <f t="shared" ca="1" si="111"/>
        <v>0</v>
      </c>
      <c r="Q212" s="172">
        <f t="shared" ca="1" si="112"/>
        <v>0</v>
      </c>
      <c r="R212" s="172">
        <f t="shared" ca="1" si="113"/>
        <v>0</v>
      </c>
      <c r="S212" s="172">
        <f t="shared" ca="1" si="114"/>
        <v>0</v>
      </c>
      <c r="U212" s="169">
        <f t="shared" ca="1" si="87"/>
        <v>0</v>
      </c>
      <c r="V212" s="173">
        <f t="shared" ca="1" si="88"/>
        <v>0</v>
      </c>
      <c r="W212" s="174">
        <f t="shared" ca="1" si="89"/>
        <v>0</v>
      </c>
      <c r="X212" s="174">
        <f t="shared" ca="1" si="121"/>
        <v>0</v>
      </c>
      <c r="Y212" s="174">
        <f t="shared" ca="1" si="121"/>
        <v>0</v>
      </c>
      <c r="Z212" s="174">
        <f t="shared" ca="1" si="121"/>
        <v>0</v>
      </c>
      <c r="AA212" s="174">
        <f t="shared" ca="1" si="121"/>
        <v>0</v>
      </c>
      <c r="AB212" s="174">
        <f t="shared" ca="1" si="121"/>
        <v>0</v>
      </c>
      <c r="AC212" s="174">
        <f t="shared" ca="1" si="121"/>
        <v>0</v>
      </c>
      <c r="AD212" s="174">
        <f t="shared" ca="1" si="121"/>
        <v>0</v>
      </c>
      <c r="AE212" s="174">
        <f t="shared" ca="1" si="121"/>
        <v>0</v>
      </c>
      <c r="AF212" s="174">
        <f t="shared" ca="1" si="121"/>
        <v>0</v>
      </c>
      <c r="AG212" s="174">
        <f t="shared" ca="1" si="121"/>
        <v>0</v>
      </c>
      <c r="AH212" s="174">
        <f t="shared" ca="1" si="121"/>
        <v>0</v>
      </c>
      <c r="AI212" s="174">
        <f t="shared" ca="1" si="121"/>
        <v>0</v>
      </c>
      <c r="AJ212" s="174">
        <f t="shared" ca="1" si="121"/>
        <v>0</v>
      </c>
      <c r="AK212" s="174">
        <f t="shared" ca="1" si="121"/>
        <v>0</v>
      </c>
      <c r="AL212" s="179"/>
      <c r="AM212" s="174">
        <f t="shared" ca="1" si="91"/>
        <v>0</v>
      </c>
      <c r="AN212" s="174">
        <f t="shared" ca="1" si="122"/>
        <v>0</v>
      </c>
      <c r="AO212" s="174">
        <f t="shared" ca="1" si="122"/>
        <v>0</v>
      </c>
      <c r="AP212" s="174">
        <f t="shared" ca="1" si="122"/>
        <v>0</v>
      </c>
      <c r="AQ212" s="174">
        <f t="shared" ca="1" si="122"/>
        <v>0</v>
      </c>
      <c r="AR212" s="174">
        <f t="shared" ca="1" si="122"/>
        <v>0</v>
      </c>
      <c r="AS212" s="174">
        <f t="shared" ca="1" si="122"/>
        <v>0</v>
      </c>
      <c r="AT212" s="174">
        <f t="shared" ca="1" si="122"/>
        <v>0</v>
      </c>
      <c r="AU212" s="174">
        <f t="shared" ca="1" si="122"/>
        <v>0</v>
      </c>
      <c r="AV212" s="174">
        <f t="shared" ca="1" si="122"/>
        <v>0</v>
      </c>
      <c r="AW212" s="174">
        <f t="shared" ca="1" si="122"/>
        <v>0</v>
      </c>
      <c r="AX212" s="174">
        <f t="shared" ca="1" si="122"/>
        <v>0</v>
      </c>
      <c r="AY212" s="174">
        <f t="shared" ca="1" si="122"/>
        <v>0</v>
      </c>
      <c r="AZ212" s="174">
        <f t="shared" ca="1" si="122"/>
        <v>0</v>
      </c>
      <c r="BA212" s="174">
        <f t="shared" ca="1" si="122"/>
        <v>0</v>
      </c>
      <c r="BB212" s="175">
        <f t="shared" ca="1" si="93"/>
        <v>0</v>
      </c>
      <c r="BC212" s="176"/>
      <c r="BD212" s="174">
        <f t="shared" ca="1" si="94"/>
        <v>0</v>
      </c>
      <c r="BE212" s="174">
        <f t="shared" ca="1" si="123"/>
        <v>0</v>
      </c>
      <c r="BF212" s="174">
        <f t="shared" ca="1" si="123"/>
        <v>0</v>
      </c>
      <c r="BG212" s="174">
        <f t="shared" ca="1" si="123"/>
        <v>0</v>
      </c>
      <c r="BH212" s="174">
        <f t="shared" ca="1" si="123"/>
        <v>0</v>
      </c>
      <c r="BI212" s="174">
        <f t="shared" ca="1" si="123"/>
        <v>0</v>
      </c>
      <c r="BJ212" s="174">
        <f t="shared" ca="1" si="123"/>
        <v>0</v>
      </c>
      <c r="BK212" s="174">
        <f t="shared" ca="1" si="123"/>
        <v>0</v>
      </c>
      <c r="BL212" s="174">
        <f t="shared" ca="1" si="123"/>
        <v>0</v>
      </c>
      <c r="BM212" s="174">
        <f t="shared" ca="1" si="123"/>
        <v>0</v>
      </c>
      <c r="BN212" s="174">
        <f t="shared" ca="1" si="123"/>
        <v>0</v>
      </c>
      <c r="BO212" s="174">
        <f t="shared" ca="1" si="123"/>
        <v>0</v>
      </c>
      <c r="BP212" s="174">
        <f t="shared" ca="1" si="123"/>
        <v>0</v>
      </c>
      <c r="BQ212" s="174">
        <f t="shared" ca="1" si="123"/>
        <v>0</v>
      </c>
      <c r="BR212" s="174">
        <f t="shared" ca="1" si="123"/>
        <v>0</v>
      </c>
      <c r="BS212" s="177">
        <f t="shared" ca="1" si="96"/>
        <v>0</v>
      </c>
      <c r="BT212" s="175"/>
      <c r="BU212" s="178">
        <f ca="1">IF(NOT(debteliminator),0,IF(OR(E$11=0,W211+AM212-BD212&lt;=E$11),0,MIN(W211+AM212-BD212-E$11,$C212)))</f>
        <v>0</v>
      </c>
      <c r="BV212" s="174">
        <f ca="1">IF(NOT(debteliminator),0,IF(OR(F$11=0,X211+AN212-BE212&lt;=F$11),0,MIN(X211+AN212-BE212-F$11,$C212-SUM($BU212:BU212))))</f>
        <v>0</v>
      </c>
      <c r="BW212" s="174">
        <f ca="1">IF(NOT(debteliminator),0,IF(OR(G$11=0,Y211+AO212-BF212&lt;=G$11),0,MIN(Y211+AO212-BF212-G$11,$C212-SUM($BU212:BV212))))</f>
        <v>0</v>
      </c>
      <c r="BX212" s="174">
        <f ca="1">IF(NOT(debteliminator),0,IF(OR(H$11=0,Z211+AP212-BG212&lt;=H$11),0,MIN(Z211+AP212-BG212-H$11,$C212-SUM($BU212:BW212))))</f>
        <v>0</v>
      </c>
      <c r="BY212" s="174">
        <f ca="1">IF(NOT(debteliminator),0,IF(OR(I$11=0,AA211+AQ212-BH212&lt;=I$11),0,MIN(AA211+AQ212-BH212-I$11,$C212-SUM($BU212:BX212))))</f>
        <v>0</v>
      </c>
      <c r="BZ212" s="174">
        <f ca="1">IF(NOT(debteliminator),0,IF(OR(J$11=0,AB211+AR212-BI212&lt;=J$11),0,MIN(AB211+AR212-BI212-J$11,$C212-SUM($BU212:BY212))))</f>
        <v>0</v>
      </c>
      <c r="CA212" s="174">
        <f ca="1">IF(NOT(debteliminator),0,IF(OR(K$11=0,AC211+AS212-BJ212&lt;=K$11),0,MIN(AC211+AS212-BJ212-K$11,$C212-SUM($BU212:BZ212))))</f>
        <v>0</v>
      </c>
      <c r="CB212" s="174">
        <f ca="1">IF(NOT(debteliminator),0,IF(OR(L$11=0,AD211+AT212-BK212&lt;=L$11),0,MIN(AD211+AT212-BK212-L$11,$C212-SUM($BU212:CA212))))</f>
        <v>0</v>
      </c>
      <c r="CC212" s="174">
        <f ca="1">IF(NOT(debteliminator),0,IF(OR(M$11=0,AE211+AU212-BL212&lt;=M$11),0,MIN(AE211+AU212-BL212-M$11,$C212-SUM($BU212:CB212))))</f>
        <v>0</v>
      </c>
      <c r="CD212" s="174">
        <f ca="1">IF(NOT(debteliminator),0,IF(OR(N$11=0,AF211+AV212-BM212&lt;=N$11),0,MIN(AF211+AV212-BM212-N$11,$C212-SUM($BU212:CC212))))</f>
        <v>0</v>
      </c>
      <c r="CE212" s="174">
        <f ca="1">IF(NOT(debteliminator),0,IF(OR(O$11=0,AG211+AW212-BN212&lt;=O$11),0,MIN(AG211+AW212-BN212-O$11,$C212-SUM($BU212:CD212))))</f>
        <v>0</v>
      </c>
      <c r="CF212" s="174">
        <f ca="1">IF(NOT(debteliminator),0,IF(OR(P$11=0,AH211+AX212-BO212&lt;=P$11),0,MIN(AH211+AX212-BO212-P$11,$C212-SUM($BU212:CE212))))</f>
        <v>0</v>
      </c>
      <c r="CG212" s="174">
        <f ca="1">IF(NOT(debteliminator),0,IF(OR(Q$11=0,AI211+AY212-BP212&lt;=Q$11),0,MIN(AI211+AY212-BP212-Q$11,$C212-SUM($BU212:CF212))))</f>
        <v>0</v>
      </c>
      <c r="CH212" s="174">
        <f ca="1">IF(NOT(debteliminator),0,IF(OR(R$11=0,AJ211+AZ212-BQ212&lt;=R$11),0,MIN(AJ211+AZ212-BQ212-R$11,$C212-SUM($BU212:CG212))))</f>
        <v>0</v>
      </c>
      <c r="CI212" s="174">
        <f ca="1">IF(NOT(debteliminator),0,IF(OR(S$11=0,AK211+BA212-BR212&lt;=S$11),0,MIN(AK211+BA212-BR212-S$11,$C212-SUM($BU212:CH212))))</f>
        <v>0</v>
      </c>
      <c r="CJ212" s="177">
        <f t="shared" ca="1" si="97"/>
        <v>0</v>
      </c>
      <c r="CL212" s="178">
        <f t="shared" ca="1" si="100"/>
        <v>0</v>
      </c>
      <c r="CM212" s="174">
        <f ca="1">IF(X211&lt;=0,0,IF($C212-$CJ212&lt;=SUM($CL212:CL212),0,IF(BE212+$C212-$CJ212-SUM($CL212:CL212)&gt;X211+AN212,X211+AN212-BE212,$C212-$CJ212-SUM($CL212:CL212))))</f>
        <v>0</v>
      </c>
      <c r="CN212" s="174">
        <f ca="1">IF(Y211&lt;=0,0,IF($C212-$CJ212&lt;=SUM($CL212:CM212),0,IF(BF212+$C212-$CJ212-SUM($CL212:CM212)&gt;Y211+AO212,Y211+AO212-BF212,$C212-$CJ212-SUM($CL212:CM212))))</f>
        <v>0</v>
      </c>
      <c r="CO212" s="174">
        <f ca="1">IF(Z211&lt;=0,0,IF($C212-$CJ212&lt;=SUM($CL212:CN212),0,IF(BG212+$C212-$CJ212-SUM($CL212:CN212)&gt;Z211+AP212,Z211+AP212-BG212,$C212-$CJ212-SUM($CL212:CN212))))</f>
        <v>0</v>
      </c>
      <c r="CP212" s="174">
        <f ca="1">IF(AA211&lt;=0,0,IF($C212-$CJ212&lt;=SUM($CL212:CO212),0,IF(BH212+$C212-$CJ212-SUM($CL212:CO212)&gt;AA211+AQ212,AA211+AQ212-BH212,$C212-$CJ212-SUM($CL212:CO212))))</f>
        <v>0</v>
      </c>
      <c r="CQ212" s="174">
        <f ca="1">IF(AB211&lt;=0,0,IF($C212-$CJ212&lt;=SUM($CL212:CP212),0,IF(BI212+$C212-$CJ212-SUM($CL212:CP212)&gt;AB211+AR212,AB211+AR212-BI212,$C212-$CJ212-SUM($CL212:CP212))))</f>
        <v>0</v>
      </c>
      <c r="CR212" s="174">
        <f ca="1">IF(AC211&lt;=0,0,IF($C212-$CJ212&lt;=SUM($CL212:CQ212),0,IF(BJ212+$C212-$CJ212-SUM($CL212:CQ212)&gt;AC211+AS212,AC211+AS212-BJ212,$C212-$CJ212-SUM($CL212:CQ212))))</f>
        <v>0</v>
      </c>
      <c r="CS212" s="174">
        <f ca="1">IF(AD211&lt;=0,0,IF($C212-$CJ212&lt;=SUM($CL212:CR212),0,IF(BK212+$C212-$CJ212-SUM($CL212:CR212)&gt;AD211+AT212,AD211+AT212-BK212,$C212-$CJ212-SUM($CL212:CR212))))</f>
        <v>0</v>
      </c>
      <c r="CT212" s="174">
        <f ca="1">IF(AE211&lt;=0,0,IF($C212-$CJ212&lt;=SUM($CL212:CS212),0,IF(BL212+$C212-$CJ212-SUM($CL212:CS212)&gt;AE211+AU212,AE211+AU212-BL212,$C212-$CJ212-SUM($CL212:CS212))))</f>
        <v>0</v>
      </c>
      <c r="CU212" s="174">
        <f ca="1">IF(AF211&lt;=0,0,IF($C212-$CJ212&lt;=SUM($CL212:CT212),0,IF(BM212+$C212-$CJ212-SUM($CL212:CT212)&gt;AF211+AV212,AF211+AV212-BM212,$C212-$CJ212-SUM($CL212:CT212))))</f>
        <v>0</v>
      </c>
      <c r="CV212" s="174">
        <f ca="1">IF(AG211&lt;=0,0,IF($C212-$CJ212&lt;=SUM($CL212:CU212),0,IF(BN212+$C212-$CJ212-SUM($CL212:CU212)&gt;AG211+AW212,AG211+AW212-BN212,$C212-$CJ212-SUM($CL212:CU212))))</f>
        <v>0</v>
      </c>
      <c r="CW212" s="174">
        <f ca="1">IF(AH211&lt;=0,0,IF($C212-$CJ212&lt;=SUM($CL212:CV212),0,IF(BO212+$C212-$CJ212-SUM($CL212:CV212)&gt;AH211+AX212,AH211+AX212-BO212,$C212-$CJ212-SUM($CL212:CV212))))</f>
        <v>0</v>
      </c>
      <c r="CX212" s="174">
        <f ca="1">IF(AI211&lt;=0,0,IF($C212-$CJ212&lt;=SUM($CL212:CW212),0,IF(BP212+$C212-$CJ212-SUM($CL212:CW212)&gt;AI211+AY212,AI211+AY212-BP212,$C212-$CJ212-SUM($CL212:CW212))))</f>
        <v>0</v>
      </c>
      <c r="CY212" s="174">
        <f ca="1">IF(AJ211&lt;=0,0,IF($C212-$CJ212&lt;=SUM($CL212:CX212),0,IF(BQ212+$C212-$CJ212-SUM($CL212:CX212)&gt;AJ211+AZ212,AJ211+AZ212-BQ212,$C212-$CJ212-SUM($CL212:CX212))))</f>
        <v>0</v>
      </c>
      <c r="CZ212" s="174">
        <f ca="1">IF(AK211&lt;=0,0,IF($C212-$CJ212&lt;=SUM($CL212:CY212),0,IF(BR212+$C212-$CJ212-SUM($CL212:CY212)&gt;AK211+BA212,AK211+BA212-BR212,$C212-$CJ212-SUM($CL212:CY212))))</f>
        <v>0</v>
      </c>
      <c r="DA212" s="176"/>
      <c r="DB212" s="176"/>
    </row>
    <row r="213" spans="1:106">
      <c r="A213" s="165" t="str">
        <f t="shared" ca="1" si="86"/>
        <v/>
      </c>
      <c r="B213" s="166" t="e">
        <f t="shared" ca="1" si="98"/>
        <v>#N/A</v>
      </c>
      <c r="C213" s="169" t="str">
        <f ca="1">IF(A213="","",IF(debteliminator,IF(($E$7-BS213)&lt;0,0,$E$7-BS213),0)+D213)</f>
        <v/>
      </c>
      <c r="D213" s="420"/>
      <c r="E213" s="172">
        <f t="shared" ca="1" si="99"/>
        <v>0</v>
      </c>
      <c r="F213" s="172">
        <f t="shared" ca="1" si="101"/>
        <v>0</v>
      </c>
      <c r="G213" s="172">
        <f t="shared" ca="1" si="102"/>
        <v>0</v>
      </c>
      <c r="H213" s="172">
        <f t="shared" ca="1" si="103"/>
        <v>0</v>
      </c>
      <c r="I213" s="172">
        <f t="shared" ca="1" si="104"/>
        <v>0</v>
      </c>
      <c r="J213" s="172">
        <f t="shared" ca="1" si="105"/>
        <v>0</v>
      </c>
      <c r="K213" s="172">
        <f t="shared" ca="1" si="106"/>
        <v>0</v>
      </c>
      <c r="L213" s="172">
        <f t="shared" ca="1" si="107"/>
        <v>0</v>
      </c>
      <c r="M213" s="172">
        <f t="shared" ca="1" si="108"/>
        <v>0</v>
      </c>
      <c r="N213" s="172">
        <f t="shared" ca="1" si="109"/>
        <v>0</v>
      </c>
      <c r="O213" s="172">
        <f t="shared" ca="1" si="110"/>
        <v>0</v>
      </c>
      <c r="P213" s="172">
        <f t="shared" ca="1" si="111"/>
        <v>0</v>
      </c>
      <c r="Q213" s="172">
        <f t="shared" ca="1" si="112"/>
        <v>0</v>
      </c>
      <c r="R213" s="172">
        <f t="shared" ca="1" si="113"/>
        <v>0</v>
      </c>
      <c r="S213" s="172">
        <f t="shared" ca="1" si="114"/>
        <v>0</v>
      </c>
      <c r="U213" s="169">
        <f t="shared" ca="1" si="87"/>
        <v>0</v>
      </c>
      <c r="V213" s="173">
        <f t="shared" ca="1" si="88"/>
        <v>0</v>
      </c>
      <c r="W213" s="174">
        <f t="shared" ca="1" si="89"/>
        <v>0</v>
      </c>
      <c r="X213" s="174">
        <f t="shared" ca="1" si="121"/>
        <v>0</v>
      </c>
      <c r="Y213" s="174">
        <f t="shared" ca="1" si="121"/>
        <v>0</v>
      </c>
      <c r="Z213" s="174">
        <f t="shared" ca="1" si="121"/>
        <v>0</v>
      </c>
      <c r="AA213" s="174">
        <f t="shared" ca="1" si="121"/>
        <v>0</v>
      </c>
      <c r="AB213" s="174">
        <f t="shared" ca="1" si="121"/>
        <v>0</v>
      </c>
      <c r="AC213" s="174">
        <f t="shared" ca="1" si="121"/>
        <v>0</v>
      </c>
      <c r="AD213" s="174">
        <f t="shared" ca="1" si="121"/>
        <v>0</v>
      </c>
      <c r="AE213" s="174">
        <f t="shared" ca="1" si="121"/>
        <v>0</v>
      </c>
      <c r="AF213" s="174">
        <f t="shared" ca="1" si="121"/>
        <v>0</v>
      </c>
      <c r="AG213" s="174">
        <f t="shared" ca="1" si="121"/>
        <v>0</v>
      </c>
      <c r="AH213" s="174">
        <f t="shared" ca="1" si="121"/>
        <v>0</v>
      </c>
      <c r="AI213" s="174">
        <f t="shared" ca="1" si="121"/>
        <v>0</v>
      </c>
      <c r="AJ213" s="174">
        <f t="shared" ca="1" si="121"/>
        <v>0</v>
      </c>
      <c r="AK213" s="174">
        <f t="shared" ca="1" si="121"/>
        <v>0</v>
      </c>
      <c r="AL213" s="179"/>
      <c r="AM213" s="174">
        <f t="shared" ca="1" si="91"/>
        <v>0</v>
      </c>
      <c r="AN213" s="174">
        <f t="shared" ca="1" si="122"/>
        <v>0</v>
      </c>
      <c r="AO213" s="174">
        <f t="shared" ca="1" si="122"/>
        <v>0</v>
      </c>
      <c r="AP213" s="174">
        <f t="shared" ca="1" si="122"/>
        <v>0</v>
      </c>
      <c r="AQ213" s="174">
        <f t="shared" ca="1" si="122"/>
        <v>0</v>
      </c>
      <c r="AR213" s="174">
        <f t="shared" ca="1" si="122"/>
        <v>0</v>
      </c>
      <c r="AS213" s="174">
        <f t="shared" ca="1" si="122"/>
        <v>0</v>
      </c>
      <c r="AT213" s="174">
        <f t="shared" ca="1" si="122"/>
        <v>0</v>
      </c>
      <c r="AU213" s="174">
        <f t="shared" ca="1" si="122"/>
        <v>0</v>
      </c>
      <c r="AV213" s="174">
        <f t="shared" ca="1" si="122"/>
        <v>0</v>
      </c>
      <c r="AW213" s="174">
        <f t="shared" ca="1" si="122"/>
        <v>0</v>
      </c>
      <c r="AX213" s="174">
        <f t="shared" ca="1" si="122"/>
        <v>0</v>
      </c>
      <c r="AY213" s="174">
        <f t="shared" ca="1" si="122"/>
        <v>0</v>
      </c>
      <c r="AZ213" s="174">
        <f t="shared" ca="1" si="122"/>
        <v>0</v>
      </c>
      <c r="BA213" s="174">
        <f t="shared" ca="1" si="122"/>
        <v>0</v>
      </c>
      <c r="BB213" s="175">
        <f t="shared" ca="1" si="93"/>
        <v>0</v>
      </c>
      <c r="BC213" s="176"/>
      <c r="BD213" s="174">
        <f t="shared" ca="1" si="94"/>
        <v>0</v>
      </c>
      <c r="BE213" s="174">
        <f t="shared" ca="1" si="123"/>
        <v>0</v>
      </c>
      <c r="BF213" s="174">
        <f t="shared" ca="1" si="123"/>
        <v>0</v>
      </c>
      <c r="BG213" s="174">
        <f t="shared" ca="1" si="123"/>
        <v>0</v>
      </c>
      <c r="BH213" s="174">
        <f t="shared" ca="1" si="123"/>
        <v>0</v>
      </c>
      <c r="BI213" s="174">
        <f t="shared" ca="1" si="123"/>
        <v>0</v>
      </c>
      <c r="BJ213" s="174">
        <f t="shared" ca="1" si="123"/>
        <v>0</v>
      </c>
      <c r="BK213" s="174">
        <f t="shared" ca="1" si="123"/>
        <v>0</v>
      </c>
      <c r="BL213" s="174">
        <f t="shared" ca="1" si="123"/>
        <v>0</v>
      </c>
      <c r="BM213" s="174">
        <f t="shared" ca="1" si="123"/>
        <v>0</v>
      </c>
      <c r="BN213" s="174">
        <f t="shared" ca="1" si="123"/>
        <v>0</v>
      </c>
      <c r="BO213" s="174">
        <f t="shared" ca="1" si="123"/>
        <v>0</v>
      </c>
      <c r="BP213" s="174">
        <f t="shared" ca="1" si="123"/>
        <v>0</v>
      </c>
      <c r="BQ213" s="174">
        <f t="shared" ca="1" si="123"/>
        <v>0</v>
      </c>
      <c r="BR213" s="174">
        <f t="shared" ca="1" si="123"/>
        <v>0</v>
      </c>
      <c r="BS213" s="177">
        <f t="shared" ca="1" si="96"/>
        <v>0</v>
      </c>
      <c r="BT213" s="175"/>
      <c r="BU213" s="178">
        <f ca="1">IF(NOT(debteliminator),0,IF(OR(E$11=0,W212+AM213-BD213&lt;=E$11),0,MIN(W212+AM213-BD213-E$11,$C213)))</f>
        <v>0</v>
      </c>
      <c r="BV213" s="174">
        <f ca="1">IF(NOT(debteliminator),0,IF(OR(F$11=0,X212+AN213-BE213&lt;=F$11),0,MIN(X212+AN213-BE213-F$11,$C213-SUM($BU213:BU213))))</f>
        <v>0</v>
      </c>
      <c r="BW213" s="174">
        <f ca="1">IF(NOT(debteliminator),0,IF(OR(G$11=0,Y212+AO213-BF213&lt;=G$11),0,MIN(Y212+AO213-BF213-G$11,$C213-SUM($BU213:BV213))))</f>
        <v>0</v>
      </c>
      <c r="BX213" s="174">
        <f ca="1">IF(NOT(debteliminator),0,IF(OR(H$11=0,Z212+AP213-BG213&lt;=H$11),0,MIN(Z212+AP213-BG213-H$11,$C213-SUM($BU213:BW213))))</f>
        <v>0</v>
      </c>
      <c r="BY213" s="174">
        <f ca="1">IF(NOT(debteliminator),0,IF(OR(I$11=0,AA212+AQ213-BH213&lt;=I$11),0,MIN(AA212+AQ213-BH213-I$11,$C213-SUM($BU213:BX213))))</f>
        <v>0</v>
      </c>
      <c r="BZ213" s="174">
        <f ca="1">IF(NOT(debteliminator),0,IF(OR(J$11=0,AB212+AR213-BI213&lt;=J$11),0,MIN(AB212+AR213-BI213-J$11,$C213-SUM($BU213:BY213))))</f>
        <v>0</v>
      </c>
      <c r="CA213" s="174">
        <f ca="1">IF(NOT(debteliminator),0,IF(OR(K$11=0,AC212+AS213-BJ213&lt;=K$11),0,MIN(AC212+AS213-BJ213-K$11,$C213-SUM($BU213:BZ213))))</f>
        <v>0</v>
      </c>
      <c r="CB213" s="174">
        <f ca="1">IF(NOT(debteliminator),0,IF(OR(L$11=0,AD212+AT213-BK213&lt;=L$11),0,MIN(AD212+AT213-BK213-L$11,$C213-SUM($BU213:CA213))))</f>
        <v>0</v>
      </c>
      <c r="CC213" s="174">
        <f ca="1">IF(NOT(debteliminator),0,IF(OR(M$11=0,AE212+AU213-BL213&lt;=M$11),0,MIN(AE212+AU213-BL213-M$11,$C213-SUM($BU213:CB213))))</f>
        <v>0</v>
      </c>
      <c r="CD213" s="174">
        <f ca="1">IF(NOT(debteliminator),0,IF(OR(N$11=0,AF212+AV213-BM213&lt;=N$11),0,MIN(AF212+AV213-BM213-N$11,$C213-SUM($BU213:CC213))))</f>
        <v>0</v>
      </c>
      <c r="CE213" s="174">
        <f ca="1">IF(NOT(debteliminator),0,IF(OR(O$11=0,AG212+AW213-BN213&lt;=O$11),0,MIN(AG212+AW213-BN213-O$11,$C213-SUM($BU213:CD213))))</f>
        <v>0</v>
      </c>
      <c r="CF213" s="174">
        <f ca="1">IF(NOT(debteliminator),0,IF(OR(P$11=0,AH212+AX213-BO213&lt;=P$11),0,MIN(AH212+AX213-BO213-P$11,$C213-SUM($BU213:CE213))))</f>
        <v>0</v>
      </c>
      <c r="CG213" s="174">
        <f ca="1">IF(NOT(debteliminator),0,IF(OR(Q$11=0,AI212+AY213-BP213&lt;=Q$11),0,MIN(AI212+AY213-BP213-Q$11,$C213-SUM($BU213:CF213))))</f>
        <v>0</v>
      </c>
      <c r="CH213" s="174">
        <f ca="1">IF(NOT(debteliminator),0,IF(OR(R$11=0,AJ212+AZ213-BQ213&lt;=R$11),0,MIN(AJ212+AZ213-BQ213-R$11,$C213-SUM($BU213:CG213))))</f>
        <v>0</v>
      </c>
      <c r="CI213" s="174">
        <f ca="1">IF(NOT(debteliminator),0,IF(OR(S$11=0,AK212+BA213-BR213&lt;=S$11),0,MIN(AK212+BA213-BR213-S$11,$C213-SUM($BU213:CH213))))</f>
        <v>0</v>
      </c>
      <c r="CJ213" s="177">
        <f t="shared" ca="1" si="97"/>
        <v>0</v>
      </c>
      <c r="CL213" s="178">
        <f t="shared" ca="1" si="100"/>
        <v>0</v>
      </c>
      <c r="CM213" s="174">
        <f ca="1">IF(X212&lt;=0,0,IF($C213-$CJ213&lt;=SUM($CL213:CL213),0,IF(BE213+$C213-$CJ213-SUM($CL213:CL213)&gt;X212+AN213,X212+AN213-BE213,$C213-$CJ213-SUM($CL213:CL213))))</f>
        <v>0</v>
      </c>
      <c r="CN213" s="174">
        <f ca="1">IF(Y212&lt;=0,0,IF($C213-$CJ213&lt;=SUM($CL213:CM213),0,IF(BF213+$C213-$CJ213-SUM($CL213:CM213)&gt;Y212+AO213,Y212+AO213-BF213,$C213-$CJ213-SUM($CL213:CM213))))</f>
        <v>0</v>
      </c>
      <c r="CO213" s="174">
        <f ca="1">IF(Z212&lt;=0,0,IF($C213-$CJ213&lt;=SUM($CL213:CN213),0,IF(BG213+$C213-$CJ213-SUM($CL213:CN213)&gt;Z212+AP213,Z212+AP213-BG213,$C213-$CJ213-SUM($CL213:CN213))))</f>
        <v>0</v>
      </c>
      <c r="CP213" s="174">
        <f ca="1">IF(AA212&lt;=0,0,IF($C213-$CJ213&lt;=SUM($CL213:CO213),0,IF(BH213+$C213-$CJ213-SUM($CL213:CO213)&gt;AA212+AQ213,AA212+AQ213-BH213,$C213-$CJ213-SUM($CL213:CO213))))</f>
        <v>0</v>
      </c>
      <c r="CQ213" s="174">
        <f ca="1">IF(AB212&lt;=0,0,IF($C213-$CJ213&lt;=SUM($CL213:CP213),0,IF(BI213+$C213-$CJ213-SUM($CL213:CP213)&gt;AB212+AR213,AB212+AR213-BI213,$C213-$CJ213-SUM($CL213:CP213))))</f>
        <v>0</v>
      </c>
      <c r="CR213" s="174">
        <f ca="1">IF(AC212&lt;=0,0,IF($C213-$CJ213&lt;=SUM($CL213:CQ213),0,IF(BJ213+$C213-$CJ213-SUM($CL213:CQ213)&gt;AC212+AS213,AC212+AS213-BJ213,$C213-$CJ213-SUM($CL213:CQ213))))</f>
        <v>0</v>
      </c>
      <c r="CS213" s="174">
        <f ca="1">IF(AD212&lt;=0,0,IF($C213-$CJ213&lt;=SUM($CL213:CR213),0,IF(BK213+$C213-$CJ213-SUM($CL213:CR213)&gt;AD212+AT213,AD212+AT213-BK213,$C213-$CJ213-SUM($CL213:CR213))))</f>
        <v>0</v>
      </c>
      <c r="CT213" s="174">
        <f ca="1">IF(AE212&lt;=0,0,IF($C213-$CJ213&lt;=SUM($CL213:CS213),0,IF(BL213+$C213-$CJ213-SUM($CL213:CS213)&gt;AE212+AU213,AE212+AU213-BL213,$C213-$CJ213-SUM($CL213:CS213))))</f>
        <v>0</v>
      </c>
      <c r="CU213" s="174">
        <f ca="1">IF(AF212&lt;=0,0,IF($C213-$CJ213&lt;=SUM($CL213:CT213),0,IF(BM213+$C213-$CJ213-SUM($CL213:CT213)&gt;AF212+AV213,AF212+AV213-BM213,$C213-$CJ213-SUM($CL213:CT213))))</f>
        <v>0</v>
      </c>
      <c r="CV213" s="174">
        <f ca="1">IF(AG212&lt;=0,0,IF($C213-$CJ213&lt;=SUM($CL213:CU213),0,IF(BN213+$C213-$CJ213-SUM($CL213:CU213)&gt;AG212+AW213,AG212+AW213-BN213,$C213-$CJ213-SUM($CL213:CU213))))</f>
        <v>0</v>
      </c>
      <c r="CW213" s="174">
        <f ca="1">IF(AH212&lt;=0,0,IF($C213-$CJ213&lt;=SUM($CL213:CV213),0,IF(BO213+$C213-$CJ213-SUM($CL213:CV213)&gt;AH212+AX213,AH212+AX213-BO213,$C213-$CJ213-SUM($CL213:CV213))))</f>
        <v>0</v>
      </c>
      <c r="CX213" s="174">
        <f ca="1">IF(AI212&lt;=0,0,IF($C213-$CJ213&lt;=SUM($CL213:CW213),0,IF(BP213+$C213-$CJ213-SUM($CL213:CW213)&gt;AI212+AY213,AI212+AY213-BP213,$C213-$CJ213-SUM($CL213:CW213))))</f>
        <v>0</v>
      </c>
      <c r="CY213" s="174">
        <f ca="1">IF(AJ212&lt;=0,0,IF($C213-$CJ213&lt;=SUM($CL213:CX213),0,IF(BQ213+$C213-$CJ213-SUM($CL213:CX213)&gt;AJ212+AZ213,AJ212+AZ213-BQ213,$C213-$CJ213-SUM($CL213:CX213))))</f>
        <v>0</v>
      </c>
      <c r="CZ213" s="174">
        <f ca="1">IF(AK212&lt;=0,0,IF($C213-$CJ213&lt;=SUM($CL213:CY213),0,IF(BR213+$C213-$CJ213-SUM($CL213:CY213)&gt;AK212+BA213,AK212+BA213-BR213,$C213-$CJ213-SUM($CL213:CY213))))</f>
        <v>0</v>
      </c>
      <c r="DA213" s="176"/>
      <c r="DB213" s="176"/>
    </row>
    <row r="214" spans="1:106">
      <c r="A214" s="165" t="str">
        <f t="shared" ca="1" si="86"/>
        <v/>
      </c>
      <c r="B214" s="166" t="e">
        <f t="shared" ca="1" si="98"/>
        <v>#N/A</v>
      </c>
      <c r="C214" s="169" t="str">
        <f ca="1">IF(A214="","",IF(debteliminator,IF(($E$7-BS214)&lt;0,0,$E$7-BS214),0)+D214)</f>
        <v/>
      </c>
      <c r="D214" s="420"/>
      <c r="E214" s="172">
        <f t="shared" ca="1" si="99"/>
        <v>0</v>
      </c>
      <c r="F214" s="172">
        <f t="shared" ca="1" si="101"/>
        <v>0</v>
      </c>
      <c r="G214" s="172">
        <f t="shared" ca="1" si="102"/>
        <v>0</v>
      </c>
      <c r="H214" s="172">
        <f t="shared" ca="1" si="103"/>
        <v>0</v>
      </c>
      <c r="I214" s="172">
        <f t="shared" ca="1" si="104"/>
        <v>0</v>
      </c>
      <c r="J214" s="172">
        <f t="shared" ca="1" si="105"/>
        <v>0</v>
      </c>
      <c r="K214" s="172">
        <f t="shared" ca="1" si="106"/>
        <v>0</v>
      </c>
      <c r="L214" s="172">
        <f t="shared" ca="1" si="107"/>
        <v>0</v>
      </c>
      <c r="M214" s="172">
        <f t="shared" ca="1" si="108"/>
        <v>0</v>
      </c>
      <c r="N214" s="172">
        <f t="shared" ca="1" si="109"/>
        <v>0</v>
      </c>
      <c r="O214" s="172">
        <f t="shared" ca="1" si="110"/>
        <v>0</v>
      </c>
      <c r="P214" s="172">
        <f t="shared" ca="1" si="111"/>
        <v>0</v>
      </c>
      <c r="Q214" s="172">
        <f t="shared" ca="1" si="112"/>
        <v>0</v>
      </c>
      <c r="R214" s="172">
        <f t="shared" ca="1" si="113"/>
        <v>0</v>
      </c>
      <c r="S214" s="172">
        <f t="shared" ca="1" si="114"/>
        <v>0</v>
      </c>
      <c r="U214" s="169">
        <f t="shared" ca="1" si="87"/>
        <v>0</v>
      </c>
      <c r="V214" s="173">
        <f t="shared" ca="1" si="88"/>
        <v>0</v>
      </c>
      <c r="W214" s="174">
        <f t="shared" ca="1" si="89"/>
        <v>0</v>
      </c>
      <c r="X214" s="174">
        <f t="shared" ca="1" si="121"/>
        <v>0</v>
      </c>
      <c r="Y214" s="174">
        <f t="shared" ca="1" si="121"/>
        <v>0</v>
      </c>
      <c r="Z214" s="174">
        <f t="shared" ca="1" si="121"/>
        <v>0</v>
      </c>
      <c r="AA214" s="174">
        <f t="shared" ca="1" si="121"/>
        <v>0</v>
      </c>
      <c r="AB214" s="174">
        <f t="shared" ca="1" si="121"/>
        <v>0</v>
      </c>
      <c r="AC214" s="174">
        <f t="shared" ca="1" si="121"/>
        <v>0</v>
      </c>
      <c r="AD214" s="174">
        <f t="shared" ca="1" si="121"/>
        <v>0</v>
      </c>
      <c r="AE214" s="174">
        <f t="shared" ca="1" si="121"/>
        <v>0</v>
      </c>
      <c r="AF214" s="174">
        <f t="shared" ca="1" si="121"/>
        <v>0</v>
      </c>
      <c r="AG214" s="174">
        <f t="shared" ca="1" si="121"/>
        <v>0</v>
      </c>
      <c r="AH214" s="174">
        <f t="shared" ca="1" si="121"/>
        <v>0</v>
      </c>
      <c r="AI214" s="174">
        <f t="shared" ca="1" si="121"/>
        <v>0</v>
      </c>
      <c r="AJ214" s="174">
        <f t="shared" ca="1" si="121"/>
        <v>0</v>
      </c>
      <c r="AK214" s="174">
        <f t="shared" ca="1" si="121"/>
        <v>0</v>
      </c>
      <c r="AL214" s="179"/>
      <c r="AM214" s="174">
        <f t="shared" ca="1" si="91"/>
        <v>0</v>
      </c>
      <c r="AN214" s="174">
        <f t="shared" ca="1" si="122"/>
        <v>0</v>
      </c>
      <c r="AO214" s="174">
        <f t="shared" ca="1" si="122"/>
        <v>0</v>
      </c>
      <c r="AP214" s="174">
        <f t="shared" ca="1" si="122"/>
        <v>0</v>
      </c>
      <c r="AQ214" s="174">
        <f t="shared" ca="1" si="122"/>
        <v>0</v>
      </c>
      <c r="AR214" s="174">
        <f t="shared" ca="1" si="122"/>
        <v>0</v>
      </c>
      <c r="AS214" s="174">
        <f t="shared" ca="1" si="122"/>
        <v>0</v>
      </c>
      <c r="AT214" s="174">
        <f t="shared" ca="1" si="122"/>
        <v>0</v>
      </c>
      <c r="AU214" s="174">
        <f t="shared" ca="1" si="122"/>
        <v>0</v>
      </c>
      <c r="AV214" s="174">
        <f t="shared" ca="1" si="122"/>
        <v>0</v>
      </c>
      <c r="AW214" s="174">
        <f t="shared" ca="1" si="122"/>
        <v>0</v>
      </c>
      <c r="AX214" s="174">
        <f t="shared" ca="1" si="122"/>
        <v>0</v>
      </c>
      <c r="AY214" s="174">
        <f t="shared" ca="1" si="122"/>
        <v>0</v>
      </c>
      <c r="AZ214" s="174">
        <f t="shared" ca="1" si="122"/>
        <v>0</v>
      </c>
      <c r="BA214" s="174">
        <f t="shared" ca="1" si="122"/>
        <v>0</v>
      </c>
      <c r="BB214" s="175">
        <f t="shared" ca="1" si="93"/>
        <v>0</v>
      </c>
      <c r="BC214" s="176"/>
      <c r="BD214" s="174">
        <f t="shared" ca="1" si="94"/>
        <v>0</v>
      </c>
      <c r="BE214" s="174">
        <f t="shared" ca="1" si="123"/>
        <v>0</v>
      </c>
      <c r="BF214" s="174">
        <f t="shared" ca="1" si="123"/>
        <v>0</v>
      </c>
      <c r="BG214" s="174">
        <f t="shared" ca="1" si="123"/>
        <v>0</v>
      </c>
      <c r="BH214" s="174">
        <f t="shared" ca="1" si="123"/>
        <v>0</v>
      </c>
      <c r="BI214" s="174">
        <f t="shared" ca="1" si="123"/>
        <v>0</v>
      </c>
      <c r="BJ214" s="174">
        <f t="shared" ca="1" si="123"/>
        <v>0</v>
      </c>
      <c r="BK214" s="174">
        <f t="shared" ca="1" si="123"/>
        <v>0</v>
      </c>
      <c r="BL214" s="174">
        <f t="shared" ca="1" si="123"/>
        <v>0</v>
      </c>
      <c r="BM214" s="174">
        <f t="shared" ca="1" si="123"/>
        <v>0</v>
      </c>
      <c r="BN214" s="174">
        <f t="shared" ca="1" si="123"/>
        <v>0</v>
      </c>
      <c r="BO214" s="174">
        <f t="shared" ca="1" si="123"/>
        <v>0</v>
      </c>
      <c r="BP214" s="174">
        <f t="shared" ca="1" si="123"/>
        <v>0</v>
      </c>
      <c r="BQ214" s="174">
        <f t="shared" ca="1" si="123"/>
        <v>0</v>
      </c>
      <c r="BR214" s="174">
        <f t="shared" ca="1" si="123"/>
        <v>0</v>
      </c>
      <c r="BS214" s="177">
        <f t="shared" ca="1" si="96"/>
        <v>0</v>
      </c>
      <c r="BT214" s="175"/>
      <c r="BU214" s="178">
        <f ca="1">IF(NOT(debteliminator),0,IF(OR(E$11=0,W213+AM214-BD214&lt;=E$11),0,MIN(W213+AM214-BD214-E$11,$C214)))</f>
        <v>0</v>
      </c>
      <c r="BV214" s="174">
        <f ca="1">IF(NOT(debteliminator),0,IF(OR(F$11=0,X213+AN214-BE214&lt;=F$11),0,MIN(X213+AN214-BE214-F$11,$C214-SUM($BU214:BU214))))</f>
        <v>0</v>
      </c>
      <c r="BW214" s="174">
        <f ca="1">IF(NOT(debteliminator),0,IF(OR(G$11=0,Y213+AO214-BF214&lt;=G$11),0,MIN(Y213+AO214-BF214-G$11,$C214-SUM($BU214:BV214))))</f>
        <v>0</v>
      </c>
      <c r="BX214" s="174">
        <f ca="1">IF(NOT(debteliminator),0,IF(OR(H$11=0,Z213+AP214-BG214&lt;=H$11),0,MIN(Z213+AP214-BG214-H$11,$C214-SUM($BU214:BW214))))</f>
        <v>0</v>
      </c>
      <c r="BY214" s="174">
        <f ca="1">IF(NOT(debteliminator),0,IF(OR(I$11=0,AA213+AQ214-BH214&lt;=I$11),0,MIN(AA213+AQ214-BH214-I$11,$C214-SUM($BU214:BX214))))</f>
        <v>0</v>
      </c>
      <c r="BZ214" s="174">
        <f ca="1">IF(NOT(debteliminator),0,IF(OR(J$11=0,AB213+AR214-BI214&lt;=J$11),0,MIN(AB213+AR214-BI214-J$11,$C214-SUM($BU214:BY214))))</f>
        <v>0</v>
      </c>
      <c r="CA214" s="174">
        <f ca="1">IF(NOT(debteliminator),0,IF(OR(K$11=0,AC213+AS214-BJ214&lt;=K$11),0,MIN(AC213+AS214-BJ214-K$11,$C214-SUM($BU214:BZ214))))</f>
        <v>0</v>
      </c>
      <c r="CB214" s="174">
        <f ca="1">IF(NOT(debteliminator),0,IF(OR(L$11=0,AD213+AT214-BK214&lt;=L$11),0,MIN(AD213+AT214-BK214-L$11,$C214-SUM($BU214:CA214))))</f>
        <v>0</v>
      </c>
      <c r="CC214" s="174">
        <f ca="1">IF(NOT(debteliminator),0,IF(OR(M$11=0,AE213+AU214-BL214&lt;=M$11),0,MIN(AE213+AU214-BL214-M$11,$C214-SUM($BU214:CB214))))</f>
        <v>0</v>
      </c>
      <c r="CD214" s="174">
        <f ca="1">IF(NOT(debteliminator),0,IF(OR(N$11=0,AF213+AV214-BM214&lt;=N$11),0,MIN(AF213+AV214-BM214-N$11,$C214-SUM($BU214:CC214))))</f>
        <v>0</v>
      </c>
      <c r="CE214" s="174">
        <f ca="1">IF(NOT(debteliminator),0,IF(OR(O$11=0,AG213+AW214-BN214&lt;=O$11),0,MIN(AG213+AW214-BN214-O$11,$C214-SUM($BU214:CD214))))</f>
        <v>0</v>
      </c>
      <c r="CF214" s="174">
        <f ca="1">IF(NOT(debteliminator),0,IF(OR(P$11=0,AH213+AX214-BO214&lt;=P$11),0,MIN(AH213+AX214-BO214-P$11,$C214-SUM($BU214:CE214))))</f>
        <v>0</v>
      </c>
      <c r="CG214" s="174">
        <f ca="1">IF(NOT(debteliminator),0,IF(OR(Q$11=0,AI213+AY214-BP214&lt;=Q$11),0,MIN(AI213+AY214-BP214-Q$11,$C214-SUM($BU214:CF214))))</f>
        <v>0</v>
      </c>
      <c r="CH214" s="174">
        <f ca="1">IF(NOT(debteliminator),0,IF(OR(R$11=0,AJ213+AZ214-BQ214&lt;=R$11),0,MIN(AJ213+AZ214-BQ214-R$11,$C214-SUM($BU214:CG214))))</f>
        <v>0</v>
      </c>
      <c r="CI214" s="174">
        <f ca="1">IF(NOT(debteliminator),0,IF(OR(S$11=0,AK213+BA214-BR214&lt;=S$11),0,MIN(AK213+BA214-BR214-S$11,$C214-SUM($BU214:CH214))))</f>
        <v>0</v>
      </c>
      <c r="CJ214" s="177">
        <f t="shared" ca="1" si="97"/>
        <v>0</v>
      </c>
      <c r="CL214" s="178">
        <f t="shared" ca="1" si="100"/>
        <v>0</v>
      </c>
      <c r="CM214" s="174">
        <f ca="1">IF(X213&lt;=0,0,IF($C214-$CJ214&lt;=SUM($CL214:CL214),0,IF(BE214+$C214-$CJ214-SUM($CL214:CL214)&gt;X213+AN214,X213+AN214-BE214,$C214-$CJ214-SUM($CL214:CL214))))</f>
        <v>0</v>
      </c>
      <c r="CN214" s="174">
        <f ca="1">IF(Y213&lt;=0,0,IF($C214-$CJ214&lt;=SUM($CL214:CM214),0,IF(BF214+$C214-$CJ214-SUM($CL214:CM214)&gt;Y213+AO214,Y213+AO214-BF214,$C214-$CJ214-SUM($CL214:CM214))))</f>
        <v>0</v>
      </c>
      <c r="CO214" s="174">
        <f ca="1">IF(Z213&lt;=0,0,IF($C214-$CJ214&lt;=SUM($CL214:CN214),0,IF(BG214+$C214-$CJ214-SUM($CL214:CN214)&gt;Z213+AP214,Z213+AP214-BG214,$C214-$CJ214-SUM($CL214:CN214))))</f>
        <v>0</v>
      </c>
      <c r="CP214" s="174">
        <f ca="1">IF(AA213&lt;=0,0,IF($C214-$CJ214&lt;=SUM($CL214:CO214),0,IF(BH214+$C214-$CJ214-SUM($CL214:CO214)&gt;AA213+AQ214,AA213+AQ214-BH214,$C214-$CJ214-SUM($CL214:CO214))))</f>
        <v>0</v>
      </c>
      <c r="CQ214" s="174">
        <f ca="1">IF(AB213&lt;=0,0,IF($C214-$CJ214&lt;=SUM($CL214:CP214),0,IF(BI214+$C214-$CJ214-SUM($CL214:CP214)&gt;AB213+AR214,AB213+AR214-BI214,$C214-$CJ214-SUM($CL214:CP214))))</f>
        <v>0</v>
      </c>
      <c r="CR214" s="174">
        <f ca="1">IF(AC213&lt;=0,0,IF($C214-$CJ214&lt;=SUM($CL214:CQ214),0,IF(BJ214+$C214-$CJ214-SUM($CL214:CQ214)&gt;AC213+AS214,AC213+AS214-BJ214,$C214-$CJ214-SUM($CL214:CQ214))))</f>
        <v>0</v>
      </c>
      <c r="CS214" s="174">
        <f ca="1">IF(AD213&lt;=0,0,IF($C214-$CJ214&lt;=SUM($CL214:CR214),0,IF(BK214+$C214-$CJ214-SUM($CL214:CR214)&gt;AD213+AT214,AD213+AT214-BK214,$C214-$CJ214-SUM($CL214:CR214))))</f>
        <v>0</v>
      </c>
      <c r="CT214" s="174">
        <f ca="1">IF(AE213&lt;=0,0,IF($C214-$CJ214&lt;=SUM($CL214:CS214),0,IF(BL214+$C214-$CJ214-SUM($CL214:CS214)&gt;AE213+AU214,AE213+AU214-BL214,$C214-$CJ214-SUM($CL214:CS214))))</f>
        <v>0</v>
      </c>
      <c r="CU214" s="174">
        <f ca="1">IF(AF213&lt;=0,0,IF($C214-$CJ214&lt;=SUM($CL214:CT214),0,IF(BM214+$C214-$CJ214-SUM($CL214:CT214)&gt;AF213+AV214,AF213+AV214-BM214,$C214-$CJ214-SUM($CL214:CT214))))</f>
        <v>0</v>
      </c>
      <c r="CV214" s="174">
        <f ca="1">IF(AG213&lt;=0,0,IF($C214-$CJ214&lt;=SUM($CL214:CU214),0,IF(BN214+$C214-$CJ214-SUM($CL214:CU214)&gt;AG213+AW214,AG213+AW214-BN214,$C214-$CJ214-SUM($CL214:CU214))))</f>
        <v>0</v>
      </c>
      <c r="CW214" s="174">
        <f ca="1">IF(AH213&lt;=0,0,IF($C214-$CJ214&lt;=SUM($CL214:CV214),0,IF(BO214+$C214-$CJ214-SUM($CL214:CV214)&gt;AH213+AX214,AH213+AX214-BO214,$C214-$CJ214-SUM($CL214:CV214))))</f>
        <v>0</v>
      </c>
      <c r="CX214" s="174">
        <f ca="1">IF(AI213&lt;=0,0,IF($C214-$CJ214&lt;=SUM($CL214:CW214),0,IF(BP214+$C214-$CJ214-SUM($CL214:CW214)&gt;AI213+AY214,AI213+AY214-BP214,$C214-$CJ214-SUM($CL214:CW214))))</f>
        <v>0</v>
      </c>
      <c r="CY214" s="174">
        <f ca="1">IF(AJ213&lt;=0,0,IF($C214-$CJ214&lt;=SUM($CL214:CX214),0,IF(BQ214+$C214-$CJ214-SUM($CL214:CX214)&gt;AJ213+AZ214,AJ213+AZ214-BQ214,$C214-$CJ214-SUM($CL214:CX214))))</f>
        <v>0</v>
      </c>
      <c r="CZ214" s="174">
        <f ca="1">IF(AK213&lt;=0,0,IF($C214-$CJ214&lt;=SUM($CL214:CY214),0,IF(BR214+$C214-$CJ214-SUM($CL214:CY214)&gt;AK213+BA214,AK213+BA214-BR214,$C214-$CJ214-SUM($CL214:CY214))))</f>
        <v>0</v>
      </c>
      <c r="DA214" s="176"/>
      <c r="DB214" s="176"/>
    </row>
    <row r="215" spans="1:106">
      <c r="A215" s="165" t="str">
        <f t="shared" ca="1" si="86"/>
        <v/>
      </c>
      <c r="B215" s="166" t="e">
        <f t="shared" ca="1" si="98"/>
        <v>#N/A</v>
      </c>
      <c r="C215" s="169" t="str">
        <f ca="1">IF(A215="","",IF(debteliminator,IF(($E$7-BS215)&lt;0,0,$E$7-BS215),0)+D215)</f>
        <v/>
      </c>
      <c r="D215" s="420"/>
      <c r="E215" s="172">
        <f t="shared" ca="1" si="99"/>
        <v>0</v>
      </c>
      <c r="F215" s="172">
        <f t="shared" ca="1" si="101"/>
        <v>0</v>
      </c>
      <c r="G215" s="172">
        <f t="shared" ca="1" si="102"/>
        <v>0</v>
      </c>
      <c r="H215" s="172">
        <f t="shared" ca="1" si="103"/>
        <v>0</v>
      </c>
      <c r="I215" s="172">
        <f t="shared" ca="1" si="104"/>
        <v>0</v>
      </c>
      <c r="J215" s="172">
        <f t="shared" ca="1" si="105"/>
        <v>0</v>
      </c>
      <c r="K215" s="172">
        <f t="shared" ca="1" si="106"/>
        <v>0</v>
      </c>
      <c r="L215" s="172">
        <f t="shared" ca="1" si="107"/>
        <v>0</v>
      </c>
      <c r="M215" s="172">
        <f t="shared" ca="1" si="108"/>
        <v>0</v>
      </c>
      <c r="N215" s="172">
        <f t="shared" ca="1" si="109"/>
        <v>0</v>
      </c>
      <c r="O215" s="172">
        <f t="shared" ca="1" si="110"/>
        <v>0</v>
      </c>
      <c r="P215" s="172">
        <f t="shared" ca="1" si="111"/>
        <v>0</v>
      </c>
      <c r="Q215" s="172">
        <f t="shared" ca="1" si="112"/>
        <v>0</v>
      </c>
      <c r="R215" s="172">
        <f t="shared" ca="1" si="113"/>
        <v>0</v>
      </c>
      <c r="S215" s="172">
        <f t="shared" ca="1" si="114"/>
        <v>0</v>
      </c>
      <c r="U215" s="169">
        <f t="shared" ca="1" si="87"/>
        <v>0</v>
      </c>
      <c r="V215" s="173">
        <f t="shared" ca="1" si="88"/>
        <v>0</v>
      </c>
      <c r="W215" s="174">
        <f t="shared" ca="1" si="89"/>
        <v>0</v>
      </c>
      <c r="X215" s="174">
        <f t="shared" ca="1" si="121"/>
        <v>0</v>
      </c>
      <c r="Y215" s="174">
        <f t="shared" ca="1" si="121"/>
        <v>0</v>
      </c>
      <c r="Z215" s="174">
        <f t="shared" ca="1" si="121"/>
        <v>0</v>
      </c>
      <c r="AA215" s="174">
        <f t="shared" ca="1" si="121"/>
        <v>0</v>
      </c>
      <c r="AB215" s="174">
        <f t="shared" ca="1" si="121"/>
        <v>0</v>
      </c>
      <c r="AC215" s="174">
        <f t="shared" ca="1" si="121"/>
        <v>0</v>
      </c>
      <c r="AD215" s="174">
        <f t="shared" ca="1" si="121"/>
        <v>0</v>
      </c>
      <c r="AE215" s="174">
        <f t="shared" ca="1" si="121"/>
        <v>0</v>
      </c>
      <c r="AF215" s="174">
        <f t="shared" ca="1" si="121"/>
        <v>0</v>
      </c>
      <c r="AG215" s="174">
        <f t="shared" ca="1" si="121"/>
        <v>0</v>
      </c>
      <c r="AH215" s="174">
        <f t="shared" ca="1" si="121"/>
        <v>0</v>
      </c>
      <c r="AI215" s="174">
        <f t="shared" ca="1" si="121"/>
        <v>0</v>
      </c>
      <c r="AJ215" s="174">
        <f t="shared" ca="1" si="121"/>
        <v>0</v>
      </c>
      <c r="AK215" s="174">
        <f t="shared" ca="1" si="121"/>
        <v>0</v>
      </c>
      <c r="AL215" s="179"/>
      <c r="AM215" s="174">
        <f t="shared" ca="1" si="91"/>
        <v>0</v>
      </c>
      <c r="AN215" s="174">
        <f t="shared" ca="1" si="122"/>
        <v>0</v>
      </c>
      <c r="AO215" s="174">
        <f t="shared" ca="1" si="122"/>
        <v>0</v>
      </c>
      <c r="AP215" s="174">
        <f t="shared" ca="1" si="122"/>
        <v>0</v>
      </c>
      <c r="AQ215" s="174">
        <f t="shared" ca="1" si="122"/>
        <v>0</v>
      </c>
      <c r="AR215" s="174">
        <f t="shared" ca="1" si="122"/>
        <v>0</v>
      </c>
      <c r="AS215" s="174">
        <f t="shared" ca="1" si="122"/>
        <v>0</v>
      </c>
      <c r="AT215" s="174">
        <f t="shared" ca="1" si="122"/>
        <v>0</v>
      </c>
      <c r="AU215" s="174">
        <f t="shared" ca="1" si="122"/>
        <v>0</v>
      </c>
      <c r="AV215" s="174">
        <f t="shared" ca="1" si="122"/>
        <v>0</v>
      </c>
      <c r="AW215" s="174">
        <f t="shared" ca="1" si="122"/>
        <v>0</v>
      </c>
      <c r="AX215" s="174">
        <f t="shared" ca="1" si="122"/>
        <v>0</v>
      </c>
      <c r="AY215" s="174">
        <f t="shared" ca="1" si="122"/>
        <v>0</v>
      </c>
      <c r="AZ215" s="174">
        <f t="shared" ca="1" si="122"/>
        <v>0</v>
      </c>
      <c r="BA215" s="174">
        <f t="shared" ca="1" si="122"/>
        <v>0</v>
      </c>
      <c r="BB215" s="175">
        <f t="shared" ca="1" si="93"/>
        <v>0</v>
      </c>
      <c r="BC215" s="176"/>
      <c r="BD215" s="174">
        <f t="shared" ca="1" si="94"/>
        <v>0</v>
      </c>
      <c r="BE215" s="174">
        <f t="shared" ca="1" si="123"/>
        <v>0</v>
      </c>
      <c r="BF215" s="174">
        <f t="shared" ca="1" si="123"/>
        <v>0</v>
      </c>
      <c r="BG215" s="174">
        <f t="shared" ca="1" si="123"/>
        <v>0</v>
      </c>
      <c r="BH215" s="174">
        <f t="shared" ca="1" si="123"/>
        <v>0</v>
      </c>
      <c r="BI215" s="174">
        <f t="shared" ca="1" si="123"/>
        <v>0</v>
      </c>
      <c r="BJ215" s="174">
        <f t="shared" ca="1" si="123"/>
        <v>0</v>
      </c>
      <c r="BK215" s="174">
        <f t="shared" ca="1" si="123"/>
        <v>0</v>
      </c>
      <c r="BL215" s="174">
        <f t="shared" ca="1" si="123"/>
        <v>0</v>
      </c>
      <c r="BM215" s="174">
        <f t="shared" ca="1" si="123"/>
        <v>0</v>
      </c>
      <c r="BN215" s="174">
        <f t="shared" ca="1" si="123"/>
        <v>0</v>
      </c>
      <c r="BO215" s="174">
        <f t="shared" ca="1" si="123"/>
        <v>0</v>
      </c>
      <c r="BP215" s="174">
        <f t="shared" ca="1" si="123"/>
        <v>0</v>
      </c>
      <c r="BQ215" s="174">
        <f t="shared" ca="1" si="123"/>
        <v>0</v>
      </c>
      <c r="BR215" s="174">
        <f t="shared" ca="1" si="123"/>
        <v>0</v>
      </c>
      <c r="BS215" s="177">
        <f t="shared" ca="1" si="96"/>
        <v>0</v>
      </c>
      <c r="BT215" s="175"/>
      <c r="BU215" s="178">
        <f ca="1">IF(NOT(debteliminator),0,IF(OR(E$11=0,W214+AM215-BD215&lt;=E$11),0,MIN(W214+AM215-BD215-E$11,$C215)))</f>
        <v>0</v>
      </c>
      <c r="BV215" s="174">
        <f ca="1">IF(NOT(debteliminator),0,IF(OR(F$11=0,X214+AN215-BE215&lt;=F$11),0,MIN(X214+AN215-BE215-F$11,$C215-SUM($BU215:BU215))))</f>
        <v>0</v>
      </c>
      <c r="BW215" s="174">
        <f ca="1">IF(NOT(debteliminator),0,IF(OR(G$11=0,Y214+AO215-BF215&lt;=G$11),0,MIN(Y214+AO215-BF215-G$11,$C215-SUM($BU215:BV215))))</f>
        <v>0</v>
      </c>
      <c r="BX215" s="174">
        <f ca="1">IF(NOT(debteliminator),0,IF(OR(H$11=0,Z214+AP215-BG215&lt;=H$11),0,MIN(Z214+AP215-BG215-H$11,$C215-SUM($BU215:BW215))))</f>
        <v>0</v>
      </c>
      <c r="BY215" s="174">
        <f ca="1">IF(NOT(debteliminator),0,IF(OR(I$11=0,AA214+AQ215-BH215&lt;=I$11),0,MIN(AA214+AQ215-BH215-I$11,$C215-SUM($BU215:BX215))))</f>
        <v>0</v>
      </c>
      <c r="BZ215" s="174">
        <f ca="1">IF(NOT(debteliminator),0,IF(OR(J$11=0,AB214+AR215-BI215&lt;=J$11),0,MIN(AB214+AR215-BI215-J$11,$C215-SUM($BU215:BY215))))</f>
        <v>0</v>
      </c>
      <c r="CA215" s="174">
        <f ca="1">IF(NOT(debteliminator),0,IF(OR(K$11=0,AC214+AS215-BJ215&lt;=K$11),0,MIN(AC214+AS215-BJ215-K$11,$C215-SUM($BU215:BZ215))))</f>
        <v>0</v>
      </c>
      <c r="CB215" s="174">
        <f ca="1">IF(NOT(debteliminator),0,IF(OR(L$11=0,AD214+AT215-BK215&lt;=L$11),0,MIN(AD214+AT215-BK215-L$11,$C215-SUM($BU215:CA215))))</f>
        <v>0</v>
      </c>
      <c r="CC215" s="174">
        <f ca="1">IF(NOT(debteliminator),0,IF(OR(M$11=0,AE214+AU215-BL215&lt;=M$11),0,MIN(AE214+AU215-BL215-M$11,$C215-SUM($BU215:CB215))))</f>
        <v>0</v>
      </c>
      <c r="CD215" s="174">
        <f ca="1">IF(NOT(debteliminator),0,IF(OR(N$11=0,AF214+AV215-BM215&lt;=N$11),0,MIN(AF214+AV215-BM215-N$11,$C215-SUM($BU215:CC215))))</f>
        <v>0</v>
      </c>
      <c r="CE215" s="174">
        <f ca="1">IF(NOT(debteliminator),0,IF(OR(O$11=0,AG214+AW215-BN215&lt;=O$11),0,MIN(AG214+AW215-BN215-O$11,$C215-SUM($BU215:CD215))))</f>
        <v>0</v>
      </c>
      <c r="CF215" s="174">
        <f ca="1">IF(NOT(debteliminator),0,IF(OR(P$11=0,AH214+AX215-BO215&lt;=P$11),0,MIN(AH214+AX215-BO215-P$11,$C215-SUM($BU215:CE215))))</f>
        <v>0</v>
      </c>
      <c r="CG215" s="174">
        <f ca="1">IF(NOT(debteliminator),0,IF(OR(Q$11=0,AI214+AY215-BP215&lt;=Q$11),0,MIN(AI214+AY215-BP215-Q$11,$C215-SUM($BU215:CF215))))</f>
        <v>0</v>
      </c>
      <c r="CH215" s="174">
        <f ca="1">IF(NOT(debteliminator),0,IF(OR(R$11=0,AJ214+AZ215-BQ215&lt;=R$11),0,MIN(AJ214+AZ215-BQ215-R$11,$C215-SUM($BU215:CG215))))</f>
        <v>0</v>
      </c>
      <c r="CI215" s="174">
        <f ca="1">IF(NOT(debteliminator),0,IF(OR(S$11=0,AK214+BA215-BR215&lt;=S$11),0,MIN(AK214+BA215-BR215-S$11,$C215-SUM($BU215:CH215))))</f>
        <v>0</v>
      </c>
      <c r="CJ215" s="177">
        <f t="shared" ca="1" si="97"/>
        <v>0</v>
      </c>
      <c r="CL215" s="178">
        <f t="shared" ca="1" si="100"/>
        <v>0</v>
      </c>
      <c r="CM215" s="174">
        <f ca="1">IF(X214&lt;=0,0,IF($C215-$CJ215&lt;=SUM($CL215:CL215),0,IF(BE215+$C215-$CJ215-SUM($CL215:CL215)&gt;X214+AN215,X214+AN215-BE215,$C215-$CJ215-SUM($CL215:CL215))))</f>
        <v>0</v>
      </c>
      <c r="CN215" s="174">
        <f ca="1">IF(Y214&lt;=0,0,IF($C215-$CJ215&lt;=SUM($CL215:CM215),0,IF(BF215+$C215-$CJ215-SUM($CL215:CM215)&gt;Y214+AO215,Y214+AO215-BF215,$C215-$CJ215-SUM($CL215:CM215))))</f>
        <v>0</v>
      </c>
      <c r="CO215" s="174">
        <f ca="1">IF(Z214&lt;=0,0,IF($C215-$CJ215&lt;=SUM($CL215:CN215),0,IF(BG215+$C215-$CJ215-SUM($CL215:CN215)&gt;Z214+AP215,Z214+AP215-BG215,$C215-$CJ215-SUM($CL215:CN215))))</f>
        <v>0</v>
      </c>
      <c r="CP215" s="174">
        <f ca="1">IF(AA214&lt;=0,0,IF($C215-$CJ215&lt;=SUM($CL215:CO215),0,IF(BH215+$C215-$CJ215-SUM($CL215:CO215)&gt;AA214+AQ215,AA214+AQ215-BH215,$C215-$CJ215-SUM($CL215:CO215))))</f>
        <v>0</v>
      </c>
      <c r="CQ215" s="174">
        <f ca="1">IF(AB214&lt;=0,0,IF($C215-$CJ215&lt;=SUM($CL215:CP215),0,IF(BI215+$C215-$CJ215-SUM($CL215:CP215)&gt;AB214+AR215,AB214+AR215-BI215,$C215-$CJ215-SUM($CL215:CP215))))</f>
        <v>0</v>
      </c>
      <c r="CR215" s="174">
        <f ca="1">IF(AC214&lt;=0,0,IF($C215-$CJ215&lt;=SUM($CL215:CQ215),0,IF(BJ215+$C215-$CJ215-SUM($CL215:CQ215)&gt;AC214+AS215,AC214+AS215-BJ215,$C215-$CJ215-SUM($CL215:CQ215))))</f>
        <v>0</v>
      </c>
      <c r="CS215" s="174">
        <f ca="1">IF(AD214&lt;=0,0,IF($C215-$CJ215&lt;=SUM($CL215:CR215),0,IF(BK215+$C215-$CJ215-SUM($CL215:CR215)&gt;AD214+AT215,AD214+AT215-BK215,$C215-$CJ215-SUM($CL215:CR215))))</f>
        <v>0</v>
      </c>
      <c r="CT215" s="174">
        <f ca="1">IF(AE214&lt;=0,0,IF($C215-$CJ215&lt;=SUM($CL215:CS215),0,IF(BL215+$C215-$CJ215-SUM($CL215:CS215)&gt;AE214+AU215,AE214+AU215-BL215,$C215-$CJ215-SUM($CL215:CS215))))</f>
        <v>0</v>
      </c>
      <c r="CU215" s="174">
        <f ca="1">IF(AF214&lt;=0,0,IF($C215-$CJ215&lt;=SUM($CL215:CT215),0,IF(BM215+$C215-$CJ215-SUM($CL215:CT215)&gt;AF214+AV215,AF214+AV215-BM215,$C215-$CJ215-SUM($CL215:CT215))))</f>
        <v>0</v>
      </c>
      <c r="CV215" s="174">
        <f ca="1">IF(AG214&lt;=0,0,IF($C215-$CJ215&lt;=SUM($CL215:CU215),0,IF(BN215+$C215-$CJ215-SUM($CL215:CU215)&gt;AG214+AW215,AG214+AW215-BN215,$C215-$CJ215-SUM($CL215:CU215))))</f>
        <v>0</v>
      </c>
      <c r="CW215" s="174">
        <f ca="1">IF(AH214&lt;=0,0,IF($C215-$CJ215&lt;=SUM($CL215:CV215),0,IF(BO215+$C215-$CJ215-SUM($CL215:CV215)&gt;AH214+AX215,AH214+AX215-BO215,$C215-$CJ215-SUM($CL215:CV215))))</f>
        <v>0</v>
      </c>
      <c r="CX215" s="174">
        <f ca="1">IF(AI214&lt;=0,0,IF($C215-$CJ215&lt;=SUM($CL215:CW215),0,IF(BP215+$C215-$CJ215-SUM($CL215:CW215)&gt;AI214+AY215,AI214+AY215-BP215,$C215-$CJ215-SUM($CL215:CW215))))</f>
        <v>0</v>
      </c>
      <c r="CY215" s="174">
        <f ca="1">IF(AJ214&lt;=0,0,IF($C215-$CJ215&lt;=SUM($CL215:CX215),0,IF(BQ215+$C215-$CJ215-SUM($CL215:CX215)&gt;AJ214+AZ215,AJ214+AZ215-BQ215,$C215-$CJ215-SUM($CL215:CX215))))</f>
        <v>0</v>
      </c>
      <c r="CZ215" s="174">
        <f ca="1">IF(AK214&lt;=0,0,IF($C215-$CJ215&lt;=SUM($CL215:CY215),0,IF(BR215+$C215-$CJ215-SUM($CL215:CY215)&gt;AK214+BA215,AK214+BA215-BR215,$C215-$CJ215-SUM($CL215:CY215))))</f>
        <v>0</v>
      </c>
      <c r="DA215" s="176"/>
      <c r="DB215" s="176"/>
    </row>
    <row r="216" spans="1:106">
      <c r="A216" s="165" t="str">
        <f t="shared" ca="1" si="86"/>
        <v/>
      </c>
      <c r="B216" s="166" t="e">
        <f t="shared" ca="1" si="98"/>
        <v>#N/A</v>
      </c>
      <c r="C216" s="169" t="str">
        <f ca="1">IF(A216="","",IF(debteliminator,IF(($E$7-BS216)&lt;0,0,$E$7-BS216),0)+D216)</f>
        <v/>
      </c>
      <c r="D216" s="420"/>
      <c r="E216" s="172">
        <f t="shared" ca="1" si="99"/>
        <v>0</v>
      </c>
      <c r="F216" s="172">
        <f t="shared" ca="1" si="101"/>
        <v>0</v>
      </c>
      <c r="G216" s="172">
        <f t="shared" ca="1" si="102"/>
        <v>0</v>
      </c>
      <c r="H216" s="172">
        <f t="shared" ca="1" si="103"/>
        <v>0</v>
      </c>
      <c r="I216" s="172">
        <f t="shared" ca="1" si="104"/>
        <v>0</v>
      </c>
      <c r="J216" s="172">
        <f t="shared" ca="1" si="105"/>
        <v>0</v>
      </c>
      <c r="K216" s="172">
        <f t="shared" ca="1" si="106"/>
        <v>0</v>
      </c>
      <c r="L216" s="172">
        <f t="shared" ca="1" si="107"/>
        <v>0</v>
      </c>
      <c r="M216" s="172">
        <f t="shared" ca="1" si="108"/>
        <v>0</v>
      </c>
      <c r="N216" s="172">
        <f t="shared" ca="1" si="109"/>
        <v>0</v>
      </c>
      <c r="O216" s="172">
        <f t="shared" ca="1" si="110"/>
        <v>0</v>
      </c>
      <c r="P216" s="172">
        <f t="shared" ca="1" si="111"/>
        <v>0</v>
      </c>
      <c r="Q216" s="172">
        <f t="shared" ca="1" si="112"/>
        <v>0</v>
      </c>
      <c r="R216" s="172">
        <f t="shared" ca="1" si="113"/>
        <v>0</v>
      </c>
      <c r="S216" s="172">
        <f t="shared" ca="1" si="114"/>
        <v>0</v>
      </c>
      <c r="U216" s="169">
        <f t="shared" ca="1" si="87"/>
        <v>0</v>
      </c>
      <c r="V216" s="173">
        <f t="shared" ca="1" si="88"/>
        <v>0</v>
      </c>
      <c r="W216" s="174">
        <f t="shared" ca="1" si="89"/>
        <v>0</v>
      </c>
      <c r="X216" s="174">
        <f t="shared" ca="1" si="121"/>
        <v>0</v>
      </c>
      <c r="Y216" s="174">
        <f t="shared" ca="1" si="121"/>
        <v>0</v>
      </c>
      <c r="Z216" s="174">
        <f t="shared" ca="1" si="121"/>
        <v>0</v>
      </c>
      <c r="AA216" s="174">
        <f t="shared" ca="1" si="121"/>
        <v>0</v>
      </c>
      <c r="AB216" s="174">
        <f t="shared" ca="1" si="121"/>
        <v>0</v>
      </c>
      <c r="AC216" s="174">
        <f t="shared" ca="1" si="121"/>
        <v>0</v>
      </c>
      <c r="AD216" s="174">
        <f t="shared" ca="1" si="121"/>
        <v>0</v>
      </c>
      <c r="AE216" s="174">
        <f t="shared" ca="1" si="121"/>
        <v>0</v>
      </c>
      <c r="AF216" s="174">
        <f t="shared" ca="1" si="121"/>
        <v>0</v>
      </c>
      <c r="AG216" s="174">
        <f t="shared" ca="1" si="121"/>
        <v>0</v>
      </c>
      <c r="AH216" s="174">
        <f t="shared" ca="1" si="121"/>
        <v>0</v>
      </c>
      <c r="AI216" s="174">
        <f t="shared" ca="1" si="121"/>
        <v>0</v>
      </c>
      <c r="AJ216" s="174">
        <f t="shared" ca="1" si="121"/>
        <v>0</v>
      </c>
      <c r="AK216" s="174">
        <f t="shared" ca="1" si="121"/>
        <v>0</v>
      </c>
      <c r="AL216" s="179"/>
      <c r="AM216" s="174">
        <f t="shared" ca="1" si="91"/>
        <v>0</v>
      </c>
      <c r="AN216" s="174">
        <f t="shared" ca="1" si="122"/>
        <v>0</v>
      </c>
      <c r="AO216" s="174">
        <f t="shared" ca="1" si="122"/>
        <v>0</v>
      </c>
      <c r="AP216" s="174">
        <f t="shared" ca="1" si="122"/>
        <v>0</v>
      </c>
      <c r="AQ216" s="174">
        <f t="shared" ca="1" si="122"/>
        <v>0</v>
      </c>
      <c r="AR216" s="174">
        <f t="shared" ca="1" si="122"/>
        <v>0</v>
      </c>
      <c r="AS216" s="174">
        <f t="shared" ca="1" si="122"/>
        <v>0</v>
      </c>
      <c r="AT216" s="174">
        <f t="shared" ca="1" si="122"/>
        <v>0</v>
      </c>
      <c r="AU216" s="174">
        <f t="shared" ca="1" si="122"/>
        <v>0</v>
      </c>
      <c r="AV216" s="174">
        <f t="shared" ca="1" si="122"/>
        <v>0</v>
      </c>
      <c r="AW216" s="174">
        <f t="shared" ca="1" si="122"/>
        <v>0</v>
      </c>
      <c r="AX216" s="174">
        <f t="shared" ca="1" si="122"/>
        <v>0</v>
      </c>
      <c r="AY216" s="174">
        <f t="shared" ca="1" si="122"/>
        <v>0</v>
      </c>
      <c r="AZ216" s="174">
        <f t="shared" ca="1" si="122"/>
        <v>0</v>
      </c>
      <c r="BA216" s="174">
        <f t="shared" ca="1" si="122"/>
        <v>0</v>
      </c>
      <c r="BB216" s="175">
        <f t="shared" ca="1" si="93"/>
        <v>0</v>
      </c>
      <c r="BC216" s="176"/>
      <c r="BD216" s="174">
        <f t="shared" ca="1" si="94"/>
        <v>0</v>
      </c>
      <c r="BE216" s="174">
        <f t="shared" ca="1" si="123"/>
        <v>0</v>
      </c>
      <c r="BF216" s="174">
        <f t="shared" ca="1" si="123"/>
        <v>0</v>
      </c>
      <c r="BG216" s="174">
        <f t="shared" ca="1" si="123"/>
        <v>0</v>
      </c>
      <c r="BH216" s="174">
        <f t="shared" ca="1" si="123"/>
        <v>0</v>
      </c>
      <c r="BI216" s="174">
        <f t="shared" ca="1" si="123"/>
        <v>0</v>
      </c>
      <c r="BJ216" s="174">
        <f t="shared" ca="1" si="123"/>
        <v>0</v>
      </c>
      <c r="BK216" s="174">
        <f t="shared" ca="1" si="123"/>
        <v>0</v>
      </c>
      <c r="BL216" s="174">
        <f t="shared" ca="1" si="123"/>
        <v>0</v>
      </c>
      <c r="BM216" s="174">
        <f t="shared" ca="1" si="123"/>
        <v>0</v>
      </c>
      <c r="BN216" s="174">
        <f t="shared" ca="1" si="123"/>
        <v>0</v>
      </c>
      <c r="BO216" s="174">
        <f t="shared" ca="1" si="123"/>
        <v>0</v>
      </c>
      <c r="BP216" s="174">
        <f t="shared" ca="1" si="123"/>
        <v>0</v>
      </c>
      <c r="BQ216" s="174">
        <f t="shared" ca="1" si="123"/>
        <v>0</v>
      </c>
      <c r="BR216" s="174">
        <f t="shared" ca="1" si="123"/>
        <v>0</v>
      </c>
      <c r="BS216" s="177">
        <f t="shared" ca="1" si="96"/>
        <v>0</v>
      </c>
      <c r="BT216" s="175"/>
      <c r="BU216" s="178">
        <f ca="1">IF(NOT(debteliminator),0,IF(OR(E$11=0,W215+AM216-BD216&lt;=E$11),0,MIN(W215+AM216-BD216-E$11,$C216)))</f>
        <v>0</v>
      </c>
      <c r="BV216" s="174">
        <f ca="1">IF(NOT(debteliminator),0,IF(OR(F$11=0,X215+AN216-BE216&lt;=F$11),0,MIN(X215+AN216-BE216-F$11,$C216-SUM($BU216:BU216))))</f>
        <v>0</v>
      </c>
      <c r="BW216" s="174">
        <f ca="1">IF(NOT(debteliminator),0,IF(OR(G$11=0,Y215+AO216-BF216&lt;=G$11),0,MIN(Y215+AO216-BF216-G$11,$C216-SUM($BU216:BV216))))</f>
        <v>0</v>
      </c>
      <c r="BX216" s="174">
        <f ca="1">IF(NOT(debteliminator),0,IF(OR(H$11=0,Z215+AP216-BG216&lt;=H$11),0,MIN(Z215+AP216-BG216-H$11,$C216-SUM($BU216:BW216))))</f>
        <v>0</v>
      </c>
      <c r="BY216" s="174">
        <f ca="1">IF(NOT(debteliminator),0,IF(OR(I$11=0,AA215+AQ216-BH216&lt;=I$11),0,MIN(AA215+AQ216-BH216-I$11,$C216-SUM($BU216:BX216))))</f>
        <v>0</v>
      </c>
      <c r="BZ216" s="174">
        <f ca="1">IF(NOT(debteliminator),0,IF(OR(J$11=0,AB215+AR216-BI216&lt;=J$11),0,MIN(AB215+AR216-BI216-J$11,$C216-SUM($BU216:BY216))))</f>
        <v>0</v>
      </c>
      <c r="CA216" s="174">
        <f ca="1">IF(NOT(debteliminator),0,IF(OR(K$11=0,AC215+AS216-BJ216&lt;=K$11),0,MIN(AC215+AS216-BJ216-K$11,$C216-SUM($BU216:BZ216))))</f>
        <v>0</v>
      </c>
      <c r="CB216" s="174">
        <f ca="1">IF(NOT(debteliminator),0,IF(OR(L$11=0,AD215+AT216-BK216&lt;=L$11),0,MIN(AD215+AT216-BK216-L$11,$C216-SUM($BU216:CA216))))</f>
        <v>0</v>
      </c>
      <c r="CC216" s="174">
        <f ca="1">IF(NOT(debteliminator),0,IF(OR(M$11=0,AE215+AU216-BL216&lt;=M$11),0,MIN(AE215+AU216-BL216-M$11,$C216-SUM($BU216:CB216))))</f>
        <v>0</v>
      </c>
      <c r="CD216" s="174">
        <f ca="1">IF(NOT(debteliminator),0,IF(OR(N$11=0,AF215+AV216-BM216&lt;=N$11),0,MIN(AF215+AV216-BM216-N$11,$C216-SUM($BU216:CC216))))</f>
        <v>0</v>
      </c>
      <c r="CE216" s="174">
        <f ca="1">IF(NOT(debteliminator),0,IF(OR(O$11=0,AG215+AW216-BN216&lt;=O$11),0,MIN(AG215+AW216-BN216-O$11,$C216-SUM($BU216:CD216))))</f>
        <v>0</v>
      </c>
      <c r="CF216" s="174">
        <f ca="1">IF(NOT(debteliminator),0,IF(OR(P$11=0,AH215+AX216-BO216&lt;=P$11),0,MIN(AH215+AX216-BO216-P$11,$C216-SUM($BU216:CE216))))</f>
        <v>0</v>
      </c>
      <c r="CG216" s="174">
        <f ca="1">IF(NOT(debteliminator),0,IF(OR(Q$11=0,AI215+AY216-BP216&lt;=Q$11),0,MIN(AI215+AY216-BP216-Q$11,$C216-SUM($BU216:CF216))))</f>
        <v>0</v>
      </c>
      <c r="CH216" s="174">
        <f ca="1">IF(NOT(debteliminator),0,IF(OR(R$11=0,AJ215+AZ216-BQ216&lt;=R$11),0,MIN(AJ215+AZ216-BQ216-R$11,$C216-SUM($BU216:CG216))))</f>
        <v>0</v>
      </c>
      <c r="CI216" s="174">
        <f ca="1">IF(NOT(debteliminator),0,IF(OR(S$11=0,AK215+BA216-BR216&lt;=S$11),0,MIN(AK215+BA216-BR216-S$11,$C216-SUM($BU216:CH216))))</f>
        <v>0</v>
      </c>
      <c r="CJ216" s="177">
        <f t="shared" ca="1" si="97"/>
        <v>0</v>
      </c>
      <c r="CL216" s="178">
        <f t="shared" ca="1" si="100"/>
        <v>0</v>
      </c>
      <c r="CM216" s="174">
        <f ca="1">IF(X215&lt;=0,0,IF($C216-$CJ216&lt;=SUM($CL216:CL216),0,IF(BE216+$C216-$CJ216-SUM($CL216:CL216)&gt;X215+AN216,X215+AN216-BE216,$C216-$CJ216-SUM($CL216:CL216))))</f>
        <v>0</v>
      </c>
      <c r="CN216" s="174">
        <f ca="1">IF(Y215&lt;=0,0,IF($C216-$CJ216&lt;=SUM($CL216:CM216),0,IF(BF216+$C216-$CJ216-SUM($CL216:CM216)&gt;Y215+AO216,Y215+AO216-BF216,$C216-$CJ216-SUM($CL216:CM216))))</f>
        <v>0</v>
      </c>
      <c r="CO216" s="174">
        <f ca="1">IF(Z215&lt;=0,0,IF($C216-$CJ216&lt;=SUM($CL216:CN216),0,IF(BG216+$C216-$CJ216-SUM($CL216:CN216)&gt;Z215+AP216,Z215+AP216-BG216,$C216-$CJ216-SUM($CL216:CN216))))</f>
        <v>0</v>
      </c>
      <c r="CP216" s="174">
        <f ca="1">IF(AA215&lt;=0,0,IF($C216-$CJ216&lt;=SUM($CL216:CO216),0,IF(BH216+$C216-$CJ216-SUM($CL216:CO216)&gt;AA215+AQ216,AA215+AQ216-BH216,$C216-$CJ216-SUM($CL216:CO216))))</f>
        <v>0</v>
      </c>
      <c r="CQ216" s="174">
        <f ca="1">IF(AB215&lt;=0,0,IF($C216-$CJ216&lt;=SUM($CL216:CP216),0,IF(BI216+$C216-$CJ216-SUM($CL216:CP216)&gt;AB215+AR216,AB215+AR216-BI216,$C216-$CJ216-SUM($CL216:CP216))))</f>
        <v>0</v>
      </c>
      <c r="CR216" s="174">
        <f ca="1">IF(AC215&lt;=0,0,IF($C216-$CJ216&lt;=SUM($CL216:CQ216),0,IF(BJ216+$C216-$CJ216-SUM($CL216:CQ216)&gt;AC215+AS216,AC215+AS216-BJ216,$C216-$CJ216-SUM($CL216:CQ216))))</f>
        <v>0</v>
      </c>
      <c r="CS216" s="174">
        <f ca="1">IF(AD215&lt;=0,0,IF($C216-$CJ216&lt;=SUM($CL216:CR216),0,IF(BK216+$C216-$CJ216-SUM($CL216:CR216)&gt;AD215+AT216,AD215+AT216-BK216,$C216-$CJ216-SUM($CL216:CR216))))</f>
        <v>0</v>
      </c>
      <c r="CT216" s="174">
        <f ca="1">IF(AE215&lt;=0,0,IF($C216-$CJ216&lt;=SUM($CL216:CS216),0,IF(BL216+$C216-$CJ216-SUM($CL216:CS216)&gt;AE215+AU216,AE215+AU216-BL216,$C216-$CJ216-SUM($CL216:CS216))))</f>
        <v>0</v>
      </c>
      <c r="CU216" s="174">
        <f ca="1">IF(AF215&lt;=0,0,IF($C216-$CJ216&lt;=SUM($CL216:CT216),0,IF(BM216+$C216-$CJ216-SUM($CL216:CT216)&gt;AF215+AV216,AF215+AV216-BM216,$C216-$CJ216-SUM($CL216:CT216))))</f>
        <v>0</v>
      </c>
      <c r="CV216" s="174">
        <f ca="1">IF(AG215&lt;=0,0,IF($C216-$CJ216&lt;=SUM($CL216:CU216),0,IF(BN216+$C216-$CJ216-SUM($CL216:CU216)&gt;AG215+AW216,AG215+AW216-BN216,$C216-$CJ216-SUM($CL216:CU216))))</f>
        <v>0</v>
      </c>
      <c r="CW216" s="174">
        <f ca="1">IF(AH215&lt;=0,0,IF($C216-$CJ216&lt;=SUM($CL216:CV216),0,IF(BO216+$C216-$CJ216-SUM($CL216:CV216)&gt;AH215+AX216,AH215+AX216-BO216,$C216-$CJ216-SUM($CL216:CV216))))</f>
        <v>0</v>
      </c>
      <c r="CX216" s="174">
        <f ca="1">IF(AI215&lt;=0,0,IF($C216-$CJ216&lt;=SUM($CL216:CW216),0,IF(BP216+$C216-$CJ216-SUM($CL216:CW216)&gt;AI215+AY216,AI215+AY216-BP216,$C216-$CJ216-SUM($CL216:CW216))))</f>
        <v>0</v>
      </c>
      <c r="CY216" s="174">
        <f ca="1">IF(AJ215&lt;=0,0,IF($C216-$CJ216&lt;=SUM($CL216:CX216),0,IF(BQ216+$C216-$CJ216-SUM($CL216:CX216)&gt;AJ215+AZ216,AJ215+AZ216-BQ216,$C216-$CJ216-SUM($CL216:CX216))))</f>
        <v>0</v>
      </c>
      <c r="CZ216" s="174">
        <f ca="1">IF(AK215&lt;=0,0,IF($C216-$CJ216&lt;=SUM($CL216:CY216),0,IF(BR216+$C216-$CJ216-SUM($CL216:CY216)&gt;AK215+BA216,AK215+BA216-BR216,$C216-$CJ216-SUM($CL216:CY216))))</f>
        <v>0</v>
      </c>
      <c r="DA216" s="176"/>
      <c r="DB216" s="176"/>
    </row>
    <row r="217" spans="1:106">
      <c r="A217" s="165" t="str">
        <f t="shared" ref="A217:A280" ca="1" si="124">IF(SUM(W216:AK216)&lt;=0,"",A216+1)</f>
        <v/>
      </c>
      <c r="B217" s="166" t="e">
        <f t="shared" ca="1" si="98"/>
        <v>#N/A</v>
      </c>
      <c r="C217" s="169" t="str">
        <f ca="1">IF(A217="","",IF(debteliminator,IF(($E$7-BS217)&lt;0,0,$E$7-BS217),0)+D217)</f>
        <v/>
      </c>
      <c r="D217" s="420"/>
      <c r="E217" s="172">
        <f t="shared" ca="1" si="99"/>
        <v>0</v>
      </c>
      <c r="F217" s="172">
        <f t="shared" ca="1" si="101"/>
        <v>0</v>
      </c>
      <c r="G217" s="172">
        <f t="shared" ca="1" si="102"/>
        <v>0</v>
      </c>
      <c r="H217" s="172">
        <f t="shared" ca="1" si="103"/>
        <v>0</v>
      </c>
      <c r="I217" s="172">
        <f t="shared" ca="1" si="104"/>
        <v>0</v>
      </c>
      <c r="J217" s="172">
        <f t="shared" ca="1" si="105"/>
        <v>0</v>
      </c>
      <c r="K217" s="172">
        <f t="shared" ca="1" si="106"/>
        <v>0</v>
      </c>
      <c r="L217" s="172">
        <f t="shared" ca="1" si="107"/>
        <v>0</v>
      </c>
      <c r="M217" s="172">
        <f t="shared" ca="1" si="108"/>
        <v>0</v>
      </c>
      <c r="N217" s="172">
        <f t="shared" ca="1" si="109"/>
        <v>0</v>
      </c>
      <c r="O217" s="172">
        <f t="shared" ca="1" si="110"/>
        <v>0</v>
      </c>
      <c r="P217" s="172">
        <f t="shared" ca="1" si="111"/>
        <v>0</v>
      </c>
      <c r="Q217" s="172">
        <f t="shared" ca="1" si="112"/>
        <v>0</v>
      </c>
      <c r="R217" s="172">
        <f t="shared" ca="1" si="113"/>
        <v>0</v>
      </c>
      <c r="S217" s="172">
        <f t="shared" ca="1" si="114"/>
        <v>0</v>
      </c>
      <c r="U217" s="169">
        <f t="shared" ref="U217:U280" ca="1" si="125">SUM(W217:AK217)</f>
        <v>0</v>
      </c>
      <c r="V217" s="173">
        <f t="shared" ref="V217:V280" ca="1" si="126">SUM(E217:S217)</f>
        <v>0</v>
      </c>
      <c r="W217" s="174">
        <f t="shared" ref="W217:W280" ca="1" si="127">IF(E$10=0,0,ROUND(W216-(E217-AM217),2))</f>
        <v>0</v>
      </c>
      <c r="X217" s="174">
        <f t="shared" ref="X217:AK232" ca="1" si="128">IF(F$10=0,0,ROUND(X216-(F217-AN217),2))</f>
        <v>0</v>
      </c>
      <c r="Y217" s="174">
        <f t="shared" ca="1" si="128"/>
        <v>0</v>
      </c>
      <c r="Z217" s="174">
        <f t="shared" ca="1" si="128"/>
        <v>0</v>
      </c>
      <c r="AA217" s="174">
        <f t="shared" ca="1" si="128"/>
        <v>0</v>
      </c>
      <c r="AB217" s="174">
        <f t="shared" ca="1" si="128"/>
        <v>0</v>
      </c>
      <c r="AC217" s="174">
        <f t="shared" ca="1" si="128"/>
        <v>0</v>
      </c>
      <c r="AD217" s="174">
        <f t="shared" ca="1" si="128"/>
        <v>0</v>
      </c>
      <c r="AE217" s="174">
        <f t="shared" ca="1" si="128"/>
        <v>0</v>
      </c>
      <c r="AF217" s="174">
        <f t="shared" ca="1" si="128"/>
        <v>0</v>
      </c>
      <c r="AG217" s="174">
        <f t="shared" ca="1" si="128"/>
        <v>0</v>
      </c>
      <c r="AH217" s="174">
        <f t="shared" ca="1" si="128"/>
        <v>0</v>
      </c>
      <c r="AI217" s="174">
        <f t="shared" ca="1" si="128"/>
        <v>0</v>
      </c>
      <c r="AJ217" s="174">
        <f t="shared" ca="1" si="128"/>
        <v>0</v>
      </c>
      <c r="AK217" s="174">
        <f t="shared" ca="1" si="128"/>
        <v>0</v>
      </c>
      <c r="AL217" s="179"/>
      <c r="AM217" s="174">
        <f t="shared" ref="AM217:AM280" ca="1" si="129">ROUND(W216*E$12/12,2)</f>
        <v>0</v>
      </c>
      <c r="AN217" s="174">
        <f t="shared" ref="AN217:BA232" ca="1" si="130">ROUND(X216*F$12/12,2)</f>
        <v>0</v>
      </c>
      <c r="AO217" s="174">
        <f t="shared" ca="1" si="130"/>
        <v>0</v>
      </c>
      <c r="AP217" s="174">
        <f t="shared" ca="1" si="130"/>
        <v>0</v>
      </c>
      <c r="AQ217" s="174">
        <f t="shared" ca="1" si="130"/>
        <v>0</v>
      </c>
      <c r="AR217" s="174">
        <f t="shared" ca="1" si="130"/>
        <v>0</v>
      </c>
      <c r="AS217" s="174">
        <f t="shared" ca="1" si="130"/>
        <v>0</v>
      </c>
      <c r="AT217" s="174">
        <f t="shared" ca="1" si="130"/>
        <v>0</v>
      </c>
      <c r="AU217" s="174">
        <f t="shared" ca="1" si="130"/>
        <v>0</v>
      </c>
      <c r="AV217" s="174">
        <f t="shared" ca="1" si="130"/>
        <v>0</v>
      </c>
      <c r="AW217" s="174">
        <f t="shared" ca="1" si="130"/>
        <v>0</v>
      </c>
      <c r="AX217" s="174">
        <f t="shared" ca="1" si="130"/>
        <v>0</v>
      </c>
      <c r="AY217" s="174">
        <f t="shared" ca="1" si="130"/>
        <v>0</v>
      </c>
      <c r="AZ217" s="174">
        <f t="shared" ca="1" si="130"/>
        <v>0</v>
      </c>
      <c r="BA217" s="174">
        <f t="shared" ca="1" si="130"/>
        <v>0</v>
      </c>
      <c r="BB217" s="175">
        <f t="shared" ref="BB217:BB280" ca="1" si="131">SUM(AM217:BA217)</f>
        <v>0</v>
      </c>
      <c r="BC217" s="176"/>
      <c r="BD217" s="174">
        <f t="shared" ref="BD217:BD280" ca="1" si="132">IF(W216&gt;0,IF((W216+AM217)&lt;E$13,W216+AM217,E$13),0)</f>
        <v>0</v>
      </c>
      <c r="BE217" s="174">
        <f t="shared" ref="BE217:BR232" ca="1" si="133">IF(X216&gt;0,IF((X216+AN217)&lt;F$13,X216+AN217,F$13),0)</f>
        <v>0</v>
      </c>
      <c r="BF217" s="174">
        <f t="shared" ca="1" si="133"/>
        <v>0</v>
      </c>
      <c r="BG217" s="174">
        <f t="shared" ca="1" si="133"/>
        <v>0</v>
      </c>
      <c r="BH217" s="174">
        <f t="shared" ca="1" si="133"/>
        <v>0</v>
      </c>
      <c r="BI217" s="174">
        <f t="shared" ca="1" si="133"/>
        <v>0</v>
      </c>
      <c r="BJ217" s="174">
        <f t="shared" ca="1" si="133"/>
        <v>0</v>
      </c>
      <c r="BK217" s="174">
        <f t="shared" ca="1" si="133"/>
        <v>0</v>
      </c>
      <c r="BL217" s="174">
        <f t="shared" ca="1" si="133"/>
        <v>0</v>
      </c>
      <c r="BM217" s="174">
        <f t="shared" ca="1" si="133"/>
        <v>0</v>
      </c>
      <c r="BN217" s="174">
        <f t="shared" ca="1" si="133"/>
        <v>0</v>
      </c>
      <c r="BO217" s="174">
        <f t="shared" ca="1" si="133"/>
        <v>0</v>
      </c>
      <c r="BP217" s="174">
        <f t="shared" ca="1" si="133"/>
        <v>0</v>
      </c>
      <c r="BQ217" s="174">
        <f t="shared" ca="1" si="133"/>
        <v>0</v>
      </c>
      <c r="BR217" s="174">
        <f t="shared" ca="1" si="133"/>
        <v>0</v>
      </c>
      <c r="BS217" s="177">
        <f t="shared" ref="BS217:BS280" ca="1" si="134">SUM(BD217:BR217)</f>
        <v>0</v>
      </c>
      <c r="BT217" s="175"/>
      <c r="BU217" s="178">
        <f ca="1">IF(NOT(debteliminator),0,IF(OR(E$11=0,W216+AM217-BD217&lt;=E$11),0,MIN(W216+AM217-BD217-E$11,$C217)))</f>
        <v>0</v>
      </c>
      <c r="BV217" s="174">
        <f ca="1">IF(NOT(debteliminator),0,IF(OR(F$11=0,X216+AN217-BE217&lt;=F$11),0,MIN(X216+AN217-BE217-F$11,$C217-SUM($BU217:BU217))))</f>
        <v>0</v>
      </c>
      <c r="BW217" s="174">
        <f ca="1">IF(NOT(debteliminator),0,IF(OR(G$11=0,Y216+AO217-BF217&lt;=G$11),0,MIN(Y216+AO217-BF217-G$11,$C217-SUM($BU217:BV217))))</f>
        <v>0</v>
      </c>
      <c r="BX217" s="174">
        <f ca="1">IF(NOT(debteliminator),0,IF(OR(H$11=0,Z216+AP217-BG217&lt;=H$11),0,MIN(Z216+AP217-BG217-H$11,$C217-SUM($BU217:BW217))))</f>
        <v>0</v>
      </c>
      <c r="BY217" s="174">
        <f ca="1">IF(NOT(debteliminator),0,IF(OR(I$11=0,AA216+AQ217-BH217&lt;=I$11),0,MIN(AA216+AQ217-BH217-I$11,$C217-SUM($BU217:BX217))))</f>
        <v>0</v>
      </c>
      <c r="BZ217" s="174">
        <f ca="1">IF(NOT(debteliminator),0,IF(OR(J$11=0,AB216+AR217-BI217&lt;=J$11),0,MIN(AB216+AR217-BI217-J$11,$C217-SUM($BU217:BY217))))</f>
        <v>0</v>
      </c>
      <c r="CA217" s="174">
        <f ca="1">IF(NOT(debteliminator),0,IF(OR(K$11=0,AC216+AS217-BJ217&lt;=K$11),0,MIN(AC216+AS217-BJ217-K$11,$C217-SUM($BU217:BZ217))))</f>
        <v>0</v>
      </c>
      <c r="CB217" s="174">
        <f ca="1">IF(NOT(debteliminator),0,IF(OR(L$11=0,AD216+AT217-BK217&lt;=L$11),0,MIN(AD216+AT217-BK217-L$11,$C217-SUM($BU217:CA217))))</f>
        <v>0</v>
      </c>
      <c r="CC217" s="174">
        <f ca="1">IF(NOT(debteliminator),0,IF(OR(M$11=0,AE216+AU217-BL217&lt;=M$11),0,MIN(AE216+AU217-BL217-M$11,$C217-SUM($BU217:CB217))))</f>
        <v>0</v>
      </c>
      <c r="CD217" s="174">
        <f ca="1">IF(NOT(debteliminator),0,IF(OR(N$11=0,AF216+AV217-BM217&lt;=N$11),0,MIN(AF216+AV217-BM217-N$11,$C217-SUM($BU217:CC217))))</f>
        <v>0</v>
      </c>
      <c r="CE217" s="174">
        <f ca="1">IF(NOT(debteliminator),0,IF(OR(O$11=0,AG216+AW217-BN217&lt;=O$11),0,MIN(AG216+AW217-BN217-O$11,$C217-SUM($BU217:CD217))))</f>
        <v>0</v>
      </c>
      <c r="CF217" s="174">
        <f ca="1">IF(NOT(debteliminator),0,IF(OR(P$11=0,AH216+AX217-BO217&lt;=P$11),0,MIN(AH216+AX217-BO217-P$11,$C217-SUM($BU217:CE217))))</f>
        <v>0</v>
      </c>
      <c r="CG217" s="174">
        <f ca="1">IF(NOT(debteliminator),0,IF(OR(Q$11=0,AI216+AY217-BP217&lt;=Q$11),0,MIN(AI216+AY217-BP217-Q$11,$C217-SUM($BU217:CF217))))</f>
        <v>0</v>
      </c>
      <c r="CH217" s="174">
        <f ca="1">IF(NOT(debteliminator),0,IF(OR(R$11=0,AJ216+AZ217-BQ217&lt;=R$11),0,MIN(AJ216+AZ217-BQ217-R$11,$C217-SUM($BU217:CG217))))</f>
        <v>0</v>
      </c>
      <c r="CI217" s="174">
        <f ca="1">IF(NOT(debteliminator),0,IF(OR(S$11=0,AK216+BA217-BR217&lt;=S$11),0,MIN(AK216+BA217-BR217-S$11,$C217-SUM($BU217:CH217))))</f>
        <v>0</v>
      </c>
      <c r="CJ217" s="177">
        <f t="shared" ref="CJ217:CJ280" ca="1" si="135">SUM(BU217:CI217)</f>
        <v>0</v>
      </c>
      <c r="CL217" s="178">
        <f t="shared" ca="1" si="100"/>
        <v>0</v>
      </c>
      <c r="CM217" s="174">
        <f ca="1">IF(X216&lt;=0,0,IF($C217-$CJ217&lt;=SUM($CL217:CL217),0,IF(BE217+$C217-$CJ217-SUM($CL217:CL217)&gt;X216+AN217,X216+AN217-BE217,$C217-$CJ217-SUM($CL217:CL217))))</f>
        <v>0</v>
      </c>
      <c r="CN217" s="174">
        <f ca="1">IF(Y216&lt;=0,0,IF($C217-$CJ217&lt;=SUM($CL217:CM217),0,IF(BF217+$C217-$CJ217-SUM($CL217:CM217)&gt;Y216+AO217,Y216+AO217-BF217,$C217-$CJ217-SUM($CL217:CM217))))</f>
        <v>0</v>
      </c>
      <c r="CO217" s="174">
        <f ca="1">IF(Z216&lt;=0,0,IF($C217-$CJ217&lt;=SUM($CL217:CN217),0,IF(BG217+$C217-$CJ217-SUM($CL217:CN217)&gt;Z216+AP217,Z216+AP217-BG217,$C217-$CJ217-SUM($CL217:CN217))))</f>
        <v>0</v>
      </c>
      <c r="CP217" s="174">
        <f ca="1">IF(AA216&lt;=0,0,IF($C217-$CJ217&lt;=SUM($CL217:CO217),0,IF(BH217+$C217-$CJ217-SUM($CL217:CO217)&gt;AA216+AQ217,AA216+AQ217-BH217,$C217-$CJ217-SUM($CL217:CO217))))</f>
        <v>0</v>
      </c>
      <c r="CQ217" s="174">
        <f ca="1">IF(AB216&lt;=0,0,IF($C217-$CJ217&lt;=SUM($CL217:CP217),0,IF(BI217+$C217-$CJ217-SUM($CL217:CP217)&gt;AB216+AR217,AB216+AR217-BI217,$C217-$CJ217-SUM($CL217:CP217))))</f>
        <v>0</v>
      </c>
      <c r="CR217" s="174">
        <f ca="1">IF(AC216&lt;=0,0,IF($C217-$CJ217&lt;=SUM($CL217:CQ217),0,IF(BJ217+$C217-$CJ217-SUM($CL217:CQ217)&gt;AC216+AS217,AC216+AS217-BJ217,$C217-$CJ217-SUM($CL217:CQ217))))</f>
        <v>0</v>
      </c>
      <c r="CS217" s="174">
        <f ca="1">IF(AD216&lt;=0,0,IF($C217-$CJ217&lt;=SUM($CL217:CR217),0,IF(BK217+$C217-$CJ217-SUM($CL217:CR217)&gt;AD216+AT217,AD216+AT217-BK217,$C217-$CJ217-SUM($CL217:CR217))))</f>
        <v>0</v>
      </c>
      <c r="CT217" s="174">
        <f ca="1">IF(AE216&lt;=0,0,IF($C217-$CJ217&lt;=SUM($CL217:CS217),0,IF(BL217+$C217-$CJ217-SUM($CL217:CS217)&gt;AE216+AU217,AE216+AU217-BL217,$C217-$CJ217-SUM($CL217:CS217))))</f>
        <v>0</v>
      </c>
      <c r="CU217" s="174">
        <f ca="1">IF(AF216&lt;=0,0,IF($C217-$CJ217&lt;=SUM($CL217:CT217),0,IF(BM217+$C217-$CJ217-SUM($CL217:CT217)&gt;AF216+AV217,AF216+AV217-BM217,$C217-$CJ217-SUM($CL217:CT217))))</f>
        <v>0</v>
      </c>
      <c r="CV217" s="174">
        <f ca="1">IF(AG216&lt;=0,0,IF($C217-$CJ217&lt;=SUM($CL217:CU217),0,IF(BN217+$C217-$CJ217-SUM($CL217:CU217)&gt;AG216+AW217,AG216+AW217-BN217,$C217-$CJ217-SUM($CL217:CU217))))</f>
        <v>0</v>
      </c>
      <c r="CW217" s="174">
        <f ca="1">IF(AH216&lt;=0,0,IF($C217-$CJ217&lt;=SUM($CL217:CV217),0,IF(BO217+$C217-$CJ217-SUM($CL217:CV217)&gt;AH216+AX217,AH216+AX217-BO217,$C217-$CJ217-SUM($CL217:CV217))))</f>
        <v>0</v>
      </c>
      <c r="CX217" s="174">
        <f ca="1">IF(AI216&lt;=0,0,IF($C217-$CJ217&lt;=SUM($CL217:CW217),0,IF(BP217+$C217-$CJ217-SUM($CL217:CW217)&gt;AI216+AY217,AI216+AY217-BP217,$C217-$CJ217-SUM($CL217:CW217))))</f>
        <v>0</v>
      </c>
      <c r="CY217" s="174">
        <f ca="1">IF(AJ216&lt;=0,0,IF($C217-$CJ217&lt;=SUM($CL217:CX217),0,IF(BQ217+$C217-$CJ217-SUM($CL217:CX217)&gt;AJ216+AZ217,AJ216+AZ217-BQ217,$C217-$CJ217-SUM($CL217:CX217))))</f>
        <v>0</v>
      </c>
      <c r="CZ217" s="174">
        <f ca="1">IF(AK216&lt;=0,0,IF($C217-$CJ217&lt;=SUM($CL217:CY217),0,IF(BR217+$C217-$CJ217-SUM($CL217:CY217)&gt;AK216+BA217,AK216+BA217-BR217,$C217-$CJ217-SUM($CL217:CY217))))</f>
        <v>0</v>
      </c>
      <c r="DA217" s="176"/>
      <c r="DB217" s="176"/>
    </row>
    <row r="218" spans="1:106">
      <c r="A218" s="165" t="str">
        <f t="shared" ca="1" si="124"/>
        <v/>
      </c>
      <c r="B218" s="166" t="e">
        <f t="shared" ref="B218:B281" ca="1" si="136">IF(A218="",NA(),DATE(YEAR(B217),MONTH(B217)+1,1))</f>
        <v>#N/A</v>
      </c>
      <c r="C218" s="169" t="str">
        <f ca="1">IF(A218="","",IF(debteliminator,IF(($E$7-BS218)&lt;0,0,$E$7-BS218),0)+D218)</f>
        <v/>
      </c>
      <c r="D218" s="420"/>
      <c r="E218" s="172">
        <f t="shared" ref="E218:E281" ca="1" si="137">BD218+CL218+BU218</f>
        <v>0</v>
      </c>
      <c r="F218" s="172">
        <f t="shared" ca="1" si="101"/>
        <v>0</v>
      </c>
      <c r="G218" s="172">
        <f t="shared" ca="1" si="102"/>
        <v>0</v>
      </c>
      <c r="H218" s="172">
        <f t="shared" ca="1" si="103"/>
        <v>0</v>
      </c>
      <c r="I218" s="172">
        <f t="shared" ca="1" si="104"/>
        <v>0</v>
      </c>
      <c r="J218" s="172">
        <f t="shared" ca="1" si="105"/>
        <v>0</v>
      </c>
      <c r="K218" s="172">
        <f t="shared" ca="1" si="106"/>
        <v>0</v>
      </c>
      <c r="L218" s="172">
        <f t="shared" ca="1" si="107"/>
        <v>0</v>
      </c>
      <c r="M218" s="172">
        <f t="shared" ca="1" si="108"/>
        <v>0</v>
      </c>
      <c r="N218" s="172">
        <f t="shared" ca="1" si="109"/>
        <v>0</v>
      </c>
      <c r="O218" s="172">
        <f t="shared" ca="1" si="110"/>
        <v>0</v>
      </c>
      <c r="P218" s="172">
        <f t="shared" ca="1" si="111"/>
        <v>0</v>
      </c>
      <c r="Q218" s="172">
        <f t="shared" ca="1" si="112"/>
        <v>0</v>
      </c>
      <c r="R218" s="172">
        <f t="shared" ca="1" si="113"/>
        <v>0</v>
      </c>
      <c r="S218" s="172">
        <f t="shared" ca="1" si="114"/>
        <v>0</v>
      </c>
      <c r="U218" s="169">
        <f t="shared" ca="1" si="125"/>
        <v>0</v>
      </c>
      <c r="V218" s="173">
        <f t="shared" ca="1" si="126"/>
        <v>0</v>
      </c>
      <c r="W218" s="174">
        <f t="shared" ca="1" si="127"/>
        <v>0</v>
      </c>
      <c r="X218" s="174">
        <f t="shared" ca="1" si="128"/>
        <v>0</v>
      </c>
      <c r="Y218" s="174">
        <f t="shared" ca="1" si="128"/>
        <v>0</v>
      </c>
      <c r="Z218" s="174">
        <f t="shared" ca="1" si="128"/>
        <v>0</v>
      </c>
      <c r="AA218" s="174">
        <f t="shared" ca="1" si="128"/>
        <v>0</v>
      </c>
      <c r="AB218" s="174">
        <f t="shared" ca="1" si="128"/>
        <v>0</v>
      </c>
      <c r="AC218" s="174">
        <f t="shared" ca="1" si="128"/>
        <v>0</v>
      </c>
      <c r="AD218" s="174">
        <f t="shared" ca="1" si="128"/>
        <v>0</v>
      </c>
      <c r="AE218" s="174">
        <f t="shared" ca="1" si="128"/>
        <v>0</v>
      </c>
      <c r="AF218" s="174">
        <f t="shared" ca="1" si="128"/>
        <v>0</v>
      </c>
      <c r="AG218" s="174">
        <f t="shared" ca="1" si="128"/>
        <v>0</v>
      </c>
      <c r="AH218" s="174">
        <f t="shared" ca="1" si="128"/>
        <v>0</v>
      </c>
      <c r="AI218" s="174">
        <f t="shared" ca="1" si="128"/>
        <v>0</v>
      </c>
      <c r="AJ218" s="174">
        <f t="shared" ca="1" si="128"/>
        <v>0</v>
      </c>
      <c r="AK218" s="174">
        <f t="shared" ca="1" si="128"/>
        <v>0</v>
      </c>
      <c r="AL218" s="179"/>
      <c r="AM218" s="174">
        <f t="shared" ca="1" si="129"/>
        <v>0</v>
      </c>
      <c r="AN218" s="174">
        <f t="shared" ca="1" si="130"/>
        <v>0</v>
      </c>
      <c r="AO218" s="174">
        <f t="shared" ca="1" si="130"/>
        <v>0</v>
      </c>
      <c r="AP218" s="174">
        <f t="shared" ca="1" si="130"/>
        <v>0</v>
      </c>
      <c r="AQ218" s="174">
        <f t="shared" ca="1" si="130"/>
        <v>0</v>
      </c>
      <c r="AR218" s="174">
        <f t="shared" ca="1" si="130"/>
        <v>0</v>
      </c>
      <c r="AS218" s="174">
        <f t="shared" ca="1" si="130"/>
        <v>0</v>
      </c>
      <c r="AT218" s="174">
        <f t="shared" ca="1" si="130"/>
        <v>0</v>
      </c>
      <c r="AU218" s="174">
        <f t="shared" ca="1" si="130"/>
        <v>0</v>
      </c>
      <c r="AV218" s="174">
        <f t="shared" ca="1" si="130"/>
        <v>0</v>
      </c>
      <c r="AW218" s="174">
        <f t="shared" ca="1" si="130"/>
        <v>0</v>
      </c>
      <c r="AX218" s="174">
        <f t="shared" ca="1" si="130"/>
        <v>0</v>
      </c>
      <c r="AY218" s="174">
        <f t="shared" ca="1" si="130"/>
        <v>0</v>
      </c>
      <c r="AZ218" s="174">
        <f t="shared" ca="1" si="130"/>
        <v>0</v>
      </c>
      <c r="BA218" s="174">
        <f t="shared" ca="1" si="130"/>
        <v>0</v>
      </c>
      <c r="BB218" s="175">
        <f t="shared" ca="1" si="131"/>
        <v>0</v>
      </c>
      <c r="BC218" s="176"/>
      <c r="BD218" s="174">
        <f t="shared" ca="1" si="132"/>
        <v>0</v>
      </c>
      <c r="BE218" s="174">
        <f t="shared" ca="1" si="133"/>
        <v>0</v>
      </c>
      <c r="BF218" s="174">
        <f t="shared" ca="1" si="133"/>
        <v>0</v>
      </c>
      <c r="BG218" s="174">
        <f t="shared" ca="1" si="133"/>
        <v>0</v>
      </c>
      <c r="BH218" s="174">
        <f t="shared" ca="1" si="133"/>
        <v>0</v>
      </c>
      <c r="BI218" s="174">
        <f t="shared" ca="1" si="133"/>
        <v>0</v>
      </c>
      <c r="BJ218" s="174">
        <f t="shared" ca="1" si="133"/>
        <v>0</v>
      </c>
      <c r="BK218" s="174">
        <f t="shared" ca="1" si="133"/>
        <v>0</v>
      </c>
      <c r="BL218" s="174">
        <f t="shared" ca="1" si="133"/>
        <v>0</v>
      </c>
      <c r="BM218" s="174">
        <f t="shared" ca="1" si="133"/>
        <v>0</v>
      </c>
      <c r="BN218" s="174">
        <f t="shared" ca="1" si="133"/>
        <v>0</v>
      </c>
      <c r="BO218" s="174">
        <f t="shared" ca="1" si="133"/>
        <v>0</v>
      </c>
      <c r="BP218" s="174">
        <f t="shared" ca="1" si="133"/>
        <v>0</v>
      </c>
      <c r="BQ218" s="174">
        <f t="shared" ca="1" si="133"/>
        <v>0</v>
      </c>
      <c r="BR218" s="174">
        <f t="shared" ca="1" si="133"/>
        <v>0</v>
      </c>
      <c r="BS218" s="177">
        <f t="shared" ca="1" si="134"/>
        <v>0</v>
      </c>
      <c r="BT218" s="175"/>
      <c r="BU218" s="178">
        <f ca="1">IF(NOT(debteliminator),0,IF(OR(E$11=0,W217+AM218-BD218&lt;=E$11),0,MIN(W217+AM218-BD218-E$11,$C218)))</f>
        <v>0</v>
      </c>
      <c r="BV218" s="174">
        <f ca="1">IF(NOT(debteliminator),0,IF(OR(F$11=0,X217+AN218-BE218&lt;=F$11),0,MIN(X217+AN218-BE218-F$11,$C218-SUM($BU218:BU218))))</f>
        <v>0</v>
      </c>
      <c r="BW218" s="174">
        <f ca="1">IF(NOT(debteliminator),0,IF(OR(G$11=0,Y217+AO218-BF218&lt;=G$11),0,MIN(Y217+AO218-BF218-G$11,$C218-SUM($BU218:BV218))))</f>
        <v>0</v>
      </c>
      <c r="BX218" s="174">
        <f ca="1">IF(NOT(debteliminator),0,IF(OR(H$11=0,Z217+AP218-BG218&lt;=H$11),0,MIN(Z217+AP218-BG218-H$11,$C218-SUM($BU218:BW218))))</f>
        <v>0</v>
      </c>
      <c r="BY218" s="174">
        <f ca="1">IF(NOT(debteliminator),0,IF(OR(I$11=0,AA217+AQ218-BH218&lt;=I$11),0,MIN(AA217+AQ218-BH218-I$11,$C218-SUM($BU218:BX218))))</f>
        <v>0</v>
      </c>
      <c r="BZ218" s="174">
        <f ca="1">IF(NOT(debteliminator),0,IF(OR(J$11=0,AB217+AR218-BI218&lt;=J$11),0,MIN(AB217+AR218-BI218-J$11,$C218-SUM($BU218:BY218))))</f>
        <v>0</v>
      </c>
      <c r="CA218" s="174">
        <f ca="1">IF(NOT(debteliminator),0,IF(OR(K$11=0,AC217+AS218-BJ218&lt;=K$11),0,MIN(AC217+AS218-BJ218-K$11,$C218-SUM($BU218:BZ218))))</f>
        <v>0</v>
      </c>
      <c r="CB218" s="174">
        <f ca="1">IF(NOT(debteliminator),0,IF(OR(L$11=0,AD217+AT218-BK218&lt;=L$11),0,MIN(AD217+AT218-BK218-L$11,$C218-SUM($BU218:CA218))))</f>
        <v>0</v>
      </c>
      <c r="CC218" s="174">
        <f ca="1">IF(NOT(debteliminator),0,IF(OR(M$11=0,AE217+AU218-BL218&lt;=M$11),0,MIN(AE217+AU218-BL218-M$11,$C218-SUM($BU218:CB218))))</f>
        <v>0</v>
      </c>
      <c r="CD218" s="174">
        <f ca="1">IF(NOT(debteliminator),0,IF(OR(N$11=0,AF217+AV218-BM218&lt;=N$11),0,MIN(AF217+AV218-BM218-N$11,$C218-SUM($BU218:CC218))))</f>
        <v>0</v>
      </c>
      <c r="CE218" s="174">
        <f ca="1">IF(NOT(debteliminator),0,IF(OR(O$11=0,AG217+AW218-BN218&lt;=O$11),0,MIN(AG217+AW218-BN218-O$11,$C218-SUM($BU218:CD218))))</f>
        <v>0</v>
      </c>
      <c r="CF218" s="174">
        <f ca="1">IF(NOT(debteliminator),0,IF(OR(P$11=0,AH217+AX218-BO218&lt;=P$11),0,MIN(AH217+AX218-BO218-P$11,$C218-SUM($BU218:CE218))))</f>
        <v>0</v>
      </c>
      <c r="CG218" s="174">
        <f ca="1">IF(NOT(debteliminator),0,IF(OR(Q$11=0,AI217+AY218-BP218&lt;=Q$11),0,MIN(AI217+AY218-BP218-Q$11,$C218-SUM($BU218:CF218))))</f>
        <v>0</v>
      </c>
      <c r="CH218" s="174">
        <f ca="1">IF(NOT(debteliminator),0,IF(OR(R$11=0,AJ217+AZ218-BQ218&lt;=R$11),0,MIN(AJ217+AZ218-BQ218-R$11,$C218-SUM($BU218:CG218))))</f>
        <v>0</v>
      </c>
      <c r="CI218" s="174">
        <f ca="1">IF(NOT(debteliminator),0,IF(OR(S$11=0,AK217+BA218-BR218&lt;=S$11),0,MIN(AK217+BA218-BR218-S$11,$C218-SUM($BU218:CH218))))</f>
        <v>0</v>
      </c>
      <c r="CJ218" s="177">
        <f t="shared" ca="1" si="135"/>
        <v>0</v>
      </c>
      <c r="CL218" s="178">
        <f t="shared" ref="CL218:CL281" ca="1" si="138">IF(W217&lt;=0,0,IF(BD218+$C218-$CJ218&gt;W217+AM218,W217+AM218-BD218,$C218-$CJ218))</f>
        <v>0</v>
      </c>
      <c r="CM218" s="174">
        <f ca="1">IF(X217&lt;=0,0,IF($C218-$CJ218&lt;=SUM($CL218:CL218),0,IF(BE218+$C218-$CJ218-SUM($CL218:CL218)&gt;X217+AN218,X217+AN218-BE218,$C218-$CJ218-SUM($CL218:CL218))))</f>
        <v>0</v>
      </c>
      <c r="CN218" s="174">
        <f ca="1">IF(Y217&lt;=0,0,IF($C218-$CJ218&lt;=SUM($CL218:CM218),0,IF(BF218+$C218-$CJ218-SUM($CL218:CM218)&gt;Y217+AO218,Y217+AO218-BF218,$C218-$CJ218-SUM($CL218:CM218))))</f>
        <v>0</v>
      </c>
      <c r="CO218" s="174">
        <f ca="1">IF(Z217&lt;=0,0,IF($C218-$CJ218&lt;=SUM($CL218:CN218),0,IF(BG218+$C218-$CJ218-SUM($CL218:CN218)&gt;Z217+AP218,Z217+AP218-BG218,$C218-$CJ218-SUM($CL218:CN218))))</f>
        <v>0</v>
      </c>
      <c r="CP218" s="174">
        <f ca="1">IF(AA217&lt;=0,0,IF($C218-$CJ218&lt;=SUM($CL218:CO218),0,IF(BH218+$C218-$CJ218-SUM($CL218:CO218)&gt;AA217+AQ218,AA217+AQ218-BH218,$C218-$CJ218-SUM($CL218:CO218))))</f>
        <v>0</v>
      </c>
      <c r="CQ218" s="174">
        <f ca="1">IF(AB217&lt;=0,0,IF($C218-$CJ218&lt;=SUM($CL218:CP218),0,IF(BI218+$C218-$CJ218-SUM($CL218:CP218)&gt;AB217+AR218,AB217+AR218-BI218,$C218-$CJ218-SUM($CL218:CP218))))</f>
        <v>0</v>
      </c>
      <c r="CR218" s="174">
        <f ca="1">IF(AC217&lt;=0,0,IF($C218-$CJ218&lt;=SUM($CL218:CQ218),0,IF(BJ218+$C218-$CJ218-SUM($CL218:CQ218)&gt;AC217+AS218,AC217+AS218-BJ218,$C218-$CJ218-SUM($CL218:CQ218))))</f>
        <v>0</v>
      </c>
      <c r="CS218" s="174">
        <f ca="1">IF(AD217&lt;=0,0,IF($C218-$CJ218&lt;=SUM($CL218:CR218),0,IF(BK218+$C218-$CJ218-SUM($CL218:CR218)&gt;AD217+AT218,AD217+AT218-BK218,$C218-$CJ218-SUM($CL218:CR218))))</f>
        <v>0</v>
      </c>
      <c r="CT218" s="174">
        <f ca="1">IF(AE217&lt;=0,0,IF($C218-$CJ218&lt;=SUM($CL218:CS218),0,IF(BL218+$C218-$CJ218-SUM($CL218:CS218)&gt;AE217+AU218,AE217+AU218-BL218,$C218-$CJ218-SUM($CL218:CS218))))</f>
        <v>0</v>
      </c>
      <c r="CU218" s="174">
        <f ca="1">IF(AF217&lt;=0,0,IF($C218-$CJ218&lt;=SUM($CL218:CT218),0,IF(BM218+$C218-$CJ218-SUM($CL218:CT218)&gt;AF217+AV218,AF217+AV218-BM218,$C218-$CJ218-SUM($CL218:CT218))))</f>
        <v>0</v>
      </c>
      <c r="CV218" s="174">
        <f ca="1">IF(AG217&lt;=0,0,IF($C218-$CJ218&lt;=SUM($CL218:CU218),0,IF(BN218+$C218-$CJ218-SUM($CL218:CU218)&gt;AG217+AW218,AG217+AW218-BN218,$C218-$CJ218-SUM($CL218:CU218))))</f>
        <v>0</v>
      </c>
      <c r="CW218" s="174">
        <f ca="1">IF(AH217&lt;=0,0,IF($C218-$CJ218&lt;=SUM($CL218:CV218),0,IF(BO218+$C218-$CJ218-SUM($CL218:CV218)&gt;AH217+AX218,AH217+AX218-BO218,$C218-$CJ218-SUM($CL218:CV218))))</f>
        <v>0</v>
      </c>
      <c r="CX218" s="174">
        <f ca="1">IF(AI217&lt;=0,0,IF($C218-$CJ218&lt;=SUM($CL218:CW218),0,IF(BP218+$C218-$CJ218-SUM($CL218:CW218)&gt;AI217+AY218,AI217+AY218-BP218,$C218-$CJ218-SUM($CL218:CW218))))</f>
        <v>0</v>
      </c>
      <c r="CY218" s="174">
        <f ca="1">IF(AJ217&lt;=0,0,IF($C218-$CJ218&lt;=SUM($CL218:CX218),0,IF(BQ218+$C218-$CJ218-SUM($CL218:CX218)&gt;AJ217+AZ218,AJ217+AZ218-BQ218,$C218-$CJ218-SUM($CL218:CX218))))</f>
        <v>0</v>
      </c>
      <c r="CZ218" s="174">
        <f ca="1">IF(AK217&lt;=0,0,IF($C218-$CJ218&lt;=SUM($CL218:CY218),0,IF(BR218+$C218-$CJ218-SUM($CL218:CY218)&gt;AK217+BA218,AK217+BA218-BR218,$C218-$CJ218-SUM($CL218:CY218))))</f>
        <v>0</v>
      </c>
      <c r="DA218" s="176"/>
      <c r="DB218" s="176"/>
    </row>
    <row r="219" spans="1:106">
      <c r="A219" s="165" t="str">
        <f t="shared" ca="1" si="124"/>
        <v/>
      </c>
      <c r="B219" s="166" t="e">
        <f t="shared" ca="1" si="136"/>
        <v>#N/A</v>
      </c>
      <c r="C219" s="169" t="str">
        <f ca="1">IF(A219="","",IF(debteliminator,IF(($E$7-BS219)&lt;0,0,$E$7-BS219),0)+D219)</f>
        <v/>
      </c>
      <c r="D219" s="420"/>
      <c r="E219" s="172">
        <f t="shared" ca="1" si="137"/>
        <v>0</v>
      </c>
      <c r="F219" s="172">
        <f t="shared" ca="1" si="101"/>
        <v>0</v>
      </c>
      <c r="G219" s="172">
        <f t="shared" ca="1" si="102"/>
        <v>0</v>
      </c>
      <c r="H219" s="172">
        <f t="shared" ca="1" si="103"/>
        <v>0</v>
      </c>
      <c r="I219" s="172">
        <f t="shared" ca="1" si="104"/>
        <v>0</v>
      </c>
      <c r="J219" s="172">
        <f t="shared" ca="1" si="105"/>
        <v>0</v>
      </c>
      <c r="K219" s="172">
        <f t="shared" ca="1" si="106"/>
        <v>0</v>
      </c>
      <c r="L219" s="172">
        <f t="shared" ca="1" si="107"/>
        <v>0</v>
      </c>
      <c r="M219" s="172">
        <f t="shared" ca="1" si="108"/>
        <v>0</v>
      </c>
      <c r="N219" s="172">
        <f t="shared" ca="1" si="109"/>
        <v>0</v>
      </c>
      <c r="O219" s="172">
        <f t="shared" ca="1" si="110"/>
        <v>0</v>
      </c>
      <c r="P219" s="172">
        <f t="shared" ca="1" si="111"/>
        <v>0</v>
      </c>
      <c r="Q219" s="172">
        <f t="shared" ca="1" si="112"/>
        <v>0</v>
      </c>
      <c r="R219" s="172">
        <f t="shared" ca="1" si="113"/>
        <v>0</v>
      </c>
      <c r="S219" s="172">
        <f t="shared" ca="1" si="114"/>
        <v>0</v>
      </c>
      <c r="U219" s="169">
        <f t="shared" ca="1" si="125"/>
        <v>0</v>
      </c>
      <c r="V219" s="173">
        <f t="shared" ca="1" si="126"/>
        <v>0</v>
      </c>
      <c r="W219" s="174">
        <f t="shared" ca="1" si="127"/>
        <v>0</v>
      </c>
      <c r="X219" s="174">
        <f t="shared" ca="1" si="128"/>
        <v>0</v>
      </c>
      <c r="Y219" s="174">
        <f t="shared" ca="1" si="128"/>
        <v>0</v>
      </c>
      <c r="Z219" s="174">
        <f t="shared" ca="1" si="128"/>
        <v>0</v>
      </c>
      <c r="AA219" s="174">
        <f t="shared" ca="1" si="128"/>
        <v>0</v>
      </c>
      <c r="AB219" s="174">
        <f t="shared" ca="1" si="128"/>
        <v>0</v>
      </c>
      <c r="AC219" s="174">
        <f t="shared" ca="1" si="128"/>
        <v>0</v>
      </c>
      <c r="AD219" s="174">
        <f t="shared" ca="1" si="128"/>
        <v>0</v>
      </c>
      <c r="AE219" s="174">
        <f t="shared" ca="1" si="128"/>
        <v>0</v>
      </c>
      <c r="AF219" s="174">
        <f t="shared" ca="1" si="128"/>
        <v>0</v>
      </c>
      <c r="AG219" s="174">
        <f t="shared" ca="1" si="128"/>
        <v>0</v>
      </c>
      <c r="AH219" s="174">
        <f t="shared" ca="1" si="128"/>
        <v>0</v>
      </c>
      <c r="AI219" s="174">
        <f t="shared" ca="1" si="128"/>
        <v>0</v>
      </c>
      <c r="AJ219" s="174">
        <f t="shared" ca="1" si="128"/>
        <v>0</v>
      </c>
      <c r="AK219" s="174">
        <f t="shared" ca="1" si="128"/>
        <v>0</v>
      </c>
      <c r="AL219" s="179"/>
      <c r="AM219" s="174">
        <f t="shared" ca="1" si="129"/>
        <v>0</v>
      </c>
      <c r="AN219" s="174">
        <f t="shared" ca="1" si="130"/>
        <v>0</v>
      </c>
      <c r="AO219" s="174">
        <f t="shared" ca="1" si="130"/>
        <v>0</v>
      </c>
      <c r="AP219" s="174">
        <f t="shared" ca="1" si="130"/>
        <v>0</v>
      </c>
      <c r="AQ219" s="174">
        <f t="shared" ca="1" si="130"/>
        <v>0</v>
      </c>
      <c r="AR219" s="174">
        <f t="shared" ca="1" si="130"/>
        <v>0</v>
      </c>
      <c r="AS219" s="174">
        <f t="shared" ca="1" si="130"/>
        <v>0</v>
      </c>
      <c r="AT219" s="174">
        <f t="shared" ca="1" si="130"/>
        <v>0</v>
      </c>
      <c r="AU219" s="174">
        <f t="shared" ca="1" si="130"/>
        <v>0</v>
      </c>
      <c r="AV219" s="174">
        <f t="shared" ca="1" si="130"/>
        <v>0</v>
      </c>
      <c r="AW219" s="174">
        <f t="shared" ca="1" si="130"/>
        <v>0</v>
      </c>
      <c r="AX219" s="174">
        <f t="shared" ca="1" si="130"/>
        <v>0</v>
      </c>
      <c r="AY219" s="174">
        <f t="shared" ca="1" si="130"/>
        <v>0</v>
      </c>
      <c r="AZ219" s="174">
        <f t="shared" ca="1" si="130"/>
        <v>0</v>
      </c>
      <c r="BA219" s="174">
        <f t="shared" ca="1" si="130"/>
        <v>0</v>
      </c>
      <c r="BB219" s="175">
        <f t="shared" ca="1" si="131"/>
        <v>0</v>
      </c>
      <c r="BC219" s="176"/>
      <c r="BD219" s="174">
        <f t="shared" ca="1" si="132"/>
        <v>0</v>
      </c>
      <c r="BE219" s="174">
        <f t="shared" ca="1" si="133"/>
        <v>0</v>
      </c>
      <c r="BF219" s="174">
        <f t="shared" ca="1" si="133"/>
        <v>0</v>
      </c>
      <c r="BG219" s="174">
        <f t="shared" ca="1" si="133"/>
        <v>0</v>
      </c>
      <c r="BH219" s="174">
        <f t="shared" ca="1" si="133"/>
        <v>0</v>
      </c>
      <c r="BI219" s="174">
        <f t="shared" ca="1" si="133"/>
        <v>0</v>
      </c>
      <c r="BJ219" s="174">
        <f t="shared" ca="1" si="133"/>
        <v>0</v>
      </c>
      <c r="BK219" s="174">
        <f t="shared" ca="1" si="133"/>
        <v>0</v>
      </c>
      <c r="BL219" s="174">
        <f t="shared" ca="1" si="133"/>
        <v>0</v>
      </c>
      <c r="BM219" s="174">
        <f t="shared" ca="1" si="133"/>
        <v>0</v>
      </c>
      <c r="BN219" s="174">
        <f t="shared" ca="1" si="133"/>
        <v>0</v>
      </c>
      <c r="BO219" s="174">
        <f t="shared" ca="1" si="133"/>
        <v>0</v>
      </c>
      <c r="BP219" s="174">
        <f t="shared" ca="1" si="133"/>
        <v>0</v>
      </c>
      <c r="BQ219" s="174">
        <f t="shared" ca="1" si="133"/>
        <v>0</v>
      </c>
      <c r="BR219" s="174">
        <f t="shared" ca="1" si="133"/>
        <v>0</v>
      </c>
      <c r="BS219" s="177">
        <f t="shared" ca="1" si="134"/>
        <v>0</v>
      </c>
      <c r="BT219" s="175"/>
      <c r="BU219" s="178">
        <f ca="1">IF(NOT(debteliminator),0,IF(OR(E$11=0,W218+AM219-BD219&lt;=E$11),0,MIN(W218+AM219-BD219-E$11,$C219)))</f>
        <v>0</v>
      </c>
      <c r="BV219" s="174">
        <f ca="1">IF(NOT(debteliminator),0,IF(OR(F$11=0,X218+AN219-BE219&lt;=F$11),0,MIN(X218+AN219-BE219-F$11,$C219-SUM($BU219:BU219))))</f>
        <v>0</v>
      </c>
      <c r="BW219" s="174">
        <f ca="1">IF(NOT(debteliminator),0,IF(OR(G$11=0,Y218+AO219-BF219&lt;=G$11),0,MIN(Y218+AO219-BF219-G$11,$C219-SUM($BU219:BV219))))</f>
        <v>0</v>
      </c>
      <c r="BX219" s="174">
        <f ca="1">IF(NOT(debteliminator),0,IF(OR(H$11=0,Z218+AP219-BG219&lt;=H$11),0,MIN(Z218+AP219-BG219-H$11,$C219-SUM($BU219:BW219))))</f>
        <v>0</v>
      </c>
      <c r="BY219" s="174">
        <f ca="1">IF(NOT(debteliminator),0,IF(OR(I$11=0,AA218+AQ219-BH219&lt;=I$11),0,MIN(AA218+AQ219-BH219-I$11,$C219-SUM($BU219:BX219))))</f>
        <v>0</v>
      </c>
      <c r="BZ219" s="174">
        <f ca="1">IF(NOT(debteliminator),0,IF(OR(J$11=0,AB218+AR219-BI219&lt;=J$11),0,MIN(AB218+AR219-BI219-J$11,$C219-SUM($BU219:BY219))))</f>
        <v>0</v>
      </c>
      <c r="CA219" s="174">
        <f ca="1">IF(NOT(debteliminator),0,IF(OR(K$11=0,AC218+AS219-BJ219&lt;=K$11),0,MIN(AC218+AS219-BJ219-K$11,$C219-SUM($BU219:BZ219))))</f>
        <v>0</v>
      </c>
      <c r="CB219" s="174">
        <f ca="1">IF(NOT(debteliminator),0,IF(OR(L$11=0,AD218+AT219-BK219&lt;=L$11),0,MIN(AD218+AT219-BK219-L$11,$C219-SUM($BU219:CA219))))</f>
        <v>0</v>
      </c>
      <c r="CC219" s="174">
        <f ca="1">IF(NOT(debteliminator),0,IF(OR(M$11=0,AE218+AU219-BL219&lt;=M$11),0,MIN(AE218+AU219-BL219-M$11,$C219-SUM($BU219:CB219))))</f>
        <v>0</v>
      </c>
      <c r="CD219" s="174">
        <f ca="1">IF(NOT(debteliminator),0,IF(OR(N$11=0,AF218+AV219-BM219&lt;=N$11),0,MIN(AF218+AV219-BM219-N$11,$C219-SUM($BU219:CC219))))</f>
        <v>0</v>
      </c>
      <c r="CE219" s="174">
        <f ca="1">IF(NOT(debteliminator),0,IF(OR(O$11=0,AG218+AW219-BN219&lt;=O$11),0,MIN(AG218+AW219-BN219-O$11,$C219-SUM($BU219:CD219))))</f>
        <v>0</v>
      </c>
      <c r="CF219" s="174">
        <f ca="1">IF(NOT(debteliminator),0,IF(OR(P$11=0,AH218+AX219-BO219&lt;=P$11),0,MIN(AH218+AX219-BO219-P$11,$C219-SUM($BU219:CE219))))</f>
        <v>0</v>
      </c>
      <c r="CG219" s="174">
        <f ca="1">IF(NOT(debteliminator),0,IF(OR(Q$11=0,AI218+AY219-BP219&lt;=Q$11),0,MIN(AI218+AY219-BP219-Q$11,$C219-SUM($BU219:CF219))))</f>
        <v>0</v>
      </c>
      <c r="CH219" s="174">
        <f ca="1">IF(NOT(debteliminator),0,IF(OR(R$11=0,AJ218+AZ219-BQ219&lt;=R$11),0,MIN(AJ218+AZ219-BQ219-R$11,$C219-SUM($BU219:CG219))))</f>
        <v>0</v>
      </c>
      <c r="CI219" s="174">
        <f ca="1">IF(NOT(debteliminator),0,IF(OR(S$11=0,AK218+BA219-BR219&lt;=S$11),0,MIN(AK218+BA219-BR219-S$11,$C219-SUM($BU219:CH219))))</f>
        <v>0</v>
      </c>
      <c r="CJ219" s="177">
        <f t="shared" ca="1" si="135"/>
        <v>0</v>
      </c>
      <c r="CL219" s="178">
        <f t="shared" ca="1" si="138"/>
        <v>0</v>
      </c>
      <c r="CM219" s="174">
        <f ca="1">IF(X218&lt;=0,0,IF($C219-$CJ219&lt;=SUM($CL219:CL219),0,IF(BE219+$C219-$CJ219-SUM($CL219:CL219)&gt;X218+AN219,X218+AN219-BE219,$C219-$CJ219-SUM($CL219:CL219))))</f>
        <v>0</v>
      </c>
      <c r="CN219" s="174">
        <f ca="1">IF(Y218&lt;=0,0,IF($C219-$CJ219&lt;=SUM($CL219:CM219),0,IF(BF219+$C219-$CJ219-SUM($CL219:CM219)&gt;Y218+AO219,Y218+AO219-BF219,$C219-$CJ219-SUM($CL219:CM219))))</f>
        <v>0</v>
      </c>
      <c r="CO219" s="174">
        <f ca="1">IF(Z218&lt;=0,0,IF($C219-$CJ219&lt;=SUM($CL219:CN219),0,IF(BG219+$C219-$CJ219-SUM($CL219:CN219)&gt;Z218+AP219,Z218+AP219-BG219,$C219-$CJ219-SUM($CL219:CN219))))</f>
        <v>0</v>
      </c>
      <c r="CP219" s="174">
        <f ca="1">IF(AA218&lt;=0,0,IF($C219-$CJ219&lt;=SUM($CL219:CO219),0,IF(BH219+$C219-$CJ219-SUM($CL219:CO219)&gt;AA218+AQ219,AA218+AQ219-BH219,$C219-$CJ219-SUM($CL219:CO219))))</f>
        <v>0</v>
      </c>
      <c r="CQ219" s="174">
        <f ca="1">IF(AB218&lt;=0,0,IF($C219-$CJ219&lt;=SUM($CL219:CP219),0,IF(BI219+$C219-$CJ219-SUM($CL219:CP219)&gt;AB218+AR219,AB218+AR219-BI219,$C219-$CJ219-SUM($CL219:CP219))))</f>
        <v>0</v>
      </c>
      <c r="CR219" s="174">
        <f ca="1">IF(AC218&lt;=0,0,IF($C219-$CJ219&lt;=SUM($CL219:CQ219),0,IF(BJ219+$C219-$CJ219-SUM($CL219:CQ219)&gt;AC218+AS219,AC218+AS219-BJ219,$C219-$CJ219-SUM($CL219:CQ219))))</f>
        <v>0</v>
      </c>
      <c r="CS219" s="174">
        <f ca="1">IF(AD218&lt;=0,0,IF($C219-$CJ219&lt;=SUM($CL219:CR219),0,IF(BK219+$C219-$CJ219-SUM($CL219:CR219)&gt;AD218+AT219,AD218+AT219-BK219,$C219-$CJ219-SUM($CL219:CR219))))</f>
        <v>0</v>
      </c>
      <c r="CT219" s="174">
        <f ca="1">IF(AE218&lt;=0,0,IF($C219-$CJ219&lt;=SUM($CL219:CS219),0,IF(BL219+$C219-$CJ219-SUM($CL219:CS219)&gt;AE218+AU219,AE218+AU219-BL219,$C219-$CJ219-SUM($CL219:CS219))))</f>
        <v>0</v>
      </c>
      <c r="CU219" s="174">
        <f ca="1">IF(AF218&lt;=0,0,IF($C219-$CJ219&lt;=SUM($CL219:CT219),0,IF(BM219+$C219-$CJ219-SUM($CL219:CT219)&gt;AF218+AV219,AF218+AV219-BM219,$C219-$CJ219-SUM($CL219:CT219))))</f>
        <v>0</v>
      </c>
      <c r="CV219" s="174">
        <f ca="1">IF(AG218&lt;=0,0,IF($C219-$CJ219&lt;=SUM($CL219:CU219),0,IF(BN219+$C219-$CJ219-SUM($CL219:CU219)&gt;AG218+AW219,AG218+AW219-BN219,$C219-$CJ219-SUM($CL219:CU219))))</f>
        <v>0</v>
      </c>
      <c r="CW219" s="174">
        <f ca="1">IF(AH218&lt;=0,0,IF($C219-$CJ219&lt;=SUM($CL219:CV219),0,IF(BO219+$C219-$CJ219-SUM($CL219:CV219)&gt;AH218+AX219,AH218+AX219-BO219,$C219-$CJ219-SUM($CL219:CV219))))</f>
        <v>0</v>
      </c>
      <c r="CX219" s="174">
        <f ca="1">IF(AI218&lt;=0,0,IF($C219-$CJ219&lt;=SUM($CL219:CW219),0,IF(BP219+$C219-$CJ219-SUM($CL219:CW219)&gt;AI218+AY219,AI218+AY219-BP219,$C219-$CJ219-SUM($CL219:CW219))))</f>
        <v>0</v>
      </c>
      <c r="CY219" s="174">
        <f ca="1">IF(AJ218&lt;=0,0,IF($C219-$CJ219&lt;=SUM($CL219:CX219),0,IF(BQ219+$C219-$CJ219-SUM($CL219:CX219)&gt;AJ218+AZ219,AJ218+AZ219-BQ219,$C219-$CJ219-SUM($CL219:CX219))))</f>
        <v>0</v>
      </c>
      <c r="CZ219" s="174">
        <f ca="1">IF(AK218&lt;=0,0,IF($C219-$CJ219&lt;=SUM($CL219:CY219),0,IF(BR219+$C219-$CJ219-SUM($CL219:CY219)&gt;AK218+BA219,AK218+BA219-BR219,$C219-$CJ219-SUM($CL219:CY219))))</f>
        <v>0</v>
      </c>
      <c r="DA219" s="176"/>
      <c r="DB219" s="176"/>
    </row>
    <row r="220" spans="1:106">
      <c r="A220" s="165" t="str">
        <f t="shared" ca="1" si="124"/>
        <v/>
      </c>
      <c r="B220" s="166" t="e">
        <f t="shared" ca="1" si="136"/>
        <v>#N/A</v>
      </c>
      <c r="C220" s="169" t="str">
        <f ca="1">IF(A220="","",IF(debteliminator,IF(($E$7-BS220)&lt;0,0,$E$7-BS220),0)+D220)</f>
        <v/>
      </c>
      <c r="D220" s="420"/>
      <c r="E220" s="172">
        <f t="shared" ca="1" si="137"/>
        <v>0</v>
      </c>
      <c r="F220" s="172">
        <f t="shared" ca="1" si="101"/>
        <v>0</v>
      </c>
      <c r="G220" s="172">
        <f t="shared" ca="1" si="102"/>
        <v>0</v>
      </c>
      <c r="H220" s="172">
        <f t="shared" ca="1" si="103"/>
        <v>0</v>
      </c>
      <c r="I220" s="172">
        <f t="shared" ca="1" si="104"/>
        <v>0</v>
      </c>
      <c r="J220" s="172">
        <f t="shared" ca="1" si="105"/>
        <v>0</v>
      </c>
      <c r="K220" s="172">
        <f t="shared" ca="1" si="106"/>
        <v>0</v>
      </c>
      <c r="L220" s="172">
        <f t="shared" ca="1" si="107"/>
        <v>0</v>
      </c>
      <c r="M220" s="172">
        <f t="shared" ca="1" si="108"/>
        <v>0</v>
      </c>
      <c r="N220" s="172">
        <f t="shared" ca="1" si="109"/>
        <v>0</v>
      </c>
      <c r="O220" s="172">
        <f t="shared" ca="1" si="110"/>
        <v>0</v>
      </c>
      <c r="P220" s="172">
        <f t="shared" ca="1" si="111"/>
        <v>0</v>
      </c>
      <c r="Q220" s="172">
        <f t="shared" ca="1" si="112"/>
        <v>0</v>
      </c>
      <c r="R220" s="172">
        <f t="shared" ca="1" si="113"/>
        <v>0</v>
      </c>
      <c r="S220" s="172">
        <f t="shared" ca="1" si="114"/>
        <v>0</v>
      </c>
      <c r="U220" s="169">
        <f t="shared" ca="1" si="125"/>
        <v>0</v>
      </c>
      <c r="V220" s="173">
        <f t="shared" ca="1" si="126"/>
        <v>0</v>
      </c>
      <c r="W220" s="174">
        <f t="shared" ca="1" si="127"/>
        <v>0</v>
      </c>
      <c r="X220" s="174">
        <f t="shared" ca="1" si="128"/>
        <v>0</v>
      </c>
      <c r="Y220" s="174">
        <f t="shared" ca="1" si="128"/>
        <v>0</v>
      </c>
      <c r="Z220" s="174">
        <f t="shared" ca="1" si="128"/>
        <v>0</v>
      </c>
      <c r="AA220" s="174">
        <f t="shared" ca="1" si="128"/>
        <v>0</v>
      </c>
      <c r="AB220" s="174">
        <f t="shared" ca="1" si="128"/>
        <v>0</v>
      </c>
      <c r="AC220" s="174">
        <f t="shared" ca="1" si="128"/>
        <v>0</v>
      </c>
      <c r="AD220" s="174">
        <f t="shared" ca="1" si="128"/>
        <v>0</v>
      </c>
      <c r="AE220" s="174">
        <f t="shared" ca="1" si="128"/>
        <v>0</v>
      </c>
      <c r="AF220" s="174">
        <f t="shared" ca="1" si="128"/>
        <v>0</v>
      </c>
      <c r="AG220" s="174">
        <f t="shared" ca="1" si="128"/>
        <v>0</v>
      </c>
      <c r="AH220" s="174">
        <f t="shared" ca="1" si="128"/>
        <v>0</v>
      </c>
      <c r="AI220" s="174">
        <f t="shared" ca="1" si="128"/>
        <v>0</v>
      </c>
      <c r="AJ220" s="174">
        <f t="shared" ca="1" si="128"/>
        <v>0</v>
      </c>
      <c r="AK220" s="174">
        <f t="shared" ca="1" si="128"/>
        <v>0</v>
      </c>
      <c r="AL220" s="179"/>
      <c r="AM220" s="174">
        <f t="shared" ca="1" si="129"/>
        <v>0</v>
      </c>
      <c r="AN220" s="174">
        <f t="shared" ca="1" si="130"/>
        <v>0</v>
      </c>
      <c r="AO220" s="174">
        <f t="shared" ca="1" si="130"/>
        <v>0</v>
      </c>
      <c r="AP220" s="174">
        <f t="shared" ca="1" si="130"/>
        <v>0</v>
      </c>
      <c r="AQ220" s="174">
        <f t="shared" ca="1" si="130"/>
        <v>0</v>
      </c>
      <c r="AR220" s="174">
        <f t="shared" ca="1" si="130"/>
        <v>0</v>
      </c>
      <c r="AS220" s="174">
        <f t="shared" ca="1" si="130"/>
        <v>0</v>
      </c>
      <c r="AT220" s="174">
        <f t="shared" ca="1" si="130"/>
        <v>0</v>
      </c>
      <c r="AU220" s="174">
        <f t="shared" ca="1" si="130"/>
        <v>0</v>
      </c>
      <c r="AV220" s="174">
        <f t="shared" ca="1" si="130"/>
        <v>0</v>
      </c>
      <c r="AW220" s="174">
        <f t="shared" ca="1" si="130"/>
        <v>0</v>
      </c>
      <c r="AX220" s="174">
        <f t="shared" ca="1" si="130"/>
        <v>0</v>
      </c>
      <c r="AY220" s="174">
        <f t="shared" ca="1" si="130"/>
        <v>0</v>
      </c>
      <c r="AZ220" s="174">
        <f t="shared" ca="1" si="130"/>
        <v>0</v>
      </c>
      <c r="BA220" s="174">
        <f t="shared" ca="1" si="130"/>
        <v>0</v>
      </c>
      <c r="BB220" s="175">
        <f t="shared" ca="1" si="131"/>
        <v>0</v>
      </c>
      <c r="BC220" s="176"/>
      <c r="BD220" s="174">
        <f t="shared" ca="1" si="132"/>
        <v>0</v>
      </c>
      <c r="BE220" s="174">
        <f t="shared" ca="1" si="133"/>
        <v>0</v>
      </c>
      <c r="BF220" s="174">
        <f t="shared" ca="1" si="133"/>
        <v>0</v>
      </c>
      <c r="BG220" s="174">
        <f t="shared" ca="1" si="133"/>
        <v>0</v>
      </c>
      <c r="BH220" s="174">
        <f t="shared" ca="1" si="133"/>
        <v>0</v>
      </c>
      <c r="BI220" s="174">
        <f t="shared" ca="1" si="133"/>
        <v>0</v>
      </c>
      <c r="BJ220" s="174">
        <f t="shared" ca="1" si="133"/>
        <v>0</v>
      </c>
      <c r="BK220" s="174">
        <f t="shared" ca="1" si="133"/>
        <v>0</v>
      </c>
      <c r="BL220" s="174">
        <f t="shared" ca="1" si="133"/>
        <v>0</v>
      </c>
      <c r="BM220" s="174">
        <f t="shared" ca="1" si="133"/>
        <v>0</v>
      </c>
      <c r="BN220" s="174">
        <f t="shared" ca="1" si="133"/>
        <v>0</v>
      </c>
      <c r="BO220" s="174">
        <f t="shared" ca="1" si="133"/>
        <v>0</v>
      </c>
      <c r="BP220" s="174">
        <f t="shared" ca="1" si="133"/>
        <v>0</v>
      </c>
      <c r="BQ220" s="174">
        <f t="shared" ca="1" si="133"/>
        <v>0</v>
      </c>
      <c r="BR220" s="174">
        <f t="shared" ca="1" si="133"/>
        <v>0</v>
      </c>
      <c r="BS220" s="177">
        <f t="shared" ca="1" si="134"/>
        <v>0</v>
      </c>
      <c r="BT220" s="175"/>
      <c r="BU220" s="178">
        <f ca="1">IF(NOT(debteliminator),0,IF(OR(E$11=0,W219+AM220-BD220&lt;=E$11),0,MIN(W219+AM220-BD220-E$11,$C220)))</f>
        <v>0</v>
      </c>
      <c r="BV220" s="174">
        <f ca="1">IF(NOT(debteliminator),0,IF(OR(F$11=0,X219+AN220-BE220&lt;=F$11),0,MIN(X219+AN220-BE220-F$11,$C220-SUM($BU220:BU220))))</f>
        <v>0</v>
      </c>
      <c r="BW220" s="174">
        <f ca="1">IF(NOT(debteliminator),0,IF(OR(G$11=0,Y219+AO220-BF220&lt;=G$11),0,MIN(Y219+AO220-BF220-G$11,$C220-SUM($BU220:BV220))))</f>
        <v>0</v>
      </c>
      <c r="BX220" s="174">
        <f ca="1">IF(NOT(debteliminator),0,IF(OR(H$11=0,Z219+AP220-BG220&lt;=H$11),0,MIN(Z219+AP220-BG220-H$11,$C220-SUM($BU220:BW220))))</f>
        <v>0</v>
      </c>
      <c r="BY220" s="174">
        <f ca="1">IF(NOT(debteliminator),0,IF(OR(I$11=0,AA219+AQ220-BH220&lt;=I$11),0,MIN(AA219+AQ220-BH220-I$11,$C220-SUM($BU220:BX220))))</f>
        <v>0</v>
      </c>
      <c r="BZ220" s="174">
        <f ca="1">IF(NOT(debteliminator),0,IF(OR(J$11=0,AB219+AR220-BI220&lt;=J$11),0,MIN(AB219+AR220-BI220-J$11,$C220-SUM($BU220:BY220))))</f>
        <v>0</v>
      </c>
      <c r="CA220" s="174">
        <f ca="1">IF(NOT(debteliminator),0,IF(OR(K$11=0,AC219+AS220-BJ220&lt;=K$11),0,MIN(AC219+AS220-BJ220-K$11,$C220-SUM($BU220:BZ220))))</f>
        <v>0</v>
      </c>
      <c r="CB220" s="174">
        <f ca="1">IF(NOT(debteliminator),0,IF(OR(L$11=0,AD219+AT220-BK220&lt;=L$11),0,MIN(AD219+AT220-BK220-L$11,$C220-SUM($BU220:CA220))))</f>
        <v>0</v>
      </c>
      <c r="CC220" s="174">
        <f ca="1">IF(NOT(debteliminator),0,IF(OR(M$11=0,AE219+AU220-BL220&lt;=M$11),0,MIN(AE219+AU220-BL220-M$11,$C220-SUM($BU220:CB220))))</f>
        <v>0</v>
      </c>
      <c r="CD220" s="174">
        <f ca="1">IF(NOT(debteliminator),0,IF(OR(N$11=0,AF219+AV220-BM220&lt;=N$11),0,MIN(AF219+AV220-BM220-N$11,$C220-SUM($BU220:CC220))))</f>
        <v>0</v>
      </c>
      <c r="CE220" s="174">
        <f ca="1">IF(NOT(debteliminator),0,IF(OR(O$11=0,AG219+AW220-BN220&lt;=O$11),0,MIN(AG219+AW220-BN220-O$11,$C220-SUM($BU220:CD220))))</f>
        <v>0</v>
      </c>
      <c r="CF220" s="174">
        <f ca="1">IF(NOT(debteliminator),0,IF(OR(P$11=0,AH219+AX220-BO220&lt;=P$11),0,MIN(AH219+AX220-BO220-P$11,$C220-SUM($BU220:CE220))))</f>
        <v>0</v>
      </c>
      <c r="CG220" s="174">
        <f ca="1">IF(NOT(debteliminator),0,IF(OR(Q$11=0,AI219+AY220-BP220&lt;=Q$11),0,MIN(AI219+AY220-BP220-Q$11,$C220-SUM($BU220:CF220))))</f>
        <v>0</v>
      </c>
      <c r="CH220" s="174">
        <f ca="1">IF(NOT(debteliminator),0,IF(OR(R$11=0,AJ219+AZ220-BQ220&lt;=R$11),0,MIN(AJ219+AZ220-BQ220-R$11,$C220-SUM($BU220:CG220))))</f>
        <v>0</v>
      </c>
      <c r="CI220" s="174">
        <f ca="1">IF(NOT(debteliminator),0,IF(OR(S$11=0,AK219+BA220-BR220&lt;=S$11),0,MIN(AK219+BA220-BR220-S$11,$C220-SUM($BU220:CH220))))</f>
        <v>0</v>
      </c>
      <c r="CJ220" s="177">
        <f t="shared" ca="1" si="135"/>
        <v>0</v>
      </c>
      <c r="CL220" s="178">
        <f t="shared" ca="1" si="138"/>
        <v>0</v>
      </c>
      <c r="CM220" s="174">
        <f ca="1">IF(X219&lt;=0,0,IF($C220-$CJ220&lt;=SUM($CL220:CL220),0,IF(BE220+$C220-$CJ220-SUM($CL220:CL220)&gt;X219+AN220,X219+AN220-BE220,$C220-$CJ220-SUM($CL220:CL220))))</f>
        <v>0</v>
      </c>
      <c r="CN220" s="174">
        <f ca="1">IF(Y219&lt;=0,0,IF($C220-$CJ220&lt;=SUM($CL220:CM220),0,IF(BF220+$C220-$CJ220-SUM($CL220:CM220)&gt;Y219+AO220,Y219+AO220-BF220,$C220-$CJ220-SUM($CL220:CM220))))</f>
        <v>0</v>
      </c>
      <c r="CO220" s="174">
        <f ca="1">IF(Z219&lt;=0,0,IF($C220-$CJ220&lt;=SUM($CL220:CN220),0,IF(BG220+$C220-$CJ220-SUM($CL220:CN220)&gt;Z219+AP220,Z219+AP220-BG220,$C220-$CJ220-SUM($CL220:CN220))))</f>
        <v>0</v>
      </c>
      <c r="CP220" s="174">
        <f ca="1">IF(AA219&lt;=0,0,IF($C220-$CJ220&lt;=SUM($CL220:CO220),0,IF(BH220+$C220-$CJ220-SUM($CL220:CO220)&gt;AA219+AQ220,AA219+AQ220-BH220,$C220-$CJ220-SUM($CL220:CO220))))</f>
        <v>0</v>
      </c>
      <c r="CQ220" s="174">
        <f ca="1">IF(AB219&lt;=0,0,IF($C220-$CJ220&lt;=SUM($CL220:CP220),0,IF(BI220+$C220-$CJ220-SUM($CL220:CP220)&gt;AB219+AR220,AB219+AR220-BI220,$C220-$CJ220-SUM($CL220:CP220))))</f>
        <v>0</v>
      </c>
      <c r="CR220" s="174">
        <f ca="1">IF(AC219&lt;=0,0,IF($C220-$CJ220&lt;=SUM($CL220:CQ220),0,IF(BJ220+$C220-$CJ220-SUM($CL220:CQ220)&gt;AC219+AS220,AC219+AS220-BJ220,$C220-$CJ220-SUM($CL220:CQ220))))</f>
        <v>0</v>
      </c>
      <c r="CS220" s="174">
        <f ca="1">IF(AD219&lt;=0,0,IF($C220-$CJ220&lt;=SUM($CL220:CR220),0,IF(BK220+$C220-$CJ220-SUM($CL220:CR220)&gt;AD219+AT220,AD219+AT220-BK220,$C220-$CJ220-SUM($CL220:CR220))))</f>
        <v>0</v>
      </c>
      <c r="CT220" s="174">
        <f ca="1">IF(AE219&lt;=0,0,IF($C220-$CJ220&lt;=SUM($CL220:CS220),0,IF(BL220+$C220-$CJ220-SUM($CL220:CS220)&gt;AE219+AU220,AE219+AU220-BL220,$C220-$CJ220-SUM($CL220:CS220))))</f>
        <v>0</v>
      </c>
      <c r="CU220" s="174">
        <f ca="1">IF(AF219&lt;=0,0,IF($C220-$CJ220&lt;=SUM($CL220:CT220),0,IF(BM220+$C220-$CJ220-SUM($CL220:CT220)&gt;AF219+AV220,AF219+AV220-BM220,$C220-$CJ220-SUM($CL220:CT220))))</f>
        <v>0</v>
      </c>
      <c r="CV220" s="174">
        <f ca="1">IF(AG219&lt;=0,0,IF($C220-$CJ220&lt;=SUM($CL220:CU220),0,IF(BN220+$C220-$CJ220-SUM($CL220:CU220)&gt;AG219+AW220,AG219+AW220-BN220,$C220-$CJ220-SUM($CL220:CU220))))</f>
        <v>0</v>
      </c>
      <c r="CW220" s="174">
        <f ca="1">IF(AH219&lt;=0,0,IF($C220-$CJ220&lt;=SUM($CL220:CV220),0,IF(BO220+$C220-$CJ220-SUM($CL220:CV220)&gt;AH219+AX220,AH219+AX220-BO220,$C220-$CJ220-SUM($CL220:CV220))))</f>
        <v>0</v>
      </c>
      <c r="CX220" s="174">
        <f ca="1">IF(AI219&lt;=0,0,IF($C220-$CJ220&lt;=SUM($CL220:CW220),0,IF(BP220+$C220-$CJ220-SUM($CL220:CW220)&gt;AI219+AY220,AI219+AY220-BP220,$C220-$CJ220-SUM($CL220:CW220))))</f>
        <v>0</v>
      </c>
      <c r="CY220" s="174">
        <f ca="1">IF(AJ219&lt;=0,0,IF($C220-$CJ220&lt;=SUM($CL220:CX220),0,IF(BQ220+$C220-$CJ220-SUM($CL220:CX220)&gt;AJ219+AZ220,AJ219+AZ220-BQ220,$C220-$CJ220-SUM($CL220:CX220))))</f>
        <v>0</v>
      </c>
      <c r="CZ220" s="174">
        <f ca="1">IF(AK219&lt;=0,0,IF($C220-$CJ220&lt;=SUM($CL220:CY220),0,IF(BR220+$C220-$CJ220-SUM($CL220:CY220)&gt;AK219+BA220,AK219+BA220-BR220,$C220-$CJ220-SUM($CL220:CY220))))</f>
        <v>0</v>
      </c>
      <c r="DA220" s="176"/>
      <c r="DB220" s="176"/>
    </row>
    <row r="221" spans="1:106">
      <c r="A221" s="165" t="str">
        <f t="shared" ca="1" si="124"/>
        <v/>
      </c>
      <c r="B221" s="166" t="e">
        <f t="shared" ca="1" si="136"/>
        <v>#N/A</v>
      </c>
      <c r="C221" s="169" t="str">
        <f ca="1">IF(A221="","",IF(debteliminator,IF(($E$7-BS221)&lt;0,0,$E$7-BS221),0)+D221)</f>
        <v/>
      </c>
      <c r="D221" s="420"/>
      <c r="E221" s="172">
        <f t="shared" ca="1" si="137"/>
        <v>0</v>
      </c>
      <c r="F221" s="172">
        <f t="shared" ca="1" si="101"/>
        <v>0</v>
      </c>
      <c r="G221" s="172">
        <f t="shared" ca="1" si="102"/>
        <v>0</v>
      </c>
      <c r="H221" s="172">
        <f t="shared" ca="1" si="103"/>
        <v>0</v>
      </c>
      <c r="I221" s="172">
        <f t="shared" ca="1" si="104"/>
        <v>0</v>
      </c>
      <c r="J221" s="172">
        <f t="shared" ca="1" si="105"/>
        <v>0</v>
      </c>
      <c r="K221" s="172">
        <f t="shared" ca="1" si="106"/>
        <v>0</v>
      </c>
      <c r="L221" s="172">
        <f t="shared" ca="1" si="107"/>
        <v>0</v>
      </c>
      <c r="M221" s="172">
        <f t="shared" ca="1" si="108"/>
        <v>0</v>
      </c>
      <c r="N221" s="172">
        <f t="shared" ca="1" si="109"/>
        <v>0</v>
      </c>
      <c r="O221" s="172">
        <f t="shared" ca="1" si="110"/>
        <v>0</v>
      </c>
      <c r="P221" s="172">
        <f t="shared" ca="1" si="111"/>
        <v>0</v>
      </c>
      <c r="Q221" s="172">
        <f t="shared" ca="1" si="112"/>
        <v>0</v>
      </c>
      <c r="R221" s="172">
        <f t="shared" ca="1" si="113"/>
        <v>0</v>
      </c>
      <c r="S221" s="172">
        <f t="shared" ca="1" si="114"/>
        <v>0</v>
      </c>
      <c r="U221" s="169">
        <f t="shared" ca="1" si="125"/>
        <v>0</v>
      </c>
      <c r="V221" s="173">
        <f t="shared" ca="1" si="126"/>
        <v>0</v>
      </c>
      <c r="W221" s="174">
        <f t="shared" ca="1" si="127"/>
        <v>0</v>
      </c>
      <c r="X221" s="174">
        <f t="shared" ca="1" si="128"/>
        <v>0</v>
      </c>
      <c r="Y221" s="174">
        <f t="shared" ca="1" si="128"/>
        <v>0</v>
      </c>
      <c r="Z221" s="174">
        <f t="shared" ca="1" si="128"/>
        <v>0</v>
      </c>
      <c r="AA221" s="174">
        <f t="shared" ca="1" si="128"/>
        <v>0</v>
      </c>
      <c r="AB221" s="174">
        <f t="shared" ca="1" si="128"/>
        <v>0</v>
      </c>
      <c r="AC221" s="174">
        <f t="shared" ca="1" si="128"/>
        <v>0</v>
      </c>
      <c r="AD221" s="174">
        <f t="shared" ca="1" si="128"/>
        <v>0</v>
      </c>
      <c r="AE221" s="174">
        <f t="shared" ca="1" si="128"/>
        <v>0</v>
      </c>
      <c r="AF221" s="174">
        <f t="shared" ca="1" si="128"/>
        <v>0</v>
      </c>
      <c r="AG221" s="174">
        <f t="shared" ca="1" si="128"/>
        <v>0</v>
      </c>
      <c r="AH221" s="174">
        <f t="shared" ca="1" si="128"/>
        <v>0</v>
      </c>
      <c r="AI221" s="174">
        <f t="shared" ca="1" si="128"/>
        <v>0</v>
      </c>
      <c r="AJ221" s="174">
        <f t="shared" ca="1" si="128"/>
        <v>0</v>
      </c>
      <c r="AK221" s="174">
        <f t="shared" ca="1" si="128"/>
        <v>0</v>
      </c>
      <c r="AL221" s="179"/>
      <c r="AM221" s="174">
        <f t="shared" ca="1" si="129"/>
        <v>0</v>
      </c>
      <c r="AN221" s="174">
        <f t="shared" ca="1" si="130"/>
        <v>0</v>
      </c>
      <c r="AO221" s="174">
        <f t="shared" ca="1" si="130"/>
        <v>0</v>
      </c>
      <c r="AP221" s="174">
        <f t="shared" ca="1" si="130"/>
        <v>0</v>
      </c>
      <c r="AQ221" s="174">
        <f t="shared" ca="1" si="130"/>
        <v>0</v>
      </c>
      <c r="AR221" s="174">
        <f t="shared" ca="1" si="130"/>
        <v>0</v>
      </c>
      <c r="AS221" s="174">
        <f t="shared" ca="1" si="130"/>
        <v>0</v>
      </c>
      <c r="AT221" s="174">
        <f t="shared" ca="1" si="130"/>
        <v>0</v>
      </c>
      <c r="AU221" s="174">
        <f t="shared" ca="1" si="130"/>
        <v>0</v>
      </c>
      <c r="AV221" s="174">
        <f t="shared" ca="1" si="130"/>
        <v>0</v>
      </c>
      <c r="AW221" s="174">
        <f t="shared" ca="1" si="130"/>
        <v>0</v>
      </c>
      <c r="AX221" s="174">
        <f t="shared" ca="1" si="130"/>
        <v>0</v>
      </c>
      <c r="AY221" s="174">
        <f t="shared" ca="1" si="130"/>
        <v>0</v>
      </c>
      <c r="AZ221" s="174">
        <f t="shared" ca="1" si="130"/>
        <v>0</v>
      </c>
      <c r="BA221" s="174">
        <f t="shared" ca="1" si="130"/>
        <v>0</v>
      </c>
      <c r="BB221" s="175">
        <f t="shared" ca="1" si="131"/>
        <v>0</v>
      </c>
      <c r="BC221" s="176"/>
      <c r="BD221" s="174">
        <f t="shared" ca="1" si="132"/>
        <v>0</v>
      </c>
      <c r="BE221" s="174">
        <f t="shared" ca="1" si="133"/>
        <v>0</v>
      </c>
      <c r="BF221" s="174">
        <f t="shared" ca="1" si="133"/>
        <v>0</v>
      </c>
      <c r="BG221" s="174">
        <f t="shared" ca="1" si="133"/>
        <v>0</v>
      </c>
      <c r="BH221" s="174">
        <f t="shared" ca="1" si="133"/>
        <v>0</v>
      </c>
      <c r="BI221" s="174">
        <f t="shared" ca="1" si="133"/>
        <v>0</v>
      </c>
      <c r="BJ221" s="174">
        <f t="shared" ca="1" si="133"/>
        <v>0</v>
      </c>
      <c r="BK221" s="174">
        <f t="shared" ca="1" si="133"/>
        <v>0</v>
      </c>
      <c r="BL221" s="174">
        <f t="shared" ca="1" si="133"/>
        <v>0</v>
      </c>
      <c r="BM221" s="174">
        <f t="shared" ca="1" si="133"/>
        <v>0</v>
      </c>
      <c r="BN221" s="174">
        <f t="shared" ca="1" si="133"/>
        <v>0</v>
      </c>
      <c r="BO221" s="174">
        <f t="shared" ca="1" si="133"/>
        <v>0</v>
      </c>
      <c r="BP221" s="174">
        <f t="shared" ca="1" si="133"/>
        <v>0</v>
      </c>
      <c r="BQ221" s="174">
        <f t="shared" ca="1" si="133"/>
        <v>0</v>
      </c>
      <c r="BR221" s="174">
        <f t="shared" ca="1" si="133"/>
        <v>0</v>
      </c>
      <c r="BS221" s="177">
        <f t="shared" ca="1" si="134"/>
        <v>0</v>
      </c>
      <c r="BT221" s="175"/>
      <c r="BU221" s="178">
        <f ca="1">IF(NOT(debteliminator),0,IF(OR(E$11=0,W220+AM221-BD221&lt;=E$11),0,MIN(W220+AM221-BD221-E$11,$C221)))</f>
        <v>0</v>
      </c>
      <c r="BV221" s="174">
        <f ca="1">IF(NOT(debteliminator),0,IF(OR(F$11=0,X220+AN221-BE221&lt;=F$11),0,MIN(X220+AN221-BE221-F$11,$C221-SUM($BU221:BU221))))</f>
        <v>0</v>
      </c>
      <c r="BW221" s="174">
        <f ca="1">IF(NOT(debteliminator),0,IF(OR(G$11=0,Y220+AO221-BF221&lt;=G$11),0,MIN(Y220+AO221-BF221-G$11,$C221-SUM($BU221:BV221))))</f>
        <v>0</v>
      </c>
      <c r="BX221" s="174">
        <f ca="1">IF(NOT(debteliminator),0,IF(OR(H$11=0,Z220+AP221-BG221&lt;=H$11),0,MIN(Z220+AP221-BG221-H$11,$C221-SUM($BU221:BW221))))</f>
        <v>0</v>
      </c>
      <c r="BY221" s="174">
        <f ca="1">IF(NOT(debteliminator),0,IF(OR(I$11=0,AA220+AQ221-BH221&lt;=I$11),0,MIN(AA220+AQ221-BH221-I$11,$C221-SUM($BU221:BX221))))</f>
        <v>0</v>
      </c>
      <c r="BZ221" s="174">
        <f ca="1">IF(NOT(debteliminator),0,IF(OR(J$11=0,AB220+AR221-BI221&lt;=J$11),0,MIN(AB220+AR221-BI221-J$11,$C221-SUM($BU221:BY221))))</f>
        <v>0</v>
      </c>
      <c r="CA221" s="174">
        <f ca="1">IF(NOT(debteliminator),0,IF(OR(K$11=0,AC220+AS221-BJ221&lt;=K$11),0,MIN(AC220+AS221-BJ221-K$11,$C221-SUM($BU221:BZ221))))</f>
        <v>0</v>
      </c>
      <c r="CB221" s="174">
        <f ca="1">IF(NOT(debteliminator),0,IF(OR(L$11=0,AD220+AT221-BK221&lt;=L$11),0,MIN(AD220+AT221-BK221-L$11,$C221-SUM($BU221:CA221))))</f>
        <v>0</v>
      </c>
      <c r="CC221" s="174">
        <f ca="1">IF(NOT(debteliminator),0,IF(OR(M$11=0,AE220+AU221-BL221&lt;=M$11),0,MIN(AE220+AU221-BL221-M$11,$C221-SUM($BU221:CB221))))</f>
        <v>0</v>
      </c>
      <c r="CD221" s="174">
        <f ca="1">IF(NOT(debteliminator),0,IF(OR(N$11=0,AF220+AV221-BM221&lt;=N$11),0,MIN(AF220+AV221-BM221-N$11,$C221-SUM($BU221:CC221))))</f>
        <v>0</v>
      </c>
      <c r="CE221" s="174">
        <f ca="1">IF(NOT(debteliminator),0,IF(OR(O$11=0,AG220+AW221-BN221&lt;=O$11),0,MIN(AG220+AW221-BN221-O$11,$C221-SUM($BU221:CD221))))</f>
        <v>0</v>
      </c>
      <c r="CF221" s="174">
        <f ca="1">IF(NOT(debteliminator),0,IF(OR(P$11=0,AH220+AX221-BO221&lt;=P$11),0,MIN(AH220+AX221-BO221-P$11,$C221-SUM($BU221:CE221))))</f>
        <v>0</v>
      </c>
      <c r="CG221" s="174">
        <f ca="1">IF(NOT(debteliminator),0,IF(OR(Q$11=0,AI220+AY221-BP221&lt;=Q$11),0,MIN(AI220+AY221-BP221-Q$11,$C221-SUM($BU221:CF221))))</f>
        <v>0</v>
      </c>
      <c r="CH221" s="174">
        <f ca="1">IF(NOT(debteliminator),0,IF(OR(R$11=0,AJ220+AZ221-BQ221&lt;=R$11),0,MIN(AJ220+AZ221-BQ221-R$11,$C221-SUM($BU221:CG221))))</f>
        <v>0</v>
      </c>
      <c r="CI221" s="174">
        <f ca="1">IF(NOT(debteliminator),0,IF(OR(S$11=0,AK220+BA221-BR221&lt;=S$11),0,MIN(AK220+BA221-BR221-S$11,$C221-SUM($BU221:CH221))))</f>
        <v>0</v>
      </c>
      <c r="CJ221" s="177">
        <f t="shared" ca="1" si="135"/>
        <v>0</v>
      </c>
      <c r="CL221" s="178">
        <f t="shared" ca="1" si="138"/>
        <v>0</v>
      </c>
      <c r="CM221" s="174">
        <f ca="1">IF(X220&lt;=0,0,IF($C221-$CJ221&lt;=SUM($CL221:CL221),0,IF(BE221+$C221-$CJ221-SUM($CL221:CL221)&gt;X220+AN221,X220+AN221-BE221,$C221-$CJ221-SUM($CL221:CL221))))</f>
        <v>0</v>
      </c>
      <c r="CN221" s="174">
        <f ca="1">IF(Y220&lt;=0,0,IF($C221-$CJ221&lt;=SUM($CL221:CM221),0,IF(BF221+$C221-$CJ221-SUM($CL221:CM221)&gt;Y220+AO221,Y220+AO221-BF221,$C221-$CJ221-SUM($CL221:CM221))))</f>
        <v>0</v>
      </c>
      <c r="CO221" s="174">
        <f ca="1">IF(Z220&lt;=0,0,IF($C221-$CJ221&lt;=SUM($CL221:CN221),0,IF(BG221+$C221-$CJ221-SUM($CL221:CN221)&gt;Z220+AP221,Z220+AP221-BG221,$C221-$CJ221-SUM($CL221:CN221))))</f>
        <v>0</v>
      </c>
      <c r="CP221" s="174">
        <f ca="1">IF(AA220&lt;=0,0,IF($C221-$CJ221&lt;=SUM($CL221:CO221),0,IF(BH221+$C221-$CJ221-SUM($CL221:CO221)&gt;AA220+AQ221,AA220+AQ221-BH221,$C221-$CJ221-SUM($CL221:CO221))))</f>
        <v>0</v>
      </c>
      <c r="CQ221" s="174">
        <f ca="1">IF(AB220&lt;=0,0,IF($C221-$CJ221&lt;=SUM($CL221:CP221),0,IF(BI221+$C221-$CJ221-SUM($CL221:CP221)&gt;AB220+AR221,AB220+AR221-BI221,$C221-$CJ221-SUM($CL221:CP221))))</f>
        <v>0</v>
      </c>
      <c r="CR221" s="174">
        <f ca="1">IF(AC220&lt;=0,0,IF($C221-$CJ221&lt;=SUM($CL221:CQ221),0,IF(BJ221+$C221-$CJ221-SUM($CL221:CQ221)&gt;AC220+AS221,AC220+AS221-BJ221,$C221-$CJ221-SUM($CL221:CQ221))))</f>
        <v>0</v>
      </c>
      <c r="CS221" s="174">
        <f ca="1">IF(AD220&lt;=0,0,IF($C221-$CJ221&lt;=SUM($CL221:CR221),0,IF(BK221+$C221-$CJ221-SUM($CL221:CR221)&gt;AD220+AT221,AD220+AT221-BK221,$C221-$CJ221-SUM($CL221:CR221))))</f>
        <v>0</v>
      </c>
      <c r="CT221" s="174">
        <f ca="1">IF(AE220&lt;=0,0,IF($C221-$CJ221&lt;=SUM($CL221:CS221),0,IF(BL221+$C221-$CJ221-SUM($CL221:CS221)&gt;AE220+AU221,AE220+AU221-BL221,$C221-$CJ221-SUM($CL221:CS221))))</f>
        <v>0</v>
      </c>
      <c r="CU221" s="174">
        <f ca="1">IF(AF220&lt;=0,0,IF($C221-$CJ221&lt;=SUM($CL221:CT221),0,IF(BM221+$C221-$CJ221-SUM($CL221:CT221)&gt;AF220+AV221,AF220+AV221-BM221,$C221-$CJ221-SUM($CL221:CT221))))</f>
        <v>0</v>
      </c>
      <c r="CV221" s="174">
        <f ca="1">IF(AG220&lt;=0,0,IF($C221-$CJ221&lt;=SUM($CL221:CU221),0,IF(BN221+$C221-$CJ221-SUM($CL221:CU221)&gt;AG220+AW221,AG220+AW221-BN221,$C221-$CJ221-SUM($CL221:CU221))))</f>
        <v>0</v>
      </c>
      <c r="CW221" s="174">
        <f ca="1">IF(AH220&lt;=0,0,IF($C221-$CJ221&lt;=SUM($CL221:CV221),0,IF(BO221+$C221-$CJ221-SUM($CL221:CV221)&gt;AH220+AX221,AH220+AX221-BO221,$C221-$CJ221-SUM($CL221:CV221))))</f>
        <v>0</v>
      </c>
      <c r="CX221" s="174">
        <f ca="1">IF(AI220&lt;=0,0,IF($C221-$CJ221&lt;=SUM($CL221:CW221),0,IF(BP221+$C221-$CJ221-SUM($CL221:CW221)&gt;AI220+AY221,AI220+AY221-BP221,$C221-$CJ221-SUM($CL221:CW221))))</f>
        <v>0</v>
      </c>
      <c r="CY221" s="174">
        <f ca="1">IF(AJ220&lt;=0,0,IF($C221-$CJ221&lt;=SUM($CL221:CX221),0,IF(BQ221+$C221-$CJ221-SUM($CL221:CX221)&gt;AJ220+AZ221,AJ220+AZ221-BQ221,$C221-$CJ221-SUM($CL221:CX221))))</f>
        <v>0</v>
      </c>
      <c r="CZ221" s="174">
        <f ca="1">IF(AK220&lt;=0,0,IF($C221-$CJ221&lt;=SUM($CL221:CY221),0,IF(BR221+$C221-$CJ221-SUM($CL221:CY221)&gt;AK220+BA221,AK220+BA221-BR221,$C221-$CJ221-SUM($CL221:CY221))))</f>
        <v>0</v>
      </c>
      <c r="DA221" s="176"/>
      <c r="DB221" s="176"/>
    </row>
    <row r="222" spans="1:106">
      <c r="A222" s="165" t="str">
        <f t="shared" ca="1" si="124"/>
        <v/>
      </c>
      <c r="B222" s="166" t="e">
        <f t="shared" ca="1" si="136"/>
        <v>#N/A</v>
      </c>
      <c r="C222" s="169" t="str">
        <f ca="1">IF(A222="","",IF(debteliminator,IF(($E$7-BS222)&lt;0,0,$E$7-BS222),0)+D222)</f>
        <v/>
      </c>
      <c r="D222" s="420"/>
      <c r="E222" s="172">
        <f t="shared" ca="1" si="137"/>
        <v>0</v>
      </c>
      <c r="F222" s="172">
        <f t="shared" ca="1" si="101"/>
        <v>0</v>
      </c>
      <c r="G222" s="172">
        <f t="shared" ca="1" si="102"/>
        <v>0</v>
      </c>
      <c r="H222" s="172">
        <f t="shared" ca="1" si="103"/>
        <v>0</v>
      </c>
      <c r="I222" s="172">
        <f t="shared" ca="1" si="104"/>
        <v>0</v>
      </c>
      <c r="J222" s="172">
        <f t="shared" ca="1" si="105"/>
        <v>0</v>
      </c>
      <c r="K222" s="172">
        <f t="shared" ca="1" si="106"/>
        <v>0</v>
      </c>
      <c r="L222" s="172">
        <f t="shared" ca="1" si="107"/>
        <v>0</v>
      </c>
      <c r="M222" s="172">
        <f t="shared" ca="1" si="108"/>
        <v>0</v>
      </c>
      <c r="N222" s="172">
        <f t="shared" ca="1" si="109"/>
        <v>0</v>
      </c>
      <c r="O222" s="172">
        <f t="shared" ca="1" si="110"/>
        <v>0</v>
      </c>
      <c r="P222" s="172">
        <f t="shared" ca="1" si="111"/>
        <v>0</v>
      </c>
      <c r="Q222" s="172">
        <f t="shared" ca="1" si="112"/>
        <v>0</v>
      </c>
      <c r="R222" s="172">
        <f t="shared" ca="1" si="113"/>
        <v>0</v>
      </c>
      <c r="S222" s="172">
        <f t="shared" ca="1" si="114"/>
        <v>0</v>
      </c>
      <c r="U222" s="169">
        <f t="shared" ca="1" si="125"/>
        <v>0</v>
      </c>
      <c r="V222" s="173">
        <f t="shared" ca="1" si="126"/>
        <v>0</v>
      </c>
      <c r="W222" s="174">
        <f t="shared" ca="1" si="127"/>
        <v>0</v>
      </c>
      <c r="X222" s="174">
        <f t="shared" ca="1" si="128"/>
        <v>0</v>
      </c>
      <c r="Y222" s="174">
        <f t="shared" ca="1" si="128"/>
        <v>0</v>
      </c>
      <c r="Z222" s="174">
        <f t="shared" ca="1" si="128"/>
        <v>0</v>
      </c>
      <c r="AA222" s="174">
        <f t="shared" ca="1" si="128"/>
        <v>0</v>
      </c>
      <c r="AB222" s="174">
        <f t="shared" ca="1" si="128"/>
        <v>0</v>
      </c>
      <c r="AC222" s="174">
        <f t="shared" ca="1" si="128"/>
        <v>0</v>
      </c>
      <c r="AD222" s="174">
        <f t="shared" ca="1" si="128"/>
        <v>0</v>
      </c>
      <c r="AE222" s="174">
        <f t="shared" ca="1" si="128"/>
        <v>0</v>
      </c>
      <c r="AF222" s="174">
        <f t="shared" ca="1" si="128"/>
        <v>0</v>
      </c>
      <c r="AG222" s="174">
        <f t="shared" ca="1" si="128"/>
        <v>0</v>
      </c>
      <c r="AH222" s="174">
        <f t="shared" ca="1" si="128"/>
        <v>0</v>
      </c>
      <c r="AI222" s="174">
        <f t="shared" ca="1" si="128"/>
        <v>0</v>
      </c>
      <c r="AJ222" s="174">
        <f t="shared" ca="1" si="128"/>
        <v>0</v>
      </c>
      <c r="AK222" s="174">
        <f t="shared" ca="1" si="128"/>
        <v>0</v>
      </c>
      <c r="AL222" s="179"/>
      <c r="AM222" s="174">
        <f t="shared" ca="1" si="129"/>
        <v>0</v>
      </c>
      <c r="AN222" s="174">
        <f t="shared" ca="1" si="130"/>
        <v>0</v>
      </c>
      <c r="AO222" s="174">
        <f t="shared" ca="1" si="130"/>
        <v>0</v>
      </c>
      <c r="AP222" s="174">
        <f t="shared" ca="1" si="130"/>
        <v>0</v>
      </c>
      <c r="AQ222" s="174">
        <f t="shared" ca="1" si="130"/>
        <v>0</v>
      </c>
      <c r="AR222" s="174">
        <f t="shared" ca="1" si="130"/>
        <v>0</v>
      </c>
      <c r="AS222" s="174">
        <f t="shared" ca="1" si="130"/>
        <v>0</v>
      </c>
      <c r="AT222" s="174">
        <f t="shared" ca="1" si="130"/>
        <v>0</v>
      </c>
      <c r="AU222" s="174">
        <f t="shared" ca="1" si="130"/>
        <v>0</v>
      </c>
      <c r="AV222" s="174">
        <f t="shared" ca="1" si="130"/>
        <v>0</v>
      </c>
      <c r="AW222" s="174">
        <f t="shared" ca="1" si="130"/>
        <v>0</v>
      </c>
      <c r="AX222" s="174">
        <f t="shared" ca="1" si="130"/>
        <v>0</v>
      </c>
      <c r="AY222" s="174">
        <f t="shared" ca="1" si="130"/>
        <v>0</v>
      </c>
      <c r="AZ222" s="174">
        <f t="shared" ca="1" si="130"/>
        <v>0</v>
      </c>
      <c r="BA222" s="174">
        <f t="shared" ca="1" si="130"/>
        <v>0</v>
      </c>
      <c r="BB222" s="175">
        <f t="shared" ca="1" si="131"/>
        <v>0</v>
      </c>
      <c r="BC222" s="176"/>
      <c r="BD222" s="174">
        <f t="shared" ca="1" si="132"/>
        <v>0</v>
      </c>
      <c r="BE222" s="174">
        <f t="shared" ca="1" si="133"/>
        <v>0</v>
      </c>
      <c r="BF222" s="174">
        <f t="shared" ca="1" si="133"/>
        <v>0</v>
      </c>
      <c r="BG222" s="174">
        <f t="shared" ca="1" si="133"/>
        <v>0</v>
      </c>
      <c r="BH222" s="174">
        <f t="shared" ca="1" si="133"/>
        <v>0</v>
      </c>
      <c r="BI222" s="174">
        <f t="shared" ca="1" si="133"/>
        <v>0</v>
      </c>
      <c r="BJ222" s="174">
        <f t="shared" ca="1" si="133"/>
        <v>0</v>
      </c>
      <c r="BK222" s="174">
        <f t="shared" ca="1" si="133"/>
        <v>0</v>
      </c>
      <c r="BL222" s="174">
        <f t="shared" ca="1" si="133"/>
        <v>0</v>
      </c>
      <c r="BM222" s="174">
        <f t="shared" ca="1" si="133"/>
        <v>0</v>
      </c>
      <c r="BN222" s="174">
        <f t="shared" ca="1" si="133"/>
        <v>0</v>
      </c>
      <c r="BO222" s="174">
        <f t="shared" ca="1" si="133"/>
        <v>0</v>
      </c>
      <c r="BP222" s="174">
        <f t="shared" ca="1" si="133"/>
        <v>0</v>
      </c>
      <c r="BQ222" s="174">
        <f t="shared" ca="1" si="133"/>
        <v>0</v>
      </c>
      <c r="BR222" s="174">
        <f t="shared" ca="1" si="133"/>
        <v>0</v>
      </c>
      <c r="BS222" s="177">
        <f t="shared" ca="1" si="134"/>
        <v>0</v>
      </c>
      <c r="BT222" s="175"/>
      <c r="BU222" s="178">
        <f ca="1">IF(NOT(debteliminator),0,IF(OR(E$11=0,W221+AM222-BD222&lt;=E$11),0,MIN(W221+AM222-BD222-E$11,$C222)))</f>
        <v>0</v>
      </c>
      <c r="BV222" s="174">
        <f ca="1">IF(NOT(debteliminator),0,IF(OR(F$11=0,X221+AN222-BE222&lt;=F$11),0,MIN(X221+AN222-BE222-F$11,$C222-SUM($BU222:BU222))))</f>
        <v>0</v>
      </c>
      <c r="BW222" s="174">
        <f ca="1">IF(NOT(debteliminator),0,IF(OR(G$11=0,Y221+AO222-BF222&lt;=G$11),0,MIN(Y221+AO222-BF222-G$11,$C222-SUM($BU222:BV222))))</f>
        <v>0</v>
      </c>
      <c r="BX222" s="174">
        <f ca="1">IF(NOT(debteliminator),0,IF(OR(H$11=0,Z221+AP222-BG222&lt;=H$11),0,MIN(Z221+AP222-BG222-H$11,$C222-SUM($BU222:BW222))))</f>
        <v>0</v>
      </c>
      <c r="BY222" s="174">
        <f ca="1">IF(NOT(debteliminator),0,IF(OR(I$11=0,AA221+AQ222-BH222&lt;=I$11),0,MIN(AA221+AQ222-BH222-I$11,$C222-SUM($BU222:BX222))))</f>
        <v>0</v>
      </c>
      <c r="BZ222" s="174">
        <f ca="1">IF(NOT(debteliminator),0,IF(OR(J$11=0,AB221+AR222-BI222&lt;=J$11),0,MIN(AB221+AR222-BI222-J$11,$C222-SUM($BU222:BY222))))</f>
        <v>0</v>
      </c>
      <c r="CA222" s="174">
        <f ca="1">IF(NOT(debteliminator),0,IF(OR(K$11=0,AC221+AS222-BJ222&lt;=K$11),0,MIN(AC221+AS222-BJ222-K$11,$C222-SUM($BU222:BZ222))))</f>
        <v>0</v>
      </c>
      <c r="CB222" s="174">
        <f ca="1">IF(NOT(debteliminator),0,IF(OR(L$11=0,AD221+AT222-BK222&lt;=L$11),0,MIN(AD221+AT222-BK222-L$11,$C222-SUM($BU222:CA222))))</f>
        <v>0</v>
      </c>
      <c r="CC222" s="174">
        <f ca="1">IF(NOT(debteliminator),0,IF(OR(M$11=0,AE221+AU222-BL222&lt;=M$11),0,MIN(AE221+AU222-BL222-M$11,$C222-SUM($BU222:CB222))))</f>
        <v>0</v>
      </c>
      <c r="CD222" s="174">
        <f ca="1">IF(NOT(debteliminator),0,IF(OR(N$11=0,AF221+AV222-BM222&lt;=N$11),0,MIN(AF221+AV222-BM222-N$11,$C222-SUM($BU222:CC222))))</f>
        <v>0</v>
      </c>
      <c r="CE222" s="174">
        <f ca="1">IF(NOT(debteliminator),0,IF(OR(O$11=0,AG221+AW222-BN222&lt;=O$11),0,MIN(AG221+AW222-BN222-O$11,$C222-SUM($BU222:CD222))))</f>
        <v>0</v>
      </c>
      <c r="CF222" s="174">
        <f ca="1">IF(NOT(debteliminator),0,IF(OR(P$11=0,AH221+AX222-BO222&lt;=P$11),0,MIN(AH221+AX222-BO222-P$11,$C222-SUM($BU222:CE222))))</f>
        <v>0</v>
      </c>
      <c r="CG222" s="174">
        <f ca="1">IF(NOT(debteliminator),0,IF(OR(Q$11=0,AI221+AY222-BP222&lt;=Q$11),0,MIN(AI221+AY222-BP222-Q$11,$C222-SUM($BU222:CF222))))</f>
        <v>0</v>
      </c>
      <c r="CH222" s="174">
        <f ca="1">IF(NOT(debteliminator),0,IF(OR(R$11=0,AJ221+AZ222-BQ222&lt;=R$11),0,MIN(AJ221+AZ222-BQ222-R$11,$C222-SUM($BU222:CG222))))</f>
        <v>0</v>
      </c>
      <c r="CI222" s="174">
        <f ca="1">IF(NOT(debteliminator),0,IF(OR(S$11=0,AK221+BA222-BR222&lt;=S$11),0,MIN(AK221+BA222-BR222-S$11,$C222-SUM($BU222:CH222))))</f>
        <v>0</v>
      </c>
      <c r="CJ222" s="177">
        <f t="shared" ca="1" si="135"/>
        <v>0</v>
      </c>
      <c r="CL222" s="178">
        <f t="shared" ca="1" si="138"/>
        <v>0</v>
      </c>
      <c r="CM222" s="174">
        <f ca="1">IF(X221&lt;=0,0,IF($C222-$CJ222&lt;=SUM($CL222:CL222),0,IF(BE222+$C222-$CJ222-SUM($CL222:CL222)&gt;X221+AN222,X221+AN222-BE222,$C222-$CJ222-SUM($CL222:CL222))))</f>
        <v>0</v>
      </c>
      <c r="CN222" s="174">
        <f ca="1">IF(Y221&lt;=0,0,IF($C222-$CJ222&lt;=SUM($CL222:CM222),0,IF(BF222+$C222-$CJ222-SUM($CL222:CM222)&gt;Y221+AO222,Y221+AO222-BF222,$C222-$CJ222-SUM($CL222:CM222))))</f>
        <v>0</v>
      </c>
      <c r="CO222" s="174">
        <f ca="1">IF(Z221&lt;=0,0,IF($C222-$CJ222&lt;=SUM($CL222:CN222),0,IF(BG222+$C222-$CJ222-SUM($CL222:CN222)&gt;Z221+AP222,Z221+AP222-BG222,$C222-$CJ222-SUM($CL222:CN222))))</f>
        <v>0</v>
      </c>
      <c r="CP222" s="174">
        <f ca="1">IF(AA221&lt;=0,0,IF($C222-$CJ222&lt;=SUM($CL222:CO222),0,IF(BH222+$C222-$CJ222-SUM($CL222:CO222)&gt;AA221+AQ222,AA221+AQ222-BH222,$C222-$CJ222-SUM($CL222:CO222))))</f>
        <v>0</v>
      </c>
      <c r="CQ222" s="174">
        <f ca="1">IF(AB221&lt;=0,0,IF($C222-$CJ222&lt;=SUM($CL222:CP222),0,IF(BI222+$C222-$CJ222-SUM($CL222:CP222)&gt;AB221+AR222,AB221+AR222-BI222,$C222-$CJ222-SUM($CL222:CP222))))</f>
        <v>0</v>
      </c>
      <c r="CR222" s="174">
        <f ca="1">IF(AC221&lt;=0,0,IF($C222-$CJ222&lt;=SUM($CL222:CQ222),0,IF(BJ222+$C222-$CJ222-SUM($CL222:CQ222)&gt;AC221+AS222,AC221+AS222-BJ222,$C222-$CJ222-SUM($CL222:CQ222))))</f>
        <v>0</v>
      </c>
      <c r="CS222" s="174">
        <f ca="1">IF(AD221&lt;=0,0,IF($C222-$CJ222&lt;=SUM($CL222:CR222),0,IF(BK222+$C222-$CJ222-SUM($CL222:CR222)&gt;AD221+AT222,AD221+AT222-BK222,$C222-$CJ222-SUM($CL222:CR222))))</f>
        <v>0</v>
      </c>
      <c r="CT222" s="174">
        <f ca="1">IF(AE221&lt;=0,0,IF($C222-$CJ222&lt;=SUM($CL222:CS222),0,IF(BL222+$C222-$CJ222-SUM($CL222:CS222)&gt;AE221+AU222,AE221+AU222-BL222,$C222-$CJ222-SUM($CL222:CS222))))</f>
        <v>0</v>
      </c>
      <c r="CU222" s="174">
        <f ca="1">IF(AF221&lt;=0,0,IF($C222-$CJ222&lt;=SUM($CL222:CT222),0,IF(BM222+$C222-$CJ222-SUM($CL222:CT222)&gt;AF221+AV222,AF221+AV222-BM222,$C222-$CJ222-SUM($CL222:CT222))))</f>
        <v>0</v>
      </c>
      <c r="CV222" s="174">
        <f ca="1">IF(AG221&lt;=0,0,IF($C222-$CJ222&lt;=SUM($CL222:CU222),0,IF(BN222+$C222-$CJ222-SUM($CL222:CU222)&gt;AG221+AW222,AG221+AW222-BN222,$C222-$CJ222-SUM($CL222:CU222))))</f>
        <v>0</v>
      </c>
      <c r="CW222" s="174">
        <f ca="1">IF(AH221&lt;=0,0,IF($C222-$CJ222&lt;=SUM($CL222:CV222),0,IF(BO222+$C222-$CJ222-SUM($CL222:CV222)&gt;AH221+AX222,AH221+AX222-BO222,$C222-$CJ222-SUM($CL222:CV222))))</f>
        <v>0</v>
      </c>
      <c r="CX222" s="174">
        <f ca="1">IF(AI221&lt;=0,0,IF($C222-$CJ222&lt;=SUM($CL222:CW222),0,IF(BP222+$C222-$CJ222-SUM($CL222:CW222)&gt;AI221+AY222,AI221+AY222-BP222,$C222-$CJ222-SUM($CL222:CW222))))</f>
        <v>0</v>
      </c>
      <c r="CY222" s="174">
        <f ca="1">IF(AJ221&lt;=0,0,IF($C222-$CJ222&lt;=SUM($CL222:CX222),0,IF(BQ222+$C222-$CJ222-SUM($CL222:CX222)&gt;AJ221+AZ222,AJ221+AZ222-BQ222,$C222-$CJ222-SUM($CL222:CX222))))</f>
        <v>0</v>
      </c>
      <c r="CZ222" s="174">
        <f ca="1">IF(AK221&lt;=0,0,IF($C222-$CJ222&lt;=SUM($CL222:CY222),0,IF(BR222+$C222-$CJ222-SUM($CL222:CY222)&gt;AK221+BA222,AK221+BA222-BR222,$C222-$CJ222-SUM($CL222:CY222))))</f>
        <v>0</v>
      </c>
      <c r="DA222" s="176"/>
      <c r="DB222" s="176"/>
    </row>
    <row r="223" spans="1:106">
      <c r="A223" s="165" t="str">
        <f t="shared" ca="1" si="124"/>
        <v/>
      </c>
      <c r="B223" s="166" t="e">
        <f t="shared" ca="1" si="136"/>
        <v>#N/A</v>
      </c>
      <c r="C223" s="169" t="str">
        <f ca="1">IF(A223="","",IF(debteliminator,IF(($E$7-BS223)&lt;0,0,$E$7-BS223),0)+D223)</f>
        <v/>
      </c>
      <c r="D223" s="420"/>
      <c r="E223" s="172">
        <f t="shared" ca="1" si="137"/>
        <v>0</v>
      </c>
      <c r="F223" s="172">
        <f t="shared" ca="1" si="101"/>
        <v>0</v>
      </c>
      <c r="G223" s="172">
        <f t="shared" ca="1" si="102"/>
        <v>0</v>
      </c>
      <c r="H223" s="172">
        <f t="shared" ca="1" si="103"/>
        <v>0</v>
      </c>
      <c r="I223" s="172">
        <f t="shared" ca="1" si="104"/>
        <v>0</v>
      </c>
      <c r="J223" s="172">
        <f t="shared" ca="1" si="105"/>
        <v>0</v>
      </c>
      <c r="K223" s="172">
        <f t="shared" ca="1" si="106"/>
        <v>0</v>
      </c>
      <c r="L223" s="172">
        <f t="shared" ca="1" si="107"/>
        <v>0</v>
      </c>
      <c r="M223" s="172">
        <f t="shared" ca="1" si="108"/>
        <v>0</v>
      </c>
      <c r="N223" s="172">
        <f t="shared" ca="1" si="109"/>
        <v>0</v>
      </c>
      <c r="O223" s="172">
        <f t="shared" ca="1" si="110"/>
        <v>0</v>
      </c>
      <c r="P223" s="172">
        <f t="shared" ca="1" si="111"/>
        <v>0</v>
      </c>
      <c r="Q223" s="172">
        <f t="shared" ca="1" si="112"/>
        <v>0</v>
      </c>
      <c r="R223" s="172">
        <f t="shared" ca="1" si="113"/>
        <v>0</v>
      </c>
      <c r="S223" s="172">
        <f t="shared" ca="1" si="114"/>
        <v>0</v>
      </c>
      <c r="U223" s="169">
        <f t="shared" ca="1" si="125"/>
        <v>0</v>
      </c>
      <c r="V223" s="173">
        <f t="shared" ca="1" si="126"/>
        <v>0</v>
      </c>
      <c r="W223" s="174">
        <f t="shared" ca="1" si="127"/>
        <v>0</v>
      </c>
      <c r="X223" s="174">
        <f t="shared" ca="1" si="128"/>
        <v>0</v>
      </c>
      <c r="Y223" s="174">
        <f t="shared" ca="1" si="128"/>
        <v>0</v>
      </c>
      <c r="Z223" s="174">
        <f t="shared" ca="1" si="128"/>
        <v>0</v>
      </c>
      <c r="AA223" s="174">
        <f t="shared" ca="1" si="128"/>
        <v>0</v>
      </c>
      <c r="AB223" s="174">
        <f t="shared" ca="1" si="128"/>
        <v>0</v>
      </c>
      <c r="AC223" s="174">
        <f t="shared" ca="1" si="128"/>
        <v>0</v>
      </c>
      <c r="AD223" s="174">
        <f t="shared" ca="1" si="128"/>
        <v>0</v>
      </c>
      <c r="AE223" s="174">
        <f t="shared" ca="1" si="128"/>
        <v>0</v>
      </c>
      <c r="AF223" s="174">
        <f t="shared" ca="1" si="128"/>
        <v>0</v>
      </c>
      <c r="AG223" s="174">
        <f t="shared" ca="1" si="128"/>
        <v>0</v>
      </c>
      <c r="AH223" s="174">
        <f t="shared" ca="1" si="128"/>
        <v>0</v>
      </c>
      <c r="AI223" s="174">
        <f t="shared" ca="1" si="128"/>
        <v>0</v>
      </c>
      <c r="AJ223" s="174">
        <f t="shared" ca="1" si="128"/>
        <v>0</v>
      </c>
      <c r="AK223" s="174">
        <f t="shared" ca="1" si="128"/>
        <v>0</v>
      </c>
      <c r="AL223" s="179"/>
      <c r="AM223" s="174">
        <f t="shared" ca="1" si="129"/>
        <v>0</v>
      </c>
      <c r="AN223" s="174">
        <f t="shared" ca="1" si="130"/>
        <v>0</v>
      </c>
      <c r="AO223" s="174">
        <f t="shared" ca="1" si="130"/>
        <v>0</v>
      </c>
      <c r="AP223" s="174">
        <f t="shared" ca="1" si="130"/>
        <v>0</v>
      </c>
      <c r="AQ223" s="174">
        <f t="shared" ca="1" si="130"/>
        <v>0</v>
      </c>
      <c r="AR223" s="174">
        <f t="shared" ca="1" si="130"/>
        <v>0</v>
      </c>
      <c r="AS223" s="174">
        <f t="shared" ca="1" si="130"/>
        <v>0</v>
      </c>
      <c r="AT223" s="174">
        <f t="shared" ca="1" si="130"/>
        <v>0</v>
      </c>
      <c r="AU223" s="174">
        <f t="shared" ca="1" si="130"/>
        <v>0</v>
      </c>
      <c r="AV223" s="174">
        <f t="shared" ca="1" si="130"/>
        <v>0</v>
      </c>
      <c r="AW223" s="174">
        <f t="shared" ca="1" si="130"/>
        <v>0</v>
      </c>
      <c r="AX223" s="174">
        <f t="shared" ca="1" si="130"/>
        <v>0</v>
      </c>
      <c r="AY223" s="174">
        <f t="shared" ca="1" si="130"/>
        <v>0</v>
      </c>
      <c r="AZ223" s="174">
        <f t="shared" ca="1" si="130"/>
        <v>0</v>
      </c>
      <c r="BA223" s="174">
        <f t="shared" ca="1" si="130"/>
        <v>0</v>
      </c>
      <c r="BB223" s="175">
        <f t="shared" ca="1" si="131"/>
        <v>0</v>
      </c>
      <c r="BC223" s="176"/>
      <c r="BD223" s="174">
        <f t="shared" ca="1" si="132"/>
        <v>0</v>
      </c>
      <c r="BE223" s="174">
        <f t="shared" ca="1" si="133"/>
        <v>0</v>
      </c>
      <c r="BF223" s="174">
        <f t="shared" ca="1" si="133"/>
        <v>0</v>
      </c>
      <c r="BG223" s="174">
        <f t="shared" ca="1" si="133"/>
        <v>0</v>
      </c>
      <c r="BH223" s="174">
        <f t="shared" ca="1" si="133"/>
        <v>0</v>
      </c>
      <c r="BI223" s="174">
        <f t="shared" ca="1" si="133"/>
        <v>0</v>
      </c>
      <c r="BJ223" s="174">
        <f t="shared" ca="1" si="133"/>
        <v>0</v>
      </c>
      <c r="BK223" s="174">
        <f t="shared" ca="1" si="133"/>
        <v>0</v>
      </c>
      <c r="BL223" s="174">
        <f t="shared" ca="1" si="133"/>
        <v>0</v>
      </c>
      <c r="BM223" s="174">
        <f t="shared" ca="1" si="133"/>
        <v>0</v>
      </c>
      <c r="BN223" s="174">
        <f t="shared" ca="1" si="133"/>
        <v>0</v>
      </c>
      <c r="BO223" s="174">
        <f t="shared" ca="1" si="133"/>
        <v>0</v>
      </c>
      <c r="BP223" s="174">
        <f t="shared" ca="1" si="133"/>
        <v>0</v>
      </c>
      <c r="BQ223" s="174">
        <f t="shared" ca="1" si="133"/>
        <v>0</v>
      </c>
      <c r="BR223" s="174">
        <f t="shared" ca="1" si="133"/>
        <v>0</v>
      </c>
      <c r="BS223" s="177">
        <f t="shared" ca="1" si="134"/>
        <v>0</v>
      </c>
      <c r="BT223" s="175"/>
      <c r="BU223" s="178">
        <f ca="1">IF(NOT(debteliminator),0,IF(OR(E$11=0,W222+AM223-BD223&lt;=E$11),0,MIN(W222+AM223-BD223-E$11,$C223)))</f>
        <v>0</v>
      </c>
      <c r="BV223" s="174">
        <f ca="1">IF(NOT(debteliminator),0,IF(OR(F$11=0,X222+AN223-BE223&lt;=F$11),0,MIN(X222+AN223-BE223-F$11,$C223-SUM($BU223:BU223))))</f>
        <v>0</v>
      </c>
      <c r="BW223" s="174">
        <f ca="1">IF(NOT(debteliminator),0,IF(OR(G$11=0,Y222+AO223-BF223&lt;=G$11),0,MIN(Y222+AO223-BF223-G$11,$C223-SUM($BU223:BV223))))</f>
        <v>0</v>
      </c>
      <c r="BX223" s="174">
        <f ca="1">IF(NOT(debteliminator),0,IF(OR(H$11=0,Z222+AP223-BG223&lt;=H$11),0,MIN(Z222+AP223-BG223-H$11,$C223-SUM($BU223:BW223))))</f>
        <v>0</v>
      </c>
      <c r="BY223" s="174">
        <f ca="1">IF(NOT(debteliminator),0,IF(OR(I$11=0,AA222+AQ223-BH223&lt;=I$11),0,MIN(AA222+AQ223-BH223-I$11,$C223-SUM($BU223:BX223))))</f>
        <v>0</v>
      </c>
      <c r="BZ223" s="174">
        <f ca="1">IF(NOT(debteliminator),0,IF(OR(J$11=0,AB222+AR223-BI223&lt;=J$11),0,MIN(AB222+AR223-BI223-J$11,$C223-SUM($BU223:BY223))))</f>
        <v>0</v>
      </c>
      <c r="CA223" s="174">
        <f ca="1">IF(NOT(debteliminator),0,IF(OR(K$11=0,AC222+AS223-BJ223&lt;=K$11),0,MIN(AC222+AS223-BJ223-K$11,$C223-SUM($BU223:BZ223))))</f>
        <v>0</v>
      </c>
      <c r="CB223" s="174">
        <f ca="1">IF(NOT(debteliminator),0,IF(OR(L$11=0,AD222+AT223-BK223&lt;=L$11),0,MIN(AD222+AT223-BK223-L$11,$C223-SUM($BU223:CA223))))</f>
        <v>0</v>
      </c>
      <c r="CC223" s="174">
        <f ca="1">IF(NOT(debteliminator),0,IF(OR(M$11=0,AE222+AU223-BL223&lt;=M$11),0,MIN(AE222+AU223-BL223-M$11,$C223-SUM($BU223:CB223))))</f>
        <v>0</v>
      </c>
      <c r="CD223" s="174">
        <f ca="1">IF(NOT(debteliminator),0,IF(OR(N$11=0,AF222+AV223-BM223&lt;=N$11),0,MIN(AF222+AV223-BM223-N$11,$C223-SUM($BU223:CC223))))</f>
        <v>0</v>
      </c>
      <c r="CE223" s="174">
        <f ca="1">IF(NOT(debteliminator),0,IF(OR(O$11=0,AG222+AW223-BN223&lt;=O$11),0,MIN(AG222+AW223-BN223-O$11,$C223-SUM($BU223:CD223))))</f>
        <v>0</v>
      </c>
      <c r="CF223" s="174">
        <f ca="1">IF(NOT(debteliminator),0,IF(OR(P$11=0,AH222+AX223-BO223&lt;=P$11),0,MIN(AH222+AX223-BO223-P$11,$C223-SUM($BU223:CE223))))</f>
        <v>0</v>
      </c>
      <c r="CG223" s="174">
        <f ca="1">IF(NOT(debteliminator),0,IF(OR(Q$11=0,AI222+AY223-BP223&lt;=Q$11),0,MIN(AI222+AY223-BP223-Q$11,$C223-SUM($BU223:CF223))))</f>
        <v>0</v>
      </c>
      <c r="CH223" s="174">
        <f ca="1">IF(NOT(debteliminator),0,IF(OR(R$11=0,AJ222+AZ223-BQ223&lt;=R$11),0,MIN(AJ222+AZ223-BQ223-R$11,$C223-SUM($BU223:CG223))))</f>
        <v>0</v>
      </c>
      <c r="CI223" s="174">
        <f ca="1">IF(NOT(debteliminator),0,IF(OR(S$11=0,AK222+BA223-BR223&lt;=S$11),0,MIN(AK222+BA223-BR223-S$11,$C223-SUM($BU223:CH223))))</f>
        <v>0</v>
      </c>
      <c r="CJ223" s="177">
        <f t="shared" ca="1" si="135"/>
        <v>0</v>
      </c>
      <c r="CL223" s="178">
        <f t="shared" ca="1" si="138"/>
        <v>0</v>
      </c>
      <c r="CM223" s="174">
        <f ca="1">IF(X222&lt;=0,0,IF($C223-$CJ223&lt;=SUM($CL223:CL223),0,IF(BE223+$C223-$CJ223-SUM($CL223:CL223)&gt;X222+AN223,X222+AN223-BE223,$C223-$CJ223-SUM($CL223:CL223))))</f>
        <v>0</v>
      </c>
      <c r="CN223" s="174">
        <f ca="1">IF(Y222&lt;=0,0,IF($C223-$CJ223&lt;=SUM($CL223:CM223),0,IF(BF223+$C223-$CJ223-SUM($CL223:CM223)&gt;Y222+AO223,Y222+AO223-BF223,$C223-$CJ223-SUM($CL223:CM223))))</f>
        <v>0</v>
      </c>
      <c r="CO223" s="174">
        <f ca="1">IF(Z222&lt;=0,0,IF($C223-$CJ223&lt;=SUM($CL223:CN223),0,IF(BG223+$C223-$CJ223-SUM($CL223:CN223)&gt;Z222+AP223,Z222+AP223-BG223,$C223-$CJ223-SUM($CL223:CN223))))</f>
        <v>0</v>
      </c>
      <c r="CP223" s="174">
        <f ca="1">IF(AA222&lt;=0,0,IF($C223-$CJ223&lt;=SUM($CL223:CO223),0,IF(BH223+$C223-$CJ223-SUM($CL223:CO223)&gt;AA222+AQ223,AA222+AQ223-BH223,$C223-$CJ223-SUM($CL223:CO223))))</f>
        <v>0</v>
      </c>
      <c r="CQ223" s="174">
        <f ca="1">IF(AB222&lt;=0,0,IF($C223-$CJ223&lt;=SUM($CL223:CP223),0,IF(BI223+$C223-$CJ223-SUM($CL223:CP223)&gt;AB222+AR223,AB222+AR223-BI223,$C223-$CJ223-SUM($CL223:CP223))))</f>
        <v>0</v>
      </c>
      <c r="CR223" s="174">
        <f ca="1">IF(AC222&lt;=0,0,IF($C223-$CJ223&lt;=SUM($CL223:CQ223),0,IF(BJ223+$C223-$CJ223-SUM($CL223:CQ223)&gt;AC222+AS223,AC222+AS223-BJ223,$C223-$CJ223-SUM($CL223:CQ223))))</f>
        <v>0</v>
      </c>
      <c r="CS223" s="174">
        <f ca="1">IF(AD222&lt;=0,0,IF($C223-$CJ223&lt;=SUM($CL223:CR223),0,IF(BK223+$C223-$CJ223-SUM($CL223:CR223)&gt;AD222+AT223,AD222+AT223-BK223,$C223-$CJ223-SUM($CL223:CR223))))</f>
        <v>0</v>
      </c>
      <c r="CT223" s="174">
        <f ca="1">IF(AE222&lt;=0,0,IF($C223-$CJ223&lt;=SUM($CL223:CS223),0,IF(BL223+$C223-$CJ223-SUM($CL223:CS223)&gt;AE222+AU223,AE222+AU223-BL223,$C223-$CJ223-SUM($CL223:CS223))))</f>
        <v>0</v>
      </c>
      <c r="CU223" s="174">
        <f ca="1">IF(AF222&lt;=0,0,IF($C223-$CJ223&lt;=SUM($CL223:CT223),0,IF(BM223+$C223-$CJ223-SUM($CL223:CT223)&gt;AF222+AV223,AF222+AV223-BM223,$C223-$CJ223-SUM($CL223:CT223))))</f>
        <v>0</v>
      </c>
      <c r="CV223" s="174">
        <f ca="1">IF(AG222&lt;=0,0,IF($C223-$CJ223&lt;=SUM($CL223:CU223),0,IF(BN223+$C223-$CJ223-SUM($CL223:CU223)&gt;AG222+AW223,AG222+AW223-BN223,$C223-$CJ223-SUM($CL223:CU223))))</f>
        <v>0</v>
      </c>
      <c r="CW223" s="174">
        <f ca="1">IF(AH222&lt;=0,0,IF($C223-$CJ223&lt;=SUM($CL223:CV223),0,IF(BO223+$C223-$CJ223-SUM($CL223:CV223)&gt;AH222+AX223,AH222+AX223-BO223,$C223-$CJ223-SUM($CL223:CV223))))</f>
        <v>0</v>
      </c>
      <c r="CX223" s="174">
        <f ca="1">IF(AI222&lt;=0,0,IF($C223-$CJ223&lt;=SUM($CL223:CW223),0,IF(BP223+$C223-$CJ223-SUM($CL223:CW223)&gt;AI222+AY223,AI222+AY223-BP223,$C223-$CJ223-SUM($CL223:CW223))))</f>
        <v>0</v>
      </c>
      <c r="CY223" s="174">
        <f ca="1">IF(AJ222&lt;=0,0,IF($C223-$CJ223&lt;=SUM($CL223:CX223),0,IF(BQ223+$C223-$CJ223-SUM($CL223:CX223)&gt;AJ222+AZ223,AJ222+AZ223-BQ223,$C223-$CJ223-SUM($CL223:CX223))))</f>
        <v>0</v>
      </c>
      <c r="CZ223" s="174">
        <f ca="1">IF(AK222&lt;=0,0,IF($C223-$CJ223&lt;=SUM($CL223:CY223),0,IF(BR223+$C223-$CJ223-SUM($CL223:CY223)&gt;AK222+BA223,AK222+BA223-BR223,$C223-$CJ223-SUM($CL223:CY223))))</f>
        <v>0</v>
      </c>
      <c r="DA223" s="176"/>
      <c r="DB223" s="176"/>
    </row>
    <row r="224" spans="1:106">
      <c r="A224" s="165" t="str">
        <f t="shared" ca="1" si="124"/>
        <v/>
      </c>
      <c r="B224" s="166" t="e">
        <f t="shared" ca="1" si="136"/>
        <v>#N/A</v>
      </c>
      <c r="C224" s="169" t="str">
        <f ca="1">IF(A224="","",IF(debteliminator,IF(($E$7-BS224)&lt;0,0,$E$7-BS224),0)+D224)</f>
        <v/>
      </c>
      <c r="D224" s="420"/>
      <c r="E224" s="172">
        <f t="shared" ca="1" si="137"/>
        <v>0</v>
      </c>
      <c r="F224" s="172">
        <f t="shared" ca="1" si="101"/>
        <v>0</v>
      </c>
      <c r="G224" s="172">
        <f t="shared" ca="1" si="102"/>
        <v>0</v>
      </c>
      <c r="H224" s="172">
        <f t="shared" ca="1" si="103"/>
        <v>0</v>
      </c>
      <c r="I224" s="172">
        <f t="shared" ca="1" si="104"/>
        <v>0</v>
      </c>
      <c r="J224" s="172">
        <f t="shared" ca="1" si="105"/>
        <v>0</v>
      </c>
      <c r="K224" s="172">
        <f t="shared" ca="1" si="106"/>
        <v>0</v>
      </c>
      <c r="L224" s="172">
        <f t="shared" ca="1" si="107"/>
        <v>0</v>
      </c>
      <c r="M224" s="172">
        <f t="shared" ca="1" si="108"/>
        <v>0</v>
      </c>
      <c r="N224" s="172">
        <f t="shared" ca="1" si="109"/>
        <v>0</v>
      </c>
      <c r="O224" s="172">
        <f t="shared" ca="1" si="110"/>
        <v>0</v>
      </c>
      <c r="P224" s="172">
        <f t="shared" ca="1" si="111"/>
        <v>0</v>
      </c>
      <c r="Q224" s="172">
        <f t="shared" ca="1" si="112"/>
        <v>0</v>
      </c>
      <c r="R224" s="172">
        <f t="shared" ca="1" si="113"/>
        <v>0</v>
      </c>
      <c r="S224" s="172">
        <f t="shared" ca="1" si="114"/>
        <v>0</v>
      </c>
      <c r="U224" s="169">
        <f t="shared" ca="1" si="125"/>
        <v>0</v>
      </c>
      <c r="V224" s="173">
        <f t="shared" ca="1" si="126"/>
        <v>0</v>
      </c>
      <c r="W224" s="174">
        <f t="shared" ca="1" si="127"/>
        <v>0</v>
      </c>
      <c r="X224" s="174">
        <f t="shared" ca="1" si="128"/>
        <v>0</v>
      </c>
      <c r="Y224" s="174">
        <f t="shared" ca="1" si="128"/>
        <v>0</v>
      </c>
      <c r="Z224" s="174">
        <f t="shared" ca="1" si="128"/>
        <v>0</v>
      </c>
      <c r="AA224" s="174">
        <f t="shared" ca="1" si="128"/>
        <v>0</v>
      </c>
      <c r="AB224" s="174">
        <f t="shared" ca="1" si="128"/>
        <v>0</v>
      </c>
      <c r="AC224" s="174">
        <f t="shared" ca="1" si="128"/>
        <v>0</v>
      </c>
      <c r="AD224" s="174">
        <f t="shared" ca="1" si="128"/>
        <v>0</v>
      </c>
      <c r="AE224" s="174">
        <f t="shared" ca="1" si="128"/>
        <v>0</v>
      </c>
      <c r="AF224" s="174">
        <f t="shared" ca="1" si="128"/>
        <v>0</v>
      </c>
      <c r="AG224" s="174">
        <f t="shared" ca="1" si="128"/>
        <v>0</v>
      </c>
      <c r="AH224" s="174">
        <f t="shared" ca="1" si="128"/>
        <v>0</v>
      </c>
      <c r="AI224" s="174">
        <f t="shared" ca="1" si="128"/>
        <v>0</v>
      </c>
      <c r="AJ224" s="174">
        <f t="shared" ca="1" si="128"/>
        <v>0</v>
      </c>
      <c r="AK224" s="174">
        <f t="shared" ca="1" si="128"/>
        <v>0</v>
      </c>
      <c r="AL224" s="179"/>
      <c r="AM224" s="174">
        <f t="shared" ca="1" si="129"/>
        <v>0</v>
      </c>
      <c r="AN224" s="174">
        <f t="shared" ca="1" si="130"/>
        <v>0</v>
      </c>
      <c r="AO224" s="174">
        <f t="shared" ca="1" si="130"/>
        <v>0</v>
      </c>
      <c r="AP224" s="174">
        <f t="shared" ca="1" si="130"/>
        <v>0</v>
      </c>
      <c r="AQ224" s="174">
        <f t="shared" ca="1" si="130"/>
        <v>0</v>
      </c>
      <c r="AR224" s="174">
        <f t="shared" ca="1" si="130"/>
        <v>0</v>
      </c>
      <c r="AS224" s="174">
        <f t="shared" ca="1" si="130"/>
        <v>0</v>
      </c>
      <c r="AT224" s="174">
        <f t="shared" ca="1" si="130"/>
        <v>0</v>
      </c>
      <c r="AU224" s="174">
        <f t="shared" ca="1" si="130"/>
        <v>0</v>
      </c>
      <c r="AV224" s="174">
        <f t="shared" ca="1" si="130"/>
        <v>0</v>
      </c>
      <c r="AW224" s="174">
        <f t="shared" ca="1" si="130"/>
        <v>0</v>
      </c>
      <c r="AX224" s="174">
        <f t="shared" ca="1" si="130"/>
        <v>0</v>
      </c>
      <c r="AY224" s="174">
        <f t="shared" ca="1" si="130"/>
        <v>0</v>
      </c>
      <c r="AZ224" s="174">
        <f t="shared" ca="1" si="130"/>
        <v>0</v>
      </c>
      <c r="BA224" s="174">
        <f t="shared" ca="1" si="130"/>
        <v>0</v>
      </c>
      <c r="BB224" s="175">
        <f t="shared" ca="1" si="131"/>
        <v>0</v>
      </c>
      <c r="BC224" s="176"/>
      <c r="BD224" s="174">
        <f t="shared" ca="1" si="132"/>
        <v>0</v>
      </c>
      <c r="BE224" s="174">
        <f t="shared" ca="1" si="133"/>
        <v>0</v>
      </c>
      <c r="BF224" s="174">
        <f t="shared" ca="1" si="133"/>
        <v>0</v>
      </c>
      <c r="BG224" s="174">
        <f t="shared" ca="1" si="133"/>
        <v>0</v>
      </c>
      <c r="BH224" s="174">
        <f t="shared" ca="1" si="133"/>
        <v>0</v>
      </c>
      <c r="BI224" s="174">
        <f t="shared" ca="1" si="133"/>
        <v>0</v>
      </c>
      <c r="BJ224" s="174">
        <f t="shared" ca="1" si="133"/>
        <v>0</v>
      </c>
      <c r="BK224" s="174">
        <f t="shared" ca="1" si="133"/>
        <v>0</v>
      </c>
      <c r="BL224" s="174">
        <f t="shared" ca="1" si="133"/>
        <v>0</v>
      </c>
      <c r="BM224" s="174">
        <f t="shared" ca="1" si="133"/>
        <v>0</v>
      </c>
      <c r="BN224" s="174">
        <f t="shared" ca="1" si="133"/>
        <v>0</v>
      </c>
      <c r="BO224" s="174">
        <f t="shared" ca="1" si="133"/>
        <v>0</v>
      </c>
      <c r="BP224" s="174">
        <f t="shared" ca="1" si="133"/>
        <v>0</v>
      </c>
      <c r="BQ224" s="174">
        <f t="shared" ca="1" si="133"/>
        <v>0</v>
      </c>
      <c r="BR224" s="174">
        <f t="shared" ca="1" si="133"/>
        <v>0</v>
      </c>
      <c r="BS224" s="177">
        <f t="shared" ca="1" si="134"/>
        <v>0</v>
      </c>
      <c r="BT224" s="175"/>
      <c r="BU224" s="178">
        <f ca="1">IF(NOT(debteliminator),0,IF(OR(E$11=0,W223+AM224-BD224&lt;=E$11),0,MIN(W223+AM224-BD224-E$11,$C224)))</f>
        <v>0</v>
      </c>
      <c r="BV224" s="174">
        <f ca="1">IF(NOT(debteliminator),0,IF(OR(F$11=0,X223+AN224-BE224&lt;=F$11),0,MIN(X223+AN224-BE224-F$11,$C224-SUM($BU224:BU224))))</f>
        <v>0</v>
      </c>
      <c r="BW224" s="174">
        <f ca="1">IF(NOT(debteliminator),0,IF(OR(G$11=0,Y223+AO224-BF224&lt;=G$11),0,MIN(Y223+AO224-BF224-G$11,$C224-SUM($BU224:BV224))))</f>
        <v>0</v>
      </c>
      <c r="BX224" s="174">
        <f ca="1">IF(NOT(debteliminator),0,IF(OR(H$11=0,Z223+AP224-BG224&lt;=H$11),0,MIN(Z223+AP224-BG224-H$11,$C224-SUM($BU224:BW224))))</f>
        <v>0</v>
      </c>
      <c r="BY224" s="174">
        <f ca="1">IF(NOT(debteliminator),0,IF(OR(I$11=0,AA223+AQ224-BH224&lt;=I$11),0,MIN(AA223+AQ224-BH224-I$11,$C224-SUM($BU224:BX224))))</f>
        <v>0</v>
      </c>
      <c r="BZ224" s="174">
        <f ca="1">IF(NOT(debteliminator),0,IF(OR(J$11=0,AB223+AR224-BI224&lt;=J$11),0,MIN(AB223+AR224-BI224-J$11,$C224-SUM($BU224:BY224))))</f>
        <v>0</v>
      </c>
      <c r="CA224" s="174">
        <f ca="1">IF(NOT(debteliminator),0,IF(OR(K$11=0,AC223+AS224-BJ224&lt;=K$11),0,MIN(AC223+AS224-BJ224-K$11,$C224-SUM($BU224:BZ224))))</f>
        <v>0</v>
      </c>
      <c r="CB224" s="174">
        <f ca="1">IF(NOT(debteliminator),0,IF(OR(L$11=0,AD223+AT224-BK224&lt;=L$11),0,MIN(AD223+AT224-BK224-L$11,$C224-SUM($BU224:CA224))))</f>
        <v>0</v>
      </c>
      <c r="CC224" s="174">
        <f ca="1">IF(NOT(debteliminator),0,IF(OR(M$11=0,AE223+AU224-BL224&lt;=M$11),0,MIN(AE223+AU224-BL224-M$11,$C224-SUM($BU224:CB224))))</f>
        <v>0</v>
      </c>
      <c r="CD224" s="174">
        <f ca="1">IF(NOT(debteliminator),0,IF(OR(N$11=0,AF223+AV224-BM224&lt;=N$11),0,MIN(AF223+AV224-BM224-N$11,$C224-SUM($BU224:CC224))))</f>
        <v>0</v>
      </c>
      <c r="CE224" s="174">
        <f ca="1">IF(NOT(debteliminator),0,IF(OR(O$11=0,AG223+AW224-BN224&lt;=O$11),0,MIN(AG223+AW224-BN224-O$11,$C224-SUM($BU224:CD224))))</f>
        <v>0</v>
      </c>
      <c r="CF224" s="174">
        <f ca="1">IF(NOT(debteliminator),0,IF(OR(P$11=0,AH223+AX224-BO224&lt;=P$11),0,MIN(AH223+AX224-BO224-P$11,$C224-SUM($BU224:CE224))))</f>
        <v>0</v>
      </c>
      <c r="CG224" s="174">
        <f ca="1">IF(NOT(debteliminator),0,IF(OR(Q$11=0,AI223+AY224-BP224&lt;=Q$11),0,MIN(AI223+AY224-BP224-Q$11,$C224-SUM($BU224:CF224))))</f>
        <v>0</v>
      </c>
      <c r="CH224" s="174">
        <f ca="1">IF(NOT(debteliminator),0,IF(OR(R$11=0,AJ223+AZ224-BQ224&lt;=R$11),0,MIN(AJ223+AZ224-BQ224-R$11,$C224-SUM($BU224:CG224))))</f>
        <v>0</v>
      </c>
      <c r="CI224" s="174">
        <f ca="1">IF(NOT(debteliminator),0,IF(OR(S$11=0,AK223+BA224-BR224&lt;=S$11),0,MIN(AK223+BA224-BR224-S$11,$C224-SUM($BU224:CH224))))</f>
        <v>0</v>
      </c>
      <c r="CJ224" s="177">
        <f t="shared" ca="1" si="135"/>
        <v>0</v>
      </c>
      <c r="CL224" s="178">
        <f t="shared" ca="1" si="138"/>
        <v>0</v>
      </c>
      <c r="CM224" s="174">
        <f ca="1">IF(X223&lt;=0,0,IF($C224-$CJ224&lt;=SUM($CL224:CL224),0,IF(BE224+$C224-$CJ224-SUM($CL224:CL224)&gt;X223+AN224,X223+AN224-BE224,$C224-$CJ224-SUM($CL224:CL224))))</f>
        <v>0</v>
      </c>
      <c r="CN224" s="174">
        <f ca="1">IF(Y223&lt;=0,0,IF($C224-$CJ224&lt;=SUM($CL224:CM224),0,IF(BF224+$C224-$CJ224-SUM($CL224:CM224)&gt;Y223+AO224,Y223+AO224-BF224,$C224-$CJ224-SUM($CL224:CM224))))</f>
        <v>0</v>
      </c>
      <c r="CO224" s="174">
        <f ca="1">IF(Z223&lt;=0,0,IF($C224-$CJ224&lt;=SUM($CL224:CN224),0,IF(BG224+$C224-$CJ224-SUM($CL224:CN224)&gt;Z223+AP224,Z223+AP224-BG224,$C224-$CJ224-SUM($CL224:CN224))))</f>
        <v>0</v>
      </c>
      <c r="CP224" s="174">
        <f ca="1">IF(AA223&lt;=0,0,IF($C224-$CJ224&lt;=SUM($CL224:CO224),0,IF(BH224+$C224-$CJ224-SUM($CL224:CO224)&gt;AA223+AQ224,AA223+AQ224-BH224,$C224-$CJ224-SUM($CL224:CO224))))</f>
        <v>0</v>
      </c>
      <c r="CQ224" s="174">
        <f ca="1">IF(AB223&lt;=0,0,IF($C224-$CJ224&lt;=SUM($CL224:CP224),0,IF(BI224+$C224-$CJ224-SUM($CL224:CP224)&gt;AB223+AR224,AB223+AR224-BI224,$C224-$CJ224-SUM($CL224:CP224))))</f>
        <v>0</v>
      </c>
      <c r="CR224" s="174">
        <f ca="1">IF(AC223&lt;=0,0,IF($C224-$CJ224&lt;=SUM($CL224:CQ224),0,IF(BJ224+$C224-$CJ224-SUM($CL224:CQ224)&gt;AC223+AS224,AC223+AS224-BJ224,$C224-$CJ224-SUM($CL224:CQ224))))</f>
        <v>0</v>
      </c>
      <c r="CS224" s="174">
        <f ca="1">IF(AD223&lt;=0,0,IF($C224-$CJ224&lt;=SUM($CL224:CR224),0,IF(BK224+$C224-$CJ224-SUM($CL224:CR224)&gt;AD223+AT224,AD223+AT224-BK224,$C224-$CJ224-SUM($CL224:CR224))))</f>
        <v>0</v>
      </c>
      <c r="CT224" s="174">
        <f ca="1">IF(AE223&lt;=0,0,IF($C224-$CJ224&lt;=SUM($CL224:CS224),0,IF(BL224+$C224-$CJ224-SUM($CL224:CS224)&gt;AE223+AU224,AE223+AU224-BL224,$C224-$CJ224-SUM($CL224:CS224))))</f>
        <v>0</v>
      </c>
      <c r="CU224" s="174">
        <f ca="1">IF(AF223&lt;=0,0,IF($C224-$CJ224&lt;=SUM($CL224:CT224),0,IF(BM224+$C224-$CJ224-SUM($CL224:CT224)&gt;AF223+AV224,AF223+AV224-BM224,$C224-$CJ224-SUM($CL224:CT224))))</f>
        <v>0</v>
      </c>
      <c r="CV224" s="174">
        <f ca="1">IF(AG223&lt;=0,0,IF($C224-$CJ224&lt;=SUM($CL224:CU224),0,IF(BN224+$C224-$CJ224-SUM($CL224:CU224)&gt;AG223+AW224,AG223+AW224-BN224,$C224-$CJ224-SUM($CL224:CU224))))</f>
        <v>0</v>
      </c>
      <c r="CW224" s="174">
        <f ca="1">IF(AH223&lt;=0,0,IF($C224-$CJ224&lt;=SUM($CL224:CV224),0,IF(BO224+$C224-$CJ224-SUM($CL224:CV224)&gt;AH223+AX224,AH223+AX224-BO224,$C224-$CJ224-SUM($CL224:CV224))))</f>
        <v>0</v>
      </c>
      <c r="CX224" s="174">
        <f ca="1">IF(AI223&lt;=0,0,IF($C224-$CJ224&lt;=SUM($CL224:CW224),0,IF(BP224+$C224-$CJ224-SUM($CL224:CW224)&gt;AI223+AY224,AI223+AY224-BP224,$C224-$CJ224-SUM($CL224:CW224))))</f>
        <v>0</v>
      </c>
      <c r="CY224" s="174">
        <f ca="1">IF(AJ223&lt;=0,0,IF($C224-$CJ224&lt;=SUM($CL224:CX224),0,IF(BQ224+$C224-$CJ224-SUM($CL224:CX224)&gt;AJ223+AZ224,AJ223+AZ224-BQ224,$C224-$CJ224-SUM($CL224:CX224))))</f>
        <v>0</v>
      </c>
      <c r="CZ224" s="174">
        <f ca="1">IF(AK223&lt;=0,0,IF($C224-$CJ224&lt;=SUM($CL224:CY224),0,IF(BR224+$C224-$CJ224-SUM($CL224:CY224)&gt;AK223+BA224,AK223+BA224-BR224,$C224-$CJ224-SUM($CL224:CY224))))</f>
        <v>0</v>
      </c>
      <c r="DA224" s="176"/>
      <c r="DB224" s="176"/>
    </row>
    <row r="225" spans="1:106">
      <c r="A225" s="165" t="str">
        <f t="shared" ca="1" si="124"/>
        <v/>
      </c>
      <c r="B225" s="166" t="e">
        <f t="shared" ca="1" si="136"/>
        <v>#N/A</v>
      </c>
      <c r="C225" s="169" t="str">
        <f ca="1">IF(A225="","",IF(debteliminator,IF(($E$7-BS225)&lt;0,0,$E$7-BS225),0)+D225)</f>
        <v/>
      </c>
      <c r="D225" s="420"/>
      <c r="E225" s="172">
        <f t="shared" ca="1" si="137"/>
        <v>0</v>
      </c>
      <c r="F225" s="172">
        <f t="shared" ca="1" si="101"/>
        <v>0</v>
      </c>
      <c r="G225" s="172">
        <f t="shared" ca="1" si="102"/>
        <v>0</v>
      </c>
      <c r="H225" s="172">
        <f t="shared" ca="1" si="103"/>
        <v>0</v>
      </c>
      <c r="I225" s="172">
        <f t="shared" ca="1" si="104"/>
        <v>0</v>
      </c>
      <c r="J225" s="172">
        <f t="shared" ca="1" si="105"/>
        <v>0</v>
      </c>
      <c r="K225" s="172">
        <f t="shared" ca="1" si="106"/>
        <v>0</v>
      </c>
      <c r="L225" s="172">
        <f t="shared" ca="1" si="107"/>
        <v>0</v>
      </c>
      <c r="M225" s="172">
        <f t="shared" ca="1" si="108"/>
        <v>0</v>
      </c>
      <c r="N225" s="172">
        <f t="shared" ca="1" si="109"/>
        <v>0</v>
      </c>
      <c r="O225" s="172">
        <f t="shared" ca="1" si="110"/>
        <v>0</v>
      </c>
      <c r="P225" s="172">
        <f t="shared" ca="1" si="111"/>
        <v>0</v>
      </c>
      <c r="Q225" s="172">
        <f t="shared" ca="1" si="112"/>
        <v>0</v>
      </c>
      <c r="R225" s="172">
        <f t="shared" ca="1" si="113"/>
        <v>0</v>
      </c>
      <c r="S225" s="172">
        <f t="shared" ca="1" si="114"/>
        <v>0</v>
      </c>
      <c r="U225" s="169">
        <f t="shared" ca="1" si="125"/>
        <v>0</v>
      </c>
      <c r="V225" s="173">
        <f t="shared" ca="1" si="126"/>
        <v>0</v>
      </c>
      <c r="W225" s="174">
        <f t="shared" ca="1" si="127"/>
        <v>0</v>
      </c>
      <c r="X225" s="174">
        <f t="shared" ca="1" si="128"/>
        <v>0</v>
      </c>
      <c r="Y225" s="174">
        <f t="shared" ca="1" si="128"/>
        <v>0</v>
      </c>
      <c r="Z225" s="174">
        <f t="shared" ca="1" si="128"/>
        <v>0</v>
      </c>
      <c r="AA225" s="174">
        <f t="shared" ca="1" si="128"/>
        <v>0</v>
      </c>
      <c r="AB225" s="174">
        <f t="shared" ca="1" si="128"/>
        <v>0</v>
      </c>
      <c r="AC225" s="174">
        <f t="shared" ca="1" si="128"/>
        <v>0</v>
      </c>
      <c r="AD225" s="174">
        <f t="shared" ca="1" si="128"/>
        <v>0</v>
      </c>
      <c r="AE225" s="174">
        <f t="shared" ca="1" si="128"/>
        <v>0</v>
      </c>
      <c r="AF225" s="174">
        <f t="shared" ca="1" si="128"/>
        <v>0</v>
      </c>
      <c r="AG225" s="174">
        <f t="shared" ca="1" si="128"/>
        <v>0</v>
      </c>
      <c r="AH225" s="174">
        <f t="shared" ca="1" si="128"/>
        <v>0</v>
      </c>
      <c r="AI225" s="174">
        <f t="shared" ca="1" si="128"/>
        <v>0</v>
      </c>
      <c r="AJ225" s="174">
        <f t="shared" ca="1" si="128"/>
        <v>0</v>
      </c>
      <c r="AK225" s="174">
        <f t="shared" ca="1" si="128"/>
        <v>0</v>
      </c>
      <c r="AL225" s="179"/>
      <c r="AM225" s="174">
        <f t="shared" ca="1" si="129"/>
        <v>0</v>
      </c>
      <c r="AN225" s="174">
        <f t="shared" ca="1" si="130"/>
        <v>0</v>
      </c>
      <c r="AO225" s="174">
        <f t="shared" ca="1" si="130"/>
        <v>0</v>
      </c>
      <c r="AP225" s="174">
        <f t="shared" ca="1" si="130"/>
        <v>0</v>
      </c>
      <c r="AQ225" s="174">
        <f t="shared" ca="1" si="130"/>
        <v>0</v>
      </c>
      <c r="AR225" s="174">
        <f t="shared" ca="1" si="130"/>
        <v>0</v>
      </c>
      <c r="AS225" s="174">
        <f t="shared" ca="1" si="130"/>
        <v>0</v>
      </c>
      <c r="AT225" s="174">
        <f t="shared" ca="1" si="130"/>
        <v>0</v>
      </c>
      <c r="AU225" s="174">
        <f t="shared" ca="1" si="130"/>
        <v>0</v>
      </c>
      <c r="AV225" s="174">
        <f t="shared" ca="1" si="130"/>
        <v>0</v>
      </c>
      <c r="AW225" s="174">
        <f t="shared" ca="1" si="130"/>
        <v>0</v>
      </c>
      <c r="AX225" s="174">
        <f t="shared" ca="1" si="130"/>
        <v>0</v>
      </c>
      <c r="AY225" s="174">
        <f t="shared" ca="1" si="130"/>
        <v>0</v>
      </c>
      <c r="AZ225" s="174">
        <f t="shared" ca="1" si="130"/>
        <v>0</v>
      </c>
      <c r="BA225" s="174">
        <f t="shared" ca="1" si="130"/>
        <v>0</v>
      </c>
      <c r="BB225" s="175">
        <f t="shared" ca="1" si="131"/>
        <v>0</v>
      </c>
      <c r="BC225" s="176"/>
      <c r="BD225" s="174">
        <f t="shared" ca="1" si="132"/>
        <v>0</v>
      </c>
      <c r="BE225" s="174">
        <f t="shared" ca="1" si="133"/>
        <v>0</v>
      </c>
      <c r="BF225" s="174">
        <f t="shared" ca="1" si="133"/>
        <v>0</v>
      </c>
      <c r="BG225" s="174">
        <f t="shared" ca="1" si="133"/>
        <v>0</v>
      </c>
      <c r="BH225" s="174">
        <f t="shared" ca="1" si="133"/>
        <v>0</v>
      </c>
      <c r="BI225" s="174">
        <f t="shared" ca="1" si="133"/>
        <v>0</v>
      </c>
      <c r="BJ225" s="174">
        <f t="shared" ca="1" si="133"/>
        <v>0</v>
      </c>
      <c r="BK225" s="174">
        <f t="shared" ca="1" si="133"/>
        <v>0</v>
      </c>
      <c r="BL225" s="174">
        <f t="shared" ca="1" si="133"/>
        <v>0</v>
      </c>
      <c r="BM225" s="174">
        <f t="shared" ca="1" si="133"/>
        <v>0</v>
      </c>
      <c r="BN225" s="174">
        <f t="shared" ca="1" si="133"/>
        <v>0</v>
      </c>
      <c r="BO225" s="174">
        <f t="shared" ca="1" si="133"/>
        <v>0</v>
      </c>
      <c r="BP225" s="174">
        <f t="shared" ca="1" si="133"/>
        <v>0</v>
      </c>
      <c r="BQ225" s="174">
        <f t="shared" ca="1" si="133"/>
        <v>0</v>
      </c>
      <c r="BR225" s="174">
        <f t="shared" ca="1" si="133"/>
        <v>0</v>
      </c>
      <c r="BS225" s="177">
        <f t="shared" ca="1" si="134"/>
        <v>0</v>
      </c>
      <c r="BT225" s="175"/>
      <c r="BU225" s="178">
        <f ca="1">IF(NOT(debteliminator),0,IF(OR(E$11=0,W224+AM225-BD225&lt;=E$11),0,MIN(W224+AM225-BD225-E$11,$C225)))</f>
        <v>0</v>
      </c>
      <c r="BV225" s="174">
        <f ca="1">IF(NOT(debteliminator),0,IF(OR(F$11=0,X224+AN225-BE225&lt;=F$11),0,MIN(X224+AN225-BE225-F$11,$C225-SUM($BU225:BU225))))</f>
        <v>0</v>
      </c>
      <c r="BW225" s="174">
        <f ca="1">IF(NOT(debteliminator),0,IF(OR(G$11=0,Y224+AO225-BF225&lt;=G$11),0,MIN(Y224+AO225-BF225-G$11,$C225-SUM($BU225:BV225))))</f>
        <v>0</v>
      </c>
      <c r="BX225" s="174">
        <f ca="1">IF(NOT(debteliminator),0,IF(OR(H$11=0,Z224+AP225-BG225&lt;=H$11),0,MIN(Z224+AP225-BG225-H$11,$C225-SUM($BU225:BW225))))</f>
        <v>0</v>
      </c>
      <c r="BY225" s="174">
        <f ca="1">IF(NOT(debteliminator),0,IF(OR(I$11=0,AA224+AQ225-BH225&lt;=I$11),0,MIN(AA224+AQ225-BH225-I$11,$C225-SUM($BU225:BX225))))</f>
        <v>0</v>
      </c>
      <c r="BZ225" s="174">
        <f ca="1">IF(NOT(debteliminator),0,IF(OR(J$11=0,AB224+AR225-BI225&lt;=J$11),0,MIN(AB224+AR225-BI225-J$11,$C225-SUM($BU225:BY225))))</f>
        <v>0</v>
      </c>
      <c r="CA225" s="174">
        <f ca="1">IF(NOT(debteliminator),0,IF(OR(K$11=0,AC224+AS225-BJ225&lt;=K$11),0,MIN(AC224+AS225-BJ225-K$11,$C225-SUM($BU225:BZ225))))</f>
        <v>0</v>
      </c>
      <c r="CB225" s="174">
        <f ca="1">IF(NOT(debteliminator),0,IF(OR(L$11=0,AD224+AT225-BK225&lt;=L$11),0,MIN(AD224+AT225-BK225-L$11,$C225-SUM($BU225:CA225))))</f>
        <v>0</v>
      </c>
      <c r="CC225" s="174">
        <f ca="1">IF(NOT(debteliminator),0,IF(OR(M$11=0,AE224+AU225-BL225&lt;=M$11),0,MIN(AE224+AU225-BL225-M$11,$C225-SUM($BU225:CB225))))</f>
        <v>0</v>
      </c>
      <c r="CD225" s="174">
        <f ca="1">IF(NOT(debteliminator),0,IF(OR(N$11=0,AF224+AV225-BM225&lt;=N$11),0,MIN(AF224+AV225-BM225-N$11,$C225-SUM($BU225:CC225))))</f>
        <v>0</v>
      </c>
      <c r="CE225" s="174">
        <f ca="1">IF(NOT(debteliminator),0,IF(OR(O$11=0,AG224+AW225-BN225&lt;=O$11),0,MIN(AG224+AW225-BN225-O$11,$C225-SUM($BU225:CD225))))</f>
        <v>0</v>
      </c>
      <c r="CF225" s="174">
        <f ca="1">IF(NOT(debteliminator),0,IF(OR(P$11=0,AH224+AX225-BO225&lt;=P$11),0,MIN(AH224+AX225-BO225-P$11,$C225-SUM($BU225:CE225))))</f>
        <v>0</v>
      </c>
      <c r="CG225" s="174">
        <f ca="1">IF(NOT(debteliminator),0,IF(OR(Q$11=0,AI224+AY225-BP225&lt;=Q$11),0,MIN(AI224+AY225-BP225-Q$11,$C225-SUM($BU225:CF225))))</f>
        <v>0</v>
      </c>
      <c r="CH225" s="174">
        <f ca="1">IF(NOT(debteliminator),0,IF(OR(R$11=0,AJ224+AZ225-BQ225&lt;=R$11),0,MIN(AJ224+AZ225-BQ225-R$11,$C225-SUM($BU225:CG225))))</f>
        <v>0</v>
      </c>
      <c r="CI225" s="174">
        <f ca="1">IF(NOT(debteliminator),0,IF(OR(S$11=0,AK224+BA225-BR225&lt;=S$11),0,MIN(AK224+BA225-BR225-S$11,$C225-SUM($BU225:CH225))))</f>
        <v>0</v>
      </c>
      <c r="CJ225" s="177">
        <f t="shared" ca="1" si="135"/>
        <v>0</v>
      </c>
      <c r="CL225" s="178">
        <f t="shared" ca="1" si="138"/>
        <v>0</v>
      </c>
      <c r="CM225" s="174">
        <f ca="1">IF(X224&lt;=0,0,IF($C225-$CJ225&lt;=SUM($CL225:CL225),0,IF(BE225+$C225-$CJ225-SUM($CL225:CL225)&gt;X224+AN225,X224+AN225-BE225,$C225-$CJ225-SUM($CL225:CL225))))</f>
        <v>0</v>
      </c>
      <c r="CN225" s="174">
        <f ca="1">IF(Y224&lt;=0,0,IF($C225-$CJ225&lt;=SUM($CL225:CM225),0,IF(BF225+$C225-$CJ225-SUM($CL225:CM225)&gt;Y224+AO225,Y224+AO225-BF225,$C225-$CJ225-SUM($CL225:CM225))))</f>
        <v>0</v>
      </c>
      <c r="CO225" s="174">
        <f ca="1">IF(Z224&lt;=0,0,IF($C225-$CJ225&lt;=SUM($CL225:CN225),0,IF(BG225+$C225-$CJ225-SUM($CL225:CN225)&gt;Z224+AP225,Z224+AP225-BG225,$C225-$CJ225-SUM($CL225:CN225))))</f>
        <v>0</v>
      </c>
      <c r="CP225" s="174">
        <f ca="1">IF(AA224&lt;=0,0,IF($C225-$CJ225&lt;=SUM($CL225:CO225),0,IF(BH225+$C225-$CJ225-SUM($CL225:CO225)&gt;AA224+AQ225,AA224+AQ225-BH225,$C225-$CJ225-SUM($CL225:CO225))))</f>
        <v>0</v>
      </c>
      <c r="CQ225" s="174">
        <f ca="1">IF(AB224&lt;=0,0,IF($C225-$CJ225&lt;=SUM($CL225:CP225),0,IF(BI225+$C225-$CJ225-SUM($CL225:CP225)&gt;AB224+AR225,AB224+AR225-BI225,$C225-$CJ225-SUM($CL225:CP225))))</f>
        <v>0</v>
      </c>
      <c r="CR225" s="174">
        <f ca="1">IF(AC224&lt;=0,0,IF($C225-$CJ225&lt;=SUM($CL225:CQ225),0,IF(BJ225+$C225-$CJ225-SUM($CL225:CQ225)&gt;AC224+AS225,AC224+AS225-BJ225,$C225-$CJ225-SUM($CL225:CQ225))))</f>
        <v>0</v>
      </c>
      <c r="CS225" s="174">
        <f ca="1">IF(AD224&lt;=0,0,IF($C225-$CJ225&lt;=SUM($CL225:CR225),0,IF(BK225+$C225-$CJ225-SUM($CL225:CR225)&gt;AD224+AT225,AD224+AT225-BK225,$C225-$CJ225-SUM($CL225:CR225))))</f>
        <v>0</v>
      </c>
      <c r="CT225" s="174">
        <f ca="1">IF(AE224&lt;=0,0,IF($C225-$CJ225&lt;=SUM($CL225:CS225),0,IF(BL225+$C225-$CJ225-SUM($CL225:CS225)&gt;AE224+AU225,AE224+AU225-BL225,$C225-$CJ225-SUM($CL225:CS225))))</f>
        <v>0</v>
      </c>
      <c r="CU225" s="174">
        <f ca="1">IF(AF224&lt;=0,0,IF($C225-$CJ225&lt;=SUM($CL225:CT225),0,IF(BM225+$C225-$CJ225-SUM($CL225:CT225)&gt;AF224+AV225,AF224+AV225-BM225,$C225-$CJ225-SUM($CL225:CT225))))</f>
        <v>0</v>
      </c>
      <c r="CV225" s="174">
        <f ca="1">IF(AG224&lt;=0,0,IF($C225-$CJ225&lt;=SUM($CL225:CU225),0,IF(BN225+$C225-$CJ225-SUM($CL225:CU225)&gt;AG224+AW225,AG224+AW225-BN225,$C225-$CJ225-SUM($CL225:CU225))))</f>
        <v>0</v>
      </c>
      <c r="CW225" s="174">
        <f ca="1">IF(AH224&lt;=0,0,IF($C225-$CJ225&lt;=SUM($CL225:CV225),0,IF(BO225+$C225-$CJ225-SUM($CL225:CV225)&gt;AH224+AX225,AH224+AX225-BO225,$C225-$CJ225-SUM($CL225:CV225))))</f>
        <v>0</v>
      </c>
      <c r="CX225" s="174">
        <f ca="1">IF(AI224&lt;=0,0,IF($C225-$CJ225&lt;=SUM($CL225:CW225),0,IF(BP225+$C225-$CJ225-SUM($CL225:CW225)&gt;AI224+AY225,AI224+AY225-BP225,$C225-$CJ225-SUM($CL225:CW225))))</f>
        <v>0</v>
      </c>
      <c r="CY225" s="174">
        <f ca="1">IF(AJ224&lt;=0,0,IF($C225-$CJ225&lt;=SUM($CL225:CX225),0,IF(BQ225+$C225-$CJ225-SUM($CL225:CX225)&gt;AJ224+AZ225,AJ224+AZ225-BQ225,$C225-$CJ225-SUM($CL225:CX225))))</f>
        <v>0</v>
      </c>
      <c r="CZ225" s="174">
        <f ca="1">IF(AK224&lt;=0,0,IF($C225-$CJ225&lt;=SUM($CL225:CY225),0,IF(BR225+$C225-$CJ225-SUM($CL225:CY225)&gt;AK224+BA225,AK224+BA225-BR225,$C225-$CJ225-SUM($CL225:CY225))))</f>
        <v>0</v>
      </c>
      <c r="DA225" s="176"/>
      <c r="DB225" s="176"/>
    </row>
    <row r="226" spans="1:106">
      <c r="A226" s="165" t="str">
        <f t="shared" ca="1" si="124"/>
        <v/>
      </c>
      <c r="B226" s="166" t="e">
        <f t="shared" ca="1" si="136"/>
        <v>#N/A</v>
      </c>
      <c r="C226" s="169" t="str">
        <f ca="1">IF(A226="","",IF(debteliminator,IF(($E$7-BS226)&lt;0,0,$E$7-BS226),0)+D226)</f>
        <v/>
      </c>
      <c r="D226" s="420"/>
      <c r="E226" s="172">
        <f t="shared" ca="1" si="137"/>
        <v>0</v>
      </c>
      <c r="F226" s="172">
        <f t="shared" ca="1" si="101"/>
        <v>0</v>
      </c>
      <c r="G226" s="172">
        <f t="shared" ca="1" si="102"/>
        <v>0</v>
      </c>
      <c r="H226" s="172">
        <f t="shared" ca="1" si="103"/>
        <v>0</v>
      </c>
      <c r="I226" s="172">
        <f t="shared" ca="1" si="104"/>
        <v>0</v>
      </c>
      <c r="J226" s="172">
        <f t="shared" ca="1" si="105"/>
        <v>0</v>
      </c>
      <c r="K226" s="172">
        <f t="shared" ca="1" si="106"/>
        <v>0</v>
      </c>
      <c r="L226" s="172">
        <f t="shared" ca="1" si="107"/>
        <v>0</v>
      </c>
      <c r="M226" s="172">
        <f t="shared" ca="1" si="108"/>
        <v>0</v>
      </c>
      <c r="N226" s="172">
        <f t="shared" ca="1" si="109"/>
        <v>0</v>
      </c>
      <c r="O226" s="172">
        <f t="shared" ca="1" si="110"/>
        <v>0</v>
      </c>
      <c r="P226" s="172">
        <f t="shared" ca="1" si="111"/>
        <v>0</v>
      </c>
      <c r="Q226" s="172">
        <f t="shared" ca="1" si="112"/>
        <v>0</v>
      </c>
      <c r="R226" s="172">
        <f t="shared" ca="1" si="113"/>
        <v>0</v>
      </c>
      <c r="S226" s="172">
        <f t="shared" ca="1" si="114"/>
        <v>0</v>
      </c>
      <c r="U226" s="169">
        <f t="shared" ca="1" si="125"/>
        <v>0</v>
      </c>
      <c r="V226" s="173">
        <f t="shared" ca="1" si="126"/>
        <v>0</v>
      </c>
      <c r="W226" s="174">
        <f t="shared" ca="1" si="127"/>
        <v>0</v>
      </c>
      <c r="X226" s="174">
        <f t="shared" ca="1" si="128"/>
        <v>0</v>
      </c>
      <c r="Y226" s="174">
        <f t="shared" ca="1" si="128"/>
        <v>0</v>
      </c>
      <c r="Z226" s="174">
        <f t="shared" ca="1" si="128"/>
        <v>0</v>
      </c>
      <c r="AA226" s="174">
        <f t="shared" ca="1" si="128"/>
        <v>0</v>
      </c>
      <c r="AB226" s="174">
        <f t="shared" ca="1" si="128"/>
        <v>0</v>
      </c>
      <c r="AC226" s="174">
        <f t="shared" ca="1" si="128"/>
        <v>0</v>
      </c>
      <c r="AD226" s="174">
        <f t="shared" ca="1" si="128"/>
        <v>0</v>
      </c>
      <c r="AE226" s="174">
        <f t="shared" ca="1" si="128"/>
        <v>0</v>
      </c>
      <c r="AF226" s="174">
        <f t="shared" ca="1" si="128"/>
        <v>0</v>
      </c>
      <c r="AG226" s="174">
        <f t="shared" ca="1" si="128"/>
        <v>0</v>
      </c>
      <c r="AH226" s="174">
        <f t="shared" ca="1" si="128"/>
        <v>0</v>
      </c>
      <c r="AI226" s="174">
        <f t="shared" ca="1" si="128"/>
        <v>0</v>
      </c>
      <c r="AJ226" s="174">
        <f t="shared" ca="1" si="128"/>
        <v>0</v>
      </c>
      <c r="AK226" s="174">
        <f t="shared" ca="1" si="128"/>
        <v>0</v>
      </c>
      <c r="AL226" s="179"/>
      <c r="AM226" s="174">
        <f t="shared" ca="1" si="129"/>
        <v>0</v>
      </c>
      <c r="AN226" s="174">
        <f t="shared" ca="1" si="130"/>
        <v>0</v>
      </c>
      <c r="AO226" s="174">
        <f t="shared" ca="1" si="130"/>
        <v>0</v>
      </c>
      <c r="AP226" s="174">
        <f t="shared" ca="1" si="130"/>
        <v>0</v>
      </c>
      <c r="AQ226" s="174">
        <f t="shared" ca="1" si="130"/>
        <v>0</v>
      </c>
      <c r="AR226" s="174">
        <f t="shared" ca="1" si="130"/>
        <v>0</v>
      </c>
      <c r="AS226" s="174">
        <f t="shared" ca="1" si="130"/>
        <v>0</v>
      </c>
      <c r="AT226" s="174">
        <f t="shared" ca="1" si="130"/>
        <v>0</v>
      </c>
      <c r="AU226" s="174">
        <f t="shared" ca="1" si="130"/>
        <v>0</v>
      </c>
      <c r="AV226" s="174">
        <f t="shared" ca="1" si="130"/>
        <v>0</v>
      </c>
      <c r="AW226" s="174">
        <f t="shared" ca="1" si="130"/>
        <v>0</v>
      </c>
      <c r="AX226" s="174">
        <f t="shared" ca="1" si="130"/>
        <v>0</v>
      </c>
      <c r="AY226" s="174">
        <f t="shared" ca="1" si="130"/>
        <v>0</v>
      </c>
      <c r="AZ226" s="174">
        <f t="shared" ca="1" si="130"/>
        <v>0</v>
      </c>
      <c r="BA226" s="174">
        <f t="shared" ca="1" si="130"/>
        <v>0</v>
      </c>
      <c r="BB226" s="175">
        <f t="shared" ca="1" si="131"/>
        <v>0</v>
      </c>
      <c r="BC226" s="176"/>
      <c r="BD226" s="174">
        <f t="shared" ca="1" si="132"/>
        <v>0</v>
      </c>
      <c r="BE226" s="174">
        <f t="shared" ca="1" si="133"/>
        <v>0</v>
      </c>
      <c r="BF226" s="174">
        <f t="shared" ca="1" si="133"/>
        <v>0</v>
      </c>
      <c r="BG226" s="174">
        <f t="shared" ca="1" si="133"/>
        <v>0</v>
      </c>
      <c r="BH226" s="174">
        <f t="shared" ca="1" si="133"/>
        <v>0</v>
      </c>
      <c r="BI226" s="174">
        <f t="shared" ca="1" si="133"/>
        <v>0</v>
      </c>
      <c r="BJ226" s="174">
        <f t="shared" ca="1" si="133"/>
        <v>0</v>
      </c>
      <c r="BK226" s="174">
        <f t="shared" ca="1" si="133"/>
        <v>0</v>
      </c>
      <c r="BL226" s="174">
        <f t="shared" ca="1" si="133"/>
        <v>0</v>
      </c>
      <c r="BM226" s="174">
        <f t="shared" ca="1" si="133"/>
        <v>0</v>
      </c>
      <c r="BN226" s="174">
        <f t="shared" ca="1" si="133"/>
        <v>0</v>
      </c>
      <c r="BO226" s="174">
        <f t="shared" ca="1" si="133"/>
        <v>0</v>
      </c>
      <c r="BP226" s="174">
        <f t="shared" ca="1" si="133"/>
        <v>0</v>
      </c>
      <c r="BQ226" s="174">
        <f t="shared" ca="1" si="133"/>
        <v>0</v>
      </c>
      <c r="BR226" s="174">
        <f t="shared" ca="1" si="133"/>
        <v>0</v>
      </c>
      <c r="BS226" s="177">
        <f t="shared" ca="1" si="134"/>
        <v>0</v>
      </c>
      <c r="BT226" s="175"/>
      <c r="BU226" s="178">
        <f ca="1">IF(NOT(debteliminator),0,IF(OR(E$11=0,W225+AM226-BD226&lt;=E$11),0,MIN(W225+AM226-BD226-E$11,$C226)))</f>
        <v>0</v>
      </c>
      <c r="BV226" s="174">
        <f ca="1">IF(NOT(debteliminator),0,IF(OR(F$11=0,X225+AN226-BE226&lt;=F$11),0,MIN(X225+AN226-BE226-F$11,$C226-SUM($BU226:BU226))))</f>
        <v>0</v>
      </c>
      <c r="BW226" s="174">
        <f ca="1">IF(NOT(debteliminator),0,IF(OR(G$11=0,Y225+AO226-BF226&lt;=G$11),0,MIN(Y225+AO226-BF226-G$11,$C226-SUM($BU226:BV226))))</f>
        <v>0</v>
      </c>
      <c r="BX226" s="174">
        <f ca="1">IF(NOT(debteliminator),0,IF(OR(H$11=0,Z225+AP226-BG226&lt;=H$11),0,MIN(Z225+AP226-BG226-H$11,$C226-SUM($BU226:BW226))))</f>
        <v>0</v>
      </c>
      <c r="BY226" s="174">
        <f ca="1">IF(NOT(debteliminator),0,IF(OR(I$11=0,AA225+AQ226-BH226&lt;=I$11),0,MIN(AA225+AQ226-BH226-I$11,$C226-SUM($BU226:BX226))))</f>
        <v>0</v>
      </c>
      <c r="BZ226" s="174">
        <f ca="1">IF(NOT(debteliminator),0,IF(OR(J$11=0,AB225+AR226-BI226&lt;=J$11),0,MIN(AB225+AR226-BI226-J$11,$C226-SUM($BU226:BY226))))</f>
        <v>0</v>
      </c>
      <c r="CA226" s="174">
        <f ca="1">IF(NOT(debteliminator),0,IF(OR(K$11=0,AC225+AS226-BJ226&lt;=K$11),0,MIN(AC225+AS226-BJ226-K$11,$C226-SUM($BU226:BZ226))))</f>
        <v>0</v>
      </c>
      <c r="CB226" s="174">
        <f ca="1">IF(NOT(debteliminator),0,IF(OR(L$11=0,AD225+AT226-BK226&lt;=L$11),0,MIN(AD225+AT226-BK226-L$11,$C226-SUM($BU226:CA226))))</f>
        <v>0</v>
      </c>
      <c r="CC226" s="174">
        <f ca="1">IF(NOT(debteliminator),0,IF(OR(M$11=0,AE225+AU226-BL226&lt;=M$11),0,MIN(AE225+AU226-BL226-M$11,$C226-SUM($BU226:CB226))))</f>
        <v>0</v>
      </c>
      <c r="CD226" s="174">
        <f ca="1">IF(NOT(debteliminator),0,IF(OR(N$11=0,AF225+AV226-BM226&lt;=N$11),0,MIN(AF225+AV226-BM226-N$11,$C226-SUM($BU226:CC226))))</f>
        <v>0</v>
      </c>
      <c r="CE226" s="174">
        <f ca="1">IF(NOT(debteliminator),0,IF(OR(O$11=0,AG225+AW226-BN226&lt;=O$11),0,MIN(AG225+AW226-BN226-O$11,$C226-SUM($BU226:CD226))))</f>
        <v>0</v>
      </c>
      <c r="CF226" s="174">
        <f ca="1">IF(NOT(debteliminator),0,IF(OR(P$11=0,AH225+AX226-BO226&lt;=P$11),0,MIN(AH225+AX226-BO226-P$11,$C226-SUM($BU226:CE226))))</f>
        <v>0</v>
      </c>
      <c r="CG226" s="174">
        <f ca="1">IF(NOT(debteliminator),0,IF(OR(Q$11=0,AI225+AY226-BP226&lt;=Q$11),0,MIN(AI225+AY226-BP226-Q$11,$C226-SUM($BU226:CF226))))</f>
        <v>0</v>
      </c>
      <c r="CH226" s="174">
        <f ca="1">IF(NOT(debteliminator),0,IF(OR(R$11=0,AJ225+AZ226-BQ226&lt;=R$11),0,MIN(AJ225+AZ226-BQ226-R$11,$C226-SUM($BU226:CG226))))</f>
        <v>0</v>
      </c>
      <c r="CI226" s="174">
        <f ca="1">IF(NOT(debteliminator),0,IF(OR(S$11=0,AK225+BA226-BR226&lt;=S$11),0,MIN(AK225+BA226-BR226-S$11,$C226-SUM($BU226:CH226))))</f>
        <v>0</v>
      </c>
      <c r="CJ226" s="177">
        <f t="shared" ca="1" si="135"/>
        <v>0</v>
      </c>
      <c r="CL226" s="178">
        <f t="shared" ca="1" si="138"/>
        <v>0</v>
      </c>
      <c r="CM226" s="174">
        <f ca="1">IF(X225&lt;=0,0,IF($C226-$CJ226&lt;=SUM($CL226:CL226),0,IF(BE226+$C226-$CJ226-SUM($CL226:CL226)&gt;X225+AN226,X225+AN226-BE226,$C226-$CJ226-SUM($CL226:CL226))))</f>
        <v>0</v>
      </c>
      <c r="CN226" s="174">
        <f ca="1">IF(Y225&lt;=0,0,IF($C226-$CJ226&lt;=SUM($CL226:CM226),0,IF(BF226+$C226-$CJ226-SUM($CL226:CM226)&gt;Y225+AO226,Y225+AO226-BF226,$C226-$CJ226-SUM($CL226:CM226))))</f>
        <v>0</v>
      </c>
      <c r="CO226" s="174">
        <f ca="1">IF(Z225&lt;=0,0,IF($C226-$CJ226&lt;=SUM($CL226:CN226),0,IF(BG226+$C226-$CJ226-SUM($CL226:CN226)&gt;Z225+AP226,Z225+AP226-BG226,$C226-$CJ226-SUM($CL226:CN226))))</f>
        <v>0</v>
      </c>
      <c r="CP226" s="174">
        <f ca="1">IF(AA225&lt;=0,0,IF($C226-$CJ226&lt;=SUM($CL226:CO226),0,IF(BH226+$C226-$CJ226-SUM($CL226:CO226)&gt;AA225+AQ226,AA225+AQ226-BH226,$C226-$CJ226-SUM($CL226:CO226))))</f>
        <v>0</v>
      </c>
      <c r="CQ226" s="174">
        <f ca="1">IF(AB225&lt;=0,0,IF($C226-$CJ226&lt;=SUM($CL226:CP226),0,IF(BI226+$C226-$CJ226-SUM($CL226:CP226)&gt;AB225+AR226,AB225+AR226-BI226,$C226-$CJ226-SUM($CL226:CP226))))</f>
        <v>0</v>
      </c>
      <c r="CR226" s="174">
        <f ca="1">IF(AC225&lt;=0,0,IF($C226-$CJ226&lt;=SUM($CL226:CQ226),0,IF(BJ226+$C226-$CJ226-SUM($CL226:CQ226)&gt;AC225+AS226,AC225+AS226-BJ226,$C226-$CJ226-SUM($CL226:CQ226))))</f>
        <v>0</v>
      </c>
      <c r="CS226" s="174">
        <f ca="1">IF(AD225&lt;=0,0,IF($C226-$CJ226&lt;=SUM($CL226:CR226),0,IF(BK226+$C226-$CJ226-SUM($CL226:CR226)&gt;AD225+AT226,AD225+AT226-BK226,$C226-$CJ226-SUM($CL226:CR226))))</f>
        <v>0</v>
      </c>
      <c r="CT226" s="174">
        <f ca="1">IF(AE225&lt;=0,0,IF($C226-$CJ226&lt;=SUM($CL226:CS226),0,IF(BL226+$C226-$CJ226-SUM($CL226:CS226)&gt;AE225+AU226,AE225+AU226-BL226,$C226-$CJ226-SUM($CL226:CS226))))</f>
        <v>0</v>
      </c>
      <c r="CU226" s="174">
        <f ca="1">IF(AF225&lt;=0,0,IF($C226-$CJ226&lt;=SUM($CL226:CT226),0,IF(BM226+$C226-$CJ226-SUM($CL226:CT226)&gt;AF225+AV226,AF225+AV226-BM226,$C226-$CJ226-SUM($CL226:CT226))))</f>
        <v>0</v>
      </c>
      <c r="CV226" s="174">
        <f ca="1">IF(AG225&lt;=0,0,IF($C226-$CJ226&lt;=SUM($CL226:CU226),0,IF(BN226+$C226-$CJ226-SUM($CL226:CU226)&gt;AG225+AW226,AG225+AW226-BN226,$C226-$CJ226-SUM($CL226:CU226))))</f>
        <v>0</v>
      </c>
      <c r="CW226" s="174">
        <f ca="1">IF(AH225&lt;=0,0,IF($C226-$CJ226&lt;=SUM($CL226:CV226),0,IF(BO226+$C226-$CJ226-SUM($CL226:CV226)&gt;AH225+AX226,AH225+AX226-BO226,$C226-$CJ226-SUM($CL226:CV226))))</f>
        <v>0</v>
      </c>
      <c r="CX226" s="174">
        <f ca="1">IF(AI225&lt;=0,0,IF($C226-$CJ226&lt;=SUM($CL226:CW226),0,IF(BP226+$C226-$CJ226-SUM($CL226:CW226)&gt;AI225+AY226,AI225+AY226-BP226,$C226-$CJ226-SUM($CL226:CW226))))</f>
        <v>0</v>
      </c>
      <c r="CY226" s="174">
        <f ca="1">IF(AJ225&lt;=0,0,IF($C226-$CJ226&lt;=SUM($CL226:CX226),0,IF(BQ226+$C226-$CJ226-SUM($CL226:CX226)&gt;AJ225+AZ226,AJ225+AZ226-BQ226,$C226-$CJ226-SUM($CL226:CX226))))</f>
        <v>0</v>
      </c>
      <c r="CZ226" s="174">
        <f ca="1">IF(AK225&lt;=0,0,IF($C226-$CJ226&lt;=SUM($CL226:CY226),0,IF(BR226+$C226-$CJ226-SUM($CL226:CY226)&gt;AK225+BA226,AK225+BA226-BR226,$C226-$CJ226-SUM($CL226:CY226))))</f>
        <v>0</v>
      </c>
      <c r="DA226" s="176"/>
      <c r="DB226" s="176"/>
    </row>
    <row r="227" spans="1:106">
      <c r="A227" s="165" t="str">
        <f t="shared" ca="1" si="124"/>
        <v/>
      </c>
      <c r="B227" s="166" t="e">
        <f t="shared" ca="1" si="136"/>
        <v>#N/A</v>
      </c>
      <c r="C227" s="169" t="str">
        <f ca="1">IF(A227="","",IF(debteliminator,IF(($E$7-BS227)&lt;0,0,$E$7-BS227),0)+D227)</f>
        <v/>
      </c>
      <c r="D227" s="420"/>
      <c r="E227" s="172">
        <f t="shared" ca="1" si="137"/>
        <v>0</v>
      </c>
      <c r="F227" s="172">
        <f t="shared" ca="1" si="101"/>
        <v>0</v>
      </c>
      <c r="G227" s="172">
        <f t="shared" ca="1" si="102"/>
        <v>0</v>
      </c>
      <c r="H227" s="172">
        <f t="shared" ca="1" si="103"/>
        <v>0</v>
      </c>
      <c r="I227" s="172">
        <f t="shared" ca="1" si="104"/>
        <v>0</v>
      </c>
      <c r="J227" s="172">
        <f t="shared" ca="1" si="105"/>
        <v>0</v>
      </c>
      <c r="K227" s="172">
        <f t="shared" ca="1" si="106"/>
        <v>0</v>
      </c>
      <c r="L227" s="172">
        <f t="shared" ca="1" si="107"/>
        <v>0</v>
      </c>
      <c r="M227" s="172">
        <f t="shared" ca="1" si="108"/>
        <v>0</v>
      </c>
      <c r="N227" s="172">
        <f t="shared" ca="1" si="109"/>
        <v>0</v>
      </c>
      <c r="O227" s="172">
        <f t="shared" ca="1" si="110"/>
        <v>0</v>
      </c>
      <c r="P227" s="172">
        <f t="shared" ca="1" si="111"/>
        <v>0</v>
      </c>
      <c r="Q227" s="172">
        <f t="shared" ca="1" si="112"/>
        <v>0</v>
      </c>
      <c r="R227" s="172">
        <f t="shared" ca="1" si="113"/>
        <v>0</v>
      </c>
      <c r="S227" s="172">
        <f t="shared" ca="1" si="114"/>
        <v>0</v>
      </c>
      <c r="U227" s="169">
        <f t="shared" ca="1" si="125"/>
        <v>0</v>
      </c>
      <c r="V227" s="173">
        <f t="shared" ca="1" si="126"/>
        <v>0</v>
      </c>
      <c r="W227" s="174">
        <f t="shared" ca="1" si="127"/>
        <v>0</v>
      </c>
      <c r="X227" s="174">
        <f t="shared" ca="1" si="128"/>
        <v>0</v>
      </c>
      <c r="Y227" s="174">
        <f t="shared" ca="1" si="128"/>
        <v>0</v>
      </c>
      <c r="Z227" s="174">
        <f t="shared" ca="1" si="128"/>
        <v>0</v>
      </c>
      <c r="AA227" s="174">
        <f t="shared" ca="1" si="128"/>
        <v>0</v>
      </c>
      <c r="AB227" s="174">
        <f t="shared" ca="1" si="128"/>
        <v>0</v>
      </c>
      <c r="AC227" s="174">
        <f t="shared" ca="1" si="128"/>
        <v>0</v>
      </c>
      <c r="AD227" s="174">
        <f t="shared" ca="1" si="128"/>
        <v>0</v>
      </c>
      <c r="AE227" s="174">
        <f t="shared" ca="1" si="128"/>
        <v>0</v>
      </c>
      <c r="AF227" s="174">
        <f t="shared" ca="1" si="128"/>
        <v>0</v>
      </c>
      <c r="AG227" s="174">
        <f t="shared" ca="1" si="128"/>
        <v>0</v>
      </c>
      <c r="AH227" s="174">
        <f t="shared" ca="1" si="128"/>
        <v>0</v>
      </c>
      <c r="AI227" s="174">
        <f t="shared" ca="1" si="128"/>
        <v>0</v>
      </c>
      <c r="AJ227" s="174">
        <f t="shared" ca="1" si="128"/>
        <v>0</v>
      </c>
      <c r="AK227" s="174">
        <f t="shared" ca="1" si="128"/>
        <v>0</v>
      </c>
      <c r="AL227" s="179"/>
      <c r="AM227" s="174">
        <f t="shared" ca="1" si="129"/>
        <v>0</v>
      </c>
      <c r="AN227" s="174">
        <f t="shared" ca="1" si="130"/>
        <v>0</v>
      </c>
      <c r="AO227" s="174">
        <f t="shared" ca="1" si="130"/>
        <v>0</v>
      </c>
      <c r="AP227" s="174">
        <f t="shared" ca="1" si="130"/>
        <v>0</v>
      </c>
      <c r="AQ227" s="174">
        <f t="shared" ca="1" si="130"/>
        <v>0</v>
      </c>
      <c r="AR227" s="174">
        <f t="shared" ca="1" si="130"/>
        <v>0</v>
      </c>
      <c r="AS227" s="174">
        <f t="shared" ca="1" si="130"/>
        <v>0</v>
      </c>
      <c r="AT227" s="174">
        <f t="shared" ca="1" si="130"/>
        <v>0</v>
      </c>
      <c r="AU227" s="174">
        <f t="shared" ca="1" si="130"/>
        <v>0</v>
      </c>
      <c r="AV227" s="174">
        <f t="shared" ca="1" si="130"/>
        <v>0</v>
      </c>
      <c r="AW227" s="174">
        <f t="shared" ca="1" si="130"/>
        <v>0</v>
      </c>
      <c r="AX227" s="174">
        <f t="shared" ca="1" si="130"/>
        <v>0</v>
      </c>
      <c r="AY227" s="174">
        <f t="shared" ca="1" si="130"/>
        <v>0</v>
      </c>
      <c r="AZ227" s="174">
        <f t="shared" ca="1" si="130"/>
        <v>0</v>
      </c>
      <c r="BA227" s="174">
        <f t="shared" ca="1" si="130"/>
        <v>0</v>
      </c>
      <c r="BB227" s="175">
        <f t="shared" ca="1" si="131"/>
        <v>0</v>
      </c>
      <c r="BC227" s="176"/>
      <c r="BD227" s="174">
        <f t="shared" ca="1" si="132"/>
        <v>0</v>
      </c>
      <c r="BE227" s="174">
        <f t="shared" ca="1" si="133"/>
        <v>0</v>
      </c>
      <c r="BF227" s="174">
        <f t="shared" ca="1" si="133"/>
        <v>0</v>
      </c>
      <c r="BG227" s="174">
        <f t="shared" ca="1" si="133"/>
        <v>0</v>
      </c>
      <c r="BH227" s="174">
        <f t="shared" ca="1" si="133"/>
        <v>0</v>
      </c>
      <c r="BI227" s="174">
        <f t="shared" ca="1" si="133"/>
        <v>0</v>
      </c>
      <c r="BJ227" s="174">
        <f t="shared" ca="1" si="133"/>
        <v>0</v>
      </c>
      <c r="BK227" s="174">
        <f t="shared" ca="1" si="133"/>
        <v>0</v>
      </c>
      <c r="BL227" s="174">
        <f t="shared" ca="1" si="133"/>
        <v>0</v>
      </c>
      <c r="BM227" s="174">
        <f t="shared" ca="1" si="133"/>
        <v>0</v>
      </c>
      <c r="BN227" s="174">
        <f t="shared" ca="1" si="133"/>
        <v>0</v>
      </c>
      <c r="BO227" s="174">
        <f t="shared" ca="1" si="133"/>
        <v>0</v>
      </c>
      <c r="BP227" s="174">
        <f t="shared" ca="1" si="133"/>
        <v>0</v>
      </c>
      <c r="BQ227" s="174">
        <f t="shared" ca="1" si="133"/>
        <v>0</v>
      </c>
      <c r="BR227" s="174">
        <f t="shared" ca="1" si="133"/>
        <v>0</v>
      </c>
      <c r="BS227" s="177">
        <f t="shared" ca="1" si="134"/>
        <v>0</v>
      </c>
      <c r="BT227" s="175"/>
      <c r="BU227" s="178">
        <f ca="1">IF(NOT(debteliminator),0,IF(OR(E$11=0,W226+AM227-BD227&lt;=E$11),0,MIN(W226+AM227-BD227-E$11,$C227)))</f>
        <v>0</v>
      </c>
      <c r="BV227" s="174">
        <f ca="1">IF(NOT(debteliminator),0,IF(OR(F$11=0,X226+AN227-BE227&lt;=F$11),0,MIN(X226+AN227-BE227-F$11,$C227-SUM($BU227:BU227))))</f>
        <v>0</v>
      </c>
      <c r="BW227" s="174">
        <f ca="1">IF(NOT(debteliminator),0,IF(OR(G$11=0,Y226+AO227-BF227&lt;=G$11),0,MIN(Y226+AO227-BF227-G$11,$C227-SUM($BU227:BV227))))</f>
        <v>0</v>
      </c>
      <c r="BX227" s="174">
        <f ca="1">IF(NOT(debteliminator),0,IF(OR(H$11=0,Z226+AP227-BG227&lt;=H$11),0,MIN(Z226+AP227-BG227-H$11,$C227-SUM($BU227:BW227))))</f>
        <v>0</v>
      </c>
      <c r="BY227" s="174">
        <f ca="1">IF(NOT(debteliminator),0,IF(OR(I$11=0,AA226+AQ227-BH227&lt;=I$11),0,MIN(AA226+AQ227-BH227-I$11,$C227-SUM($BU227:BX227))))</f>
        <v>0</v>
      </c>
      <c r="BZ227" s="174">
        <f ca="1">IF(NOT(debteliminator),0,IF(OR(J$11=0,AB226+AR227-BI227&lt;=J$11),0,MIN(AB226+AR227-BI227-J$11,$C227-SUM($BU227:BY227))))</f>
        <v>0</v>
      </c>
      <c r="CA227" s="174">
        <f ca="1">IF(NOT(debteliminator),0,IF(OR(K$11=0,AC226+AS227-BJ227&lt;=K$11),0,MIN(AC226+AS227-BJ227-K$11,$C227-SUM($BU227:BZ227))))</f>
        <v>0</v>
      </c>
      <c r="CB227" s="174">
        <f ca="1">IF(NOT(debteliminator),0,IF(OR(L$11=0,AD226+AT227-BK227&lt;=L$11),0,MIN(AD226+AT227-BK227-L$11,$C227-SUM($BU227:CA227))))</f>
        <v>0</v>
      </c>
      <c r="CC227" s="174">
        <f ca="1">IF(NOT(debteliminator),0,IF(OR(M$11=0,AE226+AU227-BL227&lt;=M$11),0,MIN(AE226+AU227-BL227-M$11,$C227-SUM($BU227:CB227))))</f>
        <v>0</v>
      </c>
      <c r="CD227" s="174">
        <f ca="1">IF(NOT(debteliminator),0,IF(OR(N$11=0,AF226+AV227-BM227&lt;=N$11),0,MIN(AF226+AV227-BM227-N$11,$C227-SUM($BU227:CC227))))</f>
        <v>0</v>
      </c>
      <c r="CE227" s="174">
        <f ca="1">IF(NOT(debteliminator),0,IF(OR(O$11=0,AG226+AW227-BN227&lt;=O$11),0,MIN(AG226+AW227-BN227-O$11,$C227-SUM($BU227:CD227))))</f>
        <v>0</v>
      </c>
      <c r="CF227" s="174">
        <f ca="1">IF(NOT(debteliminator),0,IF(OR(P$11=0,AH226+AX227-BO227&lt;=P$11),0,MIN(AH226+AX227-BO227-P$11,$C227-SUM($BU227:CE227))))</f>
        <v>0</v>
      </c>
      <c r="CG227" s="174">
        <f ca="1">IF(NOT(debteliminator),0,IF(OR(Q$11=0,AI226+AY227-BP227&lt;=Q$11),0,MIN(AI226+AY227-BP227-Q$11,$C227-SUM($BU227:CF227))))</f>
        <v>0</v>
      </c>
      <c r="CH227" s="174">
        <f ca="1">IF(NOT(debteliminator),0,IF(OR(R$11=0,AJ226+AZ227-BQ227&lt;=R$11),0,MIN(AJ226+AZ227-BQ227-R$11,$C227-SUM($BU227:CG227))))</f>
        <v>0</v>
      </c>
      <c r="CI227" s="174">
        <f ca="1">IF(NOT(debteliminator),0,IF(OR(S$11=0,AK226+BA227-BR227&lt;=S$11),0,MIN(AK226+BA227-BR227-S$11,$C227-SUM($BU227:CH227))))</f>
        <v>0</v>
      </c>
      <c r="CJ227" s="177">
        <f t="shared" ca="1" si="135"/>
        <v>0</v>
      </c>
      <c r="CL227" s="178">
        <f t="shared" ca="1" si="138"/>
        <v>0</v>
      </c>
      <c r="CM227" s="174">
        <f ca="1">IF(X226&lt;=0,0,IF($C227-$CJ227&lt;=SUM($CL227:CL227),0,IF(BE227+$C227-$CJ227-SUM($CL227:CL227)&gt;X226+AN227,X226+AN227-BE227,$C227-$CJ227-SUM($CL227:CL227))))</f>
        <v>0</v>
      </c>
      <c r="CN227" s="174">
        <f ca="1">IF(Y226&lt;=0,0,IF($C227-$CJ227&lt;=SUM($CL227:CM227),0,IF(BF227+$C227-$CJ227-SUM($CL227:CM227)&gt;Y226+AO227,Y226+AO227-BF227,$C227-$CJ227-SUM($CL227:CM227))))</f>
        <v>0</v>
      </c>
      <c r="CO227" s="174">
        <f ca="1">IF(Z226&lt;=0,0,IF($C227-$CJ227&lt;=SUM($CL227:CN227),0,IF(BG227+$C227-$CJ227-SUM($CL227:CN227)&gt;Z226+AP227,Z226+AP227-BG227,$C227-$CJ227-SUM($CL227:CN227))))</f>
        <v>0</v>
      </c>
      <c r="CP227" s="174">
        <f ca="1">IF(AA226&lt;=0,0,IF($C227-$CJ227&lt;=SUM($CL227:CO227),0,IF(BH227+$C227-$CJ227-SUM($CL227:CO227)&gt;AA226+AQ227,AA226+AQ227-BH227,$C227-$CJ227-SUM($CL227:CO227))))</f>
        <v>0</v>
      </c>
      <c r="CQ227" s="174">
        <f ca="1">IF(AB226&lt;=0,0,IF($C227-$CJ227&lt;=SUM($CL227:CP227),0,IF(BI227+$C227-$CJ227-SUM($CL227:CP227)&gt;AB226+AR227,AB226+AR227-BI227,$C227-$CJ227-SUM($CL227:CP227))))</f>
        <v>0</v>
      </c>
      <c r="CR227" s="174">
        <f ca="1">IF(AC226&lt;=0,0,IF($C227-$CJ227&lt;=SUM($CL227:CQ227),0,IF(BJ227+$C227-$CJ227-SUM($CL227:CQ227)&gt;AC226+AS227,AC226+AS227-BJ227,$C227-$CJ227-SUM($CL227:CQ227))))</f>
        <v>0</v>
      </c>
      <c r="CS227" s="174">
        <f ca="1">IF(AD226&lt;=0,0,IF($C227-$CJ227&lt;=SUM($CL227:CR227),0,IF(BK227+$C227-$CJ227-SUM($CL227:CR227)&gt;AD226+AT227,AD226+AT227-BK227,$C227-$CJ227-SUM($CL227:CR227))))</f>
        <v>0</v>
      </c>
      <c r="CT227" s="174">
        <f ca="1">IF(AE226&lt;=0,0,IF($C227-$CJ227&lt;=SUM($CL227:CS227),0,IF(BL227+$C227-$CJ227-SUM($CL227:CS227)&gt;AE226+AU227,AE226+AU227-BL227,$C227-$CJ227-SUM($CL227:CS227))))</f>
        <v>0</v>
      </c>
      <c r="CU227" s="174">
        <f ca="1">IF(AF226&lt;=0,0,IF($C227-$CJ227&lt;=SUM($CL227:CT227),0,IF(BM227+$C227-$CJ227-SUM($CL227:CT227)&gt;AF226+AV227,AF226+AV227-BM227,$C227-$CJ227-SUM($CL227:CT227))))</f>
        <v>0</v>
      </c>
      <c r="CV227" s="174">
        <f ca="1">IF(AG226&lt;=0,0,IF($C227-$CJ227&lt;=SUM($CL227:CU227),0,IF(BN227+$C227-$CJ227-SUM($CL227:CU227)&gt;AG226+AW227,AG226+AW227-BN227,$C227-$CJ227-SUM($CL227:CU227))))</f>
        <v>0</v>
      </c>
      <c r="CW227" s="174">
        <f ca="1">IF(AH226&lt;=0,0,IF($C227-$CJ227&lt;=SUM($CL227:CV227),0,IF(BO227+$C227-$CJ227-SUM($CL227:CV227)&gt;AH226+AX227,AH226+AX227-BO227,$C227-$CJ227-SUM($CL227:CV227))))</f>
        <v>0</v>
      </c>
      <c r="CX227" s="174">
        <f ca="1">IF(AI226&lt;=0,0,IF($C227-$CJ227&lt;=SUM($CL227:CW227),0,IF(BP227+$C227-$CJ227-SUM($CL227:CW227)&gt;AI226+AY227,AI226+AY227-BP227,$C227-$CJ227-SUM($CL227:CW227))))</f>
        <v>0</v>
      </c>
      <c r="CY227" s="174">
        <f ca="1">IF(AJ226&lt;=0,0,IF($C227-$CJ227&lt;=SUM($CL227:CX227),0,IF(BQ227+$C227-$CJ227-SUM($CL227:CX227)&gt;AJ226+AZ227,AJ226+AZ227-BQ227,$C227-$CJ227-SUM($CL227:CX227))))</f>
        <v>0</v>
      </c>
      <c r="CZ227" s="174">
        <f ca="1">IF(AK226&lt;=0,0,IF($C227-$CJ227&lt;=SUM($CL227:CY227),0,IF(BR227+$C227-$CJ227-SUM($CL227:CY227)&gt;AK226+BA227,AK226+BA227-BR227,$C227-$CJ227-SUM($CL227:CY227))))</f>
        <v>0</v>
      </c>
      <c r="DA227" s="176"/>
      <c r="DB227" s="176"/>
    </row>
    <row r="228" spans="1:106">
      <c r="A228" s="165" t="str">
        <f t="shared" ca="1" si="124"/>
        <v/>
      </c>
      <c r="B228" s="166" t="e">
        <f t="shared" ca="1" si="136"/>
        <v>#N/A</v>
      </c>
      <c r="C228" s="169" t="str">
        <f ca="1">IF(A228="","",IF(debteliminator,IF(($E$7-BS228)&lt;0,0,$E$7-BS228),0)+D228)</f>
        <v/>
      </c>
      <c r="D228" s="420"/>
      <c r="E228" s="172">
        <f t="shared" ca="1" si="137"/>
        <v>0</v>
      </c>
      <c r="F228" s="172">
        <f t="shared" ca="1" si="101"/>
        <v>0</v>
      </c>
      <c r="G228" s="172">
        <f t="shared" ca="1" si="102"/>
        <v>0</v>
      </c>
      <c r="H228" s="172">
        <f t="shared" ca="1" si="103"/>
        <v>0</v>
      </c>
      <c r="I228" s="172">
        <f t="shared" ca="1" si="104"/>
        <v>0</v>
      </c>
      <c r="J228" s="172">
        <f t="shared" ca="1" si="105"/>
        <v>0</v>
      </c>
      <c r="K228" s="172">
        <f t="shared" ca="1" si="106"/>
        <v>0</v>
      </c>
      <c r="L228" s="172">
        <f t="shared" ca="1" si="107"/>
        <v>0</v>
      </c>
      <c r="M228" s="172">
        <f t="shared" ca="1" si="108"/>
        <v>0</v>
      </c>
      <c r="N228" s="172">
        <f t="shared" ca="1" si="109"/>
        <v>0</v>
      </c>
      <c r="O228" s="172">
        <f t="shared" ca="1" si="110"/>
        <v>0</v>
      </c>
      <c r="P228" s="172">
        <f t="shared" ca="1" si="111"/>
        <v>0</v>
      </c>
      <c r="Q228" s="172">
        <f t="shared" ca="1" si="112"/>
        <v>0</v>
      </c>
      <c r="R228" s="172">
        <f t="shared" ca="1" si="113"/>
        <v>0</v>
      </c>
      <c r="S228" s="172">
        <f t="shared" ca="1" si="114"/>
        <v>0</v>
      </c>
      <c r="U228" s="169">
        <f t="shared" ca="1" si="125"/>
        <v>0</v>
      </c>
      <c r="V228" s="173">
        <f t="shared" ca="1" si="126"/>
        <v>0</v>
      </c>
      <c r="W228" s="174">
        <f t="shared" ca="1" si="127"/>
        <v>0</v>
      </c>
      <c r="X228" s="174">
        <f t="shared" ca="1" si="128"/>
        <v>0</v>
      </c>
      <c r="Y228" s="174">
        <f t="shared" ca="1" si="128"/>
        <v>0</v>
      </c>
      <c r="Z228" s="174">
        <f t="shared" ca="1" si="128"/>
        <v>0</v>
      </c>
      <c r="AA228" s="174">
        <f t="shared" ca="1" si="128"/>
        <v>0</v>
      </c>
      <c r="AB228" s="174">
        <f t="shared" ca="1" si="128"/>
        <v>0</v>
      </c>
      <c r="AC228" s="174">
        <f t="shared" ca="1" si="128"/>
        <v>0</v>
      </c>
      <c r="AD228" s="174">
        <f t="shared" ca="1" si="128"/>
        <v>0</v>
      </c>
      <c r="AE228" s="174">
        <f t="shared" ca="1" si="128"/>
        <v>0</v>
      </c>
      <c r="AF228" s="174">
        <f t="shared" ca="1" si="128"/>
        <v>0</v>
      </c>
      <c r="AG228" s="174">
        <f t="shared" ca="1" si="128"/>
        <v>0</v>
      </c>
      <c r="AH228" s="174">
        <f t="shared" ca="1" si="128"/>
        <v>0</v>
      </c>
      <c r="AI228" s="174">
        <f t="shared" ca="1" si="128"/>
        <v>0</v>
      </c>
      <c r="AJ228" s="174">
        <f t="shared" ca="1" si="128"/>
        <v>0</v>
      </c>
      <c r="AK228" s="174">
        <f t="shared" ca="1" si="128"/>
        <v>0</v>
      </c>
      <c r="AL228" s="179"/>
      <c r="AM228" s="174">
        <f t="shared" ca="1" si="129"/>
        <v>0</v>
      </c>
      <c r="AN228" s="174">
        <f t="shared" ca="1" si="130"/>
        <v>0</v>
      </c>
      <c r="AO228" s="174">
        <f t="shared" ca="1" si="130"/>
        <v>0</v>
      </c>
      <c r="AP228" s="174">
        <f t="shared" ca="1" si="130"/>
        <v>0</v>
      </c>
      <c r="AQ228" s="174">
        <f t="shared" ca="1" si="130"/>
        <v>0</v>
      </c>
      <c r="AR228" s="174">
        <f t="shared" ca="1" si="130"/>
        <v>0</v>
      </c>
      <c r="AS228" s="174">
        <f t="shared" ca="1" si="130"/>
        <v>0</v>
      </c>
      <c r="AT228" s="174">
        <f t="shared" ca="1" si="130"/>
        <v>0</v>
      </c>
      <c r="AU228" s="174">
        <f t="shared" ca="1" si="130"/>
        <v>0</v>
      </c>
      <c r="AV228" s="174">
        <f t="shared" ca="1" si="130"/>
        <v>0</v>
      </c>
      <c r="AW228" s="174">
        <f t="shared" ca="1" si="130"/>
        <v>0</v>
      </c>
      <c r="AX228" s="174">
        <f t="shared" ca="1" si="130"/>
        <v>0</v>
      </c>
      <c r="AY228" s="174">
        <f t="shared" ca="1" si="130"/>
        <v>0</v>
      </c>
      <c r="AZ228" s="174">
        <f t="shared" ca="1" si="130"/>
        <v>0</v>
      </c>
      <c r="BA228" s="174">
        <f t="shared" ca="1" si="130"/>
        <v>0</v>
      </c>
      <c r="BB228" s="175">
        <f t="shared" ca="1" si="131"/>
        <v>0</v>
      </c>
      <c r="BC228" s="176"/>
      <c r="BD228" s="174">
        <f t="shared" ca="1" si="132"/>
        <v>0</v>
      </c>
      <c r="BE228" s="174">
        <f t="shared" ca="1" si="133"/>
        <v>0</v>
      </c>
      <c r="BF228" s="174">
        <f t="shared" ca="1" si="133"/>
        <v>0</v>
      </c>
      <c r="BG228" s="174">
        <f t="shared" ca="1" si="133"/>
        <v>0</v>
      </c>
      <c r="BH228" s="174">
        <f t="shared" ca="1" si="133"/>
        <v>0</v>
      </c>
      <c r="BI228" s="174">
        <f t="shared" ca="1" si="133"/>
        <v>0</v>
      </c>
      <c r="BJ228" s="174">
        <f t="shared" ca="1" si="133"/>
        <v>0</v>
      </c>
      <c r="BK228" s="174">
        <f t="shared" ca="1" si="133"/>
        <v>0</v>
      </c>
      <c r="BL228" s="174">
        <f t="shared" ca="1" si="133"/>
        <v>0</v>
      </c>
      <c r="BM228" s="174">
        <f t="shared" ca="1" si="133"/>
        <v>0</v>
      </c>
      <c r="BN228" s="174">
        <f t="shared" ca="1" si="133"/>
        <v>0</v>
      </c>
      <c r="BO228" s="174">
        <f t="shared" ca="1" si="133"/>
        <v>0</v>
      </c>
      <c r="BP228" s="174">
        <f t="shared" ca="1" si="133"/>
        <v>0</v>
      </c>
      <c r="BQ228" s="174">
        <f t="shared" ca="1" si="133"/>
        <v>0</v>
      </c>
      <c r="BR228" s="174">
        <f t="shared" ca="1" si="133"/>
        <v>0</v>
      </c>
      <c r="BS228" s="177">
        <f t="shared" ca="1" si="134"/>
        <v>0</v>
      </c>
      <c r="BT228" s="175"/>
      <c r="BU228" s="178">
        <f ca="1">IF(NOT(debteliminator),0,IF(OR(E$11=0,W227+AM228-BD228&lt;=E$11),0,MIN(W227+AM228-BD228-E$11,$C228)))</f>
        <v>0</v>
      </c>
      <c r="BV228" s="174">
        <f ca="1">IF(NOT(debteliminator),0,IF(OR(F$11=0,X227+AN228-BE228&lt;=F$11),0,MIN(X227+AN228-BE228-F$11,$C228-SUM($BU228:BU228))))</f>
        <v>0</v>
      </c>
      <c r="BW228" s="174">
        <f ca="1">IF(NOT(debteliminator),0,IF(OR(G$11=0,Y227+AO228-BF228&lt;=G$11),0,MIN(Y227+AO228-BF228-G$11,$C228-SUM($BU228:BV228))))</f>
        <v>0</v>
      </c>
      <c r="BX228" s="174">
        <f ca="1">IF(NOT(debteliminator),0,IF(OR(H$11=0,Z227+AP228-BG228&lt;=H$11),0,MIN(Z227+AP228-BG228-H$11,$C228-SUM($BU228:BW228))))</f>
        <v>0</v>
      </c>
      <c r="BY228" s="174">
        <f ca="1">IF(NOT(debteliminator),0,IF(OR(I$11=0,AA227+AQ228-BH228&lt;=I$11),0,MIN(AA227+AQ228-BH228-I$11,$C228-SUM($BU228:BX228))))</f>
        <v>0</v>
      </c>
      <c r="BZ228" s="174">
        <f ca="1">IF(NOT(debteliminator),0,IF(OR(J$11=0,AB227+AR228-BI228&lt;=J$11),0,MIN(AB227+AR228-BI228-J$11,$C228-SUM($BU228:BY228))))</f>
        <v>0</v>
      </c>
      <c r="CA228" s="174">
        <f ca="1">IF(NOT(debteliminator),0,IF(OR(K$11=0,AC227+AS228-BJ228&lt;=K$11),0,MIN(AC227+AS228-BJ228-K$11,$C228-SUM($BU228:BZ228))))</f>
        <v>0</v>
      </c>
      <c r="CB228" s="174">
        <f ca="1">IF(NOT(debteliminator),0,IF(OR(L$11=0,AD227+AT228-BK228&lt;=L$11),0,MIN(AD227+AT228-BK228-L$11,$C228-SUM($BU228:CA228))))</f>
        <v>0</v>
      </c>
      <c r="CC228" s="174">
        <f ca="1">IF(NOT(debteliminator),0,IF(OR(M$11=0,AE227+AU228-BL228&lt;=M$11),0,MIN(AE227+AU228-BL228-M$11,$C228-SUM($BU228:CB228))))</f>
        <v>0</v>
      </c>
      <c r="CD228" s="174">
        <f ca="1">IF(NOT(debteliminator),0,IF(OR(N$11=0,AF227+AV228-BM228&lt;=N$11),0,MIN(AF227+AV228-BM228-N$11,$C228-SUM($BU228:CC228))))</f>
        <v>0</v>
      </c>
      <c r="CE228" s="174">
        <f ca="1">IF(NOT(debteliminator),0,IF(OR(O$11=0,AG227+AW228-BN228&lt;=O$11),0,MIN(AG227+AW228-BN228-O$11,$C228-SUM($BU228:CD228))))</f>
        <v>0</v>
      </c>
      <c r="CF228" s="174">
        <f ca="1">IF(NOT(debteliminator),0,IF(OR(P$11=0,AH227+AX228-BO228&lt;=P$11),0,MIN(AH227+AX228-BO228-P$11,$C228-SUM($BU228:CE228))))</f>
        <v>0</v>
      </c>
      <c r="CG228" s="174">
        <f ca="1">IF(NOT(debteliminator),0,IF(OR(Q$11=0,AI227+AY228-BP228&lt;=Q$11),0,MIN(AI227+AY228-BP228-Q$11,$C228-SUM($BU228:CF228))))</f>
        <v>0</v>
      </c>
      <c r="CH228" s="174">
        <f ca="1">IF(NOT(debteliminator),0,IF(OR(R$11=0,AJ227+AZ228-BQ228&lt;=R$11),0,MIN(AJ227+AZ228-BQ228-R$11,$C228-SUM($BU228:CG228))))</f>
        <v>0</v>
      </c>
      <c r="CI228" s="174">
        <f ca="1">IF(NOT(debteliminator),0,IF(OR(S$11=0,AK227+BA228-BR228&lt;=S$11),0,MIN(AK227+BA228-BR228-S$11,$C228-SUM($BU228:CH228))))</f>
        <v>0</v>
      </c>
      <c r="CJ228" s="177">
        <f t="shared" ca="1" si="135"/>
        <v>0</v>
      </c>
      <c r="CL228" s="178">
        <f t="shared" ca="1" si="138"/>
        <v>0</v>
      </c>
      <c r="CM228" s="174">
        <f ca="1">IF(X227&lt;=0,0,IF($C228-$CJ228&lt;=SUM($CL228:CL228),0,IF(BE228+$C228-$CJ228-SUM($CL228:CL228)&gt;X227+AN228,X227+AN228-BE228,$C228-$CJ228-SUM($CL228:CL228))))</f>
        <v>0</v>
      </c>
      <c r="CN228" s="174">
        <f ca="1">IF(Y227&lt;=0,0,IF($C228-$CJ228&lt;=SUM($CL228:CM228),0,IF(BF228+$C228-$CJ228-SUM($CL228:CM228)&gt;Y227+AO228,Y227+AO228-BF228,$C228-$CJ228-SUM($CL228:CM228))))</f>
        <v>0</v>
      </c>
      <c r="CO228" s="174">
        <f ca="1">IF(Z227&lt;=0,0,IF($C228-$CJ228&lt;=SUM($CL228:CN228),0,IF(BG228+$C228-$CJ228-SUM($CL228:CN228)&gt;Z227+AP228,Z227+AP228-BG228,$C228-$CJ228-SUM($CL228:CN228))))</f>
        <v>0</v>
      </c>
      <c r="CP228" s="174">
        <f ca="1">IF(AA227&lt;=0,0,IF($C228-$CJ228&lt;=SUM($CL228:CO228),0,IF(BH228+$C228-$CJ228-SUM($CL228:CO228)&gt;AA227+AQ228,AA227+AQ228-BH228,$C228-$CJ228-SUM($CL228:CO228))))</f>
        <v>0</v>
      </c>
      <c r="CQ228" s="174">
        <f ca="1">IF(AB227&lt;=0,0,IF($C228-$CJ228&lt;=SUM($CL228:CP228),0,IF(BI228+$C228-$CJ228-SUM($CL228:CP228)&gt;AB227+AR228,AB227+AR228-BI228,$C228-$CJ228-SUM($CL228:CP228))))</f>
        <v>0</v>
      </c>
      <c r="CR228" s="174">
        <f ca="1">IF(AC227&lt;=0,0,IF($C228-$CJ228&lt;=SUM($CL228:CQ228),0,IF(BJ228+$C228-$CJ228-SUM($CL228:CQ228)&gt;AC227+AS228,AC227+AS228-BJ228,$C228-$CJ228-SUM($CL228:CQ228))))</f>
        <v>0</v>
      </c>
      <c r="CS228" s="174">
        <f ca="1">IF(AD227&lt;=0,0,IF($C228-$CJ228&lt;=SUM($CL228:CR228),0,IF(BK228+$C228-$CJ228-SUM($CL228:CR228)&gt;AD227+AT228,AD227+AT228-BK228,$C228-$CJ228-SUM($CL228:CR228))))</f>
        <v>0</v>
      </c>
      <c r="CT228" s="174">
        <f ca="1">IF(AE227&lt;=0,0,IF($C228-$CJ228&lt;=SUM($CL228:CS228),0,IF(BL228+$C228-$CJ228-SUM($CL228:CS228)&gt;AE227+AU228,AE227+AU228-BL228,$C228-$CJ228-SUM($CL228:CS228))))</f>
        <v>0</v>
      </c>
      <c r="CU228" s="174">
        <f ca="1">IF(AF227&lt;=0,0,IF($C228-$CJ228&lt;=SUM($CL228:CT228),0,IF(BM228+$C228-$CJ228-SUM($CL228:CT228)&gt;AF227+AV228,AF227+AV228-BM228,$C228-$CJ228-SUM($CL228:CT228))))</f>
        <v>0</v>
      </c>
      <c r="CV228" s="174">
        <f ca="1">IF(AG227&lt;=0,0,IF($C228-$CJ228&lt;=SUM($CL228:CU228),0,IF(BN228+$C228-$CJ228-SUM($CL228:CU228)&gt;AG227+AW228,AG227+AW228-BN228,$C228-$CJ228-SUM($CL228:CU228))))</f>
        <v>0</v>
      </c>
      <c r="CW228" s="174">
        <f ca="1">IF(AH227&lt;=0,0,IF($C228-$CJ228&lt;=SUM($CL228:CV228),0,IF(BO228+$C228-$CJ228-SUM($CL228:CV228)&gt;AH227+AX228,AH227+AX228-BO228,$C228-$CJ228-SUM($CL228:CV228))))</f>
        <v>0</v>
      </c>
      <c r="CX228" s="174">
        <f ca="1">IF(AI227&lt;=0,0,IF($C228-$CJ228&lt;=SUM($CL228:CW228),0,IF(BP228+$C228-$CJ228-SUM($CL228:CW228)&gt;AI227+AY228,AI227+AY228-BP228,$C228-$CJ228-SUM($CL228:CW228))))</f>
        <v>0</v>
      </c>
      <c r="CY228" s="174">
        <f ca="1">IF(AJ227&lt;=0,0,IF($C228-$CJ228&lt;=SUM($CL228:CX228),0,IF(BQ228+$C228-$CJ228-SUM($CL228:CX228)&gt;AJ227+AZ228,AJ227+AZ228-BQ228,$C228-$CJ228-SUM($CL228:CX228))))</f>
        <v>0</v>
      </c>
      <c r="CZ228" s="174">
        <f ca="1">IF(AK227&lt;=0,0,IF($C228-$CJ228&lt;=SUM($CL228:CY228),0,IF(BR228+$C228-$CJ228-SUM($CL228:CY228)&gt;AK227+BA228,AK227+BA228-BR228,$C228-$CJ228-SUM($CL228:CY228))))</f>
        <v>0</v>
      </c>
      <c r="DA228" s="176"/>
      <c r="DB228" s="176"/>
    </row>
    <row r="229" spans="1:106">
      <c r="A229" s="165" t="str">
        <f t="shared" ca="1" si="124"/>
        <v/>
      </c>
      <c r="B229" s="166" t="e">
        <f t="shared" ca="1" si="136"/>
        <v>#N/A</v>
      </c>
      <c r="C229" s="169" t="str">
        <f ca="1">IF(A229="","",IF(debteliminator,IF(($E$7-BS229)&lt;0,0,$E$7-BS229),0)+D229)</f>
        <v/>
      </c>
      <c r="D229" s="420"/>
      <c r="E229" s="172">
        <f t="shared" ca="1" si="137"/>
        <v>0</v>
      </c>
      <c r="F229" s="172">
        <f t="shared" ca="1" si="101"/>
        <v>0</v>
      </c>
      <c r="G229" s="172">
        <f t="shared" ca="1" si="102"/>
        <v>0</v>
      </c>
      <c r="H229" s="172">
        <f t="shared" ca="1" si="103"/>
        <v>0</v>
      </c>
      <c r="I229" s="172">
        <f t="shared" ca="1" si="104"/>
        <v>0</v>
      </c>
      <c r="J229" s="172">
        <f t="shared" ca="1" si="105"/>
        <v>0</v>
      </c>
      <c r="K229" s="172">
        <f t="shared" ca="1" si="106"/>
        <v>0</v>
      </c>
      <c r="L229" s="172">
        <f t="shared" ca="1" si="107"/>
        <v>0</v>
      </c>
      <c r="M229" s="172">
        <f t="shared" ca="1" si="108"/>
        <v>0</v>
      </c>
      <c r="N229" s="172">
        <f t="shared" ca="1" si="109"/>
        <v>0</v>
      </c>
      <c r="O229" s="172">
        <f t="shared" ca="1" si="110"/>
        <v>0</v>
      </c>
      <c r="P229" s="172">
        <f t="shared" ca="1" si="111"/>
        <v>0</v>
      </c>
      <c r="Q229" s="172">
        <f t="shared" ca="1" si="112"/>
        <v>0</v>
      </c>
      <c r="R229" s="172">
        <f t="shared" ca="1" si="113"/>
        <v>0</v>
      </c>
      <c r="S229" s="172">
        <f t="shared" ca="1" si="114"/>
        <v>0</v>
      </c>
      <c r="U229" s="169">
        <f t="shared" ca="1" si="125"/>
        <v>0</v>
      </c>
      <c r="V229" s="173">
        <f t="shared" ca="1" si="126"/>
        <v>0</v>
      </c>
      <c r="W229" s="174">
        <f t="shared" ca="1" si="127"/>
        <v>0</v>
      </c>
      <c r="X229" s="174">
        <f t="shared" ca="1" si="128"/>
        <v>0</v>
      </c>
      <c r="Y229" s="174">
        <f t="shared" ca="1" si="128"/>
        <v>0</v>
      </c>
      <c r="Z229" s="174">
        <f t="shared" ca="1" si="128"/>
        <v>0</v>
      </c>
      <c r="AA229" s="174">
        <f t="shared" ca="1" si="128"/>
        <v>0</v>
      </c>
      <c r="AB229" s="174">
        <f t="shared" ca="1" si="128"/>
        <v>0</v>
      </c>
      <c r="AC229" s="174">
        <f t="shared" ca="1" si="128"/>
        <v>0</v>
      </c>
      <c r="AD229" s="174">
        <f t="shared" ca="1" si="128"/>
        <v>0</v>
      </c>
      <c r="AE229" s="174">
        <f t="shared" ca="1" si="128"/>
        <v>0</v>
      </c>
      <c r="AF229" s="174">
        <f t="shared" ca="1" si="128"/>
        <v>0</v>
      </c>
      <c r="AG229" s="174">
        <f t="shared" ca="1" si="128"/>
        <v>0</v>
      </c>
      <c r="AH229" s="174">
        <f t="shared" ca="1" si="128"/>
        <v>0</v>
      </c>
      <c r="AI229" s="174">
        <f t="shared" ca="1" si="128"/>
        <v>0</v>
      </c>
      <c r="AJ229" s="174">
        <f t="shared" ca="1" si="128"/>
        <v>0</v>
      </c>
      <c r="AK229" s="174">
        <f t="shared" ca="1" si="128"/>
        <v>0</v>
      </c>
      <c r="AL229" s="179"/>
      <c r="AM229" s="174">
        <f t="shared" ca="1" si="129"/>
        <v>0</v>
      </c>
      <c r="AN229" s="174">
        <f t="shared" ca="1" si="130"/>
        <v>0</v>
      </c>
      <c r="AO229" s="174">
        <f t="shared" ca="1" si="130"/>
        <v>0</v>
      </c>
      <c r="AP229" s="174">
        <f t="shared" ca="1" si="130"/>
        <v>0</v>
      </c>
      <c r="AQ229" s="174">
        <f t="shared" ca="1" si="130"/>
        <v>0</v>
      </c>
      <c r="AR229" s="174">
        <f t="shared" ca="1" si="130"/>
        <v>0</v>
      </c>
      <c r="AS229" s="174">
        <f t="shared" ca="1" si="130"/>
        <v>0</v>
      </c>
      <c r="AT229" s="174">
        <f t="shared" ca="1" si="130"/>
        <v>0</v>
      </c>
      <c r="AU229" s="174">
        <f t="shared" ca="1" si="130"/>
        <v>0</v>
      </c>
      <c r="AV229" s="174">
        <f t="shared" ca="1" si="130"/>
        <v>0</v>
      </c>
      <c r="AW229" s="174">
        <f t="shared" ca="1" si="130"/>
        <v>0</v>
      </c>
      <c r="AX229" s="174">
        <f t="shared" ca="1" si="130"/>
        <v>0</v>
      </c>
      <c r="AY229" s="174">
        <f t="shared" ca="1" si="130"/>
        <v>0</v>
      </c>
      <c r="AZ229" s="174">
        <f t="shared" ca="1" si="130"/>
        <v>0</v>
      </c>
      <c r="BA229" s="174">
        <f t="shared" ca="1" si="130"/>
        <v>0</v>
      </c>
      <c r="BB229" s="175">
        <f t="shared" ca="1" si="131"/>
        <v>0</v>
      </c>
      <c r="BC229" s="176"/>
      <c r="BD229" s="174">
        <f t="shared" ca="1" si="132"/>
        <v>0</v>
      </c>
      <c r="BE229" s="174">
        <f t="shared" ca="1" si="133"/>
        <v>0</v>
      </c>
      <c r="BF229" s="174">
        <f t="shared" ca="1" si="133"/>
        <v>0</v>
      </c>
      <c r="BG229" s="174">
        <f t="shared" ca="1" si="133"/>
        <v>0</v>
      </c>
      <c r="BH229" s="174">
        <f t="shared" ca="1" si="133"/>
        <v>0</v>
      </c>
      <c r="BI229" s="174">
        <f t="shared" ca="1" si="133"/>
        <v>0</v>
      </c>
      <c r="BJ229" s="174">
        <f t="shared" ca="1" si="133"/>
        <v>0</v>
      </c>
      <c r="BK229" s="174">
        <f t="shared" ca="1" si="133"/>
        <v>0</v>
      </c>
      <c r="BL229" s="174">
        <f t="shared" ca="1" si="133"/>
        <v>0</v>
      </c>
      <c r="BM229" s="174">
        <f t="shared" ca="1" si="133"/>
        <v>0</v>
      </c>
      <c r="BN229" s="174">
        <f t="shared" ca="1" si="133"/>
        <v>0</v>
      </c>
      <c r="BO229" s="174">
        <f t="shared" ca="1" si="133"/>
        <v>0</v>
      </c>
      <c r="BP229" s="174">
        <f t="shared" ca="1" si="133"/>
        <v>0</v>
      </c>
      <c r="BQ229" s="174">
        <f t="shared" ca="1" si="133"/>
        <v>0</v>
      </c>
      <c r="BR229" s="174">
        <f t="shared" ca="1" si="133"/>
        <v>0</v>
      </c>
      <c r="BS229" s="177">
        <f t="shared" ca="1" si="134"/>
        <v>0</v>
      </c>
      <c r="BT229" s="175"/>
      <c r="BU229" s="178">
        <f ca="1">IF(NOT(debteliminator),0,IF(OR(E$11=0,W228+AM229-BD229&lt;=E$11),0,MIN(W228+AM229-BD229-E$11,$C229)))</f>
        <v>0</v>
      </c>
      <c r="BV229" s="174">
        <f ca="1">IF(NOT(debteliminator),0,IF(OR(F$11=0,X228+AN229-BE229&lt;=F$11),0,MIN(X228+AN229-BE229-F$11,$C229-SUM($BU229:BU229))))</f>
        <v>0</v>
      </c>
      <c r="BW229" s="174">
        <f ca="1">IF(NOT(debteliminator),0,IF(OR(G$11=0,Y228+AO229-BF229&lt;=G$11),0,MIN(Y228+AO229-BF229-G$11,$C229-SUM($BU229:BV229))))</f>
        <v>0</v>
      </c>
      <c r="BX229" s="174">
        <f ca="1">IF(NOT(debteliminator),0,IF(OR(H$11=0,Z228+AP229-BG229&lt;=H$11),0,MIN(Z228+AP229-BG229-H$11,$C229-SUM($BU229:BW229))))</f>
        <v>0</v>
      </c>
      <c r="BY229" s="174">
        <f ca="1">IF(NOT(debteliminator),0,IF(OR(I$11=0,AA228+AQ229-BH229&lt;=I$11),0,MIN(AA228+AQ229-BH229-I$11,$C229-SUM($BU229:BX229))))</f>
        <v>0</v>
      </c>
      <c r="BZ229" s="174">
        <f ca="1">IF(NOT(debteliminator),0,IF(OR(J$11=0,AB228+AR229-BI229&lt;=J$11),0,MIN(AB228+AR229-BI229-J$11,$C229-SUM($BU229:BY229))))</f>
        <v>0</v>
      </c>
      <c r="CA229" s="174">
        <f ca="1">IF(NOT(debteliminator),0,IF(OR(K$11=0,AC228+AS229-BJ229&lt;=K$11),0,MIN(AC228+AS229-BJ229-K$11,$C229-SUM($BU229:BZ229))))</f>
        <v>0</v>
      </c>
      <c r="CB229" s="174">
        <f ca="1">IF(NOT(debteliminator),0,IF(OR(L$11=0,AD228+AT229-BK229&lt;=L$11),0,MIN(AD228+AT229-BK229-L$11,$C229-SUM($BU229:CA229))))</f>
        <v>0</v>
      </c>
      <c r="CC229" s="174">
        <f ca="1">IF(NOT(debteliminator),0,IF(OR(M$11=0,AE228+AU229-BL229&lt;=M$11),0,MIN(AE228+AU229-BL229-M$11,$C229-SUM($BU229:CB229))))</f>
        <v>0</v>
      </c>
      <c r="CD229" s="174">
        <f ca="1">IF(NOT(debteliminator),0,IF(OR(N$11=0,AF228+AV229-BM229&lt;=N$11),0,MIN(AF228+AV229-BM229-N$11,$C229-SUM($BU229:CC229))))</f>
        <v>0</v>
      </c>
      <c r="CE229" s="174">
        <f ca="1">IF(NOT(debteliminator),0,IF(OR(O$11=0,AG228+AW229-BN229&lt;=O$11),0,MIN(AG228+AW229-BN229-O$11,$C229-SUM($BU229:CD229))))</f>
        <v>0</v>
      </c>
      <c r="CF229" s="174">
        <f ca="1">IF(NOT(debteliminator),0,IF(OR(P$11=0,AH228+AX229-BO229&lt;=P$11),0,MIN(AH228+AX229-BO229-P$11,$C229-SUM($BU229:CE229))))</f>
        <v>0</v>
      </c>
      <c r="CG229" s="174">
        <f ca="1">IF(NOT(debteliminator),0,IF(OR(Q$11=0,AI228+AY229-BP229&lt;=Q$11),0,MIN(AI228+AY229-BP229-Q$11,$C229-SUM($BU229:CF229))))</f>
        <v>0</v>
      </c>
      <c r="CH229" s="174">
        <f ca="1">IF(NOT(debteliminator),0,IF(OR(R$11=0,AJ228+AZ229-BQ229&lt;=R$11),0,MIN(AJ228+AZ229-BQ229-R$11,$C229-SUM($BU229:CG229))))</f>
        <v>0</v>
      </c>
      <c r="CI229" s="174">
        <f ca="1">IF(NOT(debteliminator),0,IF(OR(S$11=0,AK228+BA229-BR229&lt;=S$11),0,MIN(AK228+BA229-BR229-S$11,$C229-SUM($BU229:CH229))))</f>
        <v>0</v>
      </c>
      <c r="CJ229" s="177">
        <f t="shared" ca="1" si="135"/>
        <v>0</v>
      </c>
      <c r="CL229" s="178">
        <f t="shared" ca="1" si="138"/>
        <v>0</v>
      </c>
      <c r="CM229" s="174">
        <f ca="1">IF(X228&lt;=0,0,IF($C229-$CJ229&lt;=SUM($CL229:CL229),0,IF(BE229+$C229-$CJ229-SUM($CL229:CL229)&gt;X228+AN229,X228+AN229-BE229,$C229-$CJ229-SUM($CL229:CL229))))</f>
        <v>0</v>
      </c>
      <c r="CN229" s="174">
        <f ca="1">IF(Y228&lt;=0,0,IF($C229-$CJ229&lt;=SUM($CL229:CM229),0,IF(BF229+$C229-$CJ229-SUM($CL229:CM229)&gt;Y228+AO229,Y228+AO229-BF229,$C229-$CJ229-SUM($CL229:CM229))))</f>
        <v>0</v>
      </c>
      <c r="CO229" s="174">
        <f ca="1">IF(Z228&lt;=0,0,IF($C229-$CJ229&lt;=SUM($CL229:CN229),0,IF(BG229+$C229-$CJ229-SUM($CL229:CN229)&gt;Z228+AP229,Z228+AP229-BG229,$C229-$CJ229-SUM($CL229:CN229))))</f>
        <v>0</v>
      </c>
      <c r="CP229" s="174">
        <f ca="1">IF(AA228&lt;=0,0,IF($C229-$CJ229&lt;=SUM($CL229:CO229),0,IF(BH229+$C229-$CJ229-SUM($CL229:CO229)&gt;AA228+AQ229,AA228+AQ229-BH229,$C229-$CJ229-SUM($CL229:CO229))))</f>
        <v>0</v>
      </c>
      <c r="CQ229" s="174">
        <f ca="1">IF(AB228&lt;=0,0,IF($C229-$CJ229&lt;=SUM($CL229:CP229),0,IF(BI229+$C229-$CJ229-SUM($CL229:CP229)&gt;AB228+AR229,AB228+AR229-BI229,$C229-$CJ229-SUM($CL229:CP229))))</f>
        <v>0</v>
      </c>
      <c r="CR229" s="174">
        <f ca="1">IF(AC228&lt;=0,0,IF($C229-$CJ229&lt;=SUM($CL229:CQ229),0,IF(BJ229+$C229-$CJ229-SUM($CL229:CQ229)&gt;AC228+AS229,AC228+AS229-BJ229,$C229-$CJ229-SUM($CL229:CQ229))))</f>
        <v>0</v>
      </c>
      <c r="CS229" s="174">
        <f ca="1">IF(AD228&lt;=0,0,IF($C229-$CJ229&lt;=SUM($CL229:CR229),0,IF(BK229+$C229-$CJ229-SUM($CL229:CR229)&gt;AD228+AT229,AD228+AT229-BK229,$C229-$CJ229-SUM($CL229:CR229))))</f>
        <v>0</v>
      </c>
      <c r="CT229" s="174">
        <f ca="1">IF(AE228&lt;=0,0,IF($C229-$CJ229&lt;=SUM($CL229:CS229),0,IF(BL229+$C229-$CJ229-SUM($CL229:CS229)&gt;AE228+AU229,AE228+AU229-BL229,$C229-$CJ229-SUM($CL229:CS229))))</f>
        <v>0</v>
      </c>
      <c r="CU229" s="174">
        <f ca="1">IF(AF228&lt;=0,0,IF($C229-$CJ229&lt;=SUM($CL229:CT229),0,IF(BM229+$C229-$CJ229-SUM($CL229:CT229)&gt;AF228+AV229,AF228+AV229-BM229,$C229-$CJ229-SUM($CL229:CT229))))</f>
        <v>0</v>
      </c>
      <c r="CV229" s="174">
        <f ca="1">IF(AG228&lt;=0,0,IF($C229-$CJ229&lt;=SUM($CL229:CU229),0,IF(BN229+$C229-$CJ229-SUM($CL229:CU229)&gt;AG228+AW229,AG228+AW229-BN229,$C229-$CJ229-SUM($CL229:CU229))))</f>
        <v>0</v>
      </c>
      <c r="CW229" s="174">
        <f ca="1">IF(AH228&lt;=0,0,IF($C229-$CJ229&lt;=SUM($CL229:CV229),0,IF(BO229+$C229-$CJ229-SUM($CL229:CV229)&gt;AH228+AX229,AH228+AX229-BO229,$C229-$CJ229-SUM($CL229:CV229))))</f>
        <v>0</v>
      </c>
      <c r="CX229" s="174">
        <f ca="1">IF(AI228&lt;=0,0,IF($C229-$CJ229&lt;=SUM($CL229:CW229),0,IF(BP229+$C229-$CJ229-SUM($CL229:CW229)&gt;AI228+AY229,AI228+AY229-BP229,$C229-$CJ229-SUM($CL229:CW229))))</f>
        <v>0</v>
      </c>
      <c r="CY229" s="174">
        <f ca="1">IF(AJ228&lt;=0,0,IF($C229-$CJ229&lt;=SUM($CL229:CX229),0,IF(BQ229+$C229-$CJ229-SUM($CL229:CX229)&gt;AJ228+AZ229,AJ228+AZ229-BQ229,$C229-$CJ229-SUM($CL229:CX229))))</f>
        <v>0</v>
      </c>
      <c r="CZ229" s="174">
        <f ca="1">IF(AK228&lt;=0,0,IF($C229-$CJ229&lt;=SUM($CL229:CY229),0,IF(BR229+$C229-$CJ229-SUM($CL229:CY229)&gt;AK228+BA229,AK228+BA229-BR229,$C229-$CJ229-SUM($CL229:CY229))))</f>
        <v>0</v>
      </c>
      <c r="DA229" s="176"/>
      <c r="DB229" s="176"/>
    </row>
    <row r="230" spans="1:106">
      <c r="A230" s="165" t="str">
        <f t="shared" ca="1" si="124"/>
        <v/>
      </c>
      <c r="B230" s="166" t="e">
        <f t="shared" ca="1" si="136"/>
        <v>#N/A</v>
      </c>
      <c r="C230" s="169" t="str">
        <f ca="1">IF(A230="","",IF(debteliminator,IF(($E$7-BS230)&lt;0,0,$E$7-BS230),0)+D230)</f>
        <v/>
      </c>
      <c r="D230" s="420"/>
      <c r="E230" s="172">
        <f t="shared" ca="1" si="137"/>
        <v>0</v>
      </c>
      <c r="F230" s="172">
        <f t="shared" ca="1" si="101"/>
        <v>0</v>
      </c>
      <c r="G230" s="172">
        <f t="shared" ca="1" si="102"/>
        <v>0</v>
      </c>
      <c r="H230" s="172">
        <f t="shared" ca="1" si="103"/>
        <v>0</v>
      </c>
      <c r="I230" s="172">
        <f t="shared" ca="1" si="104"/>
        <v>0</v>
      </c>
      <c r="J230" s="172">
        <f t="shared" ca="1" si="105"/>
        <v>0</v>
      </c>
      <c r="K230" s="172">
        <f t="shared" ca="1" si="106"/>
        <v>0</v>
      </c>
      <c r="L230" s="172">
        <f t="shared" ca="1" si="107"/>
        <v>0</v>
      </c>
      <c r="M230" s="172">
        <f t="shared" ca="1" si="108"/>
        <v>0</v>
      </c>
      <c r="N230" s="172">
        <f t="shared" ca="1" si="109"/>
        <v>0</v>
      </c>
      <c r="O230" s="172">
        <f t="shared" ca="1" si="110"/>
        <v>0</v>
      </c>
      <c r="P230" s="172">
        <f t="shared" ca="1" si="111"/>
        <v>0</v>
      </c>
      <c r="Q230" s="172">
        <f t="shared" ca="1" si="112"/>
        <v>0</v>
      </c>
      <c r="R230" s="172">
        <f t="shared" ca="1" si="113"/>
        <v>0</v>
      </c>
      <c r="S230" s="172">
        <f t="shared" ca="1" si="114"/>
        <v>0</v>
      </c>
      <c r="U230" s="169">
        <f t="shared" ca="1" si="125"/>
        <v>0</v>
      </c>
      <c r="V230" s="173">
        <f t="shared" ca="1" si="126"/>
        <v>0</v>
      </c>
      <c r="W230" s="174">
        <f t="shared" ca="1" si="127"/>
        <v>0</v>
      </c>
      <c r="X230" s="174">
        <f t="shared" ca="1" si="128"/>
        <v>0</v>
      </c>
      <c r="Y230" s="174">
        <f t="shared" ca="1" si="128"/>
        <v>0</v>
      </c>
      <c r="Z230" s="174">
        <f t="shared" ca="1" si="128"/>
        <v>0</v>
      </c>
      <c r="AA230" s="174">
        <f t="shared" ca="1" si="128"/>
        <v>0</v>
      </c>
      <c r="AB230" s="174">
        <f t="shared" ca="1" si="128"/>
        <v>0</v>
      </c>
      <c r="AC230" s="174">
        <f t="shared" ca="1" si="128"/>
        <v>0</v>
      </c>
      <c r="AD230" s="174">
        <f t="shared" ca="1" si="128"/>
        <v>0</v>
      </c>
      <c r="AE230" s="174">
        <f t="shared" ca="1" si="128"/>
        <v>0</v>
      </c>
      <c r="AF230" s="174">
        <f t="shared" ca="1" si="128"/>
        <v>0</v>
      </c>
      <c r="AG230" s="174">
        <f t="shared" ca="1" si="128"/>
        <v>0</v>
      </c>
      <c r="AH230" s="174">
        <f t="shared" ca="1" si="128"/>
        <v>0</v>
      </c>
      <c r="AI230" s="174">
        <f t="shared" ca="1" si="128"/>
        <v>0</v>
      </c>
      <c r="AJ230" s="174">
        <f t="shared" ca="1" si="128"/>
        <v>0</v>
      </c>
      <c r="AK230" s="174">
        <f t="shared" ca="1" si="128"/>
        <v>0</v>
      </c>
      <c r="AL230" s="179"/>
      <c r="AM230" s="174">
        <f t="shared" ca="1" si="129"/>
        <v>0</v>
      </c>
      <c r="AN230" s="174">
        <f t="shared" ca="1" si="130"/>
        <v>0</v>
      </c>
      <c r="AO230" s="174">
        <f t="shared" ca="1" si="130"/>
        <v>0</v>
      </c>
      <c r="AP230" s="174">
        <f t="shared" ca="1" si="130"/>
        <v>0</v>
      </c>
      <c r="AQ230" s="174">
        <f t="shared" ca="1" si="130"/>
        <v>0</v>
      </c>
      <c r="AR230" s="174">
        <f t="shared" ca="1" si="130"/>
        <v>0</v>
      </c>
      <c r="AS230" s="174">
        <f t="shared" ca="1" si="130"/>
        <v>0</v>
      </c>
      <c r="AT230" s="174">
        <f t="shared" ca="1" si="130"/>
        <v>0</v>
      </c>
      <c r="AU230" s="174">
        <f t="shared" ca="1" si="130"/>
        <v>0</v>
      </c>
      <c r="AV230" s="174">
        <f t="shared" ca="1" si="130"/>
        <v>0</v>
      </c>
      <c r="AW230" s="174">
        <f t="shared" ca="1" si="130"/>
        <v>0</v>
      </c>
      <c r="AX230" s="174">
        <f t="shared" ca="1" si="130"/>
        <v>0</v>
      </c>
      <c r="AY230" s="174">
        <f t="shared" ca="1" si="130"/>
        <v>0</v>
      </c>
      <c r="AZ230" s="174">
        <f t="shared" ca="1" si="130"/>
        <v>0</v>
      </c>
      <c r="BA230" s="174">
        <f t="shared" ca="1" si="130"/>
        <v>0</v>
      </c>
      <c r="BB230" s="175">
        <f t="shared" ca="1" si="131"/>
        <v>0</v>
      </c>
      <c r="BC230" s="176"/>
      <c r="BD230" s="174">
        <f t="shared" ca="1" si="132"/>
        <v>0</v>
      </c>
      <c r="BE230" s="174">
        <f t="shared" ca="1" si="133"/>
        <v>0</v>
      </c>
      <c r="BF230" s="174">
        <f t="shared" ca="1" si="133"/>
        <v>0</v>
      </c>
      <c r="BG230" s="174">
        <f t="shared" ca="1" si="133"/>
        <v>0</v>
      </c>
      <c r="BH230" s="174">
        <f t="shared" ca="1" si="133"/>
        <v>0</v>
      </c>
      <c r="BI230" s="174">
        <f t="shared" ca="1" si="133"/>
        <v>0</v>
      </c>
      <c r="BJ230" s="174">
        <f t="shared" ca="1" si="133"/>
        <v>0</v>
      </c>
      <c r="BK230" s="174">
        <f t="shared" ca="1" si="133"/>
        <v>0</v>
      </c>
      <c r="BL230" s="174">
        <f t="shared" ca="1" si="133"/>
        <v>0</v>
      </c>
      <c r="BM230" s="174">
        <f t="shared" ca="1" si="133"/>
        <v>0</v>
      </c>
      <c r="BN230" s="174">
        <f t="shared" ca="1" si="133"/>
        <v>0</v>
      </c>
      <c r="BO230" s="174">
        <f t="shared" ca="1" si="133"/>
        <v>0</v>
      </c>
      <c r="BP230" s="174">
        <f t="shared" ca="1" si="133"/>
        <v>0</v>
      </c>
      <c r="BQ230" s="174">
        <f t="shared" ca="1" si="133"/>
        <v>0</v>
      </c>
      <c r="BR230" s="174">
        <f t="shared" ca="1" si="133"/>
        <v>0</v>
      </c>
      <c r="BS230" s="177">
        <f t="shared" ca="1" si="134"/>
        <v>0</v>
      </c>
      <c r="BT230" s="175"/>
      <c r="BU230" s="178">
        <f ca="1">IF(NOT(debteliminator),0,IF(OR(E$11=0,W229+AM230-BD230&lt;=E$11),0,MIN(W229+AM230-BD230-E$11,$C230)))</f>
        <v>0</v>
      </c>
      <c r="BV230" s="174">
        <f ca="1">IF(NOT(debteliminator),0,IF(OR(F$11=0,X229+AN230-BE230&lt;=F$11),0,MIN(X229+AN230-BE230-F$11,$C230-SUM($BU230:BU230))))</f>
        <v>0</v>
      </c>
      <c r="BW230" s="174">
        <f ca="1">IF(NOT(debteliminator),0,IF(OR(G$11=0,Y229+AO230-BF230&lt;=G$11),0,MIN(Y229+AO230-BF230-G$11,$C230-SUM($BU230:BV230))))</f>
        <v>0</v>
      </c>
      <c r="BX230" s="174">
        <f ca="1">IF(NOT(debteliminator),0,IF(OR(H$11=0,Z229+AP230-BG230&lt;=H$11),0,MIN(Z229+AP230-BG230-H$11,$C230-SUM($BU230:BW230))))</f>
        <v>0</v>
      </c>
      <c r="BY230" s="174">
        <f ca="1">IF(NOT(debteliminator),0,IF(OR(I$11=0,AA229+AQ230-BH230&lt;=I$11),0,MIN(AA229+AQ230-BH230-I$11,$C230-SUM($BU230:BX230))))</f>
        <v>0</v>
      </c>
      <c r="BZ230" s="174">
        <f ca="1">IF(NOT(debteliminator),0,IF(OR(J$11=0,AB229+AR230-BI230&lt;=J$11),0,MIN(AB229+AR230-BI230-J$11,$C230-SUM($BU230:BY230))))</f>
        <v>0</v>
      </c>
      <c r="CA230" s="174">
        <f ca="1">IF(NOT(debteliminator),0,IF(OR(K$11=0,AC229+AS230-BJ230&lt;=K$11),0,MIN(AC229+AS230-BJ230-K$11,$C230-SUM($BU230:BZ230))))</f>
        <v>0</v>
      </c>
      <c r="CB230" s="174">
        <f ca="1">IF(NOT(debteliminator),0,IF(OR(L$11=0,AD229+AT230-BK230&lt;=L$11),0,MIN(AD229+AT230-BK230-L$11,$C230-SUM($BU230:CA230))))</f>
        <v>0</v>
      </c>
      <c r="CC230" s="174">
        <f ca="1">IF(NOT(debteliminator),0,IF(OR(M$11=0,AE229+AU230-BL230&lt;=M$11),0,MIN(AE229+AU230-BL230-M$11,$C230-SUM($BU230:CB230))))</f>
        <v>0</v>
      </c>
      <c r="CD230" s="174">
        <f ca="1">IF(NOT(debteliminator),0,IF(OR(N$11=0,AF229+AV230-BM230&lt;=N$11),0,MIN(AF229+AV230-BM230-N$11,$C230-SUM($BU230:CC230))))</f>
        <v>0</v>
      </c>
      <c r="CE230" s="174">
        <f ca="1">IF(NOT(debteliminator),0,IF(OR(O$11=0,AG229+AW230-BN230&lt;=O$11),0,MIN(AG229+AW230-BN230-O$11,$C230-SUM($BU230:CD230))))</f>
        <v>0</v>
      </c>
      <c r="CF230" s="174">
        <f ca="1">IF(NOT(debteliminator),0,IF(OR(P$11=0,AH229+AX230-BO230&lt;=P$11),0,MIN(AH229+AX230-BO230-P$11,$C230-SUM($BU230:CE230))))</f>
        <v>0</v>
      </c>
      <c r="CG230" s="174">
        <f ca="1">IF(NOT(debteliminator),0,IF(OR(Q$11=0,AI229+AY230-BP230&lt;=Q$11),0,MIN(AI229+AY230-BP230-Q$11,$C230-SUM($BU230:CF230))))</f>
        <v>0</v>
      </c>
      <c r="CH230" s="174">
        <f ca="1">IF(NOT(debteliminator),0,IF(OR(R$11=0,AJ229+AZ230-BQ230&lt;=R$11),0,MIN(AJ229+AZ230-BQ230-R$11,$C230-SUM($BU230:CG230))))</f>
        <v>0</v>
      </c>
      <c r="CI230" s="174">
        <f ca="1">IF(NOT(debteliminator),0,IF(OR(S$11=0,AK229+BA230-BR230&lt;=S$11),0,MIN(AK229+BA230-BR230-S$11,$C230-SUM($BU230:CH230))))</f>
        <v>0</v>
      </c>
      <c r="CJ230" s="177">
        <f t="shared" ca="1" si="135"/>
        <v>0</v>
      </c>
      <c r="CL230" s="178">
        <f t="shared" ca="1" si="138"/>
        <v>0</v>
      </c>
      <c r="CM230" s="174">
        <f ca="1">IF(X229&lt;=0,0,IF($C230-$CJ230&lt;=SUM($CL230:CL230),0,IF(BE230+$C230-$CJ230-SUM($CL230:CL230)&gt;X229+AN230,X229+AN230-BE230,$C230-$CJ230-SUM($CL230:CL230))))</f>
        <v>0</v>
      </c>
      <c r="CN230" s="174">
        <f ca="1">IF(Y229&lt;=0,0,IF($C230-$CJ230&lt;=SUM($CL230:CM230),0,IF(BF230+$C230-$CJ230-SUM($CL230:CM230)&gt;Y229+AO230,Y229+AO230-BF230,$C230-$CJ230-SUM($CL230:CM230))))</f>
        <v>0</v>
      </c>
      <c r="CO230" s="174">
        <f ca="1">IF(Z229&lt;=0,0,IF($C230-$CJ230&lt;=SUM($CL230:CN230),0,IF(BG230+$C230-$CJ230-SUM($CL230:CN230)&gt;Z229+AP230,Z229+AP230-BG230,$C230-$CJ230-SUM($CL230:CN230))))</f>
        <v>0</v>
      </c>
      <c r="CP230" s="174">
        <f ca="1">IF(AA229&lt;=0,0,IF($C230-$CJ230&lt;=SUM($CL230:CO230),0,IF(BH230+$C230-$CJ230-SUM($CL230:CO230)&gt;AA229+AQ230,AA229+AQ230-BH230,$C230-$CJ230-SUM($CL230:CO230))))</f>
        <v>0</v>
      </c>
      <c r="CQ230" s="174">
        <f ca="1">IF(AB229&lt;=0,0,IF($C230-$CJ230&lt;=SUM($CL230:CP230),0,IF(BI230+$C230-$CJ230-SUM($CL230:CP230)&gt;AB229+AR230,AB229+AR230-BI230,$C230-$CJ230-SUM($CL230:CP230))))</f>
        <v>0</v>
      </c>
      <c r="CR230" s="174">
        <f ca="1">IF(AC229&lt;=0,0,IF($C230-$CJ230&lt;=SUM($CL230:CQ230),0,IF(BJ230+$C230-$CJ230-SUM($CL230:CQ230)&gt;AC229+AS230,AC229+AS230-BJ230,$C230-$CJ230-SUM($CL230:CQ230))))</f>
        <v>0</v>
      </c>
      <c r="CS230" s="174">
        <f ca="1">IF(AD229&lt;=0,0,IF($C230-$CJ230&lt;=SUM($CL230:CR230),0,IF(BK230+$C230-$CJ230-SUM($CL230:CR230)&gt;AD229+AT230,AD229+AT230-BK230,$C230-$CJ230-SUM($CL230:CR230))))</f>
        <v>0</v>
      </c>
      <c r="CT230" s="174">
        <f ca="1">IF(AE229&lt;=0,0,IF($C230-$CJ230&lt;=SUM($CL230:CS230),0,IF(BL230+$C230-$CJ230-SUM($CL230:CS230)&gt;AE229+AU230,AE229+AU230-BL230,$C230-$CJ230-SUM($CL230:CS230))))</f>
        <v>0</v>
      </c>
      <c r="CU230" s="174">
        <f ca="1">IF(AF229&lt;=0,0,IF($C230-$CJ230&lt;=SUM($CL230:CT230),0,IF(BM230+$C230-$CJ230-SUM($CL230:CT230)&gt;AF229+AV230,AF229+AV230-BM230,$C230-$CJ230-SUM($CL230:CT230))))</f>
        <v>0</v>
      </c>
      <c r="CV230" s="174">
        <f ca="1">IF(AG229&lt;=0,0,IF($C230-$CJ230&lt;=SUM($CL230:CU230),0,IF(BN230+$C230-$CJ230-SUM($CL230:CU230)&gt;AG229+AW230,AG229+AW230-BN230,$C230-$CJ230-SUM($CL230:CU230))))</f>
        <v>0</v>
      </c>
      <c r="CW230" s="174">
        <f ca="1">IF(AH229&lt;=0,0,IF($C230-$CJ230&lt;=SUM($CL230:CV230),0,IF(BO230+$C230-$CJ230-SUM($CL230:CV230)&gt;AH229+AX230,AH229+AX230-BO230,$C230-$CJ230-SUM($CL230:CV230))))</f>
        <v>0</v>
      </c>
      <c r="CX230" s="174">
        <f ca="1">IF(AI229&lt;=0,0,IF($C230-$CJ230&lt;=SUM($CL230:CW230),0,IF(BP230+$C230-$CJ230-SUM($CL230:CW230)&gt;AI229+AY230,AI229+AY230-BP230,$C230-$CJ230-SUM($CL230:CW230))))</f>
        <v>0</v>
      </c>
      <c r="CY230" s="174">
        <f ca="1">IF(AJ229&lt;=0,0,IF($C230-$CJ230&lt;=SUM($CL230:CX230),0,IF(BQ230+$C230-$CJ230-SUM($CL230:CX230)&gt;AJ229+AZ230,AJ229+AZ230-BQ230,$C230-$CJ230-SUM($CL230:CX230))))</f>
        <v>0</v>
      </c>
      <c r="CZ230" s="174">
        <f ca="1">IF(AK229&lt;=0,0,IF($C230-$CJ230&lt;=SUM($CL230:CY230),0,IF(BR230+$C230-$CJ230-SUM($CL230:CY230)&gt;AK229+BA230,AK229+BA230-BR230,$C230-$CJ230-SUM($CL230:CY230))))</f>
        <v>0</v>
      </c>
      <c r="DA230" s="176"/>
      <c r="DB230" s="176"/>
    </row>
    <row r="231" spans="1:106">
      <c r="A231" s="165" t="str">
        <f t="shared" ca="1" si="124"/>
        <v/>
      </c>
      <c r="B231" s="166" t="e">
        <f t="shared" ca="1" si="136"/>
        <v>#N/A</v>
      </c>
      <c r="C231" s="169" t="str">
        <f ca="1">IF(A231="","",IF(debteliminator,IF(($E$7-BS231)&lt;0,0,$E$7-BS231),0)+D231)</f>
        <v/>
      </c>
      <c r="D231" s="420"/>
      <c r="E231" s="172">
        <f t="shared" ca="1" si="137"/>
        <v>0</v>
      </c>
      <c r="F231" s="172">
        <f t="shared" ca="1" si="101"/>
        <v>0</v>
      </c>
      <c r="G231" s="172">
        <f t="shared" ca="1" si="102"/>
        <v>0</v>
      </c>
      <c r="H231" s="172">
        <f t="shared" ca="1" si="103"/>
        <v>0</v>
      </c>
      <c r="I231" s="172">
        <f t="shared" ca="1" si="104"/>
        <v>0</v>
      </c>
      <c r="J231" s="172">
        <f t="shared" ca="1" si="105"/>
        <v>0</v>
      </c>
      <c r="K231" s="172">
        <f t="shared" ca="1" si="106"/>
        <v>0</v>
      </c>
      <c r="L231" s="172">
        <f t="shared" ca="1" si="107"/>
        <v>0</v>
      </c>
      <c r="M231" s="172">
        <f t="shared" ca="1" si="108"/>
        <v>0</v>
      </c>
      <c r="N231" s="172">
        <f t="shared" ca="1" si="109"/>
        <v>0</v>
      </c>
      <c r="O231" s="172">
        <f t="shared" ca="1" si="110"/>
        <v>0</v>
      </c>
      <c r="P231" s="172">
        <f t="shared" ca="1" si="111"/>
        <v>0</v>
      </c>
      <c r="Q231" s="172">
        <f t="shared" ca="1" si="112"/>
        <v>0</v>
      </c>
      <c r="R231" s="172">
        <f t="shared" ca="1" si="113"/>
        <v>0</v>
      </c>
      <c r="S231" s="172">
        <f t="shared" ca="1" si="114"/>
        <v>0</v>
      </c>
      <c r="U231" s="169">
        <f t="shared" ca="1" si="125"/>
        <v>0</v>
      </c>
      <c r="V231" s="173">
        <f t="shared" ca="1" si="126"/>
        <v>0</v>
      </c>
      <c r="W231" s="174">
        <f t="shared" ca="1" si="127"/>
        <v>0</v>
      </c>
      <c r="X231" s="174">
        <f t="shared" ca="1" si="128"/>
        <v>0</v>
      </c>
      <c r="Y231" s="174">
        <f t="shared" ca="1" si="128"/>
        <v>0</v>
      </c>
      <c r="Z231" s="174">
        <f t="shared" ca="1" si="128"/>
        <v>0</v>
      </c>
      <c r="AA231" s="174">
        <f t="shared" ca="1" si="128"/>
        <v>0</v>
      </c>
      <c r="AB231" s="174">
        <f t="shared" ca="1" si="128"/>
        <v>0</v>
      </c>
      <c r="AC231" s="174">
        <f t="shared" ca="1" si="128"/>
        <v>0</v>
      </c>
      <c r="AD231" s="174">
        <f t="shared" ca="1" si="128"/>
        <v>0</v>
      </c>
      <c r="AE231" s="174">
        <f t="shared" ca="1" si="128"/>
        <v>0</v>
      </c>
      <c r="AF231" s="174">
        <f t="shared" ca="1" si="128"/>
        <v>0</v>
      </c>
      <c r="AG231" s="174">
        <f t="shared" ca="1" si="128"/>
        <v>0</v>
      </c>
      <c r="AH231" s="174">
        <f t="shared" ca="1" si="128"/>
        <v>0</v>
      </c>
      <c r="AI231" s="174">
        <f t="shared" ca="1" si="128"/>
        <v>0</v>
      </c>
      <c r="AJ231" s="174">
        <f t="shared" ca="1" si="128"/>
        <v>0</v>
      </c>
      <c r="AK231" s="174">
        <f t="shared" ca="1" si="128"/>
        <v>0</v>
      </c>
      <c r="AL231" s="179"/>
      <c r="AM231" s="174">
        <f t="shared" ca="1" si="129"/>
        <v>0</v>
      </c>
      <c r="AN231" s="174">
        <f t="shared" ca="1" si="130"/>
        <v>0</v>
      </c>
      <c r="AO231" s="174">
        <f t="shared" ca="1" si="130"/>
        <v>0</v>
      </c>
      <c r="AP231" s="174">
        <f t="shared" ca="1" si="130"/>
        <v>0</v>
      </c>
      <c r="AQ231" s="174">
        <f t="shared" ca="1" si="130"/>
        <v>0</v>
      </c>
      <c r="AR231" s="174">
        <f t="shared" ca="1" si="130"/>
        <v>0</v>
      </c>
      <c r="AS231" s="174">
        <f t="shared" ca="1" si="130"/>
        <v>0</v>
      </c>
      <c r="AT231" s="174">
        <f t="shared" ca="1" si="130"/>
        <v>0</v>
      </c>
      <c r="AU231" s="174">
        <f t="shared" ca="1" si="130"/>
        <v>0</v>
      </c>
      <c r="AV231" s="174">
        <f t="shared" ca="1" si="130"/>
        <v>0</v>
      </c>
      <c r="AW231" s="174">
        <f t="shared" ca="1" si="130"/>
        <v>0</v>
      </c>
      <c r="AX231" s="174">
        <f t="shared" ca="1" si="130"/>
        <v>0</v>
      </c>
      <c r="AY231" s="174">
        <f t="shared" ca="1" si="130"/>
        <v>0</v>
      </c>
      <c r="AZ231" s="174">
        <f t="shared" ca="1" si="130"/>
        <v>0</v>
      </c>
      <c r="BA231" s="174">
        <f t="shared" ca="1" si="130"/>
        <v>0</v>
      </c>
      <c r="BB231" s="175">
        <f t="shared" ca="1" si="131"/>
        <v>0</v>
      </c>
      <c r="BC231" s="176"/>
      <c r="BD231" s="174">
        <f t="shared" ca="1" si="132"/>
        <v>0</v>
      </c>
      <c r="BE231" s="174">
        <f t="shared" ca="1" si="133"/>
        <v>0</v>
      </c>
      <c r="BF231" s="174">
        <f t="shared" ca="1" si="133"/>
        <v>0</v>
      </c>
      <c r="BG231" s="174">
        <f t="shared" ca="1" si="133"/>
        <v>0</v>
      </c>
      <c r="BH231" s="174">
        <f t="shared" ca="1" si="133"/>
        <v>0</v>
      </c>
      <c r="BI231" s="174">
        <f t="shared" ca="1" si="133"/>
        <v>0</v>
      </c>
      <c r="BJ231" s="174">
        <f t="shared" ca="1" si="133"/>
        <v>0</v>
      </c>
      <c r="BK231" s="174">
        <f t="shared" ca="1" si="133"/>
        <v>0</v>
      </c>
      <c r="BL231" s="174">
        <f t="shared" ca="1" si="133"/>
        <v>0</v>
      </c>
      <c r="BM231" s="174">
        <f t="shared" ca="1" si="133"/>
        <v>0</v>
      </c>
      <c r="BN231" s="174">
        <f t="shared" ca="1" si="133"/>
        <v>0</v>
      </c>
      <c r="BO231" s="174">
        <f t="shared" ca="1" si="133"/>
        <v>0</v>
      </c>
      <c r="BP231" s="174">
        <f t="shared" ca="1" si="133"/>
        <v>0</v>
      </c>
      <c r="BQ231" s="174">
        <f t="shared" ca="1" si="133"/>
        <v>0</v>
      </c>
      <c r="BR231" s="174">
        <f t="shared" ca="1" si="133"/>
        <v>0</v>
      </c>
      <c r="BS231" s="177">
        <f t="shared" ca="1" si="134"/>
        <v>0</v>
      </c>
      <c r="BT231" s="175"/>
      <c r="BU231" s="178">
        <f ca="1">IF(NOT(debteliminator),0,IF(OR(E$11=0,W230+AM231-BD231&lt;=E$11),0,MIN(W230+AM231-BD231-E$11,$C231)))</f>
        <v>0</v>
      </c>
      <c r="BV231" s="174">
        <f ca="1">IF(NOT(debteliminator),0,IF(OR(F$11=0,X230+AN231-BE231&lt;=F$11),0,MIN(X230+AN231-BE231-F$11,$C231-SUM($BU231:BU231))))</f>
        <v>0</v>
      </c>
      <c r="BW231" s="174">
        <f ca="1">IF(NOT(debteliminator),0,IF(OR(G$11=0,Y230+AO231-BF231&lt;=G$11),0,MIN(Y230+AO231-BF231-G$11,$C231-SUM($BU231:BV231))))</f>
        <v>0</v>
      </c>
      <c r="BX231" s="174">
        <f ca="1">IF(NOT(debteliminator),0,IF(OR(H$11=0,Z230+AP231-BG231&lt;=H$11),0,MIN(Z230+AP231-BG231-H$11,$C231-SUM($BU231:BW231))))</f>
        <v>0</v>
      </c>
      <c r="BY231" s="174">
        <f ca="1">IF(NOT(debteliminator),0,IF(OR(I$11=0,AA230+AQ231-BH231&lt;=I$11),0,MIN(AA230+AQ231-BH231-I$11,$C231-SUM($BU231:BX231))))</f>
        <v>0</v>
      </c>
      <c r="BZ231" s="174">
        <f ca="1">IF(NOT(debteliminator),0,IF(OR(J$11=0,AB230+AR231-BI231&lt;=J$11),0,MIN(AB230+AR231-BI231-J$11,$C231-SUM($BU231:BY231))))</f>
        <v>0</v>
      </c>
      <c r="CA231" s="174">
        <f ca="1">IF(NOT(debteliminator),0,IF(OR(K$11=0,AC230+AS231-BJ231&lt;=K$11),0,MIN(AC230+AS231-BJ231-K$11,$C231-SUM($BU231:BZ231))))</f>
        <v>0</v>
      </c>
      <c r="CB231" s="174">
        <f ca="1">IF(NOT(debteliminator),0,IF(OR(L$11=0,AD230+AT231-BK231&lt;=L$11),0,MIN(AD230+AT231-BK231-L$11,$C231-SUM($BU231:CA231))))</f>
        <v>0</v>
      </c>
      <c r="CC231" s="174">
        <f ca="1">IF(NOT(debteliminator),0,IF(OR(M$11=0,AE230+AU231-BL231&lt;=M$11),0,MIN(AE230+AU231-BL231-M$11,$C231-SUM($BU231:CB231))))</f>
        <v>0</v>
      </c>
      <c r="CD231" s="174">
        <f ca="1">IF(NOT(debteliminator),0,IF(OR(N$11=0,AF230+AV231-BM231&lt;=N$11),0,MIN(AF230+AV231-BM231-N$11,$C231-SUM($BU231:CC231))))</f>
        <v>0</v>
      </c>
      <c r="CE231" s="174">
        <f ca="1">IF(NOT(debteliminator),0,IF(OR(O$11=0,AG230+AW231-BN231&lt;=O$11),0,MIN(AG230+AW231-BN231-O$11,$C231-SUM($BU231:CD231))))</f>
        <v>0</v>
      </c>
      <c r="CF231" s="174">
        <f ca="1">IF(NOT(debteliminator),0,IF(OR(P$11=0,AH230+AX231-BO231&lt;=P$11),0,MIN(AH230+AX231-BO231-P$11,$C231-SUM($BU231:CE231))))</f>
        <v>0</v>
      </c>
      <c r="CG231" s="174">
        <f ca="1">IF(NOT(debteliminator),0,IF(OR(Q$11=0,AI230+AY231-BP231&lt;=Q$11),0,MIN(AI230+AY231-BP231-Q$11,$C231-SUM($BU231:CF231))))</f>
        <v>0</v>
      </c>
      <c r="CH231" s="174">
        <f ca="1">IF(NOT(debteliminator),0,IF(OR(R$11=0,AJ230+AZ231-BQ231&lt;=R$11),0,MIN(AJ230+AZ231-BQ231-R$11,$C231-SUM($BU231:CG231))))</f>
        <v>0</v>
      </c>
      <c r="CI231" s="174">
        <f ca="1">IF(NOT(debteliminator),0,IF(OR(S$11=0,AK230+BA231-BR231&lt;=S$11),0,MIN(AK230+BA231-BR231-S$11,$C231-SUM($BU231:CH231))))</f>
        <v>0</v>
      </c>
      <c r="CJ231" s="177">
        <f t="shared" ca="1" si="135"/>
        <v>0</v>
      </c>
      <c r="CL231" s="178">
        <f t="shared" ca="1" si="138"/>
        <v>0</v>
      </c>
      <c r="CM231" s="174">
        <f ca="1">IF(X230&lt;=0,0,IF($C231-$CJ231&lt;=SUM($CL231:CL231),0,IF(BE231+$C231-$CJ231-SUM($CL231:CL231)&gt;X230+AN231,X230+AN231-BE231,$C231-$CJ231-SUM($CL231:CL231))))</f>
        <v>0</v>
      </c>
      <c r="CN231" s="174">
        <f ca="1">IF(Y230&lt;=0,0,IF($C231-$CJ231&lt;=SUM($CL231:CM231),0,IF(BF231+$C231-$CJ231-SUM($CL231:CM231)&gt;Y230+AO231,Y230+AO231-BF231,$C231-$CJ231-SUM($CL231:CM231))))</f>
        <v>0</v>
      </c>
      <c r="CO231" s="174">
        <f ca="1">IF(Z230&lt;=0,0,IF($C231-$CJ231&lt;=SUM($CL231:CN231),0,IF(BG231+$C231-$CJ231-SUM($CL231:CN231)&gt;Z230+AP231,Z230+AP231-BG231,$C231-$CJ231-SUM($CL231:CN231))))</f>
        <v>0</v>
      </c>
      <c r="CP231" s="174">
        <f ca="1">IF(AA230&lt;=0,0,IF($C231-$CJ231&lt;=SUM($CL231:CO231),0,IF(BH231+$C231-$CJ231-SUM($CL231:CO231)&gt;AA230+AQ231,AA230+AQ231-BH231,$C231-$CJ231-SUM($CL231:CO231))))</f>
        <v>0</v>
      </c>
      <c r="CQ231" s="174">
        <f ca="1">IF(AB230&lt;=0,0,IF($C231-$CJ231&lt;=SUM($CL231:CP231),0,IF(BI231+$C231-$CJ231-SUM($CL231:CP231)&gt;AB230+AR231,AB230+AR231-BI231,$C231-$CJ231-SUM($CL231:CP231))))</f>
        <v>0</v>
      </c>
      <c r="CR231" s="174">
        <f ca="1">IF(AC230&lt;=0,0,IF($C231-$CJ231&lt;=SUM($CL231:CQ231),0,IF(BJ231+$C231-$CJ231-SUM($CL231:CQ231)&gt;AC230+AS231,AC230+AS231-BJ231,$C231-$CJ231-SUM($CL231:CQ231))))</f>
        <v>0</v>
      </c>
      <c r="CS231" s="174">
        <f ca="1">IF(AD230&lt;=0,0,IF($C231-$CJ231&lt;=SUM($CL231:CR231),0,IF(BK231+$C231-$CJ231-SUM($CL231:CR231)&gt;AD230+AT231,AD230+AT231-BK231,$C231-$CJ231-SUM($CL231:CR231))))</f>
        <v>0</v>
      </c>
      <c r="CT231" s="174">
        <f ca="1">IF(AE230&lt;=0,0,IF($C231-$CJ231&lt;=SUM($CL231:CS231),0,IF(BL231+$C231-$CJ231-SUM($CL231:CS231)&gt;AE230+AU231,AE230+AU231-BL231,$C231-$CJ231-SUM($CL231:CS231))))</f>
        <v>0</v>
      </c>
      <c r="CU231" s="174">
        <f ca="1">IF(AF230&lt;=0,0,IF($C231-$CJ231&lt;=SUM($CL231:CT231),0,IF(BM231+$C231-$CJ231-SUM($CL231:CT231)&gt;AF230+AV231,AF230+AV231-BM231,$C231-$CJ231-SUM($CL231:CT231))))</f>
        <v>0</v>
      </c>
      <c r="CV231" s="174">
        <f ca="1">IF(AG230&lt;=0,0,IF($C231-$CJ231&lt;=SUM($CL231:CU231),0,IF(BN231+$C231-$CJ231-SUM($CL231:CU231)&gt;AG230+AW231,AG230+AW231-BN231,$C231-$CJ231-SUM($CL231:CU231))))</f>
        <v>0</v>
      </c>
      <c r="CW231" s="174">
        <f ca="1">IF(AH230&lt;=0,0,IF($C231-$CJ231&lt;=SUM($CL231:CV231),0,IF(BO231+$C231-$CJ231-SUM($CL231:CV231)&gt;AH230+AX231,AH230+AX231-BO231,$C231-$CJ231-SUM($CL231:CV231))))</f>
        <v>0</v>
      </c>
      <c r="CX231" s="174">
        <f ca="1">IF(AI230&lt;=0,0,IF($C231-$CJ231&lt;=SUM($CL231:CW231),0,IF(BP231+$C231-$CJ231-SUM($CL231:CW231)&gt;AI230+AY231,AI230+AY231-BP231,$C231-$CJ231-SUM($CL231:CW231))))</f>
        <v>0</v>
      </c>
      <c r="CY231" s="174">
        <f ca="1">IF(AJ230&lt;=0,0,IF($C231-$CJ231&lt;=SUM($CL231:CX231),0,IF(BQ231+$C231-$CJ231-SUM($CL231:CX231)&gt;AJ230+AZ231,AJ230+AZ231-BQ231,$C231-$CJ231-SUM($CL231:CX231))))</f>
        <v>0</v>
      </c>
      <c r="CZ231" s="174">
        <f ca="1">IF(AK230&lt;=0,0,IF($C231-$CJ231&lt;=SUM($CL231:CY231),0,IF(BR231+$C231-$CJ231-SUM($CL231:CY231)&gt;AK230+BA231,AK230+BA231-BR231,$C231-$CJ231-SUM($CL231:CY231))))</f>
        <v>0</v>
      </c>
      <c r="DA231" s="176"/>
      <c r="DB231" s="176"/>
    </row>
    <row r="232" spans="1:106">
      <c r="A232" s="165" t="str">
        <f t="shared" ca="1" si="124"/>
        <v/>
      </c>
      <c r="B232" s="166" t="e">
        <f t="shared" ca="1" si="136"/>
        <v>#N/A</v>
      </c>
      <c r="C232" s="169" t="str">
        <f ca="1">IF(A232="","",IF(debteliminator,IF(($E$7-BS232)&lt;0,0,$E$7-BS232),0)+D232)</f>
        <v/>
      </c>
      <c r="D232" s="420"/>
      <c r="E232" s="172">
        <f t="shared" ca="1" si="137"/>
        <v>0</v>
      </c>
      <c r="F232" s="172">
        <f t="shared" ca="1" si="101"/>
        <v>0</v>
      </c>
      <c r="G232" s="172">
        <f t="shared" ca="1" si="102"/>
        <v>0</v>
      </c>
      <c r="H232" s="172">
        <f t="shared" ca="1" si="103"/>
        <v>0</v>
      </c>
      <c r="I232" s="172">
        <f t="shared" ca="1" si="104"/>
        <v>0</v>
      </c>
      <c r="J232" s="172">
        <f t="shared" ca="1" si="105"/>
        <v>0</v>
      </c>
      <c r="K232" s="172">
        <f t="shared" ca="1" si="106"/>
        <v>0</v>
      </c>
      <c r="L232" s="172">
        <f t="shared" ca="1" si="107"/>
        <v>0</v>
      </c>
      <c r="M232" s="172">
        <f t="shared" ca="1" si="108"/>
        <v>0</v>
      </c>
      <c r="N232" s="172">
        <f t="shared" ca="1" si="109"/>
        <v>0</v>
      </c>
      <c r="O232" s="172">
        <f t="shared" ca="1" si="110"/>
        <v>0</v>
      </c>
      <c r="P232" s="172">
        <f t="shared" ca="1" si="111"/>
        <v>0</v>
      </c>
      <c r="Q232" s="172">
        <f t="shared" ca="1" si="112"/>
        <v>0</v>
      </c>
      <c r="R232" s="172">
        <f t="shared" ca="1" si="113"/>
        <v>0</v>
      </c>
      <c r="S232" s="172">
        <f t="shared" ca="1" si="114"/>
        <v>0</v>
      </c>
      <c r="U232" s="169">
        <f t="shared" ca="1" si="125"/>
        <v>0</v>
      </c>
      <c r="V232" s="173">
        <f t="shared" ca="1" si="126"/>
        <v>0</v>
      </c>
      <c r="W232" s="174">
        <f t="shared" ca="1" si="127"/>
        <v>0</v>
      </c>
      <c r="X232" s="174">
        <f t="shared" ca="1" si="128"/>
        <v>0</v>
      </c>
      <c r="Y232" s="174">
        <f t="shared" ca="1" si="128"/>
        <v>0</v>
      </c>
      <c r="Z232" s="174">
        <f t="shared" ca="1" si="128"/>
        <v>0</v>
      </c>
      <c r="AA232" s="174">
        <f t="shared" ca="1" si="128"/>
        <v>0</v>
      </c>
      <c r="AB232" s="174">
        <f t="shared" ca="1" si="128"/>
        <v>0</v>
      </c>
      <c r="AC232" s="174">
        <f t="shared" ca="1" si="128"/>
        <v>0</v>
      </c>
      <c r="AD232" s="174">
        <f t="shared" ca="1" si="128"/>
        <v>0</v>
      </c>
      <c r="AE232" s="174">
        <f t="shared" ca="1" si="128"/>
        <v>0</v>
      </c>
      <c r="AF232" s="174">
        <f t="shared" ca="1" si="128"/>
        <v>0</v>
      </c>
      <c r="AG232" s="174">
        <f t="shared" ca="1" si="128"/>
        <v>0</v>
      </c>
      <c r="AH232" s="174">
        <f t="shared" ca="1" si="128"/>
        <v>0</v>
      </c>
      <c r="AI232" s="174">
        <f t="shared" ca="1" si="128"/>
        <v>0</v>
      </c>
      <c r="AJ232" s="174">
        <f t="shared" ca="1" si="128"/>
        <v>0</v>
      </c>
      <c r="AK232" s="174">
        <f t="shared" ca="1" si="128"/>
        <v>0</v>
      </c>
      <c r="AL232" s="179"/>
      <c r="AM232" s="174">
        <f t="shared" ca="1" si="129"/>
        <v>0</v>
      </c>
      <c r="AN232" s="174">
        <f t="shared" ca="1" si="130"/>
        <v>0</v>
      </c>
      <c r="AO232" s="174">
        <f t="shared" ca="1" si="130"/>
        <v>0</v>
      </c>
      <c r="AP232" s="174">
        <f t="shared" ca="1" si="130"/>
        <v>0</v>
      </c>
      <c r="AQ232" s="174">
        <f t="shared" ca="1" si="130"/>
        <v>0</v>
      </c>
      <c r="AR232" s="174">
        <f t="shared" ca="1" si="130"/>
        <v>0</v>
      </c>
      <c r="AS232" s="174">
        <f t="shared" ca="1" si="130"/>
        <v>0</v>
      </c>
      <c r="AT232" s="174">
        <f t="shared" ca="1" si="130"/>
        <v>0</v>
      </c>
      <c r="AU232" s="174">
        <f t="shared" ca="1" si="130"/>
        <v>0</v>
      </c>
      <c r="AV232" s="174">
        <f t="shared" ca="1" si="130"/>
        <v>0</v>
      </c>
      <c r="AW232" s="174">
        <f t="shared" ca="1" si="130"/>
        <v>0</v>
      </c>
      <c r="AX232" s="174">
        <f t="shared" ca="1" si="130"/>
        <v>0</v>
      </c>
      <c r="AY232" s="174">
        <f t="shared" ca="1" si="130"/>
        <v>0</v>
      </c>
      <c r="AZ232" s="174">
        <f t="shared" ca="1" si="130"/>
        <v>0</v>
      </c>
      <c r="BA232" s="174">
        <f t="shared" ca="1" si="130"/>
        <v>0</v>
      </c>
      <c r="BB232" s="175">
        <f t="shared" ca="1" si="131"/>
        <v>0</v>
      </c>
      <c r="BC232" s="176"/>
      <c r="BD232" s="174">
        <f t="shared" ca="1" si="132"/>
        <v>0</v>
      </c>
      <c r="BE232" s="174">
        <f t="shared" ca="1" si="133"/>
        <v>0</v>
      </c>
      <c r="BF232" s="174">
        <f t="shared" ca="1" si="133"/>
        <v>0</v>
      </c>
      <c r="BG232" s="174">
        <f t="shared" ca="1" si="133"/>
        <v>0</v>
      </c>
      <c r="BH232" s="174">
        <f t="shared" ca="1" si="133"/>
        <v>0</v>
      </c>
      <c r="BI232" s="174">
        <f t="shared" ca="1" si="133"/>
        <v>0</v>
      </c>
      <c r="BJ232" s="174">
        <f t="shared" ca="1" si="133"/>
        <v>0</v>
      </c>
      <c r="BK232" s="174">
        <f t="shared" ca="1" si="133"/>
        <v>0</v>
      </c>
      <c r="BL232" s="174">
        <f t="shared" ca="1" si="133"/>
        <v>0</v>
      </c>
      <c r="BM232" s="174">
        <f t="shared" ca="1" si="133"/>
        <v>0</v>
      </c>
      <c r="BN232" s="174">
        <f t="shared" ca="1" si="133"/>
        <v>0</v>
      </c>
      <c r="BO232" s="174">
        <f t="shared" ca="1" si="133"/>
        <v>0</v>
      </c>
      <c r="BP232" s="174">
        <f t="shared" ca="1" si="133"/>
        <v>0</v>
      </c>
      <c r="BQ232" s="174">
        <f t="shared" ca="1" si="133"/>
        <v>0</v>
      </c>
      <c r="BR232" s="174">
        <f t="shared" ca="1" si="133"/>
        <v>0</v>
      </c>
      <c r="BS232" s="177">
        <f t="shared" ca="1" si="134"/>
        <v>0</v>
      </c>
      <c r="BT232" s="175"/>
      <c r="BU232" s="178">
        <f ca="1">IF(NOT(debteliminator),0,IF(OR(E$11=0,W231+AM232-BD232&lt;=E$11),0,MIN(W231+AM232-BD232-E$11,$C232)))</f>
        <v>0</v>
      </c>
      <c r="BV232" s="174">
        <f ca="1">IF(NOT(debteliminator),0,IF(OR(F$11=0,X231+AN232-BE232&lt;=F$11),0,MIN(X231+AN232-BE232-F$11,$C232-SUM($BU232:BU232))))</f>
        <v>0</v>
      </c>
      <c r="BW232" s="174">
        <f ca="1">IF(NOT(debteliminator),0,IF(OR(G$11=0,Y231+AO232-BF232&lt;=G$11),0,MIN(Y231+AO232-BF232-G$11,$C232-SUM($BU232:BV232))))</f>
        <v>0</v>
      </c>
      <c r="BX232" s="174">
        <f ca="1">IF(NOT(debteliminator),0,IF(OR(H$11=0,Z231+AP232-BG232&lt;=H$11),0,MIN(Z231+AP232-BG232-H$11,$C232-SUM($BU232:BW232))))</f>
        <v>0</v>
      </c>
      <c r="BY232" s="174">
        <f ca="1">IF(NOT(debteliminator),0,IF(OR(I$11=0,AA231+AQ232-BH232&lt;=I$11),0,MIN(AA231+AQ232-BH232-I$11,$C232-SUM($BU232:BX232))))</f>
        <v>0</v>
      </c>
      <c r="BZ232" s="174">
        <f ca="1">IF(NOT(debteliminator),0,IF(OR(J$11=0,AB231+AR232-BI232&lt;=J$11),0,MIN(AB231+AR232-BI232-J$11,$C232-SUM($BU232:BY232))))</f>
        <v>0</v>
      </c>
      <c r="CA232" s="174">
        <f ca="1">IF(NOT(debteliminator),0,IF(OR(K$11=0,AC231+AS232-BJ232&lt;=K$11),0,MIN(AC231+AS232-BJ232-K$11,$C232-SUM($BU232:BZ232))))</f>
        <v>0</v>
      </c>
      <c r="CB232" s="174">
        <f ca="1">IF(NOT(debteliminator),0,IF(OR(L$11=0,AD231+AT232-BK232&lt;=L$11),0,MIN(AD231+AT232-BK232-L$11,$C232-SUM($BU232:CA232))))</f>
        <v>0</v>
      </c>
      <c r="CC232" s="174">
        <f ca="1">IF(NOT(debteliminator),0,IF(OR(M$11=0,AE231+AU232-BL232&lt;=M$11),0,MIN(AE231+AU232-BL232-M$11,$C232-SUM($BU232:CB232))))</f>
        <v>0</v>
      </c>
      <c r="CD232" s="174">
        <f ca="1">IF(NOT(debteliminator),0,IF(OR(N$11=0,AF231+AV232-BM232&lt;=N$11),0,MIN(AF231+AV232-BM232-N$11,$C232-SUM($BU232:CC232))))</f>
        <v>0</v>
      </c>
      <c r="CE232" s="174">
        <f ca="1">IF(NOT(debteliminator),0,IF(OR(O$11=0,AG231+AW232-BN232&lt;=O$11),0,MIN(AG231+AW232-BN232-O$11,$C232-SUM($BU232:CD232))))</f>
        <v>0</v>
      </c>
      <c r="CF232" s="174">
        <f ca="1">IF(NOT(debteliminator),0,IF(OR(P$11=0,AH231+AX232-BO232&lt;=P$11),0,MIN(AH231+AX232-BO232-P$11,$C232-SUM($BU232:CE232))))</f>
        <v>0</v>
      </c>
      <c r="CG232" s="174">
        <f ca="1">IF(NOT(debteliminator),0,IF(OR(Q$11=0,AI231+AY232-BP232&lt;=Q$11),0,MIN(AI231+AY232-BP232-Q$11,$C232-SUM($BU232:CF232))))</f>
        <v>0</v>
      </c>
      <c r="CH232" s="174">
        <f ca="1">IF(NOT(debteliminator),0,IF(OR(R$11=0,AJ231+AZ232-BQ232&lt;=R$11),0,MIN(AJ231+AZ232-BQ232-R$11,$C232-SUM($BU232:CG232))))</f>
        <v>0</v>
      </c>
      <c r="CI232" s="174">
        <f ca="1">IF(NOT(debteliminator),0,IF(OR(S$11=0,AK231+BA232-BR232&lt;=S$11),0,MIN(AK231+BA232-BR232-S$11,$C232-SUM($BU232:CH232))))</f>
        <v>0</v>
      </c>
      <c r="CJ232" s="177">
        <f t="shared" ca="1" si="135"/>
        <v>0</v>
      </c>
      <c r="CL232" s="178">
        <f t="shared" ca="1" si="138"/>
        <v>0</v>
      </c>
      <c r="CM232" s="174">
        <f ca="1">IF(X231&lt;=0,0,IF($C232-$CJ232&lt;=SUM($CL232:CL232),0,IF(BE232+$C232-$CJ232-SUM($CL232:CL232)&gt;X231+AN232,X231+AN232-BE232,$C232-$CJ232-SUM($CL232:CL232))))</f>
        <v>0</v>
      </c>
      <c r="CN232" s="174">
        <f ca="1">IF(Y231&lt;=0,0,IF($C232-$CJ232&lt;=SUM($CL232:CM232),0,IF(BF232+$C232-$CJ232-SUM($CL232:CM232)&gt;Y231+AO232,Y231+AO232-BF232,$C232-$CJ232-SUM($CL232:CM232))))</f>
        <v>0</v>
      </c>
      <c r="CO232" s="174">
        <f ca="1">IF(Z231&lt;=0,0,IF($C232-$CJ232&lt;=SUM($CL232:CN232),0,IF(BG232+$C232-$CJ232-SUM($CL232:CN232)&gt;Z231+AP232,Z231+AP232-BG232,$C232-$CJ232-SUM($CL232:CN232))))</f>
        <v>0</v>
      </c>
      <c r="CP232" s="174">
        <f ca="1">IF(AA231&lt;=0,0,IF($C232-$CJ232&lt;=SUM($CL232:CO232),0,IF(BH232+$C232-$CJ232-SUM($CL232:CO232)&gt;AA231+AQ232,AA231+AQ232-BH232,$C232-$CJ232-SUM($CL232:CO232))))</f>
        <v>0</v>
      </c>
      <c r="CQ232" s="174">
        <f ca="1">IF(AB231&lt;=0,0,IF($C232-$CJ232&lt;=SUM($CL232:CP232),0,IF(BI232+$C232-$CJ232-SUM($CL232:CP232)&gt;AB231+AR232,AB231+AR232-BI232,$C232-$CJ232-SUM($CL232:CP232))))</f>
        <v>0</v>
      </c>
      <c r="CR232" s="174">
        <f ca="1">IF(AC231&lt;=0,0,IF($C232-$CJ232&lt;=SUM($CL232:CQ232),0,IF(BJ232+$C232-$CJ232-SUM($CL232:CQ232)&gt;AC231+AS232,AC231+AS232-BJ232,$C232-$CJ232-SUM($CL232:CQ232))))</f>
        <v>0</v>
      </c>
      <c r="CS232" s="174">
        <f ca="1">IF(AD231&lt;=0,0,IF($C232-$CJ232&lt;=SUM($CL232:CR232),0,IF(BK232+$C232-$CJ232-SUM($CL232:CR232)&gt;AD231+AT232,AD231+AT232-BK232,$C232-$CJ232-SUM($CL232:CR232))))</f>
        <v>0</v>
      </c>
      <c r="CT232" s="174">
        <f ca="1">IF(AE231&lt;=0,0,IF($C232-$CJ232&lt;=SUM($CL232:CS232),0,IF(BL232+$C232-$CJ232-SUM($CL232:CS232)&gt;AE231+AU232,AE231+AU232-BL232,$C232-$CJ232-SUM($CL232:CS232))))</f>
        <v>0</v>
      </c>
      <c r="CU232" s="174">
        <f ca="1">IF(AF231&lt;=0,0,IF($C232-$CJ232&lt;=SUM($CL232:CT232),0,IF(BM232+$C232-$CJ232-SUM($CL232:CT232)&gt;AF231+AV232,AF231+AV232-BM232,$C232-$CJ232-SUM($CL232:CT232))))</f>
        <v>0</v>
      </c>
      <c r="CV232" s="174">
        <f ca="1">IF(AG231&lt;=0,0,IF($C232-$CJ232&lt;=SUM($CL232:CU232),0,IF(BN232+$C232-$CJ232-SUM($CL232:CU232)&gt;AG231+AW232,AG231+AW232-BN232,$C232-$CJ232-SUM($CL232:CU232))))</f>
        <v>0</v>
      </c>
      <c r="CW232" s="174">
        <f ca="1">IF(AH231&lt;=0,0,IF($C232-$CJ232&lt;=SUM($CL232:CV232),0,IF(BO232+$C232-$CJ232-SUM($CL232:CV232)&gt;AH231+AX232,AH231+AX232-BO232,$C232-$CJ232-SUM($CL232:CV232))))</f>
        <v>0</v>
      </c>
      <c r="CX232" s="174">
        <f ca="1">IF(AI231&lt;=0,0,IF($C232-$CJ232&lt;=SUM($CL232:CW232),0,IF(BP232+$C232-$CJ232-SUM($CL232:CW232)&gt;AI231+AY232,AI231+AY232-BP232,$C232-$CJ232-SUM($CL232:CW232))))</f>
        <v>0</v>
      </c>
      <c r="CY232" s="174">
        <f ca="1">IF(AJ231&lt;=0,0,IF($C232-$CJ232&lt;=SUM($CL232:CX232),0,IF(BQ232+$C232-$CJ232-SUM($CL232:CX232)&gt;AJ231+AZ232,AJ231+AZ232-BQ232,$C232-$CJ232-SUM($CL232:CX232))))</f>
        <v>0</v>
      </c>
      <c r="CZ232" s="174">
        <f ca="1">IF(AK231&lt;=0,0,IF($C232-$CJ232&lt;=SUM($CL232:CY232),0,IF(BR232+$C232-$CJ232-SUM($CL232:CY232)&gt;AK231+BA232,AK231+BA232-BR232,$C232-$CJ232-SUM($CL232:CY232))))</f>
        <v>0</v>
      </c>
      <c r="DA232" s="176"/>
      <c r="DB232" s="176"/>
    </row>
    <row r="233" spans="1:106">
      <c r="A233" s="165" t="str">
        <f t="shared" ca="1" si="124"/>
        <v/>
      </c>
      <c r="B233" s="166" t="e">
        <f t="shared" ca="1" si="136"/>
        <v>#N/A</v>
      </c>
      <c r="C233" s="169" t="str">
        <f ca="1">IF(A233="","",IF(debteliminator,IF(($E$7-BS233)&lt;0,0,$E$7-BS233),0)+D233)</f>
        <v/>
      </c>
      <c r="D233" s="420"/>
      <c r="E233" s="172">
        <f t="shared" ca="1" si="137"/>
        <v>0</v>
      </c>
      <c r="F233" s="172">
        <f t="shared" ref="F233:F296" ca="1" si="139">BE233+CM233+BV233</f>
        <v>0</v>
      </c>
      <c r="G233" s="172">
        <f t="shared" ref="G233:G296" ca="1" si="140">BF233+CN233+BW233</f>
        <v>0</v>
      </c>
      <c r="H233" s="172">
        <f t="shared" ref="H233:H296" ca="1" si="141">BG233+CO233+BX233</f>
        <v>0</v>
      </c>
      <c r="I233" s="172">
        <f t="shared" ref="I233:I296" ca="1" si="142">BH233+CP233+BY233</f>
        <v>0</v>
      </c>
      <c r="J233" s="172">
        <f t="shared" ref="J233:J296" ca="1" si="143">BI233+CQ233+BZ233</f>
        <v>0</v>
      </c>
      <c r="K233" s="172">
        <f t="shared" ref="K233:K296" ca="1" si="144">BJ233+CR233+CA233</f>
        <v>0</v>
      </c>
      <c r="L233" s="172">
        <f t="shared" ref="L233:L296" ca="1" si="145">BK233+CS233+CB233</f>
        <v>0</v>
      </c>
      <c r="M233" s="172">
        <f t="shared" ref="M233:M296" ca="1" si="146">BL233+CT233+CC233</f>
        <v>0</v>
      </c>
      <c r="N233" s="172">
        <f t="shared" ref="N233:N296" ca="1" si="147">BM233+CU233+CD233</f>
        <v>0</v>
      </c>
      <c r="O233" s="172">
        <f t="shared" ref="O233:O296" ca="1" si="148">BN233+CV233+CE233</f>
        <v>0</v>
      </c>
      <c r="P233" s="172">
        <f t="shared" ref="P233:P296" ca="1" si="149">BO233+CW233+CF233</f>
        <v>0</v>
      </c>
      <c r="Q233" s="172">
        <f t="shared" ref="Q233:Q296" ca="1" si="150">BP233+CX233+CG233</f>
        <v>0</v>
      </c>
      <c r="R233" s="172">
        <f t="shared" ref="R233:R296" ca="1" si="151">BQ233+CY233+CH233</f>
        <v>0</v>
      </c>
      <c r="S233" s="172">
        <f t="shared" ref="S233:S296" ca="1" si="152">BR233+CZ233+CI233</f>
        <v>0</v>
      </c>
      <c r="U233" s="169">
        <f t="shared" ca="1" si="125"/>
        <v>0</v>
      </c>
      <c r="V233" s="173">
        <f t="shared" ca="1" si="126"/>
        <v>0</v>
      </c>
      <c r="W233" s="174">
        <f t="shared" ca="1" si="127"/>
        <v>0</v>
      </c>
      <c r="X233" s="174">
        <f t="shared" ref="X233:AK248" ca="1" si="153">IF(F$10=0,0,ROUND(X232-(F233-AN233),2))</f>
        <v>0</v>
      </c>
      <c r="Y233" s="174">
        <f t="shared" ca="1" si="153"/>
        <v>0</v>
      </c>
      <c r="Z233" s="174">
        <f t="shared" ca="1" si="153"/>
        <v>0</v>
      </c>
      <c r="AA233" s="174">
        <f t="shared" ca="1" si="153"/>
        <v>0</v>
      </c>
      <c r="AB233" s="174">
        <f t="shared" ca="1" si="153"/>
        <v>0</v>
      </c>
      <c r="AC233" s="174">
        <f t="shared" ca="1" si="153"/>
        <v>0</v>
      </c>
      <c r="AD233" s="174">
        <f t="shared" ca="1" si="153"/>
        <v>0</v>
      </c>
      <c r="AE233" s="174">
        <f t="shared" ca="1" si="153"/>
        <v>0</v>
      </c>
      <c r="AF233" s="174">
        <f t="shared" ca="1" si="153"/>
        <v>0</v>
      </c>
      <c r="AG233" s="174">
        <f t="shared" ca="1" si="153"/>
        <v>0</v>
      </c>
      <c r="AH233" s="174">
        <f t="shared" ca="1" si="153"/>
        <v>0</v>
      </c>
      <c r="AI233" s="174">
        <f t="shared" ca="1" si="153"/>
        <v>0</v>
      </c>
      <c r="AJ233" s="174">
        <f t="shared" ca="1" si="153"/>
        <v>0</v>
      </c>
      <c r="AK233" s="174">
        <f t="shared" ca="1" si="153"/>
        <v>0</v>
      </c>
      <c r="AL233" s="179"/>
      <c r="AM233" s="174">
        <f t="shared" ca="1" si="129"/>
        <v>0</v>
      </c>
      <c r="AN233" s="174">
        <f t="shared" ref="AN233:BA248" ca="1" si="154">ROUND(X232*F$12/12,2)</f>
        <v>0</v>
      </c>
      <c r="AO233" s="174">
        <f t="shared" ca="1" si="154"/>
        <v>0</v>
      </c>
      <c r="AP233" s="174">
        <f t="shared" ca="1" si="154"/>
        <v>0</v>
      </c>
      <c r="AQ233" s="174">
        <f t="shared" ca="1" si="154"/>
        <v>0</v>
      </c>
      <c r="AR233" s="174">
        <f t="shared" ca="1" si="154"/>
        <v>0</v>
      </c>
      <c r="AS233" s="174">
        <f t="shared" ca="1" si="154"/>
        <v>0</v>
      </c>
      <c r="AT233" s="174">
        <f t="shared" ca="1" si="154"/>
        <v>0</v>
      </c>
      <c r="AU233" s="174">
        <f t="shared" ca="1" si="154"/>
        <v>0</v>
      </c>
      <c r="AV233" s="174">
        <f t="shared" ca="1" si="154"/>
        <v>0</v>
      </c>
      <c r="AW233" s="174">
        <f t="shared" ca="1" si="154"/>
        <v>0</v>
      </c>
      <c r="AX233" s="174">
        <f t="shared" ca="1" si="154"/>
        <v>0</v>
      </c>
      <c r="AY233" s="174">
        <f t="shared" ca="1" si="154"/>
        <v>0</v>
      </c>
      <c r="AZ233" s="174">
        <f t="shared" ca="1" si="154"/>
        <v>0</v>
      </c>
      <c r="BA233" s="174">
        <f t="shared" ca="1" si="154"/>
        <v>0</v>
      </c>
      <c r="BB233" s="175">
        <f t="shared" ca="1" si="131"/>
        <v>0</v>
      </c>
      <c r="BC233" s="176"/>
      <c r="BD233" s="174">
        <f t="shared" ca="1" si="132"/>
        <v>0</v>
      </c>
      <c r="BE233" s="174">
        <f t="shared" ref="BE233:BR248" ca="1" si="155">IF(X232&gt;0,IF((X232+AN233)&lt;F$13,X232+AN233,F$13),0)</f>
        <v>0</v>
      </c>
      <c r="BF233" s="174">
        <f t="shared" ca="1" si="155"/>
        <v>0</v>
      </c>
      <c r="BG233" s="174">
        <f t="shared" ca="1" si="155"/>
        <v>0</v>
      </c>
      <c r="BH233" s="174">
        <f t="shared" ca="1" si="155"/>
        <v>0</v>
      </c>
      <c r="BI233" s="174">
        <f t="shared" ca="1" si="155"/>
        <v>0</v>
      </c>
      <c r="BJ233" s="174">
        <f t="shared" ca="1" si="155"/>
        <v>0</v>
      </c>
      <c r="BK233" s="174">
        <f t="shared" ca="1" si="155"/>
        <v>0</v>
      </c>
      <c r="BL233" s="174">
        <f t="shared" ca="1" si="155"/>
        <v>0</v>
      </c>
      <c r="BM233" s="174">
        <f t="shared" ca="1" si="155"/>
        <v>0</v>
      </c>
      <c r="BN233" s="174">
        <f t="shared" ca="1" si="155"/>
        <v>0</v>
      </c>
      <c r="BO233" s="174">
        <f t="shared" ca="1" si="155"/>
        <v>0</v>
      </c>
      <c r="BP233" s="174">
        <f t="shared" ca="1" si="155"/>
        <v>0</v>
      </c>
      <c r="BQ233" s="174">
        <f t="shared" ca="1" si="155"/>
        <v>0</v>
      </c>
      <c r="BR233" s="174">
        <f t="shared" ca="1" si="155"/>
        <v>0</v>
      </c>
      <c r="BS233" s="177">
        <f t="shared" ca="1" si="134"/>
        <v>0</v>
      </c>
      <c r="BT233" s="175"/>
      <c r="BU233" s="178">
        <f ca="1">IF(NOT(debteliminator),0,IF(OR(E$11=0,W232+AM233-BD233&lt;=E$11),0,MIN(W232+AM233-BD233-E$11,$C233)))</f>
        <v>0</v>
      </c>
      <c r="BV233" s="174">
        <f ca="1">IF(NOT(debteliminator),0,IF(OR(F$11=0,X232+AN233-BE233&lt;=F$11),0,MIN(X232+AN233-BE233-F$11,$C233-SUM($BU233:BU233))))</f>
        <v>0</v>
      </c>
      <c r="BW233" s="174">
        <f ca="1">IF(NOT(debteliminator),0,IF(OR(G$11=0,Y232+AO233-BF233&lt;=G$11),0,MIN(Y232+AO233-BF233-G$11,$C233-SUM($BU233:BV233))))</f>
        <v>0</v>
      </c>
      <c r="BX233" s="174">
        <f ca="1">IF(NOT(debteliminator),0,IF(OR(H$11=0,Z232+AP233-BG233&lt;=H$11),0,MIN(Z232+AP233-BG233-H$11,$C233-SUM($BU233:BW233))))</f>
        <v>0</v>
      </c>
      <c r="BY233" s="174">
        <f ca="1">IF(NOT(debteliminator),0,IF(OR(I$11=0,AA232+AQ233-BH233&lt;=I$11),0,MIN(AA232+AQ233-BH233-I$11,$C233-SUM($BU233:BX233))))</f>
        <v>0</v>
      </c>
      <c r="BZ233" s="174">
        <f ca="1">IF(NOT(debteliminator),0,IF(OR(J$11=0,AB232+AR233-BI233&lt;=J$11),0,MIN(AB232+AR233-BI233-J$11,$C233-SUM($BU233:BY233))))</f>
        <v>0</v>
      </c>
      <c r="CA233" s="174">
        <f ca="1">IF(NOT(debteliminator),0,IF(OR(K$11=0,AC232+AS233-BJ233&lt;=K$11),0,MIN(AC232+AS233-BJ233-K$11,$C233-SUM($BU233:BZ233))))</f>
        <v>0</v>
      </c>
      <c r="CB233" s="174">
        <f ca="1">IF(NOT(debteliminator),0,IF(OR(L$11=0,AD232+AT233-BK233&lt;=L$11),0,MIN(AD232+AT233-BK233-L$11,$C233-SUM($BU233:CA233))))</f>
        <v>0</v>
      </c>
      <c r="CC233" s="174">
        <f ca="1">IF(NOT(debteliminator),0,IF(OR(M$11=0,AE232+AU233-BL233&lt;=M$11),0,MIN(AE232+AU233-BL233-M$11,$C233-SUM($BU233:CB233))))</f>
        <v>0</v>
      </c>
      <c r="CD233" s="174">
        <f ca="1">IF(NOT(debteliminator),0,IF(OR(N$11=0,AF232+AV233-BM233&lt;=N$11),0,MIN(AF232+AV233-BM233-N$11,$C233-SUM($BU233:CC233))))</f>
        <v>0</v>
      </c>
      <c r="CE233" s="174">
        <f ca="1">IF(NOT(debteliminator),0,IF(OR(O$11=0,AG232+AW233-BN233&lt;=O$11),0,MIN(AG232+AW233-BN233-O$11,$C233-SUM($BU233:CD233))))</f>
        <v>0</v>
      </c>
      <c r="CF233" s="174">
        <f ca="1">IF(NOT(debteliminator),0,IF(OR(P$11=0,AH232+AX233-BO233&lt;=P$11),0,MIN(AH232+AX233-BO233-P$11,$C233-SUM($BU233:CE233))))</f>
        <v>0</v>
      </c>
      <c r="CG233" s="174">
        <f ca="1">IF(NOT(debteliminator),0,IF(OR(Q$11=0,AI232+AY233-BP233&lt;=Q$11),0,MIN(AI232+AY233-BP233-Q$11,$C233-SUM($BU233:CF233))))</f>
        <v>0</v>
      </c>
      <c r="CH233" s="174">
        <f ca="1">IF(NOT(debteliminator),0,IF(OR(R$11=0,AJ232+AZ233-BQ233&lt;=R$11),0,MIN(AJ232+AZ233-BQ233-R$11,$C233-SUM($BU233:CG233))))</f>
        <v>0</v>
      </c>
      <c r="CI233" s="174">
        <f ca="1">IF(NOT(debteliminator),0,IF(OR(S$11=0,AK232+BA233-BR233&lt;=S$11),0,MIN(AK232+BA233-BR233-S$11,$C233-SUM($BU233:CH233))))</f>
        <v>0</v>
      </c>
      <c r="CJ233" s="177">
        <f t="shared" ca="1" si="135"/>
        <v>0</v>
      </c>
      <c r="CL233" s="178">
        <f t="shared" ca="1" si="138"/>
        <v>0</v>
      </c>
      <c r="CM233" s="174">
        <f ca="1">IF(X232&lt;=0,0,IF($C233-$CJ233&lt;=SUM($CL233:CL233),0,IF(BE233+$C233-$CJ233-SUM($CL233:CL233)&gt;X232+AN233,X232+AN233-BE233,$C233-$CJ233-SUM($CL233:CL233))))</f>
        <v>0</v>
      </c>
      <c r="CN233" s="174">
        <f ca="1">IF(Y232&lt;=0,0,IF($C233-$CJ233&lt;=SUM($CL233:CM233),0,IF(BF233+$C233-$CJ233-SUM($CL233:CM233)&gt;Y232+AO233,Y232+AO233-BF233,$C233-$CJ233-SUM($CL233:CM233))))</f>
        <v>0</v>
      </c>
      <c r="CO233" s="174">
        <f ca="1">IF(Z232&lt;=0,0,IF($C233-$CJ233&lt;=SUM($CL233:CN233),0,IF(BG233+$C233-$CJ233-SUM($CL233:CN233)&gt;Z232+AP233,Z232+AP233-BG233,$C233-$CJ233-SUM($CL233:CN233))))</f>
        <v>0</v>
      </c>
      <c r="CP233" s="174">
        <f ca="1">IF(AA232&lt;=0,0,IF($C233-$CJ233&lt;=SUM($CL233:CO233),0,IF(BH233+$C233-$CJ233-SUM($CL233:CO233)&gt;AA232+AQ233,AA232+AQ233-BH233,$C233-$CJ233-SUM($CL233:CO233))))</f>
        <v>0</v>
      </c>
      <c r="CQ233" s="174">
        <f ca="1">IF(AB232&lt;=0,0,IF($C233-$CJ233&lt;=SUM($CL233:CP233),0,IF(BI233+$C233-$CJ233-SUM($CL233:CP233)&gt;AB232+AR233,AB232+AR233-BI233,$C233-$CJ233-SUM($CL233:CP233))))</f>
        <v>0</v>
      </c>
      <c r="CR233" s="174">
        <f ca="1">IF(AC232&lt;=0,0,IF($C233-$CJ233&lt;=SUM($CL233:CQ233),0,IF(BJ233+$C233-$CJ233-SUM($CL233:CQ233)&gt;AC232+AS233,AC232+AS233-BJ233,$C233-$CJ233-SUM($CL233:CQ233))))</f>
        <v>0</v>
      </c>
      <c r="CS233" s="174">
        <f ca="1">IF(AD232&lt;=0,0,IF($C233-$CJ233&lt;=SUM($CL233:CR233),0,IF(BK233+$C233-$CJ233-SUM($CL233:CR233)&gt;AD232+AT233,AD232+AT233-BK233,$C233-$CJ233-SUM($CL233:CR233))))</f>
        <v>0</v>
      </c>
      <c r="CT233" s="174">
        <f ca="1">IF(AE232&lt;=0,0,IF($C233-$CJ233&lt;=SUM($CL233:CS233),0,IF(BL233+$C233-$CJ233-SUM($CL233:CS233)&gt;AE232+AU233,AE232+AU233-BL233,$C233-$CJ233-SUM($CL233:CS233))))</f>
        <v>0</v>
      </c>
      <c r="CU233" s="174">
        <f ca="1">IF(AF232&lt;=0,0,IF($C233-$CJ233&lt;=SUM($CL233:CT233),0,IF(BM233+$C233-$CJ233-SUM($CL233:CT233)&gt;AF232+AV233,AF232+AV233-BM233,$C233-$CJ233-SUM($CL233:CT233))))</f>
        <v>0</v>
      </c>
      <c r="CV233" s="174">
        <f ca="1">IF(AG232&lt;=0,0,IF($C233-$CJ233&lt;=SUM($CL233:CU233),0,IF(BN233+$C233-$CJ233-SUM($CL233:CU233)&gt;AG232+AW233,AG232+AW233-BN233,$C233-$CJ233-SUM($CL233:CU233))))</f>
        <v>0</v>
      </c>
      <c r="CW233" s="174">
        <f ca="1">IF(AH232&lt;=0,0,IF($C233-$CJ233&lt;=SUM($CL233:CV233),0,IF(BO233+$C233-$CJ233-SUM($CL233:CV233)&gt;AH232+AX233,AH232+AX233-BO233,$C233-$CJ233-SUM($CL233:CV233))))</f>
        <v>0</v>
      </c>
      <c r="CX233" s="174">
        <f ca="1">IF(AI232&lt;=0,0,IF($C233-$CJ233&lt;=SUM($CL233:CW233),0,IF(BP233+$C233-$CJ233-SUM($CL233:CW233)&gt;AI232+AY233,AI232+AY233-BP233,$C233-$CJ233-SUM($CL233:CW233))))</f>
        <v>0</v>
      </c>
      <c r="CY233" s="174">
        <f ca="1">IF(AJ232&lt;=0,0,IF($C233-$CJ233&lt;=SUM($CL233:CX233),0,IF(BQ233+$C233-$CJ233-SUM($CL233:CX233)&gt;AJ232+AZ233,AJ232+AZ233-BQ233,$C233-$CJ233-SUM($CL233:CX233))))</f>
        <v>0</v>
      </c>
      <c r="CZ233" s="174">
        <f ca="1">IF(AK232&lt;=0,0,IF($C233-$CJ233&lt;=SUM($CL233:CY233),0,IF(BR233+$C233-$CJ233-SUM($CL233:CY233)&gt;AK232+BA233,AK232+BA233-BR233,$C233-$CJ233-SUM($CL233:CY233))))</f>
        <v>0</v>
      </c>
      <c r="DA233" s="176"/>
      <c r="DB233" s="176"/>
    </row>
    <row r="234" spans="1:106">
      <c r="A234" s="165" t="str">
        <f t="shared" ca="1" si="124"/>
        <v/>
      </c>
      <c r="B234" s="166" t="e">
        <f t="shared" ca="1" si="136"/>
        <v>#N/A</v>
      </c>
      <c r="C234" s="169" t="str">
        <f ca="1">IF(A234="","",IF(debteliminator,IF(($E$7-BS234)&lt;0,0,$E$7-BS234),0)+D234)</f>
        <v/>
      </c>
      <c r="D234" s="420"/>
      <c r="E234" s="172">
        <f t="shared" ca="1" si="137"/>
        <v>0</v>
      </c>
      <c r="F234" s="172">
        <f t="shared" ca="1" si="139"/>
        <v>0</v>
      </c>
      <c r="G234" s="172">
        <f t="shared" ca="1" si="140"/>
        <v>0</v>
      </c>
      <c r="H234" s="172">
        <f t="shared" ca="1" si="141"/>
        <v>0</v>
      </c>
      <c r="I234" s="172">
        <f t="shared" ca="1" si="142"/>
        <v>0</v>
      </c>
      <c r="J234" s="172">
        <f t="shared" ca="1" si="143"/>
        <v>0</v>
      </c>
      <c r="K234" s="172">
        <f t="shared" ca="1" si="144"/>
        <v>0</v>
      </c>
      <c r="L234" s="172">
        <f t="shared" ca="1" si="145"/>
        <v>0</v>
      </c>
      <c r="M234" s="172">
        <f t="shared" ca="1" si="146"/>
        <v>0</v>
      </c>
      <c r="N234" s="172">
        <f t="shared" ca="1" si="147"/>
        <v>0</v>
      </c>
      <c r="O234" s="172">
        <f t="shared" ca="1" si="148"/>
        <v>0</v>
      </c>
      <c r="P234" s="172">
        <f t="shared" ca="1" si="149"/>
        <v>0</v>
      </c>
      <c r="Q234" s="172">
        <f t="shared" ca="1" si="150"/>
        <v>0</v>
      </c>
      <c r="R234" s="172">
        <f t="shared" ca="1" si="151"/>
        <v>0</v>
      </c>
      <c r="S234" s="172">
        <f t="shared" ca="1" si="152"/>
        <v>0</v>
      </c>
      <c r="U234" s="169">
        <f t="shared" ca="1" si="125"/>
        <v>0</v>
      </c>
      <c r="V234" s="173">
        <f t="shared" ca="1" si="126"/>
        <v>0</v>
      </c>
      <c r="W234" s="174">
        <f t="shared" ca="1" si="127"/>
        <v>0</v>
      </c>
      <c r="X234" s="174">
        <f t="shared" ca="1" si="153"/>
        <v>0</v>
      </c>
      <c r="Y234" s="174">
        <f t="shared" ca="1" si="153"/>
        <v>0</v>
      </c>
      <c r="Z234" s="174">
        <f t="shared" ca="1" si="153"/>
        <v>0</v>
      </c>
      <c r="AA234" s="174">
        <f t="shared" ca="1" si="153"/>
        <v>0</v>
      </c>
      <c r="AB234" s="174">
        <f t="shared" ca="1" si="153"/>
        <v>0</v>
      </c>
      <c r="AC234" s="174">
        <f t="shared" ca="1" si="153"/>
        <v>0</v>
      </c>
      <c r="AD234" s="174">
        <f t="shared" ca="1" si="153"/>
        <v>0</v>
      </c>
      <c r="AE234" s="174">
        <f t="shared" ca="1" si="153"/>
        <v>0</v>
      </c>
      <c r="AF234" s="174">
        <f t="shared" ca="1" si="153"/>
        <v>0</v>
      </c>
      <c r="AG234" s="174">
        <f t="shared" ca="1" si="153"/>
        <v>0</v>
      </c>
      <c r="AH234" s="174">
        <f t="shared" ca="1" si="153"/>
        <v>0</v>
      </c>
      <c r="AI234" s="174">
        <f t="shared" ca="1" si="153"/>
        <v>0</v>
      </c>
      <c r="AJ234" s="174">
        <f t="shared" ca="1" si="153"/>
        <v>0</v>
      </c>
      <c r="AK234" s="174">
        <f t="shared" ca="1" si="153"/>
        <v>0</v>
      </c>
      <c r="AL234" s="179"/>
      <c r="AM234" s="174">
        <f t="shared" ca="1" si="129"/>
        <v>0</v>
      </c>
      <c r="AN234" s="174">
        <f t="shared" ca="1" si="154"/>
        <v>0</v>
      </c>
      <c r="AO234" s="174">
        <f t="shared" ca="1" si="154"/>
        <v>0</v>
      </c>
      <c r="AP234" s="174">
        <f t="shared" ca="1" si="154"/>
        <v>0</v>
      </c>
      <c r="AQ234" s="174">
        <f t="shared" ca="1" si="154"/>
        <v>0</v>
      </c>
      <c r="AR234" s="174">
        <f t="shared" ca="1" si="154"/>
        <v>0</v>
      </c>
      <c r="AS234" s="174">
        <f t="shared" ca="1" si="154"/>
        <v>0</v>
      </c>
      <c r="AT234" s="174">
        <f t="shared" ca="1" si="154"/>
        <v>0</v>
      </c>
      <c r="AU234" s="174">
        <f t="shared" ca="1" si="154"/>
        <v>0</v>
      </c>
      <c r="AV234" s="174">
        <f t="shared" ca="1" si="154"/>
        <v>0</v>
      </c>
      <c r="AW234" s="174">
        <f t="shared" ca="1" si="154"/>
        <v>0</v>
      </c>
      <c r="AX234" s="174">
        <f t="shared" ca="1" si="154"/>
        <v>0</v>
      </c>
      <c r="AY234" s="174">
        <f t="shared" ca="1" si="154"/>
        <v>0</v>
      </c>
      <c r="AZ234" s="174">
        <f t="shared" ca="1" si="154"/>
        <v>0</v>
      </c>
      <c r="BA234" s="174">
        <f t="shared" ca="1" si="154"/>
        <v>0</v>
      </c>
      <c r="BB234" s="175">
        <f t="shared" ca="1" si="131"/>
        <v>0</v>
      </c>
      <c r="BC234" s="176"/>
      <c r="BD234" s="174">
        <f t="shared" ca="1" si="132"/>
        <v>0</v>
      </c>
      <c r="BE234" s="174">
        <f t="shared" ca="1" si="155"/>
        <v>0</v>
      </c>
      <c r="BF234" s="174">
        <f t="shared" ca="1" si="155"/>
        <v>0</v>
      </c>
      <c r="BG234" s="174">
        <f t="shared" ca="1" si="155"/>
        <v>0</v>
      </c>
      <c r="BH234" s="174">
        <f t="shared" ca="1" si="155"/>
        <v>0</v>
      </c>
      <c r="BI234" s="174">
        <f t="shared" ca="1" si="155"/>
        <v>0</v>
      </c>
      <c r="BJ234" s="174">
        <f t="shared" ca="1" si="155"/>
        <v>0</v>
      </c>
      <c r="BK234" s="174">
        <f t="shared" ca="1" si="155"/>
        <v>0</v>
      </c>
      <c r="BL234" s="174">
        <f t="shared" ca="1" si="155"/>
        <v>0</v>
      </c>
      <c r="BM234" s="174">
        <f t="shared" ca="1" si="155"/>
        <v>0</v>
      </c>
      <c r="BN234" s="174">
        <f t="shared" ca="1" si="155"/>
        <v>0</v>
      </c>
      <c r="BO234" s="174">
        <f t="shared" ca="1" si="155"/>
        <v>0</v>
      </c>
      <c r="BP234" s="174">
        <f t="shared" ca="1" si="155"/>
        <v>0</v>
      </c>
      <c r="BQ234" s="174">
        <f t="shared" ca="1" si="155"/>
        <v>0</v>
      </c>
      <c r="BR234" s="174">
        <f t="shared" ca="1" si="155"/>
        <v>0</v>
      </c>
      <c r="BS234" s="177">
        <f t="shared" ca="1" si="134"/>
        <v>0</v>
      </c>
      <c r="BT234" s="175"/>
      <c r="BU234" s="178">
        <f ca="1">IF(NOT(debteliminator),0,IF(OR(E$11=0,W233+AM234-BD234&lt;=E$11),0,MIN(W233+AM234-BD234-E$11,$C234)))</f>
        <v>0</v>
      </c>
      <c r="BV234" s="174">
        <f ca="1">IF(NOT(debteliminator),0,IF(OR(F$11=0,X233+AN234-BE234&lt;=F$11),0,MIN(X233+AN234-BE234-F$11,$C234-SUM($BU234:BU234))))</f>
        <v>0</v>
      </c>
      <c r="BW234" s="174">
        <f ca="1">IF(NOT(debteliminator),0,IF(OR(G$11=0,Y233+AO234-BF234&lt;=G$11),0,MIN(Y233+AO234-BF234-G$11,$C234-SUM($BU234:BV234))))</f>
        <v>0</v>
      </c>
      <c r="BX234" s="174">
        <f ca="1">IF(NOT(debteliminator),0,IF(OR(H$11=0,Z233+AP234-BG234&lt;=H$11),0,MIN(Z233+AP234-BG234-H$11,$C234-SUM($BU234:BW234))))</f>
        <v>0</v>
      </c>
      <c r="BY234" s="174">
        <f ca="1">IF(NOT(debteliminator),0,IF(OR(I$11=0,AA233+AQ234-BH234&lt;=I$11),0,MIN(AA233+AQ234-BH234-I$11,$C234-SUM($BU234:BX234))))</f>
        <v>0</v>
      </c>
      <c r="BZ234" s="174">
        <f ca="1">IF(NOT(debteliminator),0,IF(OR(J$11=0,AB233+AR234-BI234&lt;=J$11),0,MIN(AB233+AR234-BI234-J$11,$C234-SUM($BU234:BY234))))</f>
        <v>0</v>
      </c>
      <c r="CA234" s="174">
        <f ca="1">IF(NOT(debteliminator),0,IF(OR(K$11=0,AC233+AS234-BJ234&lt;=K$11),0,MIN(AC233+AS234-BJ234-K$11,$C234-SUM($BU234:BZ234))))</f>
        <v>0</v>
      </c>
      <c r="CB234" s="174">
        <f ca="1">IF(NOT(debteliminator),0,IF(OR(L$11=0,AD233+AT234-BK234&lt;=L$11),0,MIN(AD233+AT234-BK234-L$11,$C234-SUM($BU234:CA234))))</f>
        <v>0</v>
      </c>
      <c r="CC234" s="174">
        <f ca="1">IF(NOT(debteliminator),0,IF(OR(M$11=0,AE233+AU234-BL234&lt;=M$11),0,MIN(AE233+AU234-BL234-M$11,$C234-SUM($BU234:CB234))))</f>
        <v>0</v>
      </c>
      <c r="CD234" s="174">
        <f ca="1">IF(NOT(debteliminator),0,IF(OR(N$11=0,AF233+AV234-BM234&lt;=N$11),0,MIN(AF233+AV234-BM234-N$11,$C234-SUM($BU234:CC234))))</f>
        <v>0</v>
      </c>
      <c r="CE234" s="174">
        <f ca="1">IF(NOT(debteliminator),0,IF(OR(O$11=0,AG233+AW234-BN234&lt;=O$11),0,MIN(AG233+AW234-BN234-O$11,$C234-SUM($BU234:CD234))))</f>
        <v>0</v>
      </c>
      <c r="CF234" s="174">
        <f ca="1">IF(NOT(debteliminator),0,IF(OR(P$11=0,AH233+AX234-BO234&lt;=P$11),0,MIN(AH233+AX234-BO234-P$11,$C234-SUM($BU234:CE234))))</f>
        <v>0</v>
      </c>
      <c r="CG234" s="174">
        <f ca="1">IF(NOT(debteliminator),0,IF(OR(Q$11=0,AI233+AY234-BP234&lt;=Q$11),0,MIN(AI233+AY234-BP234-Q$11,$C234-SUM($BU234:CF234))))</f>
        <v>0</v>
      </c>
      <c r="CH234" s="174">
        <f ca="1">IF(NOT(debteliminator),0,IF(OR(R$11=0,AJ233+AZ234-BQ234&lt;=R$11),0,MIN(AJ233+AZ234-BQ234-R$11,$C234-SUM($BU234:CG234))))</f>
        <v>0</v>
      </c>
      <c r="CI234" s="174">
        <f ca="1">IF(NOT(debteliminator),0,IF(OR(S$11=0,AK233+BA234-BR234&lt;=S$11),0,MIN(AK233+BA234-BR234-S$11,$C234-SUM($BU234:CH234))))</f>
        <v>0</v>
      </c>
      <c r="CJ234" s="177">
        <f t="shared" ca="1" si="135"/>
        <v>0</v>
      </c>
      <c r="CL234" s="178">
        <f t="shared" ca="1" si="138"/>
        <v>0</v>
      </c>
      <c r="CM234" s="174">
        <f ca="1">IF(X233&lt;=0,0,IF($C234-$CJ234&lt;=SUM($CL234:CL234),0,IF(BE234+$C234-$CJ234-SUM($CL234:CL234)&gt;X233+AN234,X233+AN234-BE234,$C234-$CJ234-SUM($CL234:CL234))))</f>
        <v>0</v>
      </c>
      <c r="CN234" s="174">
        <f ca="1">IF(Y233&lt;=0,0,IF($C234-$CJ234&lt;=SUM($CL234:CM234),0,IF(BF234+$C234-$CJ234-SUM($CL234:CM234)&gt;Y233+AO234,Y233+AO234-BF234,$C234-$CJ234-SUM($CL234:CM234))))</f>
        <v>0</v>
      </c>
      <c r="CO234" s="174">
        <f ca="1">IF(Z233&lt;=0,0,IF($C234-$CJ234&lt;=SUM($CL234:CN234),0,IF(BG234+$C234-$CJ234-SUM($CL234:CN234)&gt;Z233+AP234,Z233+AP234-BG234,$C234-$CJ234-SUM($CL234:CN234))))</f>
        <v>0</v>
      </c>
      <c r="CP234" s="174">
        <f ca="1">IF(AA233&lt;=0,0,IF($C234-$CJ234&lt;=SUM($CL234:CO234),0,IF(BH234+$C234-$CJ234-SUM($CL234:CO234)&gt;AA233+AQ234,AA233+AQ234-BH234,$C234-$CJ234-SUM($CL234:CO234))))</f>
        <v>0</v>
      </c>
      <c r="CQ234" s="174">
        <f ca="1">IF(AB233&lt;=0,0,IF($C234-$CJ234&lt;=SUM($CL234:CP234),0,IF(BI234+$C234-$CJ234-SUM($CL234:CP234)&gt;AB233+AR234,AB233+AR234-BI234,$C234-$CJ234-SUM($CL234:CP234))))</f>
        <v>0</v>
      </c>
      <c r="CR234" s="174">
        <f ca="1">IF(AC233&lt;=0,0,IF($C234-$CJ234&lt;=SUM($CL234:CQ234),0,IF(BJ234+$C234-$CJ234-SUM($CL234:CQ234)&gt;AC233+AS234,AC233+AS234-BJ234,$C234-$CJ234-SUM($CL234:CQ234))))</f>
        <v>0</v>
      </c>
      <c r="CS234" s="174">
        <f ca="1">IF(AD233&lt;=0,0,IF($C234-$CJ234&lt;=SUM($CL234:CR234),0,IF(BK234+$C234-$CJ234-SUM($CL234:CR234)&gt;AD233+AT234,AD233+AT234-BK234,$C234-$CJ234-SUM($CL234:CR234))))</f>
        <v>0</v>
      </c>
      <c r="CT234" s="174">
        <f ca="1">IF(AE233&lt;=0,0,IF($C234-$CJ234&lt;=SUM($CL234:CS234),0,IF(BL234+$C234-$CJ234-SUM($CL234:CS234)&gt;AE233+AU234,AE233+AU234-BL234,$C234-$CJ234-SUM($CL234:CS234))))</f>
        <v>0</v>
      </c>
      <c r="CU234" s="174">
        <f ca="1">IF(AF233&lt;=0,0,IF($C234-$CJ234&lt;=SUM($CL234:CT234),0,IF(BM234+$C234-$CJ234-SUM($CL234:CT234)&gt;AF233+AV234,AF233+AV234-BM234,$C234-$CJ234-SUM($CL234:CT234))))</f>
        <v>0</v>
      </c>
      <c r="CV234" s="174">
        <f ca="1">IF(AG233&lt;=0,0,IF($C234-$CJ234&lt;=SUM($CL234:CU234),0,IF(BN234+$C234-$CJ234-SUM($CL234:CU234)&gt;AG233+AW234,AG233+AW234-BN234,$C234-$CJ234-SUM($CL234:CU234))))</f>
        <v>0</v>
      </c>
      <c r="CW234" s="174">
        <f ca="1">IF(AH233&lt;=0,0,IF($C234-$CJ234&lt;=SUM($CL234:CV234),0,IF(BO234+$C234-$CJ234-SUM($CL234:CV234)&gt;AH233+AX234,AH233+AX234-BO234,$C234-$CJ234-SUM($CL234:CV234))))</f>
        <v>0</v>
      </c>
      <c r="CX234" s="174">
        <f ca="1">IF(AI233&lt;=0,0,IF($C234-$CJ234&lt;=SUM($CL234:CW234),0,IF(BP234+$C234-$CJ234-SUM($CL234:CW234)&gt;AI233+AY234,AI233+AY234-BP234,$C234-$CJ234-SUM($CL234:CW234))))</f>
        <v>0</v>
      </c>
      <c r="CY234" s="174">
        <f ca="1">IF(AJ233&lt;=0,0,IF($C234-$CJ234&lt;=SUM($CL234:CX234),0,IF(BQ234+$C234-$CJ234-SUM($CL234:CX234)&gt;AJ233+AZ234,AJ233+AZ234-BQ234,$C234-$CJ234-SUM($CL234:CX234))))</f>
        <v>0</v>
      </c>
      <c r="CZ234" s="174">
        <f ca="1">IF(AK233&lt;=0,0,IF($C234-$CJ234&lt;=SUM($CL234:CY234),0,IF(BR234+$C234-$CJ234-SUM($CL234:CY234)&gt;AK233+BA234,AK233+BA234-BR234,$C234-$CJ234-SUM($CL234:CY234))))</f>
        <v>0</v>
      </c>
      <c r="DA234" s="176"/>
      <c r="DB234" s="176"/>
    </row>
    <row r="235" spans="1:106">
      <c r="A235" s="165" t="str">
        <f t="shared" ca="1" si="124"/>
        <v/>
      </c>
      <c r="B235" s="166" t="e">
        <f t="shared" ca="1" si="136"/>
        <v>#N/A</v>
      </c>
      <c r="C235" s="169" t="str">
        <f ca="1">IF(A235="","",IF(debteliminator,IF(($E$7-BS235)&lt;0,0,$E$7-BS235),0)+D235)</f>
        <v/>
      </c>
      <c r="D235" s="420"/>
      <c r="E235" s="172">
        <f t="shared" ca="1" si="137"/>
        <v>0</v>
      </c>
      <c r="F235" s="172">
        <f t="shared" ca="1" si="139"/>
        <v>0</v>
      </c>
      <c r="G235" s="172">
        <f t="shared" ca="1" si="140"/>
        <v>0</v>
      </c>
      <c r="H235" s="172">
        <f t="shared" ca="1" si="141"/>
        <v>0</v>
      </c>
      <c r="I235" s="172">
        <f t="shared" ca="1" si="142"/>
        <v>0</v>
      </c>
      <c r="J235" s="172">
        <f t="shared" ca="1" si="143"/>
        <v>0</v>
      </c>
      <c r="K235" s="172">
        <f t="shared" ca="1" si="144"/>
        <v>0</v>
      </c>
      <c r="L235" s="172">
        <f t="shared" ca="1" si="145"/>
        <v>0</v>
      </c>
      <c r="M235" s="172">
        <f t="shared" ca="1" si="146"/>
        <v>0</v>
      </c>
      <c r="N235" s="172">
        <f t="shared" ca="1" si="147"/>
        <v>0</v>
      </c>
      <c r="O235" s="172">
        <f t="shared" ca="1" si="148"/>
        <v>0</v>
      </c>
      <c r="P235" s="172">
        <f t="shared" ca="1" si="149"/>
        <v>0</v>
      </c>
      <c r="Q235" s="172">
        <f t="shared" ca="1" si="150"/>
        <v>0</v>
      </c>
      <c r="R235" s="172">
        <f t="shared" ca="1" si="151"/>
        <v>0</v>
      </c>
      <c r="S235" s="172">
        <f t="shared" ca="1" si="152"/>
        <v>0</v>
      </c>
      <c r="U235" s="169">
        <f t="shared" ca="1" si="125"/>
        <v>0</v>
      </c>
      <c r="V235" s="173">
        <f t="shared" ca="1" si="126"/>
        <v>0</v>
      </c>
      <c r="W235" s="174">
        <f t="shared" ca="1" si="127"/>
        <v>0</v>
      </c>
      <c r="X235" s="174">
        <f t="shared" ca="1" si="153"/>
        <v>0</v>
      </c>
      <c r="Y235" s="174">
        <f t="shared" ca="1" si="153"/>
        <v>0</v>
      </c>
      <c r="Z235" s="174">
        <f t="shared" ca="1" si="153"/>
        <v>0</v>
      </c>
      <c r="AA235" s="174">
        <f t="shared" ca="1" si="153"/>
        <v>0</v>
      </c>
      <c r="AB235" s="174">
        <f t="shared" ca="1" si="153"/>
        <v>0</v>
      </c>
      <c r="AC235" s="174">
        <f t="shared" ca="1" si="153"/>
        <v>0</v>
      </c>
      <c r="AD235" s="174">
        <f t="shared" ca="1" si="153"/>
        <v>0</v>
      </c>
      <c r="AE235" s="174">
        <f t="shared" ca="1" si="153"/>
        <v>0</v>
      </c>
      <c r="AF235" s="174">
        <f t="shared" ca="1" si="153"/>
        <v>0</v>
      </c>
      <c r="AG235" s="174">
        <f t="shared" ca="1" si="153"/>
        <v>0</v>
      </c>
      <c r="AH235" s="174">
        <f t="shared" ca="1" si="153"/>
        <v>0</v>
      </c>
      <c r="AI235" s="174">
        <f t="shared" ca="1" si="153"/>
        <v>0</v>
      </c>
      <c r="AJ235" s="174">
        <f t="shared" ca="1" si="153"/>
        <v>0</v>
      </c>
      <c r="AK235" s="174">
        <f t="shared" ca="1" si="153"/>
        <v>0</v>
      </c>
      <c r="AL235" s="179"/>
      <c r="AM235" s="174">
        <f t="shared" ca="1" si="129"/>
        <v>0</v>
      </c>
      <c r="AN235" s="174">
        <f t="shared" ca="1" si="154"/>
        <v>0</v>
      </c>
      <c r="AO235" s="174">
        <f t="shared" ca="1" si="154"/>
        <v>0</v>
      </c>
      <c r="AP235" s="174">
        <f t="shared" ca="1" si="154"/>
        <v>0</v>
      </c>
      <c r="AQ235" s="174">
        <f t="shared" ca="1" si="154"/>
        <v>0</v>
      </c>
      <c r="AR235" s="174">
        <f t="shared" ca="1" si="154"/>
        <v>0</v>
      </c>
      <c r="AS235" s="174">
        <f t="shared" ca="1" si="154"/>
        <v>0</v>
      </c>
      <c r="AT235" s="174">
        <f t="shared" ca="1" si="154"/>
        <v>0</v>
      </c>
      <c r="AU235" s="174">
        <f t="shared" ca="1" si="154"/>
        <v>0</v>
      </c>
      <c r="AV235" s="174">
        <f t="shared" ca="1" si="154"/>
        <v>0</v>
      </c>
      <c r="AW235" s="174">
        <f t="shared" ca="1" si="154"/>
        <v>0</v>
      </c>
      <c r="AX235" s="174">
        <f t="shared" ca="1" si="154"/>
        <v>0</v>
      </c>
      <c r="AY235" s="174">
        <f t="shared" ca="1" si="154"/>
        <v>0</v>
      </c>
      <c r="AZ235" s="174">
        <f t="shared" ca="1" si="154"/>
        <v>0</v>
      </c>
      <c r="BA235" s="174">
        <f t="shared" ca="1" si="154"/>
        <v>0</v>
      </c>
      <c r="BB235" s="175">
        <f t="shared" ca="1" si="131"/>
        <v>0</v>
      </c>
      <c r="BC235" s="176"/>
      <c r="BD235" s="174">
        <f t="shared" ca="1" si="132"/>
        <v>0</v>
      </c>
      <c r="BE235" s="174">
        <f t="shared" ca="1" si="155"/>
        <v>0</v>
      </c>
      <c r="BF235" s="174">
        <f t="shared" ca="1" si="155"/>
        <v>0</v>
      </c>
      <c r="BG235" s="174">
        <f t="shared" ca="1" si="155"/>
        <v>0</v>
      </c>
      <c r="BH235" s="174">
        <f t="shared" ca="1" si="155"/>
        <v>0</v>
      </c>
      <c r="BI235" s="174">
        <f t="shared" ca="1" si="155"/>
        <v>0</v>
      </c>
      <c r="BJ235" s="174">
        <f t="shared" ca="1" si="155"/>
        <v>0</v>
      </c>
      <c r="BK235" s="174">
        <f t="shared" ca="1" si="155"/>
        <v>0</v>
      </c>
      <c r="BL235" s="174">
        <f t="shared" ca="1" si="155"/>
        <v>0</v>
      </c>
      <c r="BM235" s="174">
        <f t="shared" ca="1" si="155"/>
        <v>0</v>
      </c>
      <c r="BN235" s="174">
        <f t="shared" ca="1" si="155"/>
        <v>0</v>
      </c>
      <c r="BO235" s="174">
        <f t="shared" ca="1" si="155"/>
        <v>0</v>
      </c>
      <c r="BP235" s="174">
        <f t="shared" ca="1" si="155"/>
        <v>0</v>
      </c>
      <c r="BQ235" s="174">
        <f t="shared" ca="1" si="155"/>
        <v>0</v>
      </c>
      <c r="BR235" s="174">
        <f t="shared" ca="1" si="155"/>
        <v>0</v>
      </c>
      <c r="BS235" s="177">
        <f t="shared" ca="1" si="134"/>
        <v>0</v>
      </c>
      <c r="BT235" s="175"/>
      <c r="BU235" s="178">
        <f ca="1">IF(NOT(debteliminator),0,IF(OR(E$11=0,W234+AM235-BD235&lt;=E$11),0,MIN(W234+AM235-BD235-E$11,$C235)))</f>
        <v>0</v>
      </c>
      <c r="BV235" s="174">
        <f ca="1">IF(NOT(debteliminator),0,IF(OR(F$11=0,X234+AN235-BE235&lt;=F$11),0,MIN(X234+AN235-BE235-F$11,$C235-SUM($BU235:BU235))))</f>
        <v>0</v>
      </c>
      <c r="BW235" s="174">
        <f ca="1">IF(NOT(debteliminator),0,IF(OR(G$11=0,Y234+AO235-BF235&lt;=G$11),0,MIN(Y234+AO235-BF235-G$11,$C235-SUM($BU235:BV235))))</f>
        <v>0</v>
      </c>
      <c r="BX235" s="174">
        <f ca="1">IF(NOT(debteliminator),0,IF(OR(H$11=0,Z234+AP235-BG235&lt;=H$11),0,MIN(Z234+AP235-BG235-H$11,$C235-SUM($BU235:BW235))))</f>
        <v>0</v>
      </c>
      <c r="BY235" s="174">
        <f ca="1">IF(NOT(debteliminator),0,IF(OR(I$11=0,AA234+AQ235-BH235&lt;=I$11),0,MIN(AA234+AQ235-BH235-I$11,$C235-SUM($BU235:BX235))))</f>
        <v>0</v>
      </c>
      <c r="BZ235" s="174">
        <f ca="1">IF(NOT(debteliminator),0,IF(OR(J$11=0,AB234+AR235-BI235&lt;=J$11),0,MIN(AB234+AR235-BI235-J$11,$C235-SUM($BU235:BY235))))</f>
        <v>0</v>
      </c>
      <c r="CA235" s="174">
        <f ca="1">IF(NOT(debteliminator),0,IF(OR(K$11=0,AC234+AS235-BJ235&lt;=K$11),0,MIN(AC234+AS235-BJ235-K$11,$C235-SUM($BU235:BZ235))))</f>
        <v>0</v>
      </c>
      <c r="CB235" s="174">
        <f ca="1">IF(NOT(debteliminator),0,IF(OR(L$11=0,AD234+AT235-BK235&lt;=L$11),0,MIN(AD234+AT235-BK235-L$11,$C235-SUM($BU235:CA235))))</f>
        <v>0</v>
      </c>
      <c r="CC235" s="174">
        <f ca="1">IF(NOT(debteliminator),0,IF(OR(M$11=0,AE234+AU235-BL235&lt;=M$11),0,MIN(AE234+AU235-BL235-M$11,$C235-SUM($BU235:CB235))))</f>
        <v>0</v>
      </c>
      <c r="CD235" s="174">
        <f ca="1">IF(NOT(debteliminator),0,IF(OR(N$11=0,AF234+AV235-BM235&lt;=N$11),0,MIN(AF234+AV235-BM235-N$11,$C235-SUM($BU235:CC235))))</f>
        <v>0</v>
      </c>
      <c r="CE235" s="174">
        <f ca="1">IF(NOT(debteliminator),0,IF(OR(O$11=0,AG234+AW235-BN235&lt;=O$11),0,MIN(AG234+AW235-BN235-O$11,$C235-SUM($BU235:CD235))))</f>
        <v>0</v>
      </c>
      <c r="CF235" s="174">
        <f ca="1">IF(NOT(debteliminator),0,IF(OR(P$11=0,AH234+AX235-BO235&lt;=P$11),0,MIN(AH234+AX235-BO235-P$11,$C235-SUM($BU235:CE235))))</f>
        <v>0</v>
      </c>
      <c r="CG235" s="174">
        <f ca="1">IF(NOT(debteliminator),0,IF(OR(Q$11=0,AI234+AY235-BP235&lt;=Q$11),0,MIN(AI234+AY235-BP235-Q$11,$C235-SUM($BU235:CF235))))</f>
        <v>0</v>
      </c>
      <c r="CH235" s="174">
        <f ca="1">IF(NOT(debteliminator),0,IF(OR(R$11=0,AJ234+AZ235-BQ235&lt;=R$11),0,MIN(AJ234+AZ235-BQ235-R$11,$C235-SUM($BU235:CG235))))</f>
        <v>0</v>
      </c>
      <c r="CI235" s="174">
        <f ca="1">IF(NOT(debteliminator),0,IF(OR(S$11=0,AK234+BA235-BR235&lt;=S$11),0,MIN(AK234+BA235-BR235-S$11,$C235-SUM($BU235:CH235))))</f>
        <v>0</v>
      </c>
      <c r="CJ235" s="177">
        <f t="shared" ca="1" si="135"/>
        <v>0</v>
      </c>
      <c r="CL235" s="178">
        <f t="shared" ca="1" si="138"/>
        <v>0</v>
      </c>
      <c r="CM235" s="174">
        <f ca="1">IF(X234&lt;=0,0,IF($C235-$CJ235&lt;=SUM($CL235:CL235),0,IF(BE235+$C235-$CJ235-SUM($CL235:CL235)&gt;X234+AN235,X234+AN235-BE235,$C235-$CJ235-SUM($CL235:CL235))))</f>
        <v>0</v>
      </c>
      <c r="CN235" s="174">
        <f ca="1">IF(Y234&lt;=0,0,IF($C235-$CJ235&lt;=SUM($CL235:CM235),0,IF(BF235+$C235-$CJ235-SUM($CL235:CM235)&gt;Y234+AO235,Y234+AO235-BF235,$C235-$CJ235-SUM($CL235:CM235))))</f>
        <v>0</v>
      </c>
      <c r="CO235" s="174">
        <f ca="1">IF(Z234&lt;=0,0,IF($C235-$CJ235&lt;=SUM($CL235:CN235),0,IF(BG235+$C235-$CJ235-SUM($CL235:CN235)&gt;Z234+AP235,Z234+AP235-BG235,$C235-$CJ235-SUM($CL235:CN235))))</f>
        <v>0</v>
      </c>
      <c r="CP235" s="174">
        <f ca="1">IF(AA234&lt;=0,0,IF($C235-$CJ235&lt;=SUM($CL235:CO235),0,IF(BH235+$C235-$CJ235-SUM($CL235:CO235)&gt;AA234+AQ235,AA234+AQ235-BH235,$C235-$CJ235-SUM($CL235:CO235))))</f>
        <v>0</v>
      </c>
      <c r="CQ235" s="174">
        <f ca="1">IF(AB234&lt;=0,0,IF($C235-$CJ235&lt;=SUM($CL235:CP235),0,IF(BI235+$C235-$CJ235-SUM($CL235:CP235)&gt;AB234+AR235,AB234+AR235-BI235,$C235-$CJ235-SUM($CL235:CP235))))</f>
        <v>0</v>
      </c>
      <c r="CR235" s="174">
        <f ca="1">IF(AC234&lt;=0,0,IF($C235-$CJ235&lt;=SUM($CL235:CQ235),0,IF(BJ235+$C235-$CJ235-SUM($CL235:CQ235)&gt;AC234+AS235,AC234+AS235-BJ235,$C235-$CJ235-SUM($CL235:CQ235))))</f>
        <v>0</v>
      </c>
      <c r="CS235" s="174">
        <f ca="1">IF(AD234&lt;=0,0,IF($C235-$CJ235&lt;=SUM($CL235:CR235),0,IF(BK235+$C235-$CJ235-SUM($CL235:CR235)&gt;AD234+AT235,AD234+AT235-BK235,$C235-$CJ235-SUM($CL235:CR235))))</f>
        <v>0</v>
      </c>
      <c r="CT235" s="174">
        <f ca="1">IF(AE234&lt;=0,0,IF($C235-$CJ235&lt;=SUM($CL235:CS235),0,IF(BL235+$C235-$CJ235-SUM($CL235:CS235)&gt;AE234+AU235,AE234+AU235-BL235,$C235-$CJ235-SUM($CL235:CS235))))</f>
        <v>0</v>
      </c>
      <c r="CU235" s="174">
        <f ca="1">IF(AF234&lt;=0,0,IF($C235-$CJ235&lt;=SUM($CL235:CT235),0,IF(BM235+$C235-$CJ235-SUM($CL235:CT235)&gt;AF234+AV235,AF234+AV235-BM235,$C235-$CJ235-SUM($CL235:CT235))))</f>
        <v>0</v>
      </c>
      <c r="CV235" s="174">
        <f ca="1">IF(AG234&lt;=0,0,IF($C235-$CJ235&lt;=SUM($CL235:CU235),0,IF(BN235+$C235-$CJ235-SUM($CL235:CU235)&gt;AG234+AW235,AG234+AW235-BN235,$C235-$CJ235-SUM($CL235:CU235))))</f>
        <v>0</v>
      </c>
      <c r="CW235" s="174">
        <f ca="1">IF(AH234&lt;=0,0,IF($C235-$CJ235&lt;=SUM($CL235:CV235),0,IF(BO235+$C235-$CJ235-SUM($CL235:CV235)&gt;AH234+AX235,AH234+AX235-BO235,$C235-$CJ235-SUM($CL235:CV235))))</f>
        <v>0</v>
      </c>
      <c r="CX235" s="174">
        <f ca="1">IF(AI234&lt;=0,0,IF($C235-$CJ235&lt;=SUM($CL235:CW235),0,IF(BP235+$C235-$CJ235-SUM($CL235:CW235)&gt;AI234+AY235,AI234+AY235-BP235,$C235-$CJ235-SUM($CL235:CW235))))</f>
        <v>0</v>
      </c>
      <c r="CY235" s="174">
        <f ca="1">IF(AJ234&lt;=0,0,IF($C235-$CJ235&lt;=SUM($CL235:CX235),0,IF(BQ235+$C235-$CJ235-SUM($CL235:CX235)&gt;AJ234+AZ235,AJ234+AZ235-BQ235,$C235-$CJ235-SUM($CL235:CX235))))</f>
        <v>0</v>
      </c>
      <c r="CZ235" s="174">
        <f ca="1">IF(AK234&lt;=0,0,IF($C235-$CJ235&lt;=SUM($CL235:CY235),0,IF(BR235+$C235-$CJ235-SUM($CL235:CY235)&gt;AK234+BA235,AK234+BA235-BR235,$C235-$CJ235-SUM($CL235:CY235))))</f>
        <v>0</v>
      </c>
      <c r="DA235" s="176"/>
      <c r="DB235" s="176"/>
    </row>
    <row r="236" spans="1:106">
      <c r="A236" s="165" t="str">
        <f t="shared" ca="1" si="124"/>
        <v/>
      </c>
      <c r="B236" s="166" t="e">
        <f t="shared" ca="1" si="136"/>
        <v>#N/A</v>
      </c>
      <c r="C236" s="169" t="str">
        <f ca="1">IF(A236="","",IF(debteliminator,IF(($E$7-BS236)&lt;0,0,$E$7-BS236),0)+D236)</f>
        <v/>
      </c>
      <c r="D236" s="420"/>
      <c r="E236" s="172">
        <f t="shared" ca="1" si="137"/>
        <v>0</v>
      </c>
      <c r="F236" s="172">
        <f t="shared" ca="1" si="139"/>
        <v>0</v>
      </c>
      <c r="G236" s="172">
        <f t="shared" ca="1" si="140"/>
        <v>0</v>
      </c>
      <c r="H236" s="172">
        <f t="shared" ca="1" si="141"/>
        <v>0</v>
      </c>
      <c r="I236" s="172">
        <f t="shared" ca="1" si="142"/>
        <v>0</v>
      </c>
      <c r="J236" s="172">
        <f t="shared" ca="1" si="143"/>
        <v>0</v>
      </c>
      <c r="K236" s="172">
        <f t="shared" ca="1" si="144"/>
        <v>0</v>
      </c>
      <c r="L236" s="172">
        <f t="shared" ca="1" si="145"/>
        <v>0</v>
      </c>
      <c r="M236" s="172">
        <f t="shared" ca="1" si="146"/>
        <v>0</v>
      </c>
      <c r="N236" s="172">
        <f t="shared" ca="1" si="147"/>
        <v>0</v>
      </c>
      <c r="O236" s="172">
        <f t="shared" ca="1" si="148"/>
        <v>0</v>
      </c>
      <c r="P236" s="172">
        <f t="shared" ca="1" si="149"/>
        <v>0</v>
      </c>
      <c r="Q236" s="172">
        <f t="shared" ca="1" si="150"/>
        <v>0</v>
      </c>
      <c r="R236" s="172">
        <f t="shared" ca="1" si="151"/>
        <v>0</v>
      </c>
      <c r="S236" s="172">
        <f t="shared" ca="1" si="152"/>
        <v>0</v>
      </c>
      <c r="U236" s="169">
        <f t="shared" ca="1" si="125"/>
        <v>0</v>
      </c>
      <c r="V236" s="173">
        <f t="shared" ca="1" si="126"/>
        <v>0</v>
      </c>
      <c r="W236" s="174">
        <f t="shared" ca="1" si="127"/>
        <v>0</v>
      </c>
      <c r="X236" s="174">
        <f t="shared" ca="1" si="153"/>
        <v>0</v>
      </c>
      <c r="Y236" s="174">
        <f t="shared" ca="1" si="153"/>
        <v>0</v>
      </c>
      <c r="Z236" s="174">
        <f t="shared" ca="1" si="153"/>
        <v>0</v>
      </c>
      <c r="AA236" s="174">
        <f t="shared" ca="1" si="153"/>
        <v>0</v>
      </c>
      <c r="AB236" s="174">
        <f t="shared" ca="1" si="153"/>
        <v>0</v>
      </c>
      <c r="AC236" s="174">
        <f t="shared" ca="1" si="153"/>
        <v>0</v>
      </c>
      <c r="AD236" s="174">
        <f t="shared" ca="1" si="153"/>
        <v>0</v>
      </c>
      <c r="AE236" s="174">
        <f t="shared" ca="1" si="153"/>
        <v>0</v>
      </c>
      <c r="AF236" s="174">
        <f t="shared" ca="1" si="153"/>
        <v>0</v>
      </c>
      <c r="AG236" s="174">
        <f t="shared" ca="1" si="153"/>
        <v>0</v>
      </c>
      <c r="AH236" s="174">
        <f t="shared" ca="1" si="153"/>
        <v>0</v>
      </c>
      <c r="AI236" s="174">
        <f t="shared" ca="1" si="153"/>
        <v>0</v>
      </c>
      <c r="AJ236" s="174">
        <f t="shared" ca="1" si="153"/>
        <v>0</v>
      </c>
      <c r="AK236" s="174">
        <f t="shared" ca="1" si="153"/>
        <v>0</v>
      </c>
      <c r="AL236" s="179"/>
      <c r="AM236" s="174">
        <f t="shared" ca="1" si="129"/>
        <v>0</v>
      </c>
      <c r="AN236" s="174">
        <f t="shared" ca="1" si="154"/>
        <v>0</v>
      </c>
      <c r="AO236" s="174">
        <f t="shared" ca="1" si="154"/>
        <v>0</v>
      </c>
      <c r="AP236" s="174">
        <f t="shared" ca="1" si="154"/>
        <v>0</v>
      </c>
      <c r="AQ236" s="174">
        <f t="shared" ca="1" si="154"/>
        <v>0</v>
      </c>
      <c r="AR236" s="174">
        <f t="shared" ca="1" si="154"/>
        <v>0</v>
      </c>
      <c r="AS236" s="174">
        <f t="shared" ca="1" si="154"/>
        <v>0</v>
      </c>
      <c r="AT236" s="174">
        <f t="shared" ca="1" si="154"/>
        <v>0</v>
      </c>
      <c r="AU236" s="174">
        <f t="shared" ca="1" si="154"/>
        <v>0</v>
      </c>
      <c r="AV236" s="174">
        <f t="shared" ca="1" si="154"/>
        <v>0</v>
      </c>
      <c r="AW236" s="174">
        <f t="shared" ca="1" si="154"/>
        <v>0</v>
      </c>
      <c r="AX236" s="174">
        <f t="shared" ca="1" si="154"/>
        <v>0</v>
      </c>
      <c r="AY236" s="174">
        <f t="shared" ca="1" si="154"/>
        <v>0</v>
      </c>
      <c r="AZ236" s="174">
        <f t="shared" ca="1" si="154"/>
        <v>0</v>
      </c>
      <c r="BA236" s="174">
        <f t="shared" ca="1" si="154"/>
        <v>0</v>
      </c>
      <c r="BB236" s="175">
        <f t="shared" ca="1" si="131"/>
        <v>0</v>
      </c>
      <c r="BC236" s="176"/>
      <c r="BD236" s="174">
        <f t="shared" ca="1" si="132"/>
        <v>0</v>
      </c>
      <c r="BE236" s="174">
        <f t="shared" ca="1" si="155"/>
        <v>0</v>
      </c>
      <c r="BF236" s="174">
        <f t="shared" ca="1" si="155"/>
        <v>0</v>
      </c>
      <c r="BG236" s="174">
        <f t="shared" ca="1" si="155"/>
        <v>0</v>
      </c>
      <c r="BH236" s="174">
        <f t="shared" ca="1" si="155"/>
        <v>0</v>
      </c>
      <c r="BI236" s="174">
        <f t="shared" ca="1" si="155"/>
        <v>0</v>
      </c>
      <c r="BJ236" s="174">
        <f t="shared" ca="1" si="155"/>
        <v>0</v>
      </c>
      <c r="BK236" s="174">
        <f t="shared" ca="1" si="155"/>
        <v>0</v>
      </c>
      <c r="BL236" s="174">
        <f t="shared" ca="1" si="155"/>
        <v>0</v>
      </c>
      <c r="BM236" s="174">
        <f t="shared" ca="1" si="155"/>
        <v>0</v>
      </c>
      <c r="BN236" s="174">
        <f t="shared" ca="1" si="155"/>
        <v>0</v>
      </c>
      <c r="BO236" s="174">
        <f t="shared" ca="1" si="155"/>
        <v>0</v>
      </c>
      <c r="BP236" s="174">
        <f t="shared" ca="1" si="155"/>
        <v>0</v>
      </c>
      <c r="BQ236" s="174">
        <f t="shared" ca="1" si="155"/>
        <v>0</v>
      </c>
      <c r="BR236" s="174">
        <f t="shared" ca="1" si="155"/>
        <v>0</v>
      </c>
      <c r="BS236" s="177">
        <f t="shared" ca="1" si="134"/>
        <v>0</v>
      </c>
      <c r="BT236" s="175"/>
      <c r="BU236" s="178">
        <f ca="1">IF(NOT(debteliminator),0,IF(OR(E$11=0,W235+AM236-BD236&lt;=E$11),0,MIN(W235+AM236-BD236-E$11,$C236)))</f>
        <v>0</v>
      </c>
      <c r="BV236" s="174">
        <f ca="1">IF(NOT(debteliminator),0,IF(OR(F$11=0,X235+AN236-BE236&lt;=F$11),0,MIN(X235+AN236-BE236-F$11,$C236-SUM($BU236:BU236))))</f>
        <v>0</v>
      </c>
      <c r="BW236" s="174">
        <f ca="1">IF(NOT(debteliminator),0,IF(OR(G$11=0,Y235+AO236-BF236&lt;=G$11),0,MIN(Y235+AO236-BF236-G$11,$C236-SUM($BU236:BV236))))</f>
        <v>0</v>
      </c>
      <c r="BX236" s="174">
        <f ca="1">IF(NOT(debteliminator),0,IF(OR(H$11=0,Z235+AP236-BG236&lt;=H$11),0,MIN(Z235+AP236-BG236-H$11,$C236-SUM($BU236:BW236))))</f>
        <v>0</v>
      </c>
      <c r="BY236" s="174">
        <f ca="1">IF(NOT(debteliminator),0,IF(OR(I$11=0,AA235+AQ236-BH236&lt;=I$11),0,MIN(AA235+AQ236-BH236-I$11,$C236-SUM($BU236:BX236))))</f>
        <v>0</v>
      </c>
      <c r="BZ236" s="174">
        <f ca="1">IF(NOT(debteliminator),0,IF(OR(J$11=0,AB235+AR236-BI236&lt;=J$11),0,MIN(AB235+AR236-BI236-J$11,$C236-SUM($BU236:BY236))))</f>
        <v>0</v>
      </c>
      <c r="CA236" s="174">
        <f ca="1">IF(NOT(debteliminator),0,IF(OR(K$11=0,AC235+AS236-BJ236&lt;=K$11),0,MIN(AC235+AS236-BJ236-K$11,$C236-SUM($BU236:BZ236))))</f>
        <v>0</v>
      </c>
      <c r="CB236" s="174">
        <f ca="1">IF(NOT(debteliminator),0,IF(OR(L$11=0,AD235+AT236-BK236&lt;=L$11),0,MIN(AD235+AT236-BK236-L$11,$C236-SUM($BU236:CA236))))</f>
        <v>0</v>
      </c>
      <c r="CC236" s="174">
        <f ca="1">IF(NOT(debteliminator),0,IF(OR(M$11=0,AE235+AU236-BL236&lt;=M$11),0,MIN(AE235+AU236-BL236-M$11,$C236-SUM($BU236:CB236))))</f>
        <v>0</v>
      </c>
      <c r="CD236" s="174">
        <f ca="1">IF(NOT(debteliminator),0,IF(OR(N$11=0,AF235+AV236-BM236&lt;=N$11),0,MIN(AF235+AV236-BM236-N$11,$C236-SUM($BU236:CC236))))</f>
        <v>0</v>
      </c>
      <c r="CE236" s="174">
        <f ca="1">IF(NOT(debteliminator),0,IF(OR(O$11=0,AG235+AW236-BN236&lt;=O$11),0,MIN(AG235+AW236-BN236-O$11,$C236-SUM($BU236:CD236))))</f>
        <v>0</v>
      </c>
      <c r="CF236" s="174">
        <f ca="1">IF(NOT(debteliminator),0,IF(OR(P$11=0,AH235+AX236-BO236&lt;=P$11),0,MIN(AH235+AX236-BO236-P$11,$C236-SUM($BU236:CE236))))</f>
        <v>0</v>
      </c>
      <c r="CG236" s="174">
        <f ca="1">IF(NOT(debteliminator),0,IF(OR(Q$11=0,AI235+AY236-BP236&lt;=Q$11),0,MIN(AI235+AY236-BP236-Q$11,$C236-SUM($BU236:CF236))))</f>
        <v>0</v>
      </c>
      <c r="CH236" s="174">
        <f ca="1">IF(NOT(debteliminator),0,IF(OR(R$11=0,AJ235+AZ236-BQ236&lt;=R$11),0,MIN(AJ235+AZ236-BQ236-R$11,$C236-SUM($BU236:CG236))))</f>
        <v>0</v>
      </c>
      <c r="CI236" s="174">
        <f ca="1">IF(NOT(debteliminator),0,IF(OR(S$11=0,AK235+BA236-BR236&lt;=S$11),0,MIN(AK235+BA236-BR236-S$11,$C236-SUM($BU236:CH236))))</f>
        <v>0</v>
      </c>
      <c r="CJ236" s="177">
        <f t="shared" ca="1" si="135"/>
        <v>0</v>
      </c>
      <c r="CL236" s="178">
        <f t="shared" ca="1" si="138"/>
        <v>0</v>
      </c>
      <c r="CM236" s="174">
        <f ca="1">IF(X235&lt;=0,0,IF($C236-$CJ236&lt;=SUM($CL236:CL236),0,IF(BE236+$C236-$CJ236-SUM($CL236:CL236)&gt;X235+AN236,X235+AN236-BE236,$C236-$CJ236-SUM($CL236:CL236))))</f>
        <v>0</v>
      </c>
      <c r="CN236" s="174">
        <f ca="1">IF(Y235&lt;=0,0,IF($C236-$CJ236&lt;=SUM($CL236:CM236),0,IF(BF236+$C236-$CJ236-SUM($CL236:CM236)&gt;Y235+AO236,Y235+AO236-BF236,$C236-$CJ236-SUM($CL236:CM236))))</f>
        <v>0</v>
      </c>
      <c r="CO236" s="174">
        <f ca="1">IF(Z235&lt;=0,0,IF($C236-$CJ236&lt;=SUM($CL236:CN236),0,IF(BG236+$C236-$CJ236-SUM($CL236:CN236)&gt;Z235+AP236,Z235+AP236-BG236,$C236-$CJ236-SUM($CL236:CN236))))</f>
        <v>0</v>
      </c>
      <c r="CP236" s="174">
        <f ca="1">IF(AA235&lt;=0,0,IF($C236-$CJ236&lt;=SUM($CL236:CO236),0,IF(BH236+$C236-$CJ236-SUM($CL236:CO236)&gt;AA235+AQ236,AA235+AQ236-BH236,$C236-$CJ236-SUM($CL236:CO236))))</f>
        <v>0</v>
      </c>
      <c r="CQ236" s="174">
        <f ca="1">IF(AB235&lt;=0,0,IF($C236-$CJ236&lt;=SUM($CL236:CP236),0,IF(BI236+$C236-$CJ236-SUM($CL236:CP236)&gt;AB235+AR236,AB235+AR236-BI236,$C236-$CJ236-SUM($CL236:CP236))))</f>
        <v>0</v>
      </c>
      <c r="CR236" s="174">
        <f ca="1">IF(AC235&lt;=0,0,IF($C236-$CJ236&lt;=SUM($CL236:CQ236),0,IF(BJ236+$C236-$CJ236-SUM($CL236:CQ236)&gt;AC235+AS236,AC235+AS236-BJ236,$C236-$CJ236-SUM($CL236:CQ236))))</f>
        <v>0</v>
      </c>
      <c r="CS236" s="174">
        <f ca="1">IF(AD235&lt;=0,0,IF($C236-$CJ236&lt;=SUM($CL236:CR236),0,IF(BK236+$C236-$CJ236-SUM($CL236:CR236)&gt;AD235+AT236,AD235+AT236-BK236,$C236-$CJ236-SUM($CL236:CR236))))</f>
        <v>0</v>
      </c>
      <c r="CT236" s="174">
        <f ca="1">IF(AE235&lt;=0,0,IF($C236-$CJ236&lt;=SUM($CL236:CS236),0,IF(BL236+$C236-$CJ236-SUM($CL236:CS236)&gt;AE235+AU236,AE235+AU236-BL236,$C236-$CJ236-SUM($CL236:CS236))))</f>
        <v>0</v>
      </c>
      <c r="CU236" s="174">
        <f ca="1">IF(AF235&lt;=0,0,IF($C236-$CJ236&lt;=SUM($CL236:CT236),0,IF(BM236+$C236-$CJ236-SUM($CL236:CT236)&gt;AF235+AV236,AF235+AV236-BM236,$C236-$CJ236-SUM($CL236:CT236))))</f>
        <v>0</v>
      </c>
      <c r="CV236" s="174">
        <f ca="1">IF(AG235&lt;=0,0,IF($C236-$CJ236&lt;=SUM($CL236:CU236),0,IF(BN236+$C236-$CJ236-SUM($CL236:CU236)&gt;AG235+AW236,AG235+AW236-BN236,$C236-$CJ236-SUM($CL236:CU236))))</f>
        <v>0</v>
      </c>
      <c r="CW236" s="174">
        <f ca="1">IF(AH235&lt;=0,0,IF($C236-$CJ236&lt;=SUM($CL236:CV236),0,IF(BO236+$C236-$CJ236-SUM($CL236:CV236)&gt;AH235+AX236,AH235+AX236-BO236,$C236-$CJ236-SUM($CL236:CV236))))</f>
        <v>0</v>
      </c>
      <c r="CX236" s="174">
        <f ca="1">IF(AI235&lt;=0,0,IF($C236-$CJ236&lt;=SUM($CL236:CW236),0,IF(BP236+$C236-$CJ236-SUM($CL236:CW236)&gt;AI235+AY236,AI235+AY236-BP236,$C236-$CJ236-SUM($CL236:CW236))))</f>
        <v>0</v>
      </c>
      <c r="CY236" s="174">
        <f ca="1">IF(AJ235&lt;=0,0,IF($C236-$CJ236&lt;=SUM($CL236:CX236),0,IF(BQ236+$C236-$CJ236-SUM($CL236:CX236)&gt;AJ235+AZ236,AJ235+AZ236-BQ236,$C236-$CJ236-SUM($CL236:CX236))))</f>
        <v>0</v>
      </c>
      <c r="CZ236" s="174">
        <f ca="1">IF(AK235&lt;=0,0,IF($C236-$CJ236&lt;=SUM($CL236:CY236),0,IF(BR236+$C236-$CJ236-SUM($CL236:CY236)&gt;AK235+BA236,AK235+BA236-BR236,$C236-$CJ236-SUM($CL236:CY236))))</f>
        <v>0</v>
      </c>
      <c r="DA236" s="176"/>
      <c r="DB236" s="176"/>
    </row>
    <row r="237" spans="1:106">
      <c r="A237" s="165" t="str">
        <f t="shared" ca="1" si="124"/>
        <v/>
      </c>
      <c r="B237" s="166" t="e">
        <f t="shared" ca="1" si="136"/>
        <v>#N/A</v>
      </c>
      <c r="C237" s="169" t="str">
        <f ca="1">IF(A237="","",IF(debteliminator,IF(($E$7-BS237)&lt;0,0,$E$7-BS237),0)+D237)</f>
        <v/>
      </c>
      <c r="D237" s="420"/>
      <c r="E237" s="172">
        <f t="shared" ca="1" si="137"/>
        <v>0</v>
      </c>
      <c r="F237" s="172">
        <f t="shared" ca="1" si="139"/>
        <v>0</v>
      </c>
      <c r="G237" s="172">
        <f t="shared" ca="1" si="140"/>
        <v>0</v>
      </c>
      <c r="H237" s="172">
        <f t="shared" ca="1" si="141"/>
        <v>0</v>
      </c>
      <c r="I237" s="172">
        <f t="shared" ca="1" si="142"/>
        <v>0</v>
      </c>
      <c r="J237" s="172">
        <f t="shared" ca="1" si="143"/>
        <v>0</v>
      </c>
      <c r="K237" s="172">
        <f t="shared" ca="1" si="144"/>
        <v>0</v>
      </c>
      <c r="L237" s="172">
        <f t="shared" ca="1" si="145"/>
        <v>0</v>
      </c>
      <c r="M237" s="172">
        <f t="shared" ca="1" si="146"/>
        <v>0</v>
      </c>
      <c r="N237" s="172">
        <f t="shared" ca="1" si="147"/>
        <v>0</v>
      </c>
      <c r="O237" s="172">
        <f t="shared" ca="1" si="148"/>
        <v>0</v>
      </c>
      <c r="P237" s="172">
        <f t="shared" ca="1" si="149"/>
        <v>0</v>
      </c>
      <c r="Q237" s="172">
        <f t="shared" ca="1" si="150"/>
        <v>0</v>
      </c>
      <c r="R237" s="172">
        <f t="shared" ca="1" si="151"/>
        <v>0</v>
      </c>
      <c r="S237" s="172">
        <f t="shared" ca="1" si="152"/>
        <v>0</v>
      </c>
      <c r="U237" s="169">
        <f t="shared" ca="1" si="125"/>
        <v>0</v>
      </c>
      <c r="V237" s="173">
        <f t="shared" ca="1" si="126"/>
        <v>0</v>
      </c>
      <c r="W237" s="174">
        <f t="shared" ca="1" si="127"/>
        <v>0</v>
      </c>
      <c r="X237" s="174">
        <f t="shared" ca="1" si="153"/>
        <v>0</v>
      </c>
      <c r="Y237" s="174">
        <f t="shared" ca="1" si="153"/>
        <v>0</v>
      </c>
      <c r="Z237" s="174">
        <f t="shared" ca="1" si="153"/>
        <v>0</v>
      </c>
      <c r="AA237" s="174">
        <f t="shared" ca="1" si="153"/>
        <v>0</v>
      </c>
      <c r="AB237" s="174">
        <f t="shared" ca="1" si="153"/>
        <v>0</v>
      </c>
      <c r="AC237" s="174">
        <f t="shared" ca="1" si="153"/>
        <v>0</v>
      </c>
      <c r="AD237" s="174">
        <f t="shared" ca="1" si="153"/>
        <v>0</v>
      </c>
      <c r="AE237" s="174">
        <f t="shared" ca="1" si="153"/>
        <v>0</v>
      </c>
      <c r="AF237" s="174">
        <f t="shared" ca="1" si="153"/>
        <v>0</v>
      </c>
      <c r="AG237" s="174">
        <f t="shared" ca="1" si="153"/>
        <v>0</v>
      </c>
      <c r="AH237" s="174">
        <f t="shared" ca="1" si="153"/>
        <v>0</v>
      </c>
      <c r="AI237" s="174">
        <f t="shared" ca="1" si="153"/>
        <v>0</v>
      </c>
      <c r="AJ237" s="174">
        <f t="shared" ca="1" si="153"/>
        <v>0</v>
      </c>
      <c r="AK237" s="174">
        <f t="shared" ca="1" si="153"/>
        <v>0</v>
      </c>
      <c r="AL237" s="179"/>
      <c r="AM237" s="174">
        <f t="shared" ca="1" si="129"/>
        <v>0</v>
      </c>
      <c r="AN237" s="174">
        <f t="shared" ca="1" si="154"/>
        <v>0</v>
      </c>
      <c r="AO237" s="174">
        <f t="shared" ca="1" si="154"/>
        <v>0</v>
      </c>
      <c r="AP237" s="174">
        <f t="shared" ca="1" si="154"/>
        <v>0</v>
      </c>
      <c r="AQ237" s="174">
        <f t="shared" ca="1" si="154"/>
        <v>0</v>
      </c>
      <c r="AR237" s="174">
        <f t="shared" ca="1" si="154"/>
        <v>0</v>
      </c>
      <c r="AS237" s="174">
        <f t="shared" ca="1" si="154"/>
        <v>0</v>
      </c>
      <c r="AT237" s="174">
        <f t="shared" ca="1" si="154"/>
        <v>0</v>
      </c>
      <c r="AU237" s="174">
        <f t="shared" ca="1" si="154"/>
        <v>0</v>
      </c>
      <c r="AV237" s="174">
        <f t="shared" ca="1" si="154"/>
        <v>0</v>
      </c>
      <c r="AW237" s="174">
        <f t="shared" ca="1" si="154"/>
        <v>0</v>
      </c>
      <c r="AX237" s="174">
        <f t="shared" ca="1" si="154"/>
        <v>0</v>
      </c>
      <c r="AY237" s="174">
        <f t="shared" ca="1" si="154"/>
        <v>0</v>
      </c>
      <c r="AZ237" s="174">
        <f t="shared" ca="1" si="154"/>
        <v>0</v>
      </c>
      <c r="BA237" s="174">
        <f t="shared" ca="1" si="154"/>
        <v>0</v>
      </c>
      <c r="BB237" s="175">
        <f t="shared" ca="1" si="131"/>
        <v>0</v>
      </c>
      <c r="BC237" s="176"/>
      <c r="BD237" s="174">
        <f t="shared" ca="1" si="132"/>
        <v>0</v>
      </c>
      <c r="BE237" s="174">
        <f t="shared" ca="1" si="155"/>
        <v>0</v>
      </c>
      <c r="BF237" s="174">
        <f t="shared" ca="1" si="155"/>
        <v>0</v>
      </c>
      <c r="BG237" s="174">
        <f t="shared" ca="1" si="155"/>
        <v>0</v>
      </c>
      <c r="BH237" s="174">
        <f t="shared" ca="1" si="155"/>
        <v>0</v>
      </c>
      <c r="BI237" s="174">
        <f t="shared" ca="1" si="155"/>
        <v>0</v>
      </c>
      <c r="BJ237" s="174">
        <f t="shared" ca="1" si="155"/>
        <v>0</v>
      </c>
      <c r="BK237" s="174">
        <f t="shared" ca="1" si="155"/>
        <v>0</v>
      </c>
      <c r="BL237" s="174">
        <f t="shared" ca="1" si="155"/>
        <v>0</v>
      </c>
      <c r="BM237" s="174">
        <f t="shared" ca="1" si="155"/>
        <v>0</v>
      </c>
      <c r="BN237" s="174">
        <f t="shared" ca="1" si="155"/>
        <v>0</v>
      </c>
      <c r="BO237" s="174">
        <f t="shared" ca="1" si="155"/>
        <v>0</v>
      </c>
      <c r="BP237" s="174">
        <f t="shared" ca="1" si="155"/>
        <v>0</v>
      </c>
      <c r="BQ237" s="174">
        <f t="shared" ca="1" si="155"/>
        <v>0</v>
      </c>
      <c r="BR237" s="174">
        <f t="shared" ca="1" si="155"/>
        <v>0</v>
      </c>
      <c r="BS237" s="177">
        <f t="shared" ca="1" si="134"/>
        <v>0</v>
      </c>
      <c r="BT237" s="175"/>
      <c r="BU237" s="178">
        <f ca="1">IF(NOT(debteliminator),0,IF(OR(E$11=0,W236+AM237-BD237&lt;=E$11),0,MIN(W236+AM237-BD237-E$11,$C237)))</f>
        <v>0</v>
      </c>
      <c r="BV237" s="174">
        <f ca="1">IF(NOT(debteliminator),0,IF(OR(F$11=0,X236+AN237-BE237&lt;=F$11),0,MIN(X236+AN237-BE237-F$11,$C237-SUM($BU237:BU237))))</f>
        <v>0</v>
      </c>
      <c r="BW237" s="174">
        <f ca="1">IF(NOT(debteliminator),0,IF(OR(G$11=0,Y236+AO237-BF237&lt;=G$11),0,MIN(Y236+AO237-BF237-G$11,$C237-SUM($BU237:BV237))))</f>
        <v>0</v>
      </c>
      <c r="BX237" s="174">
        <f ca="1">IF(NOT(debteliminator),0,IF(OR(H$11=0,Z236+AP237-BG237&lt;=H$11),0,MIN(Z236+AP237-BG237-H$11,$C237-SUM($BU237:BW237))))</f>
        <v>0</v>
      </c>
      <c r="BY237" s="174">
        <f ca="1">IF(NOT(debteliminator),0,IF(OR(I$11=0,AA236+AQ237-BH237&lt;=I$11),0,MIN(AA236+AQ237-BH237-I$11,$C237-SUM($BU237:BX237))))</f>
        <v>0</v>
      </c>
      <c r="BZ237" s="174">
        <f ca="1">IF(NOT(debteliminator),0,IF(OR(J$11=0,AB236+AR237-BI237&lt;=J$11),0,MIN(AB236+AR237-BI237-J$11,$C237-SUM($BU237:BY237))))</f>
        <v>0</v>
      </c>
      <c r="CA237" s="174">
        <f ca="1">IF(NOT(debteliminator),0,IF(OR(K$11=0,AC236+AS237-BJ237&lt;=K$11),0,MIN(AC236+AS237-BJ237-K$11,$C237-SUM($BU237:BZ237))))</f>
        <v>0</v>
      </c>
      <c r="CB237" s="174">
        <f ca="1">IF(NOT(debteliminator),0,IF(OR(L$11=0,AD236+AT237-BK237&lt;=L$11),0,MIN(AD236+AT237-BK237-L$11,$C237-SUM($BU237:CA237))))</f>
        <v>0</v>
      </c>
      <c r="CC237" s="174">
        <f ca="1">IF(NOT(debteliminator),0,IF(OR(M$11=0,AE236+AU237-BL237&lt;=M$11),0,MIN(AE236+AU237-BL237-M$11,$C237-SUM($BU237:CB237))))</f>
        <v>0</v>
      </c>
      <c r="CD237" s="174">
        <f ca="1">IF(NOT(debteliminator),0,IF(OR(N$11=0,AF236+AV237-BM237&lt;=N$11),0,MIN(AF236+AV237-BM237-N$11,$C237-SUM($BU237:CC237))))</f>
        <v>0</v>
      </c>
      <c r="CE237" s="174">
        <f ca="1">IF(NOT(debteliminator),0,IF(OR(O$11=0,AG236+AW237-BN237&lt;=O$11),0,MIN(AG236+AW237-BN237-O$11,$C237-SUM($BU237:CD237))))</f>
        <v>0</v>
      </c>
      <c r="CF237" s="174">
        <f ca="1">IF(NOT(debteliminator),0,IF(OR(P$11=0,AH236+AX237-BO237&lt;=P$11),0,MIN(AH236+AX237-BO237-P$11,$C237-SUM($BU237:CE237))))</f>
        <v>0</v>
      </c>
      <c r="CG237" s="174">
        <f ca="1">IF(NOT(debteliminator),0,IF(OR(Q$11=0,AI236+AY237-BP237&lt;=Q$11),0,MIN(AI236+AY237-BP237-Q$11,$C237-SUM($BU237:CF237))))</f>
        <v>0</v>
      </c>
      <c r="CH237" s="174">
        <f ca="1">IF(NOT(debteliminator),0,IF(OR(R$11=0,AJ236+AZ237-BQ237&lt;=R$11),0,MIN(AJ236+AZ237-BQ237-R$11,$C237-SUM($BU237:CG237))))</f>
        <v>0</v>
      </c>
      <c r="CI237" s="174">
        <f ca="1">IF(NOT(debteliminator),0,IF(OR(S$11=0,AK236+BA237-BR237&lt;=S$11),0,MIN(AK236+BA237-BR237-S$11,$C237-SUM($BU237:CH237))))</f>
        <v>0</v>
      </c>
      <c r="CJ237" s="177">
        <f t="shared" ca="1" si="135"/>
        <v>0</v>
      </c>
      <c r="CL237" s="178">
        <f t="shared" ca="1" si="138"/>
        <v>0</v>
      </c>
      <c r="CM237" s="174">
        <f ca="1">IF(X236&lt;=0,0,IF($C237-$CJ237&lt;=SUM($CL237:CL237),0,IF(BE237+$C237-$CJ237-SUM($CL237:CL237)&gt;X236+AN237,X236+AN237-BE237,$C237-$CJ237-SUM($CL237:CL237))))</f>
        <v>0</v>
      </c>
      <c r="CN237" s="174">
        <f ca="1">IF(Y236&lt;=0,0,IF($C237-$CJ237&lt;=SUM($CL237:CM237),0,IF(BF237+$C237-$CJ237-SUM($CL237:CM237)&gt;Y236+AO237,Y236+AO237-BF237,$C237-$CJ237-SUM($CL237:CM237))))</f>
        <v>0</v>
      </c>
      <c r="CO237" s="174">
        <f ca="1">IF(Z236&lt;=0,0,IF($C237-$CJ237&lt;=SUM($CL237:CN237),0,IF(BG237+$C237-$CJ237-SUM($CL237:CN237)&gt;Z236+AP237,Z236+AP237-BG237,$C237-$CJ237-SUM($CL237:CN237))))</f>
        <v>0</v>
      </c>
      <c r="CP237" s="174">
        <f ca="1">IF(AA236&lt;=0,0,IF($C237-$CJ237&lt;=SUM($CL237:CO237),0,IF(BH237+$C237-$CJ237-SUM($CL237:CO237)&gt;AA236+AQ237,AA236+AQ237-BH237,$C237-$CJ237-SUM($CL237:CO237))))</f>
        <v>0</v>
      </c>
      <c r="CQ237" s="174">
        <f ca="1">IF(AB236&lt;=0,0,IF($C237-$CJ237&lt;=SUM($CL237:CP237),0,IF(BI237+$C237-$CJ237-SUM($CL237:CP237)&gt;AB236+AR237,AB236+AR237-BI237,$C237-$CJ237-SUM($CL237:CP237))))</f>
        <v>0</v>
      </c>
      <c r="CR237" s="174">
        <f ca="1">IF(AC236&lt;=0,0,IF($C237-$CJ237&lt;=SUM($CL237:CQ237),0,IF(BJ237+$C237-$CJ237-SUM($CL237:CQ237)&gt;AC236+AS237,AC236+AS237-BJ237,$C237-$CJ237-SUM($CL237:CQ237))))</f>
        <v>0</v>
      </c>
      <c r="CS237" s="174">
        <f ca="1">IF(AD236&lt;=0,0,IF($C237-$CJ237&lt;=SUM($CL237:CR237),0,IF(BK237+$C237-$CJ237-SUM($CL237:CR237)&gt;AD236+AT237,AD236+AT237-BK237,$C237-$CJ237-SUM($CL237:CR237))))</f>
        <v>0</v>
      </c>
      <c r="CT237" s="174">
        <f ca="1">IF(AE236&lt;=0,0,IF($C237-$CJ237&lt;=SUM($CL237:CS237),0,IF(BL237+$C237-$CJ237-SUM($CL237:CS237)&gt;AE236+AU237,AE236+AU237-BL237,$C237-$CJ237-SUM($CL237:CS237))))</f>
        <v>0</v>
      </c>
      <c r="CU237" s="174">
        <f ca="1">IF(AF236&lt;=0,0,IF($C237-$CJ237&lt;=SUM($CL237:CT237),0,IF(BM237+$C237-$CJ237-SUM($CL237:CT237)&gt;AF236+AV237,AF236+AV237-BM237,$C237-$CJ237-SUM($CL237:CT237))))</f>
        <v>0</v>
      </c>
      <c r="CV237" s="174">
        <f ca="1">IF(AG236&lt;=0,0,IF($C237-$CJ237&lt;=SUM($CL237:CU237),0,IF(BN237+$C237-$CJ237-SUM($CL237:CU237)&gt;AG236+AW237,AG236+AW237-BN237,$C237-$CJ237-SUM($CL237:CU237))))</f>
        <v>0</v>
      </c>
      <c r="CW237" s="174">
        <f ca="1">IF(AH236&lt;=0,0,IF($C237-$CJ237&lt;=SUM($CL237:CV237),0,IF(BO237+$C237-$CJ237-SUM($CL237:CV237)&gt;AH236+AX237,AH236+AX237-BO237,$C237-$CJ237-SUM($CL237:CV237))))</f>
        <v>0</v>
      </c>
      <c r="CX237" s="174">
        <f ca="1">IF(AI236&lt;=0,0,IF($C237-$CJ237&lt;=SUM($CL237:CW237),0,IF(BP237+$C237-$CJ237-SUM($CL237:CW237)&gt;AI236+AY237,AI236+AY237-BP237,$C237-$CJ237-SUM($CL237:CW237))))</f>
        <v>0</v>
      </c>
      <c r="CY237" s="174">
        <f ca="1">IF(AJ236&lt;=0,0,IF($C237-$CJ237&lt;=SUM($CL237:CX237),0,IF(BQ237+$C237-$CJ237-SUM($CL237:CX237)&gt;AJ236+AZ237,AJ236+AZ237-BQ237,$C237-$CJ237-SUM($CL237:CX237))))</f>
        <v>0</v>
      </c>
      <c r="CZ237" s="174">
        <f ca="1">IF(AK236&lt;=0,0,IF($C237-$CJ237&lt;=SUM($CL237:CY237),0,IF(BR237+$C237-$CJ237-SUM($CL237:CY237)&gt;AK236+BA237,AK236+BA237-BR237,$C237-$CJ237-SUM($CL237:CY237))))</f>
        <v>0</v>
      </c>
      <c r="DA237" s="176"/>
      <c r="DB237" s="176"/>
    </row>
    <row r="238" spans="1:106">
      <c r="A238" s="165" t="str">
        <f t="shared" ca="1" si="124"/>
        <v/>
      </c>
      <c r="B238" s="166" t="e">
        <f t="shared" ca="1" si="136"/>
        <v>#N/A</v>
      </c>
      <c r="C238" s="169" t="str">
        <f ca="1">IF(A238="","",IF(debteliminator,IF(($E$7-BS238)&lt;0,0,$E$7-BS238),0)+D238)</f>
        <v/>
      </c>
      <c r="D238" s="420"/>
      <c r="E238" s="172">
        <f t="shared" ca="1" si="137"/>
        <v>0</v>
      </c>
      <c r="F238" s="172">
        <f t="shared" ca="1" si="139"/>
        <v>0</v>
      </c>
      <c r="G238" s="172">
        <f t="shared" ca="1" si="140"/>
        <v>0</v>
      </c>
      <c r="H238" s="172">
        <f t="shared" ca="1" si="141"/>
        <v>0</v>
      </c>
      <c r="I238" s="172">
        <f t="shared" ca="1" si="142"/>
        <v>0</v>
      </c>
      <c r="J238" s="172">
        <f t="shared" ca="1" si="143"/>
        <v>0</v>
      </c>
      <c r="K238" s="172">
        <f t="shared" ca="1" si="144"/>
        <v>0</v>
      </c>
      <c r="L238" s="172">
        <f t="shared" ca="1" si="145"/>
        <v>0</v>
      </c>
      <c r="M238" s="172">
        <f t="shared" ca="1" si="146"/>
        <v>0</v>
      </c>
      <c r="N238" s="172">
        <f t="shared" ca="1" si="147"/>
        <v>0</v>
      </c>
      <c r="O238" s="172">
        <f t="shared" ca="1" si="148"/>
        <v>0</v>
      </c>
      <c r="P238" s="172">
        <f t="shared" ca="1" si="149"/>
        <v>0</v>
      </c>
      <c r="Q238" s="172">
        <f t="shared" ca="1" si="150"/>
        <v>0</v>
      </c>
      <c r="R238" s="172">
        <f t="shared" ca="1" si="151"/>
        <v>0</v>
      </c>
      <c r="S238" s="172">
        <f t="shared" ca="1" si="152"/>
        <v>0</v>
      </c>
      <c r="U238" s="169">
        <f t="shared" ca="1" si="125"/>
        <v>0</v>
      </c>
      <c r="V238" s="173">
        <f t="shared" ca="1" si="126"/>
        <v>0</v>
      </c>
      <c r="W238" s="174">
        <f t="shared" ca="1" si="127"/>
        <v>0</v>
      </c>
      <c r="X238" s="174">
        <f t="shared" ca="1" si="153"/>
        <v>0</v>
      </c>
      <c r="Y238" s="174">
        <f t="shared" ca="1" si="153"/>
        <v>0</v>
      </c>
      <c r="Z238" s="174">
        <f t="shared" ca="1" si="153"/>
        <v>0</v>
      </c>
      <c r="AA238" s="174">
        <f t="shared" ca="1" si="153"/>
        <v>0</v>
      </c>
      <c r="AB238" s="174">
        <f t="shared" ca="1" si="153"/>
        <v>0</v>
      </c>
      <c r="AC238" s="174">
        <f t="shared" ca="1" si="153"/>
        <v>0</v>
      </c>
      <c r="AD238" s="174">
        <f t="shared" ca="1" si="153"/>
        <v>0</v>
      </c>
      <c r="AE238" s="174">
        <f t="shared" ca="1" si="153"/>
        <v>0</v>
      </c>
      <c r="AF238" s="174">
        <f t="shared" ca="1" si="153"/>
        <v>0</v>
      </c>
      <c r="AG238" s="174">
        <f t="shared" ca="1" si="153"/>
        <v>0</v>
      </c>
      <c r="AH238" s="174">
        <f t="shared" ca="1" si="153"/>
        <v>0</v>
      </c>
      <c r="AI238" s="174">
        <f t="shared" ca="1" si="153"/>
        <v>0</v>
      </c>
      <c r="AJ238" s="174">
        <f t="shared" ca="1" si="153"/>
        <v>0</v>
      </c>
      <c r="AK238" s="174">
        <f t="shared" ca="1" si="153"/>
        <v>0</v>
      </c>
      <c r="AL238" s="179"/>
      <c r="AM238" s="174">
        <f t="shared" ca="1" si="129"/>
        <v>0</v>
      </c>
      <c r="AN238" s="174">
        <f t="shared" ca="1" si="154"/>
        <v>0</v>
      </c>
      <c r="AO238" s="174">
        <f t="shared" ca="1" si="154"/>
        <v>0</v>
      </c>
      <c r="AP238" s="174">
        <f t="shared" ca="1" si="154"/>
        <v>0</v>
      </c>
      <c r="AQ238" s="174">
        <f t="shared" ca="1" si="154"/>
        <v>0</v>
      </c>
      <c r="AR238" s="174">
        <f t="shared" ca="1" si="154"/>
        <v>0</v>
      </c>
      <c r="AS238" s="174">
        <f t="shared" ca="1" si="154"/>
        <v>0</v>
      </c>
      <c r="AT238" s="174">
        <f t="shared" ca="1" si="154"/>
        <v>0</v>
      </c>
      <c r="AU238" s="174">
        <f t="shared" ca="1" si="154"/>
        <v>0</v>
      </c>
      <c r="AV238" s="174">
        <f t="shared" ca="1" si="154"/>
        <v>0</v>
      </c>
      <c r="AW238" s="174">
        <f t="shared" ca="1" si="154"/>
        <v>0</v>
      </c>
      <c r="AX238" s="174">
        <f t="shared" ca="1" si="154"/>
        <v>0</v>
      </c>
      <c r="AY238" s="174">
        <f t="shared" ca="1" si="154"/>
        <v>0</v>
      </c>
      <c r="AZ238" s="174">
        <f t="shared" ca="1" si="154"/>
        <v>0</v>
      </c>
      <c r="BA238" s="174">
        <f t="shared" ca="1" si="154"/>
        <v>0</v>
      </c>
      <c r="BB238" s="175">
        <f t="shared" ca="1" si="131"/>
        <v>0</v>
      </c>
      <c r="BC238" s="176"/>
      <c r="BD238" s="174">
        <f t="shared" ca="1" si="132"/>
        <v>0</v>
      </c>
      <c r="BE238" s="174">
        <f t="shared" ca="1" si="155"/>
        <v>0</v>
      </c>
      <c r="BF238" s="174">
        <f t="shared" ca="1" si="155"/>
        <v>0</v>
      </c>
      <c r="BG238" s="174">
        <f t="shared" ca="1" si="155"/>
        <v>0</v>
      </c>
      <c r="BH238" s="174">
        <f t="shared" ca="1" si="155"/>
        <v>0</v>
      </c>
      <c r="BI238" s="174">
        <f t="shared" ca="1" si="155"/>
        <v>0</v>
      </c>
      <c r="BJ238" s="174">
        <f t="shared" ca="1" si="155"/>
        <v>0</v>
      </c>
      <c r="BK238" s="174">
        <f t="shared" ca="1" si="155"/>
        <v>0</v>
      </c>
      <c r="BL238" s="174">
        <f t="shared" ca="1" si="155"/>
        <v>0</v>
      </c>
      <c r="BM238" s="174">
        <f t="shared" ca="1" si="155"/>
        <v>0</v>
      </c>
      <c r="BN238" s="174">
        <f t="shared" ca="1" si="155"/>
        <v>0</v>
      </c>
      <c r="BO238" s="174">
        <f t="shared" ca="1" si="155"/>
        <v>0</v>
      </c>
      <c r="BP238" s="174">
        <f t="shared" ca="1" si="155"/>
        <v>0</v>
      </c>
      <c r="BQ238" s="174">
        <f t="shared" ca="1" si="155"/>
        <v>0</v>
      </c>
      <c r="BR238" s="174">
        <f t="shared" ca="1" si="155"/>
        <v>0</v>
      </c>
      <c r="BS238" s="177">
        <f t="shared" ca="1" si="134"/>
        <v>0</v>
      </c>
      <c r="BT238" s="175"/>
      <c r="BU238" s="178">
        <f ca="1">IF(NOT(debteliminator),0,IF(OR(E$11=0,W237+AM238-BD238&lt;=E$11),0,MIN(W237+AM238-BD238-E$11,$C238)))</f>
        <v>0</v>
      </c>
      <c r="BV238" s="174">
        <f ca="1">IF(NOT(debteliminator),0,IF(OR(F$11=0,X237+AN238-BE238&lt;=F$11),0,MIN(X237+AN238-BE238-F$11,$C238-SUM($BU238:BU238))))</f>
        <v>0</v>
      </c>
      <c r="BW238" s="174">
        <f ca="1">IF(NOT(debteliminator),0,IF(OR(G$11=0,Y237+AO238-BF238&lt;=G$11),0,MIN(Y237+AO238-BF238-G$11,$C238-SUM($BU238:BV238))))</f>
        <v>0</v>
      </c>
      <c r="BX238" s="174">
        <f ca="1">IF(NOT(debteliminator),0,IF(OR(H$11=0,Z237+AP238-BG238&lt;=H$11),0,MIN(Z237+AP238-BG238-H$11,$C238-SUM($BU238:BW238))))</f>
        <v>0</v>
      </c>
      <c r="BY238" s="174">
        <f ca="1">IF(NOT(debteliminator),0,IF(OR(I$11=0,AA237+AQ238-BH238&lt;=I$11),0,MIN(AA237+AQ238-BH238-I$11,$C238-SUM($BU238:BX238))))</f>
        <v>0</v>
      </c>
      <c r="BZ238" s="174">
        <f ca="1">IF(NOT(debteliminator),0,IF(OR(J$11=0,AB237+AR238-BI238&lt;=J$11),0,MIN(AB237+AR238-BI238-J$11,$C238-SUM($BU238:BY238))))</f>
        <v>0</v>
      </c>
      <c r="CA238" s="174">
        <f ca="1">IF(NOT(debteliminator),0,IF(OR(K$11=0,AC237+AS238-BJ238&lt;=K$11),0,MIN(AC237+AS238-BJ238-K$11,$C238-SUM($BU238:BZ238))))</f>
        <v>0</v>
      </c>
      <c r="CB238" s="174">
        <f ca="1">IF(NOT(debteliminator),0,IF(OR(L$11=0,AD237+AT238-BK238&lt;=L$11),0,MIN(AD237+AT238-BK238-L$11,$C238-SUM($BU238:CA238))))</f>
        <v>0</v>
      </c>
      <c r="CC238" s="174">
        <f ca="1">IF(NOT(debteliminator),0,IF(OR(M$11=0,AE237+AU238-BL238&lt;=M$11),0,MIN(AE237+AU238-BL238-M$11,$C238-SUM($BU238:CB238))))</f>
        <v>0</v>
      </c>
      <c r="CD238" s="174">
        <f ca="1">IF(NOT(debteliminator),0,IF(OR(N$11=0,AF237+AV238-BM238&lt;=N$11),0,MIN(AF237+AV238-BM238-N$11,$C238-SUM($BU238:CC238))))</f>
        <v>0</v>
      </c>
      <c r="CE238" s="174">
        <f ca="1">IF(NOT(debteliminator),0,IF(OR(O$11=0,AG237+AW238-BN238&lt;=O$11),0,MIN(AG237+AW238-BN238-O$11,$C238-SUM($BU238:CD238))))</f>
        <v>0</v>
      </c>
      <c r="CF238" s="174">
        <f ca="1">IF(NOT(debteliminator),0,IF(OR(P$11=0,AH237+AX238-BO238&lt;=P$11),0,MIN(AH237+AX238-BO238-P$11,$C238-SUM($BU238:CE238))))</f>
        <v>0</v>
      </c>
      <c r="CG238" s="174">
        <f ca="1">IF(NOT(debteliminator),0,IF(OR(Q$11=0,AI237+AY238-BP238&lt;=Q$11),0,MIN(AI237+AY238-BP238-Q$11,$C238-SUM($BU238:CF238))))</f>
        <v>0</v>
      </c>
      <c r="CH238" s="174">
        <f ca="1">IF(NOT(debteliminator),0,IF(OR(R$11=0,AJ237+AZ238-BQ238&lt;=R$11),0,MIN(AJ237+AZ238-BQ238-R$11,$C238-SUM($BU238:CG238))))</f>
        <v>0</v>
      </c>
      <c r="CI238" s="174">
        <f ca="1">IF(NOT(debteliminator),0,IF(OR(S$11=0,AK237+BA238-BR238&lt;=S$11),0,MIN(AK237+BA238-BR238-S$11,$C238-SUM($BU238:CH238))))</f>
        <v>0</v>
      </c>
      <c r="CJ238" s="177">
        <f t="shared" ca="1" si="135"/>
        <v>0</v>
      </c>
      <c r="CL238" s="178">
        <f t="shared" ca="1" si="138"/>
        <v>0</v>
      </c>
      <c r="CM238" s="174">
        <f ca="1">IF(X237&lt;=0,0,IF($C238-$CJ238&lt;=SUM($CL238:CL238),0,IF(BE238+$C238-$CJ238-SUM($CL238:CL238)&gt;X237+AN238,X237+AN238-BE238,$C238-$CJ238-SUM($CL238:CL238))))</f>
        <v>0</v>
      </c>
      <c r="CN238" s="174">
        <f ca="1">IF(Y237&lt;=0,0,IF($C238-$CJ238&lt;=SUM($CL238:CM238),0,IF(BF238+$C238-$CJ238-SUM($CL238:CM238)&gt;Y237+AO238,Y237+AO238-BF238,$C238-$CJ238-SUM($CL238:CM238))))</f>
        <v>0</v>
      </c>
      <c r="CO238" s="174">
        <f ca="1">IF(Z237&lt;=0,0,IF($C238-$CJ238&lt;=SUM($CL238:CN238),0,IF(BG238+$C238-$CJ238-SUM($CL238:CN238)&gt;Z237+AP238,Z237+AP238-BG238,$C238-$CJ238-SUM($CL238:CN238))))</f>
        <v>0</v>
      </c>
      <c r="CP238" s="174">
        <f ca="1">IF(AA237&lt;=0,0,IF($C238-$CJ238&lt;=SUM($CL238:CO238),0,IF(BH238+$C238-$CJ238-SUM($CL238:CO238)&gt;AA237+AQ238,AA237+AQ238-BH238,$C238-$CJ238-SUM($CL238:CO238))))</f>
        <v>0</v>
      </c>
      <c r="CQ238" s="174">
        <f ca="1">IF(AB237&lt;=0,0,IF($C238-$CJ238&lt;=SUM($CL238:CP238),0,IF(BI238+$C238-$CJ238-SUM($CL238:CP238)&gt;AB237+AR238,AB237+AR238-BI238,$C238-$CJ238-SUM($CL238:CP238))))</f>
        <v>0</v>
      </c>
      <c r="CR238" s="174">
        <f ca="1">IF(AC237&lt;=0,0,IF($C238-$CJ238&lt;=SUM($CL238:CQ238),0,IF(BJ238+$C238-$CJ238-SUM($CL238:CQ238)&gt;AC237+AS238,AC237+AS238-BJ238,$C238-$CJ238-SUM($CL238:CQ238))))</f>
        <v>0</v>
      </c>
      <c r="CS238" s="174">
        <f ca="1">IF(AD237&lt;=0,0,IF($C238-$CJ238&lt;=SUM($CL238:CR238),0,IF(BK238+$C238-$CJ238-SUM($CL238:CR238)&gt;AD237+AT238,AD237+AT238-BK238,$C238-$CJ238-SUM($CL238:CR238))))</f>
        <v>0</v>
      </c>
      <c r="CT238" s="174">
        <f ca="1">IF(AE237&lt;=0,0,IF($C238-$CJ238&lt;=SUM($CL238:CS238),0,IF(BL238+$C238-$CJ238-SUM($CL238:CS238)&gt;AE237+AU238,AE237+AU238-BL238,$C238-$CJ238-SUM($CL238:CS238))))</f>
        <v>0</v>
      </c>
      <c r="CU238" s="174">
        <f ca="1">IF(AF237&lt;=0,0,IF($C238-$CJ238&lt;=SUM($CL238:CT238),0,IF(BM238+$C238-$CJ238-SUM($CL238:CT238)&gt;AF237+AV238,AF237+AV238-BM238,$C238-$CJ238-SUM($CL238:CT238))))</f>
        <v>0</v>
      </c>
      <c r="CV238" s="174">
        <f ca="1">IF(AG237&lt;=0,0,IF($C238-$CJ238&lt;=SUM($CL238:CU238),0,IF(BN238+$C238-$CJ238-SUM($CL238:CU238)&gt;AG237+AW238,AG237+AW238-BN238,$C238-$CJ238-SUM($CL238:CU238))))</f>
        <v>0</v>
      </c>
      <c r="CW238" s="174">
        <f ca="1">IF(AH237&lt;=0,0,IF($C238-$CJ238&lt;=SUM($CL238:CV238),0,IF(BO238+$C238-$CJ238-SUM($CL238:CV238)&gt;AH237+AX238,AH237+AX238-BO238,$C238-$CJ238-SUM($CL238:CV238))))</f>
        <v>0</v>
      </c>
      <c r="CX238" s="174">
        <f ca="1">IF(AI237&lt;=0,0,IF($C238-$CJ238&lt;=SUM($CL238:CW238),0,IF(BP238+$C238-$CJ238-SUM($CL238:CW238)&gt;AI237+AY238,AI237+AY238-BP238,$C238-$CJ238-SUM($CL238:CW238))))</f>
        <v>0</v>
      </c>
      <c r="CY238" s="174">
        <f ca="1">IF(AJ237&lt;=0,0,IF($C238-$CJ238&lt;=SUM($CL238:CX238),0,IF(BQ238+$C238-$CJ238-SUM($CL238:CX238)&gt;AJ237+AZ238,AJ237+AZ238-BQ238,$C238-$CJ238-SUM($CL238:CX238))))</f>
        <v>0</v>
      </c>
      <c r="CZ238" s="174">
        <f ca="1">IF(AK237&lt;=0,0,IF($C238-$CJ238&lt;=SUM($CL238:CY238),0,IF(BR238+$C238-$CJ238-SUM($CL238:CY238)&gt;AK237+BA238,AK237+BA238-BR238,$C238-$CJ238-SUM($CL238:CY238))))</f>
        <v>0</v>
      </c>
      <c r="DA238" s="176"/>
      <c r="DB238" s="176"/>
    </row>
    <row r="239" spans="1:106">
      <c r="A239" s="165" t="str">
        <f t="shared" ca="1" si="124"/>
        <v/>
      </c>
      <c r="B239" s="166" t="e">
        <f t="shared" ca="1" si="136"/>
        <v>#N/A</v>
      </c>
      <c r="C239" s="169" t="str">
        <f ca="1">IF(A239="","",IF(debteliminator,IF(($E$7-BS239)&lt;0,0,$E$7-BS239),0)+D239)</f>
        <v/>
      </c>
      <c r="D239" s="420"/>
      <c r="E239" s="172">
        <f t="shared" ca="1" si="137"/>
        <v>0</v>
      </c>
      <c r="F239" s="172">
        <f t="shared" ca="1" si="139"/>
        <v>0</v>
      </c>
      <c r="G239" s="172">
        <f t="shared" ca="1" si="140"/>
        <v>0</v>
      </c>
      <c r="H239" s="172">
        <f t="shared" ca="1" si="141"/>
        <v>0</v>
      </c>
      <c r="I239" s="172">
        <f t="shared" ca="1" si="142"/>
        <v>0</v>
      </c>
      <c r="J239" s="172">
        <f t="shared" ca="1" si="143"/>
        <v>0</v>
      </c>
      <c r="K239" s="172">
        <f t="shared" ca="1" si="144"/>
        <v>0</v>
      </c>
      <c r="L239" s="172">
        <f t="shared" ca="1" si="145"/>
        <v>0</v>
      </c>
      <c r="M239" s="172">
        <f t="shared" ca="1" si="146"/>
        <v>0</v>
      </c>
      <c r="N239" s="172">
        <f t="shared" ca="1" si="147"/>
        <v>0</v>
      </c>
      <c r="O239" s="172">
        <f t="shared" ca="1" si="148"/>
        <v>0</v>
      </c>
      <c r="P239" s="172">
        <f t="shared" ca="1" si="149"/>
        <v>0</v>
      </c>
      <c r="Q239" s="172">
        <f t="shared" ca="1" si="150"/>
        <v>0</v>
      </c>
      <c r="R239" s="172">
        <f t="shared" ca="1" si="151"/>
        <v>0</v>
      </c>
      <c r="S239" s="172">
        <f t="shared" ca="1" si="152"/>
        <v>0</v>
      </c>
      <c r="U239" s="169">
        <f t="shared" ca="1" si="125"/>
        <v>0</v>
      </c>
      <c r="V239" s="173">
        <f t="shared" ca="1" si="126"/>
        <v>0</v>
      </c>
      <c r="W239" s="174">
        <f t="shared" ca="1" si="127"/>
        <v>0</v>
      </c>
      <c r="X239" s="174">
        <f t="shared" ca="1" si="153"/>
        <v>0</v>
      </c>
      <c r="Y239" s="174">
        <f t="shared" ca="1" si="153"/>
        <v>0</v>
      </c>
      <c r="Z239" s="174">
        <f t="shared" ca="1" si="153"/>
        <v>0</v>
      </c>
      <c r="AA239" s="174">
        <f t="shared" ca="1" si="153"/>
        <v>0</v>
      </c>
      <c r="AB239" s="174">
        <f t="shared" ca="1" si="153"/>
        <v>0</v>
      </c>
      <c r="AC239" s="174">
        <f t="shared" ca="1" si="153"/>
        <v>0</v>
      </c>
      <c r="AD239" s="174">
        <f t="shared" ca="1" si="153"/>
        <v>0</v>
      </c>
      <c r="AE239" s="174">
        <f t="shared" ca="1" si="153"/>
        <v>0</v>
      </c>
      <c r="AF239" s="174">
        <f t="shared" ca="1" si="153"/>
        <v>0</v>
      </c>
      <c r="AG239" s="174">
        <f t="shared" ca="1" si="153"/>
        <v>0</v>
      </c>
      <c r="AH239" s="174">
        <f t="shared" ca="1" si="153"/>
        <v>0</v>
      </c>
      <c r="AI239" s="174">
        <f t="shared" ca="1" si="153"/>
        <v>0</v>
      </c>
      <c r="AJ239" s="174">
        <f t="shared" ca="1" si="153"/>
        <v>0</v>
      </c>
      <c r="AK239" s="174">
        <f t="shared" ca="1" si="153"/>
        <v>0</v>
      </c>
      <c r="AL239" s="179"/>
      <c r="AM239" s="174">
        <f t="shared" ca="1" si="129"/>
        <v>0</v>
      </c>
      <c r="AN239" s="174">
        <f t="shared" ca="1" si="154"/>
        <v>0</v>
      </c>
      <c r="AO239" s="174">
        <f t="shared" ca="1" si="154"/>
        <v>0</v>
      </c>
      <c r="AP239" s="174">
        <f t="shared" ca="1" si="154"/>
        <v>0</v>
      </c>
      <c r="AQ239" s="174">
        <f t="shared" ca="1" si="154"/>
        <v>0</v>
      </c>
      <c r="AR239" s="174">
        <f t="shared" ca="1" si="154"/>
        <v>0</v>
      </c>
      <c r="AS239" s="174">
        <f t="shared" ca="1" si="154"/>
        <v>0</v>
      </c>
      <c r="AT239" s="174">
        <f t="shared" ca="1" si="154"/>
        <v>0</v>
      </c>
      <c r="AU239" s="174">
        <f t="shared" ca="1" si="154"/>
        <v>0</v>
      </c>
      <c r="AV239" s="174">
        <f t="shared" ca="1" si="154"/>
        <v>0</v>
      </c>
      <c r="AW239" s="174">
        <f t="shared" ca="1" si="154"/>
        <v>0</v>
      </c>
      <c r="AX239" s="174">
        <f t="shared" ca="1" si="154"/>
        <v>0</v>
      </c>
      <c r="AY239" s="174">
        <f t="shared" ca="1" si="154"/>
        <v>0</v>
      </c>
      <c r="AZ239" s="174">
        <f t="shared" ca="1" si="154"/>
        <v>0</v>
      </c>
      <c r="BA239" s="174">
        <f t="shared" ca="1" si="154"/>
        <v>0</v>
      </c>
      <c r="BB239" s="175">
        <f t="shared" ca="1" si="131"/>
        <v>0</v>
      </c>
      <c r="BC239" s="176"/>
      <c r="BD239" s="174">
        <f t="shared" ca="1" si="132"/>
        <v>0</v>
      </c>
      <c r="BE239" s="174">
        <f t="shared" ca="1" si="155"/>
        <v>0</v>
      </c>
      <c r="BF239" s="174">
        <f t="shared" ca="1" si="155"/>
        <v>0</v>
      </c>
      <c r="BG239" s="174">
        <f t="shared" ca="1" si="155"/>
        <v>0</v>
      </c>
      <c r="BH239" s="174">
        <f t="shared" ca="1" si="155"/>
        <v>0</v>
      </c>
      <c r="BI239" s="174">
        <f t="shared" ca="1" si="155"/>
        <v>0</v>
      </c>
      <c r="BJ239" s="174">
        <f t="shared" ca="1" si="155"/>
        <v>0</v>
      </c>
      <c r="BK239" s="174">
        <f t="shared" ca="1" si="155"/>
        <v>0</v>
      </c>
      <c r="BL239" s="174">
        <f t="shared" ca="1" si="155"/>
        <v>0</v>
      </c>
      <c r="BM239" s="174">
        <f t="shared" ca="1" si="155"/>
        <v>0</v>
      </c>
      <c r="BN239" s="174">
        <f t="shared" ca="1" si="155"/>
        <v>0</v>
      </c>
      <c r="BO239" s="174">
        <f t="shared" ca="1" si="155"/>
        <v>0</v>
      </c>
      <c r="BP239" s="174">
        <f t="shared" ca="1" si="155"/>
        <v>0</v>
      </c>
      <c r="BQ239" s="174">
        <f t="shared" ca="1" si="155"/>
        <v>0</v>
      </c>
      <c r="BR239" s="174">
        <f t="shared" ca="1" si="155"/>
        <v>0</v>
      </c>
      <c r="BS239" s="177">
        <f t="shared" ca="1" si="134"/>
        <v>0</v>
      </c>
      <c r="BT239" s="175"/>
      <c r="BU239" s="178">
        <f ca="1">IF(NOT(debteliminator),0,IF(OR(E$11=0,W238+AM239-BD239&lt;=E$11),0,MIN(W238+AM239-BD239-E$11,$C239)))</f>
        <v>0</v>
      </c>
      <c r="BV239" s="174">
        <f ca="1">IF(NOT(debteliminator),0,IF(OR(F$11=0,X238+AN239-BE239&lt;=F$11),0,MIN(X238+AN239-BE239-F$11,$C239-SUM($BU239:BU239))))</f>
        <v>0</v>
      </c>
      <c r="BW239" s="174">
        <f ca="1">IF(NOT(debteliminator),0,IF(OR(G$11=0,Y238+AO239-BF239&lt;=G$11),0,MIN(Y238+AO239-BF239-G$11,$C239-SUM($BU239:BV239))))</f>
        <v>0</v>
      </c>
      <c r="BX239" s="174">
        <f ca="1">IF(NOT(debteliminator),0,IF(OR(H$11=0,Z238+AP239-BG239&lt;=H$11),0,MIN(Z238+AP239-BG239-H$11,$C239-SUM($BU239:BW239))))</f>
        <v>0</v>
      </c>
      <c r="BY239" s="174">
        <f ca="1">IF(NOT(debteliminator),0,IF(OR(I$11=0,AA238+AQ239-BH239&lt;=I$11),0,MIN(AA238+AQ239-BH239-I$11,$C239-SUM($BU239:BX239))))</f>
        <v>0</v>
      </c>
      <c r="BZ239" s="174">
        <f ca="1">IF(NOT(debteliminator),0,IF(OR(J$11=0,AB238+AR239-BI239&lt;=J$11),0,MIN(AB238+AR239-BI239-J$11,$C239-SUM($BU239:BY239))))</f>
        <v>0</v>
      </c>
      <c r="CA239" s="174">
        <f ca="1">IF(NOT(debteliminator),0,IF(OR(K$11=0,AC238+AS239-BJ239&lt;=K$11),0,MIN(AC238+AS239-BJ239-K$11,$C239-SUM($BU239:BZ239))))</f>
        <v>0</v>
      </c>
      <c r="CB239" s="174">
        <f ca="1">IF(NOT(debteliminator),0,IF(OR(L$11=0,AD238+AT239-BK239&lt;=L$11),0,MIN(AD238+AT239-BK239-L$11,$C239-SUM($BU239:CA239))))</f>
        <v>0</v>
      </c>
      <c r="CC239" s="174">
        <f ca="1">IF(NOT(debteliminator),0,IF(OR(M$11=0,AE238+AU239-BL239&lt;=M$11),0,MIN(AE238+AU239-BL239-M$11,$C239-SUM($BU239:CB239))))</f>
        <v>0</v>
      </c>
      <c r="CD239" s="174">
        <f ca="1">IF(NOT(debteliminator),0,IF(OR(N$11=0,AF238+AV239-BM239&lt;=N$11),0,MIN(AF238+AV239-BM239-N$11,$C239-SUM($BU239:CC239))))</f>
        <v>0</v>
      </c>
      <c r="CE239" s="174">
        <f ca="1">IF(NOT(debteliminator),0,IF(OR(O$11=0,AG238+AW239-BN239&lt;=O$11),0,MIN(AG238+AW239-BN239-O$11,$C239-SUM($BU239:CD239))))</f>
        <v>0</v>
      </c>
      <c r="CF239" s="174">
        <f ca="1">IF(NOT(debteliminator),0,IF(OR(P$11=0,AH238+AX239-BO239&lt;=P$11),0,MIN(AH238+AX239-BO239-P$11,$C239-SUM($BU239:CE239))))</f>
        <v>0</v>
      </c>
      <c r="CG239" s="174">
        <f ca="1">IF(NOT(debteliminator),0,IF(OR(Q$11=0,AI238+AY239-BP239&lt;=Q$11),0,MIN(AI238+AY239-BP239-Q$11,$C239-SUM($BU239:CF239))))</f>
        <v>0</v>
      </c>
      <c r="CH239" s="174">
        <f ca="1">IF(NOT(debteliminator),0,IF(OR(R$11=0,AJ238+AZ239-BQ239&lt;=R$11),0,MIN(AJ238+AZ239-BQ239-R$11,$C239-SUM($BU239:CG239))))</f>
        <v>0</v>
      </c>
      <c r="CI239" s="174">
        <f ca="1">IF(NOT(debteliminator),0,IF(OR(S$11=0,AK238+BA239-BR239&lt;=S$11),0,MIN(AK238+BA239-BR239-S$11,$C239-SUM($BU239:CH239))))</f>
        <v>0</v>
      </c>
      <c r="CJ239" s="177">
        <f t="shared" ca="1" si="135"/>
        <v>0</v>
      </c>
      <c r="CL239" s="178">
        <f t="shared" ca="1" si="138"/>
        <v>0</v>
      </c>
      <c r="CM239" s="174">
        <f ca="1">IF(X238&lt;=0,0,IF($C239-$CJ239&lt;=SUM($CL239:CL239),0,IF(BE239+$C239-$CJ239-SUM($CL239:CL239)&gt;X238+AN239,X238+AN239-BE239,$C239-$CJ239-SUM($CL239:CL239))))</f>
        <v>0</v>
      </c>
      <c r="CN239" s="174">
        <f ca="1">IF(Y238&lt;=0,0,IF($C239-$CJ239&lt;=SUM($CL239:CM239),0,IF(BF239+$C239-$CJ239-SUM($CL239:CM239)&gt;Y238+AO239,Y238+AO239-BF239,$C239-$CJ239-SUM($CL239:CM239))))</f>
        <v>0</v>
      </c>
      <c r="CO239" s="174">
        <f ca="1">IF(Z238&lt;=0,0,IF($C239-$CJ239&lt;=SUM($CL239:CN239),0,IF(BG239+$C239-$CJ239-SUM($CL239:CN239)&gt;Z238+AP239,Z238+AP239-BG239,$C239-$CJ239-SUM($CL239:CN239))))</f>
        <v>0</v>
      </c>
      <c r="CP239" s="174">
        <f ca="1">IF(AA238&lt;=0,0,IF($C239-$CJ239&lt;=SUM($CL239:CO239),0,IF(BH239+$C239-$CJ239-SUM($CL239:CO239)&gt;AA238+AQ239,AA238+AQ239-BH239,$C239-$CJ239-SUM($CL239:CO239))))</f>
        <v>0</v>
      </c>
      <c r="CQ239" s="174">
        <f ca="1">IF(AB238&lt;=0,0,IF($C239-$CJ239&lt;=SUM($CL239:CP239),0,IF(BI239+$C239-$CJ239-SUM($CL239:CP239)&gt;AB238+AR239,AB238+AR239-BI239,$C239-$CJ239-SUM($CL239:CP239))))</f>
        <v>0</v>
      </c>
      <c r="CR239" s="174">
        <f ca="1">IF(AC238&lt;=0,0,IF($C239-$CJ239&lt;=SUM($CL239:CQ239),0,IF(BJ239+$C239-$CJ239-SUM($CL239:CQ239)&gt;AC238+AS239,AC238+AS239-BJ239,$C239-$CJ239-SUM($CL239:CQ239))))</f>
        <v>0</v>
      </c>
      <c r="CS239" s="174">
        <f ca="1">IF(AD238&lt;=0,0,IF($C239-$CJ239&lt;=SUM($CL239:CR239),0,IF(BK239+$C239-$CJ239-SUM($CL239:CR239)&gt;AD238+AT239,AD238+AT239-BK239,$C239-$CJ239-SUM($CL239:CR239))))</f>
        <v>0</v>
      </c>
      <c r="CT239" s="174">
        <f ca="1">IF(AE238&lt;=0,0,IF($C239-$CJ239&lt;=SUM($CL239:CS239),0,IF(BL239+$C239-$CJ239-SUM($CL239:CS239)&gt;AE238+AU239,AE238+AU239-BL239,$C239-$CJ239-SUM($CL239:CS239))))</f>
        <v>0</v>
      </c>
      <c r="CU239" s="174">
        <f ca="1">IF(AF238&lt;=0,0,IF($C239-$CJ239&lt;=SUM($CL239:CT239),0,IF(BM239+$C239-$CJ239-SUM($CL239:CT239)&gt;AF238+AV239,AF238+AV239-BM239,$C239-$CJ239-SUM($CL239:CT239))))</f>
        <v>0</v>
      </c>
      <c r="CV239" s="174">
        <f ca="1">IF(AG238&lt;=0,0,IF($C239-$CJ239&lt;=SUM($CL239:CU239),0,IF(BN239+$C239-$CJ239-SUM($CL239:CU239)&gt;AG238+AW239,AG238+AW239-BN239,$C239-$CJ239-SUM($CL239:CU239))))</f>
        <v>0</v>
      </c>
      <c r="CW239" s="174">
        <f ca="1">IF(AH238&lt;=0,0,IF($C239-$CJ239&lt;=SUM($CL239:CV239),0,IF(BO239+$C239-$CJ239-SUM($CL239:CV239)&gt;AH238+AX239,AH238+AX239-BO239,$C239-$CJ239-SUM($CL239:CV239))))</f>
        <v>0</v>
      </c>
      <c r="CX239" s="174">
        <f ca="1">IF(AI238&lt;=0,0,IF($C239-$CJ239&lt;=SUM($CL239:CW239),0,IF(BP239+$C239-$CJ239-SUM($CL239:CW239)&gt;AI238+AY239,AI238+AY239-BP239,$C239-$CJ239-SUM($CL239:CW239))))</f>
        <v>0</v>
      </c>
      <c r="CY239" s="174">
        <f ca="1">IF(AJ238&lt;=0,0,IF($C239-$CJ239&lt;=SUM($CL239:CX239),0,IF(BQ239+$C239-$CJ239-SUM($CL239:CX239)&gt;AJ238+AZ239,AJ238+AZ239-BQ239,$C239-$CJ239-SUM($CL239:CX239))))</f>
        <v>0</v>
      </c>
      <c r="CZ239" s="174">
        <f ca="1">IF(AK238&lt;=0,0,IF($C239-$CJ239&lt;=SUM($CL239:CY239),0,IF(BR239+$C239-$CJ239-SUM($CL239:CY239)&gt;AK238+BA239,AK238+BA239-BR239,$C239-$CJ239-SUM($CL239:CY239))))</f>
        <v>0</v>
      </c>
      <c r="DA239" s="176"/>
      <c r="DB239" s="176"/>
    </row>
    <row r="240" spans="1:106">
      <c r="A240" s="165" t="str">
        <f t="shared" ca="1" si="124"/>
        <v/>
      </c>
      <c r="B240" s="166" t="e">
        <f t="shared" ca="1" si="136"/>
        <v>#N/A</v>
      </c>
      <c r="C240" s="169" t="str">
        <f ca="1">IF(A240="","",IF(debteliminator,IF(($E$7-BS240)&lt;0,0,$E$7-BS240),0)+D240)</f>
        <v/>
      </c>
      <c r="D240" s="420"/>
      <c r="E240" s="172">
        <f t="shared" ca="1" si="137"/>
        <v>0</v>
      </c>
      <c r="F240" s="172">
        <f t="shared" ca="1" si="139"/>
        <v>0</v>
      </c>
      <c r="G240" s="172">
        <f t="shared" ca="1" si="140"/>
        <v>0</v>
      </c>
      <c r="H240" s="172">
        <f t="shared" ca="1" si="141"/>
        <v>0</v>
      </c>
      <c r="I240" s="172">
        <f t="shared" ca="1" si="142"/>
        <v>0</v>
      </c>
      <c r="J240" s="172">
        <f t="shared" ca="1" si="143"/>
        <v>0</v>
      </c>
      <c r="K240" s="172">
        <f t="shared" ca="1" si="144"/>
        <v>0</v>
      </c>
      <c r="L240" s="172">
        <f t="shared" ca="1" si="145"/>
        <v>0</v>
      </c>
      <c r="M240" s="172">
        <f t="shared" ca="1" si="146"/>
        <v>0</v>
      </c>
      <c r="N240" s="172">
        <f t="shared" ca="1" si="147"/>
        <v>0</v>
      </c>
      <c r="O240" s="172">
        <f t="shared" ca="1" si="148"/>
        <v>0</v>
      </c>
      <c r="P240" s="172">
        <f t="shared" ca="1" si="149"/>
        <v>0</v>
      </c>
      <c r="Q240" s="172">
        <f t="shared" ca="1" si="150"/>
        <v>0</v>
      </c>
      <c r="R240" s="172">
        <f t="shared" ca="1" si="151"/>
        <v>0</v>
      </c>
      <c r="S240" s="172">
        <f t="shared" ca="1" si="152"/>
        <v>0</v>
      </c>
      <c r="U240" s="169">
        <f t="shared" ca="1" si="125"/>
        <v>0</v>
      </c>
      <c r="V240" s="173">
        <f t="shared" ca="1" si="126"/>
        <v>0</v>
      </c>
      <c r="W240" s="174">
        <f t="shared" ca="1" si="127"/>
        <v>0</v>
      </c>
      <c r="X240" s="174">
        <f t="shared" ca="1" si="153"/>
        <v>0</v>
      </c>
      <c r="Y240" s="174">
        <f t="shared" ca="1" si="153"/>
        <v>0</v>
      </c>
      <c r="Z240" s="174">
        <f t="shared" ca="1" si="153"/>
        <v>0</v>
      </c>
      <c r="AA240" s="174">
        <f t="shared" ca="1" si="153"/>
        <v>0</v>
      </c>
      <c r="AB240" s="174">
        <f t="shared" ca="1" si="153"/>
        <v>0</v>
      </c>
      <c r="AC240" s="174">
        <f t="shared" ca="1" si="153"/>
        <v>0</v>
      </c>
      <c r="AD240" s="174">
        <f t="shared" ca="1" si="153"/>
        <v>0</v>
      </c>
      <c r="AE240" s="174">
        <f t="shared" ca="1" si="153"/>
        <v>0</v>
      </c>
      <c r="AF240" s="174">
        <f t="shared" ca="1" si="153"/>
        <v>0</v>
      </c>
      <c r="AG240" s="174">
        <f t="shared" ca="1" si="153"/>
        <v>0</v>
      </c>
      <c r="AH240" s="174">
        <f t="shared" ca="1" si="153"/>
        <v>0</v>
      </c>
      <c r="AI240" s="174">
        <f t="shared" ca="1" si="153"/>
        <v>0</v>
      </c>
      <c r="AJ240" s="174">
        <f t="shared" ca="1" si="153"/>
        <v>0</v>
      </c>
      <c r="AK240" s="174">
        <f t="shared" ca="1" si="153"/>
        <v>0</v>
      </c>
      <c r="AL240" s="179"/>
      <c r="AM240" s="174">
        <f t="shared" ca="1" si="129"/>
        <v>0</v>
      </c>
      <c r="AN240" s="174">
        <f t="shared" ca="1" si="154"/>
        <v>0</v>
      </c>
      <c r="AO240" s="174">
        <f t="shared" ca="1" si="154"/>
        <v>0</v>
      </c>
      <c r="AP240" s="174">
        <f t="shared" ca="1" si="154"/>
        <v>0</v>
      </c>
      <c r="AQ240" s="174">
        <f t="shared" ca="1" si="154"/>
        <v>0</v>
      </c>
      <c r="AR240" s="174">
        <f t="shared" ca="1" si="154"/>
        <v>0</v>
      </c>
      <c r="AS240" s="174">
        <f t="shared" ca="1" si="154"/>
        <v>0</v>
      </c>
      <c r="AT240" s="174">
        <f t="shared" ca="1" si="154"/>
        <v>0</v>
      </c>
      <c r="AU240" s="174">
        <f t="shared" ca="1" si="154"/>
        <v>0</v>
      </c>
      <c r="AV240" s="174">
        <f t="shared" ca="1" si="154"/>
        <v>0</v>
      </c>
      <c r="AW240" s="174">
        <f t="shared" ca="1" si="154"/>
        <v>0</v>
      </c>
      <c r="AX240" s="174">
        <f t="shared" ca="1" si="154"/>
        <v>0</v>
      </c>
      <c r="AY240" s="174">
        <f t="shared" ca="1" si="154"/>
        <v>0</v>
      </c>
      <c r="AZ240" s="174">
        <f t="shared" ca="1" si="154"/>
        <v>0</v>
      </c>
      <c r="BA240" s="174">
        <f t="shared" ca="1" si="154"/>
        <v>0</v>
      </c>
      <c r="BB240" s="175">
        <f t="shared" ca="1" si="131"/>
        <v>0</v>
      </c>
      <c r="BC240" s="176"/>
      <c r="BD240" s="174">
        <f t="shared" ca="1" si="132"/>
        <v>0</v>
      </c>
      <c r="BE240" s="174">
        <f t="shared" ca="1" si="155"/>
        <v>0</v>
      </c>
      <c r="BF240" s="174">
        <f t="shared" ca="1" si="155"/>
        <v>0</v>
      </c>
      <c r="BG240" s="174">
        <f t="shared" ca="1" si="155"/>
        <v>0</v>
      </c>
      <c r="BH240" s="174">
        <f t="shared" ca="1" si="155"/>
        <v>0</v>
      </c>
      <c r="BI240" s="174">
        <f t="shared" ca="1" si="155"/>
        <v>0</v>
      </c>
      <c r="BJ240" s="174">
        <f t="shared" ca="1" si="155"/>
        <v>0</v>
      </c>
      <c r="BK240" s="174">
        <f t="shared" ca="1" si="155"/>
        <v>0</v>
      </c>
      <c r="BL240" s="174">
        <f t="shared" ca="1" si="155"/>
        <v>0</v>
      </c>
      <c r="BM240" s="174">
        <f t="shared" ca="1" si="155"/>
        <v>0</v>
      </c>
      <c r="BN240" s="174">
        <f t="shared" ca="1" si="155"/>
        <v>0</v>
      </c>
      <c r="BO240" s="174">
        <f t="shared" ca="1" si="155"/>
        <v>0</v>
      </c>
      <c r="BP240" s="174">
        <f t="shared" ca="1" si="155"/>
        <v>0</v>
      </c>
      <c r="BQ240" s="174">
        <f t="shared" ca="1" si="155"/>
        <v>0</v>
      </c>
      <c r="BR240" s="174">
        <f t="shared" ca="1" si="155"/>
        <v>0</v>
      </c>
      <c r="BS240" s="177">
        <f t="shared" ca="1" si="134"/>
        <v>0</v>
      </c>
      <c r="BT240" s="175"/>
      <c r="BU240" s="178">
        <f ca="1">IF(NOT(debteliminator),0,IF(OR(E$11=0,W239+AM240-BD240&lt;=E$11),0,MIN(W239+AM240-BD240-E$11,$C240)))</f>
        <v>0</v>
      </c>
      <c r="BV240" s="174">
        <f ca="1">IF(NOT(debteliminator),0,IF(OR(F$11=0,X239+AN240-BE240&lt;=F$11),0,MIN(X239+AN240-BE240-F$11,$C240-SUM($BU240:BU240))))</f>
        <v>0</v>
      </c>
      <c r="BW240" s="174">
        <f ca="1">IF(NOT(debteliminator),0,IF(OR(G$11=0,Y239+AO240-BF240&lt;=G$11),0,MIN(Y239+AO240-BF240-G$11,$C240-SUM($BU240:BV240))))</f>
        <v>0</v>
      </c>
      <c r="BX240" s="174">
        <f ca="1">IF(NOT(debteliminator),0,IF(OR(H$11=0,Z239+AP240-BG240&lt;=H$11),0,MIN(Z239+AP240-BG240-H$11,$C240-SUM($BU240:BW240))))</f>
        <v>0</v>
      </c>
      <c r="BY240" s="174">
        <f ca="1">IF(NOT(debteliminator),0,IF(OR(I$11=0,AA239+AQ240-BH240&lt;=I$11),0,MIN(AA239+AQ240-BH240-I$11,$C240-SUM($BU240:BX240))))</f>
        <v>0</v>
      </c>
      <c r="BZ240" s="174">
        <f ca="1">IF(NOT(debteliminator),0,IF(OR(J$11=0,AB239+AR240-BI240&lt;=J$11),0,MIN(AB239+AR240-BI240-J$11,$C240-SUM($BU240:BY240))))</f>
        <v>0</v>
      </c>
      <c r="CA240" s="174">
        <f ca="1">IF(NOT(debteliminator),0,IF(OR(K$11=0,AC239+AS240-BJ240&lt;=K$11),0,MIN(AC239+AS240-BJ240-K$11,$C240-SUM($BU240:BZ240))))</f>
        <v>0</v>
      </c>
      <c r="CB240" s="174">
        <f ca="1">IF(NOT(debteliminator),0,IF(OR(L$11=0,AD239+AT240-BK240&lt;=L$11),0,MIN(AD239+AT240-BK240-L$11,$C240-SUM($BU240:CA240))))</f>
        <v>0</v>
      </c>
      <c r="CC240" s="174">
        <f ca="1">IF(NOT(debteliminator),0,IF(OR(M$11=0,AE239+AU240-BL240&lt;=M$11),0,MIN(AE239+AU240-BL240-M$11,$C240-SUM($BU240:CB240))))</f>
        <v>0</v>
      </c>
      <c r="CD240" s="174">
        <f ca="1">IF(NOT(debteliminator),0,IF(OR(N$11=0,AF239+AV240-BM240&lt;=N$11),0,MIN(AF239+AV240-BM240-N$11,$C240-SUM($BU240:CC240))))</f>
        <v>0</v>
      </c>
      <c r="CE240" s="174">
        <f ca="1">IF(NOT(debteliminator),0,IF(OR(O$11=0,AG239+AW240-BN240&lt;=O$11),0,MIN(AG239+AW240-BN240-O$11,$C240-SUM($BU240:CD240))))</f>
        <v>0</v>
      </c>
      <c r="CF240" s="174">
        <f ca="1">IF(NOT(debteliminator),0,IF(OR(P$11=0,AH239+AX240-BO240&lt;=P$11),0,MIN(AH239+AX240-BO240-P$11,$C240-SUM($BU240:CE240))))</f>
        <v>0</v>
      </c>
      <c r="CG240" s="174">
        <f ca="1">IF(NOT(debteliminator),0,IF(OR(Q$11=0,AI239+AY240-BP240&lt;=Q$11),0,MIN(AI239+AY240-BP240-Q$11,$C240-SUM($BU240:CF240))))</f>
        <v>0</v>
      </c>
      <c r="CH240" s="174">
        <f ca="1">IF(NOT(debteliminator),0,IF(OR(R$11=0,AJ239+AZ240-BQ240&lt;=R$11),0,MIN(AJ239+AZ240-BQ240-R$11,$C240-SUM($BU240:CG240))))</f>
        <v>0</v>
      </c>
      <c r="CI240" s="174">
        <f ca="1">IF(NOT(debteliminator),0,IF(OR(S$11=0,AK239+BA240-BR240&lt;=S$11),0,MIN(AK239+BA240-BR240-S$11,$C240-SUM($BU240:CH240))))</f>
        <v>0</v>
      </c>
      <c r="CJ240" s="177">
        <f t="shared" ca="1" si="135"/>
        <v>0</v>
      </c>
      <c r="CL240" s="178">
        <f t="shared" ca="1" si="138"/>
        <v>0</v>
      </c>
      <c r="CM240" s="174">
        <f ca="1">IF(X239&lt;=0,0,IF($C240-$CJ240&lt;=SUM($CL240:CL240),0,IF(BE240+$C240-$CJ240-SUM($CL240:CL240)&gt;X239+AN240,X239+AN240-BE240,$C240-$CJ240-SUM($CL240:CL240))))</f>
        <v>0</v>
      </c>
      <c r="CN240" s="174">
        <f ca="1">IF(Y239&lt;=0,0,IF($C240-$CJ240&lt;=SUM($CL240:CM240),0,IF(BF240+$C240-$CJ240-SUM($CL240:CM240)&gt;Y239+AO240,Y239+AO240-BF240,$C240-$CJ240-SUM($CL240:CM240))))</f>
        <v>0</v>
      </c>
      <c r="CO240" s="174">
        <f ca="1">IF(Z239&lt;=0,0,IF($C240-$CJ240&lt;=SUM($CL240:CN240),0,IF(BG240+$C240-$CJ240-SUM($CL240:CN240)&gt;Z239+AP240,Z239+AP240-BG240,$C240-$CJ240-SUM($CL240:CN240))))</f>
        <v>0</v>
      </c>
      <c r="CP240" s="174">
        <f ca="1">IF(AA239&lt;=0,0,IF($C240-$CJ240&lt;=SUM($CL240:CO240),0,IF(BH240+$C240-$CJ240-SUM($CL240:CO240)&gt;AA239+AQ240,AA239+AQ240-BH240,$C240-$CJ240-SUM($CL240:CO240))))</f>
        <v>0</v>
      </c>
      <c r="CQ240" s="174">
        <f ca="1">IF(AB239&lt;=0,0,IF($C240-$CJ240&lt;=SUM($CL240:CP240),0,IF(BI240+$C240-$CJ240-SUM($CL240:CP240)&gt;AB239+AR240,AB239+AR240-BI240,$C240-$CJ240-SUM($CL240:CP240))))</f>
        <v>0</v>
      </c>
      <c r="CR240" s="174">
        <f ca="1">IF(AC239&lt;=0,0,IF($C240-$CJ240&lt;=SUM($CL240:CQ240),0,IF(BJ240+$C240-$CJ240-SUM($CL240:CQ240)&gt;AC239+AS240,AC239+AS240-BJ240,$C240-$CJ240-SUM($CL240:CQ240))))</f>
        <v>0</v>
      </c>
      <c r="CS240" s="174">
        <f ca="1">IF(AD239&lt;=0,0,IF($C240-$CJ240&lt;=SUM($CL240:CR240),0,IF(BK240+$C240-$CJ240-SUM($CL240:CR240)&gt;AD239+AT240,AD239+AT240-BK240,$C240-$CJ240-SUM($CL240:CR240))))</f>
        <v>0</v>
      </c>
      <c r="CT240" s="174">
        <f ca="1">IF(AE239&lt;=0,0,IF($C240-$CJ240&lt;=SUM($CL240:CS240),0,IF(BL240+$C240-$CJ240-SUM($CL240:CS240)&gt;AE239+AU240,AE239+AU240-BL240,$C240-$CJ240-SUM($CL240:CS240))))</f>
        <v>0</v>
      </c>
      <c r="CU240" s="174">
        <f ca="1">IF(AF239&lt;=0,0,IF($C240-$CJ240&lt;=SUM($CL240:CT240),0,IF(BM240+$C240-$CJ240-SUM($CL240:CT240)&gt;AF239+AV240,AF239+AV240-BM240,$C240-$CJ240-SUM($CL240:CT240))))</f>
        <v>0</v>
      </c>
      <c r="CV240" s="174">
        <f ca="1">IF(AG239&lt;=0,0,IF($C240-$CJ240&lt;=SUM($CL240:CU240),0,IF(BN240+$C240-$CJ240-SUM($CL240:CU240)&gt;AG239+AW240,AG239+AW240-BN240,$C240-$CJ240-SUM($CL240:CU240))))</f>
        <v>0</v>
      </c>
      <c r="CW240" s="174">
        <f ca="1">IF(AH239&lt;=0,0,IF($C240-$CJ240&lt;=SUM($CL240:CV240),0,IF(BO240+$C240-$CJ240-SUM($CL240:CV240)&gt;AH239+AX240,AH239+AX240-BO240,$C240-$CJ240-SUM($CL240:CV240))))</f>
        <v>0</v>
      </c>
      <c r="CX240" s="174">
        <f ca="1">IF(AI239&lt;=0,0,IF($C240-$CJ240&lt;=SUM($CL240:CW240),0,IF(BP240+$C240-$CJ240-SUM($CL240:CW240)&gt;AI239+AY240,AI239+AY240-BP240,$C240-$CJ240-SUM($CL240:CW240))))</f>
        <v>0</v>
      </c>
      <c r="CY240" s="174">
        <f ca="1">IF(AJ239&lt;=0,0,IF($C240-$CJ240&lt;=SUM($CL240:CX240),0,IF(BQ240+$C240-$CJ240-SUM($CL240:CX240)&gt;AJ239+AZ240,AJ239+AZ240-BQ240,$C240-$CJ240-SUM($CL240:CX240))))</f>
        <v>0</v>
      </c>
      <c r="CZ240" s="174">
        <f ca="1">IF(AK239&lt;=0,0,IF($C240-$CJ240&lt;=SUM($CL240:CY240),0,IF(BR240+$C240-$CJ240-SUM($CL240:CY240)&gt;AK239+BA240,AK239+BA240-BR240,$C240-$CJ240-SUM($CL240:CY240))))</f>
        <v>0</v>
      </c>
      <c r="DA240" s="176"/>
      <c r="DB240" s="176"/>
    </row>
    <row r="241" spans="1:106">
      <c r="A241" s="165" t="str">
        <f t="shared" ca="1" si="124"/>
        <v/>
      </c>
      <c r="B241" s="166" t="e">
        <f t="shared" ca="1" si="136"/>
        <v>#N/A</v>
      </c>
      <c r="C241" s="169" t="str">
        <f ca="1">IF(A241="","",IF(debteliminator,IF(($E$7-BS241)&lt;0,0,$E$7-BS241),0)+D241)</f>
        <v/>
      </c>
      <c r="D241" s="420"/>
      <c r="E241" s="172">
        <f t="shared" ca="1" si="137"/>
        <v>0</v>
      </c>
      <c r="F241" s="172">
        <f t="shared" ca="1" si="139"/>
        <v>0</v>
      </c>
      <c r="G241" s="172">
        <f t="shared" ca="1" si="140"/>
        <v>0</v>
      </c>
      <c r="H241" s="172">
        <f t="shared" ca="1" si="141"/>
        <v>0</v>
      </c>
      <c r="I241" s="172">
        <f t="shared" ca="1" si="142"/>
        <v>0</v>
      </c>
      <c r="J241" s="172">
        <f t="shared" ca="1" si="143"/>
        <v>0</v>
      </c>
      <c r="K241" s="172">
        <f t="shared" ca="1" si="144"/>
        <v>0</v>
      </c>
      <c r="L241" s="172">
        <f t="shared" ca="1" si="145"/>
        <v>0</v>
      </c>
      <c r="M241" s="172">
        <f t="shared" ca="1" si="146"/>
        <v>0</v>
      </c>
      <c r="N241" s="172">
        <f t="shared" ca="1" si="147"/>
        <v>0</v>
      </c>
      <c r="O241" s="172">
        <f t="shared" ca="1" si="148"/>
        <v>0</v>
      </c>
      <c r="P241" s="172">
        <f t="shared" ca="1" si="149"/>
        <v>0</v>
      </c>
      <c r="Q241" s="172">
        <f t="shared" ca="1" si="150"/>
        <v>0</v>
      </c>
      <c r="R241" s="172">
        <f t="shared" ca="1" si="151"/>
        <v>0</v>
      </c>
      <c r="S241" s="172">
        <f t="shared" ca="1" si="152"/>
        <v>0</v>
      </c>
      <c r="U241" s="169">
        <f t="shared" ca="1" si="125"/>
        <v>0</v>
      </c>
      <c r="V241" s="173">
        <f t="shared" ca="1" si="126"/>
        <v>0</v>
      </c>
      <c r="W241" s="174">
        <f t="shared" ca="1" si="127"/>
        <v>0</v>
      </c>
      <c r="X241" s="174">
        <f t="shared" ca="1" si="153"/>
        <v>0</v>
      </c>
      <c r="Y241" s="174">
        <f t="shared" ca="1" si="153"/>
        <v>0</v>
      </c>
      <c r="Z241" s="174">
        <f t="shared" ca="1" si="153"/>
        <v>0</v>
      </c>
      <c r="AA241" s="174">
        <f t="shared" ca="1" si="153"/>
        <v>0</v>
      </c>
      <c r="AB241" s="174">
        <f t="shared" ca="1" si="153"/>
        <v>0</v>
      </c>
      <c r="AC241" s="174">
        <f t="shared" ca="1" si="153"/>
        <v>0</v>
      </c>
      <c r="AD241" s="174">
        <f t="shared" ca="1" si="153"/>
        <v>0</v>
      </c>
      <c r="AE241" s="174">
        <f t="shared" ca="1" si="153"/>
        <v>0</v>
      </c>
      <c r="AF241" s="174">
        <f t="shared" ca="1" si="153"/>
        <v>0</v>
      </c>
      <c r="AG241" s="174">
        <f t="shared" ca="1" si="153"/>
        <v>0</v>
      </c>
      <c r="AH241" s="174">
        <f t="shared" ca="1" si="153"/>
        <v>0</v>
      </c>
      <c r="AI241" s="174">
        <f t="shared" ca="1" si="153"/>
        <v>0</v>
      </c>
      <c r="AJ241" s="174">
        <f t="shared" ca="1" si="153"/>
        <v>0</v>
      </c>
      <c r="AK241" s="174">
        <f t="shared" ca="1" si="153"/>
        <v>0</v>
      </c>
      <c r="AL241" s="179"/>
      <c r="AM241" s="174">
        <f t="shared" ca="1" si="129"/>
        <v>0</v>
      </c>
      <c r="AN241" s="174">
        <f t="shared" ca="1" si="154"/>
        <v>0</v>
      </c>
      <c r="AO241" s="174">
        <f t="shared" ca="1" si="154"/>
        <v>0</v>
      </c>
      <c r="AP241" s="174">
        <f t="shared" ca="1" si="154"/>
        <v>0</v>
      </c>
      <c r="AQ241" s="174">
        <f t="shared" ca="1" si="154"/>
        <v>0</v>
      </c>
      <c r="AR241" s="174">
        <f t="shared" ca="1" si="154"/>
        <v>0</v>
      </c>
      <c r="AS241" s="174">
        <f t="shared" ca="1" si="154"/>
        <v>0</v>
      </c>
      <c r="AT241" s="174">
        <f t="shared" ca="1" si="154"/>
        <v>0</v>
      </c>
      <c r="AU241" s="174">
        <f t="shared" ca="1" si="154"/>
        <v>0</v>
      </c>
      <c r="AV241" s="174">
        <f t="shared" ca="1" si="154"/>
        <v>0</v>
      </c>
      <c r="AW241" s="174">
        <f t="shared" ca="1" si="154"/>
        <v>0</v>
      </c>
      <c r="AX241" s="174">
        <f t="shared" ca="1" si="154"/>
        <v>0</v>
      </c>
      <c r="AY241" s="174">
        <f t="shared" ca="1" si="154"/>
        <v>0</v>
      </c>
      <c r="AZ241" s="174">
        <f t="shared" ca="1" si="154"/>
        <v>0</v>
      </c>
      <c r="BA241" s="174">
        <f t="shared" ca="1" si="154"/>
        <v>0</v>
      </c>
      <c r="BB241" s="175">
        <f t="shared" ca="1" si="131"/>
        <v>0</v>
      </c>
      <c r="BC241" s="176"/>
      <c r="BD241" s="174">
        <f t="shared" ca="1" si="132"/>
        <v>0</v>
      </c>
      <c r="BE241" s="174">
        <f t="shared" ca="1" si="155"/>
        <v>0</v>
      </c>
      <c r="BF241" s="174">
        <f t="shared" ca="1" si="155"/>
        <v>0</v>
      </c>
      <c r="BG241" s="174">
        <f t="shared" ca="1" si="155"/>
        <v>0</v>
      </c>
      <c r="BH241" s="174">
        <f t="shared" ca="1" si="155"/>
        <v>0</v>
      </c>
      <c r="BI241" s="174">
        <f t="shared" ca="1" si="155"/>
        <v>0</v>
      </c>
      <c r="BJ241" s="174">
        <f t="shared" ca="1" si="155"/>
        <v>0</v>
      </c>
      <c r="BK241" s="174">
        <f t="shared" ca="1" si="155"/>
        <v>0</v>
      </c>
      <c r="BL241" s="174">
        <f t="shared" ca="1" si="155"/>
        <v>0</v>
      </c>
      <c r="BM241" s="174">
        <f t="shared" ca="1" si="155"/>
        <v>0</v>
      </c>
      <c r="BN241" s="174">
        <f t="shared" ca="1" si="155"/>
        <v>0</v>
      </c>
      <c r="BO241" s="174">
        <f t="shared" ca="1" si="155"/>
        <v>0</v>
      </c>
      <c r="BP241" s="174">
        <f t="shared" ca="1" si="155"/>
        <v>0</v>
      </c>
      <c r="BQ241" s="174">
        <f t="shared" ca="1" si="155"/>
        <v>0</v>
      </c>
      <c r="BR241" s="174">
        <f t="shared" ca="1" si="155"/>
        <v>0</v>
      </c>
      <c r="BS241" s="177">
        <f t="shared" ca="1" si="134"/>
        <v>0</v>
      </c>
      <c r="BT241" s="175"/>
      <c r="BU241" s="178">
        <f ca="1">IF(NOT(debteliminator),0,IF(OR(E$11=0,W240+AM241-BD241&lt;=E$11),0,MIN(W240+AM241-BD241-E$11,$C241)))</f>
        <v>0</v>
      </c>
      <c r="BV241" s="174">
        <f ca="1">IF(NOT(debteliminator),0,IF(OR(F$11=0,X240+AN241-BE241&lt;=F$11),0,MIN(X240+AN241-BE241-F$11,$C241-SUM($BU241:BU241))))</f>
        <v>0</v>
      </c>
      <c r="BW241" s="174">
        <f ca="1">IF(NOT(debteliminator),0,IF(OR(G$11=0,Y240+AO241-BF241&lt;=G$11),0,MIN(Y240+AO241-BF241-G$11,$C241-SUM($BU241:BV241))))</f>
        <v>0</v>
      </c>
      <c r="BX241" s="174">
        <f ca="1">IF(NOT(debteliminator),0,IF(OR(H$11=0,Z240+AP241-BG241&lt;=H$11),0,MIN(Z240+AP241-BG241-H$11,$C241-SUM($BU241:BW241))))</f>
        <v>0</v>
      </c>
      <c r="BY241" s="174">
        <f ca="1">IF(NOT(debteliminator),0,IF(OR(I$11=0,AA240+AQ241-BH241&lt;=I$11),0,MIN(AA240+AQ241-BH241-I$11,$C241-SUM($BU241:BX241))))</f>
        <v>0</v>
      </c>
      <c r="BZ241" s="174">
        <f ca="1">IF(NOT(debteliminator),0,IF(OR(J$11=0,AB240+AR241-BI241&lt;=J$11),0,MIN(AB240+AR241-BI241-J$11,$C241-SUM($BU241:BY241))))</f>
        <v>0</v>
      </c>
      <c r="CA241" s="174">
        <f ca="1">IF(NOT(debteliminator),0,IF(OR(K$11=0,AC240+AS241-BJ241&lt;=K$11),0,MIN(AC240+AS241-BJ241-K$11,$C241-SUM($BU241:BZ241))))</f>
        <v>0</v>
      </c>
      <c r="CB241" s="174">
        <f ca="1">IF(NOT(debteliminator),0,IF(OR(L$11=0,AD240+AT241-BK241&lt;=L$11),0,MIN(AD240+AT241-BK241-L$11,$C241-SUM($BU241:CA241))))</f>
        <v>0</v>
      </c>
      <c r="CC241" s="174">
        <f ca="1">IF(NOT(debteliminator),0,IF(OR(M$11=0,AE240+AU241-BL241&lt;=M$11),0,MIN(AE240+AU241-BL241-M$11,$C241-SUM($BU241:CB241))))</f>
        <v>0</v>
      </c>
      <c r="CD241" s="174">
        <f ca="1">IF(NOT(debteliminator),0,IF(OR(N$11=0,AF240+AV241-BM241&lt;=N$11),0,MIN(AF240+AV241-BM241-N$11,$C241-SUM($BU241:CC241))))</f>
        <v>0</v>
      </c>
      <c r="CE241" s="174">
        <f ca="1">IF(NOT(debteliminator),0,IF(OR(O$11=0,AG240+AW241-BN241&lt;=O$11),0,MIN(AG240+AW241-BN241-O$11,$C241-SUM($BU241:CD241))))</f>
        <v>0</v>
      </c>
      <c r="CF241" s="174">
        <f ca="1">IF(NOT(debteliminator),0,IF(OR(P$11=0,AH240+AX241-BO241&lt;=P$11),0,MIN(AH240+AX241-BO241-P$11,$C241-SUM($BU241:CE241))))</f>
        <v>0</v>
      </c>
      <c r="CG241" s="174">
        <f ca="1">IF(NOT(debteliminator),0,IF(OR(Q$11=0,AI240+AY241-BP241&lt;=Q$11),0,MIN(AI240+AY241-BP241-Q$11,$C241-SUM($BU241:CF241))))</f>
        <v>0</v>
      </c>
      <c r="CH241" s="174">
        <f ca="1">IF(NOT(debteliminator),0,IF(OR(R$11=0,AJ240+AZ241-BQ241&lt;=R$11),0,MIN(AJ240+AZ241-BQ241-R$11,$C241-SUM($BU241:CG241))))</f>
        <v>0</v>
      </c>
      <c r="CI241" s="174">
        <f ca="1">IF(NOT(debteliminator),0,IF(OR(S$11=0,AK240+BA241-BR241&lt;=S$11),0,MIN(AK240+BA241-BR241-S$11,$C241-SUM($BU241:CH241))))</f>
        <v>0</v>
      </c>
      <c r="CJ241" s="177">
        <f t="shared" ca="1" si="135"/>
        <v>0</v>
      </c>
      <c r="CL241" s="178">
        <f t="shared" ca="1" si="138"/>
        <v>0</v>
      </c>
      <c r="CM241" s="174">
        <f ca="1">IF(X240&lt;=0,0,IF($C241-$CJ241&lt;=SUM($CL241:CL241),0,IF(BE241+$C241-$CJ241-SUM($CL241:CL241)&gt;X240+AN241,X240+AN241-BE241,$C241-$CJ241-SUM($CL241:CL241))))</f>
        <v>0</v>
      </c>
      <c r="CN241" s="174">
        <f ca="1">IF(Y240&lt;=0,0,IF($C241-$CJ241&lt;=SUM($CL241:CM241),0,IF(BF241+$C241-$CJ241-SUM($CL241:CM241)&gt;Y240+AO241,Y240+AO241-BF241,$C241-$CJ241-SUM($CL241:CM241))))</f>
        <v>0</v>
      </c>
      <c r="CO241" s="174">
        <f ca="1">IF(Z240&lt;=0,0,IF($C241-$CJ241&lt;=SUM($CL241:CN241),0,IF(BG241+$C241-$CJ241-SUM($CL241:CN241)&gt;Z240+AP241,Z240+AP241-BG241,$C241-$CJ241-SUM($CL241:CN241))))</f>
        <v>0</v>
      </c>
      <c r="CP241" s="174">
        <f ca="1">IF(AA240&lt;=0,0,IF($C241-$CJ241&lt;=SUM($CL241:CO241),0,IF(BH241+$C241-$CJ241-SUM($CL241:CO241)&gt;AA240+AQ241,AA240+AQ241-BH241,$C241-$CJ241-SUM($CL241:CO241))))</f>
        <v>0</v>
      </c>
      <c r="CQ241" s="174">
        <f ca="1">IF(AB240&lt;=0,0,IF($C241-$CJ241&lt;=SUM($CL241:CP241),0,IF(BI241+$C241-$CJ241-SUM($CL241:CP241)&gt;AB240+AR241,AB240+AR241-BI241,$C241-$CJ241-SUM($CL241:CP241))))</f>
        <v>0</v>
      </c>
      <c r="CR241" s="174">
        <f ca="1">IF(AC240&lt;=0,0,IF($C241-$CJ241&lt;=SUM($CL241:CQ241),0,IF(BJ241+$C241-$CJ241-SUM($CL241:CQ241)&gt;AC240+AS241,AC240+AS241-BJ241,$C241-$CJ241-SUM($CL241:CQ241))))</f>
        <v>0</v>
      </c>
      <c r="CS241" s="174">
        <f ca="1">IF(AD240&lt;=0,0,IF($C241-$CJ241&lt;=SUM($CL241:CR241),0,IF(BK241+$C241-$CJ241-SUM($CL241:CR241)&gt;AD240+AT241,AD240+AT241-BK241,$C241-$CJ241-SUM($CL241:CR241))))</f>
        <v>0</v>
      </c>
      <c r="CT241" s="174">
        <f ca="1">IF(AE240&lt;=0,0,IF($C241-$CJ241&lt;=SUM($CL241:CS241),0,IF(BL241+$C241-$CJ241-SUM($CL241:CS241)&gt;AE240+AU241,AE240+AU241-BL241,$C241-$CJ241-SUM($CL241:CS241))))</f>
        <v>0</v>
      </c>
      <c r="CU241" s="174">
        <f ca="1">IF(AF240&lt;=0,0,IF($C241-$CJ241&lt;=SUM($CL241:CT241),0,IF(BM241+$C241-$CJ241-SUM($CL241:CT241)&gt;AF240+AV241,AF240+AV241-BM241,$C241-$CJ241-SUM($CL241:CT241))))</f>
        <v>0</v>
      </c>
      <c r="CV241" s="174">
        <f ca="1">IF(AG240&lt;=0,0,IF($C241-$CJ241&lt;=SUM($CL241:CU241),0,IF(BN241+$C241-$CJ241-SUM($CL241:CU241)&gt;AG240+AW241,AG240+AW241-BN241,$C241-$CJ241-SUM($CL241:CU241))))</f>
        <v>0</v>
      </c>
      <c r="CW241" s="174">
        <f ca="1">IF(AH240&lt;=0,0,IF($C241-$CJ241&lt;=SUM($CL241:CV241),0,IF(BO241+$C241-$CJ241-SUM($CL241:CV241)&gt;AH240+AX241,AH240+AX241-BO241,$C241-$CJ241-SUM($CL241:CV241))))</f>
        <v>0</v>
      </c>
      <c r="CX241" s="174">
        <f ca="1">IF(AI240&lt;=0,0,IF($C241-$CJ241&lt;=SUM($CL241:CW241),0,IF(BP241+$C241-$CJ241-SUM($CL241:CW241)&gt;AI240+AY241,AI240+AY241-BP241,$C241-$CJ241-SUM($CL241:CW241))))</f>
        <v>0</v>
      </c>
      <c r="CY241" s="174">
        <f ca="1">IF(AJ240&lt;=0,0,IF($C241-$CJ241&lt;=SUM($CL241:CX241),0,IF(BQ241+$C241-$CJ241-SUM($CL241:CX241)&gt;AJ240+AZ241,AJ240+AZ241-BQ241,$C241-$CJ241-SUM($CL241:CX241))))</f>
        <v>0</v>
      </c>
      <c r="CZ241" s="174">
        <f ca="1">IF(AK240&lt;=0,0,IF($C241-$CJ241&lt;=SUM($CL241:CY241),0,IF(BR241+$C241-$CJ241-SUM($CL241:CY241)&gt;AK240+BA241,AK240+BA241-BR241,$C241-$CJ241-SUM($CL241:CY241))))</f>
        <v>0</v>
      </c>
      <c r="DA241" s="176"/>
      <c r="DB241" s="176"/>
    </row>
    <row r="242" spans="1:106">
      <c r="A242" s="165" t="str">
        <f t="shared" ca="1" si="124"/>
        <v/>
      </c>
      <c r="B242" s="166" t="e">
        <f t="shared" ca="1" si="136"/>
        <v>#N/A</v>
      </c>
      <c r="C242" s="169" t="str">
        <f ca="1">IF(A242="","",IF(debteliminator,IF(($E$7-BS242)&lt;0,0,$E$7-BS242),0)+D242)</f>
        <v/>
      </c>
      <c r="D242" s="420"/>
      <c r="E242" s="172">
        <f t="shared" ca="1" si="137"/>
        <v>0</v>
      </c>
      <c r="F242" s="172">
        <f t="shared" ca="1" si="139"/>
        <v>0</v>
      </c>
      <c r="G242" s="172">
        <f t="shared" ca="1" si="140"/>
        <v>0</v>
      </c>
      <c r="H242" s="172">
        <f t="shared" ca="1" si="141"/>
        <v>0</v>
      </c>
      <c r="I242" s="172">
        <f t="shared" ca="1" si="142"/>
        <v>0</v>
      </c>
      <c r="J242" s="172">
        <f t="shared" ca="1" si="143"/>
        <v>0</v>
      </c>
      <c r="K242" s="172">
        <f t="shared" ca="1" si="144"/>
        <v>0</v>
      </c>
      <c r="L242" s="172">
        <f t="shared" ca="1" si="145"/>
        <v>0</v>
      </c>
      <c r="M242" s="172">
        <f t="shared" ca="1" si="146"/>
        <v>0</v>
      </c>
      <c r="N242" s="172">
        <f t="shared" ca="1" si="147"/>
        <v>0</v>
      </c>
      <c r="O242" s="172">
        <f t="shared" ca="1" si="148"/>
        <v>0</v>
      </c>
      <c r="P242" s="172">
        <f t="shared" ca="1" si="149"/>
        <v>0</v>
      </c>
      <c r="Q242" s="172">
        <f t="shared" ca="1" si="150"/>
        <v>0</v>
      </c>
      <c r="R242" s="172">
        <f t="shared" ca="1" si="151"/>
        <v>0</v>
      </c>
      <c r="S242" s="172">
        <f t="shared" ca="1" si="152"/>
        <v>0</v>
      </c>
      <c r="U242" s="169">
        <f t="shared" ca="1" si="125"/>
        <v>0</v>
      </c>
      <c r="V242" s="173">
        <f t="shared" ca="1" si="126"/>
        <v>0</v>
      </c>
      <c r="W242" s="174">
        <f t="shared" ca="1" si="127"/>
        <v>0</v>
      </c>
      <c r="X242" s="174">
        <f t="shared" ca="1" si="153"/>
        <v>0</v>
      </c>
      <c r="Y242" s="174">
        <f t="shared" ca="1" si="153"/>
        <v>0</v>
      </c>
      <c r="Z242" s="174">
        <f t="shared" ca="1" si="153"/>
        <v>0</v>
      </c>
      <c r="AA242" s="174">
        <f t="shared" ca="1" si="153"/>
        <v>0</v>
      </c>
      <c r="AB242" s="174">
        <f t="shared" ca="1" si="153"/>
        <v>0</v>
      </c>
      <c r="AC242" s="174">
        <f t="shared" ca="1" si="153"/>
        <v>0</v>
      </c>
      <c r="AD242" s="174">
        <f t="shared" ca="1" si="153"/>
        <v>0</v>
      </c>
      <c r="AE242" s="174">
        <f t="shared" ca="1" si="153"/>
        <v>0</v>
      </c>
      <c r="AF242" s="174">
        <f t="shared" ca="1" si="153"/>
        <v>0</v>
      </c>
      <c r="AG242" s="174">
        <f t="shared" ca="1" si="153"/>
        <v>0</v>
      </c>
      <c r="AH242" s="174">
        <f t="shared" ca="1" si="153"/>
        <v>0</v>
      </c>
      <c r="AI242" s="174">
        <f t="shared" ca="1" si="153"/>
        <v>0</v>
      </c>
      <c r="AJ242" s="174">
        <f t="shared" ca="1" si="153"/>
        <v>0</v>
      </c>
      <c r="AK242" s="174">
        <f t="shared" ca="1" si="153"/>
        <v>0</v>
      </c>
      <c r="AL242" s="179"/>
      <c r="AM242" s="174">
        <f t="shared" ca="1" si="129"/>
        <v>0</v>
      </c>
      <c r="AN242" s="174">
        <f t="shared" ca="1" si="154"/>
        <v>0</v>
      </c>
      <c r="AO242" s="174">
        <f t="shared" ca="1" si="154"/>
        <v>0</v>
      </c>
      <c r="AP242" s="174">
        <f t="shared" ca="1" si="154"/>
        <v>0</v>
      </c>
      <c r="AQ242" s="174">
        <f t="shared" ca="1" si="154"/>
        <v>0</v>
      </c>
      <c r="AR242" s="174">
        <f t="shared" ca="1" si="154"/>
        <v>0</v>
      </c>
      <c r="AS242" s="174">
        <f t="shared" ca="1" si="154"/>
        <v>0</v>
      </c>
      <c r="AT242" s="174">
        <f t="shared" ca="1" si="154"/>
        <v>0</v>
      </c>
      <c r="AU242" s="174">
        <f t="shared" ca="1" si="154"/>
        <v>0</v>
      </c>
      <c r="AV242" s="174">
        <f t="shared" ca="1" si="154"/>
        <v>0</v>
      </c>
      <c r="AW242" s="174">
        <f t="shared" ca="1" si="154"/>
        <v>0</v>
      </c>
      <c r="AX242" s="174">
        <f t="shared" ca="1" si="154"/>
        <v>0</v>
      </c>
      <c r="AY242" s="174">
        <f t="shared" ca="1" si="154"/>
        <v>0</v>
      </c>
      <c r="AZ242" s="174">
        <f t="shared" ca="1" si="154"/>
        <v>0</v>
      </c>
      <c r="BA242" s="174">
        <f t="shared" ca="1" si="154"/>
        <v>0</v>
      </c>
      <c r="BB242" s="175">
        <f t="shared" ca="1" si="131"/>
        <v>0</v>
      </c>
      <c r="BC242" s="176"/>
      <c r="BD242" s="174">
        <f t="shared" ca="1" si="132"/>
        <v>0</v>
      </c>
      <c r="BE242" s="174">
        <f t="shared" ca="1" si="155"/>
        <v>0</v>
      </c>
      <c r="BF242" s="174">
        <f t="shared" ca="1" si="155"/>
        <v>0</v>
      </c>
      <c r="BG242" s="174">
        <f t="shared" ca="1" si="155"/>
        <v>0</v>
      </c>
      <c r="BH242" s="174">
        <f t="shared" ca="1" si="155"/>
        <v>0</v>
      </c>
      <c r="BI242" s="174">
        <f t="shared" ca="1" si="155"/>
        <v>0</v>
      </c>
      <c r="BJ242" s="174">
        <f t="shared" ca="1" si="155"/>
        <v>0</v>
      </c>
      <c r="BK242" s="174">
        <f t="shared" ca="1" si="155"/>
        <v>0</v>
      </c>
      <c r="BL242" s="174">
        <f t="shared" ca="1" si="155"/>
        <v>0</v>
      </c>
      <c r="BM242" s="174">
        <f t="shared" ca="1" si="155"/>
        <v>0</v>
      </c>
      <c r="BN242" s="174">
        <f t="shared" ca="1" si="155"/>
        <v>0</v>
      </c>
      <c r="BO242" s="174">
        <f t="shared" ca="1" si="155"/>
        <v>0</v>
      </c>
      <c r="BP242" s="174">
        <f t="shared" ca="1" si="155"/>
        <v>0</v>
      </c>
      <c r="BQ242" s="174">
        <f t="shared" ca="1" si="155"/>
        <v>0</v>
      </c>
      <c r="BR242" s="174">
        <f t="shared" ca="1" si="155"/>
        <v>0</v>
      </c>
      <c r="BS242" s="177">
        <f t="shared" ca="1" si="134"/>
        <v>0</v>
      </c>
      <c r="BT242" s="175"/>
      <c r="BU242" s="178">
        <f ca="1">IF(NOT(debteliminator),0,IF(OR(E$11=0,W241+AM242-BD242&lt;=E$11),0,MIN(W241+AM242-BD242-E$11,$C242)))</f>
        <v>0</v>
      </c>
      <c r="BV242" s="174">
        <f ca="1">IF(NOT(debteliminator),0,IF(OR(F$11=0,X241+AN242-BE242&lt;=F$11),0,MIN(X241+AN242-BE242-F$11,$C242-SUM($BU242:BU242))))</f>
        <v>0</v>
      </c>
      <c r="BW242" s="174">
        <f ca="1">IF(NOT(debteliminator),0,IF(OR(G$11=0,Y241+AO242-BF242&lt;=G$11),0,MIN(Y241+AO242-BF242-G$11,$C242-SUM($BU242:BV242))))</f>
        <v>0</v>
      </c>
      <c r="BX242" s="174">
        <f ca="1">IF(NOT(debteliminator),0,IF(OR(H$11=0,Z241+AP242-BG242&lt;=H$11),0,MIN(Z241+AP242-BG242-H$11,$C242-SUM($BU242:BW242))))</f>
        <v>0</v>
      </c>
      <c r="BY242" s="174">
        <f ca="1">IF(NOT(debteliminator),0,IF(OR(I$11=0,AA241+AQ242-BH242&lt;=I$11),0,MIN(AA241+AQ242-BH242-I$11,$C242-SUM($BU242:BX242))))</f>
        <v>0</v>
      </c>
      <c r="BZ242" s="174">
        <f ca="1">IF(NOT(debteliminator),0,IF(OR(J$11=0,AB241+AR242-BI242&lt;=J$11),0,MIN(AB241+AR242-BI242-J$11,$C242-SUM($BU242:BY242))))</f>
        <v>0</v>
      </c>
      <c r="CA242" s="174">
        <f ca="1">IF(NOT(debteliminator),0,IF(OR(K$11=0,AC241+AS242-BJ242&lt;=K$11),0,MIN(AC241+AS242-BJ242-K$11,$C242-SUM($BU242:BZ242))))</f>
        <v>0</v>
      </c>
      <c r="CB242" s="174">
        <f ca="1">IF(NOT(debteliminator),0,IF(OR(L$11=0,AD241+AT242-BK242&lt;=L$11),0,MIN(AD241+AT242-BK242-L$11,$C242-SUM($BU242:CA242))))</f>
        <v>0</v>
      </c>
      <c r="CC242" s="174">
        <f ca="1">IF(NOT(debteliminator),0,IF(OR(M$11=0,AE241+AU242-BL242&lt;=M$11),0,MIN(AE241+AU242-BL242-M$11,$C242-SUM($BU242:CB242))))</f>
        <v>0</v>
      </c>
      <c r="CD242" s="174">
        <f ca="1">IF(NOT(debteliminator),0,IF(OR(N$11=0,AF241+AV242-BM242&lt;=N$11),0,MIN(AF241+AV242-BM242-N$11,$C242-SUM($BU242:CC242))))</f>
        <v>0</v>
      </c>
      <c r="CE242" s="174">
        <f ca="1">IF(NOT(debteliminator),0,IF(OR(O$11=0,AG241+AW242-BN242&lt;=O$11),0,MIN(AG241+AW242-BN242-O$11,$C242-SUM($BU242:CD242))))</f>
        <v>0</v>
      </c>
      <c r="CF242" s="174">
        <f ca="1">IF(NOT(debteliminator),0,IF(OR(P$11=0,AH241+AX242-BO242&lt;=P$11),0,MIN(AH241+AX242-BO242-P$11,$C242-SUM($BU242:CE242))))</f>
        <v>0</v>
      </c>
      <c r="CG242" s="174">
        <f ca="1">IF(NOT(debteliminator),0,IF(OR(Q$11=0,AI241+AY242-BP242&lt;=Q$11),0,MIN(AI241+AY242-BP242-Q$11,$C242-SUM($BU242:CF242))))</f>
        <v>0</v>
      </c>
      <c r="CH242" s="174">
        <f ca="1">IF(NOT(debteliminator),0,IF(OR(R$11=0,AJ241+AZ242-BQ242&lt;=R$11),0,MIN(AJ241+AZ242-BQ242-R$11,$C242-SUM($BU242:CG242))))</f>
        <v>0</v>
      </c>
      <c r="CI242" s="174">
        <f ca="1">IF(NOT(debteliminator),0,IF(OR(S$11=0,AK241+BA242-BR242&lt;=S$11),0,MIN(AK241+BA242-BR242-S$11,$C242-SUM($BU242:CH242))))</f>
        <v>0</v>
      </c>
      <c r="CJ242" s="177">
        <f t="shared" ca="1" si="135"/>
        <v>0</v>
      </c>
      <c r="CL242" s="178">
        <f t="shared" ca="1" si="138"/>
        <v>0</v>
      </c>
      <c r="CM242" s="174">
        <f ca="1">IF(X241&lt;=0,0,IF($C242-$CJ242&lt;=SUM($CL242:CL242),0,IF(BE242+$C242-$CJ242-SUM($CL242:CL242)&gt;X241+AN242,X241+AN242-BE242,$C242-$CJ242-SUM($CL242:CL242))))</f>
        <v>0</v>
      </c>
      <c r="CN242" s="174">
        <f ca="1">IF(Y241&lt;=0,0,IF($C242-$CJ242&lt;=SUM($CL242:CM242),0,IF(BF242+$C242-$CJ242-SUM($CL242:CM242)&gt;Y241+AO242,Y241+AO242-BF242,$C242-$CJ242-SUM($CL242:CM242))))</f>
        <v>0</v>
      </c>
      <c r="CO242" s="174">
        <f ca="1">IF(Z241&lt;=0,0,IF($C242-$CJ242&lt;=SUM($CL242:CN242),0,IF(BG242+$C242-$CJ242-SUM($CL242:CN242)&gt;Z241+AP242,Z241+AP242-BG242,$C242-$CJ242-SUM($CL242:CN242))))</f>
        <v>0</v>
      </c>
      <c r="CP242" s="174">
        <f ca="1">IF(AA241&lt;=0,0,IF($C242-$CJ242&lt;=SUM($CL242:CO242),0,IF(BH242+$C242-$CJ242-SUM($CL242:CO242)&gt;AA241+AQ242,AA241+AQ242-BH242,$C242-$CJ242-SUM($CL242:CO242))))</f>
        <v>0</v>
      </c>
      <c r="CQ242" s="174">
        <f ca="1">IF(AB241&lt;=0,0,IF($C242-$CJ242&lt;=SUM($CL242:CP242),0,IF(BI242+$C242-$CJ242-SUM($CL242:CP242)&gt;AB241+AR242,AB241+AR242-BI242,$C242-$CJ242-SUM($CL242:CP242))))</f>
        <v>0</v>
      </c>
      <c r="CR242" s="174">
        <f ca="1">IF(AC241&lt;=0,0,IF($C242-$CJ242&lt;=SUM($CL242:CQ242),0,IF(BJ242+$C242-$CJ242-SUM($CL242:CQ242)&gt;AC241+AS242,AC241+AS242-BJ242,$C242-$CJ242-SUM($CL242:CQ242))))</f>
        <v>0</v>
      </c>
      <c r="CS242" s="174">
        <f ca="1">IF(AD241&lt;=0,0,IF($C242-$CJ242&lt;=SUM($CL242:CR242),0,IF(BK242+$C242-$CJ242-SUM($CL242:CR242)&gt;AD241+AT242,AD241+AT242-BK242,$C242-$CJ242-SUM($CL242:CR242))))</f>
        <v>0</v>
      </c>
      <c r="CT242" s="174">
        <f ca="1">IF(AE241&lt;=0,0,IF($C242-$CJ242&lt;=SUM($CL242:CS242),0,IF(BL242+$C242-$CJ242-SUM($CL242:CS242)&gt;AE241+AU242,AE241+AU242-BL242,$C242-$CJ242-SUM($CL242:CS242))))</f>
        <v>0</v>
      </c>
      <c r="CU242" s="174">
        <f ca="1">IF(AF241&lt;=0,0,IF($C242-$CJ242&lt;=SUM($CL242:CT242),0,IF(BM242+$C242-$CJ242-SUM($CL242:CT242)&gt;AF241+AV242,AF241+AV242-BM242,$C242-$CJ242-SUM($CL242:CT242))))</f>
        <v>0</v>
      </c>
      <c r="CV242" s="174">
        <f ca="1">IF(AG241&lt;=0,0,IF($C242-$CJ242&lt;=SUM($CL242:CU242),0,IF(BN242+$C242-$CJ242-SUM($CL242:CU242)&gt;AG241+AW242,AG241+AW242-BN242,$C242-$CJ242-SUM($CL242:CU242))))</f>
        <v>0</v>
      </c>
      <c r="CW242" s="174">
        <f ca="1">IF(AH241&lt;=0,0,IF($C242-$CJ242&lt;=SUM($CL242:CV242),0,IF(BO242+$C242-$CJ242-SUM($CL242:CV242)&gt;AH241+AX242,AH241+AX242-BO242,$C242-$CJ242-SUM($CL242:CV242))))</f>
        <v>0</v>
      </c>
      <c r="CX242" s="174">
        <f ca="1">IF(AI241&lt;=0,0,IF($C242-$CJ242&lt;=SUM($CL242:CW242),0,IF(BP242+$C242-$CJ242-SUM($CL242:CW242)&gt;AI241+AY242,AI241+AY242-BP242,$C242-$CJ242-SUM($CL242:CW242))))</f>
        <v>0</v>
      </c>
      <c r="CY242" s="174">
        <f ca="1">IF(AJ241&lt;=0,0,IF($C242-$CJ242&lt;=SUM($CL242:CX242),0,IF(BQ242+$C242-$CJ242-SUM($CL242:CX242)&gt;AJ241+AZ242,AJ241+AZ242-BQ242,$C242-$CJ242-SUM($CL242:CX242))))</f>
        <v>0</v>
      </c>
      <c r="CZ242" s="174">
        <f ca="1">IF(AK241&lt;=0,0,IF($C242-$CJ242&lt;=SUM($CL242:CY242),0,IF(BR242+$C242-$CJ242-SUM($CL242:CY242)&gt;AK241+BA242,AK241+BA242-BR242,$C242-$CJ242-SUM($CL242:CY242))))</f>
        <v>0</v>
      </c>
      <c r="DA242" s="176"/>
      <c r="DB242" s="176"/>
    </row>
    <row r="243" spans="1:106">
      <c r="A243" s="165" t="str">
        <f t="shared" ca="1" si="124"/>
        <v/>
      </c>
      <c r="B243" s="166" t="e">
        <f t="shared" ca="1" si="136"/>
        <v>#N/A</v>
      </c>
      <c r="C243" s="169" t="str">
        <f ca="1">IF(A243="","",IF(debteliminator,IF(($E$7-BS243)&lt;0,0,$E$7-BS243),0)+D243)</f>
        <v/>
      </c>
      <c r="D243" s="420"/>
      <c r="E243" s="172">
        <f t="shared" ca="1" si="137"/>
        <v>0</v>
      </c>
      <c r="F243" s="172">
        <f t="shared" ca="1" si="139"/>
        <v>0</v>
      </c>
      <c r="G243" s="172">
        <f t="shared" ca="1" si="140"/>
        <v>0</v>
      </c>
      <c r="H243" s="172">
        <f t="shared" ca="1" si="141"/>
        <v>0</v>
      </c>
      <c r="I243" s="172">
        <f t="shared" ca="1" si="142"/>
        <v>0</v>
      </c>
      <c r="J243" s="172">
        <f t="shared" ca="1" si="143"/>
        <v>0</v>
      </c>
      <c r="K243" s="172">
        <f t="shared" ca="1" si="144"/>
        <v>0</v>
      </c>
      <c r="L243" s="172">
        <f t="shared" ca="1" si="145"/>
        <v>0</v>
      </c>
      <c r="M243" s="172">
        <f t="shared" ca="1" si="146"/>
        <v>0</v>
      </c>
      <c r="N243" s="172">
        <f t="shared" ca="1" si="147"/>
        <v>0</v>
      </c>
      <c r="O243" s="172">
        <f t="shared" ca="1" si="148"/>
        <v>0</v>
      </c>
      <c r="P243" s="172">
        <f t="shared" ca="1" si="149"/>
        <v>0</v>
      </c>
      <c r="Q243" s="172">
        <f t="shared" ca="1" si="150"/>
        <v>0</v>
      </c>
      <c r="R243" s="172">
        <f t="shared" ca="1" si="151"/>
        <v>0</v>
      </c>
      <c r="S243" s="172">
        <f t="shared" ca="1" si="152"/>
        <v>0</v>
      </c>
      <c r="U243" s="169">
        <f t="shared" ca="1" si="125"/>
        <v>0</v>
      </c>
      <c r="V243" s="173">
        <f t="shared" ca="1" si="126"/>
        <v>0</v>
      </c>
      <c r="W243" s="174">
        <f t="shared" ca="1" si="127"/>
        <v>0</v>
      </c>
      <c r="X243" s="174">
        <f t="shared" ca="1" si="153"/>
        <v>0</v>
      </c>
      <c r="Y243" s="174">
        <f t="shared" ca="1" si="153"/>
        <v>0</v>
      </c>
      <c r="Z243" s="174">
        <f t="shared" ca="1" si="153"/>
        <v>0</v>
      </c>
      <c r="AA243" s="174">
        <f t="shared" ca="1" si="153"/>
        <v>0</v>
      </c>
      <c r="AB243" s="174">
        <f t="shared" ca="1" si="153"/>
        <v>0</v>
      </c>
      <c r="AC243" s="174">
        <f t="shared" ca="1" si="153"/>
        <v>0</v>
      </c>
      <c r="AD243" s="174">
        <f t="shared" ca="1" si="153"/>
        <v>0</v>
      </c>
      <c r="AE243" s="174">
        <f t="shared" ca="1" si="153"/>
        <v>0</v>
      </c>
      <c r="AF243" s="174">
        <f t="shared" ca="1" si="153"/>
        <v>0</v>
      </c>
      <c r="AG243" s="174">
        <f t="shared" ca="1" si="153"/>
        <v>0</v>
      </c>
      <c r="AH243" s="174">
        <f t="shared" ca="1" si="153"/>
        <v>0</v>
      </c>
      <c r="AI243" s="174">
        <f t="shared" ca="1" si="153"/>
        <v>0</v>
      </c>
      <c r="AJ243" s="174">
        <f t="shared" ca="1" si="153"/>
        <v>0</v>
      </c>
      <c r="AK243" s="174">
        <f t="shared" ca="1" si="153"/>
        <v>0</v>
      </c>
      <c r="AL243" s="179"/>
      <c r="AM243" s="174">
        <f t="shared" ca="1" si="129"/>
        <v>0</v>
      </c>
      <c r="AN243" s="174">
        <f t="shared" ca="1" si="154"/>
        <v>0</v>
      </c>
      <c r="AO243" s="174">
        <f t="shared" ca="1" si="154"/>
        <v>0</v>
      </c>
      <c r="AP243" s="174">
        <f t="shared" ca="1" si="154"/>
        <v>0</v>
      </c>
      <c r="AQ243" s="174">
        <f t="shared" ca="1" si="154"/>
        <v>0</v>
      </c>
      <c r="AR243" s="174">
        <f t="shared" ca="1" si="154"/>
        <v>0</v>
      </c>
      <c r="AS243" s="174">
        <f t="shared" ca="1" si="154"/>
        <v>0</v>
      </c>
      <c r="AT243" s="174">
        <f t="shared" ca="1" si="154"/>
        <v>0</v>
      </c>
      <c r="AU243" s="174">
        <f t="shared" ca="1" si="154"/>
        <v>0</v>
      </c>
      <c r="AV243" s="174">
        <f t="shared" ca="1" si="154"/>
        <v>0</v>
      </c>
      <c r="AW243" s="174">
        <f t="shared" ca="1" si="154"/>
        <v>0</v>
      </c>
      <c r="AX243" s="174">
        <f t="shared" ca="1" si="154"/>
        <v>0</v>
      </c>
      <c r="AY243" s="174">
        <f t="shared" ca="1" si="154"/>
        <v>0</v>
      </c>
      <c r="AZ243" s="174">
        <f t="shared" ca="1" si="154"/>
        <v>0</v>
      </c>
      <c r="BA243" s="174">
        <f t="shared" ca="1" si="154"/>
        <v>0</v>
      </c>
      <c r="BB243" s="175">
        <f t="shared" ca="1" si="131"/>
        <v>0</v>
      </c>
      <c r="BC243" s="176"/>
      <c r="BD243" s="174">
        <f t="shared" ca="1" si="132"/>
        <v>0</v>
      </c>
      <c r="BE243" s="174">
        <f t="shared" ca="1" si="155"/>
        <v>0</v>
      </c>
      <c r="BF243" s="174">
        <f t="shared" ca="1" si="155"/>
        <v>0</v>
      </c>
      <c r="BG243" s="174">
        <f t="shared" ca="1" si="155"/>
        <v>0</v>
      </c>
      <c r="BH243" s="174">
        <f t="shared" ca="1" si="155"/>
        <v>0</v>
      </c>
      <c r="BI243" s="174">
        <f t="shared" ca="1" si="155"/>
        <v>0</v>
      </c>
      <c r="BJ243" s="174">
        <f t="shared" ca="1" si="155"/>
        <v>0</v>
      </c>
      <c r="BK243" s="174">
        <f t="shared" ca="1" si="155"/>
        <v>0</v>
      </c>
      <c r="BL243" s="174">
        <f t="shared" ca="1" si="155"/>
        <v>0</v>
      </c>
      <c r="BM243" s="174">
        <f t="shared" ca="1" si="155"/>
        <v>0</v>
      </c>
      <c r="BN243" s="174">
        <f t="shared" ca="1" si="155"/>
        <v>0</v>
      </c>
      <c r="BO243" s="174">
        <f t="shared" ca="1" si="155"/>
        <v>0</v>
      </c>
      <c r="BP243" s="174">
        <f t="shared" ca="1" si="155"/>
        <v>0</v>
      </c>
      <c r="BQ243" s="174">
        <f t="shared" ca="1" si="155"/>
        <v>0</v>
      </c>
      <c r="BR243" s="174">
        <f t="shared" ca="1" si="155"/>
        <v>0</v>
      </c>
      <c r="BS243" s="177">
        <f t="shared" ca="1" si="134"/>
        <v>0</v>
      </c>
      <c r="BT243" s="175"/>
      <c r="BU243" s="178">
        <f ca="1">IF(NOT(debteliminator),0,IF(OR(E$11=0,W242+AM243-BD243&lt;=E$11),0,MIN(W242+AM243-BD243-E$11,$C243)))</f>
        <v>0</v>
      </c>
      <c r="BV243" s="174">
        <f ca="1">IF(NOT(debteliminator),0,IF(OR(F$11=0,X242+AN243-BE243&lt;=F$11),0,MIN(X242+AN243-BE243-F$11,$C243-SUM($BU243:BU243))))</f>
        <v>0</v>
      </c>
      <c r="BW243" s="174">
        <f ca="1">IF(NOT(debteliminator),0,IF(OR(G$11=0,Y242+AO243-BF243&lt;=G$11),0,MIN(Y242+AO243-BF243-G$11,$C243-SUM($BU243:BV243))))</f>
        <v>0</v>
      </c>
      <c r="BX243" s="174">
        <f ca="1">IF(NOT(debteliminator),0,IF(OR(H$11=0,Z242+AP243-BG243&lt;=H$11),0,MIN(Z242+AP243-BG243-H$11,$C243-SUM($BU243:BW243))))</f>
        <v>0</v>
      </c>
      <c r="BY243" s="174">
        <f ca="1">IF(NOT(debteliminator),0,IF(OR(I$11=0,AA242+AQ243-BH243&lt;=I$11),0,MIN(AA242+AQ243-BH243-I$11,$C243-SUM($BU243:BX243))))</f>
        <v>0</v>
      </c>
      <c r="BZ243" s="174">
        <f ca="1">IF(NOT(debteliminator),0,IF(OR(J$11=0,AB242+AR243-BI243&lt;=J$11),0,MIN(AB242+AR243-BI243-J$11,$C243-SUM($BU243:BY243))))</f>
        <v>0</v>
      </c>
      <c r="CA243" s="174">
        <f ca="1">IF(NOT(debteliminator),0,IF(OR(K$11=0,AC242+AS243-BJ243&lt;=K$11),0,MIN(AC242+AS243-BJ243-K$11,$C243-SUM($BU243:BZ243))))</f>
        <v>0</v>
      </c>
      <c r="CB243" s="174">
        <f ca="1">IF(NOT(debteliminator),0,IF(OR(L$11=0,AD242+AT243-BK243&lt;=L$11),0,MIN(AD242+AT243-BK243-L$11,$C243-SUM($BU243:CA243))))</f>
        <v>0</v>
      </c>
      <c r="CC243" s="174">
        <f ca="1">IF(NOT(debteliminator),0,IF(OR(M$11=0,AE242+AU243-BL243&lt;=M$11),0,MIN(AE242+AU243-BL243-M$11,$C243-SUM($BU243:CB243))))</f>
        <v>0</v>
      </c>
      <c r="CD243" s="174">
        <f ca="1">IF(NOT(debteliminator),0,IF(OR(N$11=0,AF242+AV243-BM243&lt;=N$11),0,MIN(AF242+AV243-BM243-N$11,$C243-SUM($BU243:CC243))))</f>
        <v>0</v>
      </c>
      <c r="CE243" s="174">
        <f ca="1">IF(NOT(debteliminator),0,IF(OR(O$11=0,AG242+AW243-BN243&lt;=O$11),0,MIN(AG242+AW243-BN243-O$11,$C243-SUM($BU243:CD243))))</f>
        <v>0</v>
      </c>
      <c r="CF243" s="174">
        <f ca="1">IF(NOT(debteliminator),0,IF(OR(P$11=0,AH242+AX243-BO243&lt;=P$11),0,MIN(AH242+AX243-BO243-P$11,$C243-SUM($BU243:CE243))))</f>
        <v>0</v>
      </c>
      <c r="CG243" s="174">
        <f ca="1">IF(NOT(debteliminator),0,IF(OR(Q$11=0,AI242+AY243-BP243&lt;=Q$11),0,MIN(AI242+AY243-BP243-Q$11,$C243-SUM($BU243:CF243))))</f>
        <v>0</v>
      </c>
      <c r="CH243" s="174">
        <f ca="1">IF(NOT(debteliminator),0,IF(OR(R$11=0,AJ242+AZ243-BQ243&lt;=R$11),0,MIN(AJ242+AZ243-BQ243-R$11,$C243-SUM($BU243:CG243))))</f>
        <v>0</v>
      </c>
      <c r="CI243" s="174">
        <f ca="1">IF(NOT(debteliminator),0,IF(OR(S$11=0,AK242+BA243-BR243&lt;=S$11),0,MIN(AK242+BA243-BR243-S$11,$C243-SUM($BU243:CH243))))</f>
        <v>0</v>
      </c>
      <c r="CJ243" s="177">
        <f t="shared" ca="1" si="135"/>
        <v>0</v>
      </c>
      <c r="CL243" s="178">
        <f t="shared" ca="1" si="138"/>
        <v>0</v>
      </c>
      <c r="CM243" s="174">
        <f ca="1">IF(X242&lt;=0,0,IF($C243-$CJ243&lt;=SUM($CL243:CL243),0,IF(BE243+$C243-$CJ243-SUM($CL243:CL243)&gt;X242+AN243,X242+AN243-BE243,$C243-$CJ243-SUM($CL243:CL243))))</f>
        <v>0</v>
      </c>
      <c r="CN243" s="174">
        <f ca="1">IF(Y242&lt;=0,0,IF($C243-$CJ243&lt;=SUM($CL243:CM243),0,IF(BF243+$C243-$CJ243-SUM($CL243:CM243)&gt;Y242+AO243,Y242+AO243-BF243,$C243-$CJ243-SUM($CL243:CM243))))</f>
        <v>0</v>
      </c>
      <c r="CO243" s="174">
        <f ca="1">IF(Z242&lt;=0,0,IF($C243-$CJ243&lt;=SUM($CL243:CN243),0,IF(BG243+$C243-$CJ243-SUM($CL243:CN243)&gt;Z242+AP243,Z242+AP243-BG243,$C243-$CJ243-SUM($CL243:CN243))))</f>
        <v>0</v>
      </c>
      <c r="CP243" s="174">
        <f ca="1">IF(AA242&lt;=0,0,IF($C243-$CJ243&lt;=SUM($CL243:CO243),0,IF(BH243+$C243-$CJ243-SUM($CL243:CO243)&gt;AA242+AQ243,AA242+AQ243-BH243,$C243-$CJ243-SUM($CL243:CO243))))</f>
        <v>0</v>
      </c>
      <c r="CQ243" s="174">
        <f ca="1">IF(AB242&lt;=0,0,IF($C243-$CJ243&lt;=SUM($CL243:CP243),0,IF(BI243+$C243-$CJ243-SUM($CL243:CP243)&gt;AB242+AR243,AB242+AR243-BI243,$C243-$CJ243-SUM($CL243:CP243))))</f>
        <v>0</v>
      </c>
      <c r="CR243" s="174">
        <f ca="1">IF(AC242&lt;=0,0,IF($C243-$CJ243&lt;=SUM($CL243:CQ243),0,IF(BJ243+$C243-$CJ243-SUM($CL243:CQ243)&gt;AC242+AS243,AC242+AS243-BJ243,$C243-$CJ243-SUM($CL243:CQ243))))</f>
        <v>0</v>
      </c>
      <c r="CS243" s="174">
        <f ca="1">IF(AD242&lt;=0,0,IF($C243-$CJ243&lt;=SUM($CL243:CR243),0,IF(BK243+$C243-$CJ243-SUM($CL243:CR243)&gt;AD242+AT243,AD242+AT243-BK243,$C243-$CJ243-SUM($CL243:CR243))))</f>
        <v>0</v>
      </c>
      <c r="CT243" s="174">
        <f ca="1">IF(AE242&lt;=0,0,IF($C243-$CJ243&lt;=SUM($CL243:CS243),0,IF(BL243+$C243-$CJ243-SUM($CL243:CS243)&gt;AE242+AU243,AE242+AU243-BL243,$C243-$CJ243-SUM($CL243:CS243))))</f>
        <v>0</v>
      </c>
      <c r="CU243" s="174">
        <f ca="1">IF(AF242&lt;=0,0,IF($C243-$CJ243&lt;=SUM($CL243:CT243),0,IF(BM243+$C243-$CJ243-SUM($CL243:CT243)&gt;AF242+AV243,AF242+AV243-BM243,$C243-$CJ243-SUM($CL243:CT243))))</f>
        <v>0</v>
      </c>
      <c r="CV243" s="174">
        <f ca="1">IF(AG242&lt;=0,0,IF($C243-$CJ243&lt;=SUM($CL243:CU243),0,IF(BN243+$C243-$CJ243-SUM($CL243:CU243)&gt;AG242+AW243,AG242+AW243-BN243,$C243-$CJ243-SUM($CL243:CU243))))</f>
        <v>0</v>
      </c>
      <c r="CW243" s="174">
        <f ca="1">IF(AH242&lt;=0,0,IF($C243-$CJ243&lt;=SUM($CL243:CV243),0,IF(BO243+$C243-$CJ243-SUM($CL243:CV243)&gt;AH242+AX243,AH242+AX243-BO243,$C243-$CJ243-SUM($CL243:CV243))))</f>
        <v>0</v>
      </c>
      <c r="CX243" s="174">
        <f ca="1">IF(AI242&lt;=0,0,IF($C243-$CJ243&lt;=SUM($CL243:CW243),0,IF(BP243+$C243-$CJ243-SUM($CL243:CW243)&gt;AI242+AY243,AI242+AY243-BP243,$C243-$CJ243-SUM($CL243:CW243))))</f>
        <v>0</v>
      </c>
      <c r="CY243" s="174">
        <f ca="1">IF(AJ242&lt;=0,0,IF($C243-$CJ243&lt;=SUM($CL243:CX243),0,IF(BQ243+$C243-$CJ243-SUM($CL243:CX243)&gt;AJ242+AZ243,AJ242+AZ243-BQ243,$C243-$CJ243-SUM($CL243:CX243))))</f>
        <v>0</v>
      </c>
      <c r="CZ243" s="174">
        <f ca="1">IF(AK242&lt;=0,0,IF($C243-$CJ243&lt;=SUM($CL243:CY243),0,IF(BR243+$C243-$CJ243-SUM($CL243:CY243)&gt;AK242+BA243,AK242+BA243-BR243,$C243-$CJ243-SUM($CL243:CY243))))</f>
        <v>0</v>
      </c>
      <c r="DA243" s="176"/>
      <c r="DB243" s="176"/>
    </row>
    <row r="244" spans="1:106">
      <c r="A244" s="165" t="str">
        <f t="shared" ca="1" si="124"/>
        <v/>
      </c>
      <c r="B244" s="166" t="e">
        <f t="shared" ca="1" si="136"/>
        <v>#N/A</v>
      </c>
      <c r="C244" s="169" t="str">
        <f ca="1">IF(A244="","",IF(debteliminator,IF(($E$7-BS244)&lt;0,0,$E$7-BS244),0)+D244)</f>
        <v/>
      </c>
      <c r="D244" s="420"/>
      <c r="E244" s="172">
        <f t="shared" ca="1" si="137"/>
        <v>0</v>
      </c>
      <c r="F244" s="172">
        <f t="shared" ca="1" si="139"/>
        <v>0</v>
      </c>
      <c r="G244" s="172">
        <f t="shared" ca="1" si="140"/>
        <v>0</v>
      </c>
      <c r="H244" s="172">
        <f t="shared" ca="1" si="141"/>
        <v>0</v>
      </c>
      <c r="I244" s="172">
        <f t="shared" ca="1" si="142"/>
        <v>0</v>
      </c>
      <c r="J244" s="172">
        <f t="shared" ca="1" si="143"/>
        <v>0</v>
      </c>
      <c r="K244" s="172">
        <f t="shared" ca="1" si="144"/>
        <v>0</v>
      </c>
      <c r="L244" s="172">
        <f t="shared" ca="1" si="145"/>
        <v>0</v>
      </c>
      <c r="M244" s="172">
        <f t="shared" ca="1" si="146"/>
        <v>0</v>
      </c>
      <c r="N244" s="172">
        <f t="shared" ca="1" si="147"/>
        <v>0</v>
      </c>
      <c r="O244" s="172">
        <f t="shared" ca="1" si="148"/>
        <v>0</v>
      </c>
      <c r="P244" s="172">
        <f t="shared" ca="1" si="149"/>
        <v>0</v>
      </c>
      <c r="Q244" s="172">
        <f t="shared" ca="1" si="150"/>
        <v>0</v>
      </c>
      <c r="R244" s="172">
        <f t="shared" ca="1" si="151"/>
        <v>0</v>
      </c>
      <c r="S244" s="172">
        <f t="shared" ca="1" si="152"/>
        <v>0</v>
      </c>
      <c r="U244" s="169">
        <f t="shared" ca="1" si="125"/>
        <v>0</v>
      </c>
      <c r="V244" s="173">
        <f t="shared" ca="1" si="126"/>
        <v>0</v>
      </c>
      <c r="W244" s="174">
        <f t="shared" ca="1" si="127"/>
        <v>0</v>
      </c>
      <c r="X244" s="174">
        <f t="shared" ca="1" si="153"/>
        <v>0</v>
      </c>
      <c r="Y244" s="174">
        <f t="shared" ca="1" si="153"/>
        <v>0</v>
      </c>
      <c r="Z244" s="174">
        <f t="shared" ca="1" si="153"/>
        <v>0</v>
      </c>
      <c r="AA244" s="174">
        <f t="shared" ca="1" si="153"/>
        <v>0</v>
      </c>
      <c r="AB244" s="174">
        <f t="shared" ca="1" si="153"/>
        <v>0</v>
      </c>
      <c r="AC244" s="174">
        <f t="shared" ca="1" si="153"/>
        <v>0</v>
      </c>
      <c r="AD244" s="174">
        <f t="shared" ca="1" si="153"/>
        <v>0</v>
      </c>
      <c r="AE244" s="174">
        <f t="shared" ca="1" si="153"/>
        <v>0</v>
      </c>
      <c r="AF244" s="174">
        <f t="shared" ca="1" si="153"/>
        <v>0</v>
      </c>
      <c r="AG244" s="174">
        <f t="shared" ca="1" si="153"/>
        <v>0</v>
      </c>
      <c r="AH244" s="174">
        <f t="shared" ca="1" si="153"/>
        <v>0</v>
      </c>
      <c r="AI244" s="174">
        <f t="shared" ca="1" si="153"/>
        <v>0</v>
      </c>
      <c r="AJ244" s="174">
        <f t="shared" ca="1" si="153"/>
        <v>0</v>
      </c>
      <c r="AK244" s="174">
        <f t="shared" ca="1" si="153"/>
        <v>0</v>
      </c>
      <c r="AL244" s="179"/>
      <c r="AM244" s="174">
        <f t="shared" ca="1" si="129"/>
        <v>0</v>
      </c>
      <c r="AN244" s="174">
        <f t="shared" ca="1" si="154"/>
        <v>0</v>
      </c>
      <c r="AO244" s="174">
        <f t="shared" ca="1" si="154"/>
        <v>0</v>
      </c>
      <c r="AP244" s="174">
        <f t="shared" ca="1" si="154"/>
        <v>0</v>
      </c>
      <c r="AQ244" s="174">
        <f t="shared" ca="1" si="154"/>
        <v>0</v>
      </c>
      <c r="AR244" s="174">
        <f t="shared" ca="1" si="154"/>
        <v>0</v>
      </c>
      <c r="AS244" s="174">
        <f t="shared" ca="1" si="154"/>
        <v>0</v>
      </c>
      <c r="AT244" s="174">
        <f t="shared" ca="1" si="154"/>
        <v>0</v>
      </c>
      <c r="AU244" s="174">
        <f t="shared" ca="1" si="154"/>
        <v>0</v>
      </c>
      <c r="AV244" s="174">
        <f t="shared" ca="1" si="154"/>
        <v>0</v>
      </c>
      <c r="AW244" s="174">
        <f t="shared" ca="1" si="154"/>
        <v>0</v>
      </c>
      <c r="AX244" s="174">
        <f t="shared" ca="1" si="154"/>
        <v>0</v>
      </c>
      <c r="AY244" s="174">
        <f t="shared" ca="1" si="154"/>
        <v>0</v>
      </c>
      <c r="AZ244" s="174">
        <f t="shared" ca="1" si="154"/>
        <v>0</v>
      </c>
      <c r="BA244" s="174">
        <f t="shared" ca="1" si="154"/>
        <v>0</v>
      </c>
      <c r="BB244" s="175">
        <f t="shared" ca="1" si="131"/>
        <v>0</v>
      </c>
      <c r="BC244" s="176"/>
      <c r="BD244" s="174">
        <f t="shared" ca="1" si="132"/>
        <v>0</v>
      </c>
      <c r="BE244" s="174">
        <f t="shared" ca="1" si="155"/>
        <v>0</v>
      </c>
      <c r="BF244" s="174">
        <f t="shared" ca="1" si="155"/>
        <v>0</v>
      </c>
      <c r="BG244" s="174">
        <f t="shared" ca="1" si="155"/>
        <v>0</v>
      </c>
      <c r="BH244" s="174">
        <f t="shared" ca="1" si="155"/>
        <v>0</v>
      </c>
      <c r="BI244" s="174">
        <f t="shared" ca="1" si="155"/>
        <v>0</v>
      </c>
      <c r="BJ244" s="174">
        <f t="shared" ca="1" si="155"/>
        <v>0</v>
      </c>
      <c r="BK244" s="174">
        <f t="shared" ca="1" si="155"/>
        <v>0</v>
      </c>
      <c r="BL244" s="174">
        <f t="shared" ca="1" si="155"/>
        <v>0</v>
      </c>
      <c r="BM244" s="174">
        <f t="shared" ca="1" si="155"/>
        <v>0</v>
      </c>
      <c r="BN244" s="174">
        <f t="shared" ca="1" si="155"/>
        <v>0</v>
      </c>
      <c r="BO244" s="174">
        <f t="shared" ca="1" si="155"/>
        <v>0</v>
      </c>
      <c r="BP244" s="174">
        <f t="shared" ca="1" si="155"/>
        <v>0</v>
      </c>
      <c r="BQ244" s="174">
        <f t="shared" ca="1" si="155"/>
        <v>0</v>
      </c>
      <c r="BR244" s="174">
        <f t="shared" ca="1" si="155"/>
        <v>0</v>
      </c>
      <c r="BS244" s="177">
        <f t="shared" ca="1" si="134"/>
        <v>0</v>
      </c>
      <c r="BT244" s="175"/>
      <c r="BU244" s="178">
        <f ca="1">IF(NOT(debteliminator),0,IF(OR(E$11=0,W243+AM244-BD244&lt;=E$11),0,MIN(W243+AM244-BD244-E$11,$C244)))</f>
        <v>0</v>
      </c>
      <c r="BV244" s="174">
        <f ca="1">IF(NOT(debteliminator),0,IF(OR(F$11=0,X243+AN244-BE244&lt;=F$11),0,MIN(X243+AN244-BE244-F$11,$C244-SUM($BU244:BU244))))</f>
        <v>0</v>
      </c>
      <c r="BW244" s="174">
        <f ca="1">IF(NOT(debteliminator),0,IF(OR(G$11=0,Y243+AO244-BF244&lt;=G$11),0,MIN(Y243+AO244-BF244-G$11,$C244-SUM($BU244:BV244))))</f>
        <v>0</v>
      </c>
      <c r="BX244" s="174">
        <f ca="1">IF(NOT(debteliminator),0,IF(OR(H$11=0,Z243+AP244-BG244&lt;=H$11),0,MIN(Z243+AP244-BG244-H$11,$C244-SUM($BU244:BW244))))</f>
        <v>0</v>
      </c>
      <c r="BY244" s="174">
        <f ca="1">IF(NOT(debteliminator),0,IF(OR(I$11=0,AA243+AQ244-BH244&lt;=I$11),0,MIN(AA243+AQ244-BH244-I$11,$C244-SUM($BU244:BX244))))</f>
        <v>0</v>
      </c>
      <c r="BZ244" s="174">
        <f ca="1">IF(NOT(debteliminator),0,IF(OR(J$11=0,AB243+AR244-BI244&lt;=J$11),0,MIN(AB243+AR244-BI244-J$11,$C244-SUM($BU244:BY244))))</f>
        <v>0</v>
      </c>
      <c r="CA244" s="174">
        <f ca="1">IF(NOT(debteliminator),0,IF(OR(K$11=0,AC243+AS244-BJ244&lt;=K$11),0,MIN(AC243+AS244-BJ244-K$11,$C244-SUM($BU244:BZ244))))</f>
        <v>0</v>
      </c>
      <c r="CB244" s="174">
        <f ca="1">IF(NOT(debteliminator),0,IF(OR(L$11=0,AD243+AT244-BK244&lt;=L$11),0,MIN(AD243+AT244-BK244-L$11,$C244-SUM($BU244:CA244))))</f>
        <v>0</v>
      </c>
      <c r="CC244" s="174">
        <f ca="1">IF(NOT(debteliminator),0,IF(OR(M$11=0,AE243+AU244-BL244&lt;=M$11),0,MIN(AE243+AU244-BL244-M$11,$C244-SUM($BU244:CB244))))</f>
        <v>0</v>
      </c>
      <c r="CD244" s="174">
        <f ca="1">IF(NOT(debteliminator),0,IF(OR(N$11=0,AF243+AV244-BM244&lt;=N$11),0,MIN(AF243+AV244-BM244-N$11,$C244-SUM($BU244:CC244))))</f>
        <v>0</v>
      </c>
      <c r="CE244" s="174">
        <f ca="1">IF(NOT(debteliminator),0,IF(OR(O$11=0,AG243+AW244-BN244&lt;=O$11),0,MIN(AG243+AW244-BN244-O$11,$C244-SUM($BU244:CD244))))</f>
        <v>0</v>
      </c>
      <c r="CF244" s="174">
        <f ca="1">IF(NOT(debteliminator),0,IF(OR(P$11=0,AH243+AX244-BO244&lt;=P$11),0,MIN(AH243+AX244-BO244-P$11,$C244-SUM($BU244:CE244))))</f>
        <v>0</v>
      </c>
      <c r="CG244" s="174">
        <f ca="1">IF(NOT(debteliminator),0,IF(OR(Q$11=0,AI243+AY244-BP244&lt;=Q$11),0,MIN(AI243+AY244-BP244-Q$11,$C244-SUM($BU244:CF244))))</f>
        <v>0</v>
      </c>
      <c r="CH244" s="174">
        <f ca="1">IF(NOT(debteliminator),0,IF(OR(R$11=0,AJ243+AZ244-BQ244&lt;=R$11),0,MIN(AJ243+AZ244-BQ244-R$11,$C244-SUM($BU244:CG244))))</f>
        <v>0</v>
      </c>
      <c r="CI244" s="174">
        <f ca="1">IF(NOT(debteliminator),0,IF(OR(S$11=0,AK243+BA244-BR244&lt;=S$11),0,MIN(AK243+BA244-BR244-S$11,$C244-SUM($BU244:CH244))))</f>
        <v>0</v>
      </c>
      <c r="CJ244" s="177">
        <f t="shared" ca="1" si="135"/>
        <v>0</v>
      </c>
      <c r="CL244" s="178">
        <f t="shared" ca="1" si="138"/>
        <v>0</v>
      </c>
      <c r="CM244" s="174">
        <f ca="1">IF(X243&lt;=0,0,IF($C244-$CJ244&lt;=SUM($CL244:CL244),0,IF(BE244+$C244-$CJ244-SUM($CL244:CL244)&gt;X243+AN244,X243+AN244-BE244,$C244-$CJ244-SUM($CL244:CL244))))</f>
        <v>0</v>
      </c>
      <c r="CN244" s="174">
        <f ca="1">IF(Y243&lt;=0,0,IF($C244-$CJ244&lt;=SUM($CL244:CM244),0,IF(BF244+$C244-$CJ244-SUM($CL244:CM244)&gt;Y243+AO244,Y243+AO244-BF244,$C244-$CJ244-SUM($CL244:CM244))))</f>
        <v>0</v>
      </c>
      <c r="CO244" s="174">
        <f ca="1">IF(Z243&lt;=0,0,IF($C244-$CJ244&lt;=SUM($CL244:CN244),0,IF(BG244+$C244-$CJ244-SUM($CL244:CN244)&gt;Z243+AP244,Z243+AP244-BG244,$C244-$CJ244-SUM($CL244:CN244))))</f>
        <v>0</v>
      </c>
      <c r="CP244" s="174">
        <f ca="1">IF(AA243&lt;=0,0,IF($C244-$CJ244&lt;=SUM($CL244:CO244),0,IF(BH244+$C244-$CJ244-SUM($CL244:CO244)&gt;AA243+AQ244,AA243+AQ244-BH244,$C244-$CJ244-SUM($CL244:CO244))))</f>
        <v>0</v>
      </c>
      <c r="CQ244" s="174">
        <f ca="1">IF(AB243&lt;=0,0,IF($C244-$CJ244&lt;=SUM($CL244:CP244),0,IF(BI244+$C244-$CJ244-SUM($CL244:CP244)&gt;AB243+AR244,AB243+AR244-BI244,$C244-$CJ244-SUM($CL244:CP244))))</f>
        <v>0</v>
      </c>
      <c r="CR244" s="174">
        <f ca="1">IF(AC243&lt;=0,0,IF($C244-$CJ244&lt;=SUM($CL244:CQ244),0,IF(BJ244+$C244-$CJ244-SUM($CL244:CQ244)&gt;AC243+AS244,AC243+AS244-BJ244,$C244-$CJ244-SUM($CL244:CQ244))))</f>
        <v>0</v>
      </c>
      <c r="CS244" s="174">
        <f ca="1">IF(AD243&lt;=0,0,IF($C244-$CJ244&lt;=SUM($CL244:CR244),0,IF(BK244+$C244-$CJ244-SUM($CL244:CR244)&gt;AD243+AT244,AD243+AT244-BK244,$C244-$CJ244-SUM($CL244:CR244))))</f>
        <v>0</v>
      </c>
      <c r="CT244" s="174">
        <f ca="1">IF(AE243&lt;=0,0,IF($C244-$CJ244&lt;=SUM($CL244:CS244),0,IF(BL244+$C244-$CJ244-SUM($CL244:CS244)&gt;AE243+AU244,AE243+AU244-BL244,$C244-$CJ244-SUM($CL244:CS244))))</f>
        <v>0</v>
      </c>
      <c r="CU244" s="174">
        <f ca="1">IF(AF243&lt;=0,0,IF($C244-$CJ244&lt;=SUM($CL244:CT244),0,IF(BM244+$C244-$CJ244-SUM($CL244:CT244)&gt;AF243+AV244,AF243+AV244-BM244,$C244-$CJ244-SUM($CL244:CT244))))</f>
        <v>0</v>
      </c>
      <c r="CV244" s="174">
        <f ca="1">IF(AG243&lt;=0,0,IF($C244-$CJ244&lt;=SUM($CL244:CU244),0,IF(BN244+$C244-$CJ244-SUM($CL244:CU244)&gt;AG243+AW244,AG243+AW244-BN244,$C244-$CJ244-SUM($CL244:CU244))))</f>
        <v>0</v>
      </c>
      <c r="CW244" s="174">
        <f ca="1">IF(AH243&lt;=0,0,IF($C244-$CJ244&lt;=SUM($CL244:CV244),0,IF(BO244+$C244-$CJ244-SUM($CL244:CV244)&gt;AH243+AX244,AH243+AX244-BO244,$C244-$CJ244-SUM($CL244:CV244))))</f>
        <v>0</v>
      </c>
      <c r="CX244" s="174">
        <f ca="1">IF(AI243&lt;=0,0,IF($C244-$CJ244&lt;=SUM($CL244:CW244),0,IF(BP244+$C244-$CJ244-SUM($CL244:CW244)&gt;AI243+AY244,AI243+AY244-BP244,$C244-$CJ244-SUM($CL244:CW244))))</f>
        <v>0</v>
      </c>
      <c r="CY244" s="174">
        <f ca="1">IF(AJ243&lt;=0,0,IF($C244-$CJ244&lt;=SUM($CL244:CX244),0,IF(BQ244+$C244-$CJ244-SUM($CL244:CX244)&gt;AJ243+AZ244,AJ243+AZ244-BQ244,$C244-$CJ244-SUM($CL244:CX244))))</f>
        <v>0</v>
      </c>
      <c r="CZ244" s="174">
        <f ca="1">IF(AK243&lt;=0,0,IF($C244-$CJ244&lt;=SUM($CL244:CY244),0,IF(BR244+$C244-$CJ244-SUM($CL244:CY244)&gt;AK243+BA244,AK243+BA244-BR244,$C244-$CJ244-SUM($CL244:CY244))))</f>
        <v>0</v>
      </c>
      <c r="DA244" s="176"/>
      <c r="DB244" s="176"/>
    </row>
    <row r="245" spans="1:106">
      <c r="A245" s="165" t="str">
        <f t="shared" ca="1" si="124"/>
        <v/>
      </c>
      <c r="B245" s="166" t="e">
        <f t="shared" ca="1" si="136"/>
        <v>#N/A</v>
      </c>
      <c r="C245" s="169" t="str">
        <f ca="1">IF(A245="","",IF(debteliminator,IF(($E$7-BS245)&lt;0,0,$E$7-BS245),0)+D245)</f>
        <v/>
      </c>
      <c r="D245" s="420"/>
      <c r="E245" s="172">
        <f t="shared" ca="1" si="137"/>
        <v>0</v>
      </c>
      <c r="F245" s="172">
        <f t="shared" ca="1" si="139"/>
        <v>0</v>
      </c>
      <c r="G245" s="172">
        <f t="shared" ca="1" si="140"/>
        <v>0</v>
      </c>
      <c r="H245" s="172">
        <f t="shared" ca="1" si="141"/>
        <v>0</v>
      </c>
      <c r="I245" s="172">
        <f t="shared" ca="1" si="142"/>
        <v>0</v>
      </c>
      <c r="J245" s="172">
        <f t="shared" ca="1" si="143"/>
        <v>0</v>
      </c>
      <c r="K245" s="172">
        <f t="shared" ca="1" si="144"/>
        <v>0</v>
      </c>
      <c r="L245" s="172">
        <f t="shared" ca="1" si="145"/>
        <v>0</v>
      </c>
      <c r="M245" s="172">
        <f t="shared" ca="1" si="146"/>
        <v>0</v>
      </c>
      <c r="N245" s="172">
        <f t="shared" ca="1" si="147"/>
        <v>0</v>
      </c>
      <c r="O245" s="172">
        <f t="shared" ca="1" si="148"/>
        <v>0</v>
      </c>
      <c r="P245" s="172">
        <f t="shared" ca="1" si="149"/>
        <v>0</v>
      </c>
      <c r="Q245" s="172">
        <f t="shared" ca="1" si="150"/>
        <v>0</v>
      </c>
      <c r="R245" s="172">
        <f t="shared" ca="1" si="151"/>
        <v>0</v>
      </c>
      <c r="S245" s="172">
        <f t="shared" ca="1" si="152"/>
        <v>0</v>
      </c>
      <c r="U245" s="169">
        <f t="shared" ca="1" si="125"/>
        <v>0</v>
      </c>
      <c r="V245" s="173">
        <f t="shared" ca="1" si="126"/>
        <v>0</v>
      </c>
      <c r="W245" s="174">
        <f t="shared" ca="1" si="127"/>
        <v>0</v>
      </c>
      <c r="X245" s="174">
        <f t="shared" ca="1" si="153"/>
        <v>0</v>
      </c>
      <c r="Y245" s="174">
        <f t="shared" ca="1" si="153"/>
        <v>0</v>
      </c>
      <c r="Z245" s="174">
        <f t="shared" ca="1" si="153"/>
        <v>0</v>
      </c>
      <c r="AA245" s="174">
        <f t="shared" ca="1" si="153"/>
        <v>0</v>
      </c>
      <c r="AB245" s="174">
        <f t="shared" ca="1" si="153"/>
        <v>0</v>
      </c>
      <c r="AC245" s="174">
        <f t="shared" ca="1" si="153"/>
        <v>0</v>
      </c>
      <c r="AD245" s="174">
        <f t="shared" ca="1" si="153"/>
        <v>0</v>
      </c>
      <c r="AE245" s="174">
        <f t="shared" ca="1" si="153"/>
        <v>0</v>
      </c>
      <c r="AF245" s="174">
        <f t="shared" ca="1" si="153"/>
        <v>0</v>
      </c>
      <c r="AG245" s="174">
        <f t="shared" ca="1" si="153"/>
        <v>0</v>
      </c>
      <c r="AH245" s="174">
        <f t="shared" ca="1" si="153"/>
        <v>0</v>
      </c>
      <c r="AI245" s="174">
        <f t="shared" ca="1" si="153"/>
        <v>0</v>
      </c>
      <c r="AJ245" s="174">
        <f t="shared" ca="1" si="153"/>
        <v>0</v>
      </c>
      <c r="AK245" s="174">
        <f t="shared" ca="1" si="153"/>
        <v>0</v>
      </c>
      <c r="AL245" s="179"/>
      <c r="AM245" s="174">
        <f t="shared" ca="1" si="129"/>
        <v>0</v>
      </c>
      <c r="AN245" s="174">
        <f t="shared" ca="1" si="154"/>
        <v>0</v>
      </c>
      <c r="AO245" s="174">
        <f t="shared" ca="1" si="154"/>
        <v>0</v>
      </c>
      <c r="AP245" s="174">
        <f t="shared" ca="1" si="154"/>
        <v>0</v>
      </c>
      <c r="AQ245" s="174">
        <f t="shared" ca="1" si="154"/>
        <v>0</v>
      </c>
      <c r="AR245" s="174">
        <f t="shared" ca="1" si="154"/>
        <v>0</v>
      </c>
      <c r="AS245" s="174">
        <f t="shared" ca="1" si="154"/>
        <v>0</v>
      </c>
      <c r="AT245" s="174">
        <f t="shared" ca="1" si="154"/>
        <v>0</v>
      </c>
      <c r="AU245" s="174">
        <f t="shared" ca="1" si="154"/>
        <v>0</v>
      </c>
      <c r="AV245" s="174">
        <f t="shared" ca="1" si="154"/>
        <v>0</v>
      </c>
      <c r="AW245" s="174">
        <f t="shared" ca="1" si="154"/>
        <v>0</v>
      </c>
      <c r="AX245" s="174">
        <f t="shared" ca="1" si="154"/>
        <v>0</v>
      </c>
      <c r="AY245" s="174">
        <f t="shared" ca="1" si="154"/>
        <v>0</v>
      </c>
      <c r="AZ245" s="174">
        <f t="shared" ca="1" si="154"/>
        <v>0</v>
      </c>
      <c r="BA245" s="174">
        <f t="shared" ca="1" si="154"/>
        <v>0</v>
      </c>
      <c r="BB245" s="175">
        <f t="shared" ca="1" si="131"/>
        <v>0</v>
      </c>
      <c r="BC245" s="176"/>
      <c r="BD245" s="174">
        <f t="shared" ca="1" si="132"/>
        <v>0</v>
      </c>
      <c r="BE245" s="174">
        <f t="shared" ca="1" si="155"/>
        <v>0</v>
      </c>
      <c r="BF245" s="174">
        <f t="shared" ca="1" si="155"/>
        <v>0</v>
      </c>
      <c r="BG245" s="174">
        <f t="shared" ca="1" si="155"/>
        <v>0</v>
      </c>
      <c r="BH245" s="174">
        <f t="shared" ca="1" si="155"/>
        <v>0</v>
      </c>
      <c r="BI245" s="174">
        <f t="shared" ca="1" si="155"/>
        <v>0</v>
      </c>
      <c r="BJ245" s="174">
        <f t="shared" ca="1" si="155"/>
        <v>0</v>
      </c>
      <c r="BK245" s="174">
        <f t="shared" ca="1" si="155"/>
        <v>0</v>
      </c>
      <c r="BL245" s="174">
        <f t="shared" ca="1" si="155"/>
        <v>0</v>
      </c>
      <c r="BM245" s="174">
        <f t="shared" ca="1" si="155"/>
        <v>0</v>
      </c>
      <c r="BN245" s="174">
        <f t="shared" ca="1" si="155"/>
        <v>0</v>
      </c>
      <c r="BO245" s="174">
        <f t="shared" ca="1" si="155"/>
        <v>0</v>
      </c>
      <c r="BP245" s="174">
        <f t="shared" ca="1" si="155"/>
        <v>0</v>
      </c>
      <c r="BQ245" s="174">
        <f t="shared" ca="1" si="155"/>
        <v>0</v>
      </c>
      <c r="BR245" s="174">
        <f t="shared" ca="1" si="155"/>
        <v>0</v>
      </c>
      <c r="BS245" s="177">
        <f t="shared" ca="1" si="134"/>
        <v>0</v>
      </c>
      <c r="BT245" s="175"/>
      <c r="BU245" s="178">
        <f ca="1">IF(NOT(debteliminator),0,IF(OR(E$11=0,W244+AM245-BD245&lt;=E$11),0,MIN(W244+AM245-BD245-E$11,$C245)))</f>
        <v>0</v>
      </c>
      <c r="BV245" s="174">
        <f ca="1">IF(NOT(debteliminator),0,IF(OR(F$11=0,X244+AN245-BE245&lt;=F$11),0,MIN(X244+AN245-BE245-F$11,$C245-SUM($BU245:BU245))))</f>
        <v>0</v>
      </c>
      <c r="BW245" s="174">
        <f ca="1">IF(NOT(debteliminator),0,IF(OR(G$11=0,Y244+AO245-BF245&lt;=G$11),0,MIN(Y244+AO245-BF245-G$11,$C245-SUM($BU245:BV245))))</f>
        <v>0</v>
      </c>
      <c r="BX245" s="174">
        <f ca="1">IF(NOT(debteliminator),0,IF(OR(H$11=0,Z244+AP245-BG245&lt;=H$11),0,MIN(Z244+AP245-BG245-H$11,$C245-SUM($BU245:BW245))))</f>
        <v>0</v>
      </c>
      <c r="BY245" s="174">
        <f ca="1">IF(NOT(debteliminator),0,IF(OR(I$11=0,AA244+AQ245-BH245&lt;=I$11),0,MIN(AA244+AQ245-BH245-I$11,$C245-SUM($BU245:BX245))))</f>
        <v>0</v>
      </c>
      <c r="BZ245" s="174">
        <f ca="1">IF(NOT(debteliminator),0,IF(OR(J$11=0,AB244+AR245-BI245&lt;=J$11),0,MIN(AB244+AR245-BI245-J$11,$C245-SUM($BU245:BY245))))</f>
        <v>0</v>
      </c>
      <c r="CA245" s="174">
        <f ca="1">IF(NOT(debteliminator),0,IF(OR(K$11=0,AC244+AS245-BJ245&lt;=K$11),0,MIN(AC244+AS245-BJ245-K$11,$C245-SUM($BU245:BZ245))))</f>
        <v>0</v>
      </c>
      <c r="CB245" s="174">
        <f ca="1">IF(NOT(debteliminator),0,IF(OR(L$11=0,AD244+AT245-BK245&lt;=L$11),0,MIN(AD244+AT245-BK245-L$11,$C245-SUM($BU245:CA245))))</f>
        <v>0</v>
      </c>
      <c r="CC245" s="174">
        <f ca="1">IF(NOT(debteliminator),0,IF(OR(M$11=0,AE244+AU245-BL245&lt;=M$11),0,MIN(AE244+AU245-BL245-M$11,$C245-SUM($BU245:CB245))))</f>
        <v>0</v>
      </c>
      <c r="CD245" s="174">
        <f ca="1">IF(NOT(debteliminator),0,IF(OR(N$11=0,AF244+AV245-BM245&lt;=N$11),0,MIN(AF244+AV245-BM245-N$11,$C245-SUM($BU245:CC245))))</f>
        <v>0</v>
      </c>
      <c r="CE245" s="174">
        <f ca="1">IF(NOT(debteliminator),0,IF(OR(O$11=0,AG244+AW245-BN245&lt;=O$11),0,MIN(AG244+AW245-BN245-O$11,$C245-SUM($BU245:CD245))))</f>
        <v>0</v>
      </c>
      <c r="CF245" s="174">
        <f ca="1">IF(NOT(debteliminator),0,IF(OR(P$11=0,AH244+AX245-BO245&lt;=P$11),0,MIN(AH244+AX245-BO245-P$11,$C245-SUM($BU245:CE245))))</f>
        <v>0</v>
      </c>
      <c r="CG245" s="174">
        <f ca="1">IF(NOT(debteliminator),0,IF(OR(Q$11=0,AI244+AY245-BP245&lt;=Q$11),0,MIN(AI244+AY245-BP245-Q$11,$C245-SUM($BU245:CF245))))</f>
        <v>0</v>
      </c>
      <c r="CH245" s="174">
        <f ca="1">IF(NOT(debteliminator),0,IF(OR(R$11=0,AJ244+AZ245-BQ245&lt;=R$11),0,MIN(AJ244+AZ245-BQ245-R$11,$C245-SUM($BU245:CG245))))</f>
        <v>0</v>
      </c>
      <c r="CI245" s="174">
        <f ca="1">IF(NOT(debteliminator),0,IF(OR(S$11=0,AK244+BA245-BR245&lt;=S$11),0,MIN(AK244+BA245-BR245-S$11,$C245-SUM($BU245:CH245))))</f>
        <v>0</v>
      </c>
      <c r="CJ245" s="177">
        <f t="shared" ca="1" si="135"/>
        <v>0</v>
      </c>
      <c r="CL245" s="178">
        <f t="shared" ca="1" si="138"/>
        <v>0</v>
      </c>
      <c r="CM245" s="174">
        <f ca="1">IF(X244&lt;=0,0,IF($C245-$CJ245&lt;=SUM($CL245:CL245),0,IF(BE245+$C245-$CJ245-SUM($CL245:CL245)&gt;X244+AN245,X244+AN245-BE245,$C245-$CJ245-SUM($CL245:CL245))))</f>
        <v>0</v>
      </c>
      <c r="CN245" s="174">
        <f ca="1">IF(Y244&lt;=0,0,IF($C245-$CJ245&lt;=SUM($CL245:CM245),0,IF(BF245+$C245-$CJ245-SUM($CL245:CM245)&gt;Y244+AO245,Y244+AO245-BF245,$C245-$CJ245-SUM($CL245:CM245))))</f>
        <v>0</v>
      </c>
      <c r="CO245" s="174">
        <f ca="1">IF(Z244&lt;=0,0,IF($C245-$CJ245&lt;=SUM($CL245:CN245),0,IF(BG245+$C245-$CJ245-SUM($CL245:CN245)&gt;Z244+AP245,Z244+AP245-BG245,$C245-$CJ245-SUM($CL245:CN245))))</f>
        <v>0</v>
      </c>
      <c r="CP245" s="174">
        <f ca="1">IF(AA244&lt;=0,0,IF($C245-$CJ245&lt;=SUM($CL245:CO245),0,IF(BH245+$C245-$CJ245-SUM($CL245:CO245)&gt;AA244+AQ245,AA244+AQ245-BH245,$C245-$CJ245-SUM($CL245:CO245))))</f>
        <v>0</v>
      </c>
      <c r="CQ245" s="174">
        <f ca="1">IF(AB244&lt;=0,0,IF($C245-$CJ245&lt;=SUM($CL245:CP245),0,IF(BI245+$C245-$CJ245-SUM($CL245:CP245)&gt;AB244+AR245,AB244+AR245-BI245,$C245-$CJ245-SUM($CL245:CP245))))</f>
        <v>0</v>
      </c>
      <c r="CR245" s="174">
        <f ca="1">IF(AC244&lt;=0,0,IF($C245-$CJ245&lt;=SUM($CL245:CQ245),0,IF(BJ245+$C245-$CJ245-SUM($CL245:CQ245)&gt;AC244+AS245,AC244+AS245-BJ245,$C245-$CJ245-SUM($CL245:CQ245))))</f>
        <v>0</v>
      </c>
      <c r="CS245" s="174">
        <f ca="1">IF(AD244&lt;=0,0,IF($C245-$CJ245&lt;=SUM($CL245:CR245),0,IF(BK245+$C245-$CJ245-SUM($CL245:CR245)&gt;AD244+AT245,AD244+AT245-BK245,$C245-$CJ245-SUM($CL245:CR245))))</f>
        <v>0</v>
      </c>
      <c r="CT245" s="174">
        <f ca="1">IF(AE244&lt;=0,0,IF($C245-$CJ245&lt;=SUM($CL245:CS245),0,IF(BL245+$C245-$CJ245-SUM($CL245:CS245)&gt;AE244+AU245,AE244+AU245-BL245,$C245-$CJ245-SUM($CL245:CS245))))</f>
        <v>0</v>
      </c>
      <c r="CU245" s="174">
        <f ca="1">IF(AF244&lt;=0,0,IF($C245-$CJ245&lt;=SUM($CL245:CT245),0,IF(BM245+$C245-$CJ245-SUM($CL245:CT245)&gt;AF244+AV245,AF244+AV245-BM245,$C245-$CJ245-SUM($CL245:CT245))))</f>
        <v>0</v>
      </c>
      <c r="CV245" s="174">
        <f ca="1">IF(AG244&lt;=0,0,IF($C245-$CJ245&lt;=SUM($CL245:CU245),0,IF(BN245+$C245-$CJ245-SUM($CL245:CU245)&gt;AG244+AW245,AG244+AW245-BN245,$C245-$CJ245-SUM($CL245:CU245))))</f>
        <v>0</v>
      </c>
      <c r="CW245" s="174">
        <f ca="1">IF(AH244&lt;=0,0,IF($C245-$CJ245&lt;=SUM($CL245:CV245),0,IF(BO245+$C245-$CJ245-SUM($CL245:CV245)&gt;AH244+AX245,AH244+AX245-BO245,$C245-$CJ245-SUM($CL245:CV245))))</f>
        <v>0</v>
      </c>
      <c r="CX245" s="174">
        <f ca="1">IF(AI244&lt;=0,0,IF($C245-$CJ245&lt;=SUM($CL245:CW245),0,IF(BP245+$C245-$CJ245-SUM($CL245:CW245)&gt;AI244+AY245,AI244+AY245-BP245,$C245-$CJ245-SUM($CL245:CW245))))</f>
        <v>0</v>
      </c>
      <c r="CY245" s="174">
        <f ca="1">IF(AJ244&lt;=0,0,IF($C245-$CJ245&lt;=SUM($CL245:CX245),0,IF(BQ245+$C245-$CJ245-SUM($CL245:CX245)&gt;AJ244+AZ245,AJ244+AZ245-BQ245,$C245-$CJ245-SUM($CL245:CX245))))</f>
        <v>0</v>
      </c>
      <c r="CZ245" s="174">
        <f ca="1">IF(AK244&lt;=0,0,IF($C245-$CJ245&lt;=SUM($CL245:CY245),0,IF(BR245+$C245-$CJ245-SUM($CL245:CY245)&gt;AK244+BA245,AK244+BA245-BR245,$C245-$CJ245-SUM($CL245:CY245))))</f>
        <v>0</v>
      </c>
      <c r="DA245" s="176"/>
      <c r="DB245" s="176"/>
    </row>
    <row r="246" spans="1:106">
      <c r="A246" s="165" t="str">
        <f t="shared" ca="1" si="124"/>
        <v/>
      </c>
      <c r="B246" s="166" t="e">
        <f t="shared" ca="1" si="136"/>
        <v>#N/A</v>
      </c>
      <c r="C246" s="169" t="str">
        <f ca="1">IF(A246="","",IF(debteliminator,IF(($E$7-BS246)&lt;0,0,$E$7-BS246),0)+D246)</f>
        <v/>
      </c>
      <c r="D246" s="420"/>
      <c r="E246" s="172">
        <f t="shared" ca="1" si="137"/>
        <v>0</v>
      </c>
      <c r="F246" s="172">
        <f t="shared" ca="1" si="139"/>
        <v>0</v>
      </c>
      <c r="G246" s="172">
        <f t="shared" ca="1" si="140"/>
        <v>0</v>
      </c>
      <c r="H246" s="172">
        <f t="shared" ca="1" si="141"/>
        <v>0</v>
      </c>
      <c r="I246" s="172">
        <f t="shared" ca="1" si="142"/>
        <v>0</v>
      </c>
      <c r="J246" s="172">
        <f t="shared" ca="1" si="143"/>
        <v>0</v>
      </c>
      <c r="K246" s="172">
        <f t="shared" ca="1" si="144"/>
        <v>0</v>
      </c>
      <c r="L246" s="172">
        <f t="shared" ca="1" si="145"/>
        <v>0</v>
      </c>
      <c r="M246" s="172">
        <f t="shared" ca="1" si="146"/>
        <v>0</v>
      </c>
      <c r="N246" s="172">
        <f t="shared" ca="1" si="147"/>
        <v>0</v>
      </c>
      <c r="O246" s="172">
        <f t="shared" ca="1" si="148"/>
        <v>0</v>
      </c>
      <c r="P246" s="172">
        <f t="shared" ca="1" si="149"/>
        <v>0</v>
      </c>
      <c r="Q246" s="172">
        <f t="shared" ca="1" si="150"/>
        <v>0</v>
      </c>
      <c r="R246" s="172">
        <f t="shared" ca="1" si="151"/>
        <v>0</v>
      </c>
      <c r="S246" s="172">
        <f t="shared" ca="1" si="152"/>
        <v>0</v>
      </c>
      <c r="U246" s="169">
        <f t="shared" ca="1" si="125"/>
        <v>0</v>
      </c>
      <c r="V246" s="173">
        <f t="shared" ca="1" si="126"/>
        <v>0</v>
      </c>
      <c r="W246" s="174">
        <f t="shared" ca="1" si="127"/>
        <v>0</v>
      </c>
      <c r="X246" s="174">
        <f t="shared" ca="1" si="153"/>
        <v>0</v>
      </c>
      <c r="Y246" s="174">
        <f t="shared" ca="1" si="153"/>
        <v>0</v>
      </c>
      <c r="Z246" s="174">
        <f t="shared" ca="1" si="153"/>
        <v>0</v>
      </c>
      <c r="AA246" s="174">
        <f t="shared" ca="1" si="153"/>
        <v>0</v>
      </c>
      <c r="AB246" s="174">
        <f t="shared" ca="1" si="153"/>
        <v>0</v>
      </c>
      <c r="AC246" s="174">
        <f t="shared" ca="1" si="153"/>
        <v>0</v>
      </c>
      <c r="AD246" s="174">
        <f t="shared" ca="1" si="153"/>
        <v>0</v>
      </c>
      <c r="AE246" s="174">
        <f t="shared" ca="1" si="153"/>
        <v>0</v>
      </c>
      <c r="AF246" s="174">
        <f t="shared" ca="1" si="153"/>
        <v>0</v>
      </c>
      <c r="AG246" s="174">
        <f t="shared" ca="1" si="153"/>
        <v>0</v>
      </c>
      <c r="AH246" s="174">
        <f t="shared" ca="1" si="153"/>
        <v>0</v>
      </c>
      <c r="AI246" s="174">
        <f t="shared" ca="1" si="153"/>
        <v>0</v>
      </c>
      <c r="AJ246" s="174">
        <f t="shared" ca="1" si="153"/>
        <v>0</v>
      </c>
      <c r="AK246" s="174">
        <f t="shared" ca="1" si="153"/>
        <v>0</v>
      </c>
      <c r="AL246" s="179"/>
      <c r="AM246" s="174">
        <f t="shared" ca="1" si="129"/>
        <v>0</v>
      </c>
      <c r="AN246" s="174">
        <f t="shared" ca="1" si="154"/>
        <v>0</v>
      </c>
      <c r="AO246" s="174">
        <f t="shared" ca="1" si="154"/>
        <v>0</v>
      </c>
      <c r="AP246" s="174">
        <f t="shared" ca="1" si="154"/>
        <v>0</v>
      </c>
      <c r="AQ246" s="174">
        <f t="shared" ca="1" si="154"/>
        <v>0</v>
      </c>
      <c r="AR246" s="174">
        <f t="shared" ca="1" si="154"/>
        <v>0</v>
      </c>
      <c r="AS246" s="174">
        <f t="shared" ca="1" si="154"/>
        <v>0</v>
      </c>
      <c r="AT246" s="174">
        <f t="shared" ca="1" si="154"/>
        <v>0</v>
      </c>
      <c r="AU246" s="174">
        <f t="shared" ca="1" si="154"/>
        <v>0</v>
      </c>
      <c r="AV246" s="174">
        <f t="shared" ca="1" si="154"/>
        <v>0</v>
      </c>
      <c r="AW246" s="174">
        <f t="shared" ca="1" si="154"/>
        <v>0</v>
      </c>
      <c r="AX246" s="174">
        <f t="shared" ca="1" si="154"/>
        <v>0</v>
      </c>
      <c r="AY246" s="174">
        <f t="shared" ca="1" si="154"/>
        <v>0</v>
      </c>
      <c r="AZ246" s="174">
        <f t="shared" ca="1" si="154"/>
        <v>0</v>
      </c>
      <c r="BA246" s="174">
        <f t="shared" ca="1" si="154"/>
        <v>0</v>
      </c>
      <c r="BB246" s="175">
        <f t="shared" ca="1" si="131"/>
        <v>0</v>
      </c>
      <c r="BC246" s="176"/>
      <c r="BD246" s="174">
        <f t="shared" ca="1" si="132"/>
        <v>0</v>
      </c>
      <c r="BE246" s="174">
        <f t="shared" ca="1" si="155"/>
        <v>0</v>
      </c>
      <c r="BF246" s="174">
        <f t="shared" ca="1" si="155"/>
        <v>0</v>
      </c>
      <c r="BG246" s="174">
        <f t="shared" ca="1" si="155"/>
        <v>0</v>
      </c>
      <c r="BH246" s="174">
        <f t="shared" ca="1" si="155"/>
        <v>0</v>
      </c>
      <c r="BI246" s="174">
        <f t="shared" ca="1" si="155"/>
        <v>0</v>
      </c>
      <c r="BJ246" s="174">
        <f t="shared" ca="1" si="155"/>
        <v>0</v>
      </c>
      <c r="BK246" s="174">
        <f t="shared" ca="1" si="155"/>
        <v>0</v>
      </c>
      <c r="BL246" s="174">
        <f t="shared" ca="1" si="155"/>
        <v>0</v>
      </c>
      <c r="BM246" s="174">
        <f t="shared" ca="1" si="155"/>
        <v>0</v>
      </c>
      <c r="BN246" s="174">
        <f t="shared" ca="1" si="155"/>
        <v>0</v>
      </c>
      <c r="BO246" s="174">
        <f t="shared" ca="1" si="155"/>
        <v>0</v>
      </c>
      <c r="BP246" s="174">
        <f t="shared" ca="1" si="155"/>
        <v>0</v>
      </c>
      <c r="BQ246" s="174">
        <f t="shared" ca="1" si="155"/>
        <v>0</v>
      </c>
      <c r="BR246" s="174">
        <f t="shared" ca="1" si="155"/>
        <v>0</v>
      </c>
      <c r="BS246" s="177">
        <f t="shared" ca="1" si="134"/>
        <v>0</v>
      </c>
      <c r="BT246" s="175"/>
      <c r="BU246" s="178">
        <f ca="1">IF(NOT(debteliminator),0,IF(OR(E$11=0,W245+AM246-BD246&lt;=E$11),0,MIN(W245+AM246-BD246-E$11,$C246)))</f>
        <v>0</v>
      </c>
      <c r="BV246" s="174">
        <f ca="1">IF(NOT(debteliminator),0,IF(OR(F$11=0,X245+AN246-BE246&lt;=F$11),0,MIN(X245+AN246-BE246-F$11,$C246-SUM($BU246:BU246))))</f>
        <v>0</v>
      </c>
      <c r="BW246" s="174">
        <f ca="1">IF(NOT(debteliminator),0,IF(OR(G$11=0,Y245+AO246-BF246&lt;=G$11),0,MIN(Y245+AO246-BF246-G$11,$C246-SUM($BU246:BV246))))</f>
        <v>0</v>
      </c>
      <c r="BX246" s="174">
        <f ca="1">IF(NOT(debteliminator),0,IF(OR(H$11=0,Z245+AP246-BG246&lt;=H$11),0,MIN(Z245+AP246-BG246-H$11,$C246-SUM($BU246:BW246))))</f>
        <v>0</v>
      </c>
      <c r="BY246" s="174">
        <f ca="1">IF(NOT(debteliminator),0,IF(OR(I$11=0,AA245+AQ246-BH246&lt;=I$11),0,MIN(AA245+AQ246-BH246-I$11,$C246-SUM($BU246:BX246))))</f>
        <v>0</v>
      </c>
      <c r="BZ246" s="174">
        <f ca="1">IF(NOT(debteliminator),0,IF(OR(J$11=0,AB245+AR246-BI246&lt;=J$11),0,MIN(AB245+AR246-BI246-J$11,$C246-SUM($BU246:BY246))))</f>
        <v>0</v>
      </c>
      <c r="CA246" s="174">
        <f ca="1">IF(NOT(debteliminator),0,IF(OR(K$11=0,AC245+AS246-BJ246&lt;=K$11),0,MIN(AC245+AS246-BJ246-K$11,$C246-SUM($BU246:BZ246))))</f>
        <v>0</v>
      </c>
      <c r="CB246" s="174">
        <f ca="1">IF(NOT(debteliminator),0,IF(OR(L$11=0,AD245+AT246-BK246&lt;=L$11),0,MIN(AD245+AT246-BK246-L$11,$C246-SUM($BU246:CA246))))</f>
        <v>0</v>
      </c>
      <c r="CC246" s="174">
        <f ca="1">IF(NOT(debteliminator),0,IF(OR(M$11=0,AE245+AU246-BL246&lt;=M$11),0,MIN(AE245+AU246-BL246-M$11,$C246-SUM($BU246:CB246))))</f>
        <v>0</v>
      </c>
      <c r="CD246" s="174">
        <f ca="1">IF(NOT(debteliminator),0,IF(OR(N$11=0,AF245+AV246-BM246&lt;=N$11),0,MIN(AF245+AV246-BM246-N$11,$C246-SUM($BU246:CC246))))</f>
        <v>0</v>
      </c>
      <c r="CE246" s="174">
        <f ca="1">IF(NOT(debteliminator),0,IF(OR(O$11=0,AG245+AW246-BN246&lt;=O$11),0,MIN(AG245+AW246-BN246-O$11,$C246-SUM($BU246:CD246))))</f>
        <v>0</v>
      </c>
      <c r="CF246" s="174">
        <f ca="1">IF(NOT(debteliminator),0,IF(OR(P$11=0,AH245+AX246-BO246&lt;=P$11),0,MIN(AH245+AX246-BO246-P$11,$C246-SUM($BU246:CE246))))</f>
        <v>0</v>
      </c>
      <c r="CG246" s="174">
        <f ca="1">IF(NOT(debteliminator),0,IF(OR(Q$11=0,AI245+AY246-BP246&lt;=Q$11),0,MIN(AI245+AY246-BP246-Q$11,$C246-SUM($BU246:CF246))))</f>
        <v>0</v>
      </c>
      <c r="CH246" s="174">
        <f ca="1">IF(NOT(debteliminator),0,IF(OR(R$11=0,AJ245+AZ246-BQ246&lt;=R$11),0,MIN(AJ245+AZ246-BQ246-R$11,$C246-SUM($BU246:CG246))))</f>
        <v>0</v>
      </c>
      <c r="CI246" s="174">
        <f ca="1">IF(NOT(debteliminator),0,IF(OR(S$11=0,AK245+BA246-BR246&lt;=S$11),0,MIN(AK245+BA246-BR246-S$11,$C246-SUM($BU246:CH246))))</f>
        <v>0</v>
      </c>
      <c r="CJ246" s="177">
        <f t="shared" ca="1" si="135"/>
        <v>0</v>
      </c>
      <c r="CL246" s="178">
        <f t="shared" ca="1" si="138"/>
        <v>0</v>
      </c>
      <c r="CM246" s="174">
        <f ca="1">IF(X245&lt;=0,0,IF($C246-$CJ246&lt;=SUM($CL246:CL246),0,IF(BE246+$C246-$CJ246-SUM($CL246:CL246)&gt;X245+AN246,X245+AN246-BE246,$C246-$CJ246-SUM($CL246:CL246))))</f>
        <v>0</v>
      </c>
      <c r="CN246" s="174">
        <f ca="1">IF(Y245&lt;=0,0,IF($C246-$CJ246&lt;=SUM($CL246:CM246),0,IF(BF246+$C246-$CJ246-SUM($CL246:CM246)&gt;Y245+AO246,Y245+AO246-BF246,$C246-$CJ246-SUM($CL246:CM246))))</f>
        <v>0</v>
      </c>
      <c r="CO246" s="174">
        <f ca="1">IF(Z245&lt;=0,0,IF($C246-$CJ246&lt;=SUM($CL246:CN246),0,IF(BG246+$C246-$CJ246-SUM($CL246:CN246)&gt;Z245+AP246,Z245+AP246-BG246,$C246-$CJ246-SUM($CL246:CN246))))</f>
        <v>0</v>
      </c>
      <c r="CP246" s="174">
        <f ca="1">IF(AA245&lt;=0,0,IF($C246-$CJ246&lt;=SUM($CL246:CO246),0,IF(BH246+$C246-$CJ246-SUM($CL246:CO246)&gt;AA245+AQ246,AA245+AQ246-BH246,$C246-$CJ246-SUM($CL246:CO246))))</f>
        <v>0</v>
      </c>
      <c r="CQ246" s="174">
        <f ca="1">IF(AB245&lt;=0,0,IF($C246-$CJ246&lt;=SUM($CL246:CP246),0,IF(BI246+$C246-$CJ246-SUM($CL246:CP246)&gt;AB245+AR246,AB245+AR246-BI246,$C246-$CJ246-SUM($CL246:CP246))))</f>
        <v>0</v>
      </c>
      <c r="CR246" s="174">
        <f ca="1">IF(AC245&lt;=0,0,IF($C246-$CJ246&lt;=SUM($CL246:CQ246),0,IF(BJ246+$C246-$CJ246-SUM($CL246:CQ246)&gt;AC245+AS246,AC245+AS246-BJ246,$C246-$CJ246-SUM($CL246:CQ246))))</f>
        <v>0</v>
      </c>
      <c r="CS246" s="174">
        <f ca="1">IF(AD245&lt;=0,0,IF($C246-$CJ246&lt;=SUM($CL246:CR246),0,IF(BK246+$C246-$CJ246-SUM($CL246:CR246)&gt;AD245+AT246,AD245+AT246-BK246,$C246-$CJ246-SUM($CL246:CR246))))</f>
        <v>0</v>
      </c>
      <c r="CT246" s="174">
        <f ca="1">IF(AE245&lt;=0,0,IF($C246-$CJ246&lt;=SUM($CL246:CS246),0,IF(BL246+$C246-$CJ246-SUM($CL246:CS246)&gt;AE245+AU246,AE245+AU246-BL246,$C246-$CJ246-SUM($CL246:CS246))))</f>
        <v>0</v>
      </c>
      <c r="CU246" s="174">
        <f ca="1">IF(AF245&lt;=0,0,IF($C246-$CJ246&lt;=SUM($CL246:CT246),0,IF(BM246+$C246-$CJ246-SUM($CL246:CT246)&gt;AF245+AV246,AF245+AV246-BM246,$C246-$CJ246-SUM($CL246:CT246))))</f>
        <v>0</v>
      </c>
      <c r="CV246" s="174">
        <f ca="1">IF(AG245&lt;=0,0,IF($C246-$CJ246&lt;=SUM($CL246:CU246),0,IF(BN246+$C246-$CJ246-SUM($CL246:CU246)&gt;AG245+AW246,AG245+AW246-BN246,$C246-$CJ246-SUM($CL246:CU246))))</f>
        <v>0</v>
      </c>
      <c r="CW246" s="174">
        <f ca="1">IF(AH245&lt;=0,0,IF($C246-$CJ246&lt;=SUM($CL246:CV246),0,IF(BO246+$C246-$CJ246-SUM($CL246:CV246)&gt;AH245+AX246,AH245+AX246-BO246,$C246-$CJ246-SUM($CL246:CV246))))</f>
        <v>0</v>
      </c>
      <c r="CX246" s="174">
        <f ca="1">IF(AI245&lt;=0,0,IF($C246-$CJ246&lt;=SUM($CL246:CW246),0,IF(BP246+$C246-$CJ246-SUM($CL246:CW246)&gt;AI245+AY246,AI245+AY246-BP246,$C246-$CJ246-SUM($CL246:CW246))))</f>
        <v>0</v>
      </c>
      <c r="CY246" s="174">
        <f ca="1">IF(AJ245&lt;=0,0,IF($C246-$CJ246&lt;=SUM($CL246:CX246),0,IF(BQ246+$C246-$CJ246-SUM($CL246:CX246)&gt;AJ245+AZ246,AJ245+AZ246-BQ246,$C246-$CJ246-SUM($CL246:CX246))))</f>
        <v>0</v>
      </c>
      <c r="CZ246" s="174">
        <f ca="1">IF(AK245&lt;=0,0,IF($C246-$CJ246&lt;=SUM($CL246:CY246),0,IF(BR246+$C246-$CJ246-SUM($CL246:CY246)&gt;AK245+BA246,AK245+BA246-BR246,$C246-$CJ246-SUM($CL246:CY246))))</f>
        <v>0</v>
      </c>
      <c r="DA246" s="176"/>
      <c r="DB246" s="176"/>
    </row>
    <row r="247" spans="1:106">
      <c r="A247" s="165" t="str">
        <f t="shared" ca="1" si="124"/>
        <v/>
      </c>
      <c r="B247" s="166" t="e">
        <f t="shared" ca="1" si="136"/>
        <v>#N/A</v>
      </c>
      <c r="C247" s="169" t="str">
        <f ca="1">IF(A247="","",IF(debteliminator,IF(($E$7-BS247)&lt;0,0,$E$7-BS247),0)+D247)</f>
        <v/>
      </c>
      <c r="D247" s="420"/>
      <c r="E247" s="172">
        <f t="shared" ca="1" si="137"/>
        <v>0</v>
      </c>
      <c r="F247" s="172">
        <f t="shared" ca="1" si="139"/>
        <v>0</v>
      </c>
      <c r="G247" s="172">
        <f t="shared" ca="1" si="140"/>
        <v>0</v>
      </c>
      <c r="H247" s="172">
        <f t="shared" ca="1" si="141"/>
        <v>0</v>
      </c>
      <c r="I247" s="172">
        <f t="shared" ca="1" si="142"/>
        <v>0</v>
      </c>
      <c r="J247" s="172">
        <f t="shared" ca="1" si="143"/>
        <v>0</v>
      </c>
      <c r="K247" s="172">
        <f t="shared" ca="1" si="144"/>
        <v>0</v>
      </c>
      <c r="L247" s="172">
        <f t="shared" ca="1" si="145"/>
        <v>0</v>
      </c>
      <c r="M247" s="172">
        <f t="shared" ca="1" si="146"/>
        <v>0</v>
      </c>
      <c r="N247" s="172">
        <f t="shared" ca="1" si="147"/>
        <v>0</v>
      </c>
      <c r="O247" s="172">
        <f t="shared" ca="1" si="148"/>
        <v>0</v>
      </c>
      <c r="P247" s="172">
        <f t="shared" ca="1" si="149"/>
        <v>0</v>
      </c>
      <c r="Q247" s="172">
        <f t="shared" ca="1" si="150"/>
        <v>0</v>
      </c>
      <c r="R247" s="172">
        <f t="shared" ca="1" si="151"/>
        <v>0</v>
      </c>
      <c r="S247" s="172">
        <f t="shared" ca="1" si="152"/>
        <v>0</v>
      </c>
      <c r="U247" s="169">
        <f t="shared" ca="1" si="125"/>
        <v>0</v>
      </c>
      <c r="V247" s="173">
        <f t="shared" ca="1" si="126"/>
        <v>0</v>
      </c>
      <c r="W247" s="174">
        <f t="shared" ca="1" si="127"/>
        <v>0</v>
      </c>
      <c r="X247" s="174">
        <f t="shared" ca="1" si="153"/>
        <v>0</v>
      </c>
      <c r="Y247" s="174">
        <f t="shared" ca="1" si="153"/>
        <v>0</v>
      </c>
      <c r="Z247" s="174">
        <f t="shared" ca="1" si="153"/>
        <v>0</v>
      </c>
      <c r="AA247" s="174">
        <f t="shared" ca="1" si="153"/>
        <v>0</v>
      </c>
      <c r="AB247" s="174">
        <f t="shared" ca="1" si="153"/>
        <v>0</v>
      </c>
      <c r="AC247" s="174">
        <f t="shared" ca="1" si="153"/>
        <v>0</v>
      </c>
      <c r="AD247" s="174">
        <f t="shared" ca="1" si="153"/>
        <v>0</v>
      </c>
      <c r="AE247" s="174">
        <f t="shared" ca="1" si="153"/>
        <v>0</v>
      </c>
      <c r="AF247" s="174">
        <f t="shared" ca="1" si="153"/>
        <v>0</v>
      </c>
      <c r="AG247" s="174">
        <f t="shared" ca="1" si="153"/>
        <v>0</v>
      </c>
      <c r="AH247" s="174">
        <f t="shared" ca="1" si="153"/>
        <v>0</v>
      </c>
      <c r="AI247" s="174">
        <f t="shared" ca="1" si="153"/>
        <v>0</v>
      </c>
      <c r="AJ247" s="174">
        <f t="shared" ca="1" si="153"/>
        <v>0</v>
      </c>
      <c r="AK247" s="174">
        <f t="shared" ca="1" si="153"/>
        <v>0</v>
      </c>
      <c r="AL247" s="179"/>
      <c r="AM247" s="174">
        <f t="shared" ca="1" si="129"/>
        <v>0</v>
      </c>
      <c r="AN247" s="174">
        <f t="shared" ca="1" si="154"/>
        <v>0</v>
      </c>
      <c r="AO247" s="174">
        <f t="shared" ca="1" si="154"/>
        <v>0</v>
      </c>
      <c r="AP247" s="174">
        <f t="shared" ca="1" si="154"/>
        <v>0</v>
      </c>
      <c r="AQ247" s="174">
        <f t="shared" ca="1" si="154"/>
        <v>0</v>
      </c>
      <c r="AR247" s="174">
        <f t="shared" ca="1" si="154"/>
        <v>0</v>
      </c>
      <c r="AS247" s="174">
        <f t="shared" ca="1" si="154"/>
        <v>0</v>
      </c>
      <c r="AT247" s="174">
        <f t="shared" ca="1" si="154"/>
        <v>0</v>
      </c>
      <c r="AU247" s="174">
        <f t="shared" ca="1" si="154"/>
        <v>0</v>
      </c>
      <c r="AV247" s="174">
        <f t="shared" ca="1" si="154"/>
        <v>0</v>
      </c>
      <c r="AW247" s="174">
        <f t="shared" ca="1" si="154"/>
        <v>0</v>
      </c>
      <c r="AX247" s="174">
        <f t="shared" ca="1" si="154"/>
        <v>0</v>
      </c>
      <c r="AY247" s="174">
        <f t="shared" ca="1" si="154"/>
        <v>0</v>
      </c>
      <c r="AZ247" s="174">
        <f t="shared" ca="1" si="154"/>
        <v>0</v>
      </c>
      <c r="BA247" s="174">
        <f t="shared" ca="1" si="154"/>
        <v>0</v>
      </c>
      <c r="BB247" s="175">
        <f t="shared" ca="1" si="131"/>
        <v>0</v>
      </c>
      <c r="BC247" s="176"/>
      <c r="BD247" s="174">
        <f t="shared" ca="1" si="132"/>
        <v>0</v>
      </c>
      <c r="BE247" s="174">
        <f t="shared" ca="1" si="155"/>
        <v>0</v>
      </c>
      <c r="BF247" s="174">
        <f t="shared" ca="1" si="155"/>
        <v>0</v>
      </c>
      <c r="BG247" s="174">
        <f t="shared" ca="1" si="155"/>
        <v>0</v>
      </c>
      <c r="BH247" s="174">
        <f t="shared" ca="1" si="155"/>
        <v>0</v>
      </c>
      <c r="BI247" s="174">
        <f t="shared" ca="1" si="155"/>
        <v>0</v>
      </c>
      <c r="BJ247" s="174">
        <f t="shared" ca="1" si="155"/>
        <v>0</v>
      </c>
      <c r="BK247" s="174">
        <f t="shared" ca="1" si="155"/>
        <v>0</v>
      </c>
      <c r="BL247" s="174">
        <f t="shared" ca="1" si="155"/>
        <v>0</v>
      </c>
      <c r="BM247" s="174">
        <f t="shared" ca="1" si="155"/>
        <v>0</v>
      </c>
      <c r="BN247" s="174">
        <f t="shared" ca="1" si="155"/>
        <v>0</v>
      </c>
      <c r="BO247" s="174">
        <f t="shared" ca="1" si="155"/>
        <v>0</v>
      </c>
      <c r="BP247" s="174">
        <f t="shared" ca="1" si="155"/>
        <v>0</v>
      </c>
      <c r="BQ247" s="174">
        <f t="shared" ca="1" si="155"/>
        <v>0</v>
      </c>
      <c r="BR247" s="174">
        <f t="shared" ca="1" si="155"/>
        <v>0</v>
      </c>
      <c r="BS247" s="177">
        <f t="shared" ca="1" si="134"/>
        <v>0</v>
      </c>
      <c r="BT247" s="175"/>
      <c r="BU247" s="178">
        <f ca="1">IF(NOT(debteliminator),0,IF(OR(E$11=0,W246+AM247-BD247&lt;=E$11),0,MIN(W246+AM247-BD247-E$11,$C247)))</f>
        <v>0</v>
      </c>
      <c r="BV247" s="174">
        <f ca="1">IF(NOT(debteliminator),0,IF(OR(F$11=0,X246+AN247-BE247&lt;=F$11),0,MIN(X246+AN247-BE247-F$11,$C247-SUM($BU247:BU247))))</f>
        <v>0</v>
      </c>
      <c r="BW247" s="174">
        <f ca="1">IF(NOT(debteliminator),0,IF(OR(G$11=0,Y246+AO247-BF247&lt;=G$11),0,MIN(Y246+AO247-BF247-G$11,$C247-SUM($BU247:BV247))))</f>
        <v>0</v>
      </c>
      <c r="BX247" s="174">
        <f ca="1">IF(NOT(debteliminator),0,IF(OR(H$11=0,Z246+AP247-BG247&lt;=H$11),0,MIN(Z246+AP247-BG247-H$11,$C247-SUM($BU247:BW247))))</f>
        <v>0</v>
      </c>
      <c r="BY247" s="174">
        <f ca="1">IF(NOT(debteliminator),0,IF(OR(I$11=0,AA246+AQ247-BH247&lt;=I$11),0,MIN(AA246+AQ247-BH247-I$11,$C247-SUM($BU247:BX247))))</f>
        <v>0</v>
      </c>
      <c r="BZ247" s="174">
        <f ca="1">IF(NOT(debteliminator),0,IF(OR(J$11=0,AB246+AR247-BI247&lt;=J$11),0,MIN(AB246+AR247-BI247-J$11,$C247-SUM($BU247:BY247))))</f>
        <v>0</v>
      </c>
      <c r="CA247" s="174">
        <f ca="1">IF(NOT(debteliminator),0,IF(OR(K$11=0,AC246+AS247-BJ247&lt;=K$11),0,MIN(AC246+AS247-BJ247-K$11,$C247-SUM($BU247:BZ247))))</f>
        <v>0</v>
      </c>
      <c r="CB247" s="174">
        <f ca="1">IF(NOT(debteliminator),0,IF(OR(L$11=0,AD246+AT247-BK247&lt;=L$11),0,MIN(AD246+AT247-BK247-L$11,$C247-SUM($BU247:CA247))))</f>
        <v>0</v>
      </c>
      <c r="CC247" s="174">
        <f ca="1">IF(NOT(debteliminator),0,IF(OR(M$11=0,AE246+AU247-BL247&lt;=M$11),0,MIN(AE246+AU247-BL247-M$11,$C247-SUM($BU247:CB247))))</f>
        <v>0</v>
      </c>
      <c r="CD247" s="174">
        <f ca="1">IF(NOT(debteliminator),0,IF(OR(N$11=0,AF246+AV247-BM247&lt;=N$11),0,MIN(AF246+AV247-BM247-N$11,$C247-SUM($BU247:CC247))))</f>
        <v>0</v>
      </c>
      <c r="CE247" s="174">
        <f ca="1">IF(NOT(debteliminator),0,IF(OR(O$11=0,AG246+AW247-BN247&lt;=O$11),0,MIN(AG246+AW247-BN247-O$11,$C247-SUM($BU247:CD247))))</f>
        <v>0</v>
      </c>
      <c r="CF247" s="174">
        <f ca="1">IF(NOT(debteliminator),0,IF(OR(P$11=0,AH246+AX247-BO247&lt;=P$11),0,MIN(AH246+AX247-BO247-P$11,$C247-SUM($BU247:CE247))))</f>
        <v>0</v>
      </c>
      <c r="CG247" s="174">
        <f ca="1">IF(NOT(debteliminator),0,IF(OR(Q$11=0,AI246+AY247-BP247&lt;=Q$11),0,MIN(AI246+AY247-BP247-Q$11,$C247-SUM($BU247:CF247))))</f>
        <v>0</v>
      </c>
      <c r="CH247" s="174">
        <f ca="1">IF(NOT(debteliminator),0,IF(OR(R$11=0,AJ246+AZ247-BQ247&lt;=R$11),0,MIN(AJ246+AZ247-BQ247-R$11,$C247-SUM($BU247:CG247))))</f>
        <v>0</v>
      </c>
      <c r="CI247" s="174">
        <f ca="1">IF(NOT(debteliminator),0,IF(OR(S$11=0,AK246+BA247-BR247&lt;=S$11),0,MIN(AK246+BA247-BR247-S$11,$C247-SUM($BU247:CH247))))</f>
        <v>0</v>
      </c>
      <c r="CJ247" s="177">
        <f t="shared" ca="1" si="135"/>
        <v>0</v>
      </c>
      <c r="CL247" s="178">
        <f t="shared" ca="1" si="138"/>
        <v>0</v>
      </c>
      <c r="CM247" s="174">
        <f ca="1">IF(X246&lt;=0,0,IF($C247-$CJ247&lt;=SUM($CL247:CL247),0,IF(BE247+$C247-$CJ247-SUM($CL247:CL247)&gt;X246+AN247,X246+AN247-BE247,$C247-$CJ247-SUM($CL247:CL247))))</f>
        <v>0</v>
      </c>
      <c r="CN247" s="174">
        <f ca="1">IF(Y246&lt;=0,0,IF($C247-$CJ247&lt;=SUM($CL247:CM247),0,IF(BF247+$C247-$CJ247-SUM($CL247:CM247)&gt;Y246+AO247,Y246+AO247-BF247,$C247-$CJ247-SUM($CL247:CM247))))</f>
        <v>0</v>
      </c>
      <c r="CO247" s="174">
        <f ca="1">IF(Z246&lt;=0,0,IF($C247-$CJ247&lt;=SUM($CL247:CN247),0,IF(BG247+$C247-$CJ247-SUM($CL247:CN247)&gt;Z246+AP247,Z246+AP247-BG247,$C247-$CJ247-SUM($CL247:CN247))))</f>
        <v>0</v>
      </c>
      <c r="CP247" s="174">
        <f ca="1">IF(AA246&lt;=0,0,IF($C247-$CJ247&lt;=SUM($CL247:CO247),0,IF(BH247+$C247-$CJ247-SUM($CL247:CO247)&gt;AA246+AQ247,AA246+AQ247-BH247,$C247-$CJ247-SUM($CL247:CO247))))</f>
        <v>0</v>
      </c>
      <c r="CQ247" s="174">
        <f ca="1">IF(AB246&lt;=0,0,IF($C247-$CJ247&lt;=SUM($CL247:CP247),0,IF(BI247+$C247-$CJ247-SUM($CL247:CP247)&gt;AB246+AR247,AB246+AR247-BI247,$C247-$CJ247-SUM($CL247:CP247))))</f>
        <v>0</v>
      </c>
      <c r="CR247" s="174">
        <f ca="1">IF(AC246&lt;=0,0,IF($C247-$CJ247&lt;=SUM($CL247:CQ247),0,IF(BJ247+$C247-$CJ247-SUM($CL247:CQ247)&gt;AC246+AS247,AC246+AS247-BJ247,$C247-$CJ247-SUM($CL247:CQ247))))</f>
        <v>0</v>
      </c>
      <c r="CS247" s="174">
        <f ca="1">IF(AD246&lt;=0,0,IF($C247-$CJ247&lt;=SUM($CL247:CR247),0,IF(BK247+$C247-$CJ247-SUM($CL247:CR247)&gt;AD246+AT247,AD246+AT247-BK247,$C247-$CJ247-SUM($CL247:CR247))))</f>
        <v>0</v>
      </c>
      <c r="CT247" s="174">
        <f ca="1">IF(AE246&lt;=0,0,IF($C247-$CJ247&lt;=SUM($CL247:CS247),0,IF(BL247+$C247-$CJ247-SUM($CL247:CS247)&gt;AE246+AU247,AE246+AU247-BL247,$C247-$CJ247-SUM($CL247:CS247))))</f>
        <v>0</v>
      </c>
      <c r="CU247" s="174">
        <f ca="1">IF(AF246&lt;=0,0,IF($C247-$CJ247&lt;=SUM($CL247:CT247),0,IF(BM247+$C247-$CJ247-SUM($CL247:CT247)&gt;AF246+AV247,AF246+AV247-BM247,$C247-$CJ247-SUM($CL247:CT247))))</f>
        <v>0</v>
      </c>
      <c r="CV247" s="174">
        <f ca="1">IF(AG246&lt;=0,0,IF($C247-$CJ247&lt;=SUM($CL247:CU247),0,IF(BN247+$C247-$CJ247-SUM($CL247:CU247)&gt;AG246+AW247,AG246+AW247-BN247,$C247-$CJ247-SUM($CL247:CU247))))</f>
        <v>0</v>
      </c>
      <c r="CW247" s="174">
        <f ca="1">IF(AH246&lt;=0,0,IF($C247-$CJ247&lt;=SUM($CL247:CV247),0,IF(BO247+$C247-$CJ247-SUM($CL247:CV247)&gt;AH246+AX247,AH246+AX247-BO247,$C247-$CJ247-SUM($CL247:CV247))))</f>
        <v>0</v>
      </c>
      <c r="CX247" s="174">
        <f ca="1">IF(AI246&lt;=0,0,IF($C247-$CJ247&lt;=SUM($CL247:CW247),0,IF(BP247+$C247-$CJ247-SUM($CL247:CW247)&gt;AI246+AY247,AI246+AY247-BP247,$C247-$CJ247-SUM($CL247:CW247))))</f>
        <v>0</v>
      </c>
      <c r="CY247" s="174">
        <f ca="1">IF(AJ246&lt;=0,0,IF($C247-$CJ247&lt;=SUM($CL247:CX247),0,IF(BQ247+$C247-$CJ247-SUM($CL247:CX247)&gt;AJ246+AZ247,AJ246+AZ247-BQ247,$C247-$CJ247-SUM($CL247:CX247))))</f>
        <v>0</v>
      </c>
      <c r="CZ247" s="174">
        <f ca="1">IF(AK246&lt;=0,0,IF($C247-$CJ247&lt;=SUM($CL247:CY247),0,IF(BR247+$C247-$CJ247-SUM($CL247:CY247)&gt;AK246+BA247,AK246+BA247-BR247,$C247-$CJ247-SUM($CL247:CY247))))</f>
        <v>0</v>
      </c>
      <c r="DA247" s="176"/>
      <c r="DB247" s="176"/>
    </row>
    <row r="248" spans="1:106">
      <c r="A248" s="165" t="str">
        <f t="shared" ca="1" si="124"/>
        <v/>
      </c>
      <c r="B248" s="166" t="e">
        <f t="shared" ca="1" si="136"/>
        <v>#N/A</v>
      </c>
      <c r="C248" s="169" t="str">
        <f ca="1">IF(A248="","",IF(debteliminator,IF(($E$7-BS248)&lt;0,0,$E$7-BS248),0)+D248)</f>
        <v/>
      </c>
      <c r="D248" s="420"/>
      <c r="E248" s="172">
        <f t="shared" ca="1" si="137"/>
        <v>0</v>
      </c>
      <c r="F248" s="172">
        <f t="shared" ca="1" si="139"/>
        <v>0</v>
      </c>
      <c r="G248" s="172">
        <f t="shared" ca="1" si="140"/>
        <v>0</v>
      </c>
      <c r="H248" s="172">
        <f t="shared" ca="1" si="141"/>
        <v>0</v>
      </c>
      <c r="I248" s="172">
        <f t="shared" ca="1" si="142"/>
        <v>0</v>
      </c>
      <c r="J248" s="172">
        <f t="shared" ca="1" si="143"/>
        <v>0</v>
      </c>
      <c r="K248" s="172">
        <f t="shared" ca="1" si="144"/>
        <v>0</v>
      </c>
      <c r="L248" s="172">
        <f t="shared" ca="1" si="145"/>
        <v>0</v>
      </c>
      <c r="M248" s="172">
        <f t="shared" ca="1" si="146"/>
        <v>0</v>
      </c>
      <c r="N248" s="172">
        <f t="shared" ca="1" si="147"/>
        <v>0</v>
      </c>
      <c r="O248" s="172">
        <f t="shared" ca="1" si="148"/>
        <v>0</v>
      </c>
      <c r="P248" s="172">
        <f t="shared" ca="1" si="149"/>
        <v>0</v>
      </c>
      <c r="Q248" s="172">
        <f t="shared" ca="1" si="150"/>
        <v>0</v>
      </c>
      <c r="R248" s="172">
        <f t="shared" ca="1" si="151"/>
        <v>0</v>
      </c>
      <c r="S248" s="172">
        <f t="shared" ca="1" si="152"/>
        <v>0</v>
      </c>
      <c r="U248" s="169">
        <f t="shared" ca="1" si="125"/>
        <v>0</v>
      </c>
      <c r="V248" s="173">
        <f t="shared" ca="1" si="126"/>
        <v>0</v>
      </c>
      <c r="W248" s="174">
        <f t="shared" ca="1" si="127"/>
        <v>0</v>
      </c>
      <c r="X248" s="174">
        <f t="shared" ca="1" si="153"/>
        <v>0</v>
      </c>
      <c r="Y248" s="174">
        <f t="shared" ca="1" si="153"/>
        <v>0</v>
      </c>
      <c r="Z248" s="174">
        <f t="shared" ca="1" si="153"/>
        <v>0</v>
      </c>
      <c r="AA248" s="174">
        <f t="shared" ca="1" si="153"/>
        <v>0</v>
      </c>
      <c r="AB248" s="174">
        <f t="shared" ca="1" si="153"/>
        <v>0</v>
      </c>
      <c r="AC248" s="174">
        <f t="shared" ca="1" si="153"/>
        <v>0</v>
      </c>
      <c r="AD248" s="174">
        <f t="shared" ca="1" si="153"/>
        <v>0</v>
      </c>
      <c r="AE248" s="174">
        <f t="shared" ca="1" si="153"/>
        <v>0</v>
      </c>
      <c r="AF248" s="174">
        <f t="shared" ca="1" si="153"/>
        <v>0</v>
      </c>
      <c r="AG248" s="174">
        <f t="shared" ca="1" si="153"/>
        <v>0</v>
      </c>
      <c r="AH248" s="174">
        <f t="shared" ca="1" si="153"/>
        <v>0</v>
      </c>
      <c r="AI248" s="174">
        <f t="shared" ca="1" si="153"/>
        <v>0</v>
      </c>
      <c r="AJ248" s="174">
        <f t="shared" ca="1" si="153"/>
        <v>0</v>
      </c>
      <c r="AK248" s="174">
        <f t="shared" ca="1" si="153"/>
        <v>0</v>
      </c>
      <c r="AL248" s="179"/>
      <c r="AM248" s="174">
        <f t="shared" ca="1" si="129"/>
        <v>0</v>
      </c>
      <c r="AN248" s="174">
        <f t="shared" ca="1" si="154"/>
        <v>0</v>
      </c>
      <c r="AO248" s="174">
        <f t="shared" ca="1" si="154"/>
        <v>0</v>
      </c>
      <c r="AP248" s="174">
        <f t="shared" ca="1" si="154"/>
        <v>0</v>
      </c>
      <c r="AQ248" s="174">
        <f t="shared" ca="1" si="154"/>
        <v>0</v>
      </c>
      <c r="AR248" s="174">
        <f t="shared" ca="1" si="154"/>
        <v>0</v>
      </c>
      <c r="AS248" s="174">
        <f t="shared" ca="1" si="154"/>
        <v>0</v>
      </c>
      <c r="AT248" s="174">
        <f t="shared" ca="1" si="154"/>
        <v>0</v>
      </c>
      <c r="AU248" s="174">
        <f t="shared" ca="1" si="154"/>
        <v>0</v>
      </c>
      <c r="AV248" s="174">
        <f t="shared" ca="1" si="154"/>
        <v>0</v>
      </c>
      <c r="AW248" s="174">
        <f t="shared" ca="1" si="154"/>
        <v>0</v>
      </c>
      <c r="AX248" s="174">
        <f t="shared" ca="1" si="154"/>
        <v>0</v>
      </c>
      <c r="AY248" s="174">
        <f t="shared" ca="1" si="154"/>
        <v>0</v>
      </c>
      <c r="AZ248" s="174">
        <f t="shared" ca="1" si="154"/>
        <v>0</v>
      </c>
      <c r="BA248" s="174">
        <f t="shared" ca="1" si="154"/>
        <v>0</v>
      </c>
      <c r="BB248" s="175">
        <f t="shared" ca="1" si="131"/>
        <v>0</v>
      </c>
      <c r="BC248" s="176"/>
      <c r="BD248" s="174">
        <f t="shared" ca="1" si="132"/>
        <v>0</v>
      </c>
      <c r="BE248" s="174">
        <f t="shared" ca="1" si="155"/>
        <v>0</v>
      </c>
      <c r="BF248" s="174">
        <f t="shared" ca="1" si="155"/>
        <v>0</v>
      </c>
      <c r="BG248" s="174">
        <f t="shared" ca="1" si="155"/>
        <v>0</v>
      </c>
      <c r="BH248" s="174">
        <f t="shared" ca="1" si="155"/>
        <v>0</v>
      </c>
      <c r="BI248" s="174">
        <f t="shared" ca="1" si="155"/>
        <v>0</v>
      </c>
      <c r="BJ248" s="174">
        <f t="shared" ca="1" si="155"/>
        <v>0</v>
      </c>
      <c r="BK248" s="174">
        <f t="shared" ca="1" si="155"/>
        <v>0</v>
      </c>
      <c r="BL248" s="174">
        <f t="shared" ca="1" si="155"/>
        <v>0</v>
      </c>
      <c r="BM248" s="174">
        <f t="shared" ca="1" si="155"/>
        <v>0</v>
      </c>
      <c r="BN248" s="174">
        <f t="shared" ca="1" si="155"/>
        <v>0</v>
      </c>
      <c r="BO248" s="174">
        <f t="shared" ca="1" si="155"/>
        <v>0</v>
      </c>
      <c r="BP248" s="174">
        <f t="shared" ca="1" si="155"/>
        <v>0</v>
      </c>
      <c r="BQ248" s="174">
        <f t="shared" ca="1" si="155"/>
        <v>0</v>
      </c>
      <c r="BR248" s="174">
        <f t="shared" ca="1" si="155"/>
        <v>0</v>
      </c>
      <c r="BS248" s="177">
        <f t="shared" ca="1" si="134"/>
        <v>0</v>
      </c>
      <c r="BT248" s="175"/>
      <c r="BU248" s="178">
        <f ca="1">IF(NOT(debteliminator),0,IF(OR(E$11=0,W247+AM248-BD248&lt;=E$11),0,MIN(W247+AM248-BD248-E$11,$C248)))</f>
        <v>0</v>
      </c>
      <c r="BV248" s="174">
        <f ca="1">IF(NOT(debteliminator),0,IF(OR(F$11=0,X247+AN248-BE248&lt;=F$11),0,MIN(X247+AN248-BE248-F$11,$C248-SUM($BU248:BU248))))</f>
        <v>0</v>
      </c>
      <c r="BW248" s="174">
        <f ca="1">IF(NOT(debteliminator),0,IF(OR(G$11=0,Y247+AO248-BF248&lt;=G$11),0,MIN(Y247+AO248-BF248-G$11,$C248-SUM($BU248:BV248))))</f>
        <v>0</v>
      </c>
      <c r="BX248" s="174">
        <f ca="1">IF(NOT(debteliminator),0,IF(OR(H$11=0,Z247+AP248-BG248&lt;=H$11),0,MIN(Z247+AP248-BG248-H$11,$C248-SUM($BU248:BW248))))</f>
        <v>0</v>
      </c>
      <c r="BY248" s="174">
        <f ca="1">IF(NOT(debteliminator),0,IF(OR(I$11=0,AA247+AQ248-BH248&lt;=I$11),0,MIN(AA247+AQ248-BH248-I$11,$C248-SUM($BU248:BX248))))</f>
        <v>0</v>
      </c>
      <c r="BZ248" s="174">
        <f ca="1">IF(NOT(debteliminator),0,IF(OR(J$11=0,AB247+AR248-BI248&lt;=J$11),0,MIN(AB247+AR248-BI248-J$11,$C248-SUM($BU248:BY248))))</f>
        <v>0</v>
      </c>
      <c r="CA248" s="174">
        <f ca="1">IF(NOT(debteliminator),0,IF(OR(K$11=0,AC247+AS248-BJ248&lt;=K$11),0,MIN(AC247+AS248-BJ248-K$11,$C248-SUM($BU248:BZ248))))</f>
        <v>0</v>
      </c>
      <c r="CB248" s="174">
        <f ca="1">IF(NOT(debteliminator),0,IF(OR(L$11=0,AD247+AT248-BK248&lt;=L$11),0,MIN(AD247+AT248-BK248-L$11,$C248-SUM($BU248:CA248))))</f>
        <v>0</v>
      </c>
      <c r="CC248" s="174">
        <f ca="1">IF(NOT(debteliminator),0,IF(OR(M$11=0,AE247+AU248-BL248&lt;=M$11),0,MIN(AE247+AU248-BL248-M$11,$C248-SUM($BU248:CB248))))</f>
        <v>0</v>
      </c>
      <c r="CD248" s="174">
        <f ca="1">IF(NOT(debteliminator),0,IF(OR(N$11=0,AF247+AV248-BM248&lt;=N$11),0,MIN(AF247+AV248-BM248-N$11,$C248-SUM($BU248:CC248))))</f>
        <v>0</v>
      </c>
      <c r="CE248" s="174">
        <f ca="1">IF(NOT(debteliminator),0,IF(OR(O$11=0,AG247+AW248-BN248&lt;=O$11),0,MIN(AG247+AW248-BN248-O$11,$C248-SUM($BU248:CD248))))</f>
        <v>0</v>
      </c>
      <c r="CF248" s="174">
        <f ca="1">IF(NOT(debteliminator),0,IF(OR(P$11=0,AH247+AX248-BO248&lt;=P$11),0,MIN(AH247+AX248-BO248-P$11,$C248-SUM($BU248:CE248))))</f>
        <v>0</v>
      </c>
      <c r="CG248" s="174">
        <f ca="1">IF(NOT(debteliminator),0,IF(OR(Q$11=0,AI247+AY248-BP248&lt;=Q$11),0,MIN(AI247+AY248-BP248-Q$11,$C248-SUM($BU248:CF248))))</f>
        <v>0</v>
      </c>
      <c r="CH248" s="174">
        <f ca="1">IF(NOT(debteliminator),0,IF(OR(R$11=0,AJ247+AZ248-BQ248&lt;=R$11),0,MIN(AJ247+AZ248-BQ248-R$11,$C248-SUM($BU248:CG248))))</f>
        <v>0</v>
      </c>
      <c r="CI248" s="174">
        <f ca="1">IF(NOT(debteliminator),0,IF(OR(S$11=0,AK247+BA248-BR248&lt;=S$11),0,MIN(AK247+BA248-BR248-S$11,$C248-SUM($BU248:CH248))))</f>
        <v>0</v>
      </c>
      <c r="CJ248" s="177">
        <f t="shared" ca="1" si="135"/>
        <v>0</v>
      </c>
      <c r="CL248" s="178">
        <f t="shared" ca="1" si="138"/>
        <v>0</v>
      </c>
      <c r="CM248" s="174">
        <f ca="1">IF(X247&lt;=0,0,IF($C248-$CJ248&lt;=SUM($CL248:CL248),0,IF(BE248+$C248-$CJ248-SUM($CL248:CL248)&gt;X247+AN248,X247+AN248-BE248,$C248-$CJ248-SUM($CL248:CL248))))</f>
        <v>0</v>
      </c>
      <c r="CN248" s="174">
        <f ca="1">IF(Y247&lt;=0,0,IF($C248-$CJ248&lt;=SUM($CL248:CM248),0,IF(BF248+$C248-$CJ248-SUM($CL248:CM248)&gt;Y247+AO248,Y247+AO248-BF248,$C248-$CJ248-SUM($CL248:CM248))))</f>
        <v>0</v>
      </c>
      <c r="CO248" s="174">
        <f ca="1">IF(Z247&lt;=0,0,IF($C248-$CJ248&lt;=SUM($CL248:CN248),0,IF(BG248+$C248-$CJ248-SUM($CL248:CN248)&gt;Z247+AP248,Z247+AP248-BG248,$C248-$CJ248-SUM($CL248:CN248))))</f>
        <v>0</v>
      </c>
      <c r="CP248" s="174">
        <f ca="1">IF(AA247&lt;=0,0,IF($C248-$CJ248&lt;=SUM($CL248:CO248),0,IF(BH248+$C248-$CJ248-SUM($CL248:CO248)&gt;AA247+AQ248,AA247+AQ248-BH248,$C248-$CJ248-SUM($CL248:CO248))))</f>
        <v>0</v>
      </c>
      <c r="CQ248" s="174">
        <f ca="1">IF(AB247&lt;=0,0,IF($C248-$CJ248&lt;=SUM($CL248:CP248),0,IF(BI248+$C248-$CJ248-SUM($CL248:CP248)&gt;AB247+AR248,AB247+AR248-BI248,$C248-$CJ248-SUM($CL248:CP248))))</f>
        <v>0</v>
      </c>
      <c r="CR248" s="174">
        <f ca="1">IF(AC247&lt;=0,0,IF($C248-$CJ248&lt;=SUM($CL248:CQ248),0,IF(BJ248+$C248-$CJ248-SUM($CL248:CQ248)&gt;AC247+AS248,AC247+AS248-BJ248,$C248-$CJ248-SUM($CL248:CQ248))))</f>
        <v>0</v>
      </c>
      <c r="CS248" s="174">
        <f ca="1">IF(AD247&lt;=0,0,IF($C248-$CJ248&lt;=SUM($CL248:CR248),0,IF(BK248+$C248-$CJ248-SUM($CL248:CR248)&gt;AD247+AT248,AD247+AT248-BK248,$C248-$CJ248-SUM($CL248:CR248))))</f>
        <v>0</v>
      </c>
      <c r="CT248" s="174">
        <f ca="1">IF(AE247&lt;=0,0,IF($C248-$CJ248&lt;=SUM($CL248:CS248),0,IF(BL248+$C248-$CJ248-SUM($CL248:CS248)&gt;AE247+AU248,AE247+AU248-BL248,$C248-$CJ248-SUM($CL248:CS248))))</f>
        <v>0</v>
      </c>
      <c r="CU248" s="174">
        <f ca="1">IF(AF247&lt;=0,0,IF($C248-$CJ248&lt;=SUM($CL248:CT248),0,IF(BM248+$C248-$CJ248-SUM($CL248:CT248)&gt;AF247+AV248,AF247+AV248-BM248,$C248-$CJ248-SUM($CL248:CT248))))</f>
        <v>0</v>
      </c>
      <c r="CV248" s="174">
        <f ca="1">IF(AG247&lt;=0,0,IF($C248-$CJ248&lt;=SUM($CL248:CU248),0,IF(BN248+$C248-$CJ248-SUM($CL248:CU248)&gt;AG247+AW248,AG247+AW248-BN248,$C248-$CJ248-SUM($CL248:CU248))))</f>
        <v>0</v>
      </c>
      <c r="CW248" s="174">
        <f ca="1">IF(AH247&lt;=0,0,IF($C248-$CJ248&lt;=SUM($CL248:CV248),0,IF(BO248+$C248-$CJ248-SUM($CL248:CV248)&gt;AH247+AX248,AH247+AX248-BO248,$C248-$CJ248-SUM($CL248:CV248))))</f>
        <v>0</v>
      </c>
      <c r="CX248" s="174">
        <f ca="1">IF(AI247&lt;=0,0,IF($C248-$CJ248&lt;=SUM($CL248:CW248),0,IF(BP248+$C248-$CJ248-SUM($CL248:CW248)&gt;AI247+AY248,AI247+AY248-BP248,$C248-$CJ248-SUM($CL248:CW248))))</f>
        <v>0</v>
      </c>
      <c r="CY248" s="174">
        <f ca="1">IF(AJ247&lt;=0,0,IF($C248-$CJ248&lt;=SUM($CL248:CX248),0,IF(BQ248+$C248-$CJ248-SUM($CL248:CX248)&gt;AJ247+AZ248,AJ247+AZ248-BQ248,$C248-$CJ248-SUM($CL248:CX248))))</f>
        <v>0</v>
      </c>
      <c r="CZ248" s="174">
        <f ca="1">IF(AK247&lt;=0,0,IF($C248-$CJ248&lt;=SUM($CL248:CY248),0,IF(BR248+$C248-$CJ248-SUM($CL248:CY248)&gt;AK247+BA248,AK247+BA248-BR248,$C248-$CJ248-SUM($CL248:CY248))))</f>
        <v>0</v>
      </c>
      <c r="DA248" s="176"/>
      <c r="DB248" s="176"/>
    </row>
    <row r="249" spans="1:106">
      <c r="A249" s="165" t="str">
        <f t="shared" ca="1" si="124"/>
        <v/>
      </c>
      <c r="B249" s="166" t="e">
        <f t="shared" ca="1" si="136"/>
        <v>#N/A</v>
      </c>
      <c r="C249" s="169" t="str">
        <f ca="1">IF(A249="","",IF(debteliminator,IF(($E$7-BS249)&lt;0,0,$E$7-BS249),0)+D249)</f>
        <v/>
      </c>
      <c r="D249" s="420"/>
      <c r="E249" s="172">
        <f t="shared" ca="1" si="137"/>
        <v>0</v>
      </c>
      <c r="F249" s="172">
        <f t="shared" ca="1" si="139"/>
        <v>0</v>
      </c>
      <c r="G249" s="172">
        <f t="shared" ca="1" si="140"/>
        <v>0</v>
      </c>
      <c r="H249" s="172">
        <f t="shared" ca="1" si="141"/>
        <v>0</v>
      </c>
      <c r="I249" s="172">
        <f t="shared" ca="1" si="142"/>
        <v>0</v>
      </c>
      <c r="J249" s="172">
        <f t="shared" ca="1" si="143"/>
        <v>0</v>
      </c>
      <c r="K249" s="172">
        <f t="shared" ca="1" si="144"/>
        <v>0</v>
      </c>
      <c r="L249" s="172">
        <f t="shared" ca="1" si="145"/>
        <v>0</v>
      </c>
      <c r="M249" s="172">
        <f t="shared" ca="1" si="146"/>
        <v>0</v>
      </c>
      <c r="N249" s="172">
        <f t="shared" ca="1" si="147"/>
        <v>0</v>
      </c>
      <c r="O249" s="172">
        <f t="shared" ca="1" si="148"/>
        <v>0</v>
      </c>
      <c r="P249" s="172">
        <f t="shared" ca="1" si="149"/>
        <v>0</v>
      </c>
      <c r="Q249" s="172">
        <f t="shared" ca="1" si="150"/>
        <v>0</v>
      </c>
      <c r="R249" s="172">
        <f t="shared" ca="1" si="151"/>
        <v>0</v>
      </c>
      <c r="S249" s="172">
        <f t="shared" ca="1" si="152"/>
        <v>0</v>
      </c>
      <c r="U249" s="169">
        <f t="shared" ca="1" si="125"/>
        <v>0</v>
      </c>
      <c r="V249" s="173">
        <f t="shared" ca="1" si="126"/>
        <v>0</v>
      </c>
      <c r="W249" s="174">
        <f t="shared" ca="1" si="127"/>
        <v>0</v>
      </c>
      <c r="X249" s="174">
        <f t="shared" ref="X249:AK264" ca="1" si="156">IF(F$10=0,0,ROUND(X248-(F249-AN249),2))</f>
        <v>0</v>
      </c>
      <c r="Y249" s="174">
        <f t="shared" ca="1" si="156"/>
        <v>0</v>
      </c>
      <c r="Z249" s="174">
        <f t="shared" ca="1" si="156"/>
        <v>0</v>
      </c>
      <c r="AA249" s="174">
        <f t="shared" ca="1" si="156"/>
        <v>0</v>
      </c>
      <c r="AB249" s="174">
        <f t="shared" ca="1" si="156"/>
        <v>0</v>
      </c>
      <c r="AC249" s="174">
        <f t="shared" ca="1" si="156"/>
        <v>0</v>
      </c>
      <c r="AD249" s="174">
        <f t="shared" ca="1" si="156"/>
        <v>0</v>
      </c>
      <c r="AE249" s="174">
        <f t="shared" ca="1" si="156"/>
        <v>0</v>
      </c>
      <c r="AF249" s="174">
        <f t="shared" ca="1" si="156"/>
        <v>0</v>
      </c>
      <c r="AG249" s="174">
        <f t="shared" ca="1" si="156"/>
        <v>0</v>
      </c>
      <c r="AH249" s="174">
        <f t="shared" ca="1" si="156"/>
        <v>0</v>
      </c>
      <c r="AI249" s="174">
        <f t="shared" ca="1" si="156"/>
        <v>0</v>
      </c>
      <c r="AJ249" s="174">
        <f t="shared" ca="1" si="156"/>
        <v>0</v>
      </c>
      <c r="AK249" s="174">
        <f t="shared" ca="1" si="156"/>
        <v>0</v>
      </c>
      <c r="AL249" s="179"/>
      <c r="AM249" s="174">
        <f t="shared" ca="1" si="129"/>
        <v>0</v>
      </c>
      <c r="AN249" s="174">
        <f t="shared" ref="AN249:BA264" ca="1" si="157">ROUND(X248*F$12/12,2)</f>
        <v>0</v>
      </c>
      <c r="AO249" s="174">
        <f t="shared" ca="1" si="157"/>
        <v>0</v>
      </c>
      <c r="AP249" s="174">
        <f t="shared" ca="1" si="157"/>
        <v>0</v>
      </c>
      <c r="AQ249" s="174">
        <f t="shared" ca="1" si="157"/>
        <v>0</v>
      </c>
      <c r="AR249" s="174">
        <f t="shared" ca="1" si="157"/>
        <v>0</v>
      </c>
      <c r="AS249" s="174">
        <f t="shared" ca="1" si="157"/>
        <v>0</v>
      </c>
      <c r="AT249" s="174">
        <f t="shared" ca="1" si="157"/>
        <v>0</v>
      </c>
      <c r="AU249" s="174">
        <f t="shared" ca="1" si="157"/>
        <v>0</v>
      </c>
      <c r="AV249" s="174">
        <f t="shared" ca="1" si="157"/>
        <v>0</v>
      </c>
      <c r="AW249" s="174">
        <f t="shared" ca="1" si="157"/>
        <v>0</v>
      </c>
      <c r="AX249" s="174">
        <f t="shared" ca="1" si="157"/>
        <v>0</v>
      </c>
      <c r="AY249" s="174">
        <f t="shared" ca="1" si="157"/>
        <v>0</v>
      </c>
      <c r="AZ249" s="174">
        <f t="shared" ca="1" si="157"/>
        <v>0</v>
      </c>
      <c r="BA249" s="174">
        <f t="shared" ca="1" si="157"/>
        <v>0</v>
      </c>
      <c r="BB249" s="175">
        <f t="shared" ca="1" si="131"/>
        <v>0</v>
      </c>
      <c r="BC249" s="176"/>
      <c r="BD249" s="174">
        <f t="shared" ca="1" si="132"/>
        <v>0</v>
      </c>
      <c r="BE249" s="174">
        <f t="shared" ref="BE249:BR264" ca="1" si="158">IF(X248&gt;0,IF((X248+AN249)&lt;F$13,X248+AN249,F$13),0)</f>
        <v>0</v>
      </c>
      <c r="BF249" s="174">
        <f t="shared" ca="1" si="158"/>
        <v>0</v>
      </c>
      <c r="BG249" s="174">
        <f t="shared" ca="1" si="158"/>
        <v>0</v>
      </c>
      <c r="BH249" s="174">
        <f t="shared" ca="1" si="158"/>
        <v>0</v>
      </c>
      <c r="BI249" s="174">
        <f t="shared" ca="1" si="158"/>
        <v>0</v>
      </c>
      <c r="BJ249" s="174">
        <f t="shared" ca="1" si="158"/>
        <v>0</v>
      </c>
      <c r="BK249" s="174">
        <f t="shared" ca="1" si="158"/>
        <v>0</v>
      </c>
      <c r="BL249" s="174">
        <f t="shared" ca="1" si="158"/>
        <v>0</v>
      </c>
      <c r="BM249" s="174">
        <f t="shared" ca="1" si="158"/>
        <v>0</v>
      </c>
      <c r="BN249" s="174">
        <f t="shared" ca="1" si="158"/>
        <v>0</v>
      </c>
      <c r="BO249" s="174">
        <f t="shared" ca="1" si="158"/>
        <v>0</v>
      </c>
      <c r="BP249" s="174">
        <f t="shared" ca="1" si="158"/>
        <v>0</v>
      </c>
      <c r="BQ249" s="174">
        <f t="shared" ca="1" si="158"/>
        <v>0</v>
      </c>
      <c r="BR249" s="174">
        <f t="shared" ca="1" si="158"/>
        <v>0</v>
      </c>
      <c r="BS249" s="177">
        <f t="shared" ca="1" si="134"/>
        <v>0</v>
      </c>
      <c r="BT249" s="175"/>
      <c r="BU249" s="178">
        <f ca="1">IF(NOT(debteliminator),0,IF(OR(E$11=0,W248+AM249-BD249&lt;=E$11),0,MIN(W248+AM249-BD249-E$11,$C249)))</f>
        <v>0</v>
      </c>
      <c r="BV249" s="174">
        <f ca="1">IF(NOT(debteliminator),0,IF(OR(F$11=0,X248+AN249-BE249&lt;=F$11),0,MIN(X248+AN249-BE249-F$11,$C249-SUM($BU249:BU249))))</f>
        <v>0</v>
      </c>
      <c r="BW249" s="174">
        <f ca="1">IF(NOT(debteliminator),0,IF(OR(G$11=0,Y248+AO249-BF249&lt;=G$11),0,MIN(Y248+AO249-BF249-G$11,$C249-SUM($BU249:BV249))))</f>
        <v>0</v>
      </c>
      <c r="BX249" s="174">
        <f ca="1">IF(NOT(debteliminator),0,IF(OR(H$11=0,Z248+AP249-BG249&lt;=H$11),0,MIN(Z248+AP249-BG249-H$11,$C249-SUM($BU249:BW249))))</f>
        <v>0</v>
      </c>
      <c r="BY249" s="174">
        <f ca="1">IF(NOT(debteliminator),0,IF(OR(I$11=0,AA248+AQ249-BH249&lt;=I$11),0,MIN(AA248+AQ249-BH249-I$11,$C249-SUM($BU249:BX249))))</f>
        <v>0</v>
      </c>
      <c r="BZ249" s="174">
        <f ca="1">IF(NOT(debteliminator),0,IF(OR(J$11=0,AB248+AR249-BI249&lt;=J$11),0,MIN(AB248+AR249-BI249-J$11,$C249-SUM($BU249:BY249))))</f>
        <v>0</v>
      </c>
      <c r="CA249" s="174">
        <f ca="1">IF(NOT(debteliminator),0,IF(OR(K$11=0,AC248+AS249-BJ249&lt;=K$11),0,MIN(AC248+AS249-BJ249-K$11,$C249-SUM($BU249:BZ249))))</f>
        <v>0</v>
      </c>
      <c r="CB249" s="174">
        <f ca="1">IF(NOT(debteliminator),0,IF(OR(L$11=0,AD248+AT249-BK249&lt;=L$11),0,MIN(AD248+AT249-BK249-L$11,$C249-SUM($BU249:CA249))))</f>
        <v>0</v>
      </c>
      <c r="CC249" s="174">
        <f ca="1">IF(NOT(debteliminator),0,IF(OR(M$11=0,AE248+AU249-BL249&lt;=M$11),0,MIN(AE248+AU249-BL249-M$11,$C249-SUM($BU249:CB249))))</f>
        <v>0</v>
      </c>
      <c r="CD249" s="174">
        <f ca="1">IF(NOT(debteliminator),0,IF(OR(N$11=0,AF248+AV249-BM249&lt;=N$11),0,MIN(AF248+AV249-BM249-N$11,$C249-SUM($BU249:CC249))))</f>
        <v>0</v>
      </c>
      <c r="CE249" s="174">
        <f ca="1">IF(NOT(debteliminator),0,IF(OR(O$11=0,AG248+AW249-BN249&lt;=O$11),0,MIN(AG248+AW249-BN249-O$11,$C249-SUM($BU249:CD249))))</f>
        <v>0</v>
      </c>
      <c r="CF249" s="174">
        <f ca="1">IF(NOT(debteliminator),0,IF(OR(P$11=0,AH248+AX249-BO249&lt;=P$11),0,MIN(AH248+AX249-BO249-P$11,$C249-SUM($BU249:CE249))))</f>
        <v>0</v>
      </c>
      <c r="CG249" s="174">
        <f ca="1">IF(NOT(debteliminator),0,IF(OR(Q$11=0,AI248+AY249-BP249&lt;=Q$11),0,MIN(AI248+AY249-BP249-Q$11,$C249-SUM($BU249:CF249))))</f>
        <v>0</v>
      </c>
      <c r="CH249" s="174">
        <f ca="1">IF(NOT(debteliminator),0,IF(OR(R$11=0,AJ248+AZ249-BQ249&lt;=R$11),0,MIN(AJ248+AZ249-BQ249-R$11,$C249-SUM($BU249:CG249))))</f>
        <v>0</v>
      </c>
      <c r="CI249" s="174">
        <f ca="1">IF(NOT(debteliminator),0,IF(OR(S$11=0,AK248+BA249-BR249&lt;=S$11),0,MIN(AK248+BA249-BR249-S$11,$C249-SUM($BU249:CH249))))</f>
        <v>0</v>
      </c>
      <c r="CJ249" s="177">
        <f t="shared" ca="1" si="135"/>
        <v>0</v>
      </c>
      <c r="CL249" s="178">
        <f t="shared" ca="1" si="138"/>
        <v>0</v>
      </c>
      <c r="CM249" s="174">
        <f ca="1">IF(X248&lt;=0,0,IF($C249-$CJ249&lt;=SUM($CL249:CL249),0,IF(BE249+$C249-$CJ249-SUM($CL249:CL249)&gt;X248+AN249,X248+AN249-BE249,$C249-$CJ249-SUM($CL249:CL249))))</f>
        <v>0</v>
      </c>
      <c r="CN249" s="174">
        <f ca="1">IF(Y248&lt;=0,0,IF($C249-$CJ249&lt;=SUM($CL249:CM249),0,IF(BF249+$C249-$CJ249-SUM($CL249:CM249)&gt;Y248+AO249,Y248+AO249-BF249,$C249-$CJ249-SUM($CL249:CM249))))</f>
        <v>0</v>
      </c>
      <c r="CO249" s="174">
        <f ca="1">IF(Z248&lt;=0,0,IF($C249-$CJ249&lt;=SUM($CL249:CN249),0,IF(BG249+$C249-$CJ249-SUM($CL249:CN249)&gt;Z248+AP249,Z248+AP249-BG249,$C249-$CJ249-SUM($CL249:CN249))))</f>
        <v>0</v>
      </c>
      <c r="CP249" s="174">
        <f ca="1">IF(AA248&lt;=0,0,IF($C249-$CJ249&lt;=SUM($CL249:CO249),0,IF(BH249+$C249-$CJ249-SUM($CL249:CO249)&gt;AA248+AQ249,AA248+AQ249-BH249,$C249-$CJ249-SUM($CL249:CO249))))</f>
        <v>0</v>
      </c>
      <c r="CQ249" s="174">
        <f ca="1">IF(AB248&lt;=0,0,IF($C249-$CJ249&lt;=SUM($CL249:CP249),0,IF(BI249+$C249-$CJ249-SUM($CL249:CP249)&gt;AB248+AR249,AB248+AR249-BI249,$C249-$CJ249-SUM($CL249:CP249))))</f>
        <v>0</v>
      </c>
      <c r="CR249" s="174">
        <f ca="1">IF(AC248&lt;=0,0,IF($C249-$CJ249&lt;=SUM($CL249:CQ249),0,IF(BJ249+$C249-$CJ249-SUM($CL249:CQ249)&gt;AC248+AS249,AC248+AS249-BJ249,$C249-$CJ249-SUM($CL249:CQ249))))</f>
        <v>0</v>
      </c>
      <c r="CS249" s="174">
        <f ca="1">IF(AD248&lt;=0,0,IF($C249-$CJ249&lt;=SUM($CL249:CR249),0,IF(BK249+$C249-$CJ249-SUM($CL249:CR249)&gt;AD248+AT249,AD248+AT249-BK249,$C249-$CJ249-SUM($CL249:CR249))))</f>
        <v>0</v>
      </c>
      <c r="CT249" s="174">
        <f ca="1">IF(AE248&lt;=0,0,IF($C249-$CJ249&lt;=SUM($CL249:CS249),0,IF(BL249+$C249-$CJ249-SUM($CL249:CS249)&gt;AE248+AU249,AE248+AU249-BL249,$C249-$CJ249-SUM($CL249:CS249))))</f>
        <v>0</v>
      </c>
      <c r="CU249" s="174">
        <f ca="1">IF(AF248&lt;=0,0,IF($C249-$CJ249&lt;=SUM($CL249:CT249),0,IF(BM249+$C249-$CJ249-SUM($CL249:CT249)&gt;AF248+AV249,AF248+AV249-BM249,$C249-$CJ249-SUM($CL249:CT249))))</f>
        <v>0</v>
      </c>
      <c r="CV249" s="174">
        <f ca="1">IF(AG248&lt;=0,0,IF($C249-$CJ249&lt;=SUM($CL249:CU249),0,IF(BN249+$C249-$CJ249-SUM($CL249:CU249)&gt;AG248+AW249,AG248+AW249-BN249,$C249-$CJ249-SUM($CL249:CU249))))</f>
        <v>0</v>
      </c>
      <c r="CW249" s="174">
        <f ca="1">IF(AH248&lt;=0,0,IF($C249-$CJ249&lt;=SUM($CL249:CV249),0,IF(BO249+$C249-$CJ249-SUM($CL249:CV249)&gt;AH248+AX249,AH248+AX249-BO249,$C249-$CJ249-SUM($CL249:CV249))))</f>
        <v>0</v>
      </c>
      <c r="CX249" s="174">
        <f ca="1">IF(AI248&lt;=0,0,IF($C249-$CJ249&lt;=SUM($CL249:CW249),0,IF(BP249+$C249-$CJ249-SUM($CL249:CW249)&gt;AI248+AY249,AI248+AY249-BP249,$C249-$CJ249-SUM($CL249:CW249))))</f>
        <v>0</v>
      </c>
      <c r="CY249" s="174">
        <f ca="1">IF(AJ248&lt;=0,0,IF($C249-$CJ249&lt;=SUM($CL249:CX249),0,IF(BQ249+$C249-$CJ249-SUM($CL249:CX249)&gt;AJ248+AZ249,AJ248+AZ249-BQ249,$C249-$CJ249-SUM($CL249:CX249))))</f>
        <v>0</v>
      </c>
      <c r="CZ249" s="174">
        <f ca="1">IF(AK248&lt;=0,0,IF($C249-$CJ249&lt;=SUM($CL249:CY249),0,IF(BR249+$C249-$CJ249-SUM($CL249:CY249)&gt;AK248+BA249,AK248+BA249-BR249,$C249-$CJ249-SUM($CL249:CY249))))</f>
        <v>0</v>
      </c>
      <c r="DA249" s="176"/>
      <c r="DB249" s="176"/>
    </row>
    <row r="250" spans="1:106">
      <c r="A250" s="165" t="str">
        <f t="shared" ca="1" si="124"/>
        <v/>
      </c>
      <c r="B250" s="166" t="e">
        <f t="shared" ca="1" si="136"/>
        <v>#N/A</v>
      </c>
      <c r="C250" s="169" t="str">
        <f ca="1">IF(A250="","",IF(debteliminator,IF(($E$7-BS250)&lt;0,0,$E$7-BS250),0)+D250)</f>
        <v/>
      </c>
      <c r="D250" s="420"/>
      <c r="E250" s="172">
        <f t="shared" ca="1" si="137"/>
        <v>0</v>
      </c>
      <c r="F250" s="172">
        <f t="shared" ca="1" si="139"/>
        <v>0</v>
      </c>
      <c r="G250" s="172">
        <f t="shared" ca="1" si="140"/>
        <v>0</v>
      </c>
      <c r="H250" s="172">
        <f t="shared" ca="1" si="141"/>
        <v>0</v>
      </c>
      <c r="I250" s="172">
        <f t="shared" ca="1" si="142"/>
        <v>0</v>
      </c>
      <c r="J250" s="172">
        <f t="shared" ca="1" si="143"/>
        <v>0</v>
      </c>
      <c r="K250" s="172">
        <f t="shared" ca="1" si="144"/>
        <v>0</v>
      </c>
      <c r="L250" s="172">
        <f t="shared" ca="1" si="145"/>
        <v>0</v>
      </c>
      <c r="M250" s="172">
        <f t="shared" ca="1" si="146"/>
        <v>0</v>
      </c>
      <c r="N250" s="172">
        <f t="shared" ca="1" si="147"/>
        <v>0</v>
      </c>
      <c r="O250" s="172">
        <f t="shared" ca="1" si="148"/>
        <v>0</v>
      </c>
      <c r="P250" s="172">
        <f t="shared" ca="1" si="149"/>
        <v>0</v>
      </c>
      <c r="Q250" s="172">
        <f t="shared" ca="1" si="150"/>
        <v>0</v>
      </c>
      <c r="R250" s="172">
        <f t="shared" ca="1" si="151"/>
        <v>0</v>
      </c>
      <c r="S250" s="172">
        <f t="shared" ca="1" si="152"/>
        <v>0</v>
      </c>
      <c r="U250" s="169">
        <f t="shared" ca="1" si="125"/>
        <v>0</v>
      </c>
      <c r="V250" s="173">
        <f t="shared" ca="1" si="126"/>
        <v>0</v>
      </c>
      <c r="W250" s="174">
        <f t="shared" ca="1" si="127"/>
        <v>0</v>
      </c>
      <c r="X250" s="174">
        <f t="shared" ca="1" si="156"/>
        <v>0</v>
      </c>
      <c r="Y250" s="174">
        <f t="shared" ca="1" si="156"/>
        <v>0</v>
      </c>
      <c r="Z250" s="174">
        <f t="shared" ca="1" si="156"/>
        <v>0</v>
      </c>
      <c r="AA250" s="174">
        <f t="shared" ca="1" si="156"/>
        <v>0</v>
      </c>
      <c r="AB250" s="174">
        <f t="shared" ca="1" si="156"/>
        <v>0</v>
      </c>
      <c r="AC250" s="174">
        <f t="shared" ca="1" si="156"/>
        <v>0</v>
      </c>
      <c r="AD250" s="174">
        <f t="shared" ca="1" si="156"/>
        <v>0</v>
      </c>
      <c r="AE250" s="174">
        <f t="shared" ca="1" si="156"/>
        <v>0</v>
      </c>
      <c r="AF250" s="174">
        <f t="shared" ca="1" si="156"/>
        <v>0</v>
      </c>
      <c r="AG250" s="174">
        <f t="shared" ca="1" si="156"/>
        <v>0</v>
      </c>
      <c r="AH250" s="174">
        <f t="shared" ca="1" si="156"/>
        <v>0</v>
      </c>
      <c r="AI250" s="174">
        <f t="shared" ca="1" si="156"/>
        <v>0</v>
      </c>
      <c r="AJ250" s="174">
        <f t="shared" ca="1" si="156"/>
        <v>0</v>
      </c>
      <c r="AK250" s="174">
        <f t="shared" ca="1" si="156"/>
        <v>0</v>
      </c>
      <c r="AL250" s="179"/>
      <c r="AM250" s="174">
        <f t="shared" ca="1" si="129"/>
        <v>0</v>
      </c>
      <c r="AN250" s="174">
        <f t="shared" ca="1" si="157"/>
        <v>0</v>
      </c>
      <c r="AO250" s="174">
        <f t="shared" ca="1" si="157"/>
        <v>0</v>
      </c>
      <c r="AP250" s="174">
        <f t="shared" ca="1" si="157"/>
        <v>0</v>
      </c>
      <c r="AQ250" s="174">
        <f t="shared" ca="1" si="157"/>
        <v>0</v>
      </c>
      <c r="AR250" s="174">
        <f t="shared" ca="1" si="157"/>
        <v>0</v>
      </c>
      <c r="AS250" s="174">
        <f t="shared" ca="1" si="157"/>
        <v>0</v>
      </c>
      <c r="AT250" s="174">
        <f t="shared" ca="1" si="157"/>
        <v>0</v>
      </c>
      <c r="AU250" s="174">
        <f t="shared" ca="1" si="157"/>
        <v>0</v>
      </c>
      <c r="AV250" s="174">
        <f t="shared" ca="1" si="157"/>
        <v>0</v>
      </c>
      <c r="AW250" s="174">
        <f t="shared" ca="1" si="157"/>
        <v>0</v>
      </c>
      <c r="AX250" s="174">
        <f t="shared" ca="1" si="157"/>
        <v>0</v>
      </c>
      <c r="AY250" s="174">
        <f t="shared" ca="1" si="157"/>
        <v>0</v>
      </c>
      <c r="AZ250" s="174">
        <f t="shared" ca="1" si="157"/>
        <v>0</v>
      </c>
      <c r="BA250" s="174">
        <f t="shared" ca="1" si="157"/>
        <v>0</v>
      </c>
      <c r="BB250" s="175">
        <f t="shared" ca="1" si="131"/>
        <v>0</v>
      </c>
      <c r="BC250" s="176"/>
      <c r="BD250" s="174">
        <f t="shared" ca="1" si="132"/>
        <v>0</v>
      </c>
      <c r="BE250" s="174">
        <f t="shared" ca="1" si="158"/>
        <v>0</v>
      </c>
      <c r="BF250" s="174">
        <f t="shared" ca="1" si="158"/>
        <v>0</v>
      </c>
      <c r="BG250" s="174">
        <f t="shared" ca="1" si="158"/>
        <v>0</v>
      </c>
      <c r="BH250" s="174">
        <f t="shared" ca="1" si="158"/>
        <v>0</v>
      </c>
      <c r="BI250" s="174">
        <f t="shared" ca="1" si="158"/>
        <v>0</v>
      </c>
      <c r="BJ250" s="174">
        <f t="shared" ca="1" si="158"/>
        <v>0</v>
      </c>
      <c r="BK250" s="174">
        <f t="shared" ca="1" si="158"/>
        <v>0</v>
      </c>
      <c r="BL250" s="174">
        <f t="shared" ca="1" si="158"/>
        <v>0</v>
      </c>
      <c r="BM250" s="174">
        <f t="shared" ca="1" si="158"/>
        <v>0</v>
      </c>
      <c r="BN250" s="174">
        <f t="shared" ca="1" si="158"/>
        <v>0</v>
      </c>
      <c r="BO250" s="174">
        <f t="shared" ca="1" si="158"/>
        <v>0</v>
      </c>
      <c r="BP250" s="174">
        <f t="shared" ca="1" si="158"/>
        <v>0</v>
      </c>
      <c r="BQ250" s="174">
        <f t="shared" ca="1" si="158"/>
        <v>0</v>
      </c>
      <c r="BR250" s="174">
        <f t="shared" ca="1" si="158"/>
        <v>0</v>
      </c>
      <c r="BS250" s="177">
        <f t="shared" ca="1" si="134"/>
        <v>0</v>
      </c>
      <c r="BT250" s="175"/>
      <c r="BU250" s="178">
        <f ca="1">IF(NOT(debteliminator),0,IF(OR(E$11=0,W249+AM250-BD250&lt;=E$11),0,MIN(W249+AM250-BD250-E$11,$C250)))</f>
        <v>0</v>
      </c>
      <c r="BV250" s="174">
        <f ca="1">IF(NOT(debteliminator),0,IF(OR(F$11=0,X249+AN250-BE250&lt;=F$11),0,MIN(X249+AN250-BE250-F$11,$C250-SUM($BU250:BU250))))</f>
        <v>0</v>
      </c>
      <c r="BW250" s="174">
        <f ca="1">IF(NOT(debteliminator),0,IF(OR(G$11=0,Y249+AO250-BF250&lt;=G$11),0,MIN(Y249+AO250-BF250-G$11,$C250-SUM($BU250:BV250))))</f>
        <v>0</v>
      </c>
      <c r="BX250" s="174">
        <f ca="1">IF(NOT(debteliminator),0,IF(OR(H$11=0,Z249+AP250-BG250&lt;=H$11),0,MIN(Z249+AP250-BG250-H$11,$C250-SUM($BU250:BW250))))</f>
        <v>0</v>
      </c>
      <c r="BY250" s="174">
        <f ca="1">IF(NOT(debteliminator),0,IF(OR(I$11=0,AA249+AQ250-BH250&lt;=I$11),0,MIN(AA249+AQ250-BH250-I$11,$C250-SUM($BU250:BX250))))</f>
        <v>0</v>
      </c>
      <c r="BZ250" s="174">
        <f ca="1">IF(NOT(debteliminator),0,IF(OR(J$11=0,AB249+AR250-BI250&lt;=J$11),0,MIN(AB249+AR250-BI250-J$11,$C250-SUM($BU250:BY250))))</f>
        <v>0</v>
      </c>
      <c r="CA250" s="174">
        <f ca="1">IF(NOT(debteliminator),0,IF(OR(K$11=0,AC249+AS250-BJ250&lt;=K$11),0,MIN(AC249+AS250-BJ250-K$11,$C250-SUM($BU250:BZ250))))</f>
        <v>0</v>
      </c>
      <c r="CB250" s="174">
        <f ca="1">IF(NOT(debteliminator),0,IF(OR(L$11=0,AD249+AT250-BK250&lt;=L$11),0,MIN(AD249+AT250-BK250-L$11,$C250-SUM($BU250:CA250))))</f>
        <v>0</v>
      </c>
      <c r="CC250" s="174">
        <f ca="1">IF(NOT(debteliminator),0,IF(OR(M$11=0,AE249+AU250-BL250&lt;=M$11),0,MIN(AE249+AU250-BL250-M$11,$C250-SUM($BU250:CB250))))</f>
        <v>0</v>
      </c>
      <c r="CD250" s="174">
        <f ca="1">IF(NOT(debteliminator),0,IF(OR(N$11=0,AF249+AV250-BM250&lt;=N$11),0,MIN(AF249+AV250-BM250-N$11,$C250-SUM($BU250:CC250))))</f>
        <v>0</v>
      </c>
      <c r="CE250" s="174">
        <f ca="1">IF(NOT(debteliminator),0,IF(OR(O$11=0,AG249+AW250-BN250&lt;=O$11),0,MIN(AG249+AW250-BN250-O$11,$C250-SUM($BU250:CD250))))</f>
        <v>0</v>
      </c>
      <c r="CF250" s="174">
        <f ca="1">IF(NOT(debteliminator),0,IF(OR(P$11=0,AH249+AX250-BO250&lt;=P$11),0,MIN(AH249+AX250-BO250-P$11,$C250-SUM($BU250:CE250))))</f>
        <v>0</v>
      </c>
      <c r="CG250" s="174">
        <f ca="1">IF(NOT(debteliminator),0,IF(OR(Q$11=0,AI249+AY250-BP250&lt;=Q$11),0,MIN(AI249+AY250-BP250-Q$11,$C250-SUM($BU250:CF250))))</f>
        <v>0</v>
      </c>
      <c r="CH250" s="174">
        <f ca="1">IF(NOT(debteliminator),0,IF(OR(R$11=0,AJ249+AZ250-BQ250&lt;=R$11),0,MIN(AJ249+AZ250-BQ250-R$11,$C250-SUM($BU250:CG250))))</f>
        <v>0</v>
      </c>
      <c r="CI250" s="174">
        <f ca="1">IF(NOT(debteliminator),0,IF(OR(S$11=0,AK249+BA250-BR250&lt;=S$11),0,MIN(AK249+BA250-BR250-S$11,$C250-SUM($BU250:CH250))))</f>
        <v>0</v>
      </c>
      <c r="CJ250" s="177">
        <f t="shared" ca="1" si="135"/>
        <v>0</v>
      </c>
      <c r="CL250" s="178">
        <f t="shared" ca="1" si="138"/>
        <v>0</v>
      </c>
      <c r="CM250" s="174">
        <f ca="1">IF(X249&lt;=0,0,IF($C250-$CJ250&lt;=SUM($CL250:CL250),0,IF(BE250+$C250-$CJ250-SUM($CL250:CL250)&gt;X249+AN250,X249+AN250-BE250,$C250-$CJ250-SUM($CL250:CL250))))</f>
        <v>0</v>
      </c>
      <c r="CN250" s="174">
        <f ca="1">IF(Y249&lt;=0,0,IF($C250-$CJ250&lt;=SUM($CL250:CM250),0,IF(BF250+$C250-$CJ250-SUM($CL250:CM250)&gt;Y249+AO250,Y249+AO250-BF250,$C250-$CJ250-SUM($CL250:CM250))))</f>
        <v>0</v>
      </c>
      <c r="CO250" s="174">
        <f ca="1">IF(Z249&lt;=0,0,IF($C250-$CJ250&lt;=SUM($CL250:CN250),0,IF(BG250+$C250-$CJ250-SUM($CL250:CN250)&gt;Z249+AP250,Z249+AP250-BG250,$C250-$CJ250-SUM($CL250:CN250))))</f>
        <v>0</v>
      </c>
      <c r="CP250" s="174">
        <f ca="1">IF(AA249&lt;=0,0,IF($C250-$CJ250&lt;=SUM($CL250:CO250),0,IF(BH250+$C250-$CJ250-SUM($CL250:CO250)&gt;AA249+AQ250,AA249+AQ250-BH250,$C250-$CJ250-SUM($CL250:CO250))))</f>
        <v>0</v>
      </c>
      <c r="CQ250" s="174">
        <f ca="1">IF(AB249&lt;=0,0,IF($C250-$CJ250&lt;=SUM($CL250:CP250),0,IF(BI250+$C250-$CJ250-SUM($CL250:CP250)&gt;AB249+AR250,AB249+AR250-BI250,$C250-$CJ250-SUM($CL250:CP250))))</f>
        <v>0</v>
      </c>
      <c r="CR250" s="174">
        <f ca="1">IF(AC249&lt;=0,0,IF($C250-$CJ250&lt;=SUM($CL250:CQ250),0,IF(BJ250+$C250-$CJ250-SUM($CL250:CQ250)&gt;AC249+AS250,AC249+AS250-BJ250,$C250-$CJ250-SUM($CL250:CQ250))))</f>
        <v>0</v>
      </c>
      <c r="CS250" s="174">
        <f ca="1">IF(AD249&lt;=0,0,IF($C250-$CJ250&lt;=SUM($CL250:CR250),0,IF(BK250+$C250-$CJ250-SUM($CL250:CR250)&gt;AD249+AT250,AD249+AT250-BK250,$C250-$CJ250-SUM($CL250:CR250))))</f>
        <v>0</v>
      </c>
      <c r="CT250" s="174">
        <f ca="1">IF(AE249&lt;=0,0,IF($C250-$CJ250&lt;=SUM($CL250:CS250),0,IF(BL250+$C250-$CJ250-SUM($CL250:CS250)&gt;AE249+AU250,AE249+AU250-BL250,$C250-$CJ250-SUM($CL250:CS250))))</f>
        <v>0</v>
      </c>
      <c r="CU250" s="174">
        <f ca="1">IF(AF249&lt;=0,0,IF($C250-$CJ250&lt;=SUM($CL250:CT250),0,IF(BM250+$C250-$CJ250-SUM($CL250:CT250)&gt;AF249+AV250,AF249+AV250-BM250,$C250-$CJ250-SUM($CL250:CT250))))</f>
        <v>0</v>
      </c>
      <c r="CV250" s="174">
        <f ca="1">IF(AG249&lt;=0,0,IF($C250-$CJ250&lt;=SUM($CL250:CU250),0,IF(BN250+$C250-$CJ250-SUM($CL250:CU250)&gt;AG249+AW250,AG249+AW250-BN250,$C250-$CJ250-SUM($CL250:CU250))))</f>
        <v>0</v>
      </c>
      <c r="CW250" s="174">
        <f ca="1">IF(AH249&lt;=0,0,IF($C250-$CJ250&lt;=SUM($CL250:CV250),0,IF(BO250+$C250-$CJ250-SUM($CL250:CV250)&gt;AH249+AX250,AH249+AX250-BO250,$C250-$CJ250-SUM($CL250:CV250))))</f>
        <v>0</v>
      </c>
      <c r="CX250" s="174">
        <f ca="1">IF(AI249&lt;=0,0,IF($C250-$CJ250&lt;=SUM($CL250:CW250),0,IF(BP250+$C250-$CJ250-SUM($CL250:CW250)&gt;AI249+AY250,AI249+AY250-BP250,$C250-$CJ250-SUM($CL250:CW250))))</f>
        <v>0</v>
      </c>
      <c r="CY250" s="174">
        <f ca="1">IF(AJ249&lt;=0,0,IF($C250-$CJ250&lt;=SUM($CL250:CX250),0,IF(BQ250+$C250-$CJ250-SUM($CL250:CX250)&gt;AJ249+AZ250,AJ249+AZ250-BQ250,$C250-$CJ250-SUM($CL250:CX250))))</f>
        <v>0</v>
      </c>
      <c r="CZ250" s="174">
        <f ca="1">IF(AK249&lt;=0,0,IF($C250-$CJ250&lt;=SUM($CL250:CY250),0,IF(BR250+$C250-$CJ250-SUM($CL250:CY250)&gt;AK249+BA250,AK249+BA250-BR250,$C250-$CJ250-SUM($CL250:CY250))))</f>
        <v>0</v>
      </c>
      <c r="DA250" s="176"/>
      <c r="DB250" s="176"/>
    </row>
    <row r="251" spans="1:106">
      <c r="A251" s="165" t="str">
        <f t="shared" ca="1" si="124"/>
        <v/>
      </c>
      <c r="B251" s="166" t="e">
        <f t="shared" ca="1" si="136"/>
        <v>#N/A</v>
      </c>
      <c r="C251" s="169" t="str">
        <f ca="1">IF(A251="","",IF(debteliminator,IF(($E$7-BS251)&lt;0,0,$E$7-BS251),0)+D251)</f>
        <v/>
      </c>
      <c r="D251" s="420"/>
      <c r="E251" s="172">
        <f t="shared" ca="1" si="137"/>
        <v>0</v>
      </c>
      <c r="F251" s="172">
        <f t="shared" ca="1" si="139"/>
        <v>0</v>
      </c>
      <c r="G251" s="172">
        <f t="shared" ca="1" si="140"/>
        <v>0</v>
      </c>
      <c r="H251" s="172">
        <f t="shared" ca="1" si="141"/>
        <v>0</v>
      </c>
      <c r="I251" s="172">
        <f t="shared" ca="1" si="142"/>
        <v>0</v>
      </c>
      <c r="J251" s="172">
        <f t="shared" ca="1" si="143"/>
        <v>0</v>
      </c>
      <c r="K251" s="172">
        <f t="shared" ca="1" si="144"/>
        <v>0</v>
      </c>
      <c r="L251" s="172">
        <f t="shared" ca="1" si="145"/>
        <v>0</v>
      </c>
      <c r="M251" s="172">
        <f t="shared" ca="1" si="146"/>
        <v>0</v>
      </c>
      <c r="N251" s="172">
        <f t="shared" ca="1" si="147"/>
        <v>0</v>
      </c>
      <c r="O251" s="172">
        <f t="shared" ca="1" si="148"/>
        <v>0</v>
      </c>
      <c r="P251" s="172">
        <f t="shared" ca="1" si="149"/>
        <v>0</v>
      </c>
      <c r="Q251" s="172">
        <f t="shared" ca="1" si="150"/>
        <v>0</v>
      </c>
      <c r="R251" s="172">
        <f t="shared" ca="1" si="151"/>
        <v>0</v>
      </c>
      <c r="S251" s="172">
        <f t="shared" ca="1" si="152"/>
        <v>0</v>
      </c>
      <c r="U251" s="169">
        <f t="shared" ca="1" si="125"/>
        <v>0</v>
      </c>
      <c r="V251" s="173">
        <f t="shared" ca="1" si="126"/>
        <v>0</v>
      </c>
      <c r="W251" s="174">
        <f t="shared" ca="1" si="127"/>
        <v>0</v>
      </c>
      <c r="X251" s="174">
        <f t="shared" ca="1" si="156"/>
        <v>0</v>
      </c>
      <c r="Y251" s="174">
        <f t="shared" ca="1" si="156"/>
        <v>0</v>
      </c>
      <c r="Z251" s="174">
        <f t="shared" ca="1" si="156"/>
        <v>0</v>
      </c>
      <c r="AA251" s="174">
        <f t="shared" ca="1" si="156"/>
        <v>0</v>
      </c>
      <c r="AB251" s="174">
        <f t="shared" ca="1" si="156"/>
        <v>0</v>
      </c>
      <c r="AC251" s="174">
        <f t="shared" ca="1" si="156"/>
        <v>0</v>
      </c>
      <c r="AD251" s="174">
        <f t="shared" ca="1" si="156"/>
        <v>0</v>
      </c>
      <c r="AE251" s="174">
        <f t="shared" ca="1" si="156"/>
        <v>0</v>
      </c>
      <c r="AF251" s="174">
        <f t="shared" ca="1" si="156"/>
        <v>0</v>
      </c>
      <c r="AG251" s="174">
        <f t="shared" ca="1" si="156"/>
        <v>0</v>
      </c>
      <c r="AH251" s="174">
        <f t="shared" ca="1" si="156"/>
        <v>0</v>
      </c>
      <c r="AI251" s="174">
        <f t="shared" ca="1" si="156"/>
        <v>0</v>
      </c>
      <c r="AJ251" s="174">
        <f t="shared" ca="1" si="156"/>
        <v>0</v>
      </c>
      <c r="AK251" s="174">
        <f t="shared" ca="1" si="156"/>
        <v>0</v>
      </c>
      <c r="AL251" s="179"/>
      <c r="AM251" s="174">
        <f t="shared" ca="1" si="129"/>
        <v>0</v>
      </c>
      <c r="AN251" s="174">
        <f t="shared" ca="1" si="157"/>
        <v>0</v>
      </c>
      <c r="AO251" s="174">
        <f t="shared" ca="1" si="157"/>
        <v>0</v>
      </c>
      <c r="AP251" s="174">
        <f t="shared" ca="1" si="157"/>
        <v>0</v>
      </c>
      <c r="AQ251" s="174">
        <f t="shared" ca="1" si="157"/>
        <v>0</v>
      </c>
      <c r="AR251" s="174">
        <f t="shared" ca="1" si="157"/>
        <v>0</v>
      </c>
      <c r="AS251" s="174">
        <f t="shared" ca="1" si="157"/>
        <v>0</v>
      </c>
      <c r="AT251" s="174">
        <f t="shared" ca="1" si="157"/>
        <v>0</v>
      </c>
      <c r="AU251" s="174">
        <f t="shared" ca="1" si="157"/>
        <v>0</v>
      </c>
      <c r="AV251" s="174">
        <f t="shared" ca="1" si="157"/>
        <v>0</v>
      </c>
      <c r="AW251" s="174">
        <f t="shared" ca="1" si="157"/>
        <v>0</v>
      </c>
      <c r="AX251" s="174">
        <f t="shared" ca="1" si="157"/>
        <v>0</v>
      </c>
      <c r="AY251" s="174">
        <f t="shared" ca="1" si="157"/>
        <v>0</v>
      </c>
      <c r="AZ251" s="174">
        <f t="shared" ca="1" si="157"/>
        <v>0</v>
      </c>
      <c r="BA251" s="174">
        <f t="shared" ca="1" si="157"/>
        <v>0</v>
      </c>
      <c r="BB251" s="175">
        <f t="shared" ca="1" si="131"/>
        <v>0</v>
      </c>
      <c r="BC251" s="176"/>
      <c r="BD251" s="174">
        <f t="shared" ca="1" si="132"/>
        <v>0</v>
      </c>
      <c r="BE251" s="174">
        <f t="shared" ca="1" si="158"/>
        <v>0</v>
      </c>
      <c r="BF251" s="174">
        <f t="shared" ca="1" si="158"/>
        <v>0</v>
      </c>
      <c r="BG251" s="174">
        <f t="shared" ca="1" si="158"/>
        <v>0</v>
      </c>
      <c r="BH251" s="174">
        <f t="shared" ca="1" si="158"/>
        <v>0</v>
      </c>
      <c r="BI251" s="174">
        <f t="shared" ca="1" si="158"/>
        <v>0</v>
      </c>
      <c r="BJ251" s="174">
        <f t="shared" ca="1" si="158"/>
        <v>0</v>
      </c>
      <c r="BK251" s="174">
        <f t="shared" ca="1" si="158"/>
        <v>0</v>
      </c>
      <c r="BL251" s="174">
        <f t="shared" ca="1" si="158"/>
        <v>0</v>
      </c>
      <c r="BM251" s="174">
        <f t="shared" ca="1" si="158"/>
        <v>0</v>
      </c>
      <c r="BN251" s="174">
        <f t="shared" ca="1" si="158"/>
        <v>0</v>
      </c>
      <c r="BO251" s="174">
        <f t="shared" ca="1" si="158"/>
        <v>0</v>
      </c>
      <c r="BP251" s="174">
        <f t="shared" ca="1" si="158"/>
        <v>0</v>
      </c>
      <c r="BQ251" s="174">
        <f t="shared" ca="1" si="158"/>
        <v>0</v>
      </c>
      <c r="BR251" s="174">
        <f t="shared" ca="1" si="158"/>
        <v>0</v>
      </c>
      <c r="BS251" s="177">
        <f t="shared" ca="1" si="134"/>
        <v>0</v>
      </c>
      <c r="BT251" s="175"/>
      <c r="BU251" s="178">
        <f ca="1">IF(NOT(debteliminator),0,IF(OR(E$11=0,W250+AM251-BD251&lt;=E$11),0,MIN(W250+AM251-BD251-E$11,$C251)))</f>
        <v>0</v>
      </c>
      <c r="BV251" s="174">
        <f ca="1">IF(NOT(debteliminator),0,IF(OR(F$11=0,X250+AN251-BE251&lt;=F$11),0,MIN(X250+AN251-BE251-F$11,$C251-SUM($BU251:BU251))))</f>
        <v>0</v>
      </c>
      <c r="BW251" s="174">
        <f ca="1">IF(NOT(debteliminator),0,IF(OR(G$11=0,Y250+AO251-BF251&lt;=G$11),0,MIN(Y250+AO251-BF251-G$11,$C251-SUM($BU251:BV251))))</f>
        <v>0</v>
      </c>
      <c r="BX251" s="174">
        <f ca="1">IF(NOT(debteliminator),0,IF(OR(H$11=0,Z250+AP251-BG251&lt;=H$11),0,MIN(Z250+AP251-BG251-H$11,$C251-SUM($BU251:BW251))))</f>
        <v>0</v>
      </c>
      <c r="BY251" s="174">
        <f ca="1">IF(NOT(debteliminator),0,IF(OR(I$11=0,AA250+AQ251-BH251&lt;=I$11),0,MIN(AA250+AQ251-BH251-I$11,$C251-SUM($BU251:BX251))))</f>
        <v>0</v>
      </c>
      <c r="BZ251" s="174">
        <f ca="1">IF(NOT(debteliminator),0,IF(OR(J$11=0,AB250+AR251-BI251&lt;=J$11),0,MIN(AB250+AR251-BI251-J$11,$C251-SUM($BU251:BY251))))</f>
        <v>0</v>
      </c>
      <c r="CA251" s="174">
        <f ca="1">IF(NOT(debteliminator),0,IF(OR(K$11=0,AC250+AS251-BJ251&lt;=K$11),0,MIN(AC250+AS251-BJ251-K$11,$C251-SUM($BU251:BZ251))))</f>
        <v>0</v>
      </c>
      <c r="CB251" s="174">
        <f ca="1">IF(NOT(debteliminator),0,IF(OR(L$11=0,AD250+AT251-BK251&lt;=L$11),0,MIN(AD250+AT251-BK251-L$11,$C251-SUM($BU251:CA251))))</f>
        <v>0</v>
      </c>
      <c r="CC251" s="174">
        <f ca="1">IF(NOT(debteliminator),0,IF(OR(M$11=0,AE250+AU251-BL251&lt;=M$11),0,MIN(AE250+AU251-BL251-M$11,$C251-SUM($BU251:CB251))))</f>
        <v>0</v>
      </c>
      <c r="CD251" s="174">
        <f ca="1">IF(NOT(debteliminator),0,IF(OR(N$11=0,AF250+AV251-BM251&lt;=N$11),0,MIN(AF250+AV251-BM251-N$11,$C251-SUM($BU251:CC251))))</f>
        <v>0</v>
      </c>
      <c r="CE251" s="174">
        <f ca="1">IF(NOT(debteliminator),0,IF(OR(O$11=0,AG250+AW251-BN251&lt;=O$11),0,MIN(AG250+AW251-BN251-O$11,$C251-SUM($BU251:CD251))))</f>
        <v>0</v>
      </c>
      <c r="CF251" s="174">
        <f ca="1">IF(NOT(debteliminator),0,IF(OR(P$11=0,AH250+AX251-BO251&lt;=P$11),0,MIN(AH250+AX251-BO251-P$11,$C251-SUM($BU251:CE251))))</f>
        <v>0</v>
      </c>
      <c r="CG251" s="174">
        <f ca="1">IF(NOT(debteliminator),0,IF(OR(Q$11=0,AI250+AY251-BP251&lt;=Q$11),0,MIN(AI250+AY251-BP251-Q$11,$C251-SUM($BU251:CF251))))</f>
        <v>0</v>
      </c>
      <c r="CH251" s="174">
        <f ca="1">IF(NOT(debteliminator),0,IF(OR(R$11=0,AJ250+AZ251-BQ251&lt;=R$11),0,MIN(AJ250+AZ251-BQ251-R$11,$C251-SUM($BU251:CG251))))</f>
        <v>0</v>
      </c>
      <c r="CI251" s="174">
        <f ca="1">IF(NOT(debteliminator),0,IF(OR(S$11=0,AK250+BA251-BR251&lt;=S$11),0,MIN(AK250+BA251-BR251-S$11,$C251-SUM($BU251:CH251))))</f>
        <v>0</v>
      </c>
      <c r="CJ251" s="177">
        <f t="shared" ca="1" si="135"/>
        <v>0</v>
      </c>
      <c r="CL251" s="178">
        <f t="shared" ca="1" si="138"/>
        <v>0</v>
      </c>
      <c r="CM251" s="174">
        <f ca="1">IF(X250&lt;=0,0,IF($C251-$CJ251&lt;=SUM($CL251:CL251),0,IF(BE251+$C251-$CJ251-SUM($CL251:CL251)&gt;X250+AN251,X250+AN251-BE251,$C251-$CJ251-SUM($CL251:CL251))))</f>
        <v>0</v>
      </c>
      <c r="CN251" s="174">
        <f ca="1">IF(Y250&lt;=0,0,IF($C251-$CJ251&lt;=SUM($CL251:CM251),0,IF(BF251+$C251-$CJ251-SUM($CL251:CM251)&gt;Y250+AO251,Y250+AO251-BF251,$C251-$CJ251-SUM($CL251:CM251))))</f>
        <v>0</v>
      </c>
      <c r="CO251" s="174">
        <f ca="1">IF(Z250&lt;=0,0,IF($C251-$CJ251&lt;=SUM($CL251:CN251),0,IF(BG251+$C251-$CJ251-SUM($CL251:CN251)&gt;Z250+AP251,Z250+AP251-BG251,$C251-$CJ251-SUM($CL251:CN251))))</f>
        <v>0</v>
      </c>
      <c r="CP251" s="174">
        <f ca="1">IF(AA250&lt;=0,0,IF($C251-$CJ251&lt;=SUM($CL251:CO251),0,IF(BH251+$C251-$CJ251-SUM($CL251:CO251)&gt;AA250+AQ251,AA250+AQ251-BH251,$C251-$CJ251-SUM($CL251:CO251))))</f>
        <v>0</v>
      </c>
      <c r="CQ251" s="174">
        <f ca="1">IF(AB250&lt;=0,0,IF($C251-$CJ251&lt;=SUM($CL251:CP251),0,IF(BI251+$C251-$CJ251-SUM($CL251:CP251)&gt;AB250+AR251,AB250+AR251-BI251,$C251-$CJ251-SUM($CL251:CP251))))</f>
        <v>0</v>
      </c>
      <c r="CR251" s="174">
        <f ca="1">IF(AC250&lt;=0,0,IF($C251-$CJ251&lt;=SUM($CL251:CQ251),0,IF(BJ251+$C251-$CJ251-SUM($CL251:CQ251)&gt;AC250+AS251,AC250+AS251-BJ251,$C251-$CJ251-SUM($CL251:CQ251))))</f>
        <v>0</v>
      </c>
      <c r="CS251" s="174">
        <f ca="1">IF(AD250&lt;=0,0,IF($C251-$CJ251&lt;=SUM($CL251:CR251),0,IF(BK251+$C251-$CJ251-SUM($CL251:CR251)&gt;AD250+AT251,AD250+AT251-BK251,$C251-$CJ251-SUM($CL251:CR251))))</f>
        <v>0</v>
      </c>
      <c r="CT251" s="174">
        <f ca="1">IF(AE250&lt;=0,0,IF($C251-$CJ251&lt;=SUM($CL251:CS251),0,IF(BL251+$C251-$CJ251-SUM($CL251:CS251)&gt;AE250+AU251,AE250+AU251-BL251,$C251-$CJ251-SUM($CL251:CS251))))</f>
        <v>0</v>
      </c>
      <c r="CU251" s="174">
        <f ca="1">IF(AF250&lt;=0,0,IF($C251-$CJ251&lt;=SUM($CL251:CT251),0,IF(BM251+$C251-$CJ251-SUM($CL251:CT251)&gt;AF250+AV251,AF250+AV251-BM251,$C251-$CJ251-SUM($CL251:CT251))))</f>
        <v>0</v>
      </c>
      <c r="CV251" s="174">
        <f ca="1">IF(AG250&lt;=0,0,IF($C251-$CJ251&lt;=SUM($CL251:CU251),0,IF(BN251+$C251-$CJ251-SUM($CL251:CU251)&gt;AG250+AW251,AG250+AW251-BN251,$C251-$CJ251-SUM($CL251:CU251))))</f>
        <v>0</v>
      </c>
      <c r="CW251" s="174">
        <f ca="1">IF(AH250&lt;=0,0,IF($C251-$CJ251&lt;=SUM($CL251:CV251),0,IF(BO251+$C251-$CJ251-SUM($CL251:CV251)&gt;AH250+AX251,AH250+AX251-BO251,$C251-$CJ251-SUM($CL251:CV251))))</f>
        <v>0</v>
      </c>
      <c r="CX251" s="174">
        <f ca="1">IF(AI250&lt;=0,0,IF($C251-$CJ251&lt;=SUM($CL251:CW251),0,IF(BP251+$C251-$CJ251-SUM($CL251:CW251)&gt;AI250+AY251,AI250+AY251-BP251,$C251-$CJ251-SUM($CL251:CW251))))</f>
        <v>0</v>
      </c>
      <c r="CY251" s="174">
        <f ca="1">IF(AJ250&lt;=0,0,IF($C251-$CJ251&lt;=SUM($CL251:CX251),0,IF(BQ251+$C251-$CJ251-SUM($CL251:CX251)&gt;AJ250+AZ251,AJ250+AZ251-BQ251,$C251-$CJ251-SUM($CL251:CX251))))</f>
        <v>0</v>
      </c>
      <c r="CZ251" s="174">
        <f ca="1">IF(AK250&lt;=0,0,IF($C251-$CJ251&lt;=SUM($CL251:CY251),0,IF(BR251+$C251-$CJ251-SUM($CL251:CY251)&gt;AK250+BA251,AK250+BA251-BR251,$C251-$CJ251-SUM($CL251:CY251))))</f>
        <v>0</v>
      </c>
      <c r="DA251" s="176"/>
      <c r="DB251" s="176"/>
    </row>
    <row r="252" spans="1:106">
      <c r="A252" s="165" t="str">
        <f t="shared" ca="1" si="124"/>
        <v/>
      </c>
      <c r="B252" s="166" t="e">
        <f t="shared" ca="1" si="136"/>
        <v>#N/A</v>
      </c>
      <c r="C252" s="169" t="str">
        <f ca="1">IF(A252="","",IF(debteliminator,IF(($E$7-BS252)&lt;0,0,$E$7-BS252),0)+D252)</f>
        <v/>
      </c>
      <c r="D252" s="420"/>
      <c r="E252" s="172">
        <f t="shared" ca="1" si="137"/>
        <v>0</v>
      </c>
      <c r="F252" s="172">
        <f t="shared" ca="1" si="139"/>
        <v>0</v>
      </c>
      <c r="G252" s="172">
        <f t="shared" ca="1" si="140"/>
        <v>0</v>
      </c>
      <c r="H252" s="172">
        <f t="shared" ca="1" si="141"/>
        <v>0</v>
      </c>
      <c r="I252" s="172">
        <f t="shared" ca="1" si="142"/>
        <v>0</v>
      </c>
      <c r="J252" s="172">
        <f t="shared" ca="1" si="143"/>
        <v>0</v>
      </c>
      <c r="K252" s="172">
        <f t="shared" ca="1" si="144"/>
        <v>0</v>
      </c>
      <c r="L252" s="172">
        <f t="shared" ca="1" si="145"/>
        <v>0</v>
      </c>
      <c r="M252" s="172">
        <f t="shared" ca="1" si="146"/>
        <v>0</v>
      </c>
      <c r="N252" s="172">
        <f t="shared" ca="1" si="147"/>
        <v>0</v>
      </c>
      <c r="O252" s="172">
        <f t="shared" ca="1" si="148"/>
        <v>0</v>
      </c>
      <c r="P252" s="172">
        <f t="shared" ca="1" si="149"/>
        <v>0</v>
      </c>
      <c r="Q252" s="172">
        <f t="shared" ca="1" si="150"/>
        <v>0</v>
      </c>
      <c r="R252" s="172">
        <f t="shared" ca="1" si="151"/>
        <v>0</v>
      </c>
      <c r="S252" s="172">
        <f t="shared" ca="1" si="152"/>
        <v>0</v>
      </c>
      <c r="U252" s="169">
        <f t="shared" ca="1" si="125"/>
        <v>0</v>
      </c>
      <c r="V252" s="173">
        <f t="shared" ca="1" si="126"/>
        <v>0</v>
      </c>
      <c r="W252" s="174">
        <f t="shared" ca="1" si="127"/>
        <v>0</v>
      </c>
      <c r="X252" s="174">
        <f t="shared" ca="1" si="156"/>
        <v>0</v>
      </c>
      <c r="Y252" s="174">
        <f t="shared" ca="1" si="156"/>
        <v>0</v>
      </c>
      <c r="Z252" s="174">
        <f t="shared" ca="1" si="156"/>
        <v>0</v>
      </c>
      <c r="AA252" s="174">
        <f t="shared" ca="1" si="156"/>
        <v>0</v>
      </c>
      <c r="AB252" s="174">
        <f t="shared" ca="1" si="156"/>
        <v>0</v>
      </c>
      <c r="AC252" s="174">
        <f t="shared" ca="1" si="156"/>
        <v>0</v>
      </c>
      <c r="AD252" s="174">
        <f t="shared" ca="1" si="156"/>
        <v>0</v>
      </c>
      <c r="AE252" s="174">
        <f t="shared" ca="1" si="156"/>
        <v>0</v>
      </c>
      <c r="AF252" s="174">
        <f t="shared" ca="1" si="156"/>
        <v>0</v>
      </c>
      <c r="AG252" s="174">
        <f t="shared" ca="1" si="156"/>
        <v>0</v>
      </c>
      <c r="AH252" s="174">
        <f t="shared" ca="1" si="156"/>
        <v>0</v>
      </c>
      <c r="AI252" s="174">
        <f t="shared" ca="1" si="156"/>
        <v>0</v>
      </c>
      <c r="AJ252" s="174">
        <f t="shared" ca="1" si="156"/>
        <v>0</v>
      </c>
      <c r="AK252" s="174">
        <f t="shared" ca="1" si="156"/>
        <v>0</v>
      </c>
      <c r="AL252" s="179"/>
      <c r="AM252" s="174">
        <f t="shared" ca="1" si="129"/>
        <v>0</v>
      </c>
      <c r="AN252" s="174">
        <f t="shared" ca="1" si="157"/>
        <v>0</v>
      </c>
      <c r="AO252" s="174">
        <f t="shared" ca="1" si="157"/>
        <v>0</v>
      </c>
      <c r="AP252" s="174">
        <f t="shared" ca="1" si="157"/>
        <v>0</v>
      </c>
      <c r="AQ252" s="174">
        <f t="shared" ca="1" si="157"/>
        <v>0</v>
      </c>
      <c r="AR252" s="174">
        <f t="shared" ca="1" si="157"/>
        <v>0</v>
      </c>
      <c r="AS252" s="174">
        <f t="shared" ca="1" si="157"/>
        <v>0</v>
      </c>
      <c r="AT252" s="174">
        <f t="shared" ca="1" si="157"/>
        <v>0</v>
      </c>
      <c r="AU252" s="174">
        <f t="shared" ca="1" si="157"/>
        <v>0</v>
      </c>
      <c r="AV252" s="174">
        <f t="shared" ca="1" si="157"/>
        <v>0</v>
      </c>
      <c r="AW252" s="174">
        <f t="shared" ca="1" si="157"/>
        <v>0</v>
      </c>
      <c r="AX252" s="174">
        <f t="shared" ca="1" si="157"/>
        <v>0</v>
      </c>
      <c r="AY252" s="174">
        <f t="shared" ca="1" si="157"/>
        <v>0</v>
      </c>
      <c r="AZ252" s="174">
        <f t="shared" ca="1" si="157"/>
        <v>0</v>
      </c>
      <c r="BA252" s="174">
        <f t="shared" ca="1" si="157"/>
        <v>0</v>
      </c>
      <c r="BB252" s="175">
        <f t="shared" ca="1" si="131"/>
        <v>0</v>
      </c>
      <c r="BC252" s="176"/>
      <c r="BD252" s="174">
        <f t="shared" ca="1" si="132"/>
        <v>0</v>
      </c>
      <c r="BE252" s="174">
        <f t="shared" ca="1" si="158"/>
        <v>0</v>
      </c>
      <c r="BF252" s="174">
        <f t="shared" ca="1" si="158"/>
        <v>0</v>
      </c>
      <c r="BG252" s="174">
        <f t="shared" ca="1" si="158"/>
        <v>0</v>
      </c>
      <c r="BH252" s="174">
        <f t="shared" ca="1" si="158"/>
        <v>0</v>
      </c>
      <c r="BI252" s="174">
        <f t="shared" ca="1" si="158"/>
        <v>0</v>
      </c>
      <c r="BJ252" s="174">
        <f t="shared" ca="1" si="158"/>
        <v>0</v>
      </c>
      <c r="BK252" s="174">
        <f t="shared" ca="1" si="158"/>
        <v>0</v>
      </c>
      <c r="BL252" s="174">
        <f t="shared" ca="1" si="158"/>
        <v>0</v>
      </c>
      <c r="BM252" s="174">
        <f t="shared" ca="1" si="158"/>
        <v>0</v>
      </c>
      <c r="BN252" s="174">
        <f t="shared" ca="1" si="158"/>
        <v>0</v>
      </c>
      <c r="BO252" s="174">
        <f t="shared" ca="1" si="158"/>
        <v>0</v>
      </c>
      <c r="BP252" s="174">
        <f t="shared" ca="1" si="158"/>
        <v>0</v>
      </c>
      <c r="BQ252" s="174">
        <f t="shared" ca="1" si="158"/>
        <v>0</v>
      </c>
      <c r="BR252" s="174">
        <f t="shared" ca="1" si="158"/>
        <v>0</v>
      </c>
      <c r="BS252" s="177">
        <f t="shared" ca="1" si="134"/>
        <v>0</v>
      </c>
      <c r="BT252" s="175"/>
      <c r="BU252" s="178">
        <f ca="1">IF(NOT(debteliminator),0,IF(OR(E$11=0,W251+AM252-BD252&lt;=E$11),0,MIN(W251+AM252-BD252-E$11,$C252)))</f>
        <v>0</v>
      </c>
      <c r="BV252" s="174">
        <f ca="1">IF(NOT(debteliminator),0,IF(OR(F$11=0,X251+AN252-BE252&lt;=F$11),0,MIN(X251+AN252-BE252-F$11,$C252-SUM($BU252:BU252))))</f>
        <v>0</v>
      </c>
      <c r="BW252" s="174">
        <f ca="1">IF(NOT(debteliminator),0,IF(OR(G$11=0,Y251+AO252-BF252&lt;=G$11),0,MIN(Y251+AO252-BF252-G$11,$C252-SUM($BU252:BV252))))</f>
        <v>0</v>
      </c>
      <c r="BX252" s="174">
        <f ca="1">IF(NOT(debteliminator),0,IF(OR(H$11=0,Z251+AP252-BG252&lt;=H$11),0,MIN(Z251+AP252-BG252-H$11,$C252-SUM($BU252:BW252))))</f>
        <v>0</v>
      </c>
      <c r="BY252" s="174">
        <f ca="1">IF(NOT(debteliminator),0,IF(OR(I$11=0,AA251+AQ252-BH252&lt;=I$11),0,MIN(AA251+AQ252-BH252-I$11,$C252-SUM($BU252:BX252))))</f>
        <v>0</v>
      </c>
      <c r="BZ252" s="174">
        <f ca="1">IF(NOT(debteliminator),0,IF(OR(J$11=0,AB251+AR252-BI252&lt;=J$11),0,MIN(AB251+AR252-BI252-J$11,$C252-SUM($BU252:BY252))))</f>
        <v>0</v>
      </c>
      <c r="CA252" s="174">
        <f ca="1">IF(NOT(debteliminator),0,IF(OR(K$11=0,AC251+AS252-BJ252&lt;=K$11),0,MIN(AC251+AS252-BJ252-K$11,$C252-SUM($BU252:BZ252))))</f>
        <v>0</v>
      </c>
      <c r="CB252" s="174">
        <f ca="1">IF(NOT(debteliminator),0,IF(OR(L$11=0,AD251+AT252-BK252&lt;=L$11),0,MIN(AD251+AT252-BK252-L$11,$C252-SUM($BU252:CA252))))</f>
        <v>0</v>
      </c>
      <c r="CC252" s="174">
        <f ca="1">IF(NOT(debteliminator),0,IF(OR(M$11=0,AE251+AU252-BL252&lt;=M$11),0,MIN(AE251+AU252-BL252-M$11,$C252-SUM($BU252:CB252))))</f>
        <v>0</v>
      </c>
      <c r="CD252" s="174">
        <f ca="1">IF(NOT(debteliminator),0,IF(OR(N$11=0,AF251+AV252-BM252&lt;=N$11),0,MIN(AF251+AV252-BM252-N$11,$C252-SUM($BU252:CC252))))</f>
        <v>0</v>
      </c>
      <c r="CE252" s="174">
        <f ca="1">IF(NOT(debteliminator),0,IF(OR(O$11=0,AG251+AW252-BN252&lt;=O$11),0,MIN(AG251+AW252-BN252-O$11,$C252-SUM($BU252:CD252))))</f>
        <v>0</v>
      </c>
      <c r="CF252" s="174">
        <f ca="1">IF(NOT(debteliminator),0,IF(OR(P$11=0,AH251+AX252-BO252&lt;=P$11),0,MIN(AH251+AX252-BO252-P$11,$C252-SUM($BU252:CE252))))</f>
        <v>0</v>
      </c>
      <c r="CG252" s="174">
        <f ca="1">IF(NOT(debteliminator),0,IF(OR(Q$11=0,AI251+AY252-BP252&lt;=Q$11),0,MIN(AI251+AY252-BP252-Q$11,$C252-SUM($BU252:CF252))))</f>
        <v>0</v>
      </c>
      <c r="CH252" s="174">
        <f ca="1">IF(NOT(debteliminator),0,IF(OR(R$11=0,AJ251+AZ252-BQ252&lt;=R$11),0,MIN(AJ251+AZ252-BQ252-R$11,$C252-SUM($BU252:CG252))))</f>
        <v>0</v>
      </c>
      <c r="CI252" s="174">
        <f ca="1">IF(NOT(debteliminator),0,IF(OR(S$11=0,AK251+BA252-BR252&lt;=S$11),0,MIN(AK251+BA252-BR252-S$11,$C252-SUM($BU252:CH252))))</f>
        <v>0</v>
      </c>
      <c r="CJ252" s="177">
        <f t="shared" ca="1" si="135"/>
        <v>0</v>
      </c>
      <c r="CL252" s="178">
        <f t="shared" ca="1" si="138"/>
        <v>0</v>
      </c>
      <c r="CM252" s="174">
        <f ca="1">IF(X251&lt;=0,0,IF($C252-$CJ252&lt;=SUM($CL252:CL252),0,IF(BE252+$C252-$CJ252-SUM($CL252:CL252)&gt;X251+AN252,X251+AN252-BE252,$C252-$CJ252-SUM($CL252:CL252))))</f>
        <v>0</v>
      </c>
      <c r="CN252" s="174">
        <f ca="1">IF(Y251&lt;=0,0,IF($C252-$CJ252&lt;=SUM($CL252:CM252),0,IF(BF252+$C252-$CJ252-SUM($CL252:CM252)&gt;Y251+AO252,Y251+AO252-BF252,$C252-$CJ252-SUM($CL252:CM252))))</f>
        <v>0</v>
      </c>
      <c r="CO252" s="174">
        <f ca="1">IF(Z251&lt;=0,0,IF($C252-$CJ252&lt;=SUM($CL252:CN252),0,IF(BG252+$C252-$CJ252-SUM($CL252:CN252)&gt;Z251+AP252,Z251+AP252-BG252,$C252-$CJ252-SUM($CL252:CN252))))</f>
        <v>0</v>
      </c>
      <c r="CP252" s="174">
        <f ca="1">IF(AA251&lt;=0,0,IF($C252-$CJ252&lt;=SUM($CL252:CO252),0,IF(BH252+$C252-$CJ252-SUM($CL252:CO252)&gt;AA251+AQ252,AA251+AQ252-BH252,$C252-$CJ252-SUM($CL252:CO252))))</f>
        <v>0</v>
      </c>
      <c r="CQ252" s="174">
        <f ca="1">IF(AB251&lt;=0,0,IF($C252-$CJ252&lt;=SUM($CL252:CP252),0,IF(BI252+$C252-$CJ252-SUM($CL252:CP252)&gt;AB251+AR252,AB251+AR252-BI252,$C252-$CJ252-SUM($CL252:CP252))))</f>
        <v>0</v>
      </c>
      <c r="CR252" s="174">
        <f ca="1">IF(AC251&lt;=0,0,IF($C252-$CJ252&lt;=SUM($CL252:CQ252),0,IF(BJ252+$C252-$CJ252-SUM($CL252:CQ252)&gt;AC251+AS252,AC251+AS252-BJ252,$C252-$CJ252-SUM($CL252:CQ252))))</f>
        <v>0</v>
      </c>
      <c r="CS252" s="174">
        <f ca="1">IF(AD251&lt;=0,0,IF($C252-$CJ252&lt;=SUM($CL252:CR252),0,IF(BK252+$C252-$CJ252-SUM($CL252:CR252)&gt;AD251+AT252,AD251+AT252-BK252,$C252-$CJ252-SUM($CL252:CR252))))</f>
        <v>0</v>
      </c>
      <c r="CT252" s="174">
        <f ca="1">IF(AE251&lt;=0,0,IF($C252-$CJ252&lt;=SUM($CL252:CS252),0,IF(BL252+$C252-$CJ252-SUM($CL252:CS252)&gt;AE251+AU252,AE251+AU252-BL252,$C252-$CJ252-SUM($CL252:CS252))))</f>
        <v>0</v>
      </c>
      <c r="CU252" s="174">
        <f ca="1">IF(AF251&lt;=0,0,IF($C252-$CJ252&lt;=SUM($CL252:CT252),0,IF(BM252+$C252-$CJ252-SUM($CL252:CT252)&gt;AF251+AV252,AF251+AV252-BM252,$C252-$CJ252-SUM($CL252:CT252))))</f>
        <v>0</v>
      </c>
      <c r="CV252" s="174">
        <f ca="1">IF(AG251&lt;=0,0,IF($C252-$CJ252&lt;=SUM($CL252:CU252),0,IF(BN252+$C252-$CJ252-SUM($CL252:CU252)&gt;AG251+AW252,AG251+AW252-BN252,$C252-$CJ252-SUM($CL252:CU252))))</f>
        <v>0</v>
      </c>
      <c r="CW252" s="174">
        <f ca="1">IF(AH251&lt;=0,0,IF($C252-$CJ252&lt;=SUM($CL252:CV252),0,IF(BO252+$C252-$CJ252-SUM($CL252:CV252)&gt;AH251+AX252,AH251+AX252-BO252,$C252-$CJ252-SUM($CL252:CV252))))</f>
        <v>0</v>
      </c>
      <c r="CX252" s="174">
        <f ca="1">IF(AI251&lt;=0,0,IF($C252-$CJ252&lt;=SUM($CL252:CW252),0,IF(BP252+$C252-$CJ252-SUM($CL252:CW252)&gt;AI251+AY252,AI251+AY252-BP252,$C252-$CJ252-SUM($CL252:CW252))))</f>
        <v>0</v>
      </c>
      <c r="CY252" s="174">
        <f ca="1">IF(AJ251&lt;=0,0,IF($C252-$CJ252&lt;=SUM($CL252:CX252),0,IF(BQ252+$C252-$CJ252-SUM($CL252:CX252)&gt;AJ251+AZ252,AJ251+AZ252-BQ252,$C252-$CJ252-SUM($CL252:CX252))))</f>
        <v>0</v>
      </c>
      <c r="CZ252" s="174">
        <f ca="1">IF(AK251&lt;=0,0,IF($C252-$CJ252&lt;=SUM($CL252:CY252),0,IF(BR252+$C252-$CJ252-SUM($CL252:CY252)&gt;AK251+BA252,AK251+BA252-BR252,$C252-$CJ252-SUM($CL252:CY252))))</f>
        <v>0</v>
      </c>
      <c r="DA252" s="176"/>
      <c r="DB252" s="176"/>
    </row>
    <row r="253" spans="1:106">
      <c r="A253" s="165" t="str">
        <f t="shared" ca="1" si="124"/>
        <v/>
      </c>
      <c r="B253" s="166" t="e">
        <f t="shared" ca="1" si="136"/>
        <v>#N/A</v>
      </c>
      <c r="C253" s="169" t="str">
        <f ca="1">IF(A253="","",IF(debteliminator,IF(($E$7-BS253)&lt;0,0,$E$7-BS253),0)+D253)</f>
        <v/>
      </c>
      <c r="D253" s="420"/>
      <c r="E253" s="172">
        <f t="shared" ca="1" si="137"/>
        <v>0</v>
      </c>
      <c r="F253" s="172">
        <f t="shared" ca="1" si="139"/>
        <v>0</v>
      </c>
      <c r="G253" s="172">
        <f t="shared" ca="1" si="140"/>
        <v>0</v>
      </c>
      <c r="H253" s="172">
        <f t="shared" ca="1" si="141"/>
        <v>0</v>
      </c>
      <c r="I253" s="172">
        <f t="shared" ca="1" si="142"/>
        <v>0</v>
      </c>
      <c r="J253" s="172">
        <f t="shared" ca="1" si="143"/>
        <v>0</v>
      </c>
      <c r="K253" s="172">
        <f t="shared" ca="1" si="144"/>
        <v>0</v>
      </c>
      <c r="L253" s="172">
        <f t="shared" ca="1" si="145"/>
        <v>0</v>
      </c>
      <c r="M253" s="172">
        <f t="shared" ca="1" si="146"/>
        <v>0</v>
      </c>
      <c r="N253" s="172">
        <f t="shared" ca="1" si="147"/>
        <v>0</v>
      </c>
      <c r="O253" s="172">
        <f t="shared" ca="1" si="148"/>
        <v>0</v>
      </c>
      <c r="P253" s="172">
        <f t="shared" ca="1" si="149"/>
        <v>0</v>
      </c>
      <c r="Q253" s="172">
        <f t="shared" ca="1" si="150"/>
        <v>0</v>
      </c>
      <c r="R253" s="172">
        <f t="shared" ca="1" si="151"/>
        <v>0</v>
      </c>
      <c r="S253" s="172">
        <f t="shared" ca="1" si="152"/>
        <v>0</v>
      </c>
      <c r="U253" s="169">
        <f t="shared" ca="1" si="125"/>
        <v>0</v>
      </c>
      <c r="V253" s="173">
        <f t="shared" ca="1" si="126"/>
        <v>0</v>
      </c>
      <c r="W253" s="174">
        <f t="shared" ca="1" si="127"/>
        <v>0</v>
      </c>
      <c r="X253" s="174">
        <f t="shared" ca="1" si="156"/>
        <v>0</v>
      </c>
      <c r="Y253" s="174">
        <f t="shared" ca="1" si="156"/>
        <v>0</v>
      </c>
      <c r="Z253" s="174">
        <f t="shared" ca="1" si="156"/>
        <v>0</v>
      </c>
      <c r="AA253" s="174">
        <f t="shared" ca="1" si="156"/>
        <v>0</v>
      </c>
      <c r="AB253" s="174">
        <f t="shared" ca="1" si="156"/>
        <v>0</v>
      </c>
      <c r="AC253" s="174">
        <f t="shared" ca="1" si="156"/>
        <v>0</v>
      </c>
      <c r="AD253" s="174">
        <f t="shared" ca="1" si="156"/>
        <v>0</v>
      </c>
      <c r="AE253" s="174">
        <f t="shared" ca="1" si="156"/>
        <v>0</v>
      </c>
      <c r="AF253" s="174">
        <f t="shared" ca="1" si="156"/>
        <v>0</v>
      </c>
      <c r="AG253" s="174">
        <f t="shared" ca="1" si="156"/>
        <v>0</v>
      </c>
      <c r="AH253" s="174">
        <f t="shared" ca="1" si="156"/>
        <v>0</v>
      </c>
      <c r="AI253" s="174">
        <f t="shared" ca="1" si="156"/>
        <v>0</v>
      </c>
      <c r="AJ253" s="174">
        <f t="shared" ca="1" si="156"/>
        <v>0</v>
      </c>
      <c r="AK253" s="174">
        <f t="shared" ca="1" si="156"/>
        <v>0</v>
      </c>
      <c r="AL253" s="179"/>
      <c r="AM253" s="174">
        <f t="shared" ca="1" si="129"/>
        <v>0</v>
      </c>
      <c r="AN253" s="174">
        <f t="shared" ca="1" si="157"/>
        <v>0</v>
      </c>
      <c r="AO253" s="174">
        <f t="shared" ca="1" si="157"/>
        <v>0</v>
      </c>
      <c r="AP253" s="174">
        <f t="shared" ca="1" si="157"/>
        <v>0</v>
      </c>
      <c r="AQ253" s="174">
        <f t="shared" ca="1" si="157"/>
        <v>0</v>
      </c>
      <c r="AR253" s="174">
        <f t="shared" ca="1" si="157"/>
        <v>0</v>
      </c>
      <c r="AS253" s="174">
        <f t="shared" ca="1" si="157"/>
        <v>0</v>
      </c>
      <c r="AT253" s="174">
        <f t="shared" ca="1" si="157"/>
        <v>0</v>
      </c>
      <c r="AU253" s="174">
        <f t="shared" ca="1" si="157"/>
        <v>0</v>
      </c>
      <c r="AV253" s="174">
        <f t="shared" ca="1" si="157"/>
        <v>0</v>
      </c>
      <c r="AW253" s="174">
        <f t="shared" ca="1" si="157"/>
        <v>0</v>
      </c>
      <c r="AX253" s="174">
        <f t="shared" ca="1" si="157"/>
        <v>0</v>
      </c>
      <c r="AY253" s="174">
        <f t="shared" ca="1" si="157"/>
        <v>0</v>
      </c>
      <c r="AZ253" s="174">
        <f t="shared" ca="1" si="157"/>
        <v>0</v>
      </c>
      <c r="BA253" s="174">
        <f t="shared" ca="1" si="157"/>
        <v>0</v>
      </c>
      <c r="BB253" s="175">
        <f t="shared" ca="1" si="131"/>
        <v>0</v>
      </c>
      <c r="BC253" s="176"/>
      <c r="BD253" s="174">
        <f t="shared" ca="1" si="132"/>
        <v>0</v>
      </c>
      <c r="BE253" s="174">
        <f t="shared" ca="1" si="158"/>
        <v>0</v>
      </c>
      <c r="BF253" s="174">
        <f t="shared" ca="1" si="158"/>
        <v>0</v>
      </c>
      <c r="BG253" s="174">
        <f t="shared" ca="1" si="158"/>
        <v>0</v>
      </c>
      <c r="BH253" s="174">
        <f t="shared" ca="1" si="158"/>
        <v>0</v>
      </c>
      <c r="BI253" s="174">
        <f t="shared" ca="1" si="158"/>
        <v>0</v>
      </c>
      <c r="BJ253" s="174">
        <f t="shared" ca="1" si="158"/>
        <v>0</v>
      </c>
      <c r="BK253" s="174">
        <f t="shared" ca="1" si="158"/>
        <v>0</v>
      </c>
      <c r="BL253" s="174">
        <f t="shared" ca="1" si="158"/>
        <v>0</v>
      </c>
      <c r="BM253" s="174">
        <f t="shared" ca="1" si="158"/>
        <v>0</v>
      </c>
      <c r="BN253" s="174">
        <f t="shared" ca="1" si="158"/>
        <v>0</v>
      </c>
      <c r="BO253" s="174">
        <f t="shared" ca="1" si="158"/>
        <v>0</v>
      </c>
      <c r="BP253" s="174">
        <f t="shared" ca="1" si="158"/>
        <v>0</v>
      </c>
      <c r="BQ253" s="174">
        <f t="shared" ca="1" si="158"/>
        <v>0</v>
      </c>
      <c r="BR253" s="174">
        <f t="shared" ca="1" si="158"/>
        <v>0</v>
      </c>
      <c r="BS253" s="177">
        <f t="shared" ca="1" si="134"/>
        <v>0</v>
      </c>
      <c r="BT253" s="175"/>
      <c r="BU253" s="178">
        <f ca="1">IF(NOT(debteliminator),0,IF(OR(E$11=0,W252+AM253-BD253&lt;=E$11),0,MIN(W252+AM253-BD253-E$11,$C253)))</f>
        <v>0</v>
      </c>
      <c r="BV253" s="174">
        <f ca="1">IF(NOT(debteliminator),0,IF(OR(F$11=0,X252+AN253-BE253&lt;=F$11),0,MIN(X252+AN253-BE253-F$11,$C253-SUM($BU253:BU253))))</f>
        <v>0</v>
      </c>
      <c r="BW253" s="174">
        <f ca="1">IF(NOT(debteliminator),0,IF(OR(G$11=0,Y252+AO253-BF253&lt;=G$11),0,MIN(Y252+AO253-BF253-G$11,$C253-SUM($BU253:BV253))))</f>
        <v>0</v>
      </c>
      <c r="BX253" s="174">
        <f ca="1">IF(NOT(debteliminator),0,IF(OR(H$11=0,Z252+AP253-BG253&lt;=H$11),0,MIN(Z252+AP253-BG253-H$11,$C253-SUM($BU253:BW253))))</f>
        <v>0</v>
      </c>
      <c r="BY253" s="174">
        <f ca="1">IF(NOT(debteliminator),0,IF(OR(I$11=0,AA252+AQ253-BH253&lt;=I$11),0,MIN(AA252+AQ253-BH253-I$11,$C253-SUM($BU253:BX253))))</f>
        <v>0</v>
      </c>
      <c r="BZ253" s="174">
        <f ca="1">IF(NOT(debteliminator),0,IF(OR(J$11=0,AB252+AR253-BI253&lt;=J$11),0,MIN(AB252+AR253-BI253-J$11,$C253-SUM($BU253:BY253))))</f>
        <v>0</v>
      </c>
      <c r="CA253" s="174">
        <f ca="1">IF(NOT(debteliminator),0,IF(OR(K$11=0,AC252+AS253-BJ253&lt;=K$11),0,MIN(AC252+AS253-BJ253-K$11,$C253-SUM($BU253:BZ253))))</f>
        <v>0</v>
      </c>
      <c r="CB253" s="174">
        <f ca="1">IF(NOT(debteliminator),0,IF(OR(L$11=0,AD252+AT253-BK253&lt;=L$11),0,MIN(AD252+AT253-BK253-L$11,$C253-SUM($BU253:CA253))))</f>
        <v>0</v>
      </c>
      <c r="CC253" s="174">
        <f ca="1">IF(NOT(debteliminator),0,IF(OR(M$11=0,AE252+AU253-BL253&lt;=M$11),0,MIN(AE252+AU253-BL253-M$11,$C253-SUM($BU253:CB253))))</f>
        <v>0</v>
      </c>
      <c r="CD253" s="174">
        <f ca="1">IF(NOT(debteliminator),0,IF(OR(N$11=0,AF252+AV253-BM253&lt;=N$11),0,MIN(AF252+AV253-BM253-N$11,$C253-SUM($BU253:CC253))))</f>
        <v>0</v>
      </c>
      <c r="CE253" s="174">
        <f ca="1">IF(NOT(debteliminator),0,IF(OR(O$11=0,AG252+AW253-BN253&lt;=O$11),0,MIN(AG252+AW253-BN253-O$11,$C253-SUM($BU253:CD253))))</f>
        <v>0</v>
      </c>
      <c r="CF253" s="174">
        <f ca="1">IF(NOT(debteliminator),0,IF(OR(P$11=0,AH252+AX253-BO253&lt;=P$11),0,MIN(AH252+AX253-BO253-P$11,$C253-SUM($BU253:CE253))))</f>
        <v>0</v>
      </c>
      <c r="CG253" s="174">
        <f ca="1">IF(NOT(debteliminator),0,IF(OR(Q$11=0,AI252+AY253-BP253&lt;=Q$11),0,MIN(AI252+AY253-BP253-Q$11,$C253-SUM($BU253:CF253))))</f>
        <v>0</v>
      </c>
      <c r="CH253" s="174">
        <f ca="1">IF(NOT(debteliminator),0,IF(OR(R$11=0,AJ252+AZ253-BQ253&lt;=R$11),0,MIN(AJ252+AZ253-BQ253-R$11,$C253-SUM($BU253:CG253))))</f>
        <v>0</v>
      </c>
      <c r="CI253" s="174">
        <f ca="1">IF(NOT(debteliminator),0,IF(OR(S$11=0,AK252+BA253-BR253&lt;=S$11),0,MIN(AK252+BA253-BR253-S$11,$C253-SUM($BU253:CH253))))</f>
        <v>0</v>
      </c>
      <c r="CJ253" s="177">
        <f t="shared" ca="1" si="135"/>
        <v>0</v>
      </c>
      <c r="CL253" s="178">
        <f t="shared" ca="1" si="138"/>
        <v>0</v>
      </c>
      <c r="CM253" s="174">
        <f ca="1">IF(X252&lt;=0,0,IF($C253-$CJ253&lt;=SUM($CL253:CL253),0,IF(BE253+$C253-$CJ253-SUM($CL253:CL253)&gt;X252+AN253,X252+AN253-BE253,$C253-$CJ253-SUM($CL253:CL253))))</f>
        <v>0</v>
      </c>
      <c r="CN253" s="174">
        <f ca="1">IF(Y252&lt;=0,0,IF($C253-$CJ253&lt;=SUM($CL253:CM253),0,IF(BF253+$C253-$CJ253-SUM($CL253:CM253)&gt;Y252+AO253,Y252+AO253-BF253,$C253-$CJ253-SUM($CL253:CM253))))</f>
        <v>0</v>
      </c>
      <c r="CO253" s="174">
        <f ca="1">IF(Z252&lt;=0,0,IF($C253-$CJ253&lt;=SUM($CL253:CN253),0,IF(BG253+$C253-$CJ253-SUM($CL253:CN253)&gt;Z252+AP253,Z252+AP253-BG253,$C253-$CJ253-SUM($CL253:CN253))))</f>
        <v>0</v>
      </c>
      <c r="CP253" s="174">
        <f ca="1">IF(AA252&lt;=0,0,IF($C253-$CJ253&lt;=SUM($CL253:CO253),0,IF(BH253+$C253-$CJ253-SUM($CL253:CO253)&gt;AA252+AQ253,AA252+AQ253-BH253,$C253-$CJ253-SUM($CL253:CO253))))</f>
        <v>0</v>
      </c>
      <c r="CQ253" s="174">
        <f ca="1">IF(AB252&lt;=0,0,IF($C253-$CJ253&lt;=SUM($CL253:CP253),0,IF(BI253+$C253-$CJ253-SUM($CL253:CP253)&gt;AB252+AR253,AB252+AR253-BI253,$C253-$CJ253-SUM($CL253:CP253))))</f>
        <v>0</v>
      </c>
      <c r="CR253" s="174">
        <f ca="1">IF(AC252&lt;=0,0,IF($C253-$CJ253&lt;=SUM($CL253:CQ253),0,IF(BJ253+$C253-$CJ253-SUM($CL253:CQ253)&gt;AC252+AS253,AC252+AS253-BJ253,$C253-$CJ253-SUM($CL253:CQ253))))</f>
        <v>0</v>
      </c>
      <c r="CS253" s="174">
        <f ca="1">IF(AD252&lt;=0,0,IF($C253-$CJ253&lt;=SUM($CL253:CR253),0,IF(BK253+$C253-$CJ253-SUM($CL253:CR253)&gt;AD252+AT253,AD252+AT253-BK253,$C253-$CJ253-SUM($CL253:CR253))))</f>
        <v>0</v>
      </c>
      <c r="CT253" s="174">
        <f ca="1">IF(AE252&lt;=0,0,IF($C253-$CJ253&lt;=SUM($CL253:CS253),0,IF(BL253+$C253-$CJ253-SUM($CL253:CS253)&gt;AE252+AU253,AE252+AU253-BL253,$C253-$CJ253-SUM($CL253:CS253))))</f>
        <v>0</v>
      </c>
      <c r="CU253" s="174">
        <f ca="1">IF(AF252&lt;=0,0,IF($C253-$CJ253&lt;=SUM($CL253:CT253),0,IF(BM253+$C253-$CJ253-SUM($CL253:CT253)&gt;AF252+AV253,AF252+AV253-BM253,$C253-$CJ253-SUM($CL253:CT253))))</f>
        <v>0</v>
      </c>
      <c r="CV253" s="174">
        <f ca="1">IF(AG252&lt;=0,0,IF($C253-$CJ253&lt;=SUM($CL253:CU253),0,IF(BN253+$C253-$CJ253-SUM($CL253:CU253)&gt;AG252+AW253,AG252+AW253-BN253,$C253-$CJ253-SUM($CL253:CU253))))</f>
        <v>0</v>
      </c>
      <c r="CW253" s="174">
        <f ca="1">IF(AH252&lt;=0,0,IF($C253-$CJ253&lt;=SUM($CL253:CV253),0,IF(BO253+$C253-$CJ253-SUM($CL253:CV253)&gt;AH252+AX253,AH252+AX253-BO253,$C253-$CJ253-SUM($CL253:CV253))))</f>
        <v>0</v>
      </c>
      <c r="CX253" s="174">
        <f ca="1">IF(AI252&lt;=0,0,IF($C253-$CJ253&lt;=SUM($CL253:CW253),0,IF(BP253+$C253-$CJ253-SUM($CL253:CW253)&gt;AI252+AY253,AI252+AY253-BP253,$C253-$CJ253-SUM($CL253:CW253))))</f>
        <v>0</v>
      </c>
      <c r="CY253" s="174">
        <f ca="1">IF(AJ252&lt;=0,0,IF($C253-$CJ253&lt;=SUM($CL253:CX253),0,IF(BQ253+$C253-$CJ253-SUM($CL253:CX253)&gt;AJ252+AZ253,AJ252+AZ253-BQ253,$C253-$CJ253-SUM($CL253:CX253))))</f>
        <v>0</v>
      </c>
      <c r="CZ253" s="174">
        <f ca="1">IF(AK252&lt;=0,0,IF($C253-$CJ253&lt;=SUM($CL253:CY253),0,IF(BR253+$C253-$CJ253-SUM($CL253:CY253)&gt;AK252+BA253,AK252+BA253-BR253,$C253-$CJ253-SUM($CL253:CY253))))</f>
        <v>0</v>
      </c>
      <c r="DA253" s="176"/>
      <c r="DB253" s="176"/>
    </row>
    <row r="254" spans="1:106">
      <c r="A254" s="165" t="str">
        <f t="shared" ca="1" si="124"/>
        <v/>
      </c>
      <c r="B254" s="166" t="e">
        <f t="shared" ca="1" si="136"/>
        <v>#N/A</v>
      </c>
      <c r="C254" s="169" t="str">
        <f ca="1">IF(A254="","",IF(debteliminator,IF(($E$7-BS254)&lt;0,0,$E$7-BS254),0)+D254)</f>
        <v/>
      </c>
      <c r="D254" s="420"/>
      <c r="E254" s="172">
        <f t="shared" ca="1" si="137"/>
        <v>0</v>
      </c>
      <c r="F254" s="172">
        <f t="shared" ca="1" si="139"/>
        <v>0</v>
      </c>
      <c r="G254" s="172">
        <f t="shared" ca="1" si="140"/>
        <v>0</v>
      </c>
      <c r="H254" s="172">
        <f t="shared" ca="1" si="141"/>
        <v>0</v>
      </c>
      <c r="I254" s="172">
        <f t="shared" ca="1" si="142"/>
        <v>0</v>
      </c>
      <c r="J254" s="172">
        <f t="shared" ca="1" si="143"/>
        <v>0</v>
      </c>
      <c r="K254" s="172">
        <f t="shared" ca="1" si="144"/>
        <v>0</v>
      </c>
      <c r="L254" s="172">
        <f t="shared" ca="1" si="145"/>
        <v>0</v>
      </c>
      <c r="M254" s="172">
        <f t="shared" ca="1" si="146"/>
        <v>0</v>
      </c>
      <c r="N254" s="172">
        <f t="shared" ca="1" si="147"/>
        <v>0</v>
      </c>
      <c r="O254" s="172">
        <f t="shared" ca="1" si="148"/>
        <v>0</v>
      </c>
      <c r="P254" s="172">
        <f t="shared" ca="1" si="149"/>
        <v>0</v>
      </c>
      <c r="Q254" s="172">
        <f t="shared" ca="1" si="150"/>
        <v>0</v>
      </c>
      <c r="R254" s="172">
        <f t="shared" ca="1" si="151"/>
        <v>0</v>
      </c>
      <c r="S254" s="172">
        <f t="shared" ca="1" si="152"/>
        <v>0</v>
      </c>
      <c r="U254" s="169">
        <f t="shared" ca="1" si="125"/>
        <v>0</v>
      </c>
      <c r="V254" s="173">
        <f t="shared" ca="1" si="126"/>
        <v>0</v>
      </c>
      <c r="W254" s="174">
        <f t="shared" ca="1" si="127"/>
        <v>0</v>
      </c>
      <c r="X254" s="174">
        <f t="shared" ca="1" si="156"/>
        <v>0</v>
      </c>
      <c r="Y254" s="174">
        <f t="shared" ca="1" si="156"/>
        <v>0</v>
      </c>
      <c r="Z254" s="174">
        <f t="shared" ca="1" si="156"/>
        <v>0</v>
      </c>
      <c r="AA254" s="174">
        <f t="shared" ca="1" si="156"/>
        <v>0</v>
      </c>
      <c r="AB254" s="174">
        <f t="shared" ca="1" si="156"/>
        <v>0</v>
      </c>
      <c r="AC254" s="174">
        <f t="shared" ca="1" si="156"/>
        <v>0</v>
      </c>
      <c r="AD254" s="174">
        <f t="shared" ca="1" si="156"/>
        <v>0</v>
      </c>
      <c r="AE254" s="174">
        <f t="shared" ca="1" si="156"/>
        <v>0</v>
      </c>
      <c r="AF254" s="174">
        <f t="shared" ca="1" si="156"/>
        <v>0</v>
      </c>
      <c r="AG254" s="174">
        <f t="shared" ca="1" si="156"/>
        <v>0</v>
      </c>
      <c r="AH254" s="174">
        <f t="shared" ca="1" si="156"/>
        <v>0</v>
      </c>
      <c r="AI254" s="174">
        <f t="shared" ca="1" si="156"/>
        <v>0</v>
      </c>
      <c r="AJ254" s="174">
        <f t="shared" ca="1" si="156"/>
        <v>0</v>
      </c>
      <c r="AK254" s="174">
        <f t="shared" ca="1" si="156"/>
        <v>0</v>
      </c>
      <c r="AL254" s="179"/>
      <c r="AM254" s="174">
        <f t="shared" ca="1" si="129"/>
        <v>0</v>
      </c>
      <c r="AN254" s="174">
        <f t="shared" ca="1" si="157"/>
        <v>0</v>
      </c>
      <c r="AO254" s="174">
        <f t="shared" ca="1" si="157"/>
        <v>0</v>
      </c>
      <c r="AP254" s="174">
        <f t="shared" ca="1" si="157"/>
        <v>0</v>
      </c>
      <c r="AQ254" s="174">
        <f t="shared" ca="1" si="157"/>
        <v>0</v>
      </c>
      <c r="AR254" s="174">
        <f t="shared" ca="1" si="157"/>
        <v>0</v>
      </c>
      <c r="AS254" s="174">
        <f t="shared" ca="1" si="157"/>
        <v>0</v>
      </c>
      <c r="AT254" s="174">
        <f t="shared" ca="1" si="157"/>
        <v>0</v>
      </c>
      <c r="AU254" s="174">
        <f t="shared" ca="1" si="157"/>
        <v>0</v>
      </c>
      <c r="AV254" s="174">
        <f t="shared" ca="1" si="157"/>
        <v>0</v>
      </c>
      <c r="AW254" s="174">
        <f t="shared" ca="1" si="157"/>
        <v>0</v>
      </c>
      <c r="AX254" s="174">
        <f t="shared" ca="1" si="157"/>
        <v>0</v>
      </c>
      <c r="AY254" s="174">
        <f t="shared" ca="1" si="157"/>
        <v>0</v>
      </c>
      <c r="AZ254" s="174">
        <f t="shared" ca="1" si="157"/>
        <v>0</v>
      </c>
      <c r="BA254" s="174">
        <f t="shared" ca="1" si="157"/>
        <v>0</v>
      </c>
      <c r="BB254" s="175">
        <f t="shared" ca="1" si="131"/>
        <v>0</v>
      </c>
      <c r="BC254" s="176"/>
      <c r="BD254" s="174">
        <f t="shared" ca="1" si="132"/>
        <v>0</v>
      </c>
      <c r="BE254" s="174">
        <f t="shared" ca="1" si="158"/>
        <v>0</v>
      </c>
      <c r="BF254" s="174">
        <f t="shared" ca="1" si="158"/>
        <v>0</v>
      </c>
      <c r="BG254" s="174">
        <f t="shared" ca="1" si="158"/>
        <v>0</v>
      </c>
      <c r="BH254" s="174">
        <f t="shared" ca="1" si="158"/>
        <v>0</v>
      </c>
      <c r="BI254" s="174">
        <f t="shared" ca="1" si="158"/>
        <v>0</v>
      </c>
      <c r="BJ254" s="174">
        <f t="shared" ca="1" si="158"/>
        <v>0</v>
      </c>
      <c r="BK254" s="174">
        <f t="shared" ca="1" si="158"/>
        <v>0</v>
      </c>
      <c r="BL254" s="174">
        <f t="shared" ca="1" si="158"/>
        <v>0</v>
      </c>
      <c r="BM254" s="174">
        <f t="shared" ca="1" si="158"/>
        <v>0</v>
      </c>
      <c r="BN254" s="174">
        <f t="shared" ca="1" si="158"/>
        <v>0</v>
      </c>
      <c r="BO254" s="174">
        <f t="shared" ca="1" si="158"/>
        <v>0</v>
      </c>
      <c r="BP254" s="174">
        <f t="shared" ca="1" si="158"/>
        <v>0</v>
      </c>
      <c r="BQ254" s="174">
        <f t="shared" ca="1" si="158"/>
        <v>0</v>
      </c>
      <c r="BR254" s="174">
        <f t="shared" ca="1" si="158"/>
        <v>0</v>
      </c>
      <c r="BS254" s="177">
        <f t="shared" ca="1" si="134"/>
        <v>0</v>
      </c>
      <c r="BT254" s="175"/>
      <c r="BU254" s="178">
        <f ca="1">IF(NOT(debteliminator),0,IF(OR(E$11=0,W253+AM254-BD254&lt;=E$11),0,MIN(W253+AM254-BD254-E$11,$C254)))</f>
        <v>0</v>
      </c>
      <c r="BV254" s="174">
        <f ca="1">IF(NOT(debteliminator),0,IF(OR(F$11=0,X253+AN254-BE254&lt;=F$11),0,MIN(X253+AN254-BE254-F$11,$C254-SUM($BU254:BU254))))</f>
        <v>0</v>
      </c>
      <c r="BW254" s="174">
        <f ca="1">IF(NOT(debteliminator),0,IF(OR(G$11=0,Y253+AO254-BF254&lt;=G$11),0,MIN(Y253+AO254-BF254-G$11,$C254-SUM($BU254:BV254))))</f>
        <v>0</v>
      </c>
      <c r="BX254" s="174">
        <f ca="1">IF(NOT(debteliminator),0,IF(OR(H$11=0,Z253+AP254-BG254&lt;=H$11),0,MIN(Z253+AP254-BG254-H$11,$C254-SUM($BU254:BW254))))</f>
        <v>0</v>
      </c>
      <c r="BY254" s="174">
        <f ca="1">IF(NOT(debteliminator),0,IF(OR(I$11=0,AA253+AQ254-BH254&lt;=I$11),0,MIN(AA253+AQ254-BH254-I$11,$C254-SUM($BU254:BX254))))</f>
        <v>0</v>
      </c>
      <c r="BZ254" s="174">
        <f ca="1">IF(NOT(debteliminator),0,IF(OR(J$11=0,AB253+AR254-BI254&lt;=J$11),0,MIN(AB253+AR254-BI254-J$11,$C254-SUM($BU254:BY254))))</f>
        <v>0</v>
      </c>
      <c r="CA254" s="174">
        <f ca="1">IF(NOT(debteliminator),0,IF(OR(K$11=0,AC253+AS254-BJ254&lt;=K$11),0,MIN(AC253+AS254-BJ254-K$11,$C254-SUM($BU254:BZ254))))</f>
        <v>0</v>
      </c>
      <c r="CB254" s="174">
        <f ca="1">IF(NOT(debteliminator),0,IF(OR(L$11=0,AD253+AT254-BK254&lt;=L$11),0,MIN(AD253+AT254-BK254-L$11,$C254-SUM($BU254:CA254))))</f>
        <v>0</v>
      </c>
      <c r="CC254" s="174">
        <f ca="1">IF(NOT(debteliminator),0,IF(OR(M$11=0,AE253+AU254-BL254&lt;=M$11),0,MIN(AE253+AU254-BL254-M$11,$C254-SUM($BU254:CB254))))</f>
        <v>0</v>
      </c>
      <c r="CD254" s="174">
        <f ca="1">IF(NOT(debteliminator),0,IF(OR(N$11=0,AF253+AV254-BM254&lt;=N$11),0,MIN(AF253+AV254-BM254-N$11,$C254-SUM($BU254:CC254))))</f>
        <v>0</v>
      </c>
      <c r="CE254" s="174">
        <f ca="1">IF(NOT(debteliminator),0,IF(OR(O$11=0,AG253+AW254-BN254&lt;=O$11),0,MIN(AG253+AW254-BN254-O$11,$C254-SUM($BU254:CD254))))</f>
        <v>0</v>
      </c>
      <c r="CF254" s="174">
        <f ca="1">IF(NOT(debteliminator),0,IF(OR(P$11=0,AH253+AX254-BO254&lt;=P$11),0,MIN(AH253+AX254-BO254-P$11,$C254-SUM($BU254:CE254))))</f>
        <v>0</v>
      </c>
      <c r="CG254" s="174">
        <f ca="1">IF(NOT(debteliminator),0,IF(OR(Q$11=0,AI253+AY254-BP254&lt;=Q$11),0,MIN(AI253+AY254-BP254-Q$11,$C254-SUM($BU254:CF254))))</f>
        <v>0</v>
      </c>
      <c r="CH254" s="174">
        <f ca="1">IF(NOT(debteliminator),0,IF(OR(R$11=0,AJ253+AZ254-BQ254&lt;=R$11),0,MIN(AJ253+AZ254-BQ254-R$11,$C254-SUM($BU254:CG254))))</f>
        <v>0</v>
      </c>
      <c r="CI254" s="174">
        <f ca="1">IF(NOT(debteliminator),0,IF(OR(S$11=0,AK253+BA254-BR254&lt;=S$11),0,MIN(AK253+BA254-BR254-S$11,$C254-SUM($BU254:CH254))))</f>
        <v>0</v>
      </c>
      <c r="CJ254" s="177">
        <f t="shared" ca="1" si="135"/>
        <v>0</v>
      </c>
      <c r="CL254" s="178">
        <f t="shared" ca="1" si="138"/>
        <v>0</v>
      </c>
      <c r="CM254" s="174">
        <f ca="1">IF(X253&lt;=0,0,IF($C254-$CJ254&lt;=SUM($CL254:CL254),0,IF(BE254+$C254-$CJ254-SUM($CL254:CL254)&gt;X253+AN254,X253+AN254-BE254,$C254-$CJ254-SUM($CL254:CL254))))</f>
        <v>0</v>
      </c>
      <c r="CN254" s="174">
        <f ca="1">IF(Y253&lt;=0,0,IF($C254-$CJ254&lt;=SUM($CL254:CM254),0,IF(BF254+$C254-$CJ254-SUM($CL254:CM254)&gt;Y253+AO254,Y253+AO254-BF254,$C254-$CJ254-SUM($CL254:CM254))))</f>
        <v>0</v>
      </c>
      <c r="CO254" s="174">
        <f ca="1">IF(Z253&lt;=0,0,IF($C254-$CJ254&lt;=SUM($CL254:CN254),0,IF(BG254+$C254-$CJ254-SUM($CL254:CN254)&gt;Z253+AP254,Z253+AP254-BG254,$C254-$CJ254-SUM($CL254:CN254))))</f>
        <v>0</v>
      </c>
      <c r="CP254" s="174">
        <f ca="1">IF(AA253&lt;=0,0,IF($C254-$CJ254&lt;=SUM($CL254:CO254),0,IF(BH254+$C254-$CJ254-SUM($CL254:CO254)&gt;AA253+AQ254,AA253+AQ254-BH254,$C254-$CJ254-SUM($CL254:CO254))))</f>
        <v>0</v>
      </c>
      <c r="CQ254" s="174">
        <f ca="1">IF(AB253&lt;=0,0,IF($C254-$CJ254&lt;=SUM($CL254:CP254),0,IF(BI254+$C254-$CJ254-SUM($CL254:CP254)&gt;AB253+AR254,AB253+AR254-BI254,$C254-$CJ254-SUM($CL254:CP254))))</f>
        <v>0</v>
      </c>
      <c r="CR254" s="174">
        <f ca="1">IF(AC253&lt;=0,0,IF($C254-$CJ254&lt;=SUM($CL254:CQ254),0,IF(BJ254+$C254-$CJ254-SUM($CL254:CQ254)&gt;AC253+AS254,AC253+AS254-BJ254,$C254-$CJ254-SUM($CL254:CQ254))))</f>
        <v>0</v>
      </c>
      <c r="CS254" s="174">
        <f ca="1">IF(AD253&lt;=0,0,IF($C254-$CJ254&lt;=SUM($CL254:CR254),0,IF(BK254+$C254-$CJ254-SUM($CL254:CR254)&gt;AD253+AT254,AD253+AT254-BK254,$C254-$CJ254-SUM($CL254:CR254))))</f>
        <v>0</v>
      </c>
      <c r="CT254" s="174">
        <f ca="1">IF(AE253&lt;=0,0,IF($C254-$CJ254&lt;=SUM($CL254:CS254),0,IF(BL254+$C254-$CJ254-SUM($CL254:CS254)&gt;AE253+AU254,AE253+AU254-BL254,$C254-$CJ254-SUM($CL254:CS254))))</f>
        <v>0</v>
      </c>
      <c r="CU254" s="174">
        <f ca="1">IF(AF253&lt;=0,0,IF($C254-$CJ254&lt;=SUM($CL254:CT254),0,IF(BM254+$C254-$CJ254-SUM($CL254:CT254)&gt;AF253+AV254,AF253+AV254-BM254,$C254-$CJ254-SUM($CL254:CT254))))</f>
        <v>0</v>
      </c>
      <c r="CV254" s="174">
        <f ca="1">IF(AG253&lt;=0,0,IF($C254-$CJ254&lt;=SUM($CL254:CU254),0,IF(BN254+$C254-$CJ254-SUM($CL254:CU254)&gt;AG253+AW254,AG253+AW254-BN254,$C254-$CJ254-SUM($CL254:CU254))))</f>
        <v>0</v>
      </c>
      <c r="CW254" s="174">
        <f ca="1">IF(AH253&lt;=0,0,IF($C254-$CJ254&lt;=SUM($CL254:CV254),0,IF(BO254+$C254-$CJ254-SUM($CL254:CV254)&gt;AH253+AX254,AH253+AX254-BO254,$C254-$CJ254-SUM($CL254:CV254))))</f>
        <v>0</v>
      </c>
      <c r="CX254" s="174">
        <f ca="1">IF(AI253&lt;=0,0,IF($C254-$CJ254&lt;=SUM($CL254:CW254),0,IF(BP254+$C254-$CJ254-SUM($CL254:CW254)&gt;AI253+AY254,AI253+AY254-BP254,$C254-$CJ254-SUM($CL254:CW254))))</f>
        <v>0</v>
      </c>
      <c r="CY254" s="174">
        <f ca="1">IF(AJ253&lt;=0,0,IF($C254-$CJ254&lt;=SUM($CL254:CX254),0,IF(BQ254+$C254-$CJ254-SUM($CL254:CX254)&gt;AJ253+AZ254,AJ253+AZ254-BQ254,$C254-$CJ254-SUM($CL254:CX254))))</f>
        <v>0</v>
      </c>
      <c r="CZ254" s="174">
        <f ca="1">IF(AK253&lt;=0,0,IF($C254-$CJ254&lt;=SUM($CL254:CY254),0,IF(BR254+$C254-$CJ254-SUM($CL254:CY254)&gt;AK253+BA254,AK253+BA254-BR254,$C254-$CJ254-SUM($CL254:CY254))))</f>
        <v>0</v>
      </c>
      <c r="DA254" s="176"/>
      <c r="DB254" s="176"/>
    </row>
    <row r="255" spans="1:106">
      <c r="A255" s="165" t="str">
        <f t="shared" ca="1" si="124"/>
        <v/>
      </c>
      <c r="B255" s="166" t="e">
        <f t="shared" ca="1" si="136"/>
        <v>#N/A</v>
      </c>
      <c r="C255" s="169" t="str">
        <f ca="1">IF(A255="","",IF(debteliminator,IF(($E$7-BS255)&lt;0,0,$E$7-BS255),0)+D255)</f>
        <v/>
      </c>
      <c r="D255" s="420"/>
      <c r="E255" s="172">
        <f t="shared" ca="1" si="137"/>
        <v>0</v>
      </c>
      <c r="F255" s="172">
        <f t="shared" ca="1" si="139"/>
        <v>0</v>
      </c>
      <c r="G255" s="172">
        <f t="shared" ca="1" si="140"/>
        <v>0</v>
      </c>
      <c r="H255" s="172">
        <f t="shared" ca="1" si="141"/>
        <v>0</v>
      </c>
      <c r="I255" s="172">
        <f t="shared" ca="1" si="142"/>
        <v>0</v>
      </c>
      <c r="J255" s="172">
        <f t="shared" ca="1" si="143"/>
        <v>0</v>
      </c>
      <c r="K255" s="172">
        <f t="shared" ca="1" si="144"/>
        <v>0</v>
      </c>
      <c r="L255" s="172">
        <f t="shared" ca="1" si="145"/>
        <v>0</v>
      </c>
      <c r="M255" s="172">
        <f t="shared" ca="1" si="146"/>
        <v>0</v>
      </c>
      <c r="N255" s="172">
        <f t="shared" ca="1" si="147"/>
        <v>0</v>
      </c>
      <c r="O255" s="172">
        <f t="shared" ca="1" si="148"/>
        <v>0</v>
      </c>
      <c r="P255" s="172">
        <f t="shared" ca="1" si="149"/>
        <v>0</v>
      </c>
      <c r="Q255" s="172">
        <f t="shared" ca="1" si="150"/>
        <v>0</v>
      </c>
      <c r="R255" s="172">
        <f t="shared" ca="1" si="151"/>
        <v>0</v>
      </c>
      <c r="S255" s="172">
        <f t="shared" ca="1" si="152"/>
        <v>0</v>
      </c>
      <c r="U255" s="169">
        <f t="shared" ca="1" si="125"/>
        <v>0</v>
      </c>
      <c r="V255" s="173">
        <f t="shared" ca="1" si="126"/>
        <v>0</v>
      </c>
      <c r="W255" s="174">
        <f t="shared" ca="1" si="127"/>
        <v>0</v>
      </c>
      <c r="X255" s="174">
        <f t="shared" ca="1" si="156"/>
        <v>0</v>
      </c>
      <c r="Y255" s="174">
        <f t="shared" ca="1" si="156"/>
        <v>0</v>
      </c>
      <c r="Z255" s="174">
        <f t="shared" ca="1" si="156"/>
        <v>0</v>
      </c>
      <c r="AA255" s="174">
        <f t="shared" ca="1" si="156"/>
        <v>0</v>
      </c>
      <c r="AB255" s="174">
        <f t="shared" ca="1" si="156"/>
        <v>0</v>
      </c>
      <c r="AC255" s="174">
        <f t="shared" ca="1" si="156"/>
        <v>0</v>
      </c>
      <c r="AD255" s="174">
        <f t="shared" ca="1" si="156"/>
        <v>0</v>
      </c>
      <c r="AE255" s="174">
        <f t="shared" ca="1" si="156"/>
        <v>0</v>
      </c>
      <c r="AF255" s="174">
        <f t="shared" ca="1" si="156"/>
        <v>0</v>
      </c>
      <c r="AG255" s="174">
        <f t="shared" ca="1" si="156"/>
        <v>0</v>
      </c>
      <c r="AH255" s="174">
        <f t="shared" ca="1" si="156"/>
        <v>0</v>
      </c>
      <c r="AI255" s="174">
        <f t="shared" ca="1" si="156"/>
        <v>0</v>
      </c>
      <c r="AJ255" s="174">
        <f t="shared" ca="1" si="156"/>
        <v>0</v>
      </c>
      <c r="AK255" s="174">
        <f t="shared" ca="1" si="156"/>
        <v>0</v>
      </c>
      <c r="AL255" s="179"/>
      <c r="AM255" s="174">
        <f t="shared" ca="1" si="129"/>
        <v>0</v>
      </c>
      <c r="AN255" s="174">
        <f t="shared" ca="1" si="157"/>
        <v>0</v>
      </c>
      <c r="AO255" s="174">
        <f t="shared" ca="1" si="157"/>
        <v>0</v>
      </c>
      <c r="AP255" s="174">
        <f t="shared" ca="1" si="157"/>
        <v>0</v>
      </c>
      <c r="AQ255" s="174">
        <f t="shared" ca="1" si="157"/>
        <v>0</v>
      </c>
      <c r="AR255" s="174">
        <f t="shared" ca="1" si="157"/>
        <v>0</v>
      </c>
      <c r="AS255" s="174">
        <f t="shared" ca="1" si="157"/>
        <v>0</v>
      </c>
      <c r="AT255" s="174">
        <f t="shared" ca="1" si="157"/>
        <v>0</v>
      </c>
      <c r="AU255" s="174">
        <f t="shared" ca="1" si="157"/>
        <v>0</v>
      </c>
      <c r="AV255" s="174">
        <f t="shared" ca="1" si="157"/>
        <v>0</v>
      </c>
      <c r="AW255" s="174">
        <f t="shared" ca="1" si="157"/>
        <v>0</v>
      </c>
      <c r="AX255" s="174">
        <f t="shared" ca="1" si="157"/>
        <v>0</v>
      </c>
      <c r="AY255" s="174">
        <f t="shared" ca="1" si="157"/>
        <v>0</v>
      </c>
      <c r="AZ255" s="174">
        <f t="shared" ca="1" si="157"/>
        <v>0</v>
      </c>
      <c r="BA255" s="174">
        <f t="shared" ca="1" si="157"/>
        <v>0</v>
      </c>
      <c r="BB255" s="175">
        <f t="shared" ca="1" si="131"/>
        <v>0</v>
      </c>
      <c r="BC255" s="176"/>
      <c r="BD255" s="174">
        <f t="shared" ca="1" si="132"/>
        <v>0</v>
      </c>
      <c r="BE255" s="174">
        <f t="shared" ca="1" si="158"/>
        <v>0</v>
      </c>
      <c r="BF255" s="174">
        <f t="shared" ca="1" si="158"/>
        <v>0</v>
      </c>
      <c r="BG255" s="174">
        <f t="shared" ca="1" si="158"/>
        <v>0</v>
      </c>
      <c r="BH255" s="174">
        <f t="shared" ca="1" si="158"/>
        <v>0</v>
      </c>
      <c r="BI255" s="174">
        <f t="shared" ca="1" si="158"/>
        <v>0</v>
      </c>
      <c r="BJ255" s="174">
        <f t="shared" ca="1" si="158"/>
        <v>0</v>
      </c>
      <c r="BK255" s="174">
        <f t="shared" ca="1" si="158"/>
        <v>0</v>
      </c>
      <c r="BL255" s="174">
        <f t="shared" ca="1" si="158"/>
        <v>0</v>
      </c>
      <c r="BM255" s="174">
        <f t="shared" ca="1" si="158"/>
        <v>0</v>
      </c>
      <c r="BN255" s="174">
        <f t="shared" ca="1" si="158"/>
        <v>0</v>
      </c>
      <c r="BO255" s="174">
        <f t="shared" ca="1" si="158"/>
        <v>0</v>
      </c>
      <c r="BP255" s="174">
        <f t="shared" ca="1" si="158"/>
        <v>0</v>
      </c>
      <c r="BQ255" s="174">
        <f t="shared" ca="1" si="158"/>
        <v>0</v>
      </c>
      <c r="BR255" s="174">
        <f t="shared" ca="1" si="158"/>
        <v>0</v>
      </c>
      <c r="BS255" s="177">
        <f t="shared" ca="1" si="134"/>
        <v>0</v>
      </c>
      <c r="BT255" s="175"/>
      <c r="BU255" s="178">
        <f ca="1">IF(NOT(debteliminator),0,IF(OR(E$11=0,W254+AM255-BD255&lt;=E$11),0,MIN(W254+AM255-BD255-E$11,$C255)))</f>
        <v>0</v>
      </c>
      <c r="BV255" s="174">
        <f ca="1">IF(NOT(debteliminator),0,IF(OR(F$11=0,X254+AN255-BE255&lt;=F$11),0,MIN(X254+AN255-BE255-F$11,$C255-SUM($BU255:BU255))))</f>
        <v>0</v>
      </c>
      <c r="BW255" s="174">
        <f ca="1">IF(NOT(debteliminator),0,IF(OR(G$11=0,Y254+AO255-BF255&lt;=G$11),0,MIN(Y254+AO255-BF255-G$11,$C255-SUM($BU255:BV255))))</f>
        <v>0</v>
      </c>
      <c r="BX255" s="174">
        <f ca="1">IF(NOT(debteliminator),0,IF(OR(H$11=0,Z254+AP255-BG255&lt;=H$11),0,MIN(Z254+AP255-BG255-H$11,$C255-SUM($BU255:BW255))))</f>
        <v>0</v>
      </c>
      <c r="BY255" s="174">
        <f ca="1">IF(NOT(debteliminator),0,IF(OR(I$11=0,AA254+AQ255-BH255&lt;=I$11),0,MIN(AA254+AQ255-BH255-I$11,$C255-SUM($BU255:BX255))))</f>
        <v>0</v>
      </c>
      <c r="BZ255" s="174">
        <f ca="1">IF(NOT(debteliminator),0,IF(OR(J$11=0,AB254+AR255-BI255&lt;=J$11),0,MIN(AB254+AR255-BI255-J$11,$C255-SUM($BU255:BY255))))</f>
        <v>0</v>
      </c>
      <c r="CA255" s="174">
        <f ca="1">IF(NOT(debteliminator),0,IF(OR(K$11=0,AC254+AS255-BJ255&lt;=K$11),0,MIN(AC254+AS255-BJ255-K$11,$C255-SUM($BU255:BZ255))))</f>
        <v>0</v>
      </c>
      <c r="CB255" s="174">
        <f ca="1">IF(NOT(debteliminator),0,IF(OR(L$11=0,AD254+AT255-BK255&lt;=L$11),0,MIN(AD254+AT255-BK255-L$11,$C255-SUM($BU255:CA255))))</f>
        <v>0</v>
      </c>
      <c r="CC255" s="174">
        <f ca="1">IF(NOT(debteliminator),0,IF(OR(M$11=0,AE254+AU255-BL255&lt;=M$11),0,MIN(AE254+AU255-BL255-M$11,$C255-SUM($BU255:CB255))))</f>
        <v>0</v>
      </c>
      <c r="CD255" s="174">
        <f ca="1">IF(NOT(debteliminator),0,IF(OR(N$11=0,AF254+AV255-BM255&lt;=N$11),0,MIN(AF254+AV255-BM255-N$11,$C255-SUM($BU255:CC255))))</f>
        <v>0</v>
      </c>
      <c r="CE255" s="174">
        <f ca="1">IF(NOT(debteliminator),0,IF(OR(O$11=0,AG254+AW255-BN255&lt;=O$11),0,MIN(AG254+AW255-BN255-O$11,$C255-SUM($BU255:CD255))))</f>
        <v>0</v>
      </c>
      <c r="CF255" s="174">
        <f ca="1">IF(NOT(debteliminator),0,IF(OR(P$11=0,AH254+AX255-BO255&lt;=P$11),0,MIN(AH254+AX255-BO255-P$11,$C255-SUM($BU255:CE255))))</f>
        <v>0</v>
      </c>
      <c r="CG255" s="174">
        <f ca="1">IF(NOT(debteliminator),0,IF(OR(Q$11=0,AI254+AY255-BP255&lt;=Q$11),0,MIN(AI254+AY255-BP255-Q$11,$C255-SUM($BU255:CF255))))</f>
        <v>0</v>
      </c>
      <c r="CH255" s="174">
        <f ca="1">IF(NOT(debteliminator),0,IF(OR(R$11=0,AJ254+AZ255-BQ255&lt;=R$11),0,MIN(AJ254+AZ255-BQ255-R$11,$C255-SUM($BU255:CG255))))</f>
        <v>0</v>
      </c>
      <c r="CI255" s="174">
        <f ca="1">IF(NOT(debteliminator),0,IF(OR(S$11=0,AK254+BA255-BR255&lt;=S$11),0,MIN(AK254+BA255-BR255-S$11,$C255-SUM($BU255:CH255))))</f>
        <v>0</v>
      </c>
      <c r="CJ255" s="177">
        <f t="shared" ca="1" si="135"/>
        <v>0</v>
      </c>
      <c r="CL255" s="178">
        <f t="shared" ca="1" si="138"/>
        <v>0</v>
      </c>
      <c r="CM255" s="174">
        <f ca="1">IF(X254&lt;=0,0,IF($C255-$CJ255&lt;=SUM($CL255:CL255),0,IF(BE255+$C255-$CJ255-SUM($CL255:CL255)&gt;X254+AN255,X254+AN255-BE255,$C255-$CJ255-SUM($CL255:CL255))))</f>
        <v>0</v>
      </c>
      <c r="CN255" s="174">
        <f ca="1">IF(Y254&lt;=0,0,IF($C255-$CJ255&lt;=SUM($CL255:CM255),0,IF(BF255+$C255-$CJ255-SUM($CL255:CM255)&gt;Y254+AO255,Y254+AO255-BF255,$C255-$CJ255-SUM($CL255:CM255))))</f>
        <v>0</v>
      </c>
      <c r="CO255" s="174">
        <f ca="1">IF(Z254&lt;=0,0,IF($C255-$CJ255&lt;=SUM($CL255:CN255),0,IF(BG255+$C255-$CJ255-SUM($CL255:CN255)&gt;Z254+AP255,Z254+AP255-BG255,$C255-$CJ255-SUM($CL255:CN255))))</f>
        <v>0</v>
      </c>
      <c r="CP255" s="174">
        <f ca="1">IF(AA254&lt;=0,0,IF($C255-$CJ255&lt;=SUM($CL255:CO255),0,IF(BH255+$C255-$CJ255-SUM($CL255:CO255)&gt;AA254+AQ255,AA254+AQ255-BH255,$C255-$CJ255-SUM($CL255:CO255))))</f>
        <v>0</v>
      </c>
      <c r="CQ255" s="174">
        <f ca="1">IF(AB254&lt;=0,0,IF($C255-$CJ255&lt;=SUM($CL255:CP255),0,IF(BI255+$C255-$CJ255-SUM($CL255:CP255)&gt;AB254+AR255,AB254+AR255-BI255,$C255-$CJ255-SUM($CL255:CP255))))</f>
        <v>0</v>
      </c>
      <c r="CR255" s="174">
        <f ca="1">IF(AC254&lt;=0,0,IF($C255-$CJ255&lt;=SUM($CL255:CQ255),0,IF(BJ255+$C255-$CJ255-SUM($CL255:CQ255)&gt;AC254+AS255,AC254+AS255-BJ255,$C255-$CJ255-SUM($CL255:CQ255))))</f>
        <v>0</v>
      </c>
      <c r="CS255" s="174">
        <f ca="1">IF(AD254&lt;=0,0,IF($C255-$CJ255&lt;=SUM($CL255:CR255),0,IF(BK255+$C255-$CJ255-SUM($CL255:CR255)&gt;AD254+AT255,AD254+AT255-BK255,$C255-$CJ255-SUM($CL255:CR255))))</f>
        <v>0</v>
      </c>
      <c r="CT255" s="174">
        <f ca="1">IF(AE254&lt;=0,0,IF($C255-$CJ255&lt;=SUM($CL255:CS255),0,IF(BL255+$C255-$CJ255-SUM($CL255:CS255)&gt;AE254+AU255,AE254+AU255-BL255,$C255-$CJ255-SUM($CL255:CS255))))</f>
        <v>0</v>
      </c>
      <c r="CU255" s="174">
        <f ca="1">IF(AF254&lt;=0,0,IF($C255-$CJ255&lt;=SUM($CL255:CT255),0,IF(BM255+$C255-$CJ255-SUM($CL255:CT255)&gt;AF254+AV255,AF254+AV255-BM255,$C255-$CJ255-SUM($CL255:CT255))))</f>
        <v>0</v>
      </c>
      <c r="CV255" s="174">
        <f ca="1">IF(AG254&lt;=0,0,IF($C255-$CJ255&lt;=SUM($CL255:CU255),0,IF(BN255+$C255-$CJ255-SUM($CL255:CU255)&gt;AG254+AW255,AG254+AW255-BN255,$C255-$CJ255-SUM($CL255:CU255))))</f>
        <v>0</v>
      </c>
      <c r="CW255" s="174">
        <f ca="1">IF(AH254&lt;=0,0,IF($C255-$CJ255&lt;=SUM($CL255:CV255),0,IF(BO255+$C255-$CJ255-SUM($CL255:CV255)&gt;AH254+AX255,AH254+AX255-BO255,$C255-$CJ255-SUM($CL255:CV255))))</f>
        <v>0</v>
      </c>
      <c r="CX255" s="174">
        <f ca="1">IF(AI254&lt;=0,0,IF($C255-$CJ255&lt;=SUM($CL255:CW255),0,IF(BP255+$C255-$CJ255-SUM($CL255:CW255)&gt;AI254+AY255,AI254+AY255-BP255,$C255-$CJ255-SUM($CL255:CW255))))</f>
        <v>0</v>
      </c>
      <c r="CY255" s="174">
        <f ca="1">IF(AJ254&lt;=0,0,IF($C255-$CJ255&lt;=SUM($CL255:CX255),0,IF(BQ255+$C255-$CJ255-SUM($CL255:CX255)&gt;AJ254+AZ255,AJ254+AZ255-BQ255,$C255-$CJ255-SUM($CL255:CX255))))</f>
        <v>0</v>
      </c>
      <c r="CZ255" s="174">
        <f ca="1">IF(AK254&lt;=0,0,IF($C255-$CJ255&lt;=SUM($CL255:CY255),0,IF(BR255+$C255-$CJ255-SUM($CL255:CY255)&gt;AK254+BA255,AK254+BA255-BR255,$C255-$CJ255-SUM($CL255:CY255))))</f>
        <v>0</v>
      </c>
      <c r="DA255" s="176"/>
      <c r="DB255" s="176"/>
    </row>
    <row r="256" spans="1:106">
      <c r="A256" s="165" t="str">
        <f t="shared" ca="1" si="124"/>
        <v/>
      </c>
      <c r="B256" s="166" t="e">
        <f t="shared" ca="1" si="136"/>
        <v>#N/A</v>
      </c>
      <c r="C256" s="169" t="str">
        <f ca="1">IF(A256="","",IF(debteliminator,IF(($E$7-BS256)&lt;0,0,$E$7-BS256),0)+D256)</f>
        <v/>
      </c>
      <c r="D256" s="420"/>
      <c r="E256" s="172">
        <f t="shared" ca="1" si="137"/>
        <v>0</v>
      </c>
      <c r="F256" s="172">
        <f t="shared" ca="1" si="139"/>
        <v>0</v>
      </c>
      <c r="G256" s="172">
        <f t="shared" ca="1" si="140"/>
        <v>0</v>
      </c>
      <c r="H256" s="172">
        <f t="shared" ca="1" si="141"/>
        <v>0</v>
      </c>
      <c r="I256" s="172">
        <f t="shared" ca="1" si="142"/>
        <v>0</v>
      </c>
      <c r="J256" s="172">
        <f t="shared" ca="1" si="143"/>
        <v>0</v>
      </c>
      <c r="K256" s="172">
        <f t="shared" ca="1" si="144"/>
        <v>0</v>
      </c>
      <c r="L256" s="172">
        <f t="shared" ca="1" si="145"/>
        <v>0</v>
      </c>
      <c r="M256" s="172">
        <f t="shared" ca="1" si="146"/>
        <v>0</v>
      </c>
      <c r="N256" s="172">
        <f t="shared" ca="1" si="147"/>
        <v>0</v>
      </c>
      <c r="O256" s="172">
        <f t="shared" ca="1" si="148"/>
        <v>0</v>
      </c>
      <c r="P256" s="172">
        <f t="shared" ca="1" si="149"/>
        <v>0</v>
      </c>
      <c r="Q256" s="172">
        <f t="shared" ca="1" si="150"/>
        <v>0</v>
      </c>
      <c r="R256" s="172">
        <f t="shared" ca="1" si="151"/>
        <v>0</v>
      </c>
      <c r="S256" s="172">
        <f t="shared" ca="1" si="152"/>
        <v>0</v>
      </c>
      <c r="U256" s="169">
        <f t="shared" ca="1" si="125"/>
        <v>0</v>
      </c>
      <c r="V256" s="173">
        <f t="shared" ca="1" si="126"/>
        <v>0</v>
      </c>
      <c r="W256" s="174">
        <f t="shared" ca="1" si="127"/>
        <v>0</v>
      </c>
      <c r="X256" s="174">
        <f t="shared" ca="1" si="156"/>
        <v>0</v>
      </c>
      <c r="Y256" s="174">
        <f t="shared" ca="1" si="156"/>
        <v>0</v>
      </c>
      <c r="Z256" s="174">
        <f t="shared" ca="1" si="156"/>
        <v>0</v>
      </c>
      <c r="AA256" s="174">
        <f t="shared" ca="1" si="156"/>
        <v>0</v>
      </c>
      <c r="AB256" s="174">
        <f t="shared" ca="1" si="156"/>
        <v>0</v>
      </c>
      <c r="AC256" s="174">
        <f t="shared" ca="1" si="156"/>
        <v>0</v>
      </c>
      <c r="AD256" s="174">
        <f t="shared" ca="1" si="156"/>
        <v>0</v>
      </c>
      <c r="AE256" s="174">
        <f t="shared" ca="1" si="156"/>
        <v>0</v>
      </c>
      <c r="AF256" s="174">
        <f t="shared" ca="1" si="156"/>
        <v>0</v>
      </c>
      <c r="AG256" s="174">
        <f t="shared" ca="1" si="156"/>
        <v>0</v>
      </c>
      <c r="AH256" s="174">
        <f t="shared" ca="1" si="156"/>
        <v>0</v>
      </c>
      <c r="AI256" s="174">
        <f t="shared" ca="1" si="156"/>
        <v>0</v>
      </c>
      <c r="AJ256" s="174">
        <f t="shared" ca="1" si="156"/>
        <v>0</v>
      </c>
      <c r="AK256" s="174">
        <f t="shared" ca="1" si="156"/>
        <v>0</v>
      </c>
      <c r="AL256" s="179"/>
      <c r="AM256" s="174">
        <f t="shared" ca="1" si="129"/>
        <v>0</v>
      </c>
      <c r="AN256" s="174">
        <f t="shared" ca="1" si="157"/>
        <v>0</v>
      </c>
      <c r="AO256" s="174">
        <f t="shared" ca="1" si="157"/>
        <v>0</v>
      </c>
      <c r="AP256" s="174">
        <f t="shared" ca="1" si="157"/>
        <v>0</v>
      </c>
      <c r="AQ256" s="174">
        <f t="shared" ca="1" si="157"/>
        <v>0</v>
      </c>
      <c r="AR256" s="174">
        <f t="shared" ca="1" si="157"/>
        <v>0</v>
      </c>
      <c r="AS256" s="174">
        <f t="shared" ca="1" si="157"/>
        <v>0</v>
      </c>
      <c r="AT256" s="174">
        <f t="shared" ca="1" si="157"/>
        <v>0</v>
      </c>
      <c r="AU256" s="174">
        <f t="shared" ca="1" si="157"/>
        <v>0</v>
      </c>
      <c r="AV256" s="174">
        <f t="shared" ca="1" si="157"/>
        <v>0</v>
      </c>
      <c r="AW256" s="174">
        <f t="shared" ca="1" si="157"/>
        <v>0</v>
      </c>
      <c r="AX256" s="174">
        <f t="shared" ca="1" si="157"/>
        <v>0</v>
      </c>
      <c r="AY256" s="174">
        <f t="shared" ca="1" si="157"/>
        <v>0</v>
      </c>
      <c r="AZ256" s="174">
        <f t="shared" ca="1" si="157"/>
        <v>0</v>
      </c>
      <c r="BA256" s="174">
        <f t="shared" ca="1" si="157"/>
        <v>0</v>
      </c>
      <c r="BB256" s="175">
        <f t="shared" ca="1" si="131"/>
        <v>0</v>
      </c>
      <c r="BC256" s="176"/>
      <c r="BD256" s="174">
        <f t="shared" ca="1" si="132"/>
        <v>0</v>
      </c>
      <c r="BE256" s="174">
        <f t="shared" ca="1" si="158"/>
        <v>0</v>
      </c>
      <c r="BF256" s="174">
        <f t="shared" ca="1" si="158"/>
        <v>0</v>
      </c>
      <c r="BG256" s="174">
        <f t="shared" ca="1" si="158"/>
        <v>0</v>
      </c>
      <c r="BH256" s="174">
        <f t="shared" ca="1" si="158"/>
        <v>0</v>
      </c>
      <c r="BI256" s="174">
        <f t="shared" ca="1" si="158"/>
        <v>0</v>
      </c>
      <c r="BJ256" s="174">
        <f t="shared" ca="1" si="158"/>
        <v>0</v>
      </c>
      <c r="BK256" s="174">
        <f t="shared" ca="1" si="158"/>
        <v>0</v>
      </c>
      <c r="BL256" s="174">
        <f t="shared" ca="1" si="158"/>
        <v>0</v>
      </c>
      <c r="BM256" s="174">
        <f t="shared" ca="1" si="158"/>
        <v>0</v>
      </c>
      <c r="BN256" s="174">
        <f t="shared" ca="1" si="158"/>
        <v>0</v>
      </c>
      <c r="BO256" s="174">
        <f t="shared" ca="1" si="158"/>
        <v>0</v>
      </c>
      <c r="BP256" s="174">
        <f t="shared" ca="1" si="158"/>
        <v>0</v>
      </c>
      <c r="BQ256" s="174">
        <f t="shared" ca="1" si="158"/>
        <v>0</v>
      </c>
      <c r="BR256" s="174">
        <f t="shared" ca="1" si="158"/>
        <v>0</v>
      </c>
      <c r="BS256" s="177">
        <f t="shared" ca="1" si="134"/>
        <v>0</v>
      </c>
      <c r="BT256" s="175"/>
      <c r="BU256" s="178">
        <f ca="1">IF(NOT(debteliminator),0,IF(OR(E$11=0,W255+AM256-BD256&lt;=E$11),0,MIN(W255+AM256-BD256-E$11,$C256)))</f>
        <v>0</v>
      </c>
      <c r="BV256" s="174">
        <f ca="1">IF(NOT(debteliminator),0,IF(OR(F$11=0,X255+AN256-BE256&lt;=F$11),0,MIN(X255+AN256-BE256-F$11,$C256-SUM($BU256:BU256))))</f>
        <v>0</v>
      </c>
      <c r="BW256" s="174">
        <f ca="1">IF(NOT(debteliminator),0,IF(OR(G$11=0,Y255+AO256-BF256&lt;=G$11),0,MIN(Y255+AO256-BF256-G$11,$C256-SUM($BU256:BV256))))</f>
        <v>0</v>
      </c>
      <c r="BX256" s="174">
        <f ca="1">IF(NOT(debteliminator),0,IF(OR(H$11=0,Z255+AP256-BG256&lt;=H$11),0,MIN(Z255+AP256-BG256-H$11,$C256-SUM($BU256:BW256))))</f>
        <v>0</v>
      </c>
      <c r="BY256" s="174">
        <f ca="1">IF(NOT(debteliminator),0,IF(OR(I$11=0,AA255+AQ256-BH256&lt;=I$11),0,MIN(AA255+AQ256-BH256-I$11,$C256-SUM($BU256:BX256))))</f>
        <v>0</v>
      </c>
      <c r="BZ256" s="174">
        <f ca="1">IF(NOT(debteliminator),0,IF(OR(J$11=0,AB255+AR256-BI256&lt;=J$11),0,MIN(AB255+AR256-BI256-J$11,$C256-SUM($BU256:BY256))))</f>
        <v>0</v>
      </c>
      <c r="CA256" s="174">
        <f ca="1">IF(NOT(debteliminator),0,IF(OR(K$11=0,AC255+AS256-BJ256&lt;=K$11),0,MIN(AC255+AS256-BJ256-K$11,$C256-SUM($BU256:BZ256))))</f>
        <v>0</v>
      </c>
      <c r="CB256" s="174">
        <f ca="1">IF(NOT(debteliminator),0,IF(OR(L$11=0,AD255+AT256-BK256&lt;=L$11),0,MIN(AD255+AT256-BK256-L$11,$C256-SUM($BU256:CA256))))</f>
        <v>0</v>
      </c>
      <c r="CC256" s="174">
        <f ca="1">IF(NOT(debteliminator),0,IF(OR(M$11=0,AE255+AU256-BL256&lt;=M$11),0,MIN(AE255+AU256-BL256-M$11,$C256-SUM($BU256:CB256))))</f>
        <v>0</v>
      </c>
      <c r="CD256" s="174">
        <f ca="1">IF(NOT(debteliminator),0,IF(OR(N$11=0,AF255+AV256-BM256&lt;=N$11),0,MIN(AF255+AV256-BM256-N$11,$C256-SUM($BU256:CC256))))</f>
        <v>0</v>
      </c>
      <c r="CE256" s="174">
        <f ca="1">IF(NOT(debteliminator),0,IF(OR(O$11=0,AG255+AW256-BN256&lt;=O$11),0,MIN(AG255+AW256-BN256-O$11,$C256-SUM($BU256:CD256))))</f>
        <v>0</v>
      </c>
      <c r="CF256" s="174">
        <f ca="1">IF(NOT(debteliminator),0,IF(OR(P$11=0,AH255+AX256-BO256&lt;=P$11),0,MIN(AH255+AX256-BO256-P$11,$C256-SUM($BU256:CE256))))</f>
        <v>0</v>
      </c>
      <c r="CG256" s="174">
        <f ca="1">IF(NOT(debteliminator),0,IF(OR(Q$11=0,AI255+AY256-BP256&lt;=Q$11),0,MIN(AI255+AY256-BP256-Q$11,$C256-SUM($BU256:CF256))))</f>
        <v>0</v>
      </c>
      <c r="CH256" s="174">
        <f ca="1">IF(NOT(debteliminator),0,IF(OR(R$11=0,AJ255+AZ256-BQ256&lt;=R$11),0,MIN(AJ255+AZ256-BQ256-R$11,$C256-SUM($BU256:CG256))))</f>
        <v>0</v>
      </c>
      <c r="CI256" s="174">
        <f ca="1">IF(NOT(debteliminator),0,IF(OR(S$11=0,AK255+BA256-BR256&lt;=S$11),0,MIN(AK255+BA256-BR256-S$11,$C256-SUM($BU256:CH256))))</f>
        <v>0</v>
      </c>
      <c r="CJ256" s="177">
        <f t="shared" ca="1" si="135"/>
        <v>0</v>
      </c>
      <c r="CL256" s="178">
        <f t="shared" ca="1" si="138"/>
        <v>0</v>
      </c>
      <c r="CM256" s="174">
        <f ca="1">IF(X255&lt;=0,0,IF($C256-$CJ256&lt;=SUM($CL256:CL256),0,IF(BE256+$C256-$CJ256-SUM($CL256:CL256)&gt;X255+AN256,X255+AN256-BE256,$C256-$CJ256-SUM($CL256:CL256))))</f>
        <v>0</v>
      </c>
      <c r="CN256" s="174">
        <f ca="1">IF(Y255&lt;=0,0,IF($C256-$CJ256&lt;=SUM($CL256:CM256),0,IF(BF256+$C256-$CJ256-SUM($CL256:CM256)&gt;Y255+AO256,Y255+AO256-BF256,$C256-$CJ256-SUM($CL256:CM256))))</f>
        <v>0</v>
      </c>
      <c r="CO256" s="174">
        <f ca="1">IF(Z255&lt;=0,0,IF($C256-$CJ256&lt;=SUM($CL256:CN256),0,IF(BG256+$C256-$CJ256-SUM($CL256:CN256)&gt;Z255+AP256,Z255+AP256-BG256,$C256-$CJ256-SUM($CL256:CN256))))</f>
        <v>0</v>
      </c>
      <c r="CP256" s="174">
        <f ca="1">IF(AA255&lt;=0,0,IF($C256-$CJ256&lt;=SUM($CL256:CO256),0,IF(BH256+$C256-$CJ256-SUM($CL256:CO256)&gt;AA255+AQ256,AA255+AQ256-BH256,$C256-$CJ256-SUM($CL256:CO256))))</f>
        <v>0</v>
      </c>
      <c r="CQ256" s="174">
        <f ca="1">IF(AB255&lt;=0,0,IF($C256-$CJ256&lt;=SUM($CL256:CP256),0,IF(BI256+$C256-$CJ256-SUM($CL256:CP256)&gt;AB255+AR256,AB255+AR256-BI256,$C256-$CJ256-SUM($CL256:CP256))))</f>
        <v>0</v>
      </c>
      <c r="CR256" s="174">
        <f ca="1">IF(AC255&lt;=0,0,IF($C256-$CJ256&lt;=SUM($CL256:CQ256),0,IF(BJ256+$C256-$CJ256-SUM($CL256:CQ256)&gt;AC255+AS256,AC255+AS256-BJ256,$C256-$CJ256-SUM($CL256:CQ256))))</f>
        <v>0</v>
      </c>
      <c r="CS256" s="174">
        <f ca="1">IF(AD255&lt;=0,0,IF($C256-$CJ256&lt;=SUM($CL256:CR256),0,IF(BK256+$C256-$CJ256-SUM($CL256:CR256)&gt;AD255+AT256,AD255+AT256-BK256,$C256-$CJ256-SUM($CL256:CR256))))</f>
        <v>0</v>
      </c>
      <c r="CT256" s="174">
        <f ca="1">IF(AE255&lt;=0,0,IF($C256-$CJ256&lt;=SUM($CL256:CS256),0,IF(BL256+$C256-$CJ256-SUM($CL256:CS256)&gt;AE255+AU256,AE255+AU256-BL256,$C256-$CJ256-SUM($CL256:CS256))))</f>
        <v>0</v>
      </c>
      <c r="CU256" s="174">
        <f ca="1">IF(AF255&lt;=0,0,IF($C256-$CJ256&lt;=SUM($CL256:CT256),0,IF(BM256+$C256-$CJ256-SUM($CL256:CT256)&gt;AF255+AV256,AF255+AV256-BM256,$C256-$CJ256-SUM($CL256:CT256))))</f>
        <v>0</v>
      </c>
      <c r="CV256" s="174">
        <f ca="1">IF(AG255&lt;=0,0,IF($C256-$CJ256&lt;=SUM($CL256:CU256),0,IF(BN256+$C256-$CJ256-SUM($CL256:CU256)&gt;AG255+AW256,AG255+AW256-BN256,$C256-$CJ256-SUM($CL256:CU256))))</f>
        <v>0</v>
      </c>
      <c r="CW256" s="174">
        <f ca="1">IF(AH255&lt;=0,0,IF($C256-$CJ256&lt;=SUM($CL256:CV256),0,IF(BO256+$C256-$CJ256-SUM($CL256:CV256)&gt;AH255+AX256,AH255+AX256-BO256,$C256-$CJ256-SUM($CL256:CV256))))</f>
        <v>0</v>
      </c>
      <c r="CX256" s="174">
        <f ca="1">IF(AI255&lt;=0,0,IF($C256-$CJ256&lt;=SUM($CL256:CW256),0,IF(BP256+$C256-$CJ256-SUM($CL256:CW256)&gt;AI255+AY256,AI255+AY256-BP256,$C256-$CJ256-SUM($CL256:CW256))))</f>
        <v>0</v>
      </c>
      <c r="CY256" s="174">
        <f ca="1">IF(AJ255&lt;=0,0,IF($C256-$CJ256&lt;=SUM($CL256:CX256),0,IF(BQ256+$C256-$CJ256-SUM($CL256:CX256)&gt;AJ255+AZ256,AJ255+AZ256-BQ256,$C256-$CJ256-SUM($CL256:CX256))))</f>
        <v>0</v>
      </c>
      <c r="CZ256" s="174">
        <f ca="1">IF(AK255&lt;=0,0,IF($C256-$CJ256&lt;=SUM($CL256:CY256),0,IF(BR256+$C256-$CJ256-SUM($CL256:CY256)&gt;AK255+BA256,AK255+BA256-BR256,$C256-$CJ256-SUM($CL256:CY256))))</f>
        <v>0</v>
      </c>
      <c r="DA256" s="176"/>
      <c r="DB256" s="176"/>
    </row>
    <row r="257" spans="1:106">
      <c r="A257" s="165" t="str">
        <f t="shared" ca="1" si="124"/>
        <v/>
      </c>
      <c r="B257" s="166" t="e">
        <f t="shared" ca="1" si="136"/>
        <v>#N/A</v>
      </c>
      <c r="C257" s="169" t="str">
        <f ca="1">IF(A257="","",IF(debteliminator,IF(($E$7-BS257)&lt;0,0,$E$7-BS257),0)+D257)</f>
        <v/>
      </c>
      <c r="D257" s="420"/>
      <c r="E257" s="172">
        <f t="shared" ca="1" si="137"/>
        <v>0</v>
      </c>
      <c r="F257" s="172">
        <f t="shared" ca="1" si="139"/>
        <v>0</v>
      </c>
      <c r="G257" s="172">
        <f t="shared" ca="1" si="140"/>
        <v>0</v>
      </c>
      <c r="H257" s="172">
        <f t="shared" ca="1" si="141"/>
        <v>0</v>
      </c>
      <c r="I257" s="172">
        <f t="shared" ca="1" si="142"/>
        <v>0</v>
      </c>
      <c r="J257" s="172">
        <f t="shared" ca="1" si="143"/>
        <v>0</v>
      </c>
      <c r="K257" s="172">
        <f t="shared" ca="1" si="144"/>
        <v>0</v>
      </c>
      <c r="L257" s="172">
        <f t="shared" ca="1" si="145"/>
        <v>0</v>
      </c>
      <c r="M257" s="172">
        <f t="shared" ca="1" si="146"/>
        <v>0</v>
      </c>
      <c r="N257" s="172">
        <f t="shared" ca="1" si="147"/>
        <v>0</v>
      </c>
      <c r="O257" s="172">
        <f t="shared" ca="1" si="148"/>
        <v>0</v>
      </c>
      <c r="P257" s="172">
        <f t="shared" ca="1" si="149"/>
        <v>0</v>
      </c>
      <c r="Q257" s="172">
        <f t="shared" ca="1" si="150"/>
        <v>0</v>
      </c>
      <c r="R257" s="172">
        <f t="shared" ca="1" si="151"/>
        <v>0</v>
      </c>
      <c r="S257" s="172">
        <f t="shared" ca="1" si="152"/>
        <v>0</v>
      </c>
      <c r="U257" s="169">
        <f t="shared" ca="1" si="125"/>
        <v>0</v>
      </c>
      <c r="V257" s="173">
        <f t="shared" ca="1" si="126"/>
        <v>0</v>
      </c>
      <c r="W257" s="174">
        <f t="shared" ca="1" si="127"/>
        <v>0</v>
      </c>
      <c r="X257" s="174">
        <f t="shared" ca="1" si="156"/>
        <v>0</v>
      </c>
      <c r="Y257" s="174">
        <f t="shared" ca="1" si="156"/>
        <v>0</v>
      </c>
      <c r="Z257" s="174">
        <f t="shared" ca="1" si="156"/>
        <v>0</v>
      </c>
      <c r="AA257" s="174">
        <f t="shared" ca="1" si="156"/>
        <v>0</v>
      </c>
      <c r="AB257" s="174">
        <f t="shared" ca="1" si="156"/>
        <v>0</v>
      </c>
      <c r="AC257" s="174">
        <f t="shared" ca="1" si="156"/>
        <v>0</v>
      </c>
      <c r="AD257" s="174">
        <f t="shared" ca="1" si="156"/>
        <v>0</v>
      </c>
      <c r="AE257" s="174">
        <f t="shared" ca="1" si="156"/>
        <v>0</v>
      </c>
      <c r="AF257" s="174">
        <f t="shared" ca="1" si="156"/>
        <v>0</v>
      </c>
      <c r="AG257" s="174">
        <f t="shared" ca="1" si="156"/>
        <v>0</v>
      </c>
      <c r="AH257" s="174">
        <f t="shared" ca="1" si="156"/>
        <v>0</v>
      </c>
      <c r="AI257" s="174">
        <f t="shared" ca="1" si="156"/>
        <v>0</v>
      </c>
      <c r="AJ257" s="174">
        <f t="shared" ca="1" si="156"/>
        <v>0</v>
      </c>
      <c r="AK257" s="174">
        <f t="shared" ca="1" si="156"/>
        <v>0</v>
      </c>
      <c r="AL257" s="179"/>
      <c r="AM257" s="174">
        <f t="shared" ca="1" si="129"/>
        <v>0</v>
      </c>
      <c r="AN257" s="174">
        <f t="shared" ca="1" si="157"/>
        <v>0</v>
      </c>
      <c r="AO257" s="174">
        <f t="shared" ca="1" si="157"/>
        <v>0</v>
      </c>
      <c r="AP257" s="174">
        <f t="shared" ca="1" si="157"/>
        <v>0</v>
      </c>
      <c r="AQ257" s="174">
        <f t="shared" ca="1" si="157"/>
        <v>0</v>
      </c>
      <c r="AR257" s="174">
        <f t="shared" ca="1" si="157"/>
        <v>0</v>
      </c>
      <c r="AS257" s="174">
        <f t="shared" ca="1" si="157"/>
        <v>0</v>
      </c>
      <c r="AT257" s="174">
        <f t="shared" ca="1" si="157"/>
        <v>0</v>
      </c>
      <c r="AU257" s="174">
        <f t="shared" ca="1" si="157"/>
        <v>0</v>
      </c>
      <c r="AV257" s="174">
        <f t="shared" ca="1" si="157"/>
        <v>0</v>
      </c>
      <c r="AW257" s="174">
        <f t="shared" ca="1" si="157"/>
        <v>0</v>
      </c>
      <c r="AX257" s="174">
        <f t="shared" ca="1" si="157"/>
        <v>0</v>
      </c>
      <c r="AY257" s="174">
        <f t="shared" ca="1" si="157"/>
        <v>0</v>
      </c>
      <c r="AZ257" s="174">
        <f t="shared" ca="1" si="157"/>
        <v>0</v>
      </c>
      <c r="BA257" s="174">
        <f t="shared" ca="1" si="157"/>
        <v>0</v>
      </c>
      <c r="BB257" s="175">
        <f t="shared" ca="1" si="131"/>
        <v>0</v>
      </c>
      <c r="BC257" s="176"/>
      <c r="BD257" s="174">
        <f t="shared" ca="1" si="132"/>
        <v>0</v>
      </c>
      <c r="BE257" s="174">
        <f t="shared" ca="1" si="158"/>
        <v>0</v>
      </c>
      <c r="BF257" s="174">
        <f t="shared" ca="1" si="158"/>
        <v>0</v>
      </c>
      <c r="BG257" s="174">
        <f t="shared" ca="1" si="158"/>
        <v>0</v>
      </c>
      <c r="BH257" s="174">
        <f t="shared" ca="1" si="158"/>
        <v>0</v>
      </c>
      <c r="BI257" s="174">
        <f t="shared" ca="1" si="158"/>
        <v>0</v>
      </c>
      <c r="BJ257" s="174">
        <f t="shared" ca="1" si="158"/>
        <v>0</v>
      </c>
      <c r="BK257" s="174">
        <f t="shared" ca="1" si="158"/>
        <v>0</v>
      </c>
      <c r="BL257" s="174">
        <f t="shared" ca="1" si="158"/>
        <v>0</v>
      </c>
      <c r="BM257" s="174">
        <f t="shared" ca="1" si="158"/>
        <v>0</v>
      </c>
      <c r="BN257" s="174">
        <f t="shared" ca="1" si="158"/>
        <v>0</v>
      </c>
      <c r="BO257" s="174">
        <f t="shared" ca="1" si="158"/>
        <v>0</v>
      </c>
      <c r="BP257" s="174">
        <f t="shared" ca="1" si="158"/>
        <v>0</v>
      </c>
      <c r="BQ257" s="174">
        <f t="shared" ca="1" si="158"/>
        <v>0</v>
      </c>
      <c r="BR257" s="174">
        <f t="shared" ca="1" si="158"/>
        <v>0</v>
      </c>
      <c r="BS257" s="177">
        <f t="shared" ca="1" si="134"/>
        <v>0</v>
      </c>
      <c r="BT257" s="175"/>
      <c r="BU257" s="178">
        <f ca="1">IF(NOT(debteliminator),0,IF(OR(E$11=0,W256+AM257-BD257&lt;=E$11),0,MIN(W256+AM257-BD257-E$11,$C257)))</f>
        <v>0</v>
      </c>
      <c r="BV257" s="174">
        <f ca="1">IF(NOT(debteliminator),0,IF(OR(F$11=0,X256+AN257-BE257&lt;=F$11),0,MIN(X256+AN257-BE257-F$11,$C257-SUM($BU257:BU257))))</f>
        <v>0</v>
      </c>
      <c r="BW257" s="174">
        <f ca="1">IF(NOT(debteliminator),0,IF(OR(G$11=0,Y256+AO257-BF257&lt;=G$11),0,MIN(Y256+AO257-BF257-G$11,$C257-SUM($BU257:BV257))))</f>
        <v>0</v>
      </c>
      <c r="BX257" s="174">
        <f ca="1">IF(NOT(debteliminator),0,IF(OR(H$11=0,Z256+AP257-BG257&lt;=H$11),0,MIN(Z256+AP257-BG257-H$11,$C257-SUM($BU257:BW257))))</f>
        <v>0</v>
      </c>
      <c r="BY257" s="174">
        <f ca="1">IF(NOT(debteliminator),0,IF(OR(I$11=0,AA256+AQ257-BH257&lt;=I$11),0,MIN(AA256+AQ257-BH257-I$11,$C257-SUM($BU257:BX257))))</f>
        <v>0</v>
      </c>
      <c r="BZ257" s="174">
        <f ca="1">IF(NOT(debteliminator),0,IF(OR(J$11=0,AB256+AR257-BI257&lt;=J$11),0,MIN(AB256+AR257-BI257-J$11,$C257-SUM($BU257:BY257))))</f>
        <v>0</v>
      </c>
      <c r="CA257" s="174">
        <f ca="1">IF(NOT(debteliminator),0,IF(OR(K$11=0,AC256+AS257-BJ257&lt;=K$11),0,MIN(AC256+AS257-BJ257-K$11,$C257-SUM($BU257:BZ257))))</f>
        <v>0</v>
      </c>
      <c r="CB257" s="174">
        <f ca="1">IF(NOT(debteliminator),0,IF(OR(L$11=0,AD256+AT257-BK257&lt;=L$11),0,MIN(AD256+AT257-BK257-L$11,$C257-SUM($BU257:CA257))))</f>
        <v>0</v>
      </c>
      <c r="CC257" s="174">
        <f ca="1">IF(NOT(debteliminator),0,IF(OR(M$11=0,AE256+AU257-BL257&lt;=M$11),0,MIN(AE256+AU257-BL257-M$11,$C257-SUM($BU257:CB257))))</f>
        <v>0</v>
      </c>
      <c r="CD257" s="174">
        <f ca="1">IF(NOT(debteliminator),0,IF(OR(N$11=0,AF256+AV257-BM257&lt;=N$11),0,MIN(AF256+AV257-BM257-N$11,$C257-SUM($BU257:CC257))))</f>
        <v>0</v>
      </c>
      <c r="CE257" s="174">
        <f ca="1">IF(NOT(debteliminator),0,IF(OR(O$11=0,AG256+AW257-BN257&lt;=O$11),0,MIN(AG256+AW257-BN257-O$11,$C257-SUM($BU257:CD257))))</f>
        <v>0</v>
      </c>
      <c r="CF257" s="174">
        <f ca="1">IF(NOT(debteliminator),0,IF(OR(P$11=0,AH256+AX257-BO257&lt;=P$11),0,MIN(AH256+AX257-BO257-P$11,$C257-SUM($BU257:CE257))))</f>
        <v>0</v>
      </c>
      <c r="CG257" s="174">
        <f ca="1">IF(NOT(debteliminator),0,IF(OR(Q$11=0,AI256+AY257-BP257&lt;=Q$11),0,MIN(AI256+AY257-BP257-Q$11,$C257-SUM($BU257:CF257))))</f>
        <v>0</v>
      </c>
      <c r="CH257" s="174">
        <f ca="1">IF(NOT(debteliminator),0,IF(OR(R$11=0,AJ256+AZ257-BQ257&lt;=R$11),0,MIN(AJ256+AZ257-BQ257-R$11,$C257-SUM($BU257:CG257))))</f>
        <v>0</v>
      </c>
      <c r="CI257" s="174">
        <f ca="1">IF(NOT(debteliminator),0,IF(OR(S$11=0,AK256+BA257-BR257&lt;=S$11),0,MIN(AK256+BA257-BR257-S$11,$C257-SUM($BU257:CH257))))</f>
        <v>0</v>
      </c>
      <c r="CJ257" s="177">
        <f t="shared" ca="1" si="135"/>
        <v>0</v>
      </c>
      <c r="CL257" s="178">
        <f t="shared" ca="1" si="138"/>
        <v>0</v>
      </c>
      <c r="CM257" s="174">
        <f ca="1">IF(X256&lt;=0,0,IF($C257-$CJ257&lt;=SUM($CL257:CL257),0,IF(BE257+$C257-$CJ257-SUM($CL257:CL257)&gt;X256+AN257,X256+AN257-BE257,$C257-$CJ257-SUM($CL257:CL257))))</f>
        <v>0</v>
      </c>
      <c r="CN257" s="174">
        <f ca="1">IF(Y256&lt;=0,0,IF($C257-$CJ257&lt;=SUM($CL257:CM257),0,IF(BF257+$C257-$CJ257-SUM($CL257:CM257)&gt;Y256+AO257,Y256+AO257-BF257,$C257-$CJ257-SUM($CL257:CM257))))</f>
        <v>0</v>
      </c>
      <c r="CO257" s="174">
        <f ca="1">IF(Z256&lt;=0,0,IF($C257-$CJ257&lt;=SUM($CL257:CN257),0,IF(BG257+$C257-$CJ257-SUM($CL257:CN257)&gt;Z256+AP257,Z256+AP257-BG257,$C257-$CJ257-SUM($CL257:CN257))))</f>
        <v>0</v>
      </c>
      <c r="CP257" s="174">
        <f ca="1">IF(AA256&lt;=0,0,IF($C257-$CJ257&lt;=SUM($CL257:CO257),0,IF(BH257+$C257-$CJ257-SUM($CL257:CO257)&gt;AA256+AQ257,AA256+AQ257-BH257,$C257-$CJ257-SUM($CL257:CO257))))</f>
        <v>0</v>
      </c>
      <c r="CQ257" s="174">
        <f ca="1">IF(AB256&lt;=0,0,IF($C257-$CJ257&lt;=SUM($CL257:CP257),0,IF(BI257+$C257-$CJ257-SUM($CL257:CP257)&gt;AB256+AR257,AB256+AR257-BI257,$C257-$CJ257-SUM($CL257:CP257))))</f>
        <v>0</v>
      </c>
      <c r="CR257" s="174">
        <f ca="1">IF(AC256&lt;=0,0,IF($C257-$CJ257&lt;=SUM($CL257:CQ257),0,IF(BJ257+$C257-$CJ257-SUM($CL257:CQ257)&gt;AC256+AS257,AC256+AS257-BJ257,$C257-$CJ257-SUM($CL257:CQ257))))</f>
        <v>0</v>
      </c>
      <c r="CS257" s="174">
        <f ca="1">IF(AD256&lt;=0,0,IF($C257-$CJ257&lt;=SUM($CL257:CR257),0,IF(BK257+$C257-$CJ257-SUM($CL257:CR257)&gt;AD256+AT257,AD256+AT257-BK257,$C257-$CJ257-SUM($CL257:CR257))))</f>
        <v>0</v>
      </c>
      <c r="CT257" s="174">
        <f ca="1">IF(AE256&lt;=0,0,IF($C257-$CJ257&lt;=SUM($CL257:CS257),0,IF(BL257+$C257-$CJ257-SUM($CL257:CS257)&gt;AE256+AU257,AE256+AU257-BL257,$C257-$CJ257-SUM($CL257:CS257))))</f>
        <v>0</v>
      </c>
      <c r="CU257" s="174">
        <f ca="1">IF(AF256&lt;=0,0,IF($C257-$CJ257&lt;=SUM($CL257:CT257),0,IF(BM257+$C257-$CJ257-SUM($CL257:CT257)&gt;AF256+AV257,AF256+AV257-BM257,$C257-$CJ257-SUM($CL257:CT257))))</f>
        <v>0</v>
      </c>
      <c r="CV257" s="174">
        <f ca="1">IF(AG256&lt;=0,0,IF($C257-$CJ257&lt;=SUM($CL257:CU257),0,IF(BN257+$C257-$CJ257-SUM($CL257:CU257)&gt;AG256+AW257,AG256+AW257-BN257,$C257-$CJ257-SUM($CL257:CU257))))</f>
        <v>0</v>
      </c>
      <c r="CW257" s="174">
        <f ca="1">IF(AH256&lt;=0,0,IF($C257-$CJ257&lt;=SUM($CL257:CV257),0,IF(BO257+$C257-$CJ257-SUM($CL257:CV257)&gt;AH256+AX257,AH256+AX257-BO257,$C257-$CJ257-SUM($CL257:CV257))))</f>
        <v>0</v>
      </c>
      <c r="CX257" s="174">
        <f ca="1">IF(AI256&lt;=0,0,IF($C257-$CJ257&lt;=SUM($CL257:CW257),0,IF(BP257+$C257-$CJ257-SUM($CL257:CW257)&gt;AI256+AY257,AI256+AY257-BP257,$C257-$CJ257-SUM($CL257:CW257))))</f>
        <v>0</v>
      </c>
      <c r="CY257" s="174">
        <f ca="1">IF(AJ256&lt;=0,0,IF($C257-$CJ257&lt;=SUM($CL257:CX257),0,IF(BQ257+$C257-$CJ257-SUM($CL257:CX257)&gt;AJ256+AZ257,AJ256+AZ257-BQ257,$C257-$CJ257-SUM($CL257:CX257))))</f>
        <v>0</v>
      </c>
      <c r="CZ257" s="174">
        <f ca="1">IF(AK256&lt;=0,0,IF($C257-$CJ257&lt;=SUM($CL257:CY257),0,IF(BR257+$C257-$CJ257-SUM($CL257:CY257)&gt;AK256+BA257,AK256+BA257-BR257,$C257-$CJ257-SUM($CL257:CY257))))</f>
        <v>0</v>
      </c>
      <c r="DA257" s="176"/>
      <c r="DB257" s="176"/>
    </row>
    <row r="258" spans="1:106">
      <c r="A258" s="165" t="str">
        <f t="shared" ca="1" si="124"/>
        <v/>
      </c>
      <c r="B258" s="166" t="e">
        <f t="shared" ca="1" si="136"/>
        <v>#N/A</v>
      </c>
      <c r="C258" s="169" t="str">
        <f ca="1">IF(A258="","",IF(debteliminator,IF(($E$7-BS258)&lt;0,0,$E$7-BS258),0)+D258)</f>
        <v/>
      </c>
      <c r="D258" s="420"/>
      <c r="E258" s="172">
        <f t="shared" ca="1" si="137"/>
        <v>0</v>
      </c>
      <c r="F258" s="172">
        <f t="shared" ca="1" si="139"/>
        <v>0</v>
      </c>
      <c r="G258" s="172">
        <f t="shared" ca="1" si="140"/>
        <v>0</v>
      </c>
      <c r="H258" s="172">
        <f t="shared" ca="1" si="141"/>
        <v>0</v>
      </c>
      <c r="I258" s="172">
        <f t="shared" ca="1" si="142"/>
        <v>0</v>
      </c>
      <c r="J258" s="172">
        <f t="shared" ca="1" si="143"/>
        <v>0</v>
      </c>
      <c r="K258" s="172">
        <f t="shared" ca="1" si="144"/>
        <v>0</v>
      </c>
      <c r="L258" s="172">
        <f t="shared" ca="1" si="145"/>
        <v>0</v>
      </c>
      <c r="M258" s="172">
        <f t="shared" ca="1" si="146"/>
        <v>0</v>
      </c>
      <c r="N258" s="172">
        <f t="shared" ca="1" si="147"/>
        <v>0</v>
      </c>
      <c r="O258" s="172">
        <f t="shared" ca="1" si="148"/>
        <v>0</v>
      </c>
      <c r="P258" s="172">
        <f t="shared" ca="1" si="149"/>
        <v>0</v>
      </c>
      <c r="Q258" s="172">
        <f t="shared" ca="1" si="150"/>
        <v>0</v>
      </c>
      <c r="R258" s="172">
        <f t="shared" ca="1" si="151"/>
        <v>0</v>
      </c>
      <c r="S258" s="172">
        <f t="shared" ca="1" si="152"/>
        <v>0</v>
      </c>
      <c r="U258" s="169">
        <f t="shared" ca="1" si="125"/>
        <v>0</v>
      </c>
      <c r="V258" s="173">
        <f t="shared" ca="1" si="126"/>
        <v>0</v>
      </c>
      <c r="W258" s="174">
        <f t="shared" ca="1" si="127"/>
        <v>0</v>
      </c>
      <c r="X258" s="174">
        <f t="shared" ca="1" si="156"/>
        <v>0</v>
      </c>
      <c r="Y258" s="174">
        <f t="shared" ca="1" si="156"/>
        <v>0</v>
      </c>
      <c r="Z258" s="174">
        <f t="shared" ca="1" si="156"/>
        <v>0</v>
      </c>
      <c r="AA258" s="174">
        <f t="shared" ca="1" si="156"/>
        <v>0</v>
      </c>
      <c r="AB258" s="174">
        <f t="shared" ca="1" si="156"/>
        <v>0</v>
      </c>
      <c r="AC258" s="174">
        <f t="shared" ca="1" si="156"/>
        <v>0</v>
      </c>
      <c r="AD258" s="174">
        <f t="shared" ca="1" si="156"/>
        <v>0</v>
      </c>
      <c r="AE258" s="174">
        <f t="shared" ca="1" si="156"/>
        <v>0</v>
      </c>
      <c r="AF258" s="174">
        <f t="shared" ca="1" si="156"/>
        <v>0</v>
      </c>
      <c r="AG258" s="174">
        <f t="shared" ca="1" si="156"/>
        <v>0</v>
      </c>
      <c r="AH258" s="174">
        <f t="shared" ca="1" si="156"/>
        <v>0</v>
      </c>
      <c r="AI258" s="174">
        <f t="shared" ca="1" si="156"/>
        <v>0</v>
      </c>
      <c r="AJ258" s="174">
        <f t="shared" ca="1" si="156"/>
        <v>0</v>
      </c>
      <c r="AK258" s="174">
        <f t="shared" ca="1" si="156"/>
        <v>0</v>
      </c>
      <c r="AL258" s="179"/>
      <c r="AM258" s="174">
        <f t="shared" ca="1" si="129"/>
        <v>0</v>
      </c>
      <c r="AN258" s="174">
        <f t="shared" ca="1" si="157"/>
        <v>0</v>
      </c>
      <c r="AO258" s="174">
        <f t="shared" ca="1" si="157"/>
        <v>0</v>
      </c>
      <c r="AP258" s="174">
        <f t="shared" ca="1" si="157"/>
        <v>0</v>
      </c>
      <c r="AQ258" s="174">
        <f t="shared" ca="1" si="157"/>
        <v>0</v>
      </c>
      <c r="AR258" s="174">
        <f t="shared" ca="1" si="157"/>
        <v>0</v>
      </c>
      <c r="AS258" s="174">
        <f t="shared" ca="1" si="157"/>
        <v>0</v>
      </c>
      <c r="AT258" s="174">
        <f t="shared" ca="1" si="157"/>
        <v>0</v>
      </c>
      <c r="AU258" s="174">
        <f t="shared" ca="1" si="157"/>
        <v>0</v>
      </c>
      <c r="AV258" s="174">
        <f t="shared" ca="1" si="157"/>
        <v>0</v>
      </c>
      <c r="AW258" s="174">
        <f t="shared" ca="1" si="157"/>
        <v>0</v>
      </c>
      <c r="AX258" s="174">
        <f t="shared" ca="1" si="157"/>
        <v>0</v>
      </c>
      <c r="AY258" s="174">
        <f t="shared" ca="1" si="157"/>
        <v>0</v>
      </c>
      <c r="AZ258" s="174">
        <f t="shared" ca="1" si="157"/>
        <v>0</v>
      </c>
      <c r="BA258" s="174">
        <f t="shared" ca="1" si="157"/>
        <v>0</v>
      </c>
      <c r="BB258" s="175">
        <f t="shared" ca="1" si="131"/>
        <v>0</v>
      </c>
      <c r="BC258" s="176"/>
      <c r="BD258" s="174">
        <f t="shared" ca="1" si="132"/>
        <v>0</v>
      </c>
      <c r="BE258" s="174">
        <f t="shared" ca="1" si="158"/>
        <v>0</v>
      </c>
      <c r="BF258" s="174">
        <f t="shared" ca="1" si="158"/>
        <v>0</v>
      </c>
      <c r="BG258" s="174">
        <f t="shared" ca="1" si="158"/>
        <v>0</v>
      </c>
      <c r="BH258" s="174">
        <f t="shared" ca="1" si="158"/>
        <v>0</v>
      </c>
      <c r="BI258" s="174">
        <f t="shared" ca="1" si="158"/>
        <v>0</v>
      </c>
      <c r="BJ258" s="174">
        <f t="shared" ca="1" si="158"/>
        <v>0</v>
      </c>
      <c r="BK258" s="174">
        <f t="shared" ca="1" si="158"/>
        <v>0</v>
      </c>
      <c r="BL258" s="174">
        <f t="shared" ca="1" si="158"/>
        <v>0</v>
      </c>
      <c r="BM258" s="174">
        <f t="shared" ca="1" si="158"/>
        <v>0</v>
      </c>
      <c r="BN258" s="174">
        <f t="shared" ca="1" si="158"/>
        <v>0</v>
      </c>
      <c r="BO258" s="174">
        <f t="shared" ca="1" si="158"/>
        <v>0</v>
      </c>
      <c r="BP258" s="174">
        <f t="shared" ca="1" si="158"/>
        <v>0</v>
      </c>
      <c r="BQ258" s="174">
        <f t="shared" ca="1" si="158"/>
        <v>0</v>
      </c>
      <c r="BR258" s="174">
        <f t="shared" ca="1" si="158"/>
        <v>0</v>
      </c>
      <c r="BS258" s="177">
        <f t="shared" ca="1" si="134"/>
        <v>0</v>
      </c>
      <c r="BT258" s="175"/>
      <c r="BU258" s="178">
        <f ca="1">IF(NOT(debteliminator),0,IF(OR(E$11=0,W257+AM258-BD258&lt;=E$11),0,MIN(W257+AM258-BD258-E$11,$C258)))</f>
        <v>0</v>
      </c>
      <c r="BV258" s="174">
        <f ca="1">IF(NOT(debteliminator),0,IF(OR(F$11=0,X257+AN258-BE258&lt;=F$11),0,MIN(X257+AN258-BE258-F$11,$C258-SUM($BU258:BU258))))</f>
        <v>0</v>
      </c>
      <c r="BW258" s="174">
        <f ca="1">IF(NOT(debteliminator),0,IF(OR(G$11=0,Y257+AO258-BF258&lt;=G$11),0,MIN(Y257+AO258-BF258-G$11,$C258-SUM($BU258:BV258))))</f>
        <v>0</v>
      </c>
      <c r="BX258" s="174">
        <f ca="1">IF(NOT(debteliminator),0,IF(OR(H$11=0,Z257+AP258-BG258&lt;=H$11),0,MIN(Z257+AP258-BG258-H$11,$C258-SUM($BU258:BW258))))</f>
        <v>0</v>
      </c>
      <c r="BY258" s="174">
        <f ca="1">IF(NOT(debteliminator),0,IF(OR(I$11=0,AA257+AQ258-BH258&lt;=I$11),0,MIN(AA257+AQ258-BH258-I$11,$C258-SUM($BU258:BX258))))</f>
        <v>0</v>
      </c>
      <c r="BZ258" s="174">
        <f ca="1">IF(NOT(debteliminator),0,IF(OR(J$11=0,AB257+AR258-BI258&lt;=J$11),0,MIN(AB257+AR258-BI258-J$11,$C258-SUM($BU258:BY258))))</f>
        <v>0</v>
      </c>
      <c r="CA258" s="174">
        <f ca="1">IF(NOT(debteliminator),0,IF(OR(K$11=0,AC257+AS258-BJ258&lt;=K$11),0,MIN(AC257+AS258-BJ258-K$11,$C258-SUM($BU258:BZ258))))</f>
        <v>0</v>
      </c>
      <c r="CB258" s="174">
        <f ca="1">IF(NOT(debteliminator),0,IF(OR(L$11=0,AD257+AT258-BK258&lt;=L$11),0,MIN(AD257+AT258-BK258-L$11,$C258-SUM($BU258:CA258))))</f>
        <v>0</v>
      </c>
      <c r="CC258" s="174">
        <f ca="1">IF(NOT(debteliminator),0,IF(OR(M$11=0,AE257+AU258-BL258&lt;=M$11),0,MIN(AE257+AU258-BL258-M$11,$C258-SUM($BU258:CB258))))</f>
        <v>0</v>
      </c>
      <c r="CD258" s="174">
        <f ca="1">IF(NOT(debteliminator),0,IF(OR(N$11=0,AF257+AV258-BM258&lt;=N$11),0,MIN(AF257+AV258-BM258-N$11,$C258-SUM($BU258:CC258))))</f>
        <v>0</v>
      </c>
      <c r="CE258" s="174">
        <f ca="1">IF(NOT(debteliminator),0,IF(OR(O$11=0,AG257+AW258-BN258&lt;=O$11),0,MIN(AG257+AW258-BN258-O$11,$C258-SUM($BU258:CD258))))</f>
        <v>0</v>
      </c>
      <c r="CF258" s="174">
        <f ca="1">IF(NOT(debteliminator),0,IF(OR(P$11=0,AH257+AX258-BO258&lt;=P$11),0,MIN(AH257+AX258-BO258-P$11,$C258-SUM($BU258:CE258))))</f>
        <v>0</v>
      </c>
      <c r="CG258" s="174">
        <f ca="1">IF(NOT(debteliminator),0,IF(OR(Q$11=0,AI257+AY258-BP258&lt;=Q$11),0,MIN(AI257+AY258-BP258-Q$11,$C258-SUM($BU258:CF258))))</f>
        <v>0</v>
      </c>
      <c r="CH258" s="174">
        <f ca="1">IF(NOT(debteliminator),0,IF(OR(R$11=0,AJ257+AZ258-BQ258&lt;=R$11),0,MIN(AJ257+AZ258-BQ258-R$11,$C258-SUM($BU258:CG258))))</f>
        <v>0</v>
      </c>
      <c r="CI258" s="174">
        <f ca="1">IF(NOT(debteliminator),0,IF(OR(S$11=0,AK257+BA258-BR258&lt;=S$11),0,MIN(AK257+BA258-BR258-S$11,$C258-SUM($BU258:CH258))))</f>
        <v>0</v>
      </c>
      <c r="CJ258" s="177">
        <f t="shared" ca="1" si="135"/>
        <v>0</v>
      </c>
      <c r="CL258" s="178">
        <f t="shared" ca="1" si="138"/>
        <v>0</v>
      </c>
      <c r="CM258" s="174">
        <f ca="1">IF(X257&lt;=0,0,IF($C258-$CJ258&lt;=SUM($CL258:CL258),0,IF(BE258+$C258-$CJ258-SUM($CL258:CL258)&gt;X257+AN258,X257+AN258-BE258,$C258-$CJ258-SUM($CL258:CL258))))</f>
        <v>0</v>
      </c>
      <c r="CN258" s="174">
        <f ca="1">IF(Y257&lt;=0,0,IF($C258-$CJ258&lt;=SUM($CL258:CM258),0,IF(BF258+$C258-$CJ258-SUM($CL258:CM258)&gt;Y257+AO258,Y257+AO258-BF258,$C258-$CJ258-SUM($CL258:CM258))))</f>
        <v>0</v>
      </c>
      <c r="CO258" s="174">
        <f ca="1">IF(Z257&lt;=0,0,IF($C258-$CJ258&lt;=SUM($CL258:CN258),0,IF(BG258+$C258-$CJ258-SUM($CL258:CN258)&gt;Z257+AP258,Z257+AP258-BG258,$C258-$CJ258-SUM($CL258:CN258))))</f>
        <v>0</v>
      </c>
      <c r="CP258" s="174">
        <f ca="1">IF(AA257&lt;=0,0,IF($C258-$CJ258&lt;=SUM($CL258:CO258),0,IF(BH258+$C258-$CJ258-SUM($CL258:CO258)&gt;AA257+AQ258,AA257+AQ258-BH258,$C258-$CJ258-SUM($CL258:CO258))))</f>
        <v>0</v>
      </c>
      <c r="CQ258" s="174">
        <f ca="1">IF(AB257&lt;=0,0,IF($C258-$CJ258&lt;=SUM($CL258:CP258),0,IF(BI258+$C258-$CJ258-SUM($CL258:CP258)&gt;AB257+AR258,AB257+AR258-BI258,$C258-$CJ258-SUM($CL258:CP258))))</f>
        <v>0</v>
      </c>
      <c r="CR258" s="174">
        <f ca="1">IF(AC257&lt;=0,0,IF($C258-$CJ258&lt;=SUM($CL258:CQ258),0,IF(BJ258+$C258-$CJ258-SUM($CL258:CQ258)&gt;AC257+AS258,AC257+AS258-BJ258,$C258-$CJ258-SUM($CL258:CQ258))))</f>
        <v>0</v>
      </c>
      <c r="CS258" s="174">
        <f ca="1">IF(AD257&lt;=0,0,IF($C258-$CJ258&lt;=SUM($CL258:CR258),0,IF(BK258+$C258-$CJ258-SUM($CL258:CR258)&gt;AD257+AT258,AD257+AT258-BK258,$C258-$CJ258-SUM($CL258:CR258))))</f>
        <v>0</v>
      </c>
      <c r="CT258" s="174">
        <f ca="1">IF(AE257&lt;=0,0,IF($C258-$CJ258&lt;=SUM($CL258:CS258),0,IF(BL258+$C258-$CJ258-SUM($CL258:CS258)&gt;AE257+AU258,AE257+AU258-BL258,$C258-$CJ258-SUM($CL258:CS258))))</f>
        <v>0</v>
      </c>
      <c r="CU258" s="174">
        <f ca="1">IF(AF257&lt;=0,0,IF($C258-$CJ258&lt;=SUM($CL258:CT258),0,IF(BM258+$C258-$CJ258-SUM($CL258:CT258)&gt;AF257+AV258,AF257+AV258-BM258,$C258-$CJ258-SUM($CL258:CT258))))</f>
        <v>0</v>
      </c>
      <c r="CV258" s="174">
        <f ca="1">IF(AG257&lt;=0,0,IF($C258-$CJ258&lt;=SUM($CL258:CU258),0,IF(BN258+$C258-$CJ258-SUM($CL258:CU258)&gt;AG257+AW258,AG257+AW258-BN258,$C258-$CJ258-SUM($CL258:CU258))))</f>
        <v>0</v>
      </c>
      <c r="CW258" s="174">
        <f ca="1">IF(AH257&lt;=0,0,IF($C258-$CJ258&lt;=SUM($CL258:CV258),0,IF(BO258+$C258-$CJ258-SUM($CL258:CV258)&gt;AH257+AX258,AH257+AX258-BO258,$C258-$CJ258-SUM($CL258:CV258))))</f>
        <v>0</v>
      </c>
      <c r="CX258" s="174">
        <f ca="1">IF(AI257&lt;=0,0,IF($C258-$CJ258&lt;=SUM($CL258:CW258),0,IF(BP258+$C258-$CJ258-SUM($CL258:CW258)&gt;AI257+AY258,AI257+AY258-BP258,$C258-$CJ258-SUM($CL258:CW258))))</f>
        <v>0</v>
      </c>
      <c r="CY258" s="174">
        <f ca="1">IF(AJ257&lt;=0,0,IF($C258-$CJ258&lt;=SUM($CL258:CX258),0,IF(BQ258+$C258-$CJ258-SUM($CL258:CX258)&gt;AJ257+AZ258,AJ257+AZ258-BQ258,$C258-$CJ258-SUM($CL258:CX258))))</f>
        <v>0</v>
      </c>
      <c r="CZ258" s="174">
        <f ca="1">IF(AK257&lt;=0,0,IF($C258-$CJ258&lt;=SUM($CL258:CY258),0,IF(BR258+$C258-$CJ258-SUM($CL258:CY258)&gt;AK257+BA258,AK257+BA258-BR258,$C258-$CJ258-SUM($CL258:CY258))))</f>
        <v>0</v>
      </c>
      <c r="DA258" s="176"/>
      <c r="DB258" s="176"/>
    </row>
    <row r="259" spans="1:106">
      <c r="A259" s="165" t="str">
        <f t="shared" ca="1" si="124"/>
        <v/>
      </c>
      <c r="B259" s="166" t="e">
        <f t="shared" ca="1" si="136"/>
        <v>#N/A</v>
      </c>
      <c r="C259" s="169" t="str">
        <f ca="1">IF(A259="","",IF(debteliminator,IF(($E$7-BS259)&lt;0,0,$E$7-BS259),0)+D259)</f>
        <v/>
      </c>
      <c r="D259" s="420"/>
      <c r="E259" s="172">
        <f t="shared" ca="1" si="137"/>
        <v>0</v>
      </c>
      <c r="F259" s="172">
        <f t="shared" ca="1" si="139"/>
        <v>0</v>
      </c>
      <c r="G259" s="172">
        <f t="shared" ca="1" si="140"/>
        <v>0</v>
      </c>
      <c r="H259" s="172">
        <f t="shared" ca="1" si="141"/>
        <v>0</v>
      </c>
      <c r="I259" s="172">
        <f t="shared" ca="1" si="142"/>
        <v>0</v>
      </c>
      <c r="J259" s="172">
        <f t="shared" ca="1" si="143"/>
        <v>0</v>
      </c>
      <c r="K259" s="172">
        <f t="shared" ca="1" si="144"/>
        <v>0</v>
      </c>
      <c r="L259" s="172">
        <f t="shared" ca="1" si="145"/>
        <v>0</v>
      </c>
      <c r="M259" s="172">
        <f t="shared" ca="1" si="146"/>
        <v>0</v>
      </c>
      <c r="N259" s="172">
        <f t="shared" ca="1" si="147"/>
        <v>0</v>
      </c>
      <c r="O259" s="172">
        <f t="shared" ca="1" si="148"/>
        <v>0</v>
      </c>
      <c r="P259" s="172">
        <f t="shared" ca="1" si="149"/>
        <v>0</v>
      </c>
      <c r="Q259" s="172">
        <f t="shared" ca="1" si="150"/>
        <v>0</v>
      </c>
      <c r="R259" s="172">
        <f t="shared" ca="1" si="151"/>
        <v>0</v>
      </c>
      <c r="S259" s="172">
        <f t="shared" ca="1" si="152"/>
        <v>0</v>
      </c>
      <c r="U259" s="169">
        <f t="shared" ca="1" si="125"/>
        <v>0</v>
      </c>
      <c r="V259" s="173">
        <f t="shared" ca="1" si="126"/>
        <v>0</v>
      </c>
      <c r="W259" s="174">
        <f t="shared" ca="1" si="127"/>
        <v>0</v>
      </c>
      <c r="X259" s="174">
        <f t="shared" ca="1" si="156"/>
        <v>0</v>
      </c>
      <c r="Y259" s="174">
        <f t="shared" ca="1" si="156"/>
        <v>0</v>
      </c>
      <c r="Z259" s="174">
        <f t="shared" ca="1" si="156"/>
        <v>0</v>
      </c>
      <c r="AA259" s="174">
        <f t="shared" ca="1" si="156"/>
        <v>0</v>
      </c>
      <c r="AB259" s="174">
        <f t="shared" ca="1" si="156"/>
        <v>0</v>
      </c>
      <c r="AC259" s="174">
        <f t="shared" ca="1" si="156"/>
        <v>0</v>
      </c>
      <c r="AD259" s="174">
        <f t="shared" ca="1" si="156"/>
        <v>0</v>
      </c>
      <c r="AE259" s="174">
        <f t="shared" ca="1" si="156"/>
        <v>0</v>
      </c>
      <c r="AF259" s="174">
        <f t="shared" ca="1" si="156"/>
        <v>0</v>
      </c>
      <c r="AG259" s="174">
        <f t="shared" ca="1" si="156"/>
        <v>0</v>
      </c>
      <c r="AH259" s="174">
        <f t="shared" ca="1" si="156"/>
        <v>0</v>
      </c>
      <c r="AI259" s="174">
        <f t="shared" ca="1" si="156"/>
        <v>0</v>
      </c>
      <c r="AJ259" s="174">
        <f t="shared" ca="1" si="156"/>
        <v>0</v>
      </c>
      <c r="AK259" s="174">
        <f t="shared" ca="1" si="156"/>
        <v>0</v>
      </c>
      <c r="AL259" s="179"/>
      <c r="AM259" s="174">
        <f t="shared" ca="1" si="129"/>
        <v>0</v>
      </c>
      <c r="AN259" s="174">
        <f t="shared" ca="1" si="157"/>
        <v>0</v>
      </c>
      <c r="AO259" s="174">
        <f t="shared" ca="1" si="157"/>
        <v>0</v>
      </c>
      <c r="AP259" s="174">
        <f t="shared" ca="1" si="157"/>
        <v>0</v>
      </c>
      <c r="AQ259" s="174">
        <f t="shared" ca="1" si="157"/>
        <v>0</v>
      </c>
      <c r="AR259" s="174">
        <f t="shared" ca="1" si="157"/>
        <v>0</v>
      </c>
      <c r="AS259" s="174">
        <f t="shared" ca="1" si="157"/>
        <v>0</v>
      </c>
      <c r="AT259" s="174">
        <f t="shared" ca="1" si="157"/>
        <v>0</v>
      </c>
      <c r="AU259" s="174">
        <f t="shared" ca="1" si="157"/>
        <v>0</v>
      </c>
      <c r="AV259" s="174">
        <f t="shared" ca="1" si="157"/>
        <v>0</v>
      </c>
      <c r="AW259" s="174">
        <f t="shared" ca="1" si="157"/>
        <v>0</v>
      </c>
      <c r="AX259" s="174">
        <f t="shared" ca="1" si="157"/>
        <v>0</v>
      </c>
      <c r="AY259" s="174">
        <f t="shared" ca="1" si="157"/>
        <v>0</v>
      </c>
      <c r="AZ259" s="174">
        <f t="shared" ca="1" si="157"/>
        <v>0</v>
      </c>
      <c r="BA259" s="174">
        <f t="shared" ca="1" si="157"/>
        <v>0</v>
      </c>
      <c r="BB259" s="175">
        <f t="shared" ca="1" si="131"/>
        <v>0</v>
      </c>
      <c r="BC259" s="176"/>
      <c r="BD259" s="174">
        <f t="shared" ca="1" si="132"/>
        <v>0</v>
      </c>
      <c r="BE259" s="174">
        <f t="shared" ca="1" si="158"/>
        <v>0</v>
      </c>
      <c r="BF259" s="174">
        <f t="shared" ca="1" si="158"/>
        <v>0</v>
      </c>
      <c r="BG259" s="174">
        <f t="shared" ca="1" si="158"/>
        <v>0</v>
      </c>
      <c r="BH259" s="174">
        <f t="shared" ca="1" si="158"/>
        <v>0</v>
      </c>
      <c r="BI259" s="174">
        <f t="shared" ca="1" si="158"/>
        <v>0</v>
      </c>
      <c r="BJ259" s="174">
        <f t="shared" ca="1" si="158"/>
        <v>0</v>
      </c>
      <c r="BK259" s="174">
        <f t="shared" ca="1" si="158"/>
        <v>0</v>
      </c>
      <c r="BL259" s="174">
        <f t="shared" ca="1" si="158"/>
        <v>0</v>
      </c>
      <c r="BM259" s="174">
        <f t="shared" ca="1" si="158"/>
        <v>0</v>
      </c>
      <c r="BN259" s="174">
        <f t="shared" ca="1" si="158"/>
        <v>0</v>
      </c>
      <c r="BO259" s="174">
        <f t="shared" ca="1" si="158"/>
        <v>0</v>
      </c>
      <c r="BP259" s="174">
        <f t="shared" ca="1" si="158"/>
        <v>0</v>
      </c>
      <c r="BQ259" s="174">
        <f t="shared" ca="1" si="158"/>
        <v>0</v>
      </c>
      <c r="BR259" s="174">
        <f t="shared" ca="1" si="158"/>
        <v>0</v>
      </c>
      <c r="BS259" s="177">
        <f t="shared" ca="1" si="134"/>
        <v>0</v>
      </c>
      <c r="BT259" s="175"/>
      <c r="BU259" s="178">
        <f ca="1">IF(NOT(debteliminator),0,IF(OR(E$11=0,W258+AM259-BD259&lt;=E$11),0,MIN(W258+AM259-BD259-E$11,$C259)))</f>
        <v>0</v>
      </c>
      <c r="BV259" s="174">
        <f ca="1">IF(NOT(debteliminator),0,IF(OR(F$11=0,X258+AN259-BE259&lt;=F$11),0,MIN(X258+AN259-BE259-F$11,$C259-SUM($BU259:BU259))))</f>
        <v>0</v>
      </c>
      <c r="BW259" s="174">
        <f ca="1">IF(NOT(debteliminator),0,IF(OR(G$11=0,Y258+AO259-BF259&lt;=G$11),0,MIN(Y258+AO259-BF259-G$11,$C259-SUM($BU259:BV259))))</f>
        <v>0</v>
      </c>
      <c r="BX259" s="174">
        <f ca="1">IF(NOT(debteliminator),0,IF(OR(H$11=0,Z258+AP259-BG259&lt;=H$11),0,MIN(Z258+AP259-BG259-H$11,$C259-SUM($BU259:BW259))))</f>
        <v>0</v>
      </c>
      <c r="BY259" s="174">
        <f ca="1">IF(NOT(debteliminator),0,IF(OR(I$11=0,AA258+AQ259-BH259&lt;=I$11),0,MIN(AA258+AQ259-BH259-I$11,$C259-SUM($BU259:BX259))))</f>
        <v>0</v>
      </c>
      <c r="BZ259" s="174">
        <f ca="1">IF(NOT(debteliminator),0,IF(OR(J$11=0,AB258+AR259-BI259&lt;=J$11),0,MIN(AB258+AR259-BI259-J$11,$C259-SUM($BU259:BY259))))</f>
        <v>0</v>
      </c>
      <c r="CA259" s="174">
        <f ca="1">IF(NOT(debteliminator),0,IF(OR(K$11=0,AC258+AS259-BJ259&lt;=K$11),0,MIN(AC258+AS259-BJ259-K$11,$C259-SUM($BU259:BZ259))))</f>
        <v>0</v>
      </c>
      <c r="CB259" s="174">
        <f ca="1">IF(NOT(debteliminator),0,IF(OR(L$11=0,AD258+AT259-BK259&lt;=L$11),0,MIN(AD258+AT259-BK259-L$11,$C259-SUM($BU259:CA259))))</f>
        <v>0</v>
      </c>
      <c r="CC259" s="174">
        <f ca="1">IF(NOT(debteliminator),0,IF(OR(M$11=0,AE258+AU259-BL259&lt;=M$11),0,MIN(AE258+AU259-BL259-M$11,$C259-SUM($BU259:CB259))))</f>
        <v>0</v>
      </c>
      <c r="CD259" s="174">
        <f ca="1">IF(NOT(debteliminator),0,IF(OR(N$11=0,AF258+AV259-BM259&lt;=N$11),0,MIN(AF258+AV259-BM259-N$11,$C259-SUM($BU259:CC259))))</f>
        <v>0</v>
      </c>
      <c r="CE259" s="174">
        <f ca="1">IF(NOT(debteliminator),0,IF(OR(O$11=0,AG258+AW259-BN259&lt;=O$11),0,MIN(AG258+AW259-BN259-O$11,$C259-SUM($BU259:CD259))))</f>
        <v>0</v>
      </c>
      <c r="CF259" s="174">
        <f ca="1">IF(NOT(debteliminator),0,IF(OR(P$11=0,AH258+AX259-BO259&lt;=P$11),0,MIN(AH258+AX259-BO259-P$11,$C259-SUM($BU259:CE259))))</f>
        <v>0</v>
      </c>
      <c r="CG259" s="174">
        <f ca="1">IF(NOT(debteliminator),0,IF(OR(Q$11=0,AI258+AY259-BP259&lt;=Q$11),0,MIN(AI258+AY259-BP259-Q$11,$C259-SUM($BU259:CF259))))</f>
        <v>0</v>
      </c>
      <c r="CH259" s="174">
        <f ca="1">IF(NOT(debteliminator),0,IF(OR(R$11=0,AJ258+AZ259-BQ259&lt;=R$11),0,MIN(AJ258+AZ259-BQ259-R$11,$C259-SUM($BU259:CG259))))</f>
        <v>0</v>
      </c>
      <c r="CI259" s="174">
        <f ca="1">IF(NOT(debteliminator),0,IF(OR(S$11=0,AK258+BA259-BR259&lt;=S$11),0,MIN(AK258+BA259-BR259-S$11,$C259-SUM($BU259:CH259))))</f>
        <v>0</v>
      </c>
      <c r="CJ259" s="177">
        <f t="shared" ca="1" si="135"/>
        <v>0</v>
      </c>
      <c r="CL259" s="178">
        <f t="shared" ca="1" si="138"/>
        <v>0</v>
      </c>
      <c r="CM259" s="174">
        <f ca="1">IF(X258&lt;=0,0,IF($C259-$CJ259&lt;=SUM($CL259:CL259),0,IF(BE259+$C259-$CJ259-SUM($CL259:CL259)&gt;X258+AN259,X258+AN259-BE259,$C259-$CJ259-SUM($CL259:CL259))))</f>
        <v>0</v>
      </c>
      <c r="CN259" s="174">
        <f ca="1">IF(Y258&lt;=0,0,IF($C259-$CJ259&lt;=SUM($CL259:CM259),0,IF(BF259+$C259-$CJ259-SUM($CL259:CM259)&gt;Y258+AO259,Y258+AO259-BF259,$C259-$CJ259-SUM($CL259:CM259))))</f>
        <v>0</v>
      </c>
      <c r="CO259" s="174">
        <f ca="1">IF(Z258&lt;=0,0,IF($C259-$CJ259&lt;=SUM($CL259:CN259),0,IF(BG259+$C259-$CJ259-SUM($CL259:CN259)&gt;Z258+AP259,Z258+AP259-BG259,$C259-$CJ259-SUM($CL259:CN259))))</f>
        <v>0</v>
      </c>
      <c r="CP259" s="174">
        <f ca="1">IF(AA258&lt;=0,0,IF($C259-$CJ259&lt;=SUM($CL259:CO259),0,IF(BH259+$C259-$CJ259-SUM($CL259:CO259)&gt;AA258+AQ259,AA258+AQ259-BH259,$C259-$CJ259-SUM($CL259:CO259))))</f>
        <v>0</v>
      </c>
      <c r="CQ259" s="174">
        <f ca="1">IF(AB258&lt;=0,0,IF($C259-$CJ259&lt;=SUM($CL259:CP259),0,IF(BI259+$C259-$CJ259-SUM($CL259:CP259)&gt;AB258+AR259,AB258+AR259-BI259,$C259-$CJ259-SUM($CL259:CP259))))</f>
        <v>0</v>
      </c>
      <c r="CR259" s="174">
        <f ca="1">IF(AC258&lt;=0,0,IF($C259-$CJ259&lt;=SUM($CL259:CQ259),0,IF(BJ259+$C259-$CJ259-SUM($CL259:CQ259)&gt;AC258+AS259,AC258+AS259-BJ259,$C259-$CJ259-SUM($CL259:CQ259))))</f>
        <v>0</v>
      </c>
      <c r="CS259" s="174">
        <f ca="1">IF(AD258&lt;=0,0,IF($C259-$CJ259&lt;=SUM($CL259:CR259),0,IF(BK259+$C259-$CJ259-SUM($CL259:CR259)&gt;AD258+AT259,AD258+AT259-BK259,$C259-$CJ259-SUM($CL259:CR259))))</f>
        <v>0</v>
      </c>
      <c r="CT259" s="174">
        <f ca="1">IF(AE258&lt;=0,0,IF($C259-$CJ259&lt;=SUM($CL259:CS259),0,IF(BL259+$C259-$CJ259-SUM($CL259:CS259)&gt;AE258+AU259,AE258+AU259-BL259,$C259-$CJ259-SUM($CL259:CS259))))</f>
        <v>0</v>
      </c>
      <c r="CU259" s="174">
        <f ca="1">IF(AF258&lt;=0,0,IF($C259-$CJ259&lt;=SUM($CL259:CT259),0,IF(BM259+$C259-$CJ259-SUM($CL259:CT259)&gt;AF258+AV259,AF258+AV259-BM259,$C259-$CJ259-SUM($CL259:CT259))))</f>
        <v>0</v>
      </c>
      <c r="CV259" s="174">
        <f ca="1">IF(AG258&lt;=0,0,IF($C259-$CJ259&lt;=SUM($CL259:CU259),0,IF(BN259+$C259-$CJ259-SUM($CL259:CU259)&gt;AG258+AW259,AG258+AW259-BN259,$C259-$CJ259-SUM($CL259:CU259))))</f>
        <v>0</v>
      </c>
      <c r="CW259" s="174">
        <f ca="1">IF(AH258&lt;=0,0,IF($C259-$CJ259&lt;=SUM($CL259:CV259),0,IF(BO259+$C259-$CJ259-SUM($CL259:CV259)&gt;AH258+AX259,AH258+AX259-BO259,$C259-$CJ259-SUM($CL259:CV259))))</f>
        <v>0</v>
      </c>
      <c r="CX259" s="174">
        <f ca="1">IF(AI258&lt;=0,0,IF($C259-$CJ259&lt;=SUM($CL259:CW259),0,IF(BP259+$C259-$CJ259-SUM($CL259:CW259)&gt;AI258+AY259,AI258+AY259-BP259,$C259-$CJ259-SUM($CL259:CW259))))</f>
        <v>0</v>
      </c>
      <c r="CY259" s="174">
        <f ca="1">IF(AJ258&lt;=0,0,IF($C259-$CJ259&lt;=SUM($CL259:CX259),0,IF(BQ259+$C259-$CJ259-SUM($CL259:CX259)&gt;AJ258+AZ259,AJ258+AZ259-BQ259,$C259-$CJ259-SUM($CL259:CX259))))</f>
        <v>0</v>
      </c>
      <c r="CZ259" s="174">
        <f ca="1">IF(AK258&lt;=0,0,IF($C259-$CJ259&lt;=SUM($CL259:CY259),0,IF(BR259+$C259-$CJ259-SUM($CL259:CY259)&gt;AK258+BA259,AK258+BA259-BR259,$C259-$CJ259-SUM($CL259:CY259))))</f>
        <v>0</v>
      </c>
      <c r="DA259" s="176"/>
      <c r="DB259" s="176"/>
    </row>
    <row r="260" spans="1:106">
      <c r="A260" s="165" t="str">
        <f t="shared" ca="1" si="124"/>
        <v/>
      </c>
      <c r="B260" s="166" t="e">
        <f t="shared" ca="1" si="136"/>
        <v>#N/A</v>
      </c>
      <c r="C260" s="169" t="str">
        <f ca="1">IF(A260="","",IF(debteliminator,IF(($E$7-BS260)&lt;0,0,$E$7-BS260),0)+D260)</f>
        <v/>
      </c>
      <c r="D260" s="420"/>
      <c r="E260" s="172">
        <f t="shared" ca="1" si="137"/>
        <v>0</v>
      </c>
      <c r="F260" s="172">
        <f t="shared" ca="1" si="139"/>
        <v>0</v>
      </c>
      <c r="G260" s="172">
        <f t="shared" ca="1" si="140"/>
        <v>0</v>
      </c>
      <c r="H260" s="172">
        <f t="shared" ca="1" si="141"/>
        <v>0</v>
      </c>
      <c r="I260" s="172">
        <f t="shared" ca="1" si="142"/>
        <v>0</v>
      </c>
      <c r="J260" s="172">
        <f t="shared" ca="1" si="143"/>
        <v>0</v>
      </c>
      <c r="K260" s="172">
        <f t="shared" ca="1" si="144"/>
        <v>0</v>
      </c>
      <c r="L260" s="172">
        <f t="shared" ca="1" si="145"/>
        <v>0</v>
      </c>
      <c r="M260" s="172">
        <f t="shared" ca="1" si="146"/>
        <v>0</v>
      </c>
      <c r="N260" s="172">
        <f t="shared" ca="1" si="147"/>
        <v>0</v>
      </c>
      <c r="O260" s="172">
        <f t="shared" ca="1" si="148"/>
        <v>0</v>
      </c>
      <c r="P260" s="172">
        <f t="shared" ca="1" si="149"/>
        <v>0</v>
      </c>
      <c r="Q260" s="172">
        <f t="shared" ca="1" si="150"/>
        <v>0</v>
      </c>
      <c r="R260" s="172">
        <f t="shared" ca="1" si="151"/>
        <v>0</v>
      </c>
      <c r="S260" s="172">
        <f t="shared" ca="1" si="152"/>
        <v>0</v>
      </c>
      <c r="U260" s="169">
        <f t="shared" ca="1" si="125"/>
        <v>0</v>
      </c>
      <c r="V260" s="173">
        <f t="shared" ca="1" si="126"/>
        <v>0</v>
      </c>
      <c r="W260" s="174">
        <f t="shared" ca="1" si="127"/>
        <v>0</v>
      </c>
      <c r="X260" s="174">
        <f t="shared" ca="1" si="156"/>
        <v>0</v>
      </c>
      <c r="Y260" s="174">
        <f t="shared" ca="1" si="156"/>
        <v>0</v>
      </c>
      <c r="Z260" s="174">
        <f t="shared" ca="1" si="156"/>
        <v>0</v>
      </c>
      <c r="AA260" s="174">
        <f t="shared" ca="1" si="156"/>
        <v>0</v>
      </c>
      <c r="AB260" s="174">
        <f t="shared" ca="1" si="156"/>
        <v>0</v>
      </c>
      <c r="AC260" s="174">
        <f t="shared" ca="1" si="156"/>
        <v>0</v>
      </c>
      <c r="AD260" s="174">
        <f t="shared" ca="1" si="156"/>
        <v>0</v>
      </c>
      <c r="AE260" s="174">
        <f t="shared" ca="1" si="156"/>
        <v>0</v>
      </c>
      <c r="AF260" s="174">
        <f t="shared" ca="1" si="156"/>
        <v>0</v>
      </c>
      <c r="AG260" s="174">
        <f t="shared" ca="1" si="156"/>
        <v>0</v>
      </c>
      <c r="AH260" s="174">
        <f t="shared" ca="1" si="156"/>
        <v>0</v>
      </c>
      <c r="AI260" s="174">
        <f t="shared" ca="1" si="156"/>
        <v>0</v>
      </c>
      <c r="AJ260" s="174">
        <f t="shared" ca="1" si="156"/>
        <v>0</v>
      </c>
      <c r="AK260" s="174">
        <f t="shared" ca="1" si="156"/>
        <v>0</v>
      </c>
      <c r="AL260" s="179"/>
      <c r="AM260" s="174">
        <f t="shared" ca="1" si="129"/>
        <v>0</v>
      </c>
      <c r="AN260" s="174">
        <f t="shared" ca="1" si="157"/>
        <v>0</v>
      </c>
      <c r="AO260" s="174">
        <f t="shared" ca="1" si="157"/>
        <v>0</v>
      </c>
      <c r="AP260" s="174">
        <f t="shared" ca="1" si="157"/>
        <v>0</v>
      </c>
      <c r="AQ260" s="174">
        <f t="shared" ca="1" si="157"/>
        <v>0</v>
      </c>
      <c r="AR260" s="174">
        <f t="shared" ca="1" si="157"/>
        <v>0</v>
      </c>
      <c r="AS260" s="174">
        <f t="shared" ca="1" si="157"/>
        <v>0</v>
      </c>
      <c r="AT260" s="174">
        <f t="shared" ca="1" si="157"/>
        <v>0</v>
      </c>
      <c r="AU260" s="174">
        <f t="shared" ca="1" si="157"/>
        <v>0</v>
      </c>
      <c r="AV260" s="174">
        <f t="shared" ca="1" si="157"/>
        <v>0</v>
      </c>
      <c r="AW260" s="174">
        <f t="shared" ca="1" si="157"/>
        <v>0</v>
      </c>
      <c r="AX260" s="174">
        <f t="shared" ca="1" si="157"/>
        <v>0</v>
      </c>
      <c r="AY260" s="174">
        <f t="shared" ca="1" si="157"/>
        <v>0</v>
      </c>
      <c r="AZ260" s="174">
        <f t="shared" ca="1" si="157"/>
        <v>0</v>
      </c>
      <c r="BA260" s="174">
        <f t="shared" ca="1" si="157"/>
        <v>0</v>
      </c>
      <c r="BB260" s="175">
        <f t="shared" ca="1" si="131"/>
        <v>0</v>
      </c>
      <c r="BC260" s="176"/>
      <c r="BD260" s="174">
        <f t="shared" ca="1" si="132"/>
        <v>0</v>
      </c>
      <c r="BE260" s="174">
        <f t="shared" ca="1" si="158"/>
        <v>0</v>
      </c>
      <c r="BF260" s="174">
        <f t="shared" ca="1" si="158"/>
        <v>0</v>
      </c>
      <c r="BG260" s="174">
        <f t="shared" ca="1" si="158"/>
        <v>0</v>
      </c>
      <c r="BH260" s="174">
        <f t="shared" ca="1" si="158"/>
        <v>0</v>
      </c>
      <c r="BI260" s="174">
        <f t="shared" ca="1" si="158"/>
        <v>0</v>
      </c>
      <c r="BJ260" s="174">
        <f t="shared" ca="1" si="158"/>
        <v>0</v>
      </c>
      <c r="BK260" s="174">
        <f t="shared" ca="1" si="158"/>
        <v>0</v>
      </c>
      <c r="BL260" s="174">
        <f t="shared" ca="1" si="158"/>
        <v>0</v>
      </c>
      <c r="BM260" s="174">
        <f t="shared" ca="1" si="158"/>
        <v>0</v>
      </c>
      <c r="BN260" s="174">
        <f t="shared" ca="1" si="158"/>
        <v>0</v>
      </c>
      <c r="BO260" s="174">
        <f t="shared" ca="1" si="158"/>
        <v>0</v>
      </c>
      <c r="BP260" s="174">
        <f t="shared" ca="1" si="158"/>
        <v>0</v>
      </c>
      <c r="BQ260" s="174">
        <f t="shared" ca="1" si="158"/>
        <v>0</v>
      </c>
      <c r="BR260" s="174">
        <f t="shared" ca="1" si="158"/>
        <v>0</v>
      </c>
      <c r="BS260" s="177">
        <f t="shared" ca="1" si="134"/>
        <v>0</v>
      </c>
      <c r="BT260" s="175"/>
      <c r="BU260" s="178">
        <f ca="1">IF(NOT(debteliminator),0,IF(OR(E$11=0,W259+AM260-BD260&lt;=E$11),0,MIN(W259+AM260-BD260-E$11,$C260)))</f>
        <v>0</v>
      </c>
      <c r="BV260" s="174">
        <f ca="1">IF(NOT(debteliminator),0,IF(OR(F$11=0,X259+AN260-BE260&lt;=F$11),0,MIN(X259+AN260-BE260-F$11,$C260-SUM($BU260:BU260))))</f>
        <v>0</v>
      </c>
      <c r="BW260" s="174">
        <f ca="1">IF(NOT(debteliminator),0,IF(OR(G$11=0,Y259+AO260-BF260&lt;=G$11),0,MIN(Y259+AO260-BF260-G$11,$C260-SUM($BU260:BV260))))</f>
        <v>0</v>
      </c>
      <c r="BX260" s="174">
        <f ca="1">IF(NOT(debteliminator),0,IF(OR(H$11=0,Z259+AP260-BG260&lt;=H$11),0,MIN(Z259+AP260-BG260-H$11,$C260-SUM($BU260:BW260))))</f>
        <v>0</v>
      </c>
      <c r="BY260" s="174">
        <f ca="1">IF(NOT(debteliminator),0,IF(OR(I$11=0,AA259+AQ260-BH260&lt;=I$11),0,MIN(AA259+AQ260-BH260-I$11,$C260-SUM($BU260:BX260))))</f>
        <v>0</v>
      </c>
      <c r="BZ260" s="174">
        <f ca="1">IF(NOT(debteliminator),0,IF(OR(J$11=0,AB259+AR260-BI260&lt;=J$11),0,MIN(AB259+AR260-BI260-J$11,$C260-SUM($BU260:BY260))))</f>
        <v>0</v>
      </c>
      <c r="CA260" s="174">
        <f ca="1">IF(NOT(debteliminator),0,IF(OR(K$11=0,AC259+AS260-BJ260&lt;=K$11),0,MIN(AC259+AS260-BJ260-K$11,$C260-SUM($BU260:BZ260))))</f>
        <v>0</v>
      </c>
      <c r="CB260" s="174">
        <f ca="1">IF(NOT(debteliminator),0,IF(OR(L$11=0,AD259+AT260-BK260&lt;=L$11),0,MIN(AD259+AT260-BK260-L$11,$C260-SUM($BU260:CA260))))</f>
        <v>0</v>
      </c>
      <c r="CC260" s="174">
        <f ca="1">IF(NOT(debteliminator),0,IF(OR(M$11=0,AE259+AU260-BL260&lt;=M$11),0,MIN(AE259+AU260-BL260-M$11,$C260-SUM($BU260:CB260))))</f>
        <v>0</v>
      </c>
      <c r="CD260" s="174">
        <f ca="1">IF(NOT(debteliminator),0,IF(OR(N$11=0,AF259+AV260-BM260&lt;=N$11),0,MIN(AF259+AV260-BM260-N$11,$C260-SUM($BU260:CC260))))</f>
        <v>0</v>
      </c>
      <c r="CE260" s="174">
        <f ca="1">IF(NOT(debteliminator),0,IF(OR(O$11=0,AG259+AW260-BN260&lt;=O$11),0,MIN(AG259+AW260-BN260-O$11,$C260-SUM($BU260:CD260))))</f>
        <v>0</v>
      </c>
      <c r="CF260" s="174">
        <f ca="1">IF(NOT(debteliminator),0,IF(OR(P$11=0,AH259+AX260-BO260&lt;=P$11),0,MIN(AH259+AX260-BO260-P$11,$C260-SUM($BU260:CE260))))</f>
        <v>0</v>
      </c>
      <c r="CG260" s="174">
        <f ca="1">IF(NOT(debteliminator),0,IF(OR(Q$11=0,AI259+AY260-BP260&lt;=Q$11),0,MIN(AI259+AY260-BP260-Q$11,$C260-SUM($BU260:CF260))))</f>
        <v>0</v>
      </c>
      <c r="CH260" s="174">
        <f ca="1">IF(NOT(debteliminator),0,IF(OR(R$11=0,AJ259+AZ260-BQ260&lt;=R$11),0,MIN(AJ259+AZ260-BQ260-R$11,$C260-SUM($BU260:CG260))))</f>
        <v>0</v>
      </c>
      <c r="CI260" s="174">
        <f ca="1">IF(NOT(debteliminator),0,IF(OR(S$11=0,AK259+BA260-BR260&lt;=S$11),0,MIN(AK259+BA260-BR260-S$11,$C260-SUM($BU260:CH260))))</f>
        <v>0</v>
      </c>
      <c r="CJ260" s="177">
        <f t="shared" ca="1" si="135"/>
        <v>0</v>
      </c>
      <c r="CL260" s="178">
        <f t="shared" ca="1" si="138"/>
        <v>0</v>
      </c>
      <c r="CM260" s="174">
        <f ca="1">IF(X259&lt;=0,0,IF($C260-$CJ260&lt;=SUM($CL260:CL260),0,IF(BE260+$C260-$CJ260-SUM($CL260:CL260)&gt;X259+AN260,X259+AN260-BE260,$C260-$CJ260-SUM($CL260:CL260))))</f>
        <v>0</v>
      </c>
      <c r="CN260" s="174">
        <f ca="1">IF(Y259&lt;=0,0,IF($C260-$CJ260&lt;=SUM($CL260:CM260),0,IF(BF260+$C260-$CJ260-SUM($CL260:CM260)&gt;Y259+AO260,Y259+AO260-BF260,$C260-$CJ260-SUM($CL260:CM260))))</f>
        <v>0</v>
      </c>
      <c r="CO260" s="174">
        <f ca="1">IF(Z259&lt;=0,0,IF($C260-$CJ260&lt;=SUM($CL260:CN260),0,IF(BG260+$C260-$CJ260-SUM($CL260:CN260)&gt;Z259+AP260,Z259+AP260-BG260,$C260-$CJ260-SUM($CL260:CN260))))</f>
        <v>0</v>
      </c>
      <c r="CP260" s="174">
        <f ca="1">IF(AA259&lt;=0,0,IF($C260-$CJ260&lt;=SUM($CL260:CO260),0,IF(BH260+$C260-$CJ260-SUM($CL260:CO260)&gt;AA259+AQ260,AA259+AQ260-BH260,$C260-$CJ260-SUM($CL260:CO260))))</f>
        <v>0</v>
      </c>
      <c r="CQ260" s="174">
        <f ca="1">IF(AB259&lt;=0,0,IF($C260-$CJ260&lt;=SUM($CL260:CP260),0,IF(BI260+$C260-$CJ260-SUM($CL260:CP260)&gt;AB259+AR260,AB259+AR260-BI260,$C260-$CJ260-SUM($CL260:CP260))))</f>
        <v>0</v>
      </c>
      <c r="CR260" s="174">
        <f ca="1">IF(AC259&lt;=0,0,IF($C260-$CJ260&lt;=SUM($CL260:CQ260),0,IF(BJ260+$C260-$CJ260-SUM($CL260:CQ260)&gt;AC259+AS260,AC259+AS260-BJ260,$C260-$CJ260-SUM($CL260:CQ260))))</f>
        <v>0</v>
      </c>
      <c r="CS260" s="174">
        <f ca="1">IF(AD259&lt;=0,0,IF($C260-$CJ260&lt;=SUM($CL260:CR260),0,IF(BK260+$C260-$CJ260-SUM($CL260:CR260)&gt;AD259+AT260,AD259+AT260-BK260,$C260-$CJ260-SUM($CL260:CR260))))</f>
        <v>0</v>
      </c>
      <c r="CT260" s="174">
        <f ca="1">IF(AE259&lt;=0,0,IF($C260-$CJ260&lt;=SUM($CL260:CS260),0,IF(BL260+$C260-$CJ260-SUM($CL260:CS260)&gt;AE259+AU260,AE259+AU260-BL260,$C260-$CJ260-SUM($CL260:CS260))))</f>
        <v>0</v>
      </c>
      <c r="CU260" s="174">
        <f ca="1">IF(AF259&lt;=0,0,IF($C260-$CJ260&lt;=SUM($CL260:CT260),0,IF(BM260+$C260-$CJ260-SUM($CL260:CT260)&gt;AF259+AV260,AF259+AV260-BM260,$C260-$CJ260-SUM($CL260:CT260))))</f>
        <v>0</v>
      </c>
      <c r="CV260" s="174">
        <f ca="1">IF(AG259&lt;=0,0,IF($C260-$CJ260&lt;=SUM($CL260:CU260),0,IF(BN260+$C260-$CJ260-SUM($CL260:CU260)&gt;AG259+AW260,AG259+AW260-BN260,$C260-$CJ260-SUM($CL260:CU260))))</f>
        <v>0</v>
      </c>
      <c r="CW260" s="174">
        <f ca="1">IF(AH259&lt;=0,0,IF($C260-$CJ260&lt;=SUM($CL260:CV260),0,IF(BO260+$C260-$CJ260-SUM($CL260:CV260)&gt;AH259+AX260,AH259+AX260-BO260,$C260-$CJ260-SUM($CL260:CV260))))</f>
        <v>0</v>
      </c>
      <c r="CX260" s="174">
        <f ca="1">IF(AI259&lt;=0,0,IF($C260-$CJ260&lt;=SUM($CL260:CW260),0,IF(BP260+$C260-$CJ260-SUM($CL260:CW260)&gt;AI259+AY260,AI259+AY260-BP260,$C260-$CJ260-SUM($CL260:CW260))))</f>
        <v>0</v>
      </c>
      <c r="CY260" s="174">
        <f ca="1">IF(AJ259&lt;=0,0,IF($C260-$CJ260&lt;=SUM($CL260:CX260),0,IF(BQ260+$C260-$CJ260-SUM($CL260:CX260)&gt;AJ259+AZ260,AJ259+AZ260-BQ260,$C260-$CJ260-SUM($CL260:CX260))))</f>
        <v>0</v>
      </c>
      <c r="CZ260" s="174">
        <f ca="1">IF(AK259&lt;=0,0,IF($C260-$CJ260&lt;=SUM($CL260:CY260),0,IF(BR260+$C260-$CJ260-SUM($CL260:CY260)&gt;AK259+BA260,AK259+BA260-BR260,$C260-$CJ260-SUM($CL260:CY260))))</f>
        <v>0</v>
      </c>
      <c r="DA260" s="176"/>
      <c r="DB260" s="176"/>
    </row>
    <row r="261" spans="1:106">
      <c r="A261" s="165" t="str">
        <f t="shared" ca="1" si="124"/>
        <v/>
      </c>
      <c r="B261" s="166" t="e">
        <f t="shared" ca="1" si="136"/>
        <v>#N/A</v>
      </c>
      <c r="C261" s="169" t="str">
        <f ca="1">IF(A261="","",IF(debteliminator,IF(($E$7-BS261)&lt;0,0,$E$7-BS261),0)+D261)</f>
        <v/>
      </c>
      <c r="D261" s="420"/>
      <c r="E261" s="172">
        <f t="shared" ca="1" si="137"/>
        <v>0</v>
      </c>
      <c r="F261" s="172">
        <f t="shared" ca="1" si="139"/>
        <v>0</v>
      </c>
      <c r="G261" s="172">
        <f t="shared" ca="1" si="140"/>
        <v>0</v>
      </c>
      <c r="H261" s="172">
        <f t="shared" ca="1" si="141"/>
        <v>0</v>
      </c>
      <c r="I261" s="172">
        <f t="shared" ca="1" si="142"/>
        <v>0</v>
      </c>
      <c r="J261" s="172">
        <f t="shared" ca="1" si="143"/>
        <v>0</v>
      </c>
      <c r="K261" s="172">
        <f t="shared" ca="1" si="144"/>
        <v>0</v>
      </c>
      <c r="L261" s="172">
        <f t="shared" ca="1" si="145"/>
        <v>0</v>
      </c>
      <c r="M261" s="172">
        <f t="shared" ca="1" si="146"/>
        <v>0</v>
      </c>
      <c r="N261" s="172">
        <f t="shared" ca="1" si="147"/>
        <v>0</v>
      </c>
      <c r="O261" s="172">
        <f t="shared" ca="1" si="148"/>
        <v>0</v>
      </c>
      <c r="P261" s="172">
        <f t="shared" ca="1" si="149"/>
        <v>0</v>
      </c>
      <c r="Q261" s="172">
        <f t="shared" ca="1" si="150"/>
        <v>0</v>
      </c>
      <c r="R261" s="172">
        <f t="shared" ca="1" si="151"/>
        <v>0</v>
      </c>
      <c r="S261" s="172">
        <f t="shared" ca="1" si="152"/>
        <v>0</v>
      </c>
      <c r="U261" s="169">
        <f t="shared" ca="1" si="125"/>
        <v>0</v>
      </c>
      <c r="V261" s="173">
        <f t="shared" ca="1" si="126"/>
        <v>0</v>
      </c>
      <c r="W261" s="174">
        <f t="shared" ca="1" si="127"/>
        <v>0</v>
      </c>
      <c r="X261" s="174">
        <f t="shared" ca="1" si="156"/>
        <v>0</v>
      </c>
      <c r="Y261" s="174">
        <f t="shared" ca="1" si="156"/>
        <v>0</v>
      </c>
      <c r="Z261" s="174">
        <f t="shared" ca="1" si="156"/>
        <v>0</v>
      </c>
      <c r="AA261" s="174">
        <f t="shared" ca="1" si="156"/>
        <v>0</v>
      </c>
      <c r="AB261" s="174">
        <f t="shared" ca="1" si="156"/>
        <v>0</v>
      </c>
      <c r="AC261" s="174">
        <f t="shared" ca="1" si="156"/>
        <v>0</v>
      </c>
      <c r="AD261" s="174">
        <f t="shared" ca="1" si="156"/>
        <v>0</v>
      </c>
      <c r="AE261" s="174">
        <f t="shared" ca="1" si="156"/>
        <v>0</v>
      </c>
      <c r="AF261" s="174">
        <f t="shared" ca="1" si="156"/>
        <v>0</v>
      </c>
      <c r="AG261" s="174">
        <f t="shared" ca="1" si="156"/>
        <v>0</v>
      </c>
      <c r="AH261" s="174">
        <f t="shared" ca="1" si="156"/>
        <v>0</v>
      </c>
      <c r="AI261" s="174">
        <f t="shared" ca="1" si="156"/>
        <v>0</v>
      </c>
      <c r="AJ261" s="174">
        <f t="shared" ca="1" si="156"/>
        <v>0</v>
      </c>
      <c r="AK261" s="174">
        <f t="shared" ca="1" si="156"/>
        <v>0</v>
      </c>
      <c r="AL261" s="179"/>
      <c r="AM261" s="174">
        <f t="shared" ca="1" si="129"/>
        <v>0</v>
      </c>
      <c r="AN261" s="174">
        <f t="shared" ca="1" si="157"/>
        <v>0</v>
      </c>
      <c r="AO261" s="174">
        <f t="shared" ca="1" si="157"/>
        <v>0</v>
      </c>
      <c r="AP261" s="174">
        <f t="shared" ca="1" si="157"/>
        <v>0</v>
      </c>
      <c r="AQ261" s="174">
        <f t="shared" ca="1" si="157"/>
        <v>0</v>
      </c>
      <c r="AR261" s="174">
        <f t="shared" ca="1" si="157"/>
        <v>0</v>
      </c>
      <c r="AS261" s="174">
        <f t="shared" ca="1" si="157"/>
        <v>0</v>
      </c>
      <c r="AT261" s="174">
        <f t="shared" ca="1" si="157"/>
        <v>0</v>
      </c>
      <c r="AU261" s="174">
        <f t="shared" ca="1" si="157"/>
        <v>0</v>
      </c>
      <c r="AV261" s="174">
        <f t="shared" ca="1" si="157"/>
        <v>0</v>
      </c>
      <c r="AW261" s="174">
        <f t="shared" ca="1" si="157"/>
        <v>0</v>
      </c>
      <c r="AX261" s="174">
        <f t="shared" ca="1" si="157"/>
        <v>0</v>
      </c>
      <c r="AY261" s="174">
        <f t="shared" ca="1" si="157"/>
        <v>0</v>
      </c>
      <c r="AZ261" s="174">
        <f t="shared" ca="1" si="157"/>
        <v>0</v>
      </c>
      <c r="BA261" s="174">
        <f t="shared" ca="1" si="157"/>
        <v>0</v>
      </c>
      <c r="BB261" s="175">
        <f t="shared" ca="1" si="131"/>
        <v>0</v>
      </c>
      <c r="BC261" s="176"/>
      <c r="BD261" s="174">
        <f t="shared" ca="1" si="132"/>
        <v>0</v>
      </c>
      <c r="BE261" s="174">
        <f t="shared" ca="1" si="158"/>
        <v>0</v>
      </c>
      <c r="BF261" s="174">
        <f t="shared" ca="1" si="158"/>
        <v>0</v>
      </c>
      <c r="BG261" s="174">
        <f t="shared" ca="1" si="158"/>
        <v>0</v>
      </c>
      <c r="BH261" s="174">
        <f t="shared" ca="1" si="158"/>
        <v>0</v>
      </c>
      <c r="BI261" s="174">
        <f t="shared" ca="1" si="158"/>
        <v>0</v>
      </c>
      <c r="BJ261" s="174">
        <f t="shared" ca="1" si="158"/>
        <v>0</v>
      </c>
      <c r="BK261" s="174">
        <f t="shared" ca="1" si="158"/>
        <v>0</v>
      </c>
      <c r="BL261" s="174">
        <f t="shared" ca="1" si="158"/>
        <v>0</v>
      </c>
      <c r="BM261" s="174">
        <f t="shared" ca="1" si="158"/>
        <v>0</v>
      </c>
      <c r="BN261" s="174">
        <f t="shared" ca="1" si="158"/>
        <v>0</v>
      </c>
      <c r="BO261" s="174">
        <f t="shared" ca="1" si="158"/>
        <v>0</v>
      </c>
      <c r="BP261" s="174">
        <f t="shared" ca="1" si="158"/>
        <v>0</v>
      </c>
      <c r="BQ261" s="174">
        <f t="shared" ca="1" si="158"/>
        <v>0</v>
      </c>
      <c r="BR261" s="174">
        <f t="shared" ca="1" si="158"/>
        <v>0</v>
      </c>
      <c r="BS261" s="177">
        <f t="shared" ca="1" si="134"/>
        <v>0</v>
      </c>
      <c r="BT261" s="175"/>
      <c r="BU261" s="178">
        <f ca="1">IF(NOT(debteliminator),0,IF(OR(E$11=0,W260+AM261-BD261&lt;=E$11),0,MIN(W260+AM261-BD261-E$11,$C261)))</f>
        <v>0</v>
      </c>
      <c r="BV261" s="174">
        <f ca="1">IF(NOT(debteliminator),0,IF(OR(F$11=0,X260+AN261-BE261&lt;=F$11),0,MIN(X260+AN261-BE261-F$11,$C261-SUM($BU261:BU261))))</f>
        <v>0</v>
      </c>
      <c r="BW261" s="174">
        <f ca="1">IF(NOT(debteliminator),0,IF(OR(G$11=0,Y260+AO261-BF261&lt;=G$11),0,MIN(Y260+AO261-BF261-G$11,$C261-SUM($BU261:BV261))))</f>
        <v>0</v>
      </c>
      <c r="BX261" s="174">
        <f ca="1">IF(NOT(debteliminator),0,IF(OR(H$11=0,Z260+AP261-BG261&lt;=H$11),0,MIN(Z260+AP261-BG261-H$11,$C261-SUM($BU261:BW261))))</f>
        <v>0</v>
      </c>
      <c r="BY261" s="174">
        <f ca="1">IF(NOT(debteliminator),0,IF(OR(I$11=0,AA260+AQ261-BH261&lt;=I$11),0,MIN(AA260+AQ261-BH261-I$11,$C261-SUM($BU261:BX261))))</f>
        <v>0</v>
      </c>
      <c r="BZ261" s="174">
        <f ca="1">IF(NOT(debteliminator),0,IF(OR(J$11=0,AB260+AR261-BI261&lt;=J$11),0,MIN(AB260+AR261-BI261-J$11,$C261-SUM($BU261:BY261))))</f>
        <v>0</v>
      </c>
      <c r="CA261" s="174">
        <f ca="1">IF(NOT(debteliminator),0,IF(OR(K$11=0,AC260+AS261-BJ261&lt;=K$11),0,MIN(AC260+AS261-BJ261-K$11,$C261-SUM($BU261:BZ261))))</f>
        <v>0</v>
      </c>
      <c r="CB261" s="174">
        <f ca="1">IF(NOT(debteliminator),0,IF(OR(L$11=0,AD260+AT261-BK261&lt;=L$11),0,MIN(AD260+AT261-BK261-L$11,$C261-SUM($BU261:CA261))))</f>
        <v>0</v>
      </c>
      <c r="CC261" s="174">
        <f ca="1">IF(NOT(debteliminator),0,IF(OR(M$11=0,AE260+AU261-BL261&lt;=M$11),0,MIN(AE260+AU261-BL261-M$11,$C261-SUM($BU261:CB261))))</f>
        <v>0</v>
      </c>
      <c r="CD261" s="174">
        <f ca="1">IF(NOT(debteliminator),0,IF(OR(N$11=0,AF260+AV261-BM261&lt;=N$11),0,MIN(AF260+AV261-BM261-N$11,$C261-SUM($BU261:CC261))))</f>
        <v>0</v>
      </c>
      <c r="CE261" s="174">
        <f ca="1">IF(NOT(debteliminator),0,IF(OR(O$11=0,AG260+AW261-BN261&lt;=O$11),0,MIN(AG260+AW261-BN261-O$11,$C261-SUM($BU261:CD261))))</f>
        <v>0</v>
      </c>
      <c r="CF261" s="174">
        <f ca="1">IF(NOT(debteliminator),0,IF(OR(P$11=0,AH260+AX261-BO261&lt;=P$11),0,MIN(AH260+AX261-BO261-P$11,$C261-SUM($BU261:CE261))))</f>
        <v>0</v>
      </c>
      <c r="CG261" s="174">
        <f ca="1">IF(NOT(debteliminator),0,IF(OR(Q$11=0,AI260+AY261-BP261&lt;=Q$11),0,MIN(AI260+AY261-BP261-Q$11,$C261-SUM($BU261:CF261))))</f>
        <v>0</v>
      </c>
      <c r="CH261" s="174">
        <f ca="1">IF(NOT(debteliminator),0,IF(OR(R$11=0,AJ260+AZ261-BQ261&lt;=R$11),0,MIN(AJ260+AZ261-BQ261-R$11,$C261-SUM($BU261:CG261))))</f>
        <v>0</v>
      </c>
      <c r="CI261" s="174">
        <f ca="1">IF(NOT(debteliminator),0,IF(OR(S$11=0,AK260+BA261-BR261&lt;=S$11),0,MIN(AK260+BA261-BR261-S$11,$C261-SUM($BU261:CH261))))</f>
        <v>0</v>
      </c>
      <c r="CJ261" s="177">
        <f t="shared" ca="1" si="135"/>
        <v>0</v>
      </c>
      <c r="CL261" s="178">
        <f t="shared" ca="1" si="138"/>
        <v>0</v>
      </c>
      <c r="CM261" s="174">
        <f ca="1">IF(X260&lt;=0,0,IF($C261-$CJ261&lt;=SUM($CL261:CL261),0,IF(BE261+$C261-$CJ261-SUM($CL261:CL261)&gt;X260+AN261,X260+AN261-BE261,$C261-$CJ261-SUM($CL261:CL261))))</f>
        <v>0</v>
      </c>
      <c r="CN261" s="174">
        <f ca="1">IF(Y260&lt;=0,0,IF($C261-$CJ261&lt;=SUM($CL261:CM261),0,IF(BF261+$C261-$CJ261-SUM($CL261:CM261)&gt;Y260+AO261,Y260+AO261-BF261,$C261-$CJ261-SUM($CL261:CM261))))</f>
        <v>0</v>
      </c>
      <c r="CO261" s="174">
        <f ca="1">IF(Z260&lt;=0,0,IF($C261-$CJ261&lt;=SUM($CL261:CN261),0,IF(BG261+$C261-$CJ261-SUM($CL261:CN261)&gt;Z260+AP261,Z260+AP261-BG261,$C261-$CJ261-SUM($CL261:CN261))))</f>
        <v>0</v>
      </c>
      <c r="CP261" s="174">
        <f ca="1">IF(AA260&lt;=0,0,IF($C261-$CJ261&lt;=SUM($CL261:CO261),0,IF(BH261+$C261-$CJ261-SUM($CL261:CO261)&gt;AA260+AQ261,AA260+AQ261-BH261,$C261-$CJ261-SUM($CL261:CO261))))</f>
        <v>0</v>
      </c>
      <c r="CQ261" s="174">
        <f ca="1">IF(AB260&lt;=0,0,IF($C261-$CJ261&lt;=SUM($CL261:CP261),0,IF(BI261+$C261-$CJ261-SUM($CL261:CP261)&gt;AB260+AR261,AB260+AR261-BI261,$C261-$CJ261-SUM($CL261:CP261))))</f>
        <v>0</v>
      </c>
      <c r="CR261" s="174">
        <f ca="1">IF(AC260&lt;=0,0,IF($C261-$CJ261&lt;=SUM($CL261:CQ261),0,IF(BJ261+$C261-$CJ261-SUM($CL261:CQ261)&gt;AC260+AS261,AC260+AS261-BJ261,$C261-$CJ261-SUM($CL261:CQ261))))</f>
        <v>0</v>
      </c>
      <c r="CS261" s="174">
        <f ca="1">IF(AD260&lt;=0,0,IF($C261-$CJ261&lt;=SUM($CL261:CR261),0,IF(BK261+$C261-$CJ261-SUM($CL261:CR261)&gt;AD260+AT261,AD260+AT261-BK261,$C261-$CJ261-SUM($CL261:CR261))))</f>
        <v>0</v>
      </c>
      <c r="CT261" s="174">
        <f ca="1">IF(AE260&lt;=0,0,IF($C261-$CJ261&lt;=SUM($CL261:CS261),0,IF(BL261+$C261-$CJ261-SUM($CL261:CS261)&gt;AE260+AU261,AE260+AU261-BL261,$C261-$CJ261-SUM($CL261:CS261))))</f>
        <v>0</v>
      </c>
      <c r="CU261" s="174">
        <f ca="1">IF(AF260&lt;=0,0,IF($C261-$CJ261&lt;=SUM($CL261:CT261),0,IF(BM261+$C261-$CJ261-SUM($CL261:CT261)&gt;AF260+AV261,AF260+AV261-BM261,$C261-$CJ261-SUM($CL261:CT261))))</f>
        <v>0</v>
      </c>
      <c r="CV261" s="174">
        <f ca="1">IF(AG260&lt;=0,0,IF($C261-$CJ261&lt;=SUM($CL261:CU261),0,IF(BN261+$C261-$CJ261-SUM($CL261:CU261)&gt;AG260+AW261,AG260+AW261-BN261,$C261-$CJ261-SUM($CL261:CU261))))</f>
        <v>0</v>
      </c>
      <c r="CW261" s="174">
        <f ca="1">IF(AH260&lt;=0,0,IF($C261-$CJ261&lt;=SUM($CL261:CV261),0,IF(BO261+$C261-$CJ261-SUM($CL261:CV261)&gt;AH260+AX261,AH260+AX261-BO261,$C261-$CJ261-SUM($CL261:CV261))))</f>
        <v>0</v>
      </c>
      <c r="CX261" s="174">
        <f ca="1">IF(AI260&lt;=0,0,IF($C261-$CJ261&lt;=SUM($CL261:CW261),0,IF(BP261+$C261-$CJ261-SUM($CL261:CW261)&gt;AI260+AY261,AI260+AY261-BP261,$C261-$CJ261-SUM($CL261:CW261))))</f>
        <v>0</v>
      </c>
      <c r="CY261" s="174">
        <f ca="1">IF(AJ260&lt;=0,0,IF($C261-$CJ261&lt;=SUM($CL261:CX261),0,IF(BQ261+$C261-$CJ261-SUM($CL261:CX261)&gt;AJ260+AZ261,AJ260+AZ261-BQ261,$C261-$CJ261-SUM($CL261:CX261))))</f>
        <v>0</v>
      </c>
      <c r="CZ261" s="174">
        <f ca="1">IF(AK260&lt;=0,0,IF($C261-$CJ261&lt;=SUM($CL261:CY261),0,IF(BR261+$C261-$CJ261-SUM($CL261:CY261)&gt;AK260+BA261,AK260+BA261-BR261,$C261-$CJ261-SUM($CL261:CY261))))</f>
        <v>0</v>
      </c>
      <c r="DA261" s="176"/>
      <c r="DB261" s="176"/>
    </row>
    <row r="262" spans="1:106">
      <c r="A262" s="165" t="str">
        <f t="shared" ca="1" si="124"/>
        <v/>
      </c>
      <c r="B262" s="166" t="e">
        <f t="shared" ca="1" si="136"/>
        <v>#N/A</v>
      </c>
      <c r="C262" s="169" t="str">
        <f ca="1">IF(A262="","",IF(debteliminator,IF(($E$7-BS262)&lt;0,0,$E$7-BS262),0)+D262)</f>
        <v/>
      </c>
      <c r="D262" s="420"/>
      <c r="E262" s="172">
        <f t="shared" ca="1" si="137"/>
        <v>0</v>
      </c>
      <c r="F262" s="172">
        <f t="shared" ca="1" si="139"/>
        <v>0</v>
      </c>
      <c r="G262" s="172">
        <f t="shared" ca="1" si="140"/>
        <v>0</v>
      </c>
      <c r="H262" s="172">
        <f t="shared" ca="1" si="141"/>
        <v>0</v>
      </c>
      <c r="I262" s="172">
        <f t="shared" ca="1" si="142"/>
        <v>0</v>
      </c>
      <c r="J262" s="172">
        <f t="shared" ca="1" si="143"/>
        <v>0</v>
      </c>
      <c r="K262" s="172">
        <f t="shared" ca="1" si="144"/>
        <v>0</v>
      </c>
      <c r="L262" s="172">
        <f t="shared" ca="1" si="145"/>
        <v>0</v>
      </c>
      <c r="M262" s="172">
        <f t="shared" ca="1" si="146"/>
        <v>0</v>
      </c>
      <c r="N262" s="172">
        <f t="shared" ca="1" si="147"/>
        <v>0</v>
      </c>
      <c r="O262" s="172">
        <f t="shared" ca="1" si="148"/>
        <v>0</v>
      </c>
      <c r="P262" s="172">
        <f t="shared" ca="1" si="149"/>
        <v>0</v>
      </c>
      <c r="Q262" s="172">
        <f t="shared" ca="1" si="150"/>
        <v>0</v>
      </c>
      <c r="R262" s="172">
        <f t="shared" ca="1" si="151"/>
        <v>0</v>
      </c>
      <c r="S262" s="172">
        <f t="shared" ca="1" si="152"/>
        <v>0</v>
      </c>
      <c r="U262" s="169">
        <f t="shared" ca="1" si="125"/>
        <v>0</v>
      </c>
      <c r="V262" s="173">
        <f t="shared" ca="1" si="126"/>
        <v>0</v>
      </c>
      <c r="W262" s="174">
        <f t="shared" ca="1" si="127"/>
        <v>0</v>
      </c>
      <c r="X262" s="174">
        <f t="shared" ca="1" si="156"/>
        <v>0</v>
      </c>
      <c r="Y262" s="174">
        <f t="shared" ca="1" si="156"/>
        <v>0</v>
      </c>
      <c r="Z262" s="174">
        <f t="shared" ca="1" si="156"/>
        <v>0</v>
      </c>
      <c r="AA262" s="174">
        <f t="shared" ca="1" si="156"/>
        <v>0</v>
      </c>
      <c r="AB262" s="174">
        <f t="shared" ca="1" si="156"/>
        <v>0</v>
      </c>
      <c r="AC262" s="174">
        <f t="shared" ca="1" si="156"/>
        <v>0</v>
      </c>
      <c r="AD262" s="174">
        <f t="shared" ca="1" si="156"/>
        <v>0</v>
      </c>
      <c r="AE262" s="174">
        <f t="shared" ca="1" si="156"/>
        <v>0</v>
      </c>
      <c r="AF262" s="174">
        <f t="shared" ca="1" si="156"/>
        <v>0</v>
      </c>
      <c r="AG262" s="174">
        <f t="shared" ca="1" si="156"/>
        <v>0</v>
      </c>
      <c r="AH262" s="174">
        <f t="shared" ca="1" si="156"/>
        <v>0</v>
      </c>
      <c r="AI262" s="174">
        <f t="shared" ca="1" si="156"/>
        <v>0</v>
      </c>
      <c r="AJ262" s="174">
        <f t="shared" ca="1" si="156"/>
        <v>0</v>
      </c>
      <c r="AK262" s="174">
        <f t="shared" ca="1" si="156"/>
        <v>0</v>
      </c>
      <c r="AL262" s="179"/>
      <c r="AM262" s="174">
        <f t="shared" ca="1" si="129"/>
        <v>0</v>
      </c>
      <c r="AN262" s="174">
        <f t="shared" ca="1" si="157"/>
        <v>0</v>
      </c>
      <c r="AO262" s="174">
        <f t="shared" ca="1" si="157"/>
        <v>0</v>
      </c>
      <c r="AP262" s="174">
        <f t="shared" ca="1" si="157"/>
        <v>0</v>
      </c>
      <c r="AQ262" s="174">
        <f t="shared" ca="1" si="157"/>
        <v>0</v>
      </c>
      <c r="AR262" s="174">
        <f t="shared" ca="1" si="157"/>
        <v>0</v>
      </c>
      <c r="AS262" s="174">
        <f t="shared" ca="1" si="157"/>
        <v>0</v>
      </c>
      <c r="AT262" s="174">
        <f t="shared" ca="1" si="157"/>
        <v>0</v>
      </c>
      <c r="AU262" s="174">
        <f t="shared" ca="1" si="157"/>
        <v>0</v>
      </c>
      <c r="AV262" s="174">
        <f t="shared" ca="1" si="157"/>
        <v>0</v>
      </c>
      <c r="AW262" s="174">
        <f t="shared" ca="1" si="157"/>
        <v>0</v>
      </c>
      <c r="AX262" s="174">
        <f t="shared" ca="1" si="157"/>
        <v>0</v>
      </c>
      <c r="AY262" s="174">
        <f t="shared" ca="1" si="157"/>
        <v>0</v>
      </c>
      <c r="AZ262" s="174">
        <f t="shared" ca="1" si="157"/>
        <v>0</v>
      </c>
      <c r="BA262" s="174">
        <f t="shared" ca="1" si="157"/>
        <v>0</v>
      </c>
      <c r="BB262" s="175">
        <f t="shared" ca="1" si="131"/>
        <v>0</v>
      </c>
      <c r="BC262" s="176"/>
      <c r="BD262" s="174">
        <f t="shared" ca="1" si="132"/>
        <v>0</v>
      </c>
      <c r="BE262" s="174">
        <f t="shared" ca="1" si="158"/>
        <v>0</v>
      </c>
      <c r="BF262" s="174">
        <f t="shared" ca="1" si="158"/>
        <v>0</v>
      </c>
      <c r="BG262" s="174">
        <f t="shared" ca="1" si="158"/>
        <v>0</v>
      </c>
      <c r="BH262" s="174">
        <f t="shared" ca="1" si="158"/>
        <v>0</v>
      </c>
      <c r="BI262" s="174">
        <f t="shared" ca="1" si="158"/>
        <v>0</v>
      </c>
      <c r="BJ262" s="174">
        <f t="shared" ca="1" si="158"/>
        <v>0</v>
      </c>
      <c r="BK262" s="174">
        <f t="shared" ca="1" si="158"/>
        <v>0</v>
      </c>
      <c r="BL262" s="174">
        <f t="shared" ca="1" si="158"/>
        <v>0</v>
      </c>
      <c r="BM262" s="174">
        <f t="shared" ca="1" si="158"/>
        <v>0</v>
      </c>
      <c r="BN262" s="174">
        <f t="shared" ca="1" si="158"/>
        <v>0</v>
      </c>
      <c r="BO262" s="174">
        <f t="shared" ca="1" si="158"/>
        <v>0</v>
      </c>
      <c r="BP262" s="174">
        <f t="shared" ca="1" si="158"/>
        <v>0</v>
      </c>
      <c r="BQ262" s="174">
        <f t="shared" ca="1" si="158"/>
        <v>0</v>
      </c>
      <c r="BR262" s="174">
        <f t="shared" ca="1" si="158"/>
        <v>0</v>
      </c>
      <c r="BS262" s="177">
        <f t="shared" ca="1" si="134"/>
        <v>0</v>
      </c>
      <c r="BT262" s="175"/>
      <c r="BU262" s="178">
        <f ca="1">IF(NOT(debteliminator),0,IF(OR(E$11=0,W261+AM262-BD262&lt;=E$11),0,MIN(W261+AM262-BD262-E$11,$C262)))</f>
        <v>0</v>
      </c>
      <c r="BV262" s="174">
        <f ca="1">IF(NOT(debteliminator),0,IF(OR(F$11=0,X261+AN262-BE262&lt;=F$11),0,MIN(X261+AN262-BE262-F$11,$C262-SUM($BU262:BU262))))</f>
        <v>0</v>
      </c>
      <c r="BW262" s="174">
        <f ca="1">IF(NOT(debteliminator),0,IF(OR(G$11=0,Y261+AO262-BF262&lt;=G$11),0,MIN(Y261+AO262-BF262-G$11,$C262-SUM($BU262:BV262))))</f>
        <v>0</v>
      </c>
      <c r="BX262" s="174">
        <f ca="1">IF(NOT(debteliminator),0,IF(OR(H$11=0,Z261+AP262-BG262&lt;=H$11),0,MIN(Z261+AP262-BG262-H$11,$C262-SUM($BU262:BW262))))</f>
        <v>0</v>
      </c>
      <c r="BY262" s="174">
        <f ca="1">IF(NOT(debteliminator),0,IF(OR(I$11=0,AA261+AQ262-BH262&lt;=I$11),0,MIN(AA261+AQ262-BH262-I$11,$C262-SUM($BU262:BX262))))</f>
        <v>0</v>
      </c>
      <c r="BZ262" s="174">
        <f ca="1">IF(NOT(debteliminator),0,IF(OR(J$11=0,AB261+AR262-BI262&lt;=J$11),0,MIN(AB261+AR262-BI262-J$11,$C262-SUM($BU262:BY262))))</f>
        <v>0</v>
      </c>
      <c r="CA262" s="174">
        <f ca="1">IF(NOT(debteliminator),0,IF(OR(K$11=0,AC261+AS262-BJ262&lt;=K$11),0,MIN(AC261+AS262-BJ262-K$11,$C262-SUM($BU262:BZ262))))</f>
        <v>0</v>
      </c>
      <c r="CB262" s="174">
        <f ca="1">IF(NOT(debteliminator),0,IF(OR(L$11=0,AD261+AT262-BK262&lt;=L$11),0,MIN(AD261+AT262-BK262-L$11,$C262-SUM($BU262:CA262))))</f>
        <v>0</v>
      </c>
      <c r="CC262" s="174">
        <f ca="1">IF(NOT(debteliminator),0,IF(OR(M$11=0,AE261+AU262-BL262&lt;=M$11),0,MIN(AE261+AU262-BL262-M$11,$C262-SUM($BU262:CB262))))</f>
        <v>0</v>
      </c>
      <c r="CD262" s="174">
        <f ca="1">IF(NOT(debteliminator),0,IF(OR(N$11=0,AF261+AV262-BM262&lt;=N$11),0,MIN(AF261+AV262-BM262-N$11,$C262-SUM($BU262:CC262))))</f>
        <v>0</v>
      </c>
      <c r="CE262" s="174">
        <f ca="1">IF(NOT(debteliminator),0,IF(OR(O$11=0,AG261+AW262-BN262&lt;=O$11),0,MIN(AG261+AW262-BN262-O$11,$C262-SUM($BU262:CD262))))</f>
        <v>0</v>
      </c>
      <c r="CF262" s="174">
        <f ca="1">IF(NOT(debteliminator),0,IF(OR(P$11=0,AH261+AX262-BO262&lt;=P$11),0,MIN(AH261+AX262-BO262-P$11,$C262-SUM($BU262:CE262))))</f>
        <v>0</v>
      </c>
      <c r="CG262" s="174">
        <f ca="1">IF(NOT(debteliminator),0,IF(OR(Q$11=0,AI261+AY262-BP262&lt;=Q$11),0,MIN(AI261+AY262-BP262-Q$11,$C262-SUM($BU262:CF262))))</f>
        <v>0</v>
      </c>
      <c r="CH262" s="174">
        <f ca="1">IF(NOT(debteliminator),0,IF(OR(R$11=0,AJ261+AZ262-BQ262&lt;=R$11),0,MIN(AJ261+AZ262-BQ262-R$11,$C262-SUM($BU262:CG262))))</f>
        <v>0</v>
      </c>
      <c r="CI262" s="174">
        <f ca="1">IF(NOT(debteliminator),0,IF(OR(S$11=0,AK261+BA262-BR262&lt;=S$11),0,MIN(AK261+BA262-BR262-S$11,$C262-SUM($BU262:CH262))))</f>
        <v>0</v>
      </c>
      <c r="CJ262" s="177">
        <f t="shared" ca="1" si="135"/>
        <v>0</v>
      </c>
      <c r="CL262" s="178">
        <f t="shared" ca="1" si="138"/>
        <v>0</v>
      </c>
      <c r="CM262" s="174">
        <f ca="1">IF(X261&lt;=0,0,IF($C262-$CJ262&lt;=SUM($CL262:CL262),0,IF(BE262+$C262-$CJ262-SUM($CL262:CL262)&gt;X261+AN262,X261+AN262-BE262,$C262-$CJ262-SUM($CL262:CL262))))</f>
        <v>0</v>
      </c>
      <c r="CN262" s="174">
        <f ca="1">IF(Y261&lt;=0,0,IF($C262-$CJ262&lt;=SUM($CL262:CM262),0,IF(BF262+$C262-$CJ262-SUM($CL262:CM262)&gt;Y261+AO262,Y261+AO262-BF262,$C262-$CJ262-SUM($CL262:CM262))))</f>
        <v>0</v>
      </c>
      <c r="CO262" s="174">
        <f ca="1">IF(Z261&lt;=0,0,IF($C262-$CJ262&lt;=SUM($CL262:CN262),0,IF(BG262+$C262-$CJ262-SUM($CL262:CN262)&gt;Z261+AP262,Z261+AP262-BG262,$C262-$CJ262-SUM($CL262:CN262))))</f>
        <v>0</v>
      </c>
      <c r="CP262" s="174">
        <f ca="1">IF(AA261&lt;=0,0,IF($C262-$CJ262&lt;=SUM($CL262:CO262),0,IF(BH262+$C262-$CJ262-SUM($CL262:CO262)&gt;AA261+AQ262,AA261+AQ262-BH262,$C262-$CJ262-SUM($CL262:CO262))))</f>
        <v>0</v>
      </c>
      <c r="CQ262" s="174">
        <f ca="1">IF(AB261&lt;=0,0,IF($C262-$CJ262&lt;=SUM($CL262:CP262),0,IF(BI262+$C262-$CJ262-SUM($CL262:CP262)&gt;AB261+AR262,AB261+AR262-BI262,$C262-$CJ262-SUM($CL262:CP262))))</f>
        <v>0</v>
      </c>
      <c r="CR262" s="174">
        <f ca="1">IF(AC261&lt;=0,0,IF($C262-$CJ262&lt;=SUM($CL262:CQ262),0,IF(BJ262+$C262-$CJ262-SUM($CL262:CQ262)&gt;AC261+AS262,AC261+AS262-BJ262,$C262-$CJ262-SUM($CL262:CQ262))))</f>
        <v>0</v>
      </c>
      <c r="CS262" s="174">
        <f ca="1">IF(AD261&lt;=0,0,IF($C262-$CJ262&lt;=SUM($CL262:CR262),0,IF(BK262+$C262-$CJ262-SUM($CL262:CR262)&gt;AD261+AT262,AD261+AT262-BK262,$C262-$CJ262-SUM($CL262:CR262))))</f>
        <v>0</v>
      </c>
      <c r="CT262" s="174">
        <f ca="1">IF(AE261&lt;=0,0,IF($C262-$CJ262&lt;=SUM($CL262:CS262),0,IF(BL262+$C262-$CJ262-SUM($CL262:CS262)&gt;AE261+AU262,AE261+AU262-BL262,$C262-$CJ262-SUM($CL262:CS262))))</f>
        <v>0</v>
      </c>
      <c r="CU262" s="174">
        <f ca="1">IF(AF261&lt;=0,0,IF($C262-$CJ262&lt;=SUM($CL262:CT262),0,IF(BM262+$C262-$CJ262-SUM($CL262:CT262)&gt;AF261+AV262,AF261+AV262-BM262,$C262-$CJ262-SUM($CL262:CT262))))</f>
        <v>0</v>
      </c>
      <c r="CV262" s="174">
        <f ca="1">IF(AG261&lt;=0,0,IF($C262-$CJ262&lt;=SUM($CL262:CU262),0,IF(BN262+$C262-$CJ262-SUM($CL262:CU262)&gt;AG261+AW262,AG261+AW262-BN262,$C262-$CJ262-SUM($CL262:CU262))))</f>
        <v>0</v>
      </c>
      <c r="CW262" s="174">
        <f ca="1">IF(AH261&lt;=0,0,IF($C262-$CJ262&lt;=SUM($CL262:CV262),0,IF(BO262+$C262-$CJ262-SUM($CL262:CV262)&gt;AH261+AX262,AH261+AX262-BO262,$C262-$CJ262-SUM($CL262:CV262))))</f>
        <v>0</v>
      </c>
      <c r="CX262" s="174">
        <f ca="1">IF(AI261&lt;=0,0,IF($C262-$CJ262&lt;=SUM($CL262:CW262),0,IF(BP262+$C262-$CJ262-SUM($CL262:CW262)&gt;AI261+AY262,AI261+AY262-BP262,$C262-$CJ262-SUM($CL262:CW262))))</f>
        <v>0</v>
      </c>
      <c r="CY262" s="174">
        <f ca="1">IF(AJ261&lt;=0,0,IF($C262-$CJ262&lt;=SUM($CL262:CX262),0,IF(BQ262+$C262-$CJ262-SUM($CL262:CX262)&gt;AJ261+AZ262,AJ261+AZ262-BQ262,$C262-$CJ262-SUM($CL262:CX262))))</f>
        <v>0</v>
      </c>
      <c r="CZ262" s="174">
        <f ca="1">IF(AK261&lt;=0,0,IF($C262-$CJ262&lt;=SUM($CL262:CY262),0,IF(BR262+$C262-$CJ262-SUM($CL262:CY262)&gt;AK261+BA262,AK261+BA262-BR262,$C262-$CJ262-SUM($CL262:CY262))))</f>
        <v>0</v>
      </c>
      <c r="DA262" s="176"/>
      <c r="DB262" s="176"/>
    </row>
    <row r="263" spans="1:106">
      <c r="A263" s="165" t="str">
        <f t="shared" ca="1" si="124"/>
        <v/>
      </c>
      <c r="B263" s="166" t="e">
        <f t="shared" ca="1" si="136"/>
        <v>#N/A</v>
      </c>
      <c r="C263" s="169" t="str">
        <f ca="1">IF(A263="","",IF(debteliminator,IF(($E$7-BS263)&lt;0,0,$E$7-BS263),0)+D263)</f>
        <v/>
      </c>
      <c r="D263" s="420"/>
      <c r="E263" s="172">
        <f t="shared" ca="1" si="137"/>
        <v>0</v>
      </c>
      <c r="F263" s="172">
        <f t="shared" ca="1" si="139"/>
        <v>0</v>
      </c>
      <c r="G263" s="172">
        <f t="shared" ca="1" si="140"/>
        <v>0</v>
      </c>
      <c r="H263" s="172">
        <f t="shared" ca="1" si="141"/>
        <v>0</v>
      </c>
      <c r="I263" s="172">
        <f t="shared" ca="1" si="142"/>
        <v>0</v>
      </c>
      <c r="J263" s="172">
        <f t="shared" ca="1" si="143"/>
        <v>0</v>
      </c>
      <c r="K263" s="172">
        <f t="shared" ca="1" si="144"/>
        <v>0</v>
      </c>
      <c r="L263" s="172">
        <f t="shared" ca="1" si="145"/>
        <v>0</v>
      </c>
      <c r="M263" s="172">
        <f t="shared" ca="1" si="146"/>
        <v>0</v>
      </c>
      <c r="N263" s="172">
        <f t="shared" ca="1" si="147"/>
        <v>0</v>
      </c>
      <c r="O263" s="172">
        <f t="shared" ca="1" si="148"/>
        <v>0</v>
      </c>
      <c r="P263" s="172">
        <f t="shared" ca="1" si="149"/>
        <v>0</v>
      </c>
      <c r="Q263" s="172">
        <f t="shared" ca="1" si="150"/>
        <v>0</v>
      </c>
      <c r="R263" s="172">
        <f t="shared" ca="1" si="151"/>
        <v>0</v>
      </c>
      <c r="S263" s="172">
        <f t="shared" ca="1" si="152"/>
        <v>0</v>
      </c>
      <c r="U263" s="169">
        <f t="shared" ca="1" si="125"/>
        <v>0</v>
      </c>
      <c r="V263" s="173">
        <f t="shared" ca="1" si="126"/>
        <v>0</v>
      </c>
      <c r="W263" s="174">
        <f t="shared" ca="1" si="127"/>
        <v>0</v>
      </c>
      <c r="X263" s="174">
        <f t="shared" ca="1" si="156"/>
        <v>0</v>
      </c>
      <c r="Y263" s="174">
        <f t="shared" ca="1" si="156"/>
        <v>0</v>
      </c>
      <c r="Z263" s="174">
        <f t="shared" ca="1" si="156"/>
        <v>0</v>
      </c>
      <c r="AA263" s="174">
        <f t="shared" ca="1" si="156"/>
        <v>0</v>
      </c>
      <c r="AB263" s="174">
        <f t="shared" ca="1" si="156"/>
        <v>0</v>
      </c>
      <c r="AC263" s="174">
        <f t="shared" ca="1" si="156"/>
        <v>0</v>
      </c>
      <c r="AD263" s="174">
        <f t="shared" ca="1" si="156"/>
        <v>0</v>
      </c>
      <c r="AE263" s="174">
        <f t="shared" ca="1" si="156"/>
        <v>0</v>
      </c>
      <c r="AF263" s="174">
        <f t="shared" ca="1" si="156"/>
        <v>0</v>
      </c>
      <c r="AG263" s="174">
        <f t="shared" ca="1" si="156"/>
        <v>0</v>
      </c>
      <c r="AH263" s="174">
        <f t="shared" ca="1" si="156"/>
        <v>0</v>
      </c>
      <c r="AI263" s="174">
        <f t="shared" ca="1" si="156"/>
        <v>0</v>
      </c>
      <c r="AJ263" s="174">
        <f t="shared" ca="1" si="156"/>
        <v>0</v>
      </c>
      <c r="AK263" s="174">
        <f t="shared" ca="1" si="156"/>
        <v>0</v>
      </c>
      <c r="AL263" s="179"/>
      <c r="AM263" s="174">
        <f t="shared" ca="1" si="129"/>
        <v>0</v>
      </c>
      <c r="AN263" s="174">
        <f t="shared" ca="1" si="157"/>
        <v>0</v>
      </c>
      <c r="AO263" s="174">
        <f t="shared" ca="1" si="157"/>
        <v>0</v>
      </c>
      <c r="AP263" s="174">
        <f t="shared" ca="1" si="157"/>
        <v>0</v>
      </c>
      <c r="AQ263" s="174">
        <f t="shared" ca="1" si="157"/>
        <v>0</v>
      </c>
      <c r="AR263" s="174">
        <f t="shared" ca="1" si="157"/>
        <v>0</v>
      </c>
      <c r="AS263" s="174">
        <f t="shared" ca="1" si="157"/>
        <v>0</v>
      </c>
      <c r="AT263" s="174">
        <f t="shared" ca="1" si="157"/>
        <v>0</v>
      </c>
      <c r="AU263" s="174">
        <f t="shared" ca="1" si="157"/>
        <v>0</v>
      </c>
      <c r="AV263" s="174">
        <f t="shared" ca="1" si="157"/>
        <v>0</v>
      </c>
      <c r="AW263" s="174">
        <f t="shared" ca="1" si="157"/>
        <v>0</v>
      </c>
      <c r="AX263" s="174">
        <f t="shared" ca="1" si="157"/>
        <v>0</v>
      </c>
      <c r="AY263" s="174">
        <f t="shared" ca="1" si="157"/>
        <v>0</v>
      </c>
      <c r="AZ263" s="174">
        <f t="shared" ca="1" si="157"/>
        <v>0</v>
      </c>
      <c r="BA263" s="174">
        <f t="shared" ca="1" si="157"/>
        <v>0</v>
      </c>
      <c r="BB263" s="175">
        <f t="shared" ca="1" si="131"/>
        <v>0</v>
      </c>
      <c r="BC263" s="176"/>
      <c r="BD263" s="174">
        <f t="shared" ca="1" si="132"/>
        <v>0</v>
      </c>
      <c r="BE263" s="174">
        <f t="shared" ca="1" si="158"/>
        <v>0</v>
      </c>
      <c r="BF263" s="174">
        <f t="shared" ca="1" si="158"/>
        <v>0</v>
      </c>
      <c r="BG263" s="174">
        <f t="shared" ca="1" si="158"/>
        <v>0</v>
      </c>
      <c r="BH263" s="174">
        <f t="shared" ca="1" si="158"/>
        <v>0</v>
      </c>
      <c r="BI263" s="174">
        <f t="shared" ca="1" si="158"/>
        <v>0</v>
      </c>
      <c r="BJ263" s="174">
        <f t="shared" ca="1" si="158"/>
        <v>0</v>
      </c>
      <c r="BK263" s="174">
        <f t="shared" ca="1" si="158"/>
        <v>0</v>
      </c>
      <c r="BL263" s="174">
        <f t="shared" ca="1" si="158"/>
        <v>0</v>
      </c>
      <c r="BM263" s="174">
        <f t="shared" ca="1" si="158"/>
        <v>0</v>
      </c>
      <c r="BN263" s="174">
        <f t="shared" ca="1" si="158"/>
        <v>0</v>
      </c>
      <c r="BO263" s="174">
        <f t="shared" ca="1" si="158"/>
        <v>0</v>
      </c>
      <c r="BP263" s="174">
        <f t="shared" ca="1" si="158"/>
        <v>0</v>
      </c>
      <c r="BQ263" s="174">
        <f t="shared" ca="1" si="158"/>
        <v>0</v>
      </c>
      <c r="BR263" s="174">
        <f t="shared" ca="1" si="158"/>
        <v>0</v>
      </c>
      <c r="BS263" s="177">
        <f t="shared" ca="1" si="134"/>
        <v>0</v>
      </c>
      <c r="BT263" s="175"/>
      <c r="BU263" s="178">
        <f ca="1">IF(NOT(debteliminator),0,IF(OR(E$11=0,W262+AM263-BD263&lt;=E$11),0,MIN(W262+AM263-BD263-E$11,$C263)))</f>
        <v>0</v>
      </c>
      <c r="BV263" s="174">
        <f ca="1">IF(NOT(debteliminator),0,IF(OR(F$11=0,X262+AN263-BE263&lt;=F$11),0,MIN(X262+AN263-BE263-F$11,$C263-SUM($BU263:BU263))))</f>
        <v>0</v>
      </c>
      <c r="BW263" s="174">
        <f ca="1">IF(NOT(debteliminator),0,IF(OR(G$11=0,Y262+AO263-BF263&lt;=G$11),0,MIN(Y262+AO263-BF263-G$11,$C263-SUM($BU263:BV263))))</f>
        <v>0</v>
      </c>
      <c r="BX263" s="174">
        <f ca="1">IF(NOT(debteliminator),0,IF(OR(H$11=0,Z262+AP263-BG263&lt;=H$11),0,MIN(Z262+AP263-BG263-H$11,$C263-SUM($BU263:BW263))))</f>
        <v>0</v>
      </c>
      <c r="BY263" s="174">
        <f ca="1">IF(NOT(debteliminator),0,IF(OR(I$11=0,AA262+AQ263-BH263&lt;=I$11),0,MIN(AA262+AQ263-BH263-I$11,$C263-SUM($BU263:BX263))))</f>
        <v>0</v>
      </c>
      <c r="BZ263" s="174">
        <f ca="1">IF(NOT(debteliminator),0,IF(OR(J$11=0,AB262+AR263-BI263&lt;=J$11),0,MIN(AB262+AR263-BI263-J$11,$C263-SUM($BU263:BY263))))</f>
        <v>0</v>
      </c>
      <c r="CA263" s="174">
        <f ca="1">IF(NOT(debteliminator),0,IF(OR(K$11=0,AC262+AS263-BJ263&lt;=K$11),0,MIN(AC262+AS263-BJ263-K$11,$C263-SUM($BU263:BZ263))))</f>
        <v>0</v>
      </c>
      <c r="CB263" s="174">
        <f ca="1">IF(NOT(debteliminator),0,IF(OR(L$11=0,AD262+AT263-BK263&lt;=L$11),0,MIN(AD262+AT263-BK263-L$11,$C263-SUM($BU263:CA263))))</f>
        <v>0</v>
      </c>
      <c r="CC263" s="174">
        <f ca="1">IF(NOT(debteliminator),0,IF(OR(M$11=0,AE262+AU263-BL263&lt;=M$11),0,MIN(AE262+AU263-BL263-M$11,$C263-SUM($BU263:CB263))))</f>
        <v>0</v>
      </c>
      <c r="CD263" s="174">
        <f ca="1">IF(NOT(debteliminator),0,IF(OR(N$11=0,AF262+AV263-BM263&lt;=N$11),0,MIN(AF262+AV263-BM263-N$11,$C263-SUM($BU263:CC263))))</f>
        <v>0</v>
      </c>
      <c r="CE263" s="174">
        <f ca="1">IF(NOT(debteliminator),0,IF(OR(O$11=0,AG262+AW263-BN263&lt;=O$11),0,MIN(AG262+AW263-BN263-O$11,$C263-SUM($BU263:CD263))))</f>
        <v>0</v>
      </c>
      <c r="CF263" s="174">
        <f ca="1">IF(NOT(debteliminator),0,IF(OR(P$11=0,AH262+AX263-BO263&lt;=P$11),0,MIN(AH262+AX263-BO263-P$11,$C263-SUM($BU263:CE263))))</f>
        <v>0</v>
      </c>
      <c r="CG263" s="174">
        <f ca="1">IF(NOT(debteliminator),0,IF(OR(Q$11=0,AI262+AY263-BP263&lt;=Q$11),0,MIN(AI262+AY263-BP263-Q$11,$C263-SUM($BU263:CF263))))</f>
        <v>0</v>
      </c>
      <c r="CH263" s="174">
        <f ca="1">IF(NOT(debteliminator),0,IF(OR(R$11=0,AJ262+AZ263-BQ263&lt;=R$11),0,MIN(AJ262+AZ263-BQ263-R$11,$C263-SUM($BU263:CG263))))</f>
        <v>0</v>
      </c>
      <c r="CI263" s="174">
        <f ca="1">IF(NOT(debteliminator),0,IF(OR(S$11=0,AK262+BA263-BR263&lt;=S$11),0,MIN(AK262+BA263-BR263-S$11,$C263-SUM($BU263:CH263))))</f>
        <v>0</v>
      </c>
      <c r="CJ263" s="177">
        <f t="shared" ca="1" si="135"/>
        <v>0</v>
      </c>
      <c r="CL263" s="178">
        <f t="shared" ca="1" si="138"/>
        <v>0</v>
      </c>
      <c r="CM263" s="174">
        <f ca="1">IF(X262&lt;=0,0,IF($C263-$CJ263&lt;=SUM($CL263:CL263),0,IF(BE263+$C263-$CJ263-SUM($CL263:CL263)&gt;X262+AN263,X262+AN263-BE263,$C263-$CJ263-SUM($CL263:CL263))))</f>
        <v>0</v>
      </c>
      <c r="CN263" s="174">
        <f ca="1">IF(Y262&lt;=0,0,IF($C263-$CJ263&lt;=SUM($CL263:CM263),0,IF(BF263+$C263-$CJ263-SUM($CL263:CM263)&gt;Y262+AO263,Y262+AO263-BF263,$C263-$CJ263-SUM($CL263:CM263))))</f>
        <v>0</v>
      </c>
      <c r="CO263" s="174">
        <f ca="1">IF(Z262&lt;=0,0,IF($C263-$CJ263&lt;=SUM($CL263:CN263),0,IF(BG263+$C263-$CJ263-SUM($CL263:CN263)&gt;Z262+AP263,Z262+AP263-BG263,$C263-$CJ263-SUM($CL263:CN263))))</f>
        <v>0</v>
      </c>
      <c r="CP263" s="174">
        <f ca="1">IF(AA262&lt;=0,0,IF($C263-$CJ263&lt;=SUM($CL263:CO263),0,IF(BH263+$C263-$CJ263-SUM($CL263:CO263)&gt;AA262+AQ263,AA262+AQ263-BH263,$C263-$CJ263-SUM($CL263:CO263))))</f>
        <v>0</v>
      </c>
      <c r="CQ263" s="174">
        <f ca="1">IF(AB262&lt;=0,0,IF($C263-$CJ263&lt;=SUM($CL263:CP263),0,IF(BI263+$C263-$CJ263-SUM($CL263:CP263)&gt;AB262+AR263,AB262+AR263-BI263,$C263-$CJ263-SUM($CL263:CP263))))</f>
        <v>0</v>
      </c>
      <c r="CR263" s="174">
        <f ca="1">IF(AC262&lt;=0,0,IF($C263-$CJ263&lt;=SUM($CL263:CQ263),0,IF(BJ263+$C263-$CJ263-SUM($CL263:CQ263)&gt;AC262+AS263,AC262+AS263-BJ263,$C263-$CJ263-SUM($CL263:CQ263))))</f>
        <v>0</v>
      </c>
      <c r="CS263" s="174">
        <f ca="1">IF(AD262&lt;=0,0,IF($C263-$CJ263&lt;=SUM($CL263:CR263),0,IF(BK263+$C263-$CJ263-SUM($CL263:CR263)&gt;AD262+AT263,AD262+AT263-BK263,$C263-$CJ263-SUM($CL263:CR263))))</f>
        <v>0</v>
      </c>
      <c r="CT263" s="174">
        <f ca="1">IF(AE262&lt;=0,0,IF($C263-$CJ263&lt;=SUM($CL263:CS263),0,IF(BL263+$C263-$CJ263-SUM($CL263:CS263)&gt;AE262+AU263,AE262+AU263-BL263,$C263-$CJ263-SUM($CL263:CS263))))</f>
        <v>0</v>
      </c>
      <c r="CU263" s="174">
        <f ca="1">IF(AF262&lt;=0,0,IF($C263-$CJ263&lt;=SUM($CL263:CT263),0,IF(BM263+$C263-$CJ263-SUM($CL263:CT263)&gt;AF262+AV263,AF262+AV263-BM263,$C263-$CJ263-SUM($CL263:CT263))))</f>
        <v>0</v>
      </c>
      <c r="CV263" s="174">
        <f ca="1">IF(AG262&lt;=0,0,IF($C263-$CJ263&lt;=SUM($CL263:CU263),0,IF(BN263+$C263-$CJ263-SUM($CL263:CU263)&gt;AG262+AW263,AG262+AW263-BN263,$C263-$CJ263-SUM($CL263:CU263))))</f>
        <v>0</v>
      </c>
      <c r="CW263" s="174">
        <f ca="1">IF(AH262&lt;=0,0,IF($C263-$CJ263&lt;=SUM($CL263:CV263),0,IF(BO263+$C263-$CJ263-SUM($CL263:CV263)&gt;AH262+AX263,AH262+AX263-BO263,$C263-$CJ263-SUM($CL263:CV263))))</f>
        <v>0</v>
      </c>
      <c r="CX263" s="174">
        <f ca="1">IF(AI262&lt;=0,0,IF($C263-$CJ263&lt;=SUM($CL263:CW263),0,IF(BP263+$C263-$CJ263-SUM($CL263:CW263)&gt;AI262+AY263,AI262+AY263-BP263,$C263-$CJ263-SUM($CL263:CW263))))</f>
        <v>0</v>
      </c>
      <c r="CY263" s="174">
        <f ca="1">IF(AJ262&lt;=0,0,IF($C263-$CJ263&lt;=SUM($CL263:CX263),0,IF(BQ263+$C263-$CJ263-SUM($CL263:CX263)&gt;AJ262+AZ263,AJ262+AZ263-BQ263,$C263-$CJ263-SUM($CL263:CX263))))</f>
        <v>0</v>
      </c>
      <c r="CZ263" s="174">
        <f ca="1">IF(AK262&lt;=0,0,IF($C263-$CJ263&lt;=SUM($CL263:CY263),0,IF(BR263+$C263-$CJ263-SUM($CL263:CY263)&gt;AK262+BA263,AK262+BA263-BR263,$C263-$CJ263-SUM($CL263:CY263))))</f>
        <v>0</v>
      </c>
      <c r="DA263" s="176"/>
      <c r="DB263" s="176"/>
    </row>
    <row r="264" spans="1:106">
      <c r="A264" s="165" t="str">
        <f t="shared" ca="1" si="124"/>
        <v/>
      </c>
      <c r="B264" s="166" t="e">
        <f t="shared" ca="1" si="136"/>
        <v>#N/A</v>
      </c>
      <c r="C264" s="169" t="str">
        <f ca="1">IF(A264="","",IF(debteliminator,IF(($E$7-BS264)&lt;0,0,$E$7-BS264),0)+D264)</f>
        <v/>
      </c>
      <c r="D264" s="420"/>
      <c r="E264" s="172">
        <f t="shared" ca="1" si="137"/>
        <v>0</v>
      </c>
      <c r="F264" s="172">
        <f t="shared" ca="1" si="139"/>
        <v>0</v>
      </c>
      <c r="G264" s="172">
        <f t="shared" ca="1" si="140"/>
        <v>0</v>
      </c>
      <c r="H264" s="172">
        <f t="shared" ca="1" si="141"/>
        <v>0</v>
      </c>
      <c r="I264" s="172">
        <f t="shared" ca="1" si="142"/>
        <v>0</v>
      </c>
      <c r="J264" s="172">
        <f t="shared" ca="1" si="143"/>
        <v>0</v>
      </c>
      <c r="K264" s="172">
        <f t="shared" ca="1" si="144"/>
        <v>0</v>
      </c>
      <c r="L264" s="172">
        <f t="shared" ca="1" si="145"/>
        <v>0</v>
      </c>
      <c r="M264" s="172">
        <f t="shared" ca="1" si="146"/>
        <v>0</v>
      </c>
      <c r="N264" s="172">
        <f t="shared" ca="1" si="147"/>
        <v>0</v>
      </c>
      <c r="O264" s="172">
        <f t="shared" ca="1" si="148"/>
        <v>0</v>
      </c>
      <c r="P264" s="172">
        <f t="shared" ca="1" si="149"/>
        <v>0</v>
      </c>
      <c r="Q264" s="172">
        <f t="shared" ca="1" si="150"/>
        <v>0</v>
      </c>
      <c r="R264" s="172">
        <f t="shared" ca="1" si="151"/>
        <v>0</v>
      </c>
      <c r="S264" s="172">
        <f t="shared" ca="1" si="152"/>
        <v>0</v>
      </c>
      <c r="U264" s="169">
        <f t="shared" ca="1" si="125"/>
        <v>0</v>
      </c>
      <c r="V264" s="173">
        <f t="shared" ca="1" si="126"/>
        <v>0</v>
      </c>
      <c r="W264" s="174">
        <f t="shared" ca="1" si="127"/>
        <v>0</v>
      </c>
      <c r="X264" s="174">
        <f t="shared" ca="1" si="156"/>
        <v>0</v>
      </c>
      <c r="Y264" s="174">
        <f t="shared" ca="1" si="156"/>
        <v>0</v>
      </c>
      <c r="Z264" s="174">
        <f t="shared" ca="1" si="156"/>
        <v>0</v>
      </c>
      <c r="AA264" s="174">
        <f t="shared" ca="1" si="156"/>
        <v>0</v>
      </c>
      <c r="AB264" s="174">
        <f t="shared" ca="1" si="156"/>
        <v>0</v>
      </c>
      <c r="AC264" s="174">
        <f t="shared" ca="1" si="156"/>
        <v>0</v>
      </c>
      <c r="AD264" s="174">
        <f t="shared" ca="1" si="156"/>
        <v>0</v>
      </c>
      <c r="AE264" s="174">
        <f t="shared" ca="1" si="156"/>
        <v>0</v>
      </c>
      <c r="AF264" s="174">
        <f t="shared" ca="1" si="156"/>
        <v>0</v>
      </c>
      <c r="AG264" s="174">
        <f t="shared" ca="1" si="156"/>
        <v>0</v>
      </c>
      <c r="AH264" s="174">
        <f t="shared" ca="1" si="156"/>
        <v>0</v>
      </c>
      <c r="AI264" s="174">
        <f t="shared" ca="1" si="156"/>
        <v>0</v>
      </c>
      <c r="AJ264" s="174">
        <f t="shared" ca="1" si="156"/>
        <v>0</v>
      </c>
      <c r="AK264" s="174">
        <f t="shared" ca="1" si="156"/>
        <v>0</v>
      </c>
      <c r="AL264" s="179"/>
      <c r="AM264" s="174">
        <f t="shared" ca="1" si="129"/>
        <v>0</v>
      </c>
      <c r="AN264" s="174">
        <f t="shared" ca="1" si="157"/>
        <v>0</v>
      </c>
      <c r="AO264" s="174">
        <f t="shared" ca="1" si="157"/>
        <v>0</v>
      </c>
      <c r="AP264" s="174">
        <f t="shared" ca="1" si="157"/>
        <v>0</v>
      </c>
      <c r="AQ264" s="174">
        <f t="shared" ca="1" si="157"/>
        <v>0</v>
      </c>
      <c r="AR264" s="174">
        <f t="shared" ca="1" si="157"/>
        <v>0</v>
      </c>
      <c r="AS264" s="174">
        <f t="shared" ca="1" si="157"/>
        <v>0</v>
      </c>
      <c r="AT264" s="174">
        <f t="shared" ca="1" si="157"/>
        <v>0</v>
      </c>
      <c r="AU264" s="174">
        <f t="shared" ca="1" si="157"/>
        <v>0</v>
      </c>
      <c r="AV264" s="174">
        <f t="shared" ca="1" si="157"/>
        <v>0</v>
      </c>
      <c r="AW264" s="174">
        <f t="shared" ca="1" si="157"/>
        <v>0</v>
      </c>
      <c r="AX264" s="174">
        <f t="shared" ca="1" si="157"/>
        <v>0</v>
      </c>
      <c r="AY264" s="174">
        <f t="shared" ca="1" si="157"/>
        <v>0</v>
      </c>
      <c r="AZ264" s="174">
        <f t="shared" ca="1" si="157"/>
        <v>0</v>
      </c>
      <c r="BA264" s="174">
        <f t="shared" ca="1" si="157"/>
        <v>0</v>
      </c>
      <c r="BB264" s="175">
        <f t="shared" ca="1" si="131"/>
        <v>0</v>
      </c>
      <c r="BC264" s="176"/>
      <c r="BD264" s="174">
        <f t="shared" ca="1" si="132"/>
        <v>0</v>
      </c>
      <c r="BE264" s="174">
        <f t="shared" ca="1" si="158"/>
        <v>0</v>
      </c>
      <c r="BF264" s="174">
        <f t="shared" ca="1" si="158"/>
        <v>0</v>
      </c>
      <c r="BG264" s="174">
        <f t="shared" ca="1" si="158"/>
        <v>0</v>
      </c>
      <c r="BH264" s="174">
        <f t="shared" ca="1" si="158"/>
        <v>0</v>
      </c>
      <c r="BI264" s="174">
        <f t="shared" ca="1" si="158"/>
        <v>0</v>
      </c>
      <c r="BJ264" s="174">
        <f t="shared" ca="1" si="158"/>
        <v>0</v>
      </c>
      <c r="BK264" s="174">
        <f t="shared" ca="1" si="158"/>
        <v>0</v>
      </c>
      <c r="BL264" s="174">
        <f t="shared" ca="1" si="158"/>
        <v>0</v>
      </c>
      <c r="BM264" s="174">
        <f t="shared" ca="1" si="158"/>
        <v>0</v>
      </c>
      <c r="BN264" s="174">
        <f t="shared" ca="1" si="158"/>
        <v>0</v>
      </c>
      <c r="BO264" s="174">
        <f t="shared" ca="1" si="158"/>
        <v>0</v>
      </c>
      <c r="BP264" s="174">
        <f t="shared" ca="1" si="158"/>
        <v>0</v>
      </c>
      <c r="BQ264" s="174">
        <f t="shared" ca="1" si="158"/>
        <v>0</v>
      </c>
      <c r="BR264" s="174">
        <f t="shared" ca="1" si="158"/>
        <v>0</v>
      </c>
      <c r="BS264" s="177">
        <f t="shared" ca="1" si="134"/>
        <v>0</v>
      </c>
      <c r="BT264" s="175"/>
      <c r="BU264" s="178">
        <f ca="1">IF(NOT(debteliminator),0,IF(OR(E$11=0,W263+AM264-BD264&lt;=E$11),0,MIN(W263+AM264-BD264-E$11,$C264)))</f>
        <v>0</v>
      </c>
      <c r="BV264" s="174">
        <f ca="1">IF(NOT(debteliminator),0,IF(OR(F$11=0,X263+AN264-BE264&lt;=F$11),0,MIN(X263+AN264-BE264-F$11,$C264-SUM($BU264:BU264))))</f>
        <v>0</v>
      </c>
      <c r="BW264" s="174">
        <f ca="1">IF(NOT(debteliminator),0,IF(OR(G$11=0,Y263+AO264-BF264&lt;=G$11),0,MIN(Y263+AO264-BF264-G$11,$C264-SUM($BU264:BV264))))</f>
        <v>0</v>
      </c>
      <c r="BX264" s="174">
        <f ca="1">IF(NOT(debteliminator),0,IF(OR(H$11=0,Z263+AP264-BG264&lt;=H$11),0,MIN(Z263+AP264-BG264-H$11,$C264-SUM($BU264:BW264))))</f>
        <v>0</v>
      </c>
      <c r="BY264" s="174">
        <f ca="1">IF(NOT(debteliminator),0,IF(OR(I$11=0,AA263+AQ264-BH264&lt;=I$11),0,MIN(AA263+AQ264-BH264-I$11,$C264-SUM($BU264:BX264))))</f>
        <v>0</v>
      </c>
      <c r="BZ264" s="174">
        <f ca="1">IF(NOT(debteliminator),0,IF(OR(J$11=0,AB263+AR264-BI264&lt;=J$11),0,MIN(AB263+AR264-BI264-J$11,$C264-SUM($BU264:BY264))))</f>
        <v>0</v>
      </c>
      <c r="CA264" s="174">
        <f ca="1">IF(NOT(debteliminator),0,IF(OR(K$11=0,AC263+AS264-BJ264&lt;=K$11),0,MIN(AC263+AS264-BJ264-K$11,$C264-SUM($BU264:BZ264))))</f>
        <v>0</v>
      </c>
      <c r="CB264" s="174">
        <f ca="1">IF(NOT(debteliminator),0,IF(OR(L$11=0,AD263+AT264-BK264&lt;=L$11),0,MIN(AD263+AT264-BK264-L$11,$C264-SUM($BU264:CA264))))</f>
        <v>0</v>
      </c>
      <c r="CC264" s="174">
        <f ca="1">IF(NOT(debteliminator),0,IF(OR(M$11=0,AE263+AU264-BL264&lt;=M$11),0,MIN(AE263+AU264-BL264-M$11,$C264-SUM($BU264:CB264))))</f>
        <v>0</v>
      </c>
      <c r="CD264" s="174">
        <f ca="1">IF(NOT(debteliminator),0,IF(OR(N$11=0,AF263+AV264-BM264&lt;=N$11),0,MIN(AF263+AV264-BM264-N$11,$C264-SUM($BU264:CC264))))</f>
        <v>0</v>
      </c>
      <c r="CE264" s="174">
        <f ca="1">IF(NOT(debteliminator),0,IF(OR(O$11=0,AG263+AW264-BN264&lt;=O$11),0,MIN(AG263+AW264-BN264-O$11,$C264-SUM($BU264:CD264))))</f>
        <v>0</v>
      </c>
      <c r="CF264" s="174">
        <f ca="1">IF(NOT(debteliminator),0,IF(OR(P$11=0,AH263+AX264-BO264&lt;=P$11),0,MIN(AH263+AX264-BO264-P$11,$C264-SUM($BU264:CE264))))</f>
        <v>0</v>
      </c>
      <c r="CG264" s="174">
        <f ca="1">IF(NOT(debteliminator),0,IF(OR(Q$11=0,AI263+AY264-BP264&lt;=Q$11),0,MIN(AI263+AY264-BP264-Q$11,$C264-SUM($BU264:CF264))))</f>
        <v>0</v>
      </c>
      <c r="CH264" s="174">
        <f ca="1">IF(NOT(debteliminator),0,IF(OR(R$11=0,AJ263+AZ264-BQ264&lt;=R$11),0,MIN(AJ263+AZ264-BQ264-R$11,$C264-SUM($BU264:CG264))))</f>
        <v>0</v>
      </c>
      <c r="CI264" s="174">
        <f ca="1">IF(NOT(debteliminator),0,IF(OR(S$11=0,AK263+BA264-BR264&lt;=S$11),0,MIN(AK263+BA264-BR264-S$11,$C264-SUM($BU264:CH264))))</f>
        <v>0</v>
      </c>
      <c r="CJ264" s="177">
        <f t="shared" ca="1" si="135"/>
        <v>0</v>
      </c>
      <c r="CL264" s="178">
        <f t="shared" ca="1" si="138"/>
        <v>0</v>
      </c>
      <c r="CM264" s="174">
        <f ca="1">IF(X263&lt;=0,0,IF($C264-$CJ264&lt;=SUM($CL264:CL264),0,IF(BE264+$C264-$CJ264-SUM($CL264:CL264)&gt;X263+AN264,X263+AN264-BE264,$C264-$CJ264-SUM($CL264:CL264))))</f>
        <v>0</v>
      </c>
      <c r="CN264" s="174">
        <f ca="1">IF(Y263&lt;=0,0,IF($C264-$CJ264&lt;=SUM($CL264:CM264),0,IF(BF264+$C264-$CJ264-SUM($CL264:CM264)&gt;Y263+AO264,Y263+AO264-BF264,$C264-$CJ264-SUM($CL264:CM264))))</f>
        <v>0</v>
      </c>
      <c r="CO264" s="174">
        <f ca="1">IF(Z263&lt;=0,0,IF($C264-$CJ264&lt;=SUM($CL264:CN264),0,IF(BG264+$C264-$CJ264-SUM($CL264:CN264)&gt;Z263+AP264,Z263+AP264-BG264,$C264-$CJ264-SUM($CL264:CN264))))</f>
        <v>0</v>
      </c>
      <c r="CP264" s="174">
        <f ca="1">IF(AA263&lt;=0,0,IF($C264-$CJ264&lt;=SUM($CL264:CO264),0,IF(BH264+$C264-$CJ264-SUM($CL264:CO264)&gt;AA263+AQ264,AA263+AQ264-BH264,$C264-$CJ264-SUM($CL264:CO264))))</f>
        <v>0</v>
      </c>
      <c r="CQ264" s="174">
        <f ca="1">IF(AB263&lt;=0,0,IF($C264-$CJ264&lt;=SUM($CL264:CP264),0,IF(BI264+$C264-$CJ264-SUM($CL264:CP264)&gt;AB263+AR264,AB263+AR264-BI264,$C264-$CJ264-SUM($CL264:CP264))))</f>
        <v>0</v>
      </c>
      <c r="CR264" s="174">
        <f ca="1">IF(AC263&lt;=0,0,IF($C264-$CJ264&lt;=SUM($CL264:CQ264),0,IF(BJ264+$C264-$CJ264-SUM($CL264:CQ264)&gt;AC263+AS264,AC263+AS264-BJ264,$C264-$CJ264-SUM($CL264:CQ264))))</f>
        <v>0</v>
      </c>
      <c r="CS264" s="174">
        <f ca="1">IF(AD263&lt;=0,0,IF($C264-$CJ264&lt;=SUM($CL264:CR264),0,IF(BK264+$C264-$CJ264-SUM($CL264:CR264)&gt;AD263+AT264,AD263+AT264-BK264,$C264-$CJ264-SUM($CL264:CR264))))</f>
        <v>0</v>
      </c>
      <c r="CT264" s="174">
        <f ca="1">IF(AE263&lt;=0,0,IF($C264-$CJ264&lt;=SUM($CL264:CS264),0,IF(BL264+$C264-$CJ264-SUM($CL264:CS264)&gt;AE263+AU264,AE263+AU264-BL264,$C264-$CJ264-SUM($CL264:CS264))))</f>
        <v>0</v>
      </c>
      <c r="CU264" s="174">
        <f ca="1">IF(AF263&lt;=0,0,IF($C264-$CJ264&lt;=SUM($CL264:CT264),0,IF(BM264+$C264-$CJ264-SUM($CL264:CT264)&gt;AF263+AV264,AF263+AV264-BM264,$C264-$CJ264-SUM($CL264:CT264))))</f>
        <v>0</v>
      </c>
      <c r="CV264" s="174">
        <f ca="1">IF(AG263&lt;=0,0,IF($C264-$CJ264&lt;=SUM($CL264:CU264),0,IF(BN264+$C264-$CJ264-SUM($CL264:CU264)&gt;AG263+AW264,AG263+AW264-BN264,$C264-$CJ264-SUM($CL264:CU264))))</f>
        <v>0</v>
      </c>
      <c r="CW264" s="174">
        <f ca="1">IF(AH263&lt;=0,0,IF($C264-$CJ264&lt;=SUM($CL264:CV264),0,IF(BO264+$C264-$CJ264-SUM($CL264:CV264)&gt;AH263+AX264,AH263+AX264-BO264,$C264-$CJ264-SUM($CL264:CV264))))</f>
        <v>0</v>
      </c>
      <c r="CX264" s="174">
        <f ca="1">IF(AI263&lt;=0,0,IF($C264-$CJ264&lt;=SUM($CL264:CW264),0,IF(BP264+$C264-$CJ264-SUM($CL264:CW264)&gt;AI263+AY264,AI263+AY264-BP264,$C264-$CJ264-SUM($CL264:CW264))))</f>
        <v>0</v>
      </c>
      <c r="CY264" s="174">
        <f ca="1">IF(AJ263&lt;=0,0,IF($C264-$CJ264&lt;=SUM($CL264:CX264),0,IF(BQ264+$C264-$CJ264-SUM($CL264:CX264)&gt;AJ263+AZ264,AJ263+AZ264-BQ264,$C264-$CJ264-SUM($CL264:CX264))))</f>
        <v>0</v>
      </c>
      <c r="CZ264" s="174">
        <f ca="1">IF(AK263&lt;=0,0,IF($C264-$CJ264&lt;=SUM($CL264:CY264),0,IF(BR264+$C264-$CJ264-SUM($CL264:CY264)&gt;AK263+BA264,AK263+BA264-BR264,$C264-$CJ264-SUM($CL264:CY264))))</f>
        <v>0</v>
      </c>
      <c r="DA264" s="176"/>
      <c r="DB264" s="176"/>
    </row>
    <row r="265" spans="1:106">
      <c r="A265" s="165" t="str">
        <f t="shared" ca="1" si="124"/>
        <v/>
      </c>
      <c r="B265" s="166" t="e">
        <f t="shared" ca="1" si="136"/>
        <v>#N/A</v>
      </c>
      <c r="C265" s="169" t="str">
        <f ca="1">IF(A265="","",IF(debteliminator,IF(($E$7-BS265)&lt;0,0,$E$7-BS265),0)+D265)</f>
        <v/>
      </c>
      <c r="D265" s="420"/>
      <c r="E265" s="172">
        <f t="shared" ca="1" si="137"/>
        <v>0</v>
      </c>
      <c r="F265" s="172">
        <f t="shared" ca="1" si="139"/>
        <v>0</v>
      </c>
      <c r="G265" s="172">
        <f t="shared" ca="1" si="140"/>
        <v>0</v>
      </c>
      <c r="H265" s="172">
        <f t="shared" ca="1" si="141"/>
        <v>0</v>
      </c>
      <c r="I265" s="172">
        <f t="shared" ca="1" si="142"/>
        <v>0</v>
      </c>
      <c r="J265" s="172">
        <f t="shared" ca="1" si="143"/>
        <v>0</v>
      </c>
      <c r="K265" s="172">
        <f t="shared" ca="1" si="144"/>
        <v>0</v>
      </c>
      <c r="L265" s="172">
        <f t="shared" ca="1" si="145"/>
        <v>0</v>
      </c>
      <c r="M265" s="172">
        <f t="shared" ca="1" si="146"/>
        <v>0</v>
      </c>
      <c r="N265" s="172">
        <f t="shared" ca="1" si="147"/>
        <v>0</v>
      </c>
      <c r="O265" s="172">
        <f t="shared" ca="1" si="148"/>
        <v>0</v>
      </c>
      <c r="P265" s="172">
        <f t="shared" ca="1" si="149"/>
        <v>0</v>
      </c>
      <c r="Q265" s="172">
        <f t="shared" ca="1" si="150"/>
        <v>0</v>
      </c>
      <c r="R265" s="172">
        <f t="shared" ca="1" si="151"/>
        <v>0</v>
      </c>
      <c r="S265" s="172">
        <f t="shared" ca="1" si="152"/>
        <v>0</v>
      </c>
      <c r="U265" s="169">
        <f t="shared" ca="1" si="125"/>
        <v>0</v>
      </c>
      <c r="V265" s="173">
        <f t="shared" ca="1" si="126"/>
        <v>0</v>
      </c>
      <c r="W265" s="174">
        <f t="shared" ca="1" si="127"/>
        <v>0</v>
      </c>
      <c r="X265" s="174">
        <f t="shared" ref="X265:AK280" ca="1" si="159">IF(F$10=0,0,ROUND(X264-(F265-AN265),2))</f>
        <v>0</v>
      </c>
      <c r="Y265" s="174">
        <f t="shared" ca="1" si="159"/>
        <v>0</v>
      </c>
      <c r="Z265" s="174">
        <f t="shared" ca="1" si="159"/>
        <v>0</v>
      </c>
      <c r="AA265" s="174">
        <f t="shared" ca="1" si="159"/>
        <v>0</v>
      </c>
      <c r="AB265" s="174">
        <f t="shared" ca="1" si="159"/>
        <v>0</v>
      </c>
      <c r="AC265" s="174">
        <f t="shared" ca="1" si="159"/>
        <v>0</v>
      </c>
      <c r="AD265" s="174">
        <f t="shared" ca="1" si="159"/>
        <v>0</v>
      </c>
      <c r="AE265" s="174">
        <f t="shared" ca="1" si="159"/>
        <v>0</v>
      </c>
      <c r="AF265" s="174">
        <f t="shared" ca="1" si="159"/>
        <v>0</v>
      </c>
      <c r="AG265" s="174">
        <f t="shared" ca="1" si="159"/>
        <v>0</v>
      </c>
      <c r="AH265" s="174">
        <f t="shared" ca="1" si="159"/>
        <v>0</v>
      </c>
      <c r="AI265" s="174">
        <f t="shared" ca="1" si="159"/>
        <v>0</v>
      </c>
      <c r="AJ265" s="174">
        <f t="shared" ca="1" si="159"/>
        <v>0</v>
      </c>
      <c r="AK265" s="174">
        <f t="shared" ca="1" si="159"/>
        <v>0</v>
      </c>
      <c r="AL265" s="179"/>
      <c r="AM265" s="174">
        <f t="shared" ca="1" si="129"/>
        <v>0</v>
      </c>
      <c r="AN265" s="174">
        <f t="shared" ref="AN265:BA280" ca="1" si="160">ROUND(X264*F$12/12,2)</f>
        <v>0</v>
      </c>
      <c r="AO265" s="174">
        <f t="shared" ca="1" si="160"/>
        <v>0</v>
      </c>
      <c r="AP265" s="174">
        <f t="shared" ca="1" si="160"/>
        <v>0</v>
      </c>
      <c r="AQ265" s="174">
        <f t="shared" ca="1" si="160"/>
        <v>0</v>
      </c>
      <c r="AR265" s="174">
        <f t="shared" ca="1" si="160"/>
        <v>0</v>
      </c>
      <c r="AS265" s="174">
        <f t="shared" ca="1" si="160"/>
        <v>0</v>
      </c>
      <c r="AT265" s="174">
        <f t="shared" ca="1" si="160"/>
        <v>0</v>
      </c>
      <c r="AU265" s="174">
        <f t="shared" ca="1" si="160"/>
        <v>0</v>
      </c>
      <c r="AV265" s="174">
        <f t="shared" ca="1" si="160"/>
        <v>0</v>
      </c>
      <c r="AW265" s="174">
        <f t="shared" ca="1" si="160"/>
        <v>0</v>
      </c>
      <c r="AX265" s="174">
        <f t="shared" ca="1" si="160"/>
        <v>0</v>
      </c>
      <c r="AY265" s="174">
        <f t="shared" ca="1" si="160"/>
        <v>0</v>
      </c>
      <c r="AZ265" s="174">
        <f t="shared" ca="1" si="160"/>
        <v>0</v>
      </c>
      <c r="BA265" s="174">
        <f t="shared" ca="1" si="160"/>
        <v>0</v>
      </c>
      <c r="BB265" s="175">
        <f t="shared" ca="1" si="131"/>
        <v>0</v>
      </c>
      <c r="BC265" s="176"/>
      <c r="BD265" s="174">
        <f t="shared" ca="1" si="132"/>
        <v>0</v>
      </c>
      <c r="BE265" s="174">
        <f t="shared" ref="BE265:BR280" ca="1" si="161">IF(X264&gt;0,IF((X264+AN265)&lt;F$13,X264+AN265,F$13),0)</f>
        <v>0</v>
      </c>
      <c r="BF265" s="174">
        <f t="shared" ca="1" si="161"/>
        <v>0</v>
      </c>
      <c r="BG265" s="174">
        <f t="shared" ca="1" si="161"/>
        <v>0</v>
      </c>
      <c r="BH265" s="174">
        <f t="shared" ca="1" si="161"/>
        <v>0</v>
      </c>
      <c r="BI265" s="174">
        <f t="shared" ca="1" si="161"/>
        <v>0</v>
      </c>
      <c r="BJ265" s="174">
        <f t="shared" ca="1" si="161"/>
        <v>0</v>
      </c>
      <c r="BK265" s="174">
        <f t="shared" ca="1" si="161"/>
        <v>0</v>
      </c>
      <c r="BL265" s="174">
        <f t="shared" ca="1" si="161"/>
        <v>0</v>
      </c>
      <c r="BM265" s="174">
        <f t="shared" ca="1" si="161"/>
        <v>0</v>
      </c>
      <c r="BN265" s="174">
        <f t="shared" ca="1" si="161"/>
        <v>0</v>
      </c>
      <c r="BO265" s="174">
        <f t="shared" ca="1" si="161"/>
        <v>0</v>
      </c>
      <c r="BP265" s="174">
        <f t="shared" ca="1" si="161"/>
        <v>0</v>
      </c>
      <c r="BQ265" s="174">
        <f t="shared" ca="1" si="161"/>
        <v>0</v>
      </c>
      <c r="BR265" s="174">
        <f t="shared" ca="1" si="161"/>
        <v>0</v>
      </c>
      <c r="BS265" s="177">
        <f t="shared" ca="1" si="134"/>
        <v>0</v>
      </c>
      <c r="BT265" s="175"/>
      <c r="BU265" s="178">
        <f ca="1">IF(NOT(debteliminator),0,IF(OR(E$11=0,W264+AM265-BD265&lt;=E$11),0,MIN(W264+AM265-BD265-E$11,$C265)))</f>
        <v>0</v>
      </c>
      <c r="BV265" s="174">
        <f ca="1">IF(NOT(debteliminator),0,IF(OR(F$11=0,X264+AN265-BE265&lt;=F$11),0,MIN(X264+AN265-BE265-F$11,$C265-SUM($BU265:BU265))))</f>
        <v>0</v>
      </c>
      <c r="BW265" s="174">
        <f ca="1">IF(NOT(debteliminator),0,IF(OR(G$11=0,Y264+AO265-BF265&lt;=G$11),0,MIN(Y264+AO265-BF265-G$11,$C265-SUM($BU265:BV265))))</f>
        <v>0</v>
      </c>
      <c r="BX265" s="174">
        <f ca="1">IF(NOT(debteliminator),0,IF(OR(H$11=0,Z264+AP265-BG265&lt;=H$11),0,MIN(Z264+AP265-BG265-H$11,$C265-SUM($BU265:BW265))))</f>
        <v>0</v>
      </c>
      <c r="BY265" s="174">
        <f ca="1">IF(NOT(debteliminator),0,IF(OR(I$11=0,AA264+AQ265-BH265&lt;=I$11),0,MIN(AA264+AQ265-BH265-I$11,$C265-SUM($BU265:BX265))))</f>
        <v>0</v>
      </c>
      <c r="BZ265" s="174">
        <f ca="1">IF(NOT(debteliminator),0,IF(OR(J$11=0,AB264+AR265-BI265&lt;=J$11),0,MIN(AB264+AR265-BI265-J$11,$C265-SUM($BU265:BY265))))</f>
        <v>0</v>
      </c>
      <c r="CA265" s="174">
        <f ca="1">IF(NOT(debteliminator),0,IF(OR(K$11=0,AC264+AS265-BJ265&lt;=K$11),0,MIN(AC264+AS265-BJ265-K$11,$C265-SUM($BU265:BZ265))))</f>
        <v>0</v>
      </c>
      <c r="CB265" s="174">
        <f ca="1">IF(NOT(debteliminator),0,IF(OR(L$11=0,AD264+AT265-BK265&lt;=L$11),0,MIN(AD264+AT265-BK265-L$11,$C265-SUM($BU265:CA265))))</f>
        <v>0</v>
      </c>
      <c r="CC265" s="174">
        <f ca="1">IF(NOT(debteliminator),0,IF(OR(M$11=0,AE264+AU265-BL265&lt;=M$11),0,MIN(AE264+AU265-BL265-M$11,$C265-SUM($BU265:CB265))))</f>
        <v>0</v>
      </c>
      <c r="CD265" s="174">
        <f ca="1">IF(NOT(debteliminator),0,IF(OR(N$11=0,AF264+AV265-BM265&lt;=N$11),0,MIN(AF264+AV265-BM265-N$11,$C265-SUM($BU265:CC265))))</f>
        <v>0</v>
      </c>
      <c r="CE265" s="174">
        <f ca="1">IF(NOT(debteliminator),0,IF(OR(O$11=0,AG264+AW265-BN265&lt;=O$11),0,MIN(AG264+AW265-BN265-O$11,$C265-SUM($BU265:CD265))))</f>
        <v>0</v>
      </c>
      <c r="CF265" s="174">
        <f ca="1">IF(NOT(debteliminator),0,IF(OR(P$11=0,AH264+AX265-BO265&lt;=P$11),0,MIN(AH264+AX265-BO265-P$11,$C265-SUM($BU265:CE265))))</f>
        <v>0</v>
      </c>
      <c r="CG265" s="174">
        <f ca="1">IF(NOT(debteliminator),0,IF(OR(Q$11=0,AI264+AY265-BP265&lt;=Q$11),0,MIN(AI264+AY265-BP265-Q$11,$C265-SUM($BU265:CF265))))</f>
        <v>0</v>
      </c>
      <c r="CH265" s="174">
        <f ca="1">IF(NOT(debteliminator),0,IF(OR(R$11=0,AJ264+AZ265-BQ265&lt;=R$11),0,MIN(AJ264+AZ265-BQ265-R$11,$C265-SUM($BU265:CG265))))</f>
        <v>0</v>
      </c>
      <c r="CI265" s="174">
        <f ca="1">IF(NOT(debteliminator),0,IF(OR(S$11=0,AK264+BA265-BR265&lt;=S$11),0,MIN(AK264+BA265-BR265-S$11,$C265-SUM($BU265:CH265))))</f>
        <v>0</v>
      </c>
      <c r="CJ265" s="177">
        <f t="shared" ca="1" si="135"/>
        <v>0</v>
      </c>
      <c r="CL265" s="178">
        <f t="shared" ca="1" si="138"/>
        <v>0</v>
      </c>
      <c r="CM265" s="174">
        <f ca="1">IF(X264&lt;=0,0,IF($C265-$CJ265&lt;=SUM($CL265:CL265),0,IF(BE265+$C265-$CJ265-SUM($CL265:CL265)&gt;X264+AN265,X264+AN265-BE265,$C265-$CJ265-SUM($CL265:CL265))))</f>
        <v>0</v>
      </c>
      <c r="CN265" s="174">
        <f ca="1">IF(Y264&lt;=0,0,IF($C265-$CJ265&lt;=SUM($CL265:CM265),0,IF(BF265+$C265-$CJ265-SUM($CL265:CM265)&gt;Y264+AO265,Y264+AO265-BF265,$C265-$CJ265-SUM($CL265:CM265))))</f>
        <v>0</v>
      </c>
      <c r="CO265" s="174">
        <f ca="1">IF(Z264&lt;=0,0,IF($C265-$CJ265&lt;=SUM($CL265:CN265),0,IF(BG265+$C265-$CJ265-SUM($CL265:CN265)&gt;Z264+AP265,Z264+AP265-BG265,$C265-$CJ265-SUM($CL265:CN265))))</f>
        <v>0</v>
      </c>
      <c r="CP265" s="174">
        <f ca="1">IF(AA264&lt;=0,0,IF($C265-$CJ265&lt;=SUM($CL265:CO265),0,IF(BH265+$C265-$CJ265-SUM($CL265:CO265)&gt;AA264+AQ265,AA264+AQ265-BH265,$C265-$CJ265-SUM($CL265:CO265))))</f>
        <v>0</v>
      </c>
      <c r="CQ265" s="174">
        <f ca="1">IF(AB264&lt;=0,0,IF($C265-$CJ265&lt;=SUM($CL265:CP265),0,IF(BI265+$C265-$CJ265-SUM($CL265:CP265)&gt;AB264+AR265,AB264+AR265-BI265,$C265-$CJ265-SUM($CL265:CP265))))</f>
        <v>0</v>
      </c>
      <c r="CR265" s="174">
        <f ca="1">IF(AC264&lt;=0,0,IF($C265-$CJ265&lt;=SUM($CL265:CQ265),0,IF(BJ265+$C265-$CJ265-SUM($CL265:CQ265)&gt;AC264+AS265,AC264+AS265-BJ265,$C265-$CJ265-SUM($CL265:CQ265))))</f>
        <v>0</v>
      </c>
      <c r="CS265" s="174">
        <f ca="1">IF(AD264&lt;=0,0,IF($C265-$CJ265&lt;=SUM($CL265:CR265),0,IF(BK265+$C265-$CJ265-SUM($CL265:CR265)&gt;AD264+AT265,AD264+AT265-BK265,$C265-$CJ265-SUM($CL265:CR265))))</f>
        <v>0</v>
      </c>
      <c r="CT265" s="174">
        <f ca="1">IF(AE264&lt;=0,0,IF($C265-$CJ265&lt;=SUM($CL265:CS265),0,IF(BL265+$C265-$CJ265-SUM($CL265:CS265)&gt;AE264+AU265,AE264+AU265-BL265,$C265-$CJ265-SUM($CL265:CS265))))</f>
        <v>0</v>
      </c>
      <c r="CU265" s="174">
        <f ca="1">IF(AF264&lt;=0,0,IF($C265-$CJ265&lt;=SUM($CL265:CT265),0,IF(BM265+$C265-$CJ265-SUM($CL265:CT265)&gt;AF264+AV265,AF264+AV265-BM265,$C265-$CJ265-SUM($CL265:CT265))))</f>
        <v>0</v>
      </c>
      <c r="CV265" s="174">
        <f ca="1">IF(AG264&lt;=0,0,IF($C265-$CJ265&lt;=SUM($CL265:CU265),0,IF(BN265+$C265-$CJ265-SUM($CL265:CU265)&gt;AG264+AW265,AG264+AW265-BN265,$C265-$CJ265-SUM($CL265:CU265))))</f>
        <v>0</v>
      </c>
      <c r="CW265" s="174">
        <f ca="1">IF(AH264&lt;=0,0,IF($C265-$CJ265&lt;=SUM($CL265:CV265),0,IF(BO265+$C265-$CJ265-SUM($CL265:CV265)&gt;AH264+AX265,AH264+AX265-BO265,$C265-$CJ265-SUM($CL265:CV265))))</f>
        <v>0</v>
      </c>
      <c r="CX265" s="174">
        <f ca="1">IF(AI264&lt;=0,0,IF($C265-$CJ265&lt;=SUM($CL265:CW265),0,IF(BP265+$C265-$CJ265-SUM($CL265:CW265)&gt;AI264+AY265,AI264+AY265-BP265,$C265-$CJ265-SUM($CL265:CW265))))</f>
        <v>0</v>
      </c>
      <c r="CY265" s="174">
        <f ca="1">IF(AJ264&lt;=0,0,IF($C265-$CJ265&lt;=SUM($CL265:CX265),0,IF(BQ265+$C265-$CJ265-SUM($CL265:CX265)&gt;AJ264+AZ265,AJ264+AZ265-BQ265,$C265-$CJ265-SUM($CL265:CX265))))</f>
        <v>0</v>
      </c>
      <c r="CZ265" s="174">
        <f ca="1">IF(AK264&lt;=0,0,IF($C265-$CJ265&lt;=SUM($CL265:CY265),0,IF(BR265+$C265-$CJ265-SUM($CL265:CY265)&gt;AK264+BA265,AK264+BA265-BR265,$C265-$CJ265-SUM($CL265:CY265))))</f>
        <v>0</v>
      </c>
      <c r="DA265" s="176"/>
      <c r="DB265" s="176"/>
    </row>
    <row r="266" spans="1:106">
      <c r="A266" s="165" t="str">
        <f t="shared" ca="1" si="124"/>
        <v/>
      </c>
      <c r="B266" s="166" t="e">
        <f t="shared" ca="1" si="136"/>
        <v>#N/A</v>
      </c>
      <c r="C266" s="169" t="str">
        <f ca="1">IF(A266="","",IF(debteliminator,IF(($E$7-BS266)&lt;0,0,$E$7-BS266),0)+D266)</f>
        <v/>
      </c>
      <c r="D266" s="420"/>
      <c r="E266" s="172">
        <f t="shared" ca="1" si="137"/>
        <v>0</v>
      </c>
      <c r="F266" s="172">
        <f t="shared" ca="1" si="139"/>
        <v>0</v>
      </c>
      <c r="G266" s="172">
        <f t="shared" ca="1" si="140"/>
        <v>0</v>
      </c>
      <c r="H266" s="172">
        <f t="shared" ca="1" si="141"/>
        <v>0</v>
      </c>
      <c r="I266" s="172">
        <f t="shared" ca="1" si="142"/>
        <v>0</v>
      </c>
      <c r="J266" s="172">
        <f t="shared" ca="1" si="143"/>
        <v>0</v>
      </c>
      <c r="K266" s="172">
        <f t="shared" ca="1" si="144"/>
        <v>0</v>
      </c>
      <c r="L266" s="172">
        <f t="shared" ca="1" si="145"/>
        <v>0</v>
      </c>
      <c r="M266" s="172">
        <f t="shared" ca="1" si="146"/>
        <v>0</v>
      </c>
      <c r="N266" s="172">
        <f t="shared" ca="1" si="147"/>
        <v>0</v>
      </c>
      <c r="O266" s="172">
        <f t="shared" ca="1" si="148"/>
        <v>0</v>
      </c>
      <c r="P266" s="172">
        <f t="shared" ca="1" si="149"/>
        <v>0</v>
      </c>
      <c r="Q266" s="172">
        <f t="shared" ca="1" si="150"/>
        <v>0</v>
      </c>
      <c r="R266" s="172">
        <f t="shared" ca="1" si="151"/>
        <v>0</v>
      </c>
      <c r="S266" s="172">
        <f t="shared" ca="1" si="152"/>
        <v>0</v>
      </c>
      <c r="U266" s="169">
        <f t="shared" ca="1" si="125"/>
        <v>0</v>
      </c>
      <c r="V266" s="173">
        <f t="shared" ca="1" si="126"/>
        <v>0</v>
      </c>
      <c r="W266" s="174">
        <f t="shared" ca="1" si="127"/>
        <v>0</v>
      </c>
      <c r="X266" s="174">
        <f t="shared" ca="1" si="159"/>
        <v>0</v>
      </c>
      <c r="Y266" s="174">
        <f t="shared" ca="1" si="159"/>
        <v>0</v>
      </c>
      <c r="Z266" s="174">
        <f t="shared" ca="1" si="159"/>
        <v>0</v>
      </c>
      <c r="AA266" s="174">
        <f t="shared" ca="1" si="159"/>
        <v>0</v>
      </c>
      <c r="AB266" s="174">
        <f t="shared" ca="1" si="159"/>
        <v>0</v>
      </c>
      <c r="AC266" s="174">
        <f t="shared" ca="1" si="159"/>
        <v>0</v>
      </c>
      <c r="AD266" s="174">
        <f t="shared" ca="1" si="159"/>
        <v>0</v>
      </c>
      <c r="AE266" s="174">
        <f t="shared" ca="1" si="159"/>
        <v>0</v>
      </c>
      <c r="AF266" s="174">
        <f t="shared" ca="1" si="159"/>
        <v>0</v>
      </c>
      <c r="AG266" s="174">
        <f t="shared" ca="1" si="159"/>
        <v>0</v>
      </c>
      <c r="AH266" s="174">
        <f t="shared" ca="1" si="159"/>
        <v>0</v>
      </c>
      <c r="AI266" s="174">
        <f t="shared" ca="1" si="159"/>
        <v>0</v>
      </c>
      <c r="AJ266" s="174">
        <f t="shared" ca="1" si="159"/>
        <v>0</v>
      </c>
      <c r="AK266" s="174">
        <f t="shared" ca="1" si="159"/>
        <v>0</v>
      </c>
      <c r="AL266" s="179"/>
      <c r="AM266" s="174">
        <f t="shared" ca="1" si="129"/>
        <v>0</v>
      </c>
      <c r="AN266" s="174">
        <f t="shared" ca="1" si="160"/>
        <v>0</v>
      </c>
      <c r="AO266" s="174">
        <f t="shared" ca="1" si="160"/>
        <v>0</v>
      </c>
      <c r="AP266" s="174">
        <f t="shared" ca="1" si="160"/>
        <v>0</v>
      </c>
      <c r="AQ266" s="174">
        <f t="shared" ca="1" si="160"/>
        <v>0</v>
      </c>
      <c r="AR266" s="174">
        <f t="shared" ca="1" si="160"/>
        <v>0</v>
      </c>
      <c r="AS266" s="174">
        <f t="shared" ca="1" si="160"/>
        <v>0</v>
      </c>
      <c r="AT266" s="174">
        <f t="shared" ca="1" si="160"/>
        <v>0</v>
      </c>
      <c r="AU266" s="174">
        <f t="shared" ca="1" si="160"/>
        <v>0</v>
      </c>
      <c r="AV266" s="174">
        <f t="shared" ca="1" si="160"/>
        <v>0</v>
      </c>
      <c r="AW266" s="174">
        <f t="shared" ca="1" si="160"/>
        <v>0</v>
      </c>
      <c r="AX266" s="174">
        <f t="shared" ca="1" si="160"/>
        <v>0</v>
      </c>
      <c r="AY266" s="174">
        <f t="shared" ca="1" si="160"/>
        <v>0</v>
      </c>
      <c r="AZ266" s="174">
        <f t="shared" ca="1" si="160"/>
        <v>0</v>
      </c>
      <c r="BA266" s="174">
        <f t="shared" ca="1" si="160"/>
        <v>0</v>
      </c>
      <c r="BB266" s="175">
        <f t="shared" ca="1" si="131"/>
        <v>0</v>
      </c>
      <c r="BC266" s="176"/>
      <c r="BD266" s="174">
        <f t="shared" ca="1" si="132"/>
        <v>0</v>
      </c>
      <c r="BE266" s="174">
        <f t="shared" ca="1" si="161"/>
        <v>0</v>
      </c>
      <c r="BF266" s="174">
        <f t="shared" ca="1" si="161"/>
        <v>0</v>
      </c>
      <c r="BG266" s="174">
        <f t="shared" ca="1" si="161"/>
        <v>0</v>
      </c>
      <c r="BH266" s="174">
        <f t="shared" ca="1" si="161"/>
        <v>0</v>
      </c>
      <c r="BI266" s="174">
        <f t="shared" ca="1" si="161"/>
        <v>0</v>
      </c>
      <c r="BJ266" s="174">
        <f t="shared" ca="1" si="161"/>
        <v>0</v>
      </c>
      <c r="BK266" s="174">
        <f t="shared" ca="1" si="161"/>
        <v>0</v>
      </c>
      <c r="BL266" s="174">
        <f t="shared" ca="1" si="161"/>
        <v>0</v>
      </c>
      <c r="BM266" s="174">
        <f t="shared" ca="1" si="161"/>
        <v>0</v>
      </c>
      <c r="BN266" s="174">
        <f t="shared" ca="1" si="161"/>
        <v>0</v>
      </c>
      <c r="BO266" s="174">
        <f t="shared" ca="1" si="161"/>
        <v>0</v>
      </c>
      <c r="BP266" s="174">
        <f t="shared" ca="1" si="161"/>
        <v>0</v>
      </c>
      <c r="BQ266" s="174">
        <f t="shared" ca="1" si="161"/>
        <v>0</v>
      </c>
      <c r="BR266" s="174">
        <f t="shared" ca="1" si="161"/>
        <v>0</v>
      </c>
      <c r="BS266" s="177">
        <f t="shared" ca="1" si="134"/>
        <v>0</v>
      </c>
      <c r="BT266" s="175"/>
      <c r="BU266" s="178">
        <f ca="1">IF(NOT(debteliminator),0,IF(OR(E$11=0,W265+AM266-BD266&lt;=E$11),0,MIN(W265+AM266-BD266-E$11,$C266)))</f>
        <v>0</v>
      </c>
      <c r="BV266" s="174">
        <f ca="1">IF(NOT(debteliminator),0,IF(OR(F$11=0,X265+AN266-BE266&lt;=F$11),0,MIN(X265+AN266-BE266-F$11,$C266-SUM($BU266:BU266))))</f>
        <v>0</v>
      </c>
      <c r="BW266" s="174">
        <f ca="1">IF(NOT(debteliminator),0,IF(OR(G$11=0,Y265+AO266-BF266&lt;=G$11),0,MIN(Y265+AO266-BF266-G$11,$C266-SUM($BU266:BV266))))</f>
        <v>0</v>
      </c>
      <c r="BX266" s="174">
        <f ca="1">IF(NOT(debteliminator),0,IF(OR(H$11=0,Z265+AP266-BG266&lt;=H$11),0,MIN(Z265+AP266-BG266-H$11,$C266-SUM($BU266:BW266))))</f>
        <v>0</v>
      </c>
      <c r="BY266" s="174">
        <f ca="1">IF(NOT(debteliminator),0,IF(OR(I$11=0,AA265+AQ266-BH266&lt;=I$11),0,MIN(AA265+AQ266-BH266-I$11,$C266-SUM($BU266:BX266))))</f>
        <v>0</v>
      </c>
      <c r="BZ266" s="174">
        <f ca="1">IF(NOT(debteliminator),0,IF(OR(J$11=0,AB265+AR266-BI266&lt;=J$11),0,MIN(AB265+AR266-BI266-J$11,$C266-SUM($BU266:BY266))))</f>
        <v>0</v>
      </c>
      <c r="CA266" s="174">
        <f ca="1">IF(NOT(debteliminator),0,IF(OR(K$11=0,AC265+AS266-BJ266&lt;=K$11),0,MIN(AC265+AS266-BJ266-K$11,$C266-SUM($BU266:BZ266))))</f>
        <v>0</v>
      </c>
      <c r="CB266" s="174">
        <f ca="1">IF(NOT(debteliminator),0,IF(OR(L$11=0,AD265+AT266-BK266&lt;=L$11),0,MIN(AD265+AT266-BK266-L$11,$C266-SUM($BU266:CA266))))</f>
        <v>0</v>
      </c>
      <c r="CC266" s="174">
        <f ca="1">IF(NOT(debteliminator),0,IF(OR(M$11=0,AE265+AU266-BL266&lt;=M$11),0,MIN(AE265+AU266-BL266-M$11,$C266-SUM($BU266:CB266))))</f>
        <v>0</v>
      </c>
      <c r="CD266" s="174">
        <f ca="1">IF(NOT(debteliminator),0,IF(OR(N$11=0,AF265+AV266-BM266&lt;=N$11),0,MIN(AF265+AV266-BM266-N$11,$C266-SUM($BU266:CC266))))</f>
        <v>0</v>
      </c>
      <c r="CE266" s="174">
        <f ca="1">IF(NOT(debteliminator),0,IF(OR(O$11=0,AG265+AW266-BN266&lt;=O$11),0,MIN(AG265+AW266-BN266-O$11,$C266-SUM($BU266:CD266))))</f>
        <v>0</v>
      </c>
      <c r="CF266" s="174">
        <f ca="1">IF(NOT(debteliminator),0,IF(OR(P$11=0,AH265+AX266-BO266&lt;=P$11),0,MIN(AH265+AX266-BO266-P$11,$C266-SUM($BU266:CE266))))</f>
        <v>0</v>
      </c>
      <c r="CG266" s="174">
        <f ca="1">IF(NOT(debteliminator),0,IF(OR(Q$11=0,AI265+AY266-BP266&lt;=Q$11),0,MIN(AI265+AY266-BP266-Q$11,$C266-SUM($BU266:CF266))))</f>
        <v>0</v>
      </c>
      <c r="CH266" s="174">
        <f ca="1">IF(NOT(debteliminator),0,IF(OR(R$11=0,AJ265+AZ266-BQ266&lt;=R$11),0,MIN(AJ265+AZ266-BQ266-R$11,$C266-SUM($BU266:CG266))))</f>
        <v>0</v>
      </c>
      <c r="CI266" s="174">
        <f ca="1">IF(NOT(debteliminator),0,IF(OR(S$11=0,AK265+BA266-BR266&lt;=S$11),0,MIN(AK265+BA266-BR266-S$11,$C266-SUM($BU266:CH266))))</f>
        <v>0</v>
      </c>
      <c r="CJ266" s="177">
        <f t="shared" ca="1" si="135"/>
        <v>0</v>
      </c>
      <c r="CL266" s="178">
        <f t="shared" ca="1" si="138"/>
        <v>0</v>
      </c>
      <c r="CM266" s="174">
        <f ca="1">IF(X265&lt;=0,0,IF($C266-$CJ266&lt;=SUM($CL266:CL266),0,IF(BE266+$C266-$CJ266-SUM($CL266:CL266)&gt;X265+AN266,X265+AN266-BE266,$C266-$CJ266-SUM($CL266:CL266))))</f>
        <v>0</v>
      </c>
      <c r="CN266" s="174">
        <f ca="1">IF(Y265&lt;=0,0,IF($C266-$CJ266&lt;=SUM($CL266:CM266),0,IF(BF266+$C266-$CJ266-SUM($CL266:CM266)&gt;Y265+AO266,Y265+AO266-BF266,$C266-$CJ266-SUM($CL266:CM266))))</f>
        <v>0</v>
      </c>
      <c r="CO266" s="174">
        <f ca="1">IF(Z265&lt;=0,0,IF($C266-$CJ266&lt;=SUM($CL266:CN266),0,IF(BG266+$C266-$CJ266-SUM($CL266:CN266)&gt;Z265+AP266,Z265+AP266-BG266,$C266-$CJ266-SUM($CL266:CN266))))</f>
        <v>0</v>
      </c>
      <c r="CP266" s="174">
        <f ca="1">IF(AA265&lt;=0,0,IF($C266-$CJ266&lt;=SUM($CL266:CO266),0,IF(BH266+$C266-$CJ266-SUM($CL266:CO266)&gt;AA265+AQ266,AA265+AQ266-BH266,$C266-$CJ266-SUM($CL266:CO266))))</f>
        <v>0</v>
      </c>
      <c r="CQ266" s="174">
        <f ca="1">IF(AB265&lt;=0,0,IF($C266-$CJ266&lt;=SUM($CL266:CP266),0,IF(BI266+$C266-$CJ266-SUM($CL266:CP266)&gt;AB265+AR266,AB265+AR266-BI266,$C266-$CJ266-SUM($CL266:CP266))))</f>
        <v>0</v>
      </c>
      <c r="CR266" s="174">
        <f ca="1">IF(AC265&lt;=0,0,IF($C266-$CJ266&lt;=SUM($CL266:CQ266),0,IF(BJ266+$C266-$CJ266-SUM($CL266:CQ266)&gt;AC265+AS266,AC265+AS266-BJ266,$C266-$CJ266-SUM($CL266:CQ266))))</f>
        <v>0</v>
      </c>
      <c r="CS266" s="174">
        <f ca="1">IF(AD265&lt;=0,0,IF($C266-$CJ266&lt;=SUM($CL266:CR266),0,IF(BK266+$C266-$CJ266-SUM($CL266:CR266)&gt;AD265+AT266,AD265+AT266-BK266,$C266-$CJ266-SUM($CL266:CR266))))</f>
        <v>0</v>
      </c>
      <c r="CT266" s="174">
        <f ca="1">IF(AE265&lt;=0,0,IF($C266-$CJ266&lt;=SUM($CL266:CS266),0,IF(BL266+$C266-$CJ266-SUM($CL266:CS266)&gt;AE265+AU266,AE265+AU266-BL266,$C266-$CJ266-SUM($CL266:CS266))))</f>
        <v>0</v>
      </c>
      <c r="CU266" s="174">
        <f ca="1">IF(AF265&lt;=0,0,IF($C266-$CJ266&lt;=SUM($CL266:CT266),0,IF(BM266+$C266-$CJ266-SUM($CL266:CT266)&gt;AF265+AV266,AF265+AV266-BM266,$C266-$CJ266-SUM($CL266:CT266))))</f>
        <v>0</v>
      </c>
      <c r="CV266" s="174">
        <f ca="1">IF(AG265&lt;=0,0,IF($C266-$CJ266&lt;=SUM($CL266:CU266),0,IF(BN266+$C266-$CJ266-SUM($CL266:CU266)&gt;AG265+AW266,AG265+AW266-BN266,$C266-$CJ266-SUM($CL266:CU266))))</f>
        <v>0</v>
      </c>
      <c r="CW266" s="174">
        <f ca="1">IF(AH265&lt;=0,0,IF($C266-$CJ266&lt;=SUM($CL266:CV266),0,IF(BO266+$C266-$CJ266-SUM($CL266:CV266)&gt;AH265+AX266,AH265+AX266-BO266,$C266-$CJ266-SUM($CL266:CV266))))</f>
        <v>0</v>
      </c>
      <c r="CX266" s="174">
        <f ca="1">IF(AI265&lt;=0,0,IF($C266-$CJ266&lt;=SUM($CL266:CW266),0,IF(BP266+$C266-$CJ266-SUM($CL266:CW266)&gt;AI265+AY266,AI265+AY266-BP266,$C266-$CJ266-SUM($CL266:CW266))))</f>
        <v>0</v>
      </c>
      <c r="CY266" s="174">
        <f ca="1">IF(AJ265&lt;=0,0,IF($C266-$CJ266&lt;=SUM($CL266:CX266),0,IF(BQ266+$C266-$CJ266-SUM($CL266:CX266)&gt;AJ265+AZ266,AJ265+AZ266-BQ266,$C266-$CJ266-SUM($CL266:CX266))))</f>
        <v>0</v>
      </c>
      <c r="CZ266" s="174">
        <f ca="1">IF(AK265&lt;=0,0,IF($C266-$CJ266&lt;=SUM($CL266:CY266),0,IF(BR266+$C266-$CJ266-SUM($CL266:CY266)&gt;AK265+BA266,AK265+BA266-BR266,$C266-$CJ266-SUM($CL266:CY266))))</f>
        <v>0</v>
      </c>
      <c r="DA266" s="176"/>
      <c r="DB266" s="176"/>
    </row>
    <row r="267" spans="1:106">
      <c r="A267" s="165" t="str">
        <f t="shared" ca="1" si="124"/>
        <v/>
      </c>
      <c r="B267" s="166" t="e">
        <f t="shared" ca="1" si="136"/>
        <v>#N/A</v>
      </c>
      <c r="C267" s="169" t="str">
        <f ca="1">IF(A267="","",IF(debteliminator,IF(($E$7-BS267)&lt;0,0,$E$7-BS267),0)+D267)</f>
        <v/>
      </c>
      <c r="D267" s="420"/>
      <c r="E267" s="172">
        <f t="shared" ca="1" si="137"/>
        <v>0</v>
      </c>
      <c r="F267" s="172">
        <f t="shared" ca="1" si="139"/>
        <v>0</v>
      </c>
      <c r="G267" s="172">
        <f t="shared" ca="1" si="140"/>
        <v>0</v>
      </c>
      <c r="H267" s="172">
        <f t="shared" ca="1" si="141"/>
        <v>0</v>
      </c>
      <c r="I267" s="172">
        <f t="shared" ca="1" si="142"/>
        <v>0</v>
      </c>
      <c r="J267" s="172">
        <f t="shared" ca="1" si="143"/>
        <v>0</v>
      </c>
      <c r="K267" s="172">
        <f t="shared" ca="1" si="144"/>
        <v>0</v>
      </c>
      <c r="L267" s="172">
        <f t="shared" ca="1" si="145"/>
        <v>0</v>
      </c>
      <c r="M267" s="172">
        <f t="shared" ca="1" si="146"/>
        <v>0</v>
      </c>
      <c r="N267" s="172">
        <f t="shared" ca="1" si="147"/>
        <v>0</v>
      </c>
      <c r="O267" s="172">
        <f t="shared" ca="1" si="148"/>
        <v>0</v>
      </c>
      <c r="P267" s="172">
        <f t="shared" ca="1" si="149"/>
        <v>0</v>
      </c>
      <c r="Q267" s="172">
        <f t="shared" ca="1" si="150"/>
        <v>0</v>
      </c>
      <c r="R267" s="172">
        <f t="shared" ca="1" si="151"/>
        <v>0</v>
      </c>
      <c r="S267" s="172">
        <f t="shared" ca="1" si="152"/>
        <v>0</v>
      </c>
      <c r="U267" s="169">
        <f t="shared" ca="1" si="125"/>
        <v>0</v>
      </c>
      <c r="V267" s="173">
        <f t="shared" ca="1" si="126"/>
        <v>0</v>
      </c>
      <c r="W267" s="174">
        <f t="shared" ca="1" si="127"/>
        <v>0</v>
      </c>
      <c r="X267" s="174">
        <f t="shared" ca="1" si="159"/>
        <v>0</v>
      </c>
      <c r="Y267" s="174">
        <f t="shared" ca="1" si="159"/>
        <v>0</v>
      </c>
      <c r="Z267" s="174">
        <f t="shared" ca="1" si="159"/>
        <v>0</v>
      </c>
      <c r="AA267" s="174">
        <f t="shared" ca="1" si="159"/>
        <v>0</v>
      </c>
      <c r="AB267" s="174">
        <f t="shared" ca="1" si="159"/>
        <v>0</v>
      </c>
      <c r="AC267" s="174">
        <f t="shared" ca="1" si="159"/>
        <v>0</v>
      </c>
      <c r="AD267" s="174">
        <f t="shared" ca="1" si="159"/>
        <v>0</v>
      </c>
      <c r="AE267" s="174">
        <f t="shared" ca="1" si="159"/>
        <v>0</v>
      </c>
      <c r="AF267" s="174">
        <f t="shared" ca="1" si="159"/>
        <v>0</v>
      </c>
      <c r="AG267" s="174">
        <f t="shared" ca="1" si="159"/>
        <v>0</v>
      </c>
      <c r="AH267" s="174">
        <f t="shared" ca="1" si="159"/>
        <v>0</v>
      </c>
      <c r="AI267" s="174">
        <f t="shared" ca="1" si="159"/>
        <v>0</v>
      </c>
      <c r="AJ267" s="174">
        <f t="shared" ca="1" si="159"/>
        <v>0</v>
      </c>
      <c r="AK267" s="174">
        <f t="shared" ca="1" si="159"/>
        <v>0</v>
      </c>
      <c r="AL267" s="179"/>
      <c r="AM267" s="174">
        <f t="shared" ca="1" si="129"/>
        <v>0</v>
      </c>
      <c r="AN267" s="174">
        <f t="shared" ca="1" si="160"/>
        <v>0</v>
      </c>
      <c r="AO267" s="174">
        <f t="shared" ca="1" si="160"/>
        <v>0</v>
      </c>
      <c r="AP267" s="174">
        <f t="shared" ca="1" si="160"/>
        <v>0</v>
      </c>
      <c r="AQ267" s="174">
        <f t="shared" ca="1" si="160"/>
        <v>0</v>
      </c>
      <c r="AR267" s="174">
        <f t="shared" ca="1" si="160"/>
        <v>0</v>
      </c>
      <c r="AS267" s="174">
        <f t="shared" ca="1" si="160"/>
        <v>0</v>
      </c>
      <c r="AT267" s="174">
        <f t="shared" ca="1" si="160"/>
        <v>0</v>
      </c>
      <c r="AU267" s="174">
        <f t="shared" ca="1" si="160"/>
        <v>0</v>
      </c>
      <c r="AV267" s="174">
        <f t="shared" ca="1" si="160"/>
        <v>0</v>
      </c>
      <c r="AW267" s="174">
        <f t="shared" ca="1" si="160"/>
        <v>0</v>
      </c>
      <c r="AX267" s="174">
        <f t="shared" ca="1" si="160"/>
        <v>0</v>
      </c>
      <c r="AY267" s="174">
        <f t="shared" ca="1" si="160"/>
        <v>0</v>
      </c>
      <c r="AZ267" s="174">
        <f t="shared" ca="1" si="160"/>
        <v>0</v>
      </c>
      <c r="BA267" s="174">
        <f t="shared" ca="1" si="160"/>
        <v>0</v>
      </c>
      <c r="BB267" s="175">
        <f t="shared" ca="1" si="131"/>
        <v>0</v>
      </c>
      <c r="BC267" s="176"/>
      <c r="BD267" s="174">
        <f t="shared" ca="1" si="132"/>
        <v>0</v>
      </c>
      <c r="BE267" s="174">
        <f t="shared" ca="1" si="161"/>
        <v>0</v>
      </c>
      <c r="BF267" s="174">
        <f t="shared" ca="1" si="161"/>
        <v>0</v>
      </c>
      <c r="BG267" s="174">
        <f t="shared" ca="1" si="161"/>
        <v>0</v>
      </c>
      <c r="BH267" s="174">
        <f t="shared" ca="1" si="161"/>
        <v>0</v>
      </c>
      <c r="BI267" s="174">
        <f t="shared" ca="1" si="161"/>
        <v>0</v>
      </c>
      <c r="BJ267" s="174">
        <f t="shared" ca="1" si="161"/>
        <v>0</v>
      </c>
      <c r="BK267" s="174">
        <f t="shared" ca="1" si="161"/>
        <v>0</v>
      </c>
      <c r="BL267" s="174">
        <f t="shared" ca="1" si="161"/>
        <v>0</v>
      </c>
      <c r="BM267" s="174">
        <f t="shared" ca="1" si="161"/>
        <v>0</v>
      </c>
      <c r="BN267" s="174">
        <f t="shared" ca="1" si="161"/>
        <v>0</v>
      </c>
      <c r="BO267" s="174">
        <f t="shared" ca="1" si="161"/>
        <v>0</v>
      </c>
      <c r="BP267" s="174">
        <f t="shared" ca="1" si="161"/>
        <v>0</v>
      </c>
      <c r="BQ267" s="174">
        <f t="shared" ca="1" si="161"/>
        <v>0</v>
      </c>
      <c r="BR267" s="174">
        <f t="shared" ca="1" si="161"/>
        <v>0</v>
      </c>
      <c r="BS267" s="177">
        <f t="shared" ca="1" si="134"/>
        <v>0</v>
      </c>
      <c r="BT267" s="175"/>
      <c r="BU267" s="178">
        <f ca="1">IF(NOT(debteliminator),0,IF(OR(E$11=0,W266+AM267-BD267&lt;=E$11),0,MIN(W266+AM267-BD267-E$11,$C267)))</f>
        <v>0</v>
      </c>
      <c r="BV267" s="174">
        <f ca="1">IF(NOT(debteliminator),0,IF(OR(F$11=0,X266+AN267-BE267&lt;=F$11),0,MIN(X266+AN267-BE267-F$11,$C267-SUM($BU267:BU267))))</f>
        <v>0</v>
      </c>
      <c r="BW267" s="174">
        <f ca="1">IF(NOT(debteliminator),0,IF(OR(G$11=0,Y266+AO267-BF267&lt;=G$11),0,MIN(Y266+AO267-BF267-G$11,$C267-SUM($BU267:BV267))))</f>
        <v>0</v>
      </c>
      <c r="BX267" s="174">
        <f ca="1">IF(NOT(debteliminator),0,IF(OR(H$11=0,Z266+AP267-BG267&lt;=H$11),0,MIN(Z266+AP267-BG267-H$11,$C267-SUM($BU267:BW267))))</f>
        <v>0</v>
      </c>
      <c r="BY267" s="174">
        <f ca="1">IF(NOT(debteliminator),0,IF(OR(I$11=0,AA266+AQ267-BH267&lt;=I$11),0,MIN(AA266+AQ267-BH267-I$11,$C267-SUM($BU267:BX267))))</f>
        <v>0</v>
      </c>
      <c r="BZ267" s="174">
        <f ca="1">IF(NOT(debteliminator),0,IF(OR(J$11=0,AB266+AR267-BI267&lt;=J$11),0,MIN(AB266+AR267-BI267-J$11,$C267-SUM($BU267:BY267))))</f>
        <v>0</v>
      </c>
      <c r="CA267" s="174">
        <f ca="1">IF(NOT(debteliminator),0,IF(OR(K$11=0,AC266+AS267-BJ267&lt;=K$11),0,MIN(AC266+AS267-BJ267-K$11,$C267-SUM($BU267:BZ267))))</f>
        <v>0</v>
      </c>
      <c r="CB267" s="174">
        <f ca="1">IF(NOT(debteliminator),0,IF(OR(L$11=0,AD266+AT267-BK267&lt;=L$11),0,MIN(AD266+AT267-BK267-L$11,$C267-SUM($BU267:CA267))))</f>
        <v>0</v>
      </c>
      <c r="CC267" s="174">
        <f ca="1">IF(NOT(debteliminator),0,IF(OR(M$11=0,AE266+AU267-BL267&lt;=M$11),0,MIN(AE266+AU267-BL267-M$11,$C267-SUM($BU267:CB267))))</f>
        <v>0</v>
      </c>
      <c r="CD267" s="174">
        <f ca="1">IF(NOT(debteliminator),0,IF(OR(N$11=0,AF266+AV267-BM267&lt;=N$11),0,MIN(AF266+AV267-BM267-N$11,$C267-SUM($BU267:CC267))))</f>
        <v>0</v>
      </c>
      <c r="CE267" s="174">
        <f ca="1">IF(NOT(debteliminator),0,IF(OR(O$11=0,AG266+AW267-BN267&lt;=O$11),0,MIN(AG266+AW267-BN267-O$11,$C267-SUM($BU267:CD267))))</f>
        <v>0</v>
      </c>
      <c r="CF267" s="174">
        <f ca="1">IF(NOT(debteliminator),0,IF(OR(P$11=0,AH266+AX267-BO267&lt;=P$11),0,MIN(AH266+AX267-BO267-P$11,$C267-SUM($BU267:CE267))))</f>
        <v>0</v>
      </c>
      <c r="CG267" s="174">
        <f ca="1">IF(NOT(debteliminator),0,IF(OR(Q$11=0,AI266+AY267-BP267&lt;=Q$11),0,MIN(AI266+AY267-BP267-Q$11,$C267-SUM($BU267:CF267))))</f>
        <v>0</v>
      </c>
      <c r="CH267" s="174">
        <f ca="1">IF(NOT(debteliminator),0,IF(OR(R$11=0,AJ266+AZ267-BQ267&lt;=R$11),0,MIN(AJ266+AZ267-BQ267-R$11,$C267-SUM($BU267:CG267))))</f>
        <v>0</v>
      </c>
      <c r="CI267" s="174">
        <f ca="1">IF(NOT(debteliminator),0,IF(OR(S$11=0,AK266+BA267-BR267&lt;=S$11),0,MIN(AK266+BA267-BR267-S$11,$C267-SUM($BU267:CH267))))</f>
        <v>0</v>
      </c>
      <c r="CJ267" s="177">
        <f t="shared" ca="1" si="135"/>
        <v>0</v>
      </c>
      <c r="CL267" s="178">
        <f t="shared" ca="1" si="138"/>
        <v>0</v>
      </c>
      <c r="CM267" s="174">
        <f ca="1">IF(X266&lt;=0,0,IF($C267-$CJ267&lt;=SUM($CL267:CL267),0,IF(BE267+$C267-$CJ267-SUM($CL267:CL267)&gt;X266+AN267,X266+AN267-BE267,$C267-$CJ267-SUM($CL267:CL267))))</f>
        <v>0</v>
      </c>
      <c r="CN267" s="174">
        <f ca="1">IF(Y266&lt;=0,0,IF($C267-$CJ267&lt;=SUM($CL267:CM267),0,IF(BF267+$C267-$CJ267-SUM($CL267:CM267)&gt;Y266+AO267,Y266+AO267-BF267,$C267-$CJ267-SUM($CL267:CM267))))</f>
        <v>0</v>
      </c>
      <c r="CO267" s="174">
        <f ca="1">IF(Z266&lt;=0,0,IF($C267-$CJ267&lt;=SUM($CL267:CN267),0,IF(BG267+$C267-$CJ267-SUM($CL267:CN267)&gt;Z266+AP267,Z266+AP267-BG267,$C267-$CJ267-SUM($CL267:CN267))))</f>
        <v>0</v>
      </c>
      <c r="CP267" s="174">
        <f ca="1">IF(AA266&lt;=0,0,IF($C267-$CJ267&lt;=SUM($CL267:CO267),0,IF(BH267+$C267-$CJ267-SUM($CL267:CO267)&gt;AA266+AQ267,AA266+AQ267-BH267,$C267-$CJ267-SUM($CL267:CO267))))</f>
        <v>0</v>
      </c>
      <c r="CQ267" s="174">
        <f ca="1">IF(AB266&lt;=0,0,IF($C267-$CJ267&lt;=SUM($CL267:CP267),0,IF(BI267+$C267-$CJ267-SUM($CL267:CP267)&gt;AB266+AR267,AB266+AR267-BI267,$C267-$CJ267-SUM($CL267:CP267))))</f>
        <v>0</v>
      </c>
      <c r="CR267" s="174">
        <f ca="1">IF(AC266&lt;=0,0,IF($C267-$CJ267&lt;=SUM($CL267:CQ267),0,IF(BJ267+$C267-$CJ267-SUM($CL267:CQ267)&gt;AC266+AS267,AC266+AS267-BJ267,$C267-$CJ267-SUM($CL267:CQ267))))</f>
        <v>0</v>
      </c>
      <c r="CS267" s="174">
        <f ca="1">IF(AD266&lt;=0,0,IF($C267-$CJ267&lt;=SUM($CL267:CR267),0,IF(BK267+$C267-$CJ267-SUM($CL267:CR267)&gt;AD266+AT267,AD266+AT267-BK267,$C267-$CJ267-SUM($CL267:CR267))))</f>
        <v>0</v>
      </c>
      <c r="CT267" s="174">
        <f ca="1">IF(AE266&lt;=0,0,IF($C267-$CJ267&lt;=SUM($CL267:CS267),0,IF(BL267+$C267-$CJ267-SUM($CL267:CS267)&gt;AE266+AU267,AE266+AU267-BL267,$C267-$CJ267-SUM($CL267:CS267))))</f>
        <v>0</v>
      </c>
      <c r="CU267" s="174">
        <f ca="1">IF(AF266&lt;=0,0,IF($C267-$CJ267&lt;=SUM($CL267:CT267),0,IF(BM267+$C267-$CJ267-SUM($CL267:CT267)&gt;AF266+AV267,AF266+AV267-BM267,$C267-$CJ267-SUM($CL267:CT267))))</f>
        <v>0</v>
      </c>
      <c r="CV267" s="174">
        <f ca="1">IF(AG266&lt;=0,0,IF($C267-$CJ267&lt;=SUM($CL267:CU267),0,IF(BN267+$C267-$CJ267-SUM($CL267:CU267)&gt;AG266+AW267,AG266+AW267-BN267,$C267-$CJ267-SUM($CL267:CU267))))</f>
        <v>0</v>
      </c>
      <c r="CW267" s="174">
        <f ca="1">IF(AH266&lt;=0,0,IF($C267-$CJ267&lt;=SUM($CL267:CV267),0,IF(BO267+$C267-$CJ267-SUM($CL267:CV267)&gt;AH266+AX267,AH266+AX267-BO267,$C267-$CJ267-SUM($CL267:CV267))))</f>
        <v>0</v>
      </c>
      <c r="CX267" s="174">
        <f ca="1">IF(AI266&lt;=0,0,IF($C267-$CJ267&lt;=SUM($CL267:CW267),0,IF(BP267+$C267-$CJ267-SUM($CL267:CW267)&gt;AI266+AY267,AI266+AY267-BP267,$C267-$CJ267-SUM($CL267:CW267))))</f>
        <v>0</v>
      </c>
      <c r="CY267" s="174">
        <f ca="1">IF(AJ266&lt;=0,0,IF($C267-$CJ267&lt;=SUM($CL267:CX267),0,IF(BQ267+$C267-$CJ267-SUM($CL267:CX267)&gt;AJ266+AZ267,AJ266+AZ267-BQ267,$C267-$CJ267-SUM($CL267:CX267))))</f>
        <v>0</v>
      </c>
      <c r="CZ267" s="174">
        <f ca="1">IF(AK266&lt;=0,0,IF($C267-$CJ267&lt;=SUM($CL267:CY267),0,IF(BR267+$C267-$CJ267-SUM($CL267:CY267)&gt;AK266+BA267,AK266+BA267-BR267,$C267-$CJ267-SUM($CL267:CY267))))</f>
        <v>0</v>
      </c>
      <c r="DA267" s="176"/>
      <c r="DB267" s="176"/>
    </row>
    <row r="268" spans="1:106">
      <c r="A268" s="165" t="str">
        <f t="shared" ca="1" si="124"/>
        <v/>
      </c>
      <c r="B268" s="166" t="e">
        <f t="shared" ca="1" si="136"/>
        <v>#N/A</v>
      </c>
      <c r="C268" s="169" t="str">
        <f ca="1">IF(A268="","",IF(debteliminator,IF(($E$7-BS268)&lt;0,0,$E$7-BS268),0)+D268)</f>
        <v/>
      </c>
      <c r="D268" s="420"/>
      <c r="E268" s="172">
        <f t="shared" ca="1" si="137"/>
        <v>0</v>
      </c>
      <c r="F268" s="172">
        <f t="shared" ca="1" si="139"/>
        <v>0</v>
      </c>
      <c r="G268" s="172">
        <f t="shared" ca="1" si="140"/>
        <v>0</v>
      </c>
      <c r="H268" s="172">
        <f t="shared" ca="1" si="141"/>
        <v>0</v>
      </c>
      <c r="I268" s="172">
        <f t="shared" ca="1" si="142"/>
        <v>0</v>
      </c>
      <c r="J268" s="172">
        <f t="shared" ca="1" si="143"/>
        <v>0</v>
      </c>
      <c r="K268" s="172">
        <f t="shared" ca="1" si="144"/>
        <v>0</v>
      </c>
      <c r="L268" s="172">
        <f t="shared" ca="1" si="145"/>
        <v>0</v>
      </c>
      <c r="M268" s="172">
        <f t="shared" ca="1" si="146"/>
        <v>0</v>
      </c>
      <c r="N268" s="172">
        <f t="shared" ca="1" si="147"/>
        <v>0</v>
      </c>
      <c r="O268" s="172">
        <f t="shared" ca="1" si="148"/>
        <v>0</v>
      </c>
      <c r="P268" s="172">
        <f t="shared" ca="1" si="149"/>
        <v>0</v>
      </c>
      <c r="Q268" s="172">
        <f t="shared" ca="1" si="150"/>
        <v>0</v>
      </c>
      <c r="R268" s="172">
        <f t="shared" ca="1" si="151"/>
        <v>0</v>
      </c>
      <c r="S268" s="172">
        <f t="shared" ca="1" si="152"/>
        <v>0</v>
      </c>
      <c r="U268" s="169">
        <f t="shared" ca="1" si="125"/>
        <v>0</v>
      </c>
      <c r="V268" s="173">
        <f t="shared" ca="1" si="126"/>
        <v>0</v>
      </c>
      <c r="W268" s="174">
        <f t="shared" ca="1" si="127"/>
        <v>0</v>
      </c>
      <c r="X268" s="174">
        <f t="shared" ca="1" si="159"/>
        <v>0</v>
      </c>
      <c r="Y268" s="174">
        <f t="shared" ca="1" si="159"/>
        <v>0</v>
      </c>
      <c r="Z268" s="174">
        <f t="shared" ca="1" si="159"/>
        <v>0</v>
      </c>
      <c r="AA268" s="174">
        <f t="shared" ca="1" si="159"/>
        <v>0</v>
      </c>
      <c r="AB268" s="174">
        <f t="shared" ca="1" si="159"/>
        <v>0</v>
      </c>
      <c r="AC268" s="174">
        <f t="shared" ca="1" si="159"/>
        <v>0</v>
      </c>
      <c r="AD268" s="174">
        <f t="shared" ca="1" si="159"/>
        <v>0</v>
      </c>
      <c r="AE268" s="174">
        <f t="shared" ca="1" si="159"/>
        <v>0</v>
      </c>
      <c r="AF268" s="174">
        <f t="shared" ca="1" si="159"/>
        <v>0</v>
      </c>
      <c r="AG268" s="174">
        <f t="shared" ca="1" si="159"/>
        <v>0</v>
      </c>
      <c r="AH268" s="174">
        <f t="shared" ca="1" si="159"/>
        <v>0</v>
      </c>
      <c r="AI268" s="174">
        <f t="shared" ca="1" si="159"/>
        <v>0</v>
      </c>
      <c r="AJ268" s="174">
        <f t="shared" ca="1" si="159"/>
        <v>0</v>
      </c>
      <c r="AK268" s="174">
        <f t="shared" ca="1" si="159"/>
        <v>0</v>
      </c>
      <c r="AL268" s="179"/>
      <c r="AM268" s="174">
        <f t="shared" ca="1" si="129"/>
        <v>0</v>
      </c>
      <c r="AN268" s="174">
        <f t="shared" ca="1" si="160"/>
        <v>0</v>
      </c>
      <c r="AO268" s="174">
        <f t="shared" ca="1" si="160"/>
        <v>0</v>
      </c>
      <c r="AP268" s="174">
        <f t="shared" ca="1" si="160"/>
        <v>0</v>
      </c>
      <c r="AQ268" s="174">
        <f t="shared" ca="1" si="160"/>
        <v>0</v>
      </c>
      <c r="AR268" s="174">
        <f t="shared" ca="1" si="160"/>
        <v>0</v>
      </c>
      <c r="AS268" s="174">
        <f t="shared" ca="1" si="160"/>
        <v>0</v>
      </c>
      <c r="AT268" s="174">
        <f t="shared" ca="1" si="160"/>
        <v>0</v>
      </c>
      <c r="AU268" s="174">
        <f t="shared" ca="1" si="160"/>
        <v>0</v>
      </c>
      <c r="AV268" s="174">
        <f t="shared" ca="1" si="160"/>
        <v>0</v>
      </c>
      <c r="AW268" s="174">
        <f t="shared" ca="1" si="160"/>
        <v>0</v>
      </c>
      <c r="AX268" s="174">
        <f t="shared" ca="1" si="160"/>
        <v>0</v>
      </c>
      <c r="AY268" s="174">
        <f t="shared" ca="1" si="160"/>
        <v>0</v>
      </c>
      <c r="AZ268" s="174">
        <f t="shared" ca="1" si="160"/>
        <v>0</v>
      </c>
      <c r="BA268" s="174">
        <f t="shared" ca="1" si="160"/>
        <v>0</v>
      </c>
      <c r="BB268" s="175">
        <f t="shared" ca="1" si="131"/>
        <v>0</v>
      </c>
      <c r="BC268" s="176"/>
      <c r="BD268" s="174">
        <f t="shared" ca="1" si="132"/>
        <v>0</v>
      </c>
      <c r="BE268" s="174">
        <f t="shared" ca="1" si="161"/>
        <v>0</v>
      </c>
      <c r="BF268" s="174">
        <f t="shared" ca="1" si="161"/>
        <v>0</v>
      </c>
      <c r="BG268" s="174">
        <f t="shared" ca="1" si="161"/>
        <v>0</v>
      </c>
      <c r="BH268" s="174">
        <f t="shared" ca="1" si="161"/>
        <v>0</v>
      </c>
      <c r="BI268" s="174">
        <f t="shared" ca="1" si="161"/>
        <v>0</v>
      </c>
      <c r="BJ268" s="174">
        <f t="shared" ca="1" si="161"/>
        <v>0</v>
      </c>
      <c r="BK268" s="174">
        <f t="shared" ca="1" si="161"/>
        <v>0</v>
      </c>
      <c r="BL268" s="174">
        <f t="shared" ca="1" si="161"/>
        <v>0</v>
      </c>
      <c r="BM268" s="174">
        <f t="shared" ca="1" si="161"/>
        <v>0</v>
      </c>
      <c r="BN268" s="174">
        <f t="shared" ca="1" si="161"/>
        <v>0</v>
      </c>
      <c r="BO268" s="174">
        <f t="shared" ca="1" si="161"/>
        <v>0</v>
      </c>
      <c r="BP268" s="174">
        <f t="shared" ca="1" si="161"/>
        <v>0</v>
      </c>
      <c r="BQ268" s="174">
        <f t="shared" ca="1" si="161"/>
        <v>0</v>
      </c>
      <c r="BR268" s="174">
        <f t="shared" ca="1" si="161"/>
        <v>0</v>
      </c>
      <c r="BS268" s="177">
        <f t="shared" ca="1" si="134"/>
        <v>0</v>
      </c>
      <c r="BT268" s="175"/>
      <c r="BU268" s="178">
        <f ca="1">IF(NOT(debteliminator),0,IF(OR(E$11=0,W267+AM268-BD268&lt;=E$11),0,MIN(W267+AM268-BD268-E$11,$C268)))</f>
        <v>0</v>
      </c>
      <c r="BV268" s="174">
        <f ca="1">IF(NOT(debteliminator),0,IF(OR(F$11=0,X267+AN268-BE268&lt;=F$11),0,MIN(X267+AN268-BE268-F$11,$C268-SUM($BU268:BU268))))</f>
        <v>0</v>
      </c>
      <c r="BW268" s="174">
        <f ca="1">IF(NOT(debteliminator),0,IF(OR(G$11=0,Y267+AO268-BF268&lt;=G$11),0,MIN(Y267+AO268-BF268-G$11,$C268-SUM($BU268:BV268))))</f>
        <v>0</v>
      </c>
      <c r="BX268" s="174">
        <f ca="1">IF(NOT(debteliminator),0,IF(OR(H$11=0,Z267+AP268-BG268&lt;=H$11),0,MIN(Z267+AP268-BG268-H$11,$C268-SUM($BU268:BW268))))</f>
        <v>0</v>
      </c>
      <c r="BY268" s="174">
        <f ca="1">IF(NOT(debteliminator),0,IF(OR(I$11=0,AA267+AQ268-BH268&lt;=I$11),0,MIN(AA267+AQ268-BH268-I$11,$C268-SUM($BU268:BX268))))</f>
        <v>0</v>
      </c>
      <c r="BZ268" s="174">
        <f ca="1">IF(NOT(debteliminator),0,IF(OR(J$11=0,AB267+AR268-BI268&lt;=J$11),0,MIN(AB267+AR268-BI268-J$11,$C268-SUM($BU268:BY268))))</f>
        <v>0</v>
      </c>
      <c r="CA268" s="174">
        <f ca="1">IF(NOT(debteliminator),0,IF(OR(K$11=0,AC267+AS268-BJ268&lt;=K$11),0,MIN(AC267+AS268-BJ268-K$11,$C268-SUM($BU268:BZ268))))</f>
        <v>0</v>
      </c>
      <c r="CB268" s="174">
        <f ca="1">IF(NOT(debteliminator),0,IF(OR(L$11=0,AD267+AT268-BK268&lt;=L$11),0,MIN(AD267+AT268-BK268-L$11,$C268-SUM($BU268:CA268))))</f>
        <v>0</v>
      </c>
      <c r="CC268" s="174">
        <f ca="1">IF(NOT(debteliminator),0,IF(OR(M$11=0,AE267+AU268-BL268&lt;=M$11),0,MIN(AE267+AU268-BL268-M$11,$C268-SUM($BU268:CB268))))</f>
        <v>0</v>
      </c>
      <c r="CD268" s="174">
        <f ca="1">IF(NOT(debteliminator),0,IF(OR(N$11=0,AF267+AV268-BM268&lt;=N$11),0,MIN(AF267+AV268-BM268-N$11,$C268-SUM($BU268:CC268))))</f>
        <v>0</v>
      </c>
      <c r="CE268" s="174">
        <f ca="1">IF(NOT(debteliminator),0,IF(OR(O$11=0,AG267+AW268-BN268&lt;=O$11),0,MIN(AG267+AW268-BN268-O$11,$C268-SUM($BU268:CD268))))</f>
        <v>0</v>
      </c>
      <c r="CF268" s="174">
        <f ca="1">IF(NOT(debteliminator),0,IF(OR(P$11=0,AH267+AX268-BO268&lt;=P$11),0,MIN(AH267+AX268-BO268-P$11,$C268-SUM($BU268:CE268))))</f>
        <v>0</v>
      </c>
      <c r="CG268" s="174">
        <f ca="1">IF(NOT(debteliminator),0,IF(OR(Q$11=0,AI267+AY268-BP268&lt;=Q$11),0,MIN(AI267+AY268-BP268-Q$11,$C268-SUM($BU268:CF268))))</f>
        <v>0</v>
      </c>
      <c r="CH268" s="174">
        <f ca="1">IF(NOT(debteliminator),0,IF(OR(R$11=0,AJ267+AZ268-BQ268&lt;=R$11),0,MIN(AJ267+AZ268-BQ268-R$11,$C268-SUM($BU268:CG268))))</f>
        <v>0</v>
      </c>
      <c r="CI268" s="174">
        <f ca="1">IF(NOT(debteliminator),0,IF(OR(S$11=0,AK267+BA268-BR268&lt;=S$11),0,MIN(AK267+BA268-BR268-S$11,$C268-SUM($BU268:CH268))))</f>
        <v>0</v>
      </c>
      <c r="CJ268" s="177">
        <f t="shared" ca="1" si="135"/>
        <v>0</v>
      </c>
      <c r="CL268" s="178">
        <f t="shared" ca="1" si="138"/>
        <v>0</v>
      </c>
      <c r="CM268" s="174">
        <f ca="1">IF(X267&lt;=0,0,IF($C268-$CJ268&lt;=SUM($CL268:CL268),0,IF(BE268+$C268-$CJ268-SUM($CL268:CL268)&gt;X267+AN268,X267+AN268-BE268,$C268-$CJ268-SUM($CL268:CL268))))</f>
        <v>0</v>
      </c>
      <c r="CN268" s="174">
        <f ca="1">IF(Y267&lt;=0,0,IF($C268-$CJ268&lt;=SUM($CL268:CM268),0,IF(BF268+$C268-$CJ268-SUM($CL268:CM268)&gt;Y267+AO268,Y267+AO268-BF268,$C268-$CJ268-SUM($CL268:CM268))))</f>
        <v>0</v>
      </c>
      <c r="CO268" s="174">
        <f ca="1">IF(Z267&lt;=0,0,IF($C268-$CJ268&lt;=SUM($CL268:CN268),0,IF(BG268+$C268-$CJ268-SUM($CL268:CN268)&gt;Z267+AP268,Z267+AP268-BG268,$C268-$CJ268-SUM($CL268:CN268))))</f>
        <v>0</v>
      </c>
      <c r="CP268" s="174">
        <f ca="1">IF(AA267&lt;=0,0,IF($C268-$CJ268&lt;=SUM($CL268:CO268),0,IF(BH268+$C268-$CJ268-SUM($CL268:CO268)&gt;AA267+AQ268,AA267+AQ268-BH268,$C268-$CJ268-SUM($CL268:CO268))))</f>
        <v>0</v>
      </c>
      <c r="CQ268" s="174">
        <f ca="1">IF(AB267&lt;=0,0,IF($C268-$CJ268&lt;=SUM($CL268:CP268),0,IF(BI268+$C268-$CJ268-SUM($CL268:CP268)&gt;AB267+AR268,AB267+AR268-BI268,$C268-$CJ268-SUM($CL268:CP268))))</f>
        <v>0</v>
      </c>
      <c r="CR268" s="174">
        <f ca="1">IF(AC267&lt;=0,0,IF($C268-$CJ268&lt;=SUM($CL268:CQ268),0,IF(BJ268+$C268-$CJ268-SUM($CL268:CQ268)&gt;AC267+AS268,AC267+AS268-BJ268,$C268-$CJ268-SUM($CL268:CQ268))))</f>
        <v>0</v>
      </c>
      <c r="CS268" s="174">
        <f ca="1">IF(AD267&lt;=0,0,IF($C268-$CJ268&lt;=SUM($CL268:CR268),0,IF(BK268+$C268-$CJ268-SUM($CL268:CR268)&gt;AD267+AT268,AD267+AT268-BK268,$C268-$CJ268-SUM($CL268:CR268))))</f>
        <v>0</v>
      </c>
      <c r="CT268" s="174">
        <f ca="1">IF(AE267&lt;=0,0,IF($C268-$CJ268&lt;=SUM($CL268:CS268),0,IF(BL268+$C268-$CJ268-SUM($CL268:CS268)&gt;AE267+AU268,AE267+AU268-BL268,$C268-$CJ268-SUM($CL268:CS268))))</f>
        <v>0</v>
      </c>
      <c r="CU268" s="174">
        <f ca="1">IF(AF267&lt;=0,0,IF($C268-$CJ268&lt;=SUM($CL268:CT268),0,IF(BM268+$C268-$CJ268-SUM($CL268:CT268)&gt;AF267+AV268,AF267+AV268-BM268,$C268-$CJ268-SUM($CL268:CT268))))</f>
        <v>0</v>
      </c>
      <c r="CV268" s="174">
        <f ca="1">IF(AG267&lt;=0,0,IF($C268-$CJ268&lt;=SUM($CL268:CU268),0,IF(BN268+$C268-$CJ268-SUM($CL268:CU268)&gt;AG267+AW268,AG267+AW268-BN268,$C268-$CJ268-SUM($CL268:CU268))))</f>
        <v>0</v>
      </c>
      <c r="CW268" s="174">
        <f ca="1">IF(AH267&lt;=0,0,IF($C268-$CJ268&lt;=SUM($CL268:CV268),0,IF(BO268+$C268-$CJ268-SUM($CL268:CV268)&gt;AH267+AX268,AH267+AX268-BO268,$C268-$CJ268-SUM($CL268:CV268))))</f>
        <v>0</v>
      </c>
      <c r="CX268" s="174">
        <f ca="1">IF(AI267&lt;=0,0,IF($C268-$CJ268&lt;=SUM($CL268:CW268),0,IF(BP268+$C268-$CJ268-SUM($CL268:CW268)&gt;AI267+AY268,AI267+AY268-BP268,$C268-$CJ268-SUM($CL268:CW268))))</f>
        <v>0</v>
      </c>
      <c r="CY268" s="174">
        <f ca="1">IF(AJ267&lt;=0,0,IF($C268-$CJ268&lt;=SUM($CL268:CX268),0,IF(BQ268+$C268-$CJ268-SUM($CL268:CX268)&gt;AJ267+AZ268,AJ267+AZ268-BQ268,$C268-$CJ268-SUM($CL268:CX268))))</f>
        <v>0</v>
      </c>
      <c r="CZ268" s="174">
        <f ca="1">IF(AK267&lt;=0,0,IF($C268-$CJ268&lt;=SUM($CL268:CY268),0,IF(BR268+$C268-$CJ268-SUM($CL268:CY268)&gt;AK267+BA268,AK267+BA268-BR268,$C268-$CJ268-SUM($CL268:CY268))))</f>
        <v>0</v>
      </c>
      <c r="DA268" s="176"/>
      <c r="DB268" s="176"/>
    </row>
    <row r="269" spans="1:106">
      <c r="A269" s="165" t="str">
        <f t="shared" ca="1" si="124"/>
        <v/>
      </c>
      <c r="B269" s="166" t="e">
        <f t="shared" ca="1" si="136"/>
        <v>#N/A</v>
      </c>
      <c r="C269" s="169" t="str">
        <f ca="1">IF(A269="","",IF(debteliminator,IF(($E$7-BS269)&lt;0,0,$E$7-BS269),0)+D269)</f>
        <v/>
      </c>
      <c r="D269" s="420"/>
      <c r="E269" s="172">
        <f t="shared" ca="1" si="137"/>
        <v>0</v>
      </c>
      <c r="F269" s="172">
        <f t="shared" ca="1" si="139"/>
        <v>0</v>
      </c>
      <c r="G269" s="172">
        <f t="shared" ca="1" si="140"/>
        <v>0</v>
      </c>
      <c r="H269" s="172">
        <f t="shared" ca="1" si="141"/>
        <v>0</v>
      </c>
      <c r="I269" s="172">
        <f t="shared" ca="1" si="142"/>
        <v>0</v>
      </c>
      <c r="J269" s="172">
        <f t="shared" ca="1" si="143"/>
        <v>0</v>
      </c>
      <c r="K269" s="172">
        <f t="shared" ca="1" si="144"/>
        <v>0</v>
      </c>
      <c r="L269" s="172">
        <f t="shared" ca="1" si="145"/>
        <v>0</v>
      </c>
      <c r="M269" s="172">
        <f t="shared" ca="1" si="146"/>
        <v>0</v>
      </c>
      <c r="N269" s="172">
        <f t="shared" ca="1" si="147"/>
        <v>0</v>
      </c>
      <c r="O269" s="172">
        <f t="shared" ca="1" si="148"/>
        <v>0</v>
      </c>
      <c r="P269" s="172">
        <f t="shared" ca="1" si="149"/>
        <v>0</v>
      </c>
      <c r="Q269" s="172">
        <f t="shared" ca="1" si="150"/>
        <v>0</v>
      </c>
      <c r="R269" s="172">
        <f t="shared" ca="1" si="151"/>
        <v>0</v>
      </c>
      <c r="S269" s="172">
        <f t="shared" ca="1" si="152"/>
        <v>0</v>
      </c>
      <c r="U269" s="169">
        <f t="shared" ca="1" si="125"/>
        <v>0</v>
      </c>
      <c r="V269" s="173">
        <f t="shared" ca="1" si="126"/>
        <v>0</v>
      </c>
      <c r="W269" s="174">
        <f t="shared" ca="1" si="127"/>
        <v>0</v>
      </c>
      <c r="X269" s="174">
        <f t="shared" ca="1" si="159"/>
        <v>0</v>
      </c>
      <c r="Y269" s="174">
        <f t="shared" ca="1" si="159"/>
        <v>0</v>
      </c>
      <c r="Z269" s="174">
        <f t="shared" ca="1" si="159"/>
        <v>0</v>
      </c>
      <c r="AA269" s="174">
        <f t="shared" ca="1" si="159"/>
        <v>0</v>
      </c>
      <c r="AB269" s="174">
        <f t="shared" ca="1" si="159"/>
        <v>0</v>
      </c>
      <c r="AC269" s="174">
        <f t="shared" ca="1" si="159"/>
        <v>0</v>
      </c>
      <c r="AD269" s="174">
        <f t="shared" ca="1" si="159"/>
        <v>0</v>
      </c>
      <c r="AE269" s="174">
        <f t="shared" ca="1" si="159"/>
        <v>0</v>
      </c>
      <c r="AF269" s="174">
        <f t="shared" ca="1" si="159"/>
        <v>0</v>
      </c>
      <c r="AG269" s="174">
        <f t="shared" ca="1" si="159"/>
        <v>0</v>
      </c>
      <c r="AH269" s="174">
        <f t="shared" ca="1" si="159"/>
        <v>0</v>
      </c>
      <c r="AI269" s="174">
        <f t="shared" ca="1" si="159"/>
        <v>0</v>
      </c>
      <c r="AJ269" s="174">
        <f t="shared" ca="1" si="159"/>
        <v>0</v>
      </c>
      <c r="AK269" s="174">
        <f t="shared" ca="1" si="159"/>
        <v>0</v>
      </c>
      <c r="AL269" s="179"/>
      <c r="AM269" s="174">
        <f t="shared" ca="1" si="129"/>
        <v>0</v>
      </c>
      <c r="AN269" s="174">
        <f t="shared" ca="1" si="160"/>
        <v>0</v>
      </c>
      <c r="AO269" s="174">
        <f t="shared" ca="1" si="160"/>
        <v>0</v>
      </c>
      <c r="AP269" s="174">
        <f t="shared" ca="1" si="160"/>
        <v>0</v>
      </c>
      <c r="AQ269" s="174">
        <f t="shared" ca="1" si="160"/>
        <v>0</v>
      </c>
      <c r="AR269" s="174">
        <f t="shared" ca="1" si="160"/>
        <v>0</v>
      </c>
      <c r="AS269" s="174">
        <f t="shared" ca="1" si="160"/>
        <v>0</v>
      </c>
      <c r="AT269" s="174">
        <f t="shared" ca="1" si="160"/>
        <v>0</v>
      </c>
      <c r="AU269" s="174">
        <f t="shared" ca="1" si="160"/>
        <v>0</v>
      </c>
      <c r="AV269" s="174">
        <f t="shared" ca="1" si="160"/>
        <v>0</v>
      </c>
      <c r="AW269" s="174">
        <f t="shared" ca="1" si="160"/>
        <v>0</v>
      </c>
      <c r="AX269" s="174">
        <f t="shared" ca="1" si="160"/>
        <v>0</v>
      </c>
      <c r="AY269" s="174">
        <f t="shared" ca="1" si="160"/>
        <v>0</v>
      </c>
      <c r="AZ269" s="174">
        <f t="shared" ca="1" si="160"/>
        <v>0</v>
      </c>
      <c r="BA269" s="174">
        <f t="shared" ca="1" si="160"/>
        <v>0</v>
      </c>
      <c r="BB269" s="175">
        <f t="shared" ca="1" si="131"/>
        <v>0</v>
      </c>
      <c r="BC269" s="176"/>
      <c r="BD269" s="174">
        <f t="shared" ca="1" si="132"/>
        <v>0</v>
      </c>
      <c r="BE269" s="174">
        <f t="shared" ca="1" si="161"/>
        <v>0</v>
      </c>
      <c r="BF269" s="174">
        <f t="shared" ca="1" si="161"/>
        <v>0</v>
      </c>
      <c r="BG269" s="174">
        <f t="shared" ca="1" si="161"/>
        <v>0</v>
      </c>
      <c r="BH269" s="174">
        <f t="shared" ca="1" si="161"/>
        <v>0</v>
      </c>
      <c r="BI269" s="174">
        <f t="shared" ca="1" si="161"/>
        <v>0</v>
      </c>
      <c r="BJ269" s="174">
        <f t="shared" ca="1" si="161"/>
        <v>0</v>
      </c>
      <c r="BK269" s="174">
        <f t="shared" ca="1" si="161"/>
        <v>0</v>
      </c>
      <c r="BL269" s="174">
        <f t="shared" ca="1" si="161"/>
        <v>0</v>
      </c>
      <c r="BM269" s="174">
        <f t="shared" ca="1" si="161"/>
        <v>0</v>
      </c>
      <c r="BN269" s="174">
        <f t="shared" ca="1" si="161"/>
        <v>0</v>
      </c>
      <c r="BO269" s="174">
        <f t="shared" ca="1" si="161"/>
        <v>0</v>
      </c>
      <c r="BP269" s="174">
        <f t="shared" ca="1" si="161"/>
        <v>0</v>
      </c>
      <c r="BQ269" s="174">
        <f t="shared" ca="1" si="161"/>
        <v>0</v>
      </c>
      <c r="BR269" s="174">
        <f t="shared" ca="1" si="161"/>
        <v>0</v>
      </c>
      <c r="BS269" s="177">
        <f t="shared" ca="1" si="134"/>
        <v>0</v>
      </c>
      <c r="BT269" s="175"/>
      <c r="BU269" s="178">
        <f ca="1">IF(NOT(debteliminator),0,IF(OR(E$11=0,W268+AM269-BD269&lt;=E$11),0,MIN(W268+AM269-BD269-E$11,$C269)))</f>
        <v>0</v>
      </c>
      <c r="BV269" s="174">
        <f ca="1">IF(NOT(debteliminator),0,IF(OR(F$11=0,X268+AN269-BE269&lt;=F$11),0,MIN(X268+AN269-BE269-F$11,$C269-SUM($BU269:BU269))))</f>
        <v>0</v>
      </c>
      <c r="BW269" s="174">
        <f ca="1">IF(NOT(debteliminator),0,IF(OR(G$11=0,Y268+AO269-BF269&lt;=G$11),0,MIN(Y268+AO269-BF269-G$11,$C269-SUM($BU269:BV269))))</f>
        <v>0</v>
      </c>
      <c r="BX269" s="174">
        <f ca="1">IF(NOT(debteliminator),0,IF(OR(H$11=0,Z268+AP269-BG269&lt;=H$11),0,MIN(Z268+AP269-BG269-H$11,$C269-SUM($BU269:BW269))))</f>
        <v>0</v>
      </c>
      <c r="BY269" s="174">
        <f ca="1">IF(NOT(debteliminator),0,IF(OR(I$11=0,AA268+AQ269-BH269&lt;=I$11),0,MIN(AA268+AQ269-BH269-I$11,$C269-SUM($BU269:BX269))))</f>
        <v>0</v>
      </c>
      <c r="BZ269" s="174">
        <f ca="1">IF(NOT(debteliminator),0,IF(OR(J$11=0,AB268+AR269-BI269&lt;=J$11),0,MIN(AB268+AR269-BI269-J$11,$C269-SUM($BU269:BY269))))</f>
        <v>0</v>
      </c>
      <c r="CA269" s="174">
        <f ca="1">IF(NOT(debteliminator),0,IF(OR(K$11=0,AC268+AS269-BJ269&lt;=K$11),0,MIN(AC268+AS269-BJ269-K$11,$C269-SUM($BU269:BZ269))))</f>
        <v>0</v>
      </c>
      <c r="CB269" s="174">
        <f ca="1">IF(NOT(debteliminator),0,IF(OR(L$11=0,AD268+AT269-BK269&lt;=L$11),0,MIN(AD268+AT269-BK269-L$11,$C269-SUM($BU269:CA269))))</f>
        <v>0</v>
      </c>
      <c r="CC269" s="174">
        <f ca="1">IF(NOT(debteliminator),0,IF(OR(M$11=0,AE268+AU269-BL269&lt;=M$11),0,MIN(AE268+AU269-BL269-M$11,$C269-SUM($BU269:CB269))))</f>
        <v>0</v>
      </c>
      <c r="CD269" s="174">
        <f ca="1">IF(NOT(debteliminator),0,IF(OR(N$11=0,AF268+AV269-BM269&lt;=N$11),0,MIN(AF268+AV269-BM269-N$11,$C269-SUM($BU269:CC269))))</f>
        <v>0</v>
      </c>
      <c r="CE269" s="174">
        <f ca="1">IF(NOT(debteliminator),0,IF(OR(O$11=0,AG268+AW269-BN269&lt;=O$11),0,MIN(AG268+AW269-BN269-O$11,$C269-SUM($BU269:CD269))))</f>
        <v>0</v>
      </c>
      <c r="CF269" s="174">
        <f ca="1">IF(NOT(debteliminator),0,IF(OR(P$11=0,AH268+AX269-BO269&lt;=P$11),0,MIN(AH268+AX269-BO269-P$11,$C269-SUM($BU269:CE269))))</f>
        <v>0</v>
      </c>
      <c r="CG269" s="174">
        <f ca="1">IF(NOT(debteliminator),0,IF(OR(Q$11=0,AI268+AY269-BP269&lt;=Q$11),0,MIN(AI268+AY269-BP269-Q$11,$C269-SUM($BU269:CF269))))</f>
        <v>0</v>
      </c>
      <c r="CH269" s="174">
        <f ca="1">IF(NOT(debteliminator),0,IF(OR(R$11=0,AJ268+AZ269-BQ269&lt;=R$11),0,MIN(AJ268+AZ269-BQ269-R$11,$C269-SUM($BU269:CG269))))</f>
        <v>0</v>
      </c>
      <c r="CI269" s="174">
        <f ca="1">IF(NOT(debteliminator),0,IF(OR(S$11=0,AK268+BA269-BR269&lt;=S$11),0,MIN(AK268+BA269-BR269-S$11,$C269-SUM($BU269:CH269))))</f>
        <v>0</v>
      </c>
      <c r="CJ269" s="177">
        <f t="shared" ca="1" si="135"/>
        <v>0</v>
      </c>
      <c r="CL269" s="178">
        <f t="shared" ca="1" si="138"/>
        <v>0</v>
      </c>
      <c r="CM269" s="174">
        <f ca="1">IF(X268&lt;=0,0,IF($C269-$CJ269&lt;=SUM($CL269:CL269),0,IF(BE269+$C269-$CJ269-SUM($CL269:CL269)&gt;X268+AN269,X268+AN269-BE269,$C269-$CJ269-SUM($CL269:CL269))))</f>
        <v>0</v>
      </c>
      <c r="CN269" s="174">
        <f ca="1">IF(Y268&lt;=0,0,IF($C269-$CJ269&lt;=SUM($CL269:CM269),0,IF(BF269+$C269-$CJ269-SUM($CL269:CM269)&gt;Y268+AO269,Y268+AO269-BF269,$C269-$CJ269-SUM($CL269:CM269))))</f>
        <v>0</v>
      </c>
      <c r="CO269" s="174">
        <f ca="1">IF(Z268&lt;=0,0,IF($C269-$CJ269&lt;=SUM($CL269:CN269),0,IF(BG269+$C269-$CJ269-SUM($CL269:CN269)&gt;Z268+AP269,Z268+AP269-BG269,$C269-$CJ269-SUM($CL269:CN269))))</f>
        <v>0</v>
      </c>
      <c r="CP269" s="174">
        <f ca="1">IF(AA268&lt;=0,0,IF($C269-$CJ269&lt;=SUM($CL269:CO269),0,IF(BH269+$C269-$CJ269-SUM($CL269:CO269)&gt;AA268+AQ269,AA268+AQ269-BH269,$C269-$CJ269-SUM($CL269:CO269))))</f>
        <v>0</v>
      </c>
      <c r="CQ269" s="174">
        <f ca="1">IF(AB268&lt;=0,0,IF($C269-$CJ269&lt;=SUM($CL269:CP269),0,IF(BI269+$C269-$CJ269-SUM($CL269:CP269)&gt;AB268+AR269,AB268+AR269-BI269,$C269-$CJ269-SUM($CL269:CP269))))</f>
        <v>0</v>
      </c>
      <c r="CR269" s="174">
        <f ca="1">IF(AC268&lt;=0,0,IF($C269-$CJ269&lt;=SUM($CL269:CQ269),0,IF(BJ269+$C269-$CJ269-SUM($CL269:CQ269)&gt;AC268+AS269,AC268+AS269-BJ269,$C269-$CJ269-SUM($CL269:CQ269))))</f>
        <v>0</v>
      </c>
      <c r="CS269" s="174">
        <f ca="1">IF(AD268&lt;=0,0,IF($C269-$CJ269&lt;=SUM($CL269:CR269),0,IF(BK269+$C269-$CJ269-SUM($CL269:CR269)&gt;AD268+AT269,AD268+AT269-BK269,$C269-$CJ269-SUM($CL269:CR269))))</f>
        <v>0</v>
      </c>
      <c r="CT269" s="174">
        <f ca="1">IF(AE268&lt;=0,0,IF($C269-$CJ269&lt;=SUM($CL269:CS269),0,IF(BL269+$C269-$CJ269-SUM($CL269:CS269)&gt;AE268+AU269,AE268+AU269-BL269,$C269-$CJ269-SUM($CL269:CS269))))</f>
        <v>0</v>
      </c>
      <c r="CU269" s="174">
        <f ca="1">IF(AF268&lt;=0,0,IF($C269-$CJ269&lt;=SUM($CL269:CT269),0,IF(BM269+$C269-$CJ269-SUM($CL269:CT269)&gt;AF268+AV269,AF268+AV269-BM269,$C269-$CJ269-SUM($CL269:CT269))))</f>
        <v>0</v>
      </c>
      <c r="CV269" s="174">
        <f ca="1">IF(AG268&lt;=0,0,IF($C269-$CJ269&lt;=SUM($CL269:CU269),0,IF(BN269+$C269-$CJ269-SUM($CL269:CU269)&gt;AG268+AW269,AG268+AW269-BN269,$C269-$CJ269-SUM($CL269:CU269))))</f>
        <v>0</v>
      </c>
      <c r="CW269" s="174">
        <f ca="1">IF(AH268&lt;=0,0,IF($C269-$CJ269&lt;=SUM($CL269:CV269),0,IF(BO269+$C269-$CJ269-SUM($CL269:CV269)&gt;AH268+AX269,AH268+AX269-BO269,$C269-$CJ269-SUM($CL269:CV269))))</f>
        <v>0</v>
      </c>
      <c r="CX269" s="174">
        <f ca="1">IF(AI268&lt;=0,0,IF($C269-$CJ269&lt;=SUM($CL269:CW269),0,IF(BP269+$C269-$CJ269-SUM($CL269:CW269)&gt;AI268+AY269,AI268+AY269-BP269,$C269-$CJ269-SUM($CL269:CW269))))</f>
        <v>0</v>
      </c>
      <c r="CY269" s="174">
        <f ca="1">IF(AJ268&lt;=0,0,IF($C269-$CJ269&lt;=SUM($CL269:CX269),0,IF(BQ269+$C269-$CJ269-SUM($CL269:CX269)&gt;AJ268+AZ269,AJ268+AZ269-BQ269,$C269-$CJ269-SUM($CL269:CX269))))</f>
        <v>0</v>
      </c>
      <c r="CZ269" s="174">
        <f ca="1">IF(AK268&lt;=0,0,IF($C269-$CJ269&lt;=SUM($CL269:CY269),0,IF(BR269+$C269-$CJ269-SUM($CL269:CY269)&gt;AK268+BA269,AK268+BA269-BR269,$C269-$CJ269-SUM($CL269:CY269))))</f>
        <v>0</v>
      </c>
      <c r="DA269" s="176"/>
      <c r="DB269" s="176"/>
    </row>
    <row r="270" spans="1:106">
      <c r="A270" s="165" t="str">
        <f t="shared" ca="1" si="124"/>
        <v/>
      </c>
      <c r="B270" s="166" t="e">
        <f t="shared" ca="1" si="136"/>
        <v>#N/A</v>
      </c>
      <c r="C270" s="169" t="str">
        <f ca="1">IF(A270="","",IF(debteliminator,IF(($E$7-BS270)&lt;0,0,$E$7-BS270),0)+D270)</f>
        <v/>
      </c>
      <c r="D270" s="420"/>
      <c r="E270" s="172">
        <f t="shared" ca="1" si="137"/>
        <v>0</v>
      </c>
      <c r="F270" s="172">
        <f t="shared" ca="1" si="139"/>
        <v>0</v>
      </c>
      <c r="G270" s="172">
        <f t="shared" ca="1" si="140"/>
        <v>0</v>
      </c>
      <c r="H270" s="172">
        <f t="shared" ca="1" si="141"/>
        <v>0</v>
      </c>
      <c r="I270" s="172">
        <f t="shared" ca="1" si="142"/>
        <v>0</v>
      </c>
      <c r="J270" s="172">
        <f t="shared" ca="1" si="143"/>
        <v>0</v>
      </c>
      <c r="K270" s="172">
        <f t="shared" ca="1" si="144"/>
        <v>0</v>
      </c>
      <c r="L270" s="172">
        <f t="shared" ca="1" si="145"/>
        <v>0</v>
      </c>
      <c r="M270" s="172">
        <f t="shared" ca="1" si="146"/>
        <v>0</v>
      </c>
      <c r="N270" s="172">
        <f t="shared" ca="1" si="147"/>
        <v>0</v>
      </c>
      <c r="O270" s="172">
        <f t="shared" ca="1" si="148"/>
        <v>0</v>
      </c>
      <c r="P270" s="172">
        <f t="shared" ca="1" si="149"/>
        <v>0</v>
      </c>
      <c r="Q270" s="172">
        <f t="shared" ca="1" si="150"/>
        <v>0</v>
      </c>
      <c r="R270" s="172">
        <f t="shared" ca="1" si="151"/>
        <v>0</v>
      </c>
      <c r="S270" s="172">
        <f t="shared" ca="1" si="152"/>
        <v>0</v>
      </c>
      <c r="U270" s="169">
        <f t="shared" ca="1" si="125"/>
        <v>0</v>
      </c>
      <c r="V270" s="173">
        <f t="shared" ca="1" si="126"/>
        <v>0</v>
      </c>
      <c r="W270" s="174">
        <f t="shared" ca="1" si="127"/>
        <v>0</v>
      </c>
      <c r="X270" s="174">
        <f t="shared" ca="1" si="159"/>
        <v>0</v>
      </c>
      <c r="Y270" s="174">
        <f t="shared" ca="1" si="159"/>
        <v>0</v>
      </c>
      <c r="Z270" s="174">
        <f t="shared" ca="1" si="159"/>
        <v>0</v>
      </c>
      <c r="AA270" s="174">
        <f t="shared" ca="1" si="159"/>
        <v>0</v>
      </c>
      <c r="AB270" s="174">
        <f t="shared" ca="1" si="159"/>
        <v>0</v>
      </c>
      <c r="AC270" s="174">
        <f t="shared" ca="1" si="159"/>
        <v>0</v>
      </c>
      <c r="AD270" s="174">
        <f t="shared" ca="1" si="159"/>
        <v>0</v>
      </c>
      <c r="AE270" s="174">
        <f t="shared" ca="1" si="159"/>
        <v>0</v>
      </c>
      <c r="AF270" s="174">
        <f t="shared" ca="1" si="159"/>
        <v>0</v>
      </c>
      <c r="AG270" s="174">
        <f t="shared" ca="1" si="159"/>
        <v>0</v>
      </c>
      <c r="AH270" s="174">
        <f t="shared" ca="1" si="159"/>
        <v>0</v>
      </c>
      <c r="AI270" s="174">
        <f t="shared" ca="1" si="159"/>
        <v>0</v>
      </c>
      <c r="AJ270" s="174">
        <f t="shared" ca="1" si="159"/>
        <v>0</v>
      </c>
      <c r="AK270" s="174">
        <f t="shared" ca="1" si="159"/>
        <v>0</v>
      </c>
      <c r="AL270" s="179"/>
      <c r="AM270" s="174">
        <f t="shared" ca="1" si="129"/>
        <v>0</v>
      </c>
      <c r="AN270" s="174">
        <f t="shared" ca="1" si="160"/>
        <v>0</v>
      </c>
      <c r="AO270" s="174">
        <f t="shared" ca="1" si="160"/>
        <v>0</v>
      </c>
      <c r="AP270" s="174">
        <f t="shared" ca="1" si="160"/>
        <v>0</v>
      </c>
      <c r="AQ270" s="174">
        <f t="shared" ca="1" si="160"/>
        <v>0</v>
      </c>
      <c r="AR270" s="174">
        <f t="shared" ca="1" si="160"/>
        <v>0</v>
      </c>
      <c r="AS270" s="174">
        <f t="shared" ca="1" si="160"/>
        <v>0</v>
      </c>
      <c r="AT270" s="174">
        <f t="shared" ca="1" si="160"/>
        <v>0</v>
      </c>
      <c r="AU270" s="174">
        <f t="shared" ca="1" si="160"/>
        <v>0</v>
      </c>
      <c r="AV270" s="174">
        <f t="shared" ca="1" si="160"/>
        <v>0</v>
      </c>
      <c r="AW270" s="174">
        <f t="shared" ca="1" si="160"/>
        <v>0</v>
      </c>
      <c r="AX270" s="174">
        <f t="shared" ca="1" si="160"/>
        <v>0</v>
      </c>
      <c r="AY270" s="174">
        <f t="shared" ca="1" si="160"/>
        <v>0</v>
      </c>
      <c r="AZ270" s="174">
        <f t="shared" ca="1" si="160"/>
        <v>0</v>
      </c>
      <c r="BA270" s="174">
        <f t="shared" ca="1" si="160"/>
        <v>0</v>
      </c>
      <c r="BB270" s="175">
        <f t="shared" ca="1" si="131"/>
        <v>0</v>
      </c>
      <c r="BC270" s="176"/>
      <c r="BD270" s="174">
        <f t="shared" ca="1" si="132"/>
        <v>0</v>
      </c>
      <c r="BE270" s="174">
        <f t="shared" ca="1" si="161"/>
        <v>0</v>
      </c>
      <c r="BF270" s="174">
        <f t="shared" ca="1" si="161"/>
        <v>0</v>
      </c>
      <c r="BG270" s="174">
        <f t="shared" ca="1" si="161"/>
        <v>0</v>
      </c>
      <c r="BH270" s="174">
        <f t="shared" ca="1" si="161"/>
        <v>0</v>
      </c>
      <c r="BI270" s="174">
        <f t="shared" ca="1" si="161"/>
        <v>0</v>
      </c>
      <c r="BJ270" s="174">
        <f t="shared" ca="1" si="161"/>
        <v>0</v>
      </c>
      <c r="BK270" s="174">
        <f t="shared" ca="1" si="161"/>
        <v>0</v>
      </c>
      <c r="BL270" s="174">
        <f t="shared" ca="1" si="161"/>
        <v>0</v>
      </c>
      <c r="BM270" s="174">
        <f t="shared" ca="1" si="161"/>
        <v>0</v>
      </c>
      <c r="BN270" s="174">
        <f t="shared" ca="1" si="161"/>
        <v>0</v>
      </c>
      <c r="BO270" s="174">
        <f t="shared" ca="1" si="161"/>
        <v>0</v>
      </c>
      <c r="BP270" s="174">
        <f t="shared" ca="1" si="161"/>
        <v>0</v>
      </c>
      <c r="BQ270" s="174">
        <f t="shared" ca="1" si="161"/>
        <v>0</v>
      </c>
      <c r="BR270" s="174">
        <f t="shared" ca="1" si="161"/>
        <v>0</v>
      </c>
      <c r="BS270" s="177">
        <f t="shared" ca="1" si="134"/>
        <v>0</v>
      </c>
      <c r="BT270" s="175"/>
      <c r="BU270" s="178">
        <f ca="1">IF(NOT(debteliminator),0,IF(OR(E$11=0,W269+AM270-BD270&lt;=E$11),0,MIN(W269+AM270-BD270-E$11,$C270)))</f>
        <v>0</v>
      </c>
      <c r="BV270" s="174">
        <f ca="1">IF(NOT(debteliminator),0,IF(OR(F$11=0,X269+AN270-BE270&lt;=F$11),0,MIN(X269+AN270-BE270-F$11,$C270-SUM($BU270:BU270))))</f>
        <v>0</v>
      </c>
      <c r="BW270" s="174">
        <f ca="1">IF(NOT(debteliminator),0,IF(OR(G$11=0,Y269+AO270-BF270&lt;=G$11),0,MIN(Y269+AO270-BF270-G$11,$C270-SUM($BU270:BV270))))</f>
        <v>0</v>
      </c>
      <c r="BX270" s="174">
        <f ca="1">IF(NOT(debteliminator),0,IF(OR(H$11=0,Z269+AP270-BG270&lt;=H$11),0,MIN(Z269+AP270-BG270-H$11,$C270-SUM($BU270:BW270))))</f>
        <v>0</v>
      </c>
      <c r="BY270" s="174">
        <f ca="1">IF(NOT(debteliminator),0,IF(OR(I$11=0,AA269+AQ270-BH270&lt;=I$11),0,MIN(AA269+AQ270-BH270-I$11,$C270-SUM($BU270:BX270))))</f>
        <v>0</v>
      </c>
      <c r="BZ270" s="174">
        <f ca="1">IF(NOT(debteliminator),0,IF(OR(J$11=0,AB269+AR270-BI270&lt;=J$11),0,MIN(AB269+AR270-BI270-J$11,$C270-SUM($BU270:BY270))))</f>
        <v>0</v>
      </c>
      <c r="CA270" s="174">
        <f ca="1">IF(NOT(debteliminator),0,IF(OR(K$11=0,AC269+AS270-BJ270&lt;=K$11),0,MIN(AC269+AS270-BJ270-K$11,$C270-SUM($BU270:BZ270))))</f>
        <v>0</v>
      </c>
      <c r="CB270" s="174">
        <f ca="1">IF(NOT(debteliminator),0,IF(OR(L$11=0,AD269+AT270-BK270&lt;=L$11),0,MIN(AD269+AT270-BK270-L$11,$C270-SUM($BU270:CA270))))</f>
        <v>0</v>
      </c>
      <c r="CC270" s="174">
        <f ca="1">IF(NOT(debteliminator),0,IF(OR(M$11=0,AE269+AU270-BL270&lt;=M$11),0,MIN(AE269+AU270-BL270-M$11,$C270-SUM($BU270:CB270))))</f>
        <v>0</v>
      </c>
      <c r="CD270" s="174">
        <f ca="1">IF(NOT(debteliminator),0,IF(OR(N$11=0,AF269+AV270-BM270&lt;=N$11),0,MIN(AF269+AV270-BM270-N$11,$C270-SUM($BU270:CC270))))</f>
        <v>0</v>
      </c>
      <c r="CE270" s="174">
        <f ca="1">IF(NOT(debteliminator),0,IF(OR(O$11=0,AG269+AW270-BN270&lt;=O$11),0,MIN(AG269+AW270-BN270-O$11,$C270-SUM($BU270:CD270))))</f>
        <v>0</v>
      </c>
      <c r="CF270" s="174">
        <f ca="1">IF(NOT(debteliminator),0,IF(OR(P$11=0,AH269+AX270-BO270&lt;=P$11),0,MIN(AH269+AX270-BO270-P$11,$C270-SUM($BU270:CE270))))</f>
        <v>0</v>
      </c>
      <c r="CG270" s="174">
        <f ca="1">IF(NOT(debteliminator),0,IF(OR(Q$11=0,AI269+AY270-BP270&lt;=Q$11),0,MIN(AI269+AY270-BP270-Q$11,$C270-SUM($BU270:CF270))))</f>
        <v>0</v>
      </c>
      <c r="CH270" s="174">
        <f ca="1">IF(NOT(debteliminator),0,IF(OR(R$11=0,AJ269+AZ270-BQ270&lt;=R$11),0,MIN(AJ269+AZ270-BQ270-R$11,$C270-SUM($BU270:CG270))))</f>
        <v>0</v>
      </c>
      <c r="CI270" s="174">
        <f ca="1">IF(NOT(debteliminator),0,IF(OR(S$11=0,AK269+BA270-BR270&lt;=S$11),0,MIN(AK269+BA270-BR270-S$11,$C270-SUM($BU270:CH270))))</f>
        <v>0</v>
      </c>
      <c r="CJ270" s="177">
        <f t="shared" ca="1" si="135"/>
        <v>0</v>
      </c>
      <c r="CL270" s="178">
        <f t="shared" ca="1" si="138"/>
        <v>0</v>
      </c>
      <c r="CM270" s="174">
        <f ca="1">IF(X269&lt;=0,0,IF($C270-$CJ270&lt;=SUM($CL270:CL270),0,IF(BE270+$C270-$CJ270-SUM($CL270:CL270)&gt;X269+AN270,X269+AN270-BE270,$C270-$CJ270-SUM($CL270:CL270))))</f>
        <v>0</v>
      </c>
      <c r="CN270" s="174">
        <f ca="1">IF(Y269&lt;=0,0,IF($C270-$CJ270&lt;=SUM($CL270:CM270),0,IF(BF270+$C270-$CJ270-SUM($CL270:CM270)&gt;Y269+AO270,Y269+AO270-BF270,$C270-$CJ270-SUM($CL270:CM270))))</f>
        <v>0</v>
      </c>
      <c r="CO270" s="174">
        <f ca="1">IF(Z269&lt;=0,0,IF($C270-$CJ270&lt;=SUM($CL270:CN270),0,IF(BG270+$C270-$CJ270-SUM($CL270:CN270)&gt;Z269+AP270,Z269+AP270-BG270,$C270-$CJ270-SUM($CL270:CN270))))</f>
        <v>0</v>
      </c>
      <c r="CP270" s="174">
        <f ca="1">IF(AA269&lt;=0,0,IF($C270-$CJ270&lt;=SUM($CL270:CO270),0,IF(BH270+$C270-$CJ270-SUM($CL270:CO270)&gt;AA269+AQ270,AA269+AQ270-BH270,$C270-$CJ270-SUM($CL270:CO270))))</f>
        <v>0</v>
      </c>
      <c r="CQ270" s="174">
        <f ca="1">IF(AB269&lt;=0,0,IF($C270-$CJ270&lt;=SUM($CL270:CP270),0,IF(BI270+$C270-$CJ270-SUM($CL270:CP270)&gt;AB269+AR270,AB269+AR270-BI270,$C270-$CJ270-SUM($CL270:CP270))))</f>
        <v>0</v>
      </c>
      <c r="CR270" s="174">
        <f ca="1">IF(AC269&lt;=0,0,IF($C270-$CJ270&lt;=SUM($CL270:CQ270),0,IF(BJ270+$C270-$CJ270-SUM($CL270:CQ270)&gt;AC269+AS270,AC269+AS270-BJ270,$C270-$CJ270-SUM($CL270:CQ270))))</f>
        <v>0</v>
      </c>
      <c r="CS270" s="174">
        <f ca="1">IF(AD269&lt;=0,0,IF($C270-$CJ270&lt;=SUM($CL270:CR270),0,IF(BK270+$C270-$CJ270-SUM($CL270:CR270)&gt;AD269+AT270,AD269+AT270-BK270,$C270-$CJ270-SUM($CL270:CR270))))</f>
        <v>0</v>
      </c>
      <c r="CT270" s="174">
        <f ca="1">IF(AE269&lt;=0,0,IF($C270-$CJ270&lt;=SUM($CL270:CS270),0,IF(BL270+$C270-$CJ270-SUM($CL270:CS270)&gt;AE269+AU270,AE269+AU270-BL270,$C270-$CJ270-SUM($CL270:CS270))))</f>
        <v>0</v>
      </c>
      <c r="CU270" s="174">
        <f ca="1">IF(AF269&lt;=0,0,IF($C270-$CJ270&lt;=SUM($CL270:CT270),0,IF(BM270+$C270-$CJ270-SUM($CL270:CT270)&gt;AF269+AV270,AF269+AV270-BM270,$C270-$CJ270-SUM($CL270:CT270))))</f>
        <v>0</v>
      </c>
      <c r="CV270" s="174">
        <f ca="1">IF(AG269&lt;=0,0,IF($C270-$CJ270&lt;=SUM($CL270:CU270),0,IF(BN270+$C270-$CJ270-SUM($CL270:CU270)&gt;AG269+AW270,AG269+AW270-BN270,$C270-$CJ270-SUM($CL270:CU270))))</f>
        <v>0</v>
      </c>
      <c r="CW270" s="174">
        <f ca="1">IF(AH269&lt;=0,0,IF($C270-$CJ270&lt;=SUM($CL270:CV270),0,IF(BO270+$C270-$CJ270-SUM($CL270:CV270)&gt;AH269+AX270,AH269+AX270-BO270,$C270-$CJ270-SUM($CL270:CV270))))</f>
        <v>0</v>
      </c>
      <c r="CX270" s="174">
        <f ca="1">IF(AI269&lt;=0,0,IF($C270-$CJ270&lt;=SUM($CL270:CW270),0,IF(BP270+$C270-$CJ270-SUM($CL270:CW270)&gt;AI269+AY270,AI269+AY270-BP270,$C270-$CJ270-SUM($CL270:CW270))))</f>
        <v>0</v>
      </c>
      <c r="CY270" s="174">
        <f ca="1">IF(AJ269&lt;=0,0,IF($C270-$CJ270&lt;=SUM($CL270:CX270),0,IF(BQ270+$C270-$CJ270-SUM($CL270:CX270)&gt;AJ269+AZ270,AJ269+AZ270-BQ270,$C270-$CJ270-SUM($CL270:CX270))))</f>
        <v>0</v>
      </c>
      <c r="CZ270" s="174">
        <f ca="1">IF(AK269&lt;=0,0,IF($C270-$CJ270&lt;=SUM($CL270:CY270),0,IF(BR270+$C270-$CJ270-SUM($CL270:CY270)&gt;AK269+BA270,AK269+BA270-BR270,$C270-$CJ270-SUM($CL270:CY270))))</f>
        <v>0</v>
      </c>
      <c r="DA270" s="176"/>
      <c r="DB270" s="176"/>
    </row>
    <row r="271" spans="1:106">
      <c r="A271" s="165" t="str">
        <f t="shared" ca="1" si="124"/>
        <v/>
      </c>
      <c r="B271" s="166" t="e">
        <f t="shared" ca="1" si="136"/>
        <v>#N/A</v>
      </c>
      <c r="C271" s="169" t="str">
        <f ca="1">IF(A271="","",IF(debteliminator,IF(($E$7-BS271)&lt;0,0,$E$7-BS271),0)+D271)</f>
        <v/>
      </c>
      <c r="D271" s="420"/>
      <c r="E271" s="172">
        <f t="shared" ca="1" si="137"/>
        <v>0</v>
      </c>
      <c r="F271" s="172">
        <f t="shared" ca="1" si="139"/>
        <v>0</v>
      </c>
      <c r="G271" s="172">
        <f t="shared" ca="1" si="140"/>
        <v>0</v>
      </c>
      <c r="H271" s="172">
        <f t="shared" ca="1" si="141"/>
        <v>0</v>
      </c>
      <c r="I271" s="172">
        <f t="shared" ca="1" si="142"/>
        <v>0</v>
      </c>
      <c r="J271" s="172">
        <f t="shared" ca="1" si="143"/>
        <v>0</v>
      </c>
      <c r="K271" s="172">
        <f t="shared" ca="1" si="144"/>
        <v>0</v>
      </c>
      <c r="L271" s="172">
        <f t="shared" ca="1" si="145"/>
        <v>0</v>
      </c>
      <c r="M271" s="172">
        <f t="shared" ca="1" si="146"/>
        <v>0</v>
      </c>
      <c r="N271" s="172">
        <f t="shared" ca="1" si="147"/>
        <v>0</v>
      </c>
      <c r="O271" s="172">
        <f t="shared" ca="1" si="148"/>
        <v>0</v>
      </c>
      <c r="P271" s="172">
        <f t="shared" ca="1" si="149"/>
        <v>0</v>
      </c>
      <c r="Q271" s="172">
        <f t="shared" ca="1" si="150"/>
        <v>0</v>
      </c>
      <c r="R271" s="172">
        <f t="shared" ca="1" si="151"/>
        <v>0</v>
      </c>
      <c r="S271" s="172">
        <f t="shared" ca="1" si="152"/>
        <v>0</v>
      </c>
      <c r="U271" s="169">
        <f t="shared" ca="1" si="125"/>
        <v>0</v>
      </c>
      <c r="V271" s="173">
        <f t="shared" ca="1" si="126"/>
        <v>0</v>
      </c>
      <c r="W271" s="174">
        <f t="shared" ca="1" si="127"/>
        <v>0</v>
      </c>
      <c r="X271" s="174">
        <f t="shared" ca="1" si="159"/>
        <v>0</v>
      </c>
      <c r="Y271" s="174">
        <f t="shared" ca="1" si="159"/>
        <v>0</v>
      </c>
      <c r="Z271" s="174">
        <f t="shared" ca="1" si="159"/>
        <v>0</v>
      </c>
      <c r="AA271" s="174">
        <f t="shared" ca="1" si="159"/>
        <v>0</v>
      </c>
      <c r="AB271" s="174">
        <f t="shared" ca="1" si="159"/>
        <v>0</v>
      </c>
      <c r="AC271" s="174">
        <f t="shared" ca="1" si="159"/>
        <v>0</v>
      </c>
      <c r="AD271" s="174">
        <f t="shared" ca="1" si="159"/>
        <v>0</v>
      </c>
      <c r="AE271" s="174">
        <f t="shared" ca="1" si="159"/>
        <v>0</v>
      </c>
      <c r="AF271" s="174">
        <f t="shared" ca="1" si="159"/>
        <v>0</v>
      </c>
      <c r="AG271" s="174">
        <f t="shared" ca="1" si="159"/>
        <v>0</v>
      </c>
      <c r="AH271" s="174">
        <f t="shared" ca="1" si="159"/>
        <v>0</v>
      </c>
      <c r="AI271" s="174">
        <f t="shared" ca="1" si="159"/>
        <v>0</v>
      </c>
      <c r="AJ271" s="174">
        <f t="shared" ca="1" si="159"/>
        <v>0</v>
      </c>
      <c r="AK271" s="174">
        <f t="shared" ca="1" si="159"/>
        <v>0</v>
      </c>
      <c r="AL271" s="179"/>
      <c r="AM271" s="174">
        <f t="shared" ca="1" si="129"/>
        <v>0</v>
      </c>
      <c r="AN271" s="174">
        <f t="shared" ca="1" si="160"/>
        <v>0</v>
      </c>
      <c r="AO271" s="174">
        <f t="shared" ca="1" si="160"/>
        <v>0</v>
      </c>
      <c r="AP271" s="174">
        <f t="shared" ca="1" si="160"/>
        <v>0</v>
      </c>
      <c r="AQ271" s="174">
        <f t="shared" ca="1" si="160"/>
        <v>0</v>
      </c>
      <c r="AR271" s="174">
        <f t="shared" ca="1" si="160"/>
        <v>0</v>
      </c>
      <c r="AS271" s="174">
        <f t="shared" ca="1" si="160"/>
        <v>0</v>
      </c>
      <c r="AT271" s="174">
        <f t="shared" ca="1" si="160"/>
        <v>0</v>
      </c>
      <c r="AU271" s="174">
        <f t="shared" ca="1" si="160"/>
        <v>0</v>
      </c>
      <c r="AV271" s="174">
        <f t="shared" ca="1" si="160"/>
        <v>0</v>
      </c>
      <c r="AW271" s="174">
        <f t="shared" ca="1" si="160"/>
        <v>0</v>
      </c>
      <c r="AX271" s="174">
        <f t="shared" ca="1" si="160"/>
        <v>0</v>
      </c>
      <c r="AY271" s="174">
        <f t="shared" ca="1" si="160"/>
        <v>0</v>
      </c>
      <c r="AZ271" s="174">
        <f t="shared" ca="1" si="160"/>
        <v>0</v>
      </c>
      <c r="BA271" s="174">
        <f t="shared" ca="1" si="160"/>
        <v>0</v>
      </c>
      <c r="BB271" s="175">
        <f t="shared" ca="1" si="131"/>
        <v>0</v>
      </c>
      <c r="BC271" s="176"/>
      <c r="BD271" s="174">
        <f t="shared" ca="1" si="132"/>
        <v>0</v>
      </c>
      <c r="BE271" s="174">
        <f t="shared" ca="1" si="161"/>
        <v>0</v>
      </c>
      <c r="BF271" s="174">
        <f t="shared" ca="1" si="161"/>
        <v>0</v>
      </c>
      <c r="BG271" s="174">
        <f t="shared" ca="1" si="161"/>
        <v>0</v>
      </c>
      <c r="BH271" s="174">
        <f t="shared" ca="1" si="161"/>
        <v>0</v>
      </c>
      <c r="BI271" s="174">
        <f t="shared" ca="1" si="161"/>
        <v>0</v>
      </c>
      <c r="BJ271" s="174">
        <f t="shared" ca="1" si="161"/>
        <v>0</v>
      </c>
      <c r="BK271" s="174">
        <f t="shared" ca="1" si="161"/>
        <v>0</v>
      </c>
      <c r="BL271" s="174">
        <f t="shared" ca="1" si="161"/>
        <v>0</v>
      </c>
      <c r="BM271" s="174">
        <f t="shared" ca="1" si="161"/>
        <v>0</v>
      </c>
      <c r="BN271" s="174">
        <f t="shared" ca="1" si="161"/>
        <v>0</v>
      </c>
      <c r="BO271" s="174">
        <f t="shared" ca="1" si="161"/>
        <v>0</v>
      </c>
      <c r="BP271" s="174">
        <f t="shared" ca="1" si="161"/>
        <v>0</v>
      </c>
      <c r="BQ271" s="174">
        <f t="shared" ca="1" si="161"/>
        <v>0</v>
      </c>
      <c r="BR271" s="174">
        <f t="shared" ca="1" si="161"/>
        <v>0</v>
      </c>
      <c r="BS271" s="177">
        <f t="shared" ca="1" si="134"/>
        <v>0</v>
      </c>
      <c r="BT271" s="175"/>
      <c r="BU271" s="178">
        <f ca="1">IF(NOT(debteliminator),0,IF(OR(E$11=0,W270+AM271-BD271&lt;=E$11),0,MIN(W270+AM271-BD271-E$11,$C271)))</f>
        <v>0</v>
      </c>
      <c r="BV271" s="174">
        <f ca="1">IF(NOT(debteliminator),0,IF(OR(F$11=0,X270+AN271-BE271&lt;=F$11),0,MIN(X270+AN271-BE271-F$11,$C271-SUM($BU271:BU271))))</f>
        <v>0</v>
      </c>
      <c r="BW271" s="174">
        <f ca="1">IF(NOT(debteliminator),0,IF(OR(G$11=0,Y270+AO271-BF271&lt;=G$11),0,MIN(Y270+AO271-BF271-G$11,$C271-SUM($BU271:BV271))))</f>
        <v>0</v>
      </c>
      <c r="BX271" s="174">
        <f ca="1">IF(NOT(debteliminator),0,IF(OR(H$11=0,Z270+AP271-BG271&lt;=H$11),0,MIN(Z270+AP271-BG271-H$11,$C271-SUM($BU271:BW271))))</f>
        <v>0</v>
      </c>
      <c r="BY271" s="174">
        <f ca="1">IF(NOT(debteliminator),0,IF(OR(I$11=0,AA270+AQ271-BH271&lt;=I$11),0,MIN(AA270+AQ271-BH271-I$11,$C271-SUM($BU271:BX271))))</f>
        <v>0</v>
      </c>
      <c r="BZ271" s="174">
        <f ca="1">IF(NOT(debteliminator),0,IF(OR(J$11=0,AB270+AR271-BI271&lt;=J$11),0,MIN(AB270+AR271-BI271-J$11,$C271-SUM($BU271:BY271))))</f>
        <v>0</v>
      </c>
      <c r="CA271" s="174">
        <f ca="1">IF(NOT(debteliminator),0,IF(OR(K$11=0,AC270+AS271-BJ271&lt;=K$11),0,MIN(AC270+AS271-BJ271-K$11,$C271-SUM($BU271:BZ271))))</f>
        <v>0</v>
      </c>
      <c r="CB271" s="174">
        <f ca="1">IF(NOT(debteliminator),0,IF(OR(L$11=0,AD270+AT271-BK271&lt;=L$11),0,MIN(AD270+AT271-BK271-L$11,$C271-SUM($BU271:CA271))))</f>
        <v>0</v>
      </c>
      <c r="CC271" s="174">
        <f ca="1">IF(NOT(debteliminator),0,IF(OR(M$11=0,AE270+AU271-BL271&lt;=M$11),0,MIN(AE270+AU271-BL271-M$11,$C271-SUM($BU271:CB271))))</f>
        <v>0</v>
      </c>
      <c r="CD271" s="174">
        <f ca="1">IF(NOT(debteliminator),0,IF(OR(N$11=0,AF270+AV271-BM271&lt;=N$11),0,MIN(AF270+AV271-BM271-N$11,$C271-SUM($BU271:CC271))))</f>
        <v>0</v>
      </c>
      <c r="CE271" s="174">
        <f ca="1">IF(NOT(debteliminator),0,IF(OR(O$11=0,AG270+AW271-BN271&lt;=O$11),0,MIN(AG270+AW271-BN271-O$11,$C271-SUM($BU271:CD271))))</f>
        <v>0</v>
      </c>
      <c r="CF271" s="174">
        <f ca="1">IF(NOT(debteliminator),0,IF(OR(P$11=0,AH270+AX271-BO271&lt;=P$11),0,MIN(AH270+AX271-BO271-P$11,$C271-SUM($BU271:CE271))))</f>
        <v>0</v>
      </c>
      <c r="CG271" s="174">
        <f ca="1">IF(NOT(debteliminator),0,IF(OR(Q$11=0,AI270+AY271-BP271&lt;=Q$11),0,MIN(AI270+AY271-BP271-Q$11,$C271-SUM($BU271:CF271))))</f>
        <v>0</v>
      </c>
      <c r="CH271" s="174">
        <f ca="1">IF(NOT(debteliminator),0,IF(OR(R$11=0,AJ270+AZ271-BQ271&lt;=R$11),0,MIN(AJ270+AZ271-BQ271-R$11,$C271-SUM($BU271:CG271))))</f>
        <v>0</v>
      </c>
      <c r="CI271" s="174">
        <f ca="1">IF(NOT(debteliminator),0,IF(OR(S$11=0,AK270+BA271-BR271&lt;=S$11),0,MIN(AK270+BA271-BR271-S$11,$C271-SUM($BU271:CH271))))</f>
        <v>0</v>
      </c>
      <c r="CJ271" s="177">
        <f t="shared" ca="1" si="135"/>
        <v>0</v>
      </c>
      <c r="CL271" s="178">
        <f t="shared" ca="1" si="138"/>
        <v>0</v>
      </c>
      <c r="CM271" s="174">
        <f ca="1">IF(X270&lt;=0,0,IF($C271-$CJ271&lt;=SUM($CL271:CL271),0,IF(BE271+$C271-$CJ271-SUM($CL271:CL271)&gt;X270+AN271,X270+AN271-BE271,$C271-$CJ271-SUM($CL271:CL271))))</f>
        <v>0</v>
      </c>
      <c r="CN271" s="174">
        <f ca="1">IF(Y270&lt;=0,0,IF($C271-$CJ271&lt;=SUM($CL271:CM271),0,IF(BF271+$C271-$CJ271-SUM($CL271:CM271)&gt;Y270+AO271,Y270+AO271-BF271,$C271-$CJ271-SUM($CL271:CM271))))</f>
        <v>0</v>
      </c>
      <c r="CO271" s="174">
        <f ca="1">IF(Z270&lt;=0,0,IF($C271-$CJ271&lt;=SUM($CL271:CN271),0,IF(BG271+$C271-$CJ271-SUM($CL271:CN271)&gt;Z270+AP271,Z270+AP271-BG271,$C271-$CJ271-SUM($CL271:CN271))))</f>
        <v>0</v>
      </c>
      <c r="CP271" s="174">
        <f ca="1">IF(AA270&lt;=0,0,IF($C271-$CJ271&lt;=SUM($CL271:CO271),0,IF(BH271+$C271-$CJ271-SUM($CL271:CO271)&gt;AA270+AQ271,AA270+AQ271-BH271,$C271-$CJ271-SUM($CL271:CO271))))</f>
        <v>0</v>
      </c>
      <c r="CQ271" s="174">
        <f ca="1">IF(AB270&lt;=0,0,IF($C271-$CJ271&lt;=SUM($CL271:CP271),0,IF(BI271+$C271-$CJ271-SUM($CL271:CP271)&gt;AB270+AR271,AB270+AR271-BI271,$C271-$CJ271-SUM($CL271:CP271))))</f>
        <v>0</v>
      </c>
      <c r="CR271" s="174">
        <f ca="1">IF(AC270&lt;=0,0,IF($C271-$CJ271&lt;=SUM($CL271:CQ271),0,IF(BJ271+$C271-$CJ271-SUM($CL271:CQ271)&gt;AC270+AS271,AC270+AS271-BJ271,$C271-$CJ271-SUM($CL271:CQ271))))</f>
        <v>0</v>
      </c>
      <c r="CS271" s="174">
        <f ca="1">IF(AD270&lt;=0,0,IF($C271-$CJ271&lt;=SUM($CL271:CR271),0,IF(BK271+$C271-$CJ271-SUM($CL271:CR271)&gt;AD270+AT271,AD270+AT271-BK271,$C271-$CJ271-SUM($CL271:CR271))))</f>
        <v>0</v>
      </c>
      <c r="CT271" s="174">
        <f ca="1">IF(AE270&lt;=0,0,IF($C271-$CJ271&lt;=SUM($CL271:CS271),0,IF(BL271+$C271-$CJ271-SUM($CL271:CS271)&gt;AE270+AU271,AE270+AU271-BL271,$C271-$CJ271-SUM($CL271:CS271))))</f>
        <v>0</v>
      </c>
      <c r="CU271" s="174">
        <f ca="1">IF(AF270&lt;=0,0,IF($C271-$CJ271&lt;=SUM($CL271:CT271),0,IF(BM271+$C271-$CJ271-SUM($CL271:CT271)&gt;AF270+AV271,AF270+AV271-BM271,$C271-$CJ271-SUM($CL271:CT271))))</f>
        <v>0</v>
      </c>
      <c r="CV271" s="174">
        <f ca="1">IF(AG270&lt;=0,0,IF($C271-$CJ271&lt;=SUM($CL271:CU271),0,IF(BN271+$C271-$CJ271-SUM($CL271:CU271)&gt;AG270+AW271,AG270+AW271-BN271,$C271-$CJ271-SUM($CL271:CU271))))</f>
        <v>0</v>
      </c>
      <c r="CW271" s="174">
        <f ca="1">IF(AH270&lt;=0,0,IF($C271-$CJ271&lt;=SUM($CL271:CV271),0,IF(BO271+$C271-$CJ271-SUM($CL271:CV271)&gt;AH270+AX271,AH270+AX271-BO271,$C271-$CJ271-SUM($CL271:CV271))))</f>
        <v>0</v>
      </c>
      <c r="CX271" s="174">
        <f ca="1">IF(AI270&lt;=0,0,IF($C271-$CJ271&lt;=SUM($CL271:CW271),0,IF(BP271+$C271-$CJ271-SUM($CL271:CW271)&gt;AI270+AY271,AI270+AY271-BP271,$C271-$CJ271-SUM($CL271:CW271))))</f>
        <v>0</v>
      </c>
      <c r="CY271" s="174">
        <f ca="1">IF(AJ270&lt;=0,0,IF($C271-$CJ271&lt;=SUM($CL271:CX271),0,IF(BQ271+$C271-$CJ271-SUM($CL271:CX271)&gt;AJ270+AZ271,AJ270+AZ271-BQ271,$C271-$CJ271-SUM($CL271:CX271))))</f>
        <v>0</v>
      </c>
      <c r="CZ271" s="174">
        <f ca="1">IF(AK270&lt;=0,0,IF($C271-$CJ271&lt;=SUM($CL271:CY271),0,IF(BR271+$C271-$CJ271-SUM($CL271:CY271)&gt;AK270+BA271,AK270+BA271-BR271,$C271-$CJ271-SUM($CL271:CY271))))</f>
        <v>0</v>
      </c>
      <c r="DA271" s="176"/>
      <c r="DB271" s="176"/>
    </row>
    <row r="272" spans="1:106">
      <c r="A272" s="165" t="str">
        <f t="shared" ca="1" si="124"/>
        <v/>
      </c>
      <c r="B272" s="166" t="e">
        <f t="shared" ca="1" si="136"/>
        <v>#N/A</v>
      </c>
      <c r="C272" s="169" t="str">
        <f ca="1">IF(A272="","",IF(debteliminator,IF(($E$7-BS272)&lt;0,0,$E$7-BS272),0)+D272)</f>
        <v/>
      </c>
      <c r="D272" s="420"/>
      <c r="E272" s="172">
        <f t="shared" ca="1" si="137"/>
        <v>0</v>
      </c>
      <c r="F272" s="172">
        <f t="shared" ca="1" si="139"/>
        <v>0</v>
      </c>
      <c r="G272" s="172">
        <f t="shared" ca="1" si="140"/>
        <v>0</v>
      </c>
      <c r="H272" s="172">
        <f t="shared" ca="1" si="141"/>
        <v>0</v>
      </c>
      <c r="I272" s="172">
        <f t="shared" ca="1" si="142"/>
        <v>0</v>
      </c>
      <c r="J272" s="172">
        <f t="shared" ca="1" si="143"/>
        <v>0</v>
      </c>
      <c r="K272" s="172">
        <f t="shared" ca="1" si="144"/>
        <v>0</v>
      </c>
      <c r="L272" s="172">
        <f t="shared" ca="1" si="145"/>
        <v>0</v>
      </c>
      <c r="M272" s="172">
        <f t="shared" ca="1" si="146"/>
        <v>0</v>
      </c>
      <c r="N272" s="172">
        <f t="shared" ca="1" si="147"/>
        <v>0</v>
      </c>
      <c r="O272" s="172">
        <f t="shared" ca="1" si="148"/>
        <v>0</v>
      </c>
      <c r="P272" s="172">
        <f t="shared" ca="1" si="149"/>
        <v>0</v>
      </c>
      <c r="Q272" s="172">
        <f t="shared" ca="1" si="150"/>
        <v>0</v>
      </c>
      <c r="R272" s="172">
        <f t="shared" ca="1" si="151"/>
        <v>0</v>
      </c>
      <c r="S272" s="172">
        <f t="shared" ca="1" si="152"/>
        <v>0</v>
      </c>
      <c r="U272" s="169">
        <f t="shared" ca="1" si="125"/>
        <v>0</v>
      </c>
      <c r="V272" s="173">
        <f t="shared" ca="1" si="126"/>
        <v>0</v>
      </c>
      <c r="W272" s="174">
        <f t="shared" ca="1" si="127"/>
        <v>0</v>
      </c>
      <c r="X272" s="174">
        <f t="shared" ca="1" si="159"/>
        <v>0</v>
      </c>
      <c r="Y272" s="174">
        <f t="shared" ca="1" si="159"/>
        <v>0</v>
      </c>
      <c r="Z272" s="174">
        <f t="shared" ca="1" si="159"/>
        <v>0</v>
      </c>
      <c r="AA272" s="174">
        <f t="shared" ca="1" si="159"/>
        <v>0</v>
      </c>
      <c r="AB272" s="174">
        <f t="shared" ca="1" si="159"/>
        <v>0</v>
      </c>
      <c r="AC272" s="174">
        <f t="shared" ca="1" si="159"/>
        <v>0</v>
      </c>
      <c r="AD272" s="174">
        <f t="shared" ca="1" si="159"/>
        <v>0</v>
      </c>
      <c r="AE272" s="174">
        <f t="shared" ca="1" si="159"/>
        <v>0</v>
      </c>
      <c r="AF272" s="174">
        <f t="shared" ca="1" si="159"/>
        <v>0</v>
      </c>
      <c r="AG272" s="174">
        <f t="shared" ca="1" si="159"/>
        <v>0</v>
      </c>
      <c r="AH272" s="174">
        <f t="shared" ca="1" si="159"/>
        <v>0</v>
      </c>
      <c r="AI272" s="174">
        <f t="shared" ca="1" si="159"/>
        <v>0</v>
      </c>
      <c r="AJ272" s="174">
        <f t="shared" ca="1" si="159"/>
        <v>0</v>
      </c>
      <c r="AK272" s="174">
        <f t="shared" ca="1" si="159"/>
        <v>0</v>
      </c>
      <c r="AL272" s="179"/>
      <c r="AM272" s="174">
        <f t="shared" ca="1" si="129"/>
        <v>0</v>
      </c>
      <c r="AN272" s="174">
        <f t="shared" ca="1" si="160"/>
        <v>0</v>
      </c>
      <c r="AO272" s="174">
        <f t="shared" ca="1" si="160"/>
        <v>0</v>
      </c>
      <c r="AP272" s="174">
        <f t="shared" ca="1" si="160"/>
        <v>0</v>
      </c>
      <c r="AQ272" s="174">
        <f t="shared" ca="1" si="160"/>
        <v>0</v>
      </c>
      <c r="AR272" s="174">
        <f t="shared" ca="1" si="160"/>
        <v>0</v>
      </c>
      <c r="AS272" s="174">
        <f t="shared" ca="1" si="160"/>
        <v>0</v>
      </c>
      <c r="AT272" s="174">
        <f t="shared" ca="1" si="160"/>
        <v>0</v>
      </c>
      <c r="AU272" s="174">
        <f t="shared" ca="1" si="160"/>
        <v>0</v>
      </c>
      <c r="AV272" s="174">
        <f t="shared" ca="1" si="160"/>
        <v>0</v>
      </c>
      <c r="AW272" s="174">
        <f t="shared" ca="1" si="160"/>
        <v>0</v>
      </c>
      <c r="AX272" s="174">
        <f t="shared" ca="1" si="160"/>
        <v>0</v>
      </c>
      <c r="AY272" s="174">
        <f t="shared" ca="1" si="160"/>
        <v>0</v>
      </c>
      <c r="AZ272" s="174">
        <f t="shared" ca="1" si="160"/>
        <v>0</v>
      </c>
      <c r="BA272" s="174">
        <f t="shared" ca="1" si="160"/>
        <v>0</v>
      </c>
      <c r="BB272" s="175">
        <f t="shared" ca="1" si="131"/>
        <v>0</v>
      </c>
      <c r="BC272" s="176"/>
      <c r="BD272" s="174">
        <f t="shared" ca="1" si="132"/>
        <v>0</v>
      </c>
      <c r="BE272" s="174">
        <f t="shared" ca="1" si="161"/>
        <v>0</v>
      </c>
      <c r="BF272" s="174">
        <f t="shared" ca="1" si="161"/>
        <v>0</v>
      </c>
      <c r="BG272" s="174">
        <f t="shared" ca="1" si="161"/>
        <v>0</v>
      </c>
      <c r="BH272" s="174">
        <f t="shared" ca="1" si="161"/>
        <v>0</v>
      </c>
      <c r="BI272" s="174">
        <f t="shared" ca="1" si="161"/>
        <v>0</v>
      </c>
      <c r="BJ272" s="174">
        <f t="shared" ca="1" si="161"/>
        <v>0</v>
      </c>
      <c r="BK272" s="174">
        <f t="shared" ca="1" si="161"/>
        <v>0</v>
      </c>
      <c r="BL272" s="174">
        <f t="shared" ca="1" si="161"/>
        <v>0</v>
      </c>
      <c r="BM272" s="174">
        <f t="shared" ca="1" si="161"/>
        <v>0</v>
      </c>
      <c r="BN272" s="174">
        <f t="shared" ca="1" si="161"/>
        <v>0</v>
      </c>
      <c r="BO272" s="174">
        <f t="shared" ca="1" si="161"/>
        <v>0</v>
      </c>
      <c r="BP272" s="174">
        <f t="shared" ca="1" si="161"/>
        <v>0</v>
      </c>
      <c r="BQ272" s="174">
        <f t="shared" ca="1" si="161"/>
        <v>0</v>
      </c>
      <c r="BR272" s="174">
        <f t="shared" ca="1" si="161"/>
        <v>0</v>
      </c>
      <c r="BS272" s="177">
        <f t="shared" ca="1" si="134"/>
        <v>0</v>
      </c>
      <c r="BT272" s="175"/>
      <c r="BU272" s="178">
        <f ca="1">IF(NOT(debteliminator),0,IF(OR(E$11=0,W271+AM272-BD272&lt;=E$11),0,MIN(W271+AM272-BD272-E$11,$C272)))</f>
        <v>0</v>
      </c>
      <c r="BV272" s="174">
        <f ca="1">IF(NOT(debteliminator),0,IF(OR(F$11=0,X271+AN272-BE272&lt;=F$11),0,MIN(X271+AN272-BE272-F$11,$C272-SUM($BU272:BU272))))</f>
        <v>0</v>
      </c>
      <c r="BW272" s="174">
        <f ca="1">IF(NOT(debteliminator),0,IF(OR(G$11=0,Y271+AO272-BF272&lt;=G$11),0,MIN(Y271+AO272-BF272-G$11,$C272-SUM($BU272:BV272))))</f>
        <v>0</v>
      </c>
      <c r="BX272" s="174">
        <f ca="1">IF(NOT(debteliminator),0,IF(OR(H$11=0,Z271+AP272-BG272&lt;=H$11),0,MIN(Z271+AP272-BG272-H$11,$C272-SUM($BU272:BW272))))</f>
        <v>0</v>
      </c>
      <c r="BY272" s="174">
        <f ca="1">IF(NOT(debteliminator),0,IF(OR(I$11=0,AA271+AQ272-BH272&lt;=I$11),0,MIN(AA271+AQ272-BH272-I$11,$C272-SUM($BU272:BX272))))</f>
        <v>0</v>
      </c>
      <c r="BZ272" s="174">
        <f ca="1">IF(NOT(debteliminator),0,IF(OR(J$11=0,AB271+AR272-BI272&lt;=J$11),0,MIN(AB271+AR272-BI272-J$11,$C272-SUM($BU272:BY272))))</f>
        <v>0</v>
      </c>
      <c r="CA272" s="174">
        <f ca="1">IF(NOT(debteliminator),0,IF(OR(K$11=0,AC271+AS272-BJ272&lt;=K$11),0,MIN(AC271+AS272-BJ272-K$11,$C272-SUM($BU272:BZ272))))</f>
        <v>0</v>
      </c>
      <c r="CB272" s="174">
        <f ca="1">IF(NOT(debteliminator),0,IF(OR(L$11=0,AD271+AT272-BK272&lt;=L$11),0,MIN(AD271+AT272-BK272-L$11,$C272-SUM($BU272:CA272))))</f>
        <v>0</v>
      </c>
      <c r="CC272" s="174">
        <f ca="1">IF(NOT(debteliminator),0,IF(OR(M$11=0,AE271+AU272-BL272&lt;=M$11),0,MIN(AE271+AU272-BL272-M$11,$C272-SUM($BU272:CB272))))</f>
        <v>0</v>
      </c>
      <c r="CD272" s="174">
        <f ca="1">IF(NOT(debteliminator),0,IF(OR(N$11=0,AF271+AV272-BM272&lt;=N$11),0,MIN(AF271+AV272-BM272-N$11,$C272-SUM($BU272:CC272))))</f>
        <v>0</v>
      </c>
      <c r="CE272" s="174">
        <f ca="1">IF(NOT(debteliminator),0,IF(OR(O$11=0,AG271+AW272-BN272&lt;=O$11),0,MIN(AG271+AW272-BN272-O$11,$C272-SUM($BU272:CD272))))</f>
        <v>0</v>
      </c>
      <c r="CF272" s="174">
        <f ca="1">IF(NOT(debteliminator),0,IF(OR(P$11=0,AH271+AX272-BO272&lt;=P$11),0,MIN(AH271+AX272-BO272-P$11,$C272-SUM($BU272:CE272))))</f>
        <v>0</v>
      </c>
      <c r="CG272" s="174">
        <f ca="1">IF(NOT(debteliminator),0,IF(OR(Q$11=0,AI271+AY272-BP272&lt;=Q$11),0,MIN(AI271+AY272-BP272-Q$11,$C272-SUM($BU272:CF272))))</f>
        <v>0</v>
      </c>
      <c r="CH272" s="174">
        <f ca="1">IF(NOT(debteliminator),0,IF(OR(R$11=0,AJ271+AZ272-BQ272&lt;=R$11),0,MIN(AJ271+AZ272-BQ272-R$11,$C272-SUM($BU272:CG272))))</f>
        <v>0</v>
      </c>
      <c r="CI272" s="174">
        <f ca="1">IF(NOT(debteliminator),0,IF(OR(S$11=0,AK271+BA272-BR272&lt;=S$11),0,MIN(AK271+BA272-BR272-S$11,$C272-SUM($BU272:CH272))))</f>
        <v>0</v>
      </c>
      <c r="CJ272" s="177">
        <f t="shared" ca="1" si="135"/>
        <v>0</v>
      </c>
      <c r="CL272" s="178">
        <f t="shared" ca="1" si="138"/>
        <v>0</v>
      </c>
      <c r="CM272" s="174">
        <f ca="1">IF(X271&lt;=0,0,IF($C272-$CJ272&lt;=SUM($CL272:CL272),0,IF(BE272+$C272-$CJ272-SUM($CL272:CL272)&gt;X271+AN272,X271+AN272-BE272,$C272-$CJ272-SUM($CL272:CL272))))</f>
        <v>0</v>
      </c>
      <c r="CN272" s="174">
        <f ca="1">IF(Y271&lt;=0,0,IF($C272-$CJ272&lt;=SUM($CL272:CM272),0,IF(BF272+$C272-$CJ272-SUM($CL272:CM272)&gt;Y271+AO272,Y271+AO272-BF272,$C272-$CJ272-SUM($CL272:CM272))))</f>
        <v>0</v>
      </c>
      <c r="CO272" s="174">
        <f ca="1">IF(Z271&lt;=0,0,IF($C272-$CJ272&lt;=SUM($CL272:CN272),0,IF(BG272+$C272-$CJ272-SUM($CL272:CN272)&gt;Z271+AP272,Z271+AP272-BG272,$C272-$CJ272-SUM($CL272:CN272))))</f>
        <v>0</v>
      </c>
      <c r="CP272" s="174">
        <f ca="1">IF(AA271&lt;=0,0,IF($C272-$CJ272&lt;=SUM($CL272:CO272),0,IF(BH272+$C272-$CJ272-SUM($CL272:CO272)&gt;AA271+AQ272,AA271+AQ272-BH272,$C272-$CJ272-SUM($CL272:CO272))))</f>
        <v>0</v>
      </c>
      <c r="CQ272" s="174">
        <f ca="1">IF(AB271&lt;=0,0,IF($C272-$CJ272&lt;=SUM($CL272:CP272),0,IF(BI272+$C272-$CJ272-SUM($CL272:CP272)&gt;AB271+AR272,AB271+AR272-BI272,$C272-$CJ272-SUM($CL272:CP272))))</f>
        <v>0</v>
      </c>
      <c r="CR272" s="174">
        <f ca="1">IF(AC271&lt;=0,0,IF($C272-$CJ272&lt;=SUM($CL272:CQ272),0,IF(BJ272+$C272-$CJ272-SUM($CL272:CQ272)&gt;AC271+AS272,AC271+AS272-BJ272,$C272-$CJ272-SUM($CL272:CQ272))))</f>
        <v>0</v>
      </c>
      <c r="CS272" s="174">
        <f ca="1">IF(AD271&lt;=0,0,IF($C272-$CJ272&lt;=SUM($CL272:CR272),0,IF(BK272+$C272-$CJ272-SUM($CL272:CR272)&gt;AD271+AT272,AD271+AT272-BK272,$C272-$CJ272-SUM($CL272:CR272))))</f>
        <v>0</v>
      </c>
      <c r="CT272" s="174">
        <f ca="1">IF(AE271&lt;=0,0,IF($C272-$CJ272&lt;=SUM($CL272:CS272),0,IF(BL272+$C272-$CJ272-SUM($CL272:CS272)&gt;AE271+AU272,AE271+AU272-BL272,$C272-$CJ272-SUM($CL272:CS272))))</f>
        <v>0</v>
      </c>
      <c r="CU272" s="174">
        <f ca="1">IF(AF271&lt;=0,0,IF($C272-$CJ272&lt;=SUM($CL272:CT272),0,IF(BM272+$C272-$CJ272-SUM($CL272:CT272)&gt;AF271+AV272,AF271+AV272-BM272,$C272-$CJ272-SUM($CL272:CT272))))</f>
        <v>0</v>
      </c>
      <c r="CV272" s="174">
        <f ca="1">IF(AG271&lt;=0,0,IF($C272-$CJ272&lt;=SUM($CL272:CU272),0,IF(BN272+$C272-$CJ272-SUM($CL272:CU272)&gt;AG271+AW272,AG271+AW272-BN272,$C272-$CJ272-SUM($CL272:CU272))))</f>
        <v>0</v>
      </c>
      <c r="CW272" s="174">
        <f ca="1">IF(AH271&lt;=0,0,IF($C272-$CJ272&lt;=SUM($CL272:CV272),0,IF(BO272+$C272-$CJ272-SUM($CL272:CV272)&gt;AH271+AX272,AH271+AX272-BO272,$C272-$CJ272-SUM($CL272:CV272))))</f>
        <v>0</v>
      </c>
      <c r="CX272" s="174">
        <f ca="1">IF(AI271&lt;=0,0,IF($C272-$CJ272&lt;=SUM($CL272:CW272),0,IF(BP272+$C272-$CJ272-SUM($CL272:CW272)&gt;AI271+AY272,AI271+AY272-BP272,$C272-$CJ272-SUM($CL272:CW272))))</f>
        <v>0</v>
      </c>
      <c r="CY272" s="174">
        <f ca="1">IF(AJ271&lt;=0,0,IF($C272-$CJ272&lt;=SUM($CL272:CX272),0,IF(BQ272+$C272-$CJ272-SUM($CL272:CX272)&gt;AJ271+AZ272,AJ271+AZ272-BQ272,$C272-$CJ272-SUM($CL272:CX272))))</f>
        <v>0</v>
      </c>
      <c r="CZ272" s="174">
        <f ca="1">IF(AK271&lt;=0,0,IF($C272-$CJ272&lt;=SUM($CL272:CY272),0,IF(BR272+$C272-$CJ272-SUM($CL272:CY272)&gt;AK271+BA272,AK271+BA272-BR272,$C272-$CJ272-SUM($CL272:CY272))))</f>
        <v>0</v>
      </c>
      <c r="DA272" s="176"/>
      <c r="DB272" s="176"/>
    </row>
    <row r="273" spans="1:106">
      <c r="A273" s="165" t="str">
        <f t="shared" ca="1" si="124"/>
        <v/>
      </c>
      <c r="B273" s="166" t="e">
        <f t="shared" ca="1" si="136"/>
        <v>#N/A</v>
      </c>
      <c r="C273" s="169" t="str">
        <f ca="1">IF(A273="","",IF(debteliminator,IF(($E$7-BS273)&lt;0,0,$E$7-BS273),0)+D273)</f>
        <v/>
      </c>
      <c r="D273" s="420"/>
      <c r="E273" s="172">
        <f t="shared" ca="1" si="137"/>
        <v>0</v>
      </c>
      <c r="F273" s="172">
        <f t="shared" ca="1" si="139"/>
        <v>0</v>
      </c>
      <c r="G273" s="172">
        <f t="shared" ca="1" si="140"/>
        <v>0</v>
      </c>
      <c r="H273" s="172">
        <f t="shared" ca="1" si="141"/>
        <v>0</v>
      </c>
      <c r="I273" s="172">
        <f t="shared" ca="1" si="142"/>
        <v>0</v>
      </c>
      <c r="J273" s="172">
        <f t="shared" ca="1" si="143"/>
        <v>0</v>
      </c>
      <c r="K273" s="172">
        <f t="shared" ca="1" si="144"/>
        <v>0</v>
      </c>
      <c r="L273" s="172">
        <f t="shared" ca="1" si="145"/>
        <v>0</v>
      </c>
      <c r="M273" s="172">
        <f t="shared" ca="1" si="146"/>
        <v>0</v>
      </c>
      <c r="N273" s="172">
        <f t="shared" ca="1" si="147"/>
        <v>0</v>
      </c>
      <c r="O273" s="172">
        <f t="shared" ca="1" si="148"/>
        <v>0</v>
      </c>
      <c r="P273" s="172">
        <f t="shared" ca="1" si="149"/>
        <v>0</v>
      </c>
      <c r="Q273" s="172">
        <f t="shared" ca="1" si="150"/>
        <v>0</v>
      </c>
      <c r="R273" s="172">
        <f t="shared" ca="1" si="151"/>
        <v>0</v>
      </c>
      <c r="S273" s="172">
        <f t="shared" ca="1" si="152"/>
        <v>0</v>
      </c>
      <c r="U273" s="169">
        <f t="shared" ca="1" si="125"/>
        <v>0</v>
      </c>
      <c r="V273" s="173">
        <f t="shared" ca="1" si="126"/>
        <v>0</v>
      </c>
      <c r="W273" s="174">
        <f t="shared" ca="1" si="127"/>
        <v>0</v>
      </c>
      <c r="X273" s="174">
        <f t="shared" ca="1" si="159"/>
        <v>0</v>
      </c>
      <c r="Y273" s="174">
        <f t="shared" ca="1" si="159"/>
        <v>0</v>
      </c>
      <c r="Z273" s="174">
        <f t="shared" ca="1" si="159"/>
        <v>0</v>
      </c>
      <c r="AA273" s="174">
        <f t="shared" ca="1" si="159"/>
        <v>0</v>
      </c>
      <c r="AB273" s="174">
        <f t="shared" ca="1" si="159"/>
        <v>0</v>
      </c>
      <c r="AC273" s="174">
        <f t="shared" ca="1" si="159"/>
        <v>0</v>
      </c>
      <c r="AD273" s="174">
        <f t="shared" ca="1" si="159"/>
        <v>0</v>
      </c>
      <c r="AE273" s="174">
        <f t="shared" ca="1" si="159"/>
        <v>0</v>
      </c>
      <c r="AF273" s="174">
        <f t="shared" ca="1" si="159"/>
        <v>0</v>
      </c>
      <c r="AG273" s="174">
        <f t="shared" ca="1" si="159"/>
        <v>0</v>
      </c>
      <c r="AH273" s="174">
        <f t="shared" ca="1" si="159"/>
        <v>0</v>
      </c>
      <c r="AI273" s="174">
        <f t="shared" ca="1" si="159"/>
        <v>0</v>
      </c>
      <c r="AJ273" s="174">
        <f t="shared" ca="1" si="159"/>
        <v>0</v>
      </c>
      <c r="AK273" s="174">
        <f t="shared" ca="1" si="159"/>
        <v>0</v>
      </c>
      <c r="AL273" s="179"/>
      <c r="AM273" s="174">
        <f t="shared" ca="1" si="129"/>
        <v>0</v>
      </c>
      <c r="AN273" s="174">
        <f t="shared" ca="1" si="160"/>
        <v>0</v>
      </c>
      <c r="AO273" s="174">
        <f t="shared" ca="1" si="160"/>
        <v>0</v>
      </c>
      <c r="AP273" s="174">
        <f t="shared" ca="1" si="160"/>
        <v>0</v>
      </c>
      <c r="AQ273" s="174">
        <f t="shared" ca="1" si="160"/>
        <v>0</v>
      </c>
      <c r="AR273" s="174">
        <f t="shared" ca="1" si="160"/>
        <v>0</v>
      </c>
      <c r="AS273" s="174">
        <f t="shared" ca="1" si="160"/>
        <v>0</v>
      </c>
      <c r="AT273" s="174">
        <f t="shared" ca="1" si="160"/>
        <v>0</v>
      </c>
      <c r="AU273" s="174">
        <f t="shared" ca="1" si="160"/>
        <v>0</v>
      </c>
      <c r="AV273" s="174">
        <f t="shared" ca="1" si="160"/>
        <v>0</v>
      </c>
      <c r="AW273" s="174">
        <f t="shared" ca="1" si="160"/>
        <v>0</v>
      </c>
      <c r="AX273" s="174">
        <f t="shared" ca="1" si="160"/>
        <v>0</v>
      </c>
      <c r="AY273" s="174">
        <f t="shared" ca="1" si="160"/>
        <v>0</v>
      </c>
      <c r="AZ273" s="174">
        <f t="shared" ca="1" si="160"/>
        <v>0</v>
      </c>
      <c r="BA273" s="174">
        <f t="shared" ca="1" si="160"/>
        <v>0</v>
      </c>
      <c r="BB273" s="175">
        <f t="shared" ca="1" si="131"/>
        <v>0</v>
      </c>
      <c r="BC273" s="176"/>
      <c r="BD273" s="174">
        <f t="shared" ca="1" si="132"/>
        <v>0</v>
      </c>
      <c r="BE273" s="174">
        <f t="shared" ca="1" si="161"/>
        <v>0</v>
      </c>
      <c r="BF273" s="174">
        <f t="shared" ca="1" si="161"/>
        <v>0</v>
      </c>
      <c r="BG273" s="174">
        <f t="shared" ca="1" si="161"/>
        <v>0</v>
      </c>
      <c r="BH273" s="174">
        <f t="shared" ca="1" si="161"/>
        <v>0</v>
      </c>
      <c r="BI273" s="174">
        <f t="shared" ca="1" si="161"/>
        <v>0</v>
      </c>
      <c r="BJ273" s="174">
        <f t="shared" ca="1" si="161"/>
        <v>0</v>
      </c>
      <c r="BK273" s="174">
        <f t="shared" ca="1" si="161"/>
        <v>0</v>
      </c>
      <c r="BL273" s="174">
        <f t="shared" ca="1" si="161"/>
        <v>0</v>
      </c>
      <c r="BM273" s="174">
        <f t="shared" ca="1" si="161"/>
        <v>0</v>
      </c>
      <c r="BN273" s="174">
        <f t="shared" ca="1" si="161"/>
        <v>0</v>
      </c>
      <c r="BO273" s="174">
        <f t="shared" ca="1" si="161"/>
        <v>0</v>
      </c>
      <c r="BP273" s="174">
        <f t="shared" ca="1" si="161"/>
        <v>0</v>
      </c>
      <c r="BQ273" s="174">
        <f t="shared" ca="1" si="161"/>
        <v>0</v>
      </c>
      <c r="BR273" s="174">
        <f t="shared" ca="1" si="161"/>
        <v>0</v>
      </c>
      <c r="BS273" s="177">
        <f t="shared" ca="1" si="134"/>
        <v>0</v>
      </c>
      <c r="BT273" s="175"/>
      <c r="BU273" s="178">
        <f ca="1">IF(NOT(debteliminator),0,IF(OR(E$11=0,W272+AM273-BD273&lt;=E$11),0,MIN(W272+AM273-BD273-E$11,$C273)))</f>
        <v>0</v>
      </c>
      <c r="BV273" s="174">
        <f ca="1">IF(NOT(debteliminator),0,IF(OR(F$11=0,X272+AN273-BE273&lt;=F$11),0,MIN(X272+AN273-BE273-F$11,$C273-SUM($BU273:BU273))))</f>
        <v>0</v>
      </c>
      <c r="BW273" s="174">
        <f ca="1">IF(NOT(debteliminator),0,IF(OR(G$11=0,Y272+AO273-BF273&lt;=G$11),0,MIN(Y272+AO273-BF273-G$11,$C273-SUM($BU273:BV273))))</f>
        <v>0</v>
      </c>
      <c r="BX273" s="174">
        <f ca="1">IF(NOT(debteliminator),0,IF(OR(H$11=0,Z272+AP273-BG273&lt;=H$11),0,MIN(Z272+AP273-BG273-H$11,$C273-SUM($BU273:BW273))))</f>
        <v>0</v>
      </c>
      <c r="BY273" s="174">
        <f ca="1">IF(NOT(debteliminator),0,IF(OR(I$11=0,AA272+AQ273-BH273&lt;=I$11),0,MIN(AA272+AQ273-BH273-I$11,$C273-SUM($BU273:BX273))))</f>
        <v>0</v>
      </c>
      <c r="BZ273" s="174">
        <f ca="1">IF(NOT(debteliminator),0,IF(OR(J$11=0,AB272+AR273-BI273&lt;=J$11),0,MIN(AB272+AR273-BI273-J$11,$C273-SUM($BU273:BY273))))</f>
        <v>0</v>
      </c>
      <c r="CA273" s="174">
        <f ca="1">IF(NOT(debteliminator),0,IF(OR(K$11=0,AC272+AS273-BJ273&lt;=K$11),0,MIN(AC272+AS273-BJ273-K$11,$C273-SUM($BU273:BZ273))))</f>
        <v>0</v>
      </c>
      <c r="CB273" s="174">
        <f ca="1">IF(NOT(debteliminator),0,IF(OR(L$11=0,AD272+AT273-BK273&lt;=L$11),0,MIN(AD272+AT273-BK273-L$11,$C273-SUM($BU273:CA273))))</f>
        <v>0</v>
      </c>
      <c r="CC273" s="174">
        <f ca="1">IF(NOT(debteliminator),0,IF(OR(M$11=0,AE272+AU273-BL273&lt;=M$11),0,MIN(AE272+AU273-BL273-M$11,$C273-SUM($BU273:CB273))))</f>
        <v>0</v>
      </c>
      <c r="CD273" s="174">
        <f ca="1">IF(NOT(debteliminator),0,IF(OR(N$11=0,AF272+AV273-BM273&lt;=N$11),0,MIN(AF272+AV273-BM273-N$11,$C273-SUM($BU273:CC273))))</f>
        <v>0</v>
      </c>
      <c r="CE273" s="174">
        <f ca="1">IF(NOT(debteliminator),0,IF(OR(O$11=0,AG272+AW273-BN273&lt;=O$11),0,MIN(AG272+AW273-BN273-O$11,$C273-SUM($BU273:CD273))))</f>
        <v>0</v>
      </c>
      <c r="CF273" s="174">
        <f ca="1">IF(NOT(debteliminator),0,IF(OR(P$11=0,AH272+AX273-BO273&lt;=P$11),0,MIN(AH272+AX273-BO273-P$11,$C273-SUM($BU273:CE273))))</f>
        <v>0</v>
      </c>
      <c r="CG273" s="174">
        <f ca="1">IF(NOT(debteliminator),0,IF(OR(Q$11=0,AI272+AY273-BP273&lt;=Q$11),0,MIN(AI272+AY273-BP273-Q$11,$C273-SUM($BU273:CF273))))</f>
        <v>0</v>
      </c>
      <c r="CH273" s="174">
        <f ca="1">IF(NOT(debteliminator),0,IF(OR(R$11=0,AJ272+AZ273-BQ273&lt;=R$11),0,MIN(AJ272+AZ273-BQ273-R$11,$C273-SUM($BU273:CG273))))</f>
        <v>0</v>
      </c>
      <c r="CI273" s="174">
        <f ca="1">IF(NOT(debteliminator),0,IF(OR(S$11=0,AK272+BA273-BR273&lt;=S$11),0,MIN(AK272+BA273-BR273-S$11,$C273-SUM($BU273:CH273))))</f>
        <v>0</v>
      </c>
      <c r="CJ273" s="177">
        <f t="shared" ca="1" si="135"/>
        <v>0</v>
      </c>
      <c r="CL273" s="178">
        <f t="shared" ca="1" si="138"/>
        <v>0</v>
      </c>
      <c r="CM273" s="174">
        <f ca="1">IF(X272&lt;=0,0,IF($C273-$CJ273&lt;=SUM($CL273:CL273),0,IF(BE273+$C273-$CJ273-SUM($CL273:CL273)&gt;X272+AN273,X272+AN273-BE273,$C273-$CJ273-SUM($CL273:CL273))))</f>
        <v>0</v>
      </c>
      <c r="CN273" s="174">
        <f ca="1">IF(Y272&lt;=0,0,IF($C273-$CJ273&lt;=SUM($CL273:CM273),0,IF(BF273+$C273-$CJ273-SUM($CL273:CM273)&gt;Y272+AO273,Y272+AO273-BF273,$C273-$CJ273-SUM($CL273:CM273))))</f>
        <v>0</v>
      </c>
      <c r="CO273" s="174">
        <f ca="1">IF(Z272&lt;=0,0,IF($C273-$CJ273&lt;=SUM($CL273:CN273),0,IF(BG273+$C273-$CJ273-SUM($CL273:CN273)&gt;Z272+AP273,Z272+AP273-BG273,$C273-$CJ273-SUM($CL273:CN273))))</f>
        <v>0</v>
      </c>
      <c r="CP273" s="174">
        <f ca="1">IF(AA272&lt;=0,0,IF($C273-$CJ273&lt;=SUM($CL273:CO273),0,IF(BH273+$C273-$CJ273-SUM($CL273:CO273)&gt;AA272+AQ273,AA272+AQ273-BH273,$C273-$CJ273-SUM($CL273:CO273))))</f>
        <v>0</v>
      </c>
      <c r="CQ273" s="174">
        <f ca="1">IF(AB272&lt;=0,0,IF($C273-$CJ273&lt;=SUM($CL273:CP273),0,IF(BI273+$C273-$CJ273-SUM($CL273:CP273)&gt;AB272+AR273,AB272+AR273-BI273,$C273-$CJ273-SUM($CL273:CP273))))</f>
        <v>0</v>
      </c>
      <c r="CR273" s="174">
        <f ca="1">IF(AC272&lt;=0,0,IF($C273-$CJ273&lt;=SUM($CL273:CQ273),0,IF(BJ273+$C273-$CJ273-SUM($CL273:CQ273)&gt;AC272+AS273,AC272+AS273-BJ273,$C273-$CJ273-SUM($CL273:CQ273))))</f>
        <v>0</v>
      </c>
      <c r="CS273" s="174">
        <f ca="1">IF(AD272&lt;=0,0,IF($C273-$CJ273&lt;=SUM($CL273:CR273),0,IF(BK273+$C273-$CJ273-SUM($CL273:CR273)&gt;AD272+AT273,AD272+AT273-BK273,$C273-$CJ273-SUM($CL273:CR273))))</f>
        <v>0</v>
      </c>
      <c r="CT273" s="174">
        <f ca="1">IF(AE272&lt;=0,0,IF($C273-$CJ273&lt;=SUM($CL273:CS273),0,IF(BL273+$C273-$CJ273-SUM($CL273:CS273)&gt;AE272+AU273,AE272+AU273-BL273,$C273-$CJ273-SUM($CL273:CS273))))</f>
        <v>0</v>
      </c>
      <c r="CU273" s="174">
        <f ca="1">IF(AF272&lt;=0,0,IF($C273-$CJ273&lt;=SUM($CL273:CT273),0,IF(BM273+$C273-$CJ273-SUM($CL273:CT273)&gt;AF272+AV273,AF272+AV273-BM273,$C273-$CJ273-SUM($CL273:CT273))))</f>
        <v>0</v>
      </c>
      <c r="CV273" s="174">
        <f ca="1">IF(AG272&lt;=0,0,IF($C273-$CJ273&lt;=SUM($CL273:CU273),0,IF(BN273+$C273-$CJ273-SUM($CL273:CU273)&gt;AG272+AW273,AG272+AW273-BN273,$C273-$CJ273-SUM($CL273:CU273))))</f>
        <v>0</v>
      </c>
      <c r="CW273" s="174">
        <f ca="1">IF(AH272&lt;=0,0,IF($C273-$CJ273&lt;=SUM($CL273:CV273),0,IF(BO273+$C273-$CJ273-SUM($CL273:CV273)&gt;AH272+AX273,AH272+AX273-BO273,$C273-$CJ273-SUM($CL273:CV273))))</f>
        <v>0</v>
      </c>
      <c r="CX273" s="174">
        <f ca="1">IF(AI272&lt;=0,0,IF($C273-$CJ273&lt;=SUM($CL273:CW273),0,IF(BP273+$C273-$CJ273-SUM($CL273:CW273)&gt;AI272+AY273,AI272+AY273-BP273,$C273-$CJ273-SUM($CL273:CW273))))</f>
        <v>0</v>
      </c>
      <c r="CY273" s="174">
        <f ca="1">IF(AJ272&lt;=0,0,IF($C273-$CJ273&lt;=SUM($CL273:CX273),0,IF(BQ273+$C273-$CJ273-SUM($CL273:CX273)&gt;AJ272+AZ273,AJ272+AZ273-BQ273,$C273-$CJ273-SUM($CL273:CX273))))</f>
        <v>0</v>
      </c>
      <c r="CZ273" s="174">
        <f ca="1">IF(AK272&lt;=0,0,IF($C273-$CJ273&lt;=SUM($CL273:CY273),0,IF(BR273+$C273-$CJ273-SUM($CL273:CY273)&gt;AK272+BA273,AK272+BA273-BR273,$C273-$CJ273-SUM($CL273:CY273))))</f>
        <v>0</v>
      </c>
      <c r="DA273" s="176"/>
      <c r="DB273" s="176"/>
    </row>
    <row r="274" spans="1:106">
      <c r="A274" s="165" t="str">
        <f t="shared" ca="1" si="124"/>
        <v/>
      </c>
      <c r="B274" s="166" t="e">
        <f t="shared" ca="1" si="136"/>
        <v>#N/A</v>
      </c>
      <c r="C274" s="169" t="str">
        <f ca="1">IF(A274="","",IF(debteliminator,IF(($E$7-BS274)&lt;0,0,$E$7-BS274),0)+D274)</f>
        <v/>
      </c>
      <c r="D274" s="420"/>
      <c r="E274" s="172">
        <f t="shared" ca="1" si="137"/>
        <v>0</v>
      </c>
      <c r="F274" s="172">
        <f t="shared" ca="1" si="139"/>
        <v>0</v>
      </c>
      <c r="G274" s="172">
        <f t="shared" ca="1" si="140"/>
        <v>0</v>
      </c>
      <c r="H274" s="172">
        <f t="shared" ca="1" si="141"/>
        <v>0</v>
      </c>
      <c r="I274" s="172">
        <f t="shared" ca="1" si="142"/>
        <v>0</v>
      </c>
      <c r="J274" s="172">
        <f t="shared" ca="1" si="143"/>
        <v>0</v>
      </c>
      <c r="K274" s="172">
        <f t="shared" ca="1" si="144"/>
        <v>0</v>
      </c>
      <c r="L274" s="172">
        <f t="shared" ca="1" si="145"/>
        <v>0</v>
      </c>
      <c r="M274" s="172">
        <f t="shared" ca="1" si="146"/>
        <v>0</v>
      </c>
      <c r="N274" s="172">
        <f t="shared" ca="1" si="147"/>
        <v>0</v>
      </c>
      <c r="O274" s="172">
        <f t="shared" ca="1" si="148"/>
        <v>0</v>
      </c>
      <c r="P274" s="172">
        <f t="shared" ca="1" si="149"/>
        <v>0</v>
      </c>
      <c r="Q274" s="172">
        <f t="shared" ca="1" si="150"/>
        <v>0</v>
      </c>
      <c r="R274" s="172">
        <f t="shared" ca="1" si="151"/>
        <v>0</v>
      </c>
      <c r="S274" s="172">
        <f t="shared" ca="1" si="152"/>
        <v>0</v>
      </c>
      <c r="U274" s="169">
        <f t="shared" ca="1" si="125"/>
        <v>0</v>
      </c>
      <c r="V274" s="173">
        <f t="shared" ca="1" si="126"/>
        <v>0</v>
      </c>
      <c r="W274" s="174">
        <f t="shared" ca="1" si="127"/>
        <v>0</v>
      </c>
      <c r="X274" s="174">
        <f t="shared" ca="1" si="159"/>
        <v>0</v>
      </c>
      <c r="Y274" s="174">
        <f t="shared" ca="1" si="159"/>
        <v>0</v>
      </c>
      <c r="Z274" s="174">
        <f t="shared" ca="1" si="159"/>
        <v>0</v>
      </c>
      <c r="AA274" s="174">
        <f t="shared" ca="1" si="159"/>
        <v>0</v>
      </c>
      <c r="AB274" s="174">
        <f t="shared" ca="1" si="159"/>
        <v>0</v>
      </c>
      <c r="AC274" s="174">
        <f t="shared" ca="1" si="159"/>
        <v>0</v>
      </c>
      <c r="AD274" s="174">
        <f t="shared" ca="1" si="159"/>
        <v>0</v>
      </c>
      <c r="AE274" s="174">
        <f t="shared" ca="1" si="159"/>
        <v>0</v>
      </c>
      <c r="AF274" s="174">
        <f t="shared" ca="1" si="159"/>
        <v>0</v>
      </c>
      <c r="AG274" s="174">
        <f t="shared" ca="1" si="159"/>
        <v>0</v>
      </c>
      <c r="AH274" s="174">
        <f t="shared" ca="1" si="159"/>
        <v>0</v>
      </c>
      <c r="AI274" s="174">
        <f t="shared" ca="1" si="159"/>
        <v>0</v>
      </c>
      <c r="AJ274" s="174">
        <f t="shared" ca="1" si="159"/>
        <v>0</v>
      </c>
      <c r="AK274" s="174">
        <f t="shared" ca="1" si="159"/>
        <v>0</v>
      </c>
      <c r="AL274" s="179"/>
      <c r="AM274" s="174">
        <f t="shared" ca="1" si="129"/>
        <v>0</v>
      </c>
      <c r="AN274" s="174">
        <f t="shared" ca="1" si="160"/>
        <v>0</v>
      </c>
      <c r="AO274" s="174">
        <f t="shared" ca="1" si="160"/>
        <v>0</v>
      </c>
      <c r="AP274" s="174">
        <f t="shared" ca="1" si="160"/>
        <v>0</v>
      </c>
      <c r="AQ274" s="174">
        <f t="shared" ca="1" si="160"/>
        <v>0</v>
      </c>
      <c r="AR274" s="174">
        <f t="shared" ca="1" si="160"/>
        <v>0</v>
      </c>
      <c r="AS274" s="174">
        <f t="shared" ca="1" si="160"/>
        <v>0</v>
      </c>
      <c r="AT274" s="174">
        <f t="shared" ca="1" si="160"/>
        <v>0</v>
      </c>
      <c r="AU274" s="174">
        <f t="shared" ca="1" si="160"/>
        <v>0</v>
      </c>
      <c r="AV274" s="174">
        <f t="shared" ca="1" si="160"/>
        <v>0</v>
      </c>
      <c r="AW274" s="174">
        <f t="shared" ca="1" si="160"/>
        <v>0</v>
      </c>
      <c r="AX274" s="174">
        <f t="shared" ca="1" si="160"/>
        <v>0</v>
      </c>
      <c r="AY274" s="174">
        <f t="shared" ca="1" si="160"/>
        <v>0</v>
      </c>
      <c r="AZ274" s="174">
        <f t="shared" ca="1" si="160"/>
        <v>0</v>
      </c>
      <c r="BA274" s="174">
        <f t="shared" ca="1" si="160"/>
        <v>0</v>
      </c>
      <c r="BB274" s="175">
        <f t="shared" ca="1" si="131"/>
        <v>0</v>
      </c>
      <c r="BC274" s="176"/>
      <c r="BD274" s="174">
        <f t="shared" ca="1" si="132"/>
        <v>0</v>
      </c>
      <c r="BE274" s="174">
        <f t="shared" ca="1" si="161"/>
        <v>0</v>
      </c>
      <c r="BF274" s="174">
        <f t="shared" ca="1" si="161"/>
        <v>0</v>
      </c>
      <c r="BG274" s="174">
        <f t="shared" ca="1" si="161"/>
        <v>0</v>
      </c>
      <c r="BH274" s="174">
        <f t="shared" ca="1" si="161"/>
        <v>0</v>
      </c>
      <c r="BI274" s="174">
        <f t="shared" ca="1" si="161"/>
        <v>0</v>
      </c>
      <c r="BJ274" s="174">
        <f t="shared" ca="1" si="161"/>
        <v>0</v>
      </c>
      <c r="BK274" s="174">
        <f t="shared" ca="1" si="161"/>
        <v>0</v>
      </c>
      <c r="BL274" s="174">
        <f t="shared" ca="1" si="161"/>
        <v>0</v>
      </c>
      <c r="BM274" s="174">
        <f t="shared" ca="1" si="161"/>
        <v>0</v>
      </c>
      <c r="BN274" s="174">
        <f t="shared" ca="1" si="161"/>
        <v>0</v>
      </c>
      <c r="BO274" s="174">
        <f t="shared" ca="1" si="161"/>
        <v>0</v>
      </c>
      <c r="BP274" s="174">
        <f t="shared" ca="1" si="161"/>
        <v>0</v>
      </c>
      <c r="BQ274" s="174">
        <f t="shared" ca="1" si="161"/>
        <v>0</v>
      </c>
      <c r="BR274" s="174">
        <f t="shared" ca="1" si="161"/>
        <v>0</v>
      </c>
      <c r="BS274" s="177">
        <f t="shared" ca="1" si="134"/>
        <v>0</v>
      </c>
      <c r="BT274" s="175"/>
      <c r="BU274" s="178">
        <f ca="1">IF(NOT(debteliminator),0,IF(OR(E$11=0,W273+AM274-BD274&lt;=E$11),0,MIN(W273+AM274-BD274-E$11,$C274)))</f>
        <v>0</v>
      </c>
      <c r="BV274" s="174">
        <f ca="1">IF(NOT(debteliminator),0,IF(OR(F$11=0,X273+AN274-BE274&lt;=F$11),0,MIN(X273+AN274-BE274-F$11,$C274-SUM($BU274:BU274))))</f>
        <v>0</v>
      </c>
      <c r="BW274" s="174">
        <f ca="1">IF(NOT(debteliminator),0,IF(OR(G$11=0,Y273+AO274-BF274&lt;=G$11),0,MIN(Y273+AO274-BF274-G$11,$C274-SUM($BU274:BV274))))</f>
        <v>0</v>
      </c>
      <c r="BX274" s="174">
        <f ca="1">IF(NOT(debteliminator),0,IF(OR(H$11=0,Z273+AP274-BG274&lt;=H$11),0,MIN(Z273+AP274-BG274-H$11,$C274-SUM($BU274:BW274))))</f>
        <v>0</v>
      </c>
      <c r="BY274" s="174">
        <f ca="1">IF(NOT(debteliminator),0,IF(OR(I$11=0,AA273+AQ274-BH274&lt;=I$11),0,MIN(AA273+AQ274-BH274-I$11,$C274-SUM($BU274:BX274))))</f>
        <v>0</v>
      </c>
      <c r="BZ274" s="174">
        <f ca="1">IF(NOT(debteliminator),0,IF(OR(J$11=0,AB273+AR274-BI274&lt;=J$11),0,MIN(AB273+AR274-BI274-J$11,$C274-SUM($BU274:BY274))))</f>
        <v>0</v>
      </c>
      <c r="CA274" s="174">
        <f ca="1">IF(NOT(debteliminator),0,IF(OR(K$11=0,AC273+AS274-BJ274&lt;=K$11),0,MIN(AC273+AS274-BJ274-K$11,$C274-SUM($BU274:BZ274))))</f>
        <v>0</v>
      </c>
      <c r="CB274" s="174">
        <f ca="1">IF(NOT(debteliminator),0,IF(OR(L$11=0,AD273+AT274-BK274&lt;=L$11),0,MIN(AD273+AT274-BK274-L$11,$C274-SUM($BU274:CA274))))</f>
        <v>0</v>
      </c>
      <c r="CC274" s="174">
        <f ca="1">IF(NOT(debteliminator),0,IF(OR(M$11=0,AE273+AU274-BL274&lt;=M$11),0,MIN(AE273+AU274-BL274-M$11,$C274-SUM($BU274:CB274))))</f>
        <v>0</v>
      </c>
      <c r="CD274" s="174">
        <f ca="1">IF(NOT(debteliminator),0,IF(OR(N$11=0,AF273+AV274-BM274&lt;=N$11),0,MIN(AF273+AV274-BM274-N$11,$C274-SUM($BU274:CC274))))</f>
        <v>0</v>
      </c>
      <c r="CE274" s="174">
        <f ca="1">IF(NOT(debteliminator),0,IF(OR(O$11=0,AG273+AW274-BN274&lt;=O$11),0,MIN(AG273+AW274-BN274-O$11,$C274-SUM($BU274:CD274))))</f>
        <v>0</v>
      </c>
      <c r="CF274" s="174">
        <f ca="1">IF(NOT(debteliminator),0,IF(OR(P$11=0,AH273+AX274-BO274&lt;=P$11),0,MIN(AH273+AX274-BO274-P$11,$C274-SUM($BU274:CE274))))</f>
        <v>0</v>
      </c>
      <c r="CG274" s="174">
        <f ca="1">IF(NOT(debteliminator),0,IF(OR(Q$11=0,AI273+AY274-BP274&lt;=Q$11),0,MIN(AI273+AY274-BP274-Q$11,$C274-SUM($BU274:CF274))))</f>
        <v>0</v>
      </c>
      <c r="CH274" s="174">
        <f ca="1">IF(NOT(debteliminator),0,IF(OR(R$11=0,AJ273+AZ274-BQ274&lt;=R$11),0,MIN(AJ273+AZ274-BQ274-R$11,$C274-SUM($BU274:CG274))))</f>
        <v>0</v>
      </c>
      <c r="CI274" s="174">
        <f ca="1">IF(NOT(debteliminator),0,IF(OR(S$11=0,AK273+BA274-BR274&lt;=S$11),0,MIN(AK273+BA274-BR274-S$11,$C274-SUM($BU274:CH274))))</f>
        <v>0</v>
      </c>
      <c r="CJ274" s="177">
        <f t="shared" ca="1" si="135"/>
        <v>0</v>
      </c>
      <c r="CL274" s="178">
        <f t="shared" ca="1" si="138"/>
        <v>0</v>
      </c>
      <c r="CM274" s="174">
        <f ca="1">IF(X273&lt;=0,0,IF($C274-$CJ274&lt;=SUM($CL274:CL274),0,IF(BE274+$C274-$CJ274-SUM($CL274:CL274)&gt;X273+AN274,X273+AN274-BE274,$C274-$CJ274-SUM($CL274:CL274))))</f>
        <v>0</v>
      </c>
      <c r="CN274" s="174">
        <f ca="1">IF(Y273&lt;=0,0,IF($C274-$CJ274&lt;=SUM($CL274:CM274),0,IF(BF274+$C274-$CJ274-SUM($CL274:CM274)&gt;Y273+AO274,Y273+AO274-BF274,$C274-$CJ274-SUM($CL274:CM274))))</f>
        <v>0</v>
      </c>
      <c r="CO274" s="174">
        <f ca="1">IF(Z273&lt;=0,0,IF($C274-$CJ274&lt;=SUM($CL274:CN274),0,IF(BG274+$C274-$CJ274-SUM($CL274:CN274)&gt;Z273+AP274,Z273+AP274-BG274,$C274-$CJ274-SUM($CL274:CN274))))</f>
        <v>0</v>
      </c>
      <c r="CP274" s="174">
        <f ca="1">IF(AA273&lt;=0,0,IF($C274-$CJ274&lt;=SUM($CL274:CO274),0,IF(BH274+$C274-$CJ274-SUM($CL274:CO274)&gt;AA273+AQ274,AA273+AQ274-BH274,$C274-$CJ274-SUM($CL274:CO274))))</f>
        <v>0</v>
      </c>
      <c r="CQ274" s="174">
        <f ca="1">IF(AB273&lt;=0,0,IF($C274-$CJ274&lt;=SUM($CL274:CP274),0,IF(BI274+$C274-$CJ274-SUM($CL274:CP274)&gt;AB273+AR274,AB273+AR274-BI274,$C274-$CJ274-SUM($CL274:CP274))))</f>
        <v>0</v>
      </c>
      <c r="CR274" s="174">
        <f ca="1">IF(AC273&lt;=0,0,IF($C274-$CJ274&lt;=SUM($CL274:CQ274),0,IF(BJ274+$C274-$CJ274-SUM($CL274:CQ274)&gt;AC273+AS274,AC273+AS274-BJ274,$C274-$CJ274-SUM($CL274:CQ274))))</f>
        <v>0</v>
      </c>
      <c r="CS274" s="174">
        <f ca="1">IF(AD273&lt;=0,0,IF($C274-$CJ274&lt;=SUM($CL274:CR274),0,IF(BK274+$C274-$CJ274-SUM($CL274:CR274)&gt;AD273+AT274,AD273+AT274-BK274,$C274-$CJ274-SUM($CL274:CR274))))</f>
        <v>0</v>
      </c>
      <c r="CT274" s="174">
        <f ca="1">IF(AE273&lt;=0,0,IF($C274-$CJ274&lt;=SUM($CL274:CS274),0,IF(BL274+$C274-$CJ274-SUM($CL274:CS274)&gt;AE273+AU274,AE273+AU274-BL274,$C274-$CJ274-SUM($CL274:CS274))))</f>
        <v>0</v>
      </c>
      <c r="CU274" s="174">
        <f ca="1">IF(AF273&lt;=0,0,IF($C274-$CJ274&lt;=SUM($CL274:CT274),0,IF(BM274+$C274-$CJ274-SUM($CL274:CT274)&gt;AF273+AV274,AF273+AV274-BM274,$C274-$CJ274-SUM($CL274:CT274))))</f>
        <v>0</v>
      </c>
      <c r="CV274" s="174">
        <f ca="1">IF(AG273&lt;=0,0,IF($C274-$CJ274&lt;=SUM($CL274:CU274),0,IF(BN274+$C274-$CJ274-SUM($CL274:CU274)&gt;AG273+AW274,AG273+AW274-BN274,$C274-$CJ274-SUM($CL274:CU274))))</f>
        <v>0</v>
      </c>
      <c r="CW274" s="174">
        <f ca="1">IF(AH273&lt;=0,0,IF($C274-$CJ274&lt;=SUM($CL274:CV274),0,IF(BO274+$C274-$CJ274-SUM($CL274:CV274)&gt;AH273+AX274,AH273+AX274-BO274,$C274-$CJ274-SUM($CL274:CV274))))</f>
        <v>0</v>
      </c>
      <c r="CX274" s="174">
        <f ca="1">IF(AI273&lt;=0,0,IF($C274-$CJ274&lt;=SUM($CL274:CW274),0,IF(BP274+$C274-$CJ274-SUM($CL274:CW274)&gt;AI273+AY274,AI273+AY274-BP274,$C274-$CJ274-SUM($CL274:CW274))))</f>
        <v>0</v>
      </c>
      <c r="CY274" s="174">
        <f ca="1">IF(AJ273&lt;=0,0,IF($C274-$CJ274&lt;=SUM($CL274:CX274),0,IF(BQ274+$C274-$CJ274-SUM($CL274:CX274)&gt;AJ273+AZ274,AJ273+AZ274-BQ274,$C274-$CJ274-SUM($CL274:CX274))))</f>
        <v>0</v>
      </c>
      <c r="CZ274" s="174">
        <f ca="1">IF(AK273&lt;=0,0,IF($C274-$CJ274&lt;=SUM($CL274:CY274),0,IF(BR274+$C274-$CJ274-SUM($CL274:CY274)&gt;AK273+BA274,AK273+BA274-BR274,$C274-$CJ274-SUM($CL274:CY274))))</f>
        <v>0</v>
      </c>
      <c r="DA274" s="176"/>
      <c r="DB274" s="176"/>
    </row>
    <row r="275" spans="1:106">
      <c r="A275" s="165" t="str">
        <f t="shared" ca="1" si="124"/>
        <v/>
      </c>
      <c r="B275" s="166" t="e">
        <f t="shared" ca="1" si="136"/>
        <v>#N/A</v>
      </c>
      <c r="C275" s="169" t="str">
        <f ca="1">IF(A275="","",IF(debteliminator,IF(($E$7-BS275)&lt;0,0,$E$7-BS275),0)+D275)</f>
        <v/>
      </c>
      <c r="D275" s="420"/>
      <c r="E275" s="172">
        <f t="shared" ca="1" si="137"/>
        <v>0</v>
      </c>
      <c r="F275" s="172">
        <f t="shared" ca="1" si="139"/>
        <v>0</v>
      </c>
      <c r="G275" s="172">
        <f t="shared" ca="1" si="140"/>
        <v>0</v>
      </c>
      <c r="H275" s="172">
        <f t="shared" ca="1" si="141"/>
        <v>0</v>
      </c>
      <c r="I275" s="172">
        <f t="shared" ca="1" si="142"/>
        <v>0</v>
      </c>
      <c r="J275" s="172">
        <f t="shared" ca="1" si="143"/>
        <v>0</v>
      </c>
      <c r="K275" s="172">
        <f t="shared" ca="1" si="144"/>
        <v>0</v>
      </c>
      <c r="L275" s="172">
        <f t="shared" ca="1" si="145"/>
        <v>0</v>
      </c>
      <c r="M275" s="172">
        <f t="shared" ca="1" si="146"/>
        <v>0</v>
      </c>
      <c r="N275" s="172">
        <f t="shared" ca="1" si="147"/>
        <v>0</v>
      </c>
      <c r="O275" s="172">
        <f t="shared" ca="1" si="148"/>
        <v>0</v>
      </c>
      <c r="P275" s="172">
        <f t="shared" ca="1" si="149"/>
        <v>0</v>
      </c>
      <c r="Q275" s="172">
        <f t="shared" ca="1" si="150"/>
        <v>0</v>
      </c>
      <c r="R275" s="172">
        <f t="shared" ca="1" si="151"/>
        <v>0</v>
      </c>
      <c r="S275" s="172">
        <f t="shared" ca="1" si="152"/>
        <v>0</v>
      </c>
      <c r="U275" s="169">
        <f t="shared" ca="1" si="125"/>
        <v>0</v>
      </c>
      <c r="V275" s="173">
        <f t="shared" ca="1" si="126"/>
        <v>0</v>
      </c>
      <c r="W275" s="174">
        <f t="shared" ca="1" si="127"/>
        <v>0</v>
      </c>
      <c r="X275" s="174">
        <f t="shared" ca="1" si="159"/>
        <v>0</v>
      </c>
      <c r="Y275" s="174">
        <f t="shared" ca="1" si="159"/>
        <v>0</v>
      </c>
      <c r="Z275" s="174">
        <f t="shared" ca="1" si="159"/>
        <v>0</v>
      </c>
      <c r="AA275" s="174">
        <f t="shared" ca="1" si="159"/>
        <v>0</v>
      </c>
      <c r="AB275" s="174">
        <f t="shared" ca="1" si="159"/>
        <v>0</v>
      </c>
      <c r="AC275" s="174">
        <f t="shared" ca="1" si="159"/>
        <v>0</v>
      </c>
      <c r="AD275" s="174">
        <f t="shared" ca="1" si="159"/>
        <v>0</v>
      </c>
      <c r="AE275" s="174">
        <f t="shared" ca="1" si="159"/>
        <v>0</v>
      </c>
      <c r="AF275" s="174">
        <f t="shared" ca="1" si="159"/>
        <v>0</v>
      </c>
      <c r="AG275" s="174">
        <f t="shared" ca="1" si="159"/>
        <v>0</v>
      </c>
      <c r="AH275" s="174">
        <f t="shared" ca="1" si="159"/>
        <v>0</v>
      </c>
      <c r="AI275" s="174">
        <f t="shared" ca="1" si="159"/>
        <v>0</v>
      </c>
      <c r="AJ275" s="174">
        <f t="shared" ca="1" si="159"/>
        <v>0</v>
      </c>
      <c r="AK275" s="174">
        <f t="shared" ca="1" si="159"/>
        <v>0</v>
      </c>
      <c r="AL275" s="179"/>
      <c r="AM275" s="174">
        <f t="shared" ca="1" si="129"/>
        <v>0</v>
      </c>
      <c r="AN275" s="174">
        <f t="shared" ca="1" si="160"/>
        <v>0</v>
      </c>
      <c r="AO275" s="174">
        <f t="shared" ca="1" si="160"/>
        <v>0</v>
      </c>
      <c r="AP275" s="174">
        <f t="shared" ca="1" si="160"/>
        <v>0</v>
      </c>
      <c r="AQ275" s="174">
        <f t="shared" ca="1" si="160"/>
        <v>0</v>
      </c>
      <c r="AR275" s="174">
        <f t="shared" ca="1" si="160"/>
        <v>0</v>
      </c>
      <c r="AS275" s="174">
        <f t="shared" ca="1" si="160"/>
        <v>0</v>
      </c>
      <c r="AT275" s="174">
        <f t="shared" ca="1" si="160"/>
        <v>0</v>
      </c>
      <c r="AU275" s="174">
        <f t="shared" ca="1" si="160"/>
        <v>0</v>
      </c>
      <c r="AV275" s="174">
        <f t="shared" ca="1" si="160"/>
        <v>0</v>
      </c>
      <c r="AW275" s="174">
        <f t="shared" ca="1" si="160"/>
        <v>0</v>
      </c>
      <c r="AX275" s="174">
        <f t="shared" ca="1" si="160"/>
        <v>0</v>
      </c>
      <c r="AY275" s="174">
        <f t="shared" ca="1" si="160"/>
        <v>0</v>
      </c>
      <c r="AZ275" s="174">
        <f t="shared" ca="1" si="160"/>
        <v>0</v>
      </c>
      <c r="BA275" s="174">
        <f t="shared" ca="1" si="160"/>
        <v>0</v>
      </c>
      <c r="BB275" s="175">
        <f t="shared" ca="1" si="131"/>
        <v>0</v>
      </c>
      <c r="BC275" s="176"/>
      <c r="BD275" s="174">
        <f t="shared" ca="1" si="132"/>
        <v>0</v>
      </c>
      <c r="BE275" s="174">
        <f t="shared" ca="1" si="161"/>
        <v>0</v>
      </c>
      <c r="BF275" s="174">
        <f t="shared" ca="1" si="161"/>
        <v>0</v>
      </c>
      <c r="BG275" s="174">
        <f t="shared" ca="1" si="161"/>
        <v>0</v>
      </c>
      <c r="BH275" s="174">
        <f t="shared" ca="1" si="161"/>
        <v>0</v>
      </c>
      <c r="BI275" s="174">
        <f t="shared" ca="1" si="161"/>
        <v>0</v>
      </c>
      <c r="BJ275" s="174">
        <f t="shared" ca="1" si="161"/>
        <v>0</v>
      </c>
      <c r="BK275" s="174">
        <f t="shared" ca="1" si="161"/>
        <v>0</v>
      </c>
      <c r="BL275" s="174">
        <f t="shared" ca="1" si="161"/>
        <v>0</v>
      </c>
      <c r="BM275" s="174">
        <f t="shared" ca="1" si="161"/>
        <v>0</v>
      </c>
      <c r="BN275" s="174">
        <f t="shared" ca="1" si="161"/>
        <v>0</v>
      </c>
      <c r="BO275" s="174">
        <f t="shared" ca="1" si="161"/>
        <v>0</v>
      </c>
      <c r="BP275" s="174">
        <f t="shared" ca="1" si="161"/>
        <v>0</v>
      </c>
      <c r="BQ275" s="174">
        <f t="shared" ca="1" si="161"/>
        <v>0</v>
      </c>
      <c r="BR275" s="174">
        <f t="shared" ca="1" si="161"/>
        <v>0</v>
      </c>
      <c r="BS275" s="177">
        <f t="shared" ca="1" si="134"/>
        <v>0</v>
      </c>
      <c r="BT275" s="175"/>
      <c r="BU275" s="178">
        <f ca="1">IF(NOT(debteliminator),0,IF(OR(E$11=0,W274+AM275-BD275&lt;=E$11),0,MIN(W274+AM275-BD275-E$11,$C275)))</f>
        <v>0</v>
      </c>
      <c r="BV275" s="174">
        <f ca="1">IF(NOT(debteliminator),0,IF(OR(F$11=0,X274+AN275-BE275&lt;=F$11),0,MIN(X274+AN275-BE275-F$11,$C275-SUM($BU275:BU275))))</f>
        <v>0</v>
      </c>
      <c r="BW275" s="174">
        <f ca="1">IF(NOT(debteliminator),0,IF(OR(G$11=0,Y274+AO275-BF275&lt;=G$11),0,MIN(Y274+AO275-BF275-G$11,$C275-SUM($BU275:BV275))))</f>
        <v>0</v>
      </c>
      <c r="BX275" s="174">
        <f ca="1">IF(NOT(debteliminator),0,IF(OR(H$11=0,Z274+AP275-BG275&lt;=H$11),0,MIN(Z274+AP275-BG275-H$11,$C275-SUM($BU275:BW275))))</f>
        <v>0</v>
      </c>
      <c r="BY275" s="174">
        <f ca="1">IF(NOT(debteliminator),0,IF(OR(I$11=0,AA274+AQ275-BH275&lt;=I$11),0,MIN(AA274+AQ275-BH275-I$11,$C275-SUM($BU275:BX275))))</f>
        <v>0</v>
      </c>
      <c r="BZ275" s="174">
        <f ca="1">IF(NOT(debteliminator),0,IF(OR(J$11=0,AB274+AR275-BI275&lt;=J$11),0,MIN(AB274+AR275-BI275-J$11,$C275-SUM($BU275:BY275))))</f>
        <v>0</v>
      </c>
      <c r="CA275" s="174">
        <f ca="1">IF(NOT(debteliminator),0,IF(OR(K$11=0,AC274+AS275-BJ275&lt;=K$11),0,MIN(AC274+AS275-BJ275-K$11,$C275-SUM($BU275:BZ275))))</f>
        <v>0</v>
      </c>
      <c r="CB275" s="174">
        <f ca="1">IF(NOT(debteliminator),0,IF(OR(L$11=0,AD274+AT275-BK275&lt;=L$11),0,MIN(AD274+AT275-BK275-L$11,$C275-SUM($BU275:CA275))))</f>
        <v>0</v>
      </c>
      <c r="CC275" s="174">
        <f ca="1">IF(NOT(debteliminator),0,IF(OR(M$11=0,AE274+AU275-BL275&lt;=M$11),0,MIN(AE274+AU275-BL275-M$11,$C275-SUM($BU275:CB275))))</f>
        <v>0</v>
      </c>
      <c r="CD275" s="174">
        <f ca="1">IF(NOT(debteliminator),0,IF(OR(N$11=0,AF274+AV275-BM275&lt;=N$11),0,MIN(AF274+AV275-BM275-N$11,$C275-SUM($BU275:CC275))))</f>
        <v>0</v>
      </c>
      <c r="CE275" s="174">
        <f ca="1">IF(NOT(debteliminator),0,IF(OR(O$11=0,AG274+AW275-BN275&lt;=O$11),0,MIN(AG274+AW275-BN275-O$11,$C275-SUM($BU275:CD275))))</f>
        <v>0</v>
      </c>
      <c r="CF275" s="174">
        <f ca="1">IF(NOT(debteliminator),0,IF(OR(P$11=0,AH274+AX275-BO275&lt;=P$11),0,MIN(AH274+AX275-BO275-P$11,$C275-SUM($BU275:CE275))))</f>
        <v>0</v>
      </c>
      <c r="CG275" s="174">
        <f ca="1">IF(NOT(debteliminator),0,IF(OR(Q$11=0,AI274+AY275-BP275&lt;=Q$11),0,MIN(AI274+AY275-BP275-Q$11,$C275-SUM($BU275:CF275))))</f>
        <v>0</v>
      </c>
      <c r="CH275" s="174">
        <f ca="1">IF(NOT(debteliminator),0,IF(OR(R$11=0,AJ274+AZ275-BQ275&lt;=R$11),0,MIN(AJ274+AZ275-BQ275-R$11,$C275-SUM($BU275:CG275))))</f>
        <v>0</v>
      </c>
      <c r="CI275" s="174">
        <f ca="1">IF(NOT(debteliminator),0,IF(OR(S$11=0,AK274+BA275-BR275&lt;=S$11),0,MIN(AK274+BA275-BR275-S$11,$C275-SUM($BU275:CH275))))</f>
        <v>0</v>
      </c>
      <c r="CJ275" s="177">
        <f t="shared" ca="1" si="135"/>
        <v>0</v>
      </c>
      <c r="CL275" s="178">
        <f t="shared" ca="1" si="138"/>
        <v>0</v>
      </c>
      <c r="CM275" s="174">
        <f ca="1">IF(X274&lt;=0,0,IF($C275-$CJ275&lt;=SUM($CL275:CL275),0,IF(BE275+$C275-$CJ275-SUM($CL275:CL275)&gt;X274+AN275,X274+AN275-BE275,$C275-$CJ275-SUM($CL275:CL275))))</f>
        <v>0</v>
      </c>
      <c r="CN275" s="174">
        <f ca="1">IF(Y274&lt;=0,0,IF($C275-$CJ275&lt;=SUM($CL275:CM275),0,IF(BF275+$C275-$CJ275-SUM($CL275:CM275)&gt;Y274+AO275,Y274+AO275-BF275,$C275-$CJ275-SUM($CL275:CM275))))</f>
        <v>0</v>
      </c>
      <c r="CO275" s="174">
        <f ca="1">IF(Z274&lt;=0,0,IF($C275-$CJ275&lt;=SUM($CL275:CN275),0,IF(BG275+$C275-$CJ275-SUM($CL275:CN275)&gt;Z274+AP275,Z274+AP275-BG275,$C275-$CJ275-SUM($CL275:CN275))))</f>
        <v>0</v>
      </c>
      <c r="CP275" s="174">
        <f ca="1">IF(AA274&lt;=0,0,IF($C275-$CJ275&lt;=SUM($CL275:CO275),0,IF(BH275+$C275-$CJ275-SUM($CL275:CO275)&gt;AA274+AQ275,AA274+AQ275-BH275,$C275-$CJ275-SUM($CL275:CO275))))</f>
        <v>0</v>
      </c>
      <c r="CQ275" s="174">
        <f ca="1">IF(AB274&lt;=0,0,IF($C275-$CJ275&lt;=SUM($CL275:CP275),0,IF(BI275+$C275-$CJ275-SUM($CL275:CP275)&gt;AB274+AR275,AB274+AR275-BI275,$C275-$CJ275-SUM($CL275:CP275))))</f>
        <v>0</v>
      </c>
      <c r="CR275" s="174">
        <f ca="1">IF(AC274&lt;=0,0,IF($C275-$CJ275&lt;=SUM($CL275:CQ275),0,IF(BJ275+$C275-$CJ275-SUM($CL275:CQ275)&gt;AC274+AS275,AC274+AS275-BJ275,$C275-$CJ275-SUM($CL275:CQ275))))</f>
        <v>0</v>
      </c>
      <c r="CS275" s="174">
        <f ca="1">IF(AD274&lt;=0,0,IF($C275-$CJ275&lt;=SUM($CL275:CR275),0,IF(BK275+$C275-$CJ275-SUM($CL275:CR275)&gt;AD274+AT275,AD274+AT275-BK275,$C275-$CJ275-SUM($CL275:CR275))))</f>
        <v>0</v>
      </c>
      <c r="CT275" s="174">
        <f ca="1">IF(AE274&lt;=0,0,IF($C275-$CJ275&lt;=SUM($CL275:CS275),0,IF(BL275+$C275-$CJ275-SUM($CL275:CS275)&gt;AE274+AU275,AE274+AU275-BL275,$C275-$CJ275-SUM($CL275:CS275))))</f>
        <v>0</v>
      </c>
      <c r="CU275" s="174">
        <f ca="1">IF(AF274&lt;=0,0,IF($C275-$CJ275&lt;=SUM($CL275:CT275),0,IF(BM275+$C275-$CJ275-SUM($CL275:CT275)&gt;AF274+AV275,AF274+AV275-BM275,$C275-$CJ275-SUM($CL275:CT275))))</f>
        <v>0</v>
      </c>
      <c r="CV275" s="174">
        <f ca="1">IF(AG274&lt;=0,0,IF($C275-$CJ275&lt;=SUM($CL275:CU275),0,IF(BN275+$C275-$CJ275-SUM($CL275:CU275)&gt;AG274+AW275,AG274+AW275-BN275,$C275-$CJ275-SUM($CL275:CU275))))</f>
        <v>0</v>
      </c>
      <c r="CW275" s="174">
        <f ca="1">IF(AH274&lt;=0,0,IF($C275-$CJ275&lt;=SUM($CL275:CV275),0,IF(BO275+$C275-$CJ275-SUM($CL275:CV275)&gt;AH274+AX275,AH274+AX275-BO275,$C275-$CJ275-SUM($CL275:CV275))))</f>
        <v>0</v>
      </c>
      <c r="CX275" s="174">
        <f ca="1">IF(AI274&lt;=0,0,IF($C275-$CJ275&lt;=SUM($CL275:CW275),0,IF(BP275+$C275-$CJ275-SUM($CL275:CW275)&gt;AI274+AY275,AI274+AY275-BP275,$C275-$CJ275-SUM($CL275:CW275))))</f>
        <v>0</v>
      </c>
      <c r="CY275" s="174">
        <f ca="1">IF(AJ274&lt;=0,0,IF($C275-$CJ275&lt;=SUM($CL275:CX275),0,IF(BQ275+$C275-$CJ275-SUM($CL275:CX275)&gt;AJ274+AZ275,AJ274+AZ275-BQ275,$C275-$CJ275-SUM($CL275:CX275))))</f>
        <v>0</v>
      </c>
      <c r="CZ275" s="174">
        <f ca="1">IF(AK274&lt;=0,0,IF($C275-$CJ275&lt;=SUM($CL275:CY275),0,IF(BR275+$C275-$CJ275-SUM($CL275:CY275)&gt;AK274+BA275,AK274+BA275-BR275,$C275-$CJ275-SUM($CL275:CY275))))</f>
        <v>0</v>
      </c>
      <c r="DA275" s="176"/>
      <c r="DB275" s="176"/>
    </row>
    <row r="276" spans="1:106">
      <c r="A276" s="165" t="str">
        <f t="shared" ca="1" si="124"/>
        <v/>
      </c>
      <c r="B276" s="166" t="e">
        <f t="shared" ca="1" si="136"/>
        <v>#N/A</v>
      </c>
      <c r="C276" s="169" t="str">
        <f ca="1">IF(A276="","",IF(debteliminator,IF(($E$7-BS276)&lt;0,0,$E$7-BS276),0)+D276)</f>
        <v/>
      </c>
      <c r="D276" s="420"/>
      <c r="E276" s="172">
        <f t="shared" ca="1" si="137"/>
        <v>0</v>
      </c>
      <c r="F276" s="172">
        <f t="shared" ca="1" si="139"/>
        <v>0</v>
      </c>
      <c r="G276" s="172">
        <f t="shared" ca="1" si="140"/>
        <v>0</v>
      </c>
      <c r="H276" s="172">
        <f t="shared" ca="1" si="141"/>
        <v>0</v>
      </c>
      <c r="I276" s="172">
        <f t="shared" ca="1" si="142"/>
        <v>0</v>
      </c>
      <c r="J276" s="172">
        <f t="shared" ca="1" si="143"/>
        <v>0</v>
      </c>
      <c r="K276" s="172">
        <f t="shared" ca="1" si="144"/>
        <v>0</v>
      </c>
      <c r="L276" s="172">
        <f t="shared" ca="1" si="145"/>
        <v>0</v>
      </c>
      <c r="M276" s="172">
        <f t="shared" ca="1" si="146"/>
        <v>0</v>
      </c>
      <c r="N276" s="172">
        <f t="shared" ca="1" si="147"/>
        <v>0</v>
      </c>
      <c r="O276" s="172">
        <f t="shared" ca="1" si="148"/>
        <v>0</v>
      </c>
      <c r="P276" s="172">
        <f t="shared" ca="1" si="149"/>
        <v>0</v>
      </c>
      <c r="Q276" s="172">
        <f t="shared" ca="1" si="150"/>
        <v>0</v>
      </c>
      <c r="R276" s="172">
        <f t="shared" ca="1" si="151"/>
        <v>0</v>
      </c>
      <c r="S276" s="172">
        <f t="shared" ca="1" si="152"/>
        <v>0</v>
      </c>
      <c r="U276" s="169">
        <f t="shared" ca="1" si="125"/>
        <v>0</v>
      </c>
      <c r="V276" s="173">
        <f t="shared" ca="1" si="126"/>
        <v>0</v>
      </c>
      <c r="W276" s="174">
        <f t="shared" ca="1" si="127"/>
        <v>0</v>
      </c>
      <c r="X276" s="174">
        <f t="shared" ca="1" si="159"/>
        <v>0</v>
      </c>
      <c r="Y276" s="174">
        <f t="shared" ca="1" si="159"/>
        <v>0</v>
      </c>
      <c r="Z276" s="174">
        <f t="shared" ca="1" si="159"/>
        <v>0</v>
      </c>
      <c r="AA276" s="174">
        <f t="shared" ca="1" si="159"/>
        <v>0</v>
      </c>
      <c r="AB276" s="174">
        <f t="shared" ca="1" si="159"/>
        <v>0</v>
      </c>
      <c r="AC276" s="174">
        <f t="shared" ca="1" si="159"/>
        <v>0</v>
      </c>
      <c r="AD276" s="174">
        <f t="shared" ca="1" si="159"/>
        <v>0</v>
      </c>
      <c r="AE276" s="174">
        <f t="shared" ca="1" si="159"/>
        <v>0</v>
      </c>
      <c r="AF276" s="174">
        <f t="shared" ca="1" si="159"/>
        <v>0</v>
      </c>
      <c r="AG276" s="174">
        <f t="shared" ca="1" si="159"/>
        <v>0</v>
      </c>
      <c r="AH276" s="174">
        <f t="shared" ca="1" si="159"/>
        <v>0</v>
      </c>
      <c r="AI276" s="174">
        <f t="shared" ca="1" si="159"/>
        <v>0</v>
      </c>
      <c r="AJ276" s="174">
        <f t="shared" ca="1" si="159"/>
        <v>0</v>
      </c>
      <c r="AK276" s="174">
        <f t="shared" ca="1" si="159"/>
        <v>0</v>
      </c>
      <c r="AL276" s="179"/>
      <c r="AM276" s="174">
        <f t="shared" ca="1" si="129"/>
        <v>0</v>
      </c>
      <c r="AN276" s="174">
        <f t="shared" ca="1" si="160"/>
        <v>0</v>
      </c>
      <c r="AO276" s="174">
        <f t="shared" ca="1" si="160"/>
        <v>0</v>
      </c>
      <c r="AP276" s="174">
        <f t="shared" ca="1" si="160"/>
        <v>0</v>
      </c>
      <c r="AQ276" s="174">
        <f t="shared" ca="1" si="160"/>
        <v>0</v>
      </c>
      <c r="AR276" s="174">
        <f t="shared" ca="1" si="160"/>
        <v>0</v>
      </c>
      <c r="AS276" s="174">
        <f t="shared" ca="1" si="160"/>
        <v>0</v>
      </c>
      <c r="AT276" s="174">
        <f t="shared" ca="1" si="160"/>
        <v>0</v>
      </c>
      <c r="AU276" s="174">
        <f t="shared" ca="1" si="160"/>
        <v>0</v>
      </c>
      <c r="AV276" s="174">
        <f t="shared" ca="1" si="160"/>
        <v>0</v>
      </c>
      <c r="AW276" s="174">
        <f t="shared" ca="1" si="160"/>
        <v>0</v>
      </c>
      <c r="AX276" s="174">
        <f t="shared" ca="1" si="160"/>
        <v>0</v>
      </c>
      <c r="AY276" s="174">
        <f t="shared" ca="1" si="160"/>
        <v>0</v>
      </c>
      <c r="AZ276" s="174">
        <f t="shared" ca="1" si="160"/>
        <v>0</v>
      </c>
      <c r="BA276" s="174">
        <f t="shared" ca="1" si="160"/>
        <v>0</v>
      </c>
      <c r="BB276" s="175">
        <f t="shared" ca="1" si="131"/>
        <v>0</v>
      </c>
      <c r="BC276" s="176"/>
      <c r="BD276" s="174">
        <f t="shared" ca="1" si="132"/>
        <v>0</v>
      </c>
      <c r="BE276" s="174">
        <f t="shared" ca="1" si="161"/>
        <v>0</v>
      </c>
      <c r="BF276" s="174">
        <f t="shared" ca="1" si="161"/>
        <v>0</v>
      </c>
      <c r="BG276" s="174">
        <f t="shared" ca="1" si="161"/>
        <v>0</v>
      </c>
      <c r="BH276" s="174">
        <f t="shared" ca="1" si="161"/>
        <v>0</v>
      </c>
      <c r="BI276" s="174">
        <f t="shared" ca="1" si="161"/>
        <v>0</v>
      </c>
      <c r="BJ276" s="174">
        <f t="shared" ca="1" si="161"/>
        <v>0</v>
      </c>
      <c r="BK276" s="174">
        <f t="shared" ca="1" si="161"/>
        <v>0</v>
      </c>
      <c r="BL276" s="174">
        <f t="shared" ca="1" si="161"/>
        <v>0</v>
      </c>
      <c r="BM276" s="174">
        <f t="shared" ca="1" si="161"/>
        <v>0</v>
      </c>
      <c r="BN276" s="174">
        <f t="shared" ca="1" si="161"/>
        <v>0</v>
      </c>
      <c r="BO276" s="174">
        <f t="shared" ca="1" si="161"/>
        <v>0</v>
      </c>
      <c r="BP276" s="174">
        <f t="shared" ca="1" si="161"/>
        <v>0</v>
      </c>
      <c r="BQ276" s="174">
        <f t="shared" ca="1" si="161"/>
        <v>0</v>
      </c>
      <c r="BR276" s="174">
        <f t="shared" ca="1" si="161"/>
        <v>0</v>
      </c>
      <c r="BS276" s="177">
        <f t="shared" ca="1" si="134"/>
        <v>0</v>
      </c>
      <c r="BT276" s="175"/>
      <c r="BU276" s="178">
        <f ca="1">IF(NOT(debteliminator),0,IF(OR(E$11=0,W275+AM276-BD276&lt;=E$11),0,MIN(W275+AM276-BD276-E$11,$C276)))</f>
        <v>0</v>
      </c>
      <c r="BV276" s="174">
        <f ca="1">IF(NOT(debteliminator),0,IF(OR(F$11=0,X275+AN276-BE276&lt;=F$11),0,MIN(X275+AN276-BE276-F$11,$C276-SUM($BU276:BU276))))</f>
        <v>0</v>
      </c>
      <c r="BW276" s="174">
        <f ca="1">IF(NOT(debteliminator),0,IF(OR(G$11=0,Y275+AO276-BF276&lt;=G$11),0,MIN(Y275+AO276-BF276-G$11,$C276-SUM($BU276:BV276))))</f>
        <v>0</v>
      </c>
      <c r="BX276" s="174">
        <f ca="1">IF(NOT(debteliminator),0,IF(OR(H$11=0,Z275+AP276-BG276&lt;=H$11),0,MIN(Z275+AP276-BG276-H$11,$C276-SUM($BU276:BW276))))</f>
        <v>0</v>
      </c>
      <c r="BY276" s="174">
        <f ca="1">IF(NOT(debteliminator),0,IF(OR(I$11=0,AA275+AQ276-BH276&lt;=I$11),0,MIN(AA275+AQ276-BH276-I$11,$C276-SUM($BU276:BX276))))</f>
        <v>0</v>
      </c>
      <c r="BZ276" s="174">
        <f ca="1">IF(NOT(debteliminator),0,IF(OR(J$11=0,AB275+AR276-BI276&lt;=J$11),0,MIN(AB275+AR276-BI276-J$11,$C276-SUM($BU276:BY276))))</f>
        <v>0</v>
      </c>
      <c r="CA276" s="174">
        <f ca="1">IF(NOT(debteliminator),0,IF(OR(K$11=0,AC275+AS276-BJ276&lt;=K$11),0,MIN(AC275+AS276-BJ276-K$11,$C276-SUM($BU276:BZ276))))</f>
        <v>0</v>
      </c>
      <c r="CB276" s="174">
        <f ca="1">IF(NOT(debteliminator),0,IF(OR(L$11=0,AD275+AT276-BK276&lt;=L$11),0,MIN(AD275+AT276-BK276-L$11,$C276-SUM($BU276:CA276))))</f>
        <v>0</v>
      </c>
      <c r="CC276" s="174">
        <f ca="1">IF(NOT(debteliminator),0,IF(OR(M$11=0,AE275+AU276-BL276&lt;=M$11),0,MIN(AE275+AU276-BL276-M$11,$C276-SUM($BU276:CB276))))</f>
        <v>0</v>
      </c>
      <c r="CD276" s="174">
        <f ca="1">IF(NOT(debteliminator),0,IF(OR(N$11=0,AF275+AV276-BM276&lt;=N$11),0,MIN(AF275+AV276-BM276-N$11,$C276-SUM($BU276:CC276))))</f>
        <v>0</v>
      </c>
      <c r="CE276" s="174">
        <f ca="1">IF(NOT(debteliminator),0,IF(OR(O$11=0,AG275+AW276-BN276&lt;=O$11),0,MIN(AG275+AW276-BN276-O$11,$C276-SUM($BU276:CD276))))</f>
        <v>0</v>
      </c>
      <c r="CF276" s="174">
        <f ca="1">IF(NOT(debteliminator),0,IF(OR(P$11=0,AH275+AX276-BO276&lt;=P$11),0,MIN(AH275+AX276-BO276-P$11,$C276-SUM($BU276:CE276))))</f>
        <v>0</v>
      </c>
      <c r="CG276" s="174">
        <f ca="1">IF(NOT(debteliminator),0,IF(OR(Q$11=0,AI275+AY276-BP276&lt;=Q$11),0,MIN(AI275+AY276-BP276-Q$11,$C276-SUM($BU276:CF276))))</f>
        <v>0</v>
      </c>
      <c r="CH276" s="174">
        <f ca="1">IF(NOT(debteliminator),0,IF(OR(R$11=0,AJ275+AZ276-BQ276&lt;=R$11),0,MIN(AJ275+AZ276-BQ276-R$11,$C276-SUM($BU276:CG276))))</f>
        <v>0</v>
      </c>
      <c r="CI276" s="174">
        <f ca="1">IF(NOT(debteliminator),0,IF(OR(S$11=0,AK275+BA276-BR276&lt;=S$11),0,MIN(AK275+BA276-BR276-S$11,$C276-SUM($BU276:CH276))))</f>
        <v>0</v>
      </c>
      <c r="CJ276" s="177">
        <f t="shared" ca="1" si="135"/>
        <v>0</v>
      </c>
      <c r="CL276" s="178">
        <f t="shared" ca="1" si="138"/>
        <v>0</v>
      </c>
      <c r="CM276" s="174">
        <f ca="1">IF(X275&lt;=0,0,IF($C276-$CJ276&lt;=SUM($CL276:CL276),0,IF(BE276+$C276-$CJ276-SUM($CL276:CL276)&gt;X275+AN276,X275+AN276-BE276,$C276-$CJ276-SUM($CL276:CL276))))</f>
        <v>0</v>
      </c>
      <c r="CN276" s="174">
        <f ca="1">IF(Y275&lt;=0,0,IF($C276-$CJ276&lt;=SUM($CL276:CM276),0,IF(BF276+$C276-$CJ276-SUM($CL276:CM276)&gt;Y275+AO276,Y275+AO276-BF276,$C276-$CJ276-SUM($CL276:CM276))))</f>
        <v>0</v>
      </c>
      <c r="CO276" s="174">
        <f ca="1">IF(Z275&lt;=0,0,IF($C276-$CJ276&lt;=SUM($CL276:CN276),0,IF(BG276+$C276-$CJ276-SUM($CL276:CN276)&gt;Z275+AP276,Z275+AP276-BG276,$C276-$CJ276-SUM($CL276:CN276))))</f>
        <v>0</v>
      </c>
      <c r="CP276" s="174">
        <f ca="1">IF(AA275&lt;=0,0,IF($C276-$CJ276&lt;=SUM($CL276:CO276),0,IF(BH276+$C276-$CJ276-SUM($CL276:CO276)&gt;AA275+AQ276,AA275+AQ276-BH276,$C276-$CJ276-SUM($CL276:CO276))))</f>
        <v>0</v>
      </c>
      <c r="CQ276" s="174">
        <f ca="1">IF(AB275&lt;=0,0,IF($C276-$CJ276&lt;=SUM($CL276:CP276),0,IF(BI276+$C276-$CJ276-SUM($CL276:CP276)&gt;AB275+AR276,AB275+AR276-BI276,$C276-$CJ276-SUM($CL276:CP276))))</f>
        <v>0</v>
      </c>
      <c r="CR276" s="174">
        <f ca="1">IF(AC275&lt;=0,0,IF($C276-$CJ276&lt;=SUM($CL276:CQ276),0,IF(BJ276+$C276-$CJ276-SUM($CL276:CQ276)&gt;AC275+AS276,AC275+AS276-BJ276,$C276-$CJ276-SUM($CL276:CQ276))))</f>
        <v>0</v>
      </c>
      <c r="CS276" s="174">
        <f ca="1">IF(AD275&lt;=0,0,IF($C276-$CJ276&lt;=SUM($CL276:CR276),0,IF(BK276+$C276-$CJ276-SUM($CL276:CR276)&gt;AD275+AT276,AD275+AT276-BK276,$C276-$CJ276-SUM($CL276:CR276))))</f>
        <v>0</v>
      </c>
      <c r="CT276" s="174">
        <f ca="1">IF(AE275&lt;=0,0,IF($C276-$CJ276&lt;=SUM($CL276:CS276),0,IF(BL276+$C276-$CJ276-SUM($CL276:CS276)&gt;AE275+AU276,AE275+AU276-BL276,$C276-$CJ276-SUM($CL276:CS276))))</f>
        <v>0</v>
      </c>
      <c r="CU276" s="174">
        <f ca="1">IF(AF275&lt;=0,0,IF($C276-$CJ276&lt;=SUM($CL276:CT276),0,IF(BM276+$C276-$CJ276-SUM($CL276:CT276)&gt;AF275+AV276,AF275+AV276-BM276,$C276-$CJ276-SUM($CL276:CT276))))</f>
        <v>0</v>
      </c>
      <c r="CV276" s="174">
        <f ca="1">IF(AG275&lt;=0,0,IF($C276-$CJ276&lt;=SUM($CL276:CU276),0,IF(BN276+$C276-$CJ276-SUM($CL276:CU276)&gt;AG275+AW276,AG275+AW276-BN276,$C276-$CJ276-SUM($CL276:CU276))))</f>
        <v>0</v>
      </c>
      <c r="CW276" s="174">
        <f ca="1">IF(AH275&lt;=0,0,IF($C276-$CJ276&lt;=SUM($CL276:CV276),0,IF(BO276+$C276-$CJ276-SUM($CL276:CV276)&gt;AH275+AX276,AH275+AX276-BO276,$C276-$CJ276-SUM($CL276:CV276))))</f>
        <v>0</v>
      </c>
      <c r="CX276" s="174">
        <f ca="1">IF(AI275&lt;=0,0,IF($C276-$CJ276&lt;=SUM($CL276:CW276),0,IF(BP276+$C276-$CJ276-SUM($CL276:CW276)&gt;AI275+AY276,AI275+AY276-BP276,$C276-$CJ276-SUM($CL276:CW276))))</f>
        <v>0</v>
      </c>
      <c r="CY276" s="174">
        <f ca="1">IF(AJ275&lt;=0,0,IF($C276-$CJ276&lt;=SUM($CL276:CX276),0,IF(BQ276+$C276-$CJ276-SUM($CL276:CX276)&gt;AJ275+AZ276,AJ275+AZ276-BQ276,$C276-$CJ276-SUM($CL276:CX276))))</f>
        <v>0</v>
      </c>
      <c r="CZ276" s="174">
        <f ca="1">IF(AK275&lt;=0,0,IF($C276-$CJ276&lt;=SUM($CL276:CY276),0,IF(BR276+$C276-$CJ276-SUM($CL276:CY276)&gt;AK275+BA276,AK275+BA276-BR276,$C276-$CJ276-SUM($CL276:CY276))))</f>
        <v>0</v>
      </c>
      <c r="DA276" s="176"/>
      <c r="DB276" s="176"/>
    </row>
    <row r="277" spans="1:106">
      <c r="A277" s="165" t="str">
        <f t="shared" ca="1" si="124"/>
        <v/>
      </c>
      <c r="B277" s="166" t="e">
        <f t="shared" ca="1" si="136"/>
        <v>#N/A</v>
      </c>
      <c r="C277" s="169" t="str">
        <f ca="1">IF(A277="","",IF(debteliminator,IF(($E$7-BS277)&lt;0,0,$E$7-BS277),0)+D277)</f>
        <v/>
      </c>
      <c r="D277" s="420"/>
      <c r="E277" s="172">
        <f t="shared" ca="1" si="137"/>
        <v>0</v>
      </c>
      <c r="F277" s="172">
        <f t="shared" ca="1" si="139"/>
        <v>0</v>
      </c>
      <c r="G277" s="172">
        <f t="shared" ca="1" si="140"/>
        <v>0</v>
      </c>
      <c r="H277" s="172">
        <f t="shared" ca="1" si="141"/>
        <v>0</v>
      </c>
      <c r="I277" s="172">
        <f t="shared" ca="1" si="142"/>
        <v>0</v>
      </c>
      <c r="J277" s="172">
        <f t="shared" ca="1" si="143"/>
        <v>0</v>
      </c>
      <c r="K277" s="172">
        <f t="shared" ca="1" si="144"/>
        <v>0</v>
      </c>
      <c r="L277" s="172">
        <f t="shared" ca="1" si="145"/>
        <v>0</v>
      </c>
      <c r="M277" s="172">
        <f t="shared" ca="1" si="146"/>
        <v>0</v>
      </c>
      <c r="N277" s="172">
        <f t="shared" ca="1" si="147"/>
        <v>0</v>
      </c>
      <c r="O277" s="172">
        <f t="shared" ca="1" si="148"/>
        <v>0</v>
      </c>
      <c r="P277" s="172">
        <f t="shared" ca="1" si="149"/>
        <v>0</v>
      </c>
      <c r="Q277" s="172">
        <f t="shared" ca="1" si="150"/>
        <v>0</v>
      </c>
      <c r="R277" s="172">
        <f t="shared" ca="1" si="151"/>
        <v>0</v>
      </c>
      <c r="S277" s="172">
        <f t="shared" ca="1" si="152"/>
        <v>0</v>
      </c>
      <c r="U277" s="169">
        <f t="shared" ca="1" si="125"/>
        <v>0</v>
      </c>
      <c r="V277" s="173">
        <f t="shared" ca="1" si="126"/>
        <v>0</v>
      </c>
      <c r="W277" s="174">
        <f t="shared" ca="1" si="127"/>
        <v>0</v>
      </c>
      <c r="X277" s="174">
        <f t="shared" ca="1" si="159"/>
        <v>0</v>
      </c>
      <c r="Y277" s="174">
        <f t="shared" ca="1" si="159"/>
        <v>0</v>
      </c>
      <c r="Z277" s="174">
        <f t="shared" ca="1" si="159"/>
        <v>0</v>
      </c>
      <c r="AA277" s="174">
        <f t="shared" ca="1" si="159"/>
        <v>0</v>
      </c>
      <c r="AB277" s="174">
        <f t="shared" ca="1" si="159"/>
        <v>0</v>
      </c>
      <c r="AC277" s="174">
        <f t="shared" ca="1" si="159"/>
        <v>0</v>
      </c>
      <c r="AD277" s="174">
        <f t="shared" ca="1" si="159"/>
        <v>0</v>
      </c>
      <c r="AE277" s="174">
        <f t="shared" ca="1" si="159"/>
        <v>0</v>
      </c>
      <c r="AF277" s="174">
        <f t="shared" ca="1" si="159"/>
        <v>0</v>
      </c>
      <c r="AG277" s="174">
        <f t="shared" ca="1" si="159"/>
        <v>0</v>
      </c>
      <c r="AH277" s="174">
        <f t="shared" ca="1" si="159"/>
        <v>0</v>
      </c>
      <c r="AI277" s="174">
        <f t="shared" ca="1" si="159"/>
        <v>0</v>
      </c>
      <c r="AJ277" s="174">
        <f t="shared" ca="1" si="159"/>
        <v>0</v>
      </c>
      <c r="AK277" s="174">
        <f t="shared" ca="1" si="159"/>
        <v>0</v>
      </c>
      <c r="AL277" s="179"/>
      <c r="AM277" s="174">
        <f t="shared" ca="1" si="129"/>
        <v>0</v>
      </c>
      <c r="AN277" s="174">
        <f t="shared" ca="1" si="160"/>
        <v>0</v>
      </c>
      <c r="AO277" s="174">
        <f t="shared" ca="1" si="160"/>
        <v>0</v>
      </c>
      <c r="AP277" s="174">
        <f t="shared" ca="1" si="160"/>
        <v>0</v>
      </c>
      <c r="AQ277" s="174">
        <f t="shared" ca="1" si="160"/>
        <v>0</v>
      </c>
      <c r="AR277" s="174">
        <f t="shared" ca="1" si="160"/>
        <v>0</v>
      </c>
      <c r="AS277" s="174">
        <f t="shared" ca="1" si="160"/>
        <v>0</v>
      </c>
      <c r="AT277" s="174">
        <f t="shared" ca="1" si="160"/>
        <v>0</v>
      </c>
      <c r="AU277" s="174">
        <f t="shared" ca="1" si="160"/>
        <v>0</v>
      </c>
      <c r="AV277" s="174">
        <f t="shared" ca="1" si="160"/>
        <v>0</v>
      </c>
      <c r="AW277" s="174">
        <f t="shared" ca="1" si="160"/>
        <v>0</v>
      </c>
      <c r="AX277" s="174">
        <f t="shared" ca="1" si="160"/>
        <v>0</v>
      </c>
      <c r="AY277" s="174">
        <f t="shared" ca="1" si="160"/>
        <v>0</v>
      </c>
      <c r="AZ277" s="174">
        <f t="shared" ca="1" si="160"/>
        <v>0</v>
      </c>
      <c r="BA277" s="174">
        <f t="shared" ca="1" si="160"/>
        <v>0</v>
      </c>
      <c r="BB277" s="175">
        <f t="shared" ca="1" si="131"/>
        <v>0</v>
      </c>
      <c r="BC277" s="176"/>
      <c r="BD277" s="174">
        <f t="shared" ca="1" si="132"/>
        <v>0</v>
      </c>
      <c r="BE277" s="174">
        <f t="shared" ca="1" si="161"/>
        <v>0</v>
      </c>
      <c r="BF277" s="174">
        <f t="shared" ca="1" si="161"/>
        <v>0</v>
      </c>
      <c r="BG277" s="174">
        <f t="shared" ca="1" si="161"/>
        <v>0</v>
      </c>
      <c r="BH277" s="174">
        <f t="shared" ca="1" si="161"/>
        <v>0</v>
      </c>
      <c r="BI277" s="174">
        <f t="shared" ca="1" si="161"/>
        <v>0</v>
      </c>
      <c r="BJ277" s="174">
        <f t="shared" ca="1" si="161"/>
        <v>0</v>
      </c>
      <c r="BK277" s="174">
        <f t="shared" ca="1" si="161"/>
        <v>0</v>
      </c>
      <c r="BL277" s="174">
        <f t="shared" ca="1" si="161"/>
        <v>0</v>
      </c>
      <c r="BM277" s="174">
        <f t="shared" ca="1" si="161"/>
        <v>0</v>
      </c>
      <c r="BN277" s="174">
        <f t="shared" ca="1" si="161"/>
        <v>0</v>
      </c>
      <c r="BO277" s="174">
        <f t="shared" ca="1" si="161"/>
        <v>0</v>
      </c>
      <c r="BP277" s="174">
        <f t="shared" ca="1" si="161"/>
        <v>0</v>
      </c>
      <c r="BQ277" s="174">
        <f t="shared" ca="1" si="161"/>
        <v>0</v>
      </c>
      <c r="BR277" s="174">
        <f t="shared" ca="1" si="161"/>
        <v>0</v>
      </c>
      <c r="BS277" s="177">
        <f t="shared" ca="1" si="134"/>
        <v>0</v>
      </c>
      <c r="BT277" s="175"/>
      <c r="BU277" s="178">
        <f ca="1">IF(NOT(debteliminator),0,IF(OR(E$11=0,W276+AM277-BD277&lt;=E$11),0,MIN(W276+AM277-BD277-E$11,$C277)))</f>
        <v>0</v>
      </c>
      <c r="BV277" s="174">
        <f ca="1">IF(NOT(debteliminator),0,IF(OR(F$11=0,X276+AN277-BE277&lt;=F$11),0,MIN(X276+AN277-BE277-F$11,$C277-SUM($BU277:BU277))))</f>
        <v>0</v>
      </c>
      <c r="BW277" s="174">
        <f ca="1">IF(NOT(debteliminator),0,IF(OR(G$11=0,Y276+AO277-BF277&lt;=G$11),0,MIN(Y276+AO277-BF277-G$11,$C277-SUM($BU277:BV277))))</f>
        <v>0</v>
      </c>
      <c r="BX277" s="174">
        <f ca="1">IF(NOT(debteliminator),0,IF(OR(H$11=0,Z276+AP277-BG277&lt;=H$11),0,MIN(Z276+AP277-BG277-H$11,$C277-SUM($BU277:BW277))))</f>
        <v>0</v>
      </c>
      <c r="BY277" s="174">
        <f ca="1">IF(NOT(debteliminator),0,IF(OR(I$11=0,AA276+AQ277-BH277&lt;=I$11),0,MIN(AA276+AQ277-BH277-I$11,$C277-SUM($BU277:BX277))))</f>
        <v>0</v>
      </c>
      <c r="BZ277" s="174">
        <f ca="1">IF(NOT(debteliminator),0,IF(OR(J$11=0,AB276+AR277-BI277&lt;=J$11),0,MIN(AB276+AR277-BI277-J$11,$C277-SUM($BU277:BY277))))</f>
        <v>0</v>
      </c>
      <c r="CA277" s="174">
        <f ca="1">IF(NOT(debteliminator),0,IF(OR(K$11=0,AC276+AS277-BJ277&lt;=K$11),0,MIN(AC276+AS277-BJ277-K$11,$C277-SUM($BU277:BZ277))))</f>
        <v>0</v>
      </c>
      <c r="CB277" s="174">
        <f ca="1">IF(NOT(debteliminator),0,IF(OR(L$11=0,AD276+AT277-BK277&lt;=L$11),0,MIN(AD276+AT277-BK277-L$11,$C277-SUM($BU277:CA277))))</f>
        <v>0</v>
      </c>
      <c r="CC277" s="174">
        <f ca="1">IF(NOT(debteliminator),0,IF(OR(M$11=0,AE276+AU277-BL277&lt;=M$11),0,MIN(AE276+AU277-BL277-M$11,$C277-SUM($BU277:CB277))))</f>
        <v>0</v>
      </c>
      <c r="CD277" s="174">
        <f ca="1">IF(NOT(debteliminator),0,IF(OR(N$11=0,AF276+AV277-BM277&lt;=N$11),0,MIN(AF276+AV277-BM277-N$11,$C277-SUM($BU277:CC277))))</f>
        <v>0</v>
      </c>
      <c r="CE277" s="174">
        <f ca="1">IF(NOT(debteliminator),0,IF(OR(O$11=0,AG276+AW277-BN277&lt;=O$11),0,MIN(AG276+AW277-BN277-O$11,$C277-SUM($BU277:CD277))))</f>
        <v>0</v>
      </c>
      <c r="CF277" s="174">
        <f ca="1">IF(NOT(debteliminator),0,IF(OR(P$11=0,AH276+AX277-BO277&lt;=P$11),0,MIN(AH276+AX277-BO277-P$11,$C277-SUM($BU277:CE277))))</f>
        <v>0</v>
      </c>
      <c r="CG277" s="174">
        <f ca="1">IF(NOT(debteliminator),0,IF(OR(Q$11=0,AI276+AY277-BP277&lt;=Q$11),0,MIN(AI276+AY277-BP277-Q$11,$C277-SUM($BU277:CF277))))</f>
        <v>0</v>
      </c>
      <c r="CH277" s="174">
        <f ca="1">IF(NOT(debteliminator),0,IF(OR(R$11=0,AJ276+AZ277-BQ277&lt;=R$11),0,MIN(AJ276+AZ277-BQ277-R$11,$C277-SUM($BU277:CG277))))</f>
        <v>0</v>
      </c>
      <c r="CI277" s="174">
        <f ca="1">IF(NOT(debteliminator),0,IF(OR(S$11=0,AK276+BA277-BR277&lt;=S$11),0,MIN(AK276+BA277-BR277-S$11,$C277-SUM($BU277:CH277))))</f>
        <v>0</v>
      </c>
      <c r="CJ277" s="177">
        <f t="shared" ca="1" si="135"/>
        <v>0</v>
      </c>
      <c r="CL277" s="178">
        <f t="shared" ca="1" si="138"/>
        <v>0</v>
      </c>
      <c r="CM277" s="174">
        <f ca="1">IF(X276&lt;=0,0,IF($C277-$CJ277&lt;=SUM($CL277:CL277),0,IF(BE277+$C277-$CJ277-SUM($CL277:CL277)&gt;X276+AN277,X276+AN277-BE277,$C277-$CJ277-SUM($CL277:CL277))))</f>
        <v>0</v>
      </c>
      <c r="CN277" s="174">
        <f ca="1">IF(Y276&lt;=0,0,IF($C277-$CJ277&lt;=SUM($CL277:CM277),0,IF(BF277+$C277-$CJ277-SUM($CL277:CM277)&gt;Y276+AO277,Y276+AO277-BF277,$C277-$CJ277-SUM($CL277:CM277))))</f>
        <v>0</v>
      </c>
      <c r="CO277" s="174">
        <f ca="1">IF(Z276&lt;=0,0,IF($C277-$CJ277&lt;=SUM($CL277:CN277),0,IF(BG277+$C277-$CJ277-SUM($CL277:CN277)&gt;Z276+AP277,Z276+AP277-BG277,$C277-$CJ277-SUM($CL277:CN277))))</f>
        <v>0</v>
      </c>
      <c r="CP277" s="174">
        <f ca="1">IF(AA276&lt;=0,0,IF($C277-$CJ277&lt;=SUM($CL277:CO277),0,IF(BH277+$C277-$CJ277-SUM($CL277:CO277)&gt;AA276+AQ277,AA276+AQ277-BH277,$C277-$CJ277-SUM($CL277:CO277))))</f>
        <v>0</v>
      </c>
      <c r="CQ277" s="174">
        <f ca="1">IF(AB276&lt;=0,0,IF($C277-$CJ277&lt;=SUM($CL277:CP277),0,IF(BI277+$C277-$CJ277-SUM($CL277:CP277)&gt;AB276+AR277,AB276+AR277-BI277,$C277-$CJ277-SUM($CL277:CP277))))</f>
        <v>0</v>
      </c>
      <c r="CR277" s="174">
        <f ca="1">IF(AC276&lt;=0,0,IF($C277-$CJ277&lt;=SUM($CL277:CQ277),0,IF(BJ277+$C277-$CJ277-SUM($CL277:CQ277)&gt;AC276+AS277,AC276+AS277-BJ277,$C277-$CJ277-SUM($CL277:CQ277))))</f>
        <v>0</v>
      </c>
      <c r="CS277" s="174">
        <f ca="1">IF(AD276&lt;=0,0,IF($C277-$CJ277&lt;=SUM($CL277:CR277),0,IF(BK277+$C277-$CJ277-SUM($CL277:CR277)&gt;AD276+AT277,AD276+AT277-BK277,$C277-$CJ277-SUM($CL277:CR277))))</f>
        <v>0</v>
      </c>
      <c r="CT277" s="174">
        <f ca="1">IF(AE276&lt;=0,0,IF($C277-$CJ277&lt;=SUM($CL277:CS277),0,IF(BL277+$C277-$CJ277-SUM($CL277:CS277)&gt;AE276+AU277,AE276+AU277-BL277,$C277-$CJ277-SUM($CL277:CS277))))</f>
        <v>0</v>
      </c>
      <c r="CU277" s="174">
        <f ca="1">IF(AF276&lt;=0,0,IF($C277-$CJ277&lt;=SUM($CL277:CT277),0,IF(BM277+$C277-$CJ277-SUM($CL277:CT277)&gt;AF276+AV277,AF276+AV277-BM277,$C277-$CJ277-SUM($CL277:CT277))))</f>
        <v>0</v>
      </c>
      <c r="CV277" s="174">
        <f ca="1">IF(AG276&lt;=0,0,IF($C277-$CJ277&lt;=SUM($CL277:CU277),0,IF(BN277+$C277-$CJ277-SUM($CL277:CU277)&gt;AG276+AW277,AG276+AW277-BN277,$C277-$CJ277-SUM($CL277:CU277))))</f>
        <v>0</v>
      </c>
      <c r="CW277" s="174">
        <f ca="1">IF(AH276&lt;=0,0,IF($C277-$CJ277&lt;=SUM($CL277:CV277),0,IF(BO277+$C277-$CJ277-SUM($CL277:CV277)&gt;AH276+AX277,AH276+AX277-BO277,$C277-$CJ277-SUM($CL277:CV277))))</f>
        <v>0</v>
      </c>
      <c r="CX277" s="174">
        <f ca="1">IF(AI276&lt;=0,0,IF($C277-$CJ277&lt;=SUM($CL277:CW277),0,IF(BP277+$C277-$CJ277-SUM($CL277:CW277)&gt;AI276+AY277,AI276+AY277-BP277,$C277-$CJ277-SUM($CL277:CW277))))</f>
        <v>0</v>
      </c>
      <c r="CY277" s="174">
        <f ca="1">IF(AJ276&lt;=0,0,IF($C277-$CJ277&lt;=SUM($CL277:CX277),0,IF(BQ277+$C277-$CJ277-SUM($CL277:CX277)&gt;AJ276+AZ277,AJ276+AZ277-BQ277,$C277-$CJ277-SUM($CL277:CX277))))</f>
        <v>0</v>
      </c>
      <c r="CZ277" s="174">
        <f ca="1">IF(AK276&lt;=0,0,IF($C277-$CJ277&lt;=SUM($CL277:CY277),0,IF(BR277+$C277-$CJ277-SUM($CL277:CY277)&gt;AK276+BA277,AK276+BA277-BR277,$C277-$CJ277-SUM($CL277:CY277))))</f>
        <v>0</v>
      </c>
      <c r="DA277" s="176"/>
      <c r="DB277" s="176"/>
    </row>
    <row r="278" spans="1:106">
      <c r="A278" s="165" t="str">
        <f t="shared" ca="1" si="124"/>
        <v/>
      </c>
      <c r="B278" s="166" t="e">
        <f t="shared" ca="1" si="136"/>
        <v>#N/A</v>
      </c>
      <c r="C278" s="169" t="str">
        <f ca="1">IF(A278="","",IF(debteliminator,IF(($E$7-BS278)&lt;0,0,$E$7-BS278),0)+D278)</f>
        <v/>
      </c>
      <c r="D278" s="420"/>
      <c r="E278" s="172">
        <f t="shared" ca="1" si="137"/>
        <v>0</v>
      </c>
      <c r="F278" s="172">
        <f t="shared" ca="1" si="139"/>
        <v>0</v>
      </c>
      <c r="G278" s="172">
        <f t="shared" ca="1" si="140"/>
        <v>0</v>
      </c>
      <c r="H278" s="172">
        <f t="shared" ca="1" si="141"/>
        <v>0</v>
      </c>
      <c r="I278" s="172">
        <f t="shared" ca="1" si="142"/>
        <v>0</v>
      </c>
      <c r="J278" s="172">
        <f t="shared" ca="1" si="143"/>
        <v>0</v>
      </c>
      <c r="K278" s="172">
        <f t="shared" ca="1" si="144"/>
        <v>0</v>
      </c>
      <c r="L278" s="172">
        <f t="shared" ca="1" si="145"/>
        <v>0</v>
      </c>
      <c r="M278" s="172">
        <f t="shared" ca="1" si="146"/>
        <v>0</v>
      </c>
      <c r="N278" s="172">
        <f t="shared" ca="1" si="147"/>
        <v>0</v>
      </c>
      <c r="O278" s="172">
        <f t="shared" ca="1" si="148"/>
        <v>0</v>
      </c>
      <c r="P278" s="172">
        <f t="shared" ca="1" si="149"/>
        <v>0</v>
      </c>
      <c r="Q278" s="172">
        <f t="shared" ca="1" si="150"/>
        <v>0</v>
      </c>
      <c r="R278" s="172">
        <f t="shared" ca="1" si="151"/>
        <v>0</v>
      </c>
      <c r="S278" s="172">
        <f t="shared" ca="1" si="152"/>
        <v>0</v>
      </c>
      <c r="U278" s="169">
        <f t="shared" ca="1" si="125"/>
        <v>0</v>
      </c>
      <c r="V278" s="173">
        <f t="shared" ca="1" si="126"/>
        <v>0</v>
      </c>
      <c r="W278" s="174">
        <f t="shared" ca="1" si="127"/>
        <v>0</v>
      </c>
      <c r="X278" s="174">
        <f t="shared" ca="1" si="159"/>
        <v>0</v>
      </c>
      <c r="Y278" s="174">
        <f t="shared" ca="1" si="159"/>
        <v>0</v>
      </c>
      <c r="Z278" s="174">
        <f t="shared" ca="1" si="159"/>
        <v>0</v>
      </c>
      <c r="AA278" s="174">
        <f t="shared" ca="1" si="159"/>
        <v>0</v>
      </c>
      <c r="AB278" s="174">
        <f t="shared" ca="1" si="159"/>
        <v>0</v>
      </c>
      <c r="AC278" s="174">
        <f t="shared" ca="1" si="159"/>
        <v>0</v>
      </c>
      <c r="AD278" s="174">
        <f t="shared" ca="1" si="159"/>
        <v>0</v>
      </c>
      <c r="AE278" s="174">
        <f t="shared" ca="1" si="159"/>
        <v>0</v>
      </c>
      <c r="AF278" s="174">
        <f t="shared" ca="1" si="159"/>
        <v>0</v>
      </c>
      <c r="AG278" s="174">
        <f t="shared" ca="1" si="159"/>
        <v>0</v>
      </c>
      <c r="AH278" s="174">
        <f t="shared" ca="1" si="159"/>
        <v>0</v>
      </c>
      <c r="AI278" s="174">
        <f t="shared" ca="1" si="159"/>
        <v>0</v>
      </c>
      <c r="AJ278" s="174">
        <f t="shared" ca="1" si="159"/>
        <v>0</v>
      </c>
      <c r="AK278" s="174">
        <f t="shared" ca="1" si="159"/>
        <v>0</v>
      </c>
      <c r="AL278" s="179"/>
      <c r="AM278" s="174">
        <f t="shared" ca="1" si="129"/>
        <v>0</v>
      </c>
      <c r="AN278" s="174">
        <f t="shared" ca="1" si="160"/>
        <v>0</v>
      </c>
      <c r="AO278" s="174">
        <f t="shared" ca="1" si="160"/>
        <v>0</v>
      </c>
      <c r="AP278" s="174">
        <f t="shared" ca="1" si="160"/>
        <v>0</v>
      </c>
      <c r="AQ278" s="174">
        <f t="shared" ca="1" si="160"/>
        <v>0</v>
      </c>
      <c r="AR278" s="174">
        <f t="shared" ca="1" si="160"/>
        <v>0</v>
      </c>
      <c r="AS278" s="174">
        <f t="shared" ca="1" si="160"/>
        <v>0</v>
      </c>
      <c r="AT278" s="174">
        <f t="shared" ca="1" si="160"/>
        <v>0</v>
      </c>
      <c r="AU278" s="174">
        <f t="shared" ca="1" si="160"/>
        <v>0</v>
      </c>
      <c r="AV278" s="174">
        <f t="shared" ca="1" si="160"/>
        <v>0</v>
      </c>
      <c r="AW278" s="174">
        <f t="shared" ca="1" si="160"/>
        <v>0</v>
      </c>
      <c r="AX278" s="174">
        <f t="shared" ca="1" si="160"/>
        <v>0</v>
      </c>
      <c r="AY278" s="174">
        <f t="shared" ca="1" si="160"/>
        <v>0</v>
      </c>
      <c r="AZ278" s="174">
        <f t="shared" ca="1" si="160"/>
        <v>0</v>
      </c>
      <c r="BA278" s="174">
        <f t="shared" ca="1" si="160"/>
        <v>0</v>
      </c>
      <c r="BB278" s="175">
        <f t="shared" ca="1" si="131"/>
        <v>0</v>
      </c>
      <c r="BC278" s="176"/>
      <c r="BD278" s="174">
        <f t="shared" ca="1" si="132"/>
        <v>0</v>
      </c>
      <c r="BE278" s="174">
        <f t="shared" ca="1" si="161"/>
        <v>0</v>
      </c>
      <c r="BF278" s="174">
        <f t="shared" ca="1" si="161"/>
        <v>0</v>
      </c>
      <c r="BG278" s="174">
        <f t="shared" ca="1" si="161"/>
        <v>0</v>
      </c>
      <c r="BH278" s="174">
        <f t="shared" ca="1" si="161"/>
        <v>0</v>
      </c>
      <c r="BI278" s="174">
        <f t="shared" ca="1" si="161"/>
        <v>0</v>
      </c>
      <c r="BJ278" s="174">
        <f t="shared" ca="1" si="161"/>
        <v>0</v>
      </c>
      <c r="BK278" s="174">
        <f t="shared" ca="1" si="161"/>
        <v>0</v>
      </c>
      <c r="BL278" s="174">
        <f t="shared" ca="1" si="161"/>
        <v>0</v>
      </c>
      <c r="BM278" s="174">
        <f t="shared" ca="1" si="161"/>
        <v>0</v>
      </c>
      <c r="BN278" s="174">
        <f t="shared" ca="1" si="161"/>
        <v>0</v>
      </c>
      <c r="BO278" s="174">
        <f t="shared" ca="1" si="161"/>
        <v>0</v>
      </c>
      <c r="BP278" s="174">
        <f t="shared" ca="1" si="161"/>
        <v>0</v>
      </c>
      <c r="BQ278" s="174">
        <f t="shared" ca="1" si="161"/>
        <v>0</v>
      </c>
      <c r="BR278" s="174">
        <f t="shared" ca="1" si="161"/>
        <v>0</v>
      </c>
      <c r="BS278" s="177">
        <f t="shared" ca="1" si="134"/>
        <v>0</v>
      </c>
      <c r="BT278" s="175"/>
      <c r="BU278" s="178">
        <f ca="1">IF(NOT(debteliminator),0,IF(OR(E$11=0,W277+AM278-BD278&lt;=E$11),0,MIN(W277+AM278-BD278-E$11,$C278)))</f>
        <v>0</v>
      </c>
      <c r="BV278" s="174">
        <f ca="1">IF(NOT(debteliminator),0,IF(OR(F$11=0,X277+AN278-BE278&lt;=F$11),0,MIN(X277+AN278-BE278-F$11,$C278-SUM($BU278:BU278))))</f>
        <v>0</v>
      </c>
      <c r="BW278" s="174">
        <f ca="1">IF(NOT(debteliminator),0,IF(OR(G$11=0,Y277+AO278-BF278&lt;=G$11),0,MIN(Y277+AO278-BF278-G$11,$C278-SUM($BU278:BV278))))</f>
        <v>0</v>
      </c>
      <c r="BX278" s="174">
        <f ca="1">IF(NOT(debteliminator),0,IF(OR(H$11=0,Z277+AP278-BG278&lt;=H$11),0,MIN(Z277+AP278-BG278-H$11,$C278-SUM($BU278:BW278))))</f>
        <v>0</v>
      </c>
      <c r="BY278" s="174">
        <f ca="1">IF(NOT(debteliminator),0,IF(OR(I$11=0,AA277+AQ278-BH278&lt;=I$11),0,MIN(AA277+AQ278-BH278-I$11,$C278-SUM($BU278:BX278))))</f>
        <v>0</v>
      </c>
      <c r="BZ278" s="174">
        <f ca="1">IF(NOT(debteliminator),0,IF(OR(J$11=0,AB277+AR278-BI278&lt;=J$11),0,MIN(AB277+AR278-BI278-J$11,$C278-SUM($BU278:BY278))))</f>
        <v>0</v>
      </c>
      <c r="CA278" s="174">
        <f ca="1">IF(NOT(debteliminator),0,IF(OR(K$11=0,AC277+AS278-BJ278&lt;=K$11),0,MIN(AC277+AS278-BJ278-K$11,$C278-SUM($BU278:BZ278))))</f>
        <v>0</v>
      </c>
      <c r="CB278" s="174">
        <f ca="1">IF(NOT(debteliminator),0,IF(OR(L$11=0,AD277+AT278-BK278&lt;=L$11),0,MIN(AD277+AT278-BK278-L$11,$C278-SUM($BU278:CA278))))</f>
        <v>0</v>
      </c>
      <c r="CC278" s="174">
        <f ca="1">IF(NOT(debteliminator),0,IF(OR(M$11=0,AE277+AU278-BL278&lt;=M$11),0,MIN(AE277+AU278-BL278-M$11,$C278-SUM($BU278:CB278))))</f>
        <v>0</v>
      </c>
      <c r="CD278" s="174">
        <f ca="1">IF(NOT(debteliminator),0,IF(OR(N$11=0,AF277+AV278-BM278&lt;=N$11),0,MIN(AF277+AV278-BM278-N$11,$C278-SUM($BU278:CC278))))</f>
        <v>0</v>
      </c>
      <c r="CE278" s="174">
        <f ca="1">IF(NOT(debteliminator),0,IF(OR(O$11=0,AG277+AW278-BN278&lt;=O$11),0,MIN(AG277+AW278-BN278-O$11,$C278-SUM($BU278:CD278))))</f>
        <v>0</v>
      </c>
      <c r="CF278" s="174">
        <f ca="1">IF(NOT(debteliminator),0,IF(OR(P$11=0,AH277+AX278-BO278&lt;=P$11),0,MIN(AH277+AX278-BO278-P$11,$C278-SUM($BU278:CE278))))</f>
        <v>0</v>
      </c>
      <c r="CG278" s="174">
        <f ca="1">IF(NOT(debteliminator),0,IF(OR(Q$11=0,AI277+AY278-BP278&lt;=Q$11),0,MIN(AI277+AY278-BP278-Q$11,$C278-SUM($BU278:CF278))))</f>
        <v>0</v>
      </c>
      <c r="CH278" s="174">
        <f ca="1">IF(NOT(debteliminator),0,IF(OR(R$11=0,AJ277+AZ278-BQ278&lt;=R$11),0,MIN(AJ277+AZ278-BQ278-R$11,$C278-SUM($BU278:CG278))))</f>
        <v>0</v>
      </c>
      <c r="CI278" s="174">
        <f ca="1">IF(NOT(debteliminator),0,IF(OR(S$11=0,AK277+BA278-BR278&lt;=S$11),0,MIN(AK277+BA278-BR278-S$11,$C278-SUM($BU278:CH278))))</f>
        <v>0</v>
      </c>
      <c r="CJ278" s="177">
        <f t="shared" ca="1" si="135"/>
        <v>0</v>
      </c>
      <c r="CL278" s="178">
        <f t="shared" ca="1" si="138"/>
        <v>0</v>
      </c>
      <c r="CM278" s="174">
        <f ca="1">IF(X277&lt;=0,0,IF($C278-$CJ278&lt;=SUM($CL278:CL278),0,IF(BE278+$C278-$CJ278-SUM($CL278:CL278)&gt;X277+AN278,X277+AN278-BE278,$C278-$CJ278-SUM($CL278:CL278))))</f>
        <v>0</v>
      </c>
      <c r="CN278" s="174">
        <f ca="1">IF(Y277&lt;=0,0,IF($C278-$CJ278&lt;=SUM($CL278:CM278),0,IF(BF278+$C278-$CJ278-SUM($CL278:CM278)&gt;Y277+AO278,Y277+AO278-BF278,$C278-$CJ278-SUM($CL278:CM278))))</f>
        <v>0</v>
      </c>
      <c r="CO278" s="174">
        <f ca="1">IF(Z277&lt;=0,0,IF($C278-$CJ278&lt;=SUM($CL278:CN278),0,IF(BG278+$C278-$CJ278-SUM($CL278:CN278)&gt;Z277+AP278,Z277+AP278-BG278,$C278-$CJ278-SUM($CL278:CN278))))</f>
        <v>0</v>
      </c>
      <c r="CP278" s="174">
        <f ca="1">IF(AA277&lt;=0,0,IF($C278-$CJ278&lt;=SUM($CL278:CO278),0,IF(BH278+$C278-$CJ278-SUM($CL278:CO278)&gt;AA277+AQ278,AA277+AQ278-BH278,$C278-$CJ278-SUM($CL278:CO278))))</f>
        <v>0</v>
      </c>
      <c r="CQ278" s="174">
        <f ca="1">IF(AB277&lt;=0,0,IF($C278-$CJ278&lt;=SUM($CL278:CP278),0,IF(BI278+$C278-$CJ278-SUM($CL278:CP278)&gt;AB277+AR278,AB277+AR278-BI278,$C278-$CJ278-SUM($CL278:CP278))))</f>
        <v>0</v>
      </c>
      <c r="CR278" s="174">
        <f ca="1">IF(AC277&lt;=0,0,IF($C278-$CJ278&lt;=SUM($CL278:CQ278),0,IF(BJ278+$C278-$CJ278-SUM($CL278:CQ278)&gt;AC277+AS278,AC277+AS278-BJ278,$C278-$CJ278-SUM($CL278:CQ278))))</f>
        <v>0</v>
      </c>
      <c r="CS278" s="174">
        <f ca="1">IF(AD277&lt;=0,0,IF($C278-$CJ278&lt;=SUM($CL278:CR278),0,IF(BK278+$C278-$CJ278-SUM($CL278:CR278)&gt;AD277+AT278,AD277+AT278-BK278,$C278-$CJ278-SUM($CL278:CR278))))</f>
        <v>0</v>
      </c>
      <c r="CT278" s="174">
        <f ca="1">IF(AE277&lt;=0,0,IF($C278-$CJ278&lt;=SUM($CL278:CS278),0,IF(BL278+$C278-$CJ278-SUM($CL278:CS278)&gt;AE277+AU278,AE277+AU278-BL278,$C278-$CJ278-SUM($CL278:CS278))))</f>
        <v>0</v>
      </c>
      <c r="CU278" s="174">
        <f ca="1">IF(AF277&lt;=0,0,IF($C278-$CJ278&lt;=SUM($CL278:CT278),0,IF(BM278+$C278-$CJ278-SUM($CL278:CT278)&gt;AF277+AV278,AF277+AV278-BM278,$C278-$CJ278-SUM($CL278:CT278))))</f>
        <v>0</v>
      </c>
      <c r="CV278" s="174">
        <f ca="1">IF(AG277&lt;=0,0,IF($C278-$CJ278&lt;=SUM($CL278:CU278),0,IF(BN278+$C278-$CJ278-SUM($CL278:CU278)&gt;AG277+AW278,AG277+AW278-BN278,$C278-$CJ278-SUM($CL278:CU278))))</f>
        <v>0</v>
      </c>
      <c r="CW278" s="174">
        <f ca="1">IF(AH277&lt;=0,0,IF($C278-$CJ278&lt;=SUM($CL278:CV278),0,IF(BO278+$C278-$CJ278-SUM($CL278:CV278)&gt;AH277+AX278,AH277+AX278-BO278,$C278-$CJ278-SUM($CL278:CV278))))</f>
        <v>0</v>
      </c>
      <c r="CX278" s="174">
        <f ca="1">IF(AI277&lt;=0,0,IF($C278-$CJ278&lt;=SUM($CL278:CW278),0,IF(BP278+$C278-$CJ278-SUM($CL278:CW278)&gt;AI277+AY278,AI277+AY278-BP278,$C278-$CJ278-SUM($CL278:CW278))))</f>
        <v>0</v>
      </c>
      <c r="CY278" s="174">
        <f ca="1">IF(AJ277&lt;=0,0,IF($C278-$CJ278&lt;=SUM($CL278:CX278),0,IF(BQ278+$C278-$CJ278-SUM($CL278:CX278)&gt;AJ277+AZ278,AJ277+AZ278-BQ278,$C278-$CJ278-SUM($CL278:CX278))))</f>
        <v>0</v>
      </c>
      <c r="CZ278" s="174">
        <f ca="1">IF(AK277&lt;=0,0,IF($C278-$CJ278&lt;=SUM($CL278:CY278),0,IF(BR278+$C278-$CJ278-SUM($CL278:CY278)&gt;AK277+BA278,AK277+BA278-BR278,$C278-$CJ278-SUM($CL278:CY278))))</f>
        <v>0</v>
      </c>
      <c r="DA278" s="176"/>
      <c r="DB278" s="176"/>
    </row>
    <row r="279" spans="1:106">
      <c r="A279" s="165" t="str">
        <f t="shared" ca="1" si="124"/>
        <v/>
      </c>
      <c r="B279" s="166" t="e">
        <f t="shared" ca="1" si="136"/>
        <v>#N/A</v>
      </c>
      <c r="C279" s="169" t="str">
        <f ca="1">IF(A279="","",IF(debteliminator,IF(($E$7-BS279)&lt;0,0,$E$7-BS279),0)+D279)</f>
        <v/>
      </c>
      <c r="D279" s="420"/>
      <c r="E279" s="172">
        <f t="shared" ca="1" si="137"/>
        <v>0</v>
      </c>
      <c r="F279" s="172">
        <f t="shared" ca="1" si="139"/>
        <v>0</v>
      </c>
      <c r="G279" s="172">
        <f t="shared" ca="1" si="140"/>
        <v>0</v>
      </c>
      <c r="H279" s="172">
        <f t="shared" ca="1" si="141"/>
        <v>0</v>
      </c>
      <c r="I279" s="172">
        <f t="shared" ca="1" si="142"/>
        <v>0</v>
      </c>
      <c r="J279" s="172">
        <f t="shared" ca="1" si="143"/>
        <v>0</v>
      </c>
      <c r="K279" s="172">
        <f t="shared" ca="1" si="144"/>
        <v>0</v>
      </c>
      <c r="L279" s="172">
        <f t="shared" ca="1" si="145"/>
        <v>0</v>
      </c>
      <c r="M279" s="172">
        <f t="shared" ca="1" si="146"/>
        <v>0</v>
      </c>
      <c r="N279" s="172">
        <f t="shared" ca="1" si="147"/>
        <v>0</v>
      </c>
      <c r="O279" s="172">
        <f t="shared" ca="1" si="148"/>
        <v>0</v>
      </c>
      <c r="P279" s="172">
        <f t="shared" ca="1" si="149"/>
        <v>0</v>
      </c>
      <c r="Q279" s="172">
        <f t="shared" ca="1" si="150"/>
        <v>0</v>
      </c>
      <c r="R279" s="172">
        <f t="shared" ca="1" si="151"/>
        <v>0</v>
      </c>
      <c r="S279" s="172">
        <f t="shared" ca="1" si="152"/>
        <v>0</v>
      </c>
      <c r="U279" s="169">
        <f t="shared" ca="1" si="125"/>
        <v>0</v>
      </c>
      <c r="V279" s="173">
        <f t="shared" ca="1" si="126"/>
        <v>0</v>
      </c>
      <c r="W279" s="174">
        <f t="shared" ca="1" si="127"/>
        <v>0</v>
      </c>
      <c r="X279" s="174">
        <f t="shared" ca="1" si="159"/>
        <v>0</v>
      </c>
      <c r="Y279" s="174">
        <f t="shared" ca="1" si="159"/>
        <v>0</v>
      </c>
      <c r="Z279" s="174">
        <f t="shared" ca="1" si="159"/>
        <v>0</v>
      </c>
      <c r="AA279" s="174">
        <f t="shared" ca="1" si="159"/>
        <v>0</v>
      </c>
      <c r="AB279" s="174">
        <f t="shared" ca="1" si="159"/>
        <v>0</v>
      </c>
      <c r="AC279" s="174">
        <f t="shared" ca="1" si="159"/>
        <v>0</v>
      </c>
      <c r="AD279" s="174">
        <f t="shared" ca="1" si="159"/>
        <v>0</v>
      </c>
      <c r="AE279" s="174">
        <f t="shared" ca="1" si="159"/>
        <v>0</v>
      </c>
      <c r="AF279" s="174">
        <f t="shared" ca="1" si="159"/>
        <v>0</v>
      </c>
      <c r="AG279" s="174">
        <f t="shared" ca="1" si="159"/>
        <v>0</v>
      </c>
      <c r="AH279" s="174">
        <f t="shared" ca="1" si="159"/>
        <v>0</v>
      </c>
      <c r="AI279" s="174">
        <f t="shared" ca="1" si="159"/>
        <v>0</v>
      </c>
      <c r="AJ279" s="174">
        <f t="shared" ca="1" si="159"/>
        <v>0</v>
      </c>
      <c r="AK279" s="174">
        <f t="shared" ca="1" si="159"/>
        <v>0</v>
      </c>
      <c r="AL279" s="179"/>
      <c r="AM279" s="174">
        <f t="shared" ca="1" si="129"/>
        <v>0</v>
      </c>
      <c r="AN279" s="174">
        <f t="shared" ca="1" si="160"/>
        <v>0</v>
      </c>
      <c r="AO279" s="174">
        <f t="shared" ca="1" si="160"/>
        <v>0</v>
      </c>
      <c r="AP279" s="174">
        <f t="shared" ca="1" si="160"/>
        <v>0</v>
      </c>
      <c r="AQ279" s="174">
        <f t="shared" ca="1" si="160"/>
        <v>0</v>
      </c>
      <c r="AR279" s="174">
        <f t="shared" ca="1" si="160"/>
        <v>0</v>
      </c>
      <c r="AS279" s="174">
        <f t="shared" ca="1" si="160"/>
        <v>0</v>
      </c>
      <c r="AT279" s="174">
        <f t="shared" ca="1" si="160"/>
        <v>0</v>
      </c>
      <c r="AU279" s="174">
        <f t="shared" ca="1" si="160"/>
        <v>0</v>
      </c>
      <c r="AV279" s="174">
        <f t="shared" ca="1" si="160"/>
        <v>0</v>
      </c>
      <c r="AW279" s="174">
        <f t="shared" ca="1" si="160"/>
        <v>0</v>
      </c>
      <c r="AX279" s="174">
        <f t="shared" ca="1" si="160"/>
        <v>0</v>
      </c>
      <c r="AY279" s="174">
        <f t="shared" ca="1" si="160"/>
        <v>0</v>
      </c>
      <c r="AZ279" s="174">
        <f t="shared" ca="1" si="160"/>
        <v>0</v>
      </c>
      <c r="BA279" s="174">
        <f t="shared" ca="1" si="160"/>
        <v>0</v>
      </c>
      <c r="BB279" s="175">
        <f t="shared" ca="1" si="131"/>
        <v>0</v>
      </c>
      <c r="BC279" s="176"/>
      <c r="BD279" s="174">
        <f t="shared" ca="1" si="132"/>
        <v>0</v>
      </c>
      <c r="BE279" s="174">
        <f t="shared" ca="1" si="161"/>
        <v>0</v>
      </c>
      <c r="BF279" s="174">
        <f t="shared" ca="1" si="161"/>
        <v>0</v>
      </c>
      <c r="BG279" s="174">
        <f t="shared" ca="1" si="161"/>
        <v>0</v>
      </c>
      <c r="BH279" s="174">
        <f t="shared" ca="1" si="161"/>
        <v>0</v>
      </c>
      <c r="BI279" s="174">
        <f t="shared" ca="1" si="161"/>
        <v>0</v>
      </c>
      <c r="BJ279" s="174">
        <f t="shared" ca="1" si="161"/>
        <v>0</v>
      </c>
      <c r="BK279" s="174">
        <f t="shared" ca="1" si="161"/>
        <v>0</v>
      </c>
      <c r="BL279" s="174">
        <f t="shared" ca="1" si="161"/>
        <v>0</v>
      </c>
      <c r="BM279" s="174">
        <f t="shared" ca="1" si="161"/>
        <v>0</v>
      </c>
      <c r="BN279" s="174">
        <f t="shared" ca="1" si="161"/>
        <v>0</v>
      </c>
      <c r="BO279" s="174">
        <f t="shared" ca="1" si="161"/>
        <v>0</v>
      </c>
      <c r="BP279" s="174">
        <f t="shared" ca="1" si="161"/>
        <v>0</v>
      </c>
      <c r="BQ279" s="174">
        <f t="shared" ca="1" si="161"/>
        <v>0</v>
      </c>
      <c r="BR279" s="174">
        <f t="shared" ca="1" si="161"/>
        <v>0</v>
      </c>
      <c r="BS279" s="177">
        <f t="shared" ca="1" si="134"/>
        <v>0</v>
      </c>
      <c r="BT279" s="175"/>
      <c r="BU279" s="178">
        <f ca="1">IF(NOT(debteliminator),0,IF(OR(E$11=0,W278+AM279-BD279&lt;=E$11),0,MIN(W278+AM279-BD279-E$11,$C279)))</f>
        <v>0</v>
      </c>
      <c r="BV279" s="174">
        <f ca="1">IF(NOT(debteliminator),0,IF(OR(F$11=0,X278+AN279-BE279&lt;=F$11),0,MIN(X278+AN279-BE279-F$11,$C279-SUM($BU279:BU279))))</f>
        <v>0</v>
      </c>
      <c r="BW279" s="174">
        <f ca="1">IF(NOT(debteliminator),0,IF(OR(G$11=0,Y278+AO279-BF279&lt;=G$11),0,MIN(Y278+AO279-BF279-G$11,$C279-SUM($BU279:BV279))))</f>
        <v>0</v>
      </c>
      <c r="BX279" s="174">
        <f ca="1">IF(NOT(debteliminator),0,IF(OR(H$11=0,Z278+AP279-BG279&lt;=H$11),0,MIN(Z278+AP279-BG279-H$11,$C279-SUM($BU279:BW279))))</f>
        <v>0</v>
      </c>
      <c r="BY279" s="174">
        <f ca="1">IF(NOT(debteliminator),0,IF(OR(I$11=0,AA278+AQ279-BH279&lt;=I$11),0,MIN(AA278+AQ279-BH279-I$11,$C279-SUM($BU279:BX279))))</f>
        <v>0</v>
      </c>
      <c r="BZ279" s="174">
        <f ca="1">IF(NOT(debteliminator),0,IF(OR(J$11=0,AB278+AR279-BI279&lt;=J$11),0,MIN(AB278+AR279-BI279-J$11,$C279-SUM($BU279:BY279))))</f>
        <v>0</v>
      </c>
      <c r="CA279" s="174">
        <f ca="1">IF(NOT(debteliminator),0,IF(OR(K$11=0,AC278+AS279-BJ279&lt;=K$11),0,MIN(AC278+AS279-BJ279-K$11,$C279-SUM($BU279:BZ279))))</f>
        <v>0</v>
      </c>
      <c r="CB279" s="174">
        <f ca="1">IF(NOT(debteliminator),0,IF(OR(L$11=0,AD278+AT279-BK279&lt;=L$11),0,MIN(AD278+AT279-BK279-L$11,$C279-SUM($BU279:CA279))))</f>
        <v>0</v>
      </c>
      <c r="CC279" s="174">
        <f ca="1">IF(NOT(debteliminator),0,IF(OR(M$11=0,AE278+AU279-BL279&lt;=M$11),0,MIN(AE278+AU279-BL279-M$11,$C279-SUM($BU279:CB279))))</f>
        <v>0</v>
      </c>
      <c r="CD279" s="174">
        <f ca="1">IF(NOT(debteliminator),0,IF(OR(N$11=0,AF278+AV279-BM279&lt;=N$11),0,MIN(AF278+AV279-BM279-N$11,$C279-SUM($BU279:CC279))))</f>
        <v>0</v>
      </c>
      <c r="CE279" s="174">
        <f ca="1">IF(NOT(debteliminator),0,IF(OR(O$11=0,AG278+AW279-BN279&lt;=O$11),0,MIN(AG278+AW279-BN279-O$11,$C279-SUM($BU279:CD279))))</f>
        <v>0</v>
      </c>
      <c r="CF279" s="174">
        <f ca="1">IF(NOT(debteliminator),0,IF(OR(P$11=0,AH278+AX279-BO279&lt;=P$11),0,MIN(AH278+AX279-BO279-P$11,$C279-SUM($BU279:CE279))))</f>
        <v>0</v>
      </c>
      <c r="CG279" s="174">
        <f ca="1">IF(NOT(debteliminator),0,IF(OR(Q$11=0,AI278+AY279-BP279&lt;=Q$11),0,MIN(AI278+AY279-BP279-Q$11,$C279-SUM($BU279:CF279))))</f>
        <v>0</v>
      </c>
      <c r="CH279" s="174">
        <f ca="1">IF(NOT(debteliminator),0,IF(OR(R$11=0,AJ278+AZ279-BQ279&lt;=R$11),0,MIN(AJ278+AZ279-BQ279-R$11,$C279-SUM($BU279:CG279))))</f>
        <v>0</v>
      </c>
      <c r="CI279" s="174">
        <f ca="1">IF(NOT(debteliminator),0,IF(OR(S$11=0,AK278+BA279-BR279&lt;=S$11),0,MIN(AK278+BA279-BR279-S$11,$C279-SUM($BU279:CH279))))</f>
        <v>0</v>
      </c>
      <c r="CJ279" s="177">
        <f t="shared" ca="1" si="135"/>
        <v>0</v>
      </c>
      <c r="CL279" s="178">
        <f t="shared" ca="1" si="138"/>
        <v>0</v>
      </c>
      <c r="CM279" s="174">
        <f ca="1">IF(X278&lt;=0,0,IF($C279-$CJ279&lt;=SUM($CL279:CL279),0,IF(BE279+$C279-$CJ279-SUM($CL279:CL279)&gt;X278+AN279,X278+AN279-BE279,$C279-$CJ279-SUM($CL279:CL279))))</f>
        <v>0</v>
      </c>
      <c r="CN279" s="174">
        <f ca="1">IF(Y278&lt;=0,0,IF($C279-$CJ279&lt;=SUM($CL279:CM279),0,IF(BF279+$C279-$CJ279-SUM($CL279:CM279)&gt;Y278+AO279,Y278+AO279-BF279,$C279-$CJ279-SUM($CL279:CM279))))</f>
        <v>0</v>
      </c>
      <c r="CO279" s="174">
        <f ca="1">IF(Z278&lt;=0,0,IF($C279-$CJ279&lt;=SUM($CL279:CN279),0,IF(BG279+$C279-$CJ279-SUM($CL279:CN279)&gt;Z278+AP279,Z278+AP279-BG279,$C279-$CJ279-SUM($CL279:CN279))))</f>
        <v>0</v>
      </c>
      <c r="CP279" s="174">
        <f ca="1">IF(AA278&lt;=0,0,IF($C279-$CJ279&lt;=SUM($CL279:CO279),0,IF(BH279+$C279-$CJ279-SUM($CL279:CO279)&gt;AA278+AQ279,AA278+AQ279-BH279,$C279-$CJ279-SUM($CL279:CO279))))</f>
        <v>0</v>
      </c>
      <c r="CQ279" s="174">
        <f ca="1">IF(AB278&lt;=0,0,IF($C279-$CJ279&lt;=SUM($CL279:CP279),0,IF(BI279+$C279-$CJ279-SUM($CL279:CP279)&gt;AB278+AR279,AB278+AR279-BI279,$C279-$CJ279-SUM($CL279:CP279))))</f>
        <v>0</v>
      </c>
      <c r="CR279" s="174">
        <f ca="1">IF(AC278&lt;=0,0,IF($C279-$CJ279&lt;=SUM($CL279:CQ279),0,IF(BJ279+$C279-$CJ279-SUM($CL279:CQ279)&gt;AC278+AS279,AC278+AS279-BJ279,$C279-$CJ279-SUM($CL279:CQ279))))</f>
        <v>0</v>
      </c>
      <c r="CS279" s="174">
        <f ca="1">IF(AD278&lt;=0,0,IF($C279-$CJ279&lt;=SUM($CL279:CR279),0,IF(BK279+$C279-$CJ279-SUM($CL279:CR279)&gt;AD278+AT279,AD278+AT279-BK279,$C279-$CJ279-SUM($CL279:CR279))))</f>
        <v>0</v>
      </c>
      <c r="CT279" s="174">
        <f ca="1">IF(AE278&lt;=0,0,IF($C279-$CJ279&lt;=SUM($CL279:CS279),0,IF(BL279+$C279-$CJ279-SUM($CL279:CS279)&gt;AE278+AU279,AE278+AU279-BL279,$C279-$CJ279-SUM($CL279:CS279))))</f>
        <v>0</v>
      </c>
      <c r="CU279" s="174">
        <f ca="1">IF(AF278&lt;=0,0,IF($C279-$CJ279&lt;=SUM($CL279:CT279),0,IF(BM279+$C279-$CJ279-SUM($CL279:CT279)&gt;AF278+AV279,AF278+AV279-BM279,$C279-$CJ279-SUM($CL279:CT279))))</f>
        <v>0</v>
      </c>
      <c r="CV279" s="174">
        <f ca="1">IF(AG278&lt;=0,0,IF($C279-$CJ279&lt;=SUM($CL279:CU279),0,IF(BN279+$C279-$CJ279-SUM($CL279:CU279)&gt;AG278+AW279,AG278+AW279-BN279,$C279-$CJ279-SUM($CL279:CU279))))</f>
        <v>0</v>
      </c>
      <c r="CW279" s="174">
        <f ca="1">IF(AH278&lt;=0,0,IF($C279-$CJ279&lt;=SUM($CL279:CV279),0,IF(BO279+$C279-$CJ279-SUM($CL279:CV279)&gt;AH278+AX279,AH278+AX279-BO279,$C279-$CJ279-SUM($CL279:CV279))))</f>
        <v>0</v>
      </c>
      <c r="CX279" s="174">
        <f ca="1">IF(AI278&lt;=0,0,IF($C279-$CJ279&lt;=SUM($CL279:CW279),0,IF(BP279+$C279-$CJ279-SUM($CL279:CW279)&gt;AI278+AY279,AI278+AY279-BP279,$C279-$CJ279-SUM($CL279:CW279))))</f>
        <v>0</v>
      </c>
      <c r="CY279" s="174">
        <f ca="1">IF(AJ278&lt;=0,0,IF($C279-$CJ279&lt;=SUM($CL279:CX279),0,IF(BQ279+$C279-$CJ279-SUM($CL279:CX279)&gt;AJ278+AZ279,AJ278+AZ279-BQ279,$C279-$CJ279-SUM($CL279:CX279))))</f>
        <v>0</v>
      </c>
      <c r="CZ279" s="174">
        <f ca="1">IF(AK278&lt;=0,0,IF($C279-$CJ279&lt;=SUM($CL279:CY279),0,IF(BR279+$C279-$CJ279-SUM($CL279:CY279)&gt;AK278+BA279,AK278+BA279-BR279,$C279-$CJ279-SUM($CL279:CY279))))</f>
        <v>0</v>
      </c>
      <c r="DA279" s="176"/>
      <c r="DB279" s="176"/>
    </row>
    <row r="280" spans="1:106">
      <c r="A280" s="165" t="str">
        <f t="shared" ca="1" si="124"/>
        <v/>
      </c>
      <c r="B280" s="166" t="e">
        <f t="shared" ca="1" si="136"/>
        <v>#N/A</v>
      </c>
      <c r="C280" s="169" t="str">
        <f ca="1">IF(A280="","",IF(debteliminator,IF(($E$7-BS280)&lt;0,0,$E$7-BS280),0)+D280)</f>
        <v/>
      </c>
      <c r="D280" s="420"/>
      <c r="E280" s="172">
        <f t="shared" ca="1" si="137"/>
        <v>0</v>
      </c>
      <c r="F280" s="172">
        <f t="shared" ca="1" si="139"/>
        <v>0</v>
      </c>
      <c r="G280" s="172">
        <f t="shared" ca="1" si="140"/>
        <v>0</v>
      </c>
      <c r="H280" s="172">
        <f t="shared" ca="1" si="141"/>
        <v>0</v>
      </c>
      <c r="I280" s="172">
        <f t="shared" ca="1" si="142"/>
        <v>0</v>
      </c>
      <c r="J280" s="172">
        <f t="shared" ca="1" si="143"/>
        <v>0</v>
      </c>
      <c r="K280" s="172">
        <f t="shared" ca="1" si="144"/>
        <v>0</v>
      </c>
      <c r="L280" s="172">
        <f t="shared" ca="1" si="145"/>
        <v>0</v>
      </c>
      <c r="M280" s="172">
        <f t="shared" ca="1" si="146"/>
        <v>0</v>
      </c>
      <c r="N280" s="172">
        <f t="shared" ca="1" si="147"/>
        <v>0</v>
      </c>
      <c r="O280" s="172">
        <f t="shared" ca="1" si="148"/>
        <v>0</v>
      </c>
      <c r="P280" s="172">
        <f t="shared" ca="1" si="149"/>
        <v>0</v>
      </c>
      <c r="Q280" s="172">
        <f t="shared" ca="1" si="150"/>
        <v>0</v>
      </c>
      <c r="R280" s="172">
        <f t="shared" ca="1" si="151"/>
        <v>0</v>
      </c>
      <c r="S280" s="172">
        <f t="shared" ca="1" si="152"/>
        <v>0</v>
      </c>
      <c r="U280" s="169">
        <f t="shared" ca="1" si="125"/>
        <v>0</v>
      </c>
      <c r="V280" s="173">
        <f t="shared" ca="1" si="126"/>
        <v>0</v>
      </c>
      <c r="W280" s="174">
        <f t="shared" ca="1" si="127"/>
        <v>0</v>
      </c>
      <c r="X280" s="174">
        <f t="shared" ca="1" si="159"/>
        <v>0</v>
      </c>
      <c r="Y280" s="174">
        <f t="shared" ca="1" si="159"/>
        <v>0</v>
      </c>
      <c r="Z280" s="174">
        <f t="shared" ca="1" si="159"/>
        <v>0</v>
      </c>
      <c r="AA280" s="174">
        <f t="shared" ca="1" si="159"/>
        <v>0</v>
      </c>
      <c r="AB280" s="174">
        <f t="shared" ca="1" si="159"/>
        <v>0</v>
      </c>
      <c r="AC280" s="174">
        <f t="shared" ca="1" si="159"/>
        <v>0</v>
      </c>
      <c r="AD280" s="174">
        <f t="shared" ca="1" si="159"/>
        <v>0</v>
      </c>
      <c r="AE280" s="174">
        <f t="shared" ca="1" si="159"/>
        <v>0</v>
      </c>
      <c r="AF280" s="174">
        <f t="shared" ca="1" si="159"/>
        <v>0</v>
      </c>
      <c r="AG280" s="174">
        <f t="shared" ca="1" si="159"/>
        <v>0</v>
      </c>
      <c r="AH280" s="174">
        <f t="shared" ca="1" si="159"/>
        <v>0</v>
      </c>
      <c r="AI280" s="174">
        <f t="shared" ca="1" si="159"/>
        <v>0</v>
      </c>
      <c r="AJ280" s="174">
        <f t="shared" ca="1" si="159"/>
        <v>0</v>
      </c>
      <c r="AK280" s="174">
        <f t="shared" ca="1" si="159"/>
        <v>0</v>
      </c>
      <c r="AL280" s="179"/>
      <c r="AM280" s="174">
        <f t="shared" ca="1" si="129"/>
        <v>0</v>
      </c>
      <c r="AN280" s="174">
        <f t="shared" ca="1" si="160"/>
        <v>0</v>
      </c>
      <c r="AO280" s="174">
        <f t="shared" ca="1" si="160"/>
        <v>0</v>
      </c>
      <c r="AP280" s="174">
        <f t="shared" ca="1" si="160"/>
        <v>0</v>
      </c>
      <c r="AQ280" s="174">
        <f t="shared" ca="1" si="160"/>
        <v>0</v>
      </c>
      <c r="AR280" s="174">
        <f t="shared" ca="1" si="160"/>
        <v>0</v>
      </c>
      <c r="AS280" s="174">
        <f t="shared" ca="1" si="160"/>
        <v>0</v>
      </c>
      <c r="AT280" s="174">
        <f t="shared" ca="1" si="160"/>
        <v>0</v>
      </c>
      <c r="AU280" s="174">
        <f t="shared" ca="1" si="160"/>
        <v>0</v>
      </c>
      <c r="AV280" s="174">
        <f t="shared" ca="1" si="160"/>
        <v>0</v>
      </c>
      <c r="AW280" s="174">
        <f t="shared" ca="1" si="160"/>
        <v>0</v>
      </c>
      <c r="AX280" s="174">
        <f t="shared" ca="1" si="160"/>
        <v>0</v>
      </c>
      <c r="AY280" s="174">
        <f t="shared" ca="1" si="160"/>
        <v>0</v>
      </c>
      <c r="AZ280" s="174">
        <f t="shared" ca="1" si="160"/>
        <v>0</v>
      </c>
      <c r="BA280" s="174">
        <f t="shared" ca="1" si="160"/>
        <v>0</v>
      </c>
      <c r="BB280" s="175">
        <f t="shared" ca="1" si="131"/>
        <v>0</v>
      </c>
      <c r="BC280" s="176"/>
      <c r="BD280" s="174">
        <f t="shared" ca="1" si="132"/>
        <v>0</v>
      </c>
      <c r="BE280" s="174">
        <f t="shared" ca="1" si="161"/>
        <v>0</v>
      </c>
      <c r="BF280" s="174">
        <f t="shared" ca="1" si="161"/>
        <v>0</v>
      </c>
      <c r="BG280" s="174">
        <f t="shared" ca="1" si="161"/>
        <v>0</v>
      </c>
      <c r="BH280" s="174">
        <f t="shared" ca="1" si="161"/>
        <v>0</v>
      </c>
      <c r="BI280" s="174">
        <f t="shared" ca="1" si="161"/>
        <v>0</v>
      </c>
      <c r="BJ280" s="174">
        <f t="shared" ca="1" si="161"/>
        <v>0</v>
      </c>
      <c r="BK280" s="174">
        <f t="shared" ca="1" si="161"/>
        <v>0</v>
      </c>
      <c r="BL280" s="174">
        <f t="shared" ca="1" si="161"/>
        <v>0</v>
      </c>
      <c r="BM280" s="174">
        <f t="shared" ca="1" si="161"/>
        <v>0</v>
      </c>
      <c r="BN280" s="174">
        <f t="shared" ca="1" si="161"/>
        <v>0</v>
      </c>
      <c r="BO280" s="174">
        <f t="shared" ca="1" si="161"/>
        <v>0</v>
      </c>
      <c r="BP280" s="174">
        <f t="shared" ca="1" si="161"/>
        <v>0</v>
      </c>
      <c r="BQ280" s="174">
        <f t="shared" ca="1" si="161"/>
        <v>0</v>
      </c>
      <c r="BR280" s="174">
        <f t="shared" ca="1" si="161"/>
        <v>0</v>
      </c>
      <c r="BS280" s="177">
        <f t="shared" ca="1" si="134"/>
        <v>0</v>
      </c>
      <c r="BT280" s="175"/>
      <c r="BU280" s="178">
        <f ca="1">IF(NOT(debteliminator),0,IF(OR(E$11=0,W279+AM280-BD280&lt;=E$11),0,MIN(W279+AM280-BD280-E$11,$C280)))</f>
        <v>0</v>
      </c>
      <c r="BV280" s="174">
        <f ca="1">IF(NOT(debteliminator),0,IF(OR(F$11=0,X279+AN280-BE280&lt;=F$11),0,MIN(X279+AN280-BE280-F$11,$C280-SUM($BU280:BU280))))</f>
        <v>0</v>
      </c>
      <c r="BW280" s="174">
        <f ca="1">IF(NOT(debteliminator),0,IF(OR(G$11=0,Y279+AO280-BF280&lt;=G$11),0,MIN(Y279+AO280-BF280-G$11,$C280-SUM($BU280:BV280))))</f>
        <v>0</v>
      </c>
      <c r="BX280" s="174">
        <f ca="1">IF(NOT(debteliminator),0,IF(OR(H$11=0,Z279+AP280-BG280&lt;=H$11),0,MIN(Z279+AP280-BG280-H$11,$C280-SUM($BU280:BW280))))</f>
        <v>0</v>
      </c>
      <c r="BY280" s="174">
        <f ca="1">IF(NOT(debteliminator),0,IF(OR(I$11=0,AA279+AQ280-BH280&lt;=I$11),0,MIN(AA279+AQ280-BH280-I$11,$C280-SUM($BU280:BX280))))</f>
        <v>0</v>
      </c>
      <c r="BZ280" s="174">
        <f ca="1">IF(NOT(debteliminator),0,IF(OR(J$11=0,AB279+AR280-BI280&lt;=J$11),0,MIN(AB279+AR280-BI280-J$11,$C280-SUM($BU280:BY280))))</f>
        <v>0</v>
      </c>
      <c r="CA280" s="174">
        <f ca="1">IF(NOT(debteliminator),0,IF(OR(K$11=0,AC279+AS280-BJ280&lt;=K$11),0,MIN(AC279+AS280-BJ280-K$11,$C280-SUM($BU280:BZ280))))</f>
        <v>0</v>
      </c>
      <c r="CB280" s="174">
        <f ca="1">IF(NOT(debteliminator),0,IF(OR(L$11=0,AD279+AT280-BK280&lt;=L$11),0,MIN(AD279+AT280-BK280-L$11,$C280-SUM($BU280:CA280))))</f>
        <v>0</v>
      </c>
      <c r="CC280" s="174">
        <f ca="1">IF(NOT(debteliminator),0,IF(OR(M$11=0,AE279+AU280-BL280&lt;=M$11),0,MIN(AE279+AU280-BL280-M$11,$C280-SUM($BU280:CB280))))</f>
        <v>0</v>
      </c>
      <c r="CD280" s="174">
        <f ca="1">IF(NOT(debteliminator),0,IF(OR(N$11=0,AF279+AV280-BM280&lt;=N$11),0,MIN(AF279+AV280-BM280-N$11,$C280-SUM($BU280:CC280))))</f>
        <v>0</v>
      </c>
      <c r="CE280" s="174">
        <f ca="1">IF(NOT(debteliminator),0,IF(OR(O$11=0,AG279+AW280-BN280&lt;=O$11),0,MIN(AG279+AW280-BN280-O$11,$C280-SUM($BU280:CD280))))</f>
        <v>0</v>
      </c>
      <c r="CF280" s="174">
        <f ca="1">IF(NOT(debteliminator),0,IF(OR(P$11=0,AH279+AX280-BO280&lt;=P$11),0,MIN(AH279+AX280-BO280-P$11,$C280-SUM($BU280:CE280))))</f>
        <v>0</v>
      </c>
      <c r="CG280" s="174">
        <f ca="1">IF(NOT(debteliminator),0,IF(OR(Q$11=0,AI279+AY280-BP280&lt;=Q$11),0,MIN(AI279+AY280-BP280-Q$11,$C280-SUM($BU280:CF280))))</f>
        <v>0</v>
      </c>
      <c r="CH280" s="174">
        <f ca="1">IF(NOT(debteliminator),0,IF(OR(R$11=0,AJ279+AZ280-BQ280&lt;=R$11),0,MIN(AJ279+AZ280-BQ280-R$11,$C280-SUM($BU280:CG280))))</f>
        <v>0</v>
      </c>
      <c r="CI280" s="174">
        <f ca="1">IF(NOT(debteliminator),0,IF(OR(S$11=0,AK279+BA280-BR280&lt;=S$11),0,MIN(AK279+BA280-BR280-S$11,$C280-SUM($BU280:CH280))))</f>
        <v>0</v>
      </c>
      <c r="CJ280" s="177">
        <f t="shared" ca="1" si="135"/>
        <v>0</v>
      </c>
      <c r="CL280" s="178">
        <f t="shared" ca="1" si="138"/>
        <v>0</v>
      </c>
      <c r="CM280" s="174">
        <f ca="1">IF(X279&lt;=0,0,IF($C280-$CJ280&lt;=SUM($CL280:CL280),0,IF(BE280+$C280-$CJ280-SUM($CL280:CL280)&gt;X279+AN280,X279+AN280-BE280,$C280-$CJ280-SUM($CL280:CL280))))</f>
        <v>0</v>
      </c>
      <c r="CN280" s="174">
        <f ca="1">IF(Y279&lt;=0,0,IF($C280-$CJ280&lt;=SUM($CL280:CM280),0,IF(BF280+$C280-$CJ280-SUM($CL280:CM280)&gt;Y279+AO280,Y279+AO280-BF280,$C280-$CJ280-SUM($CL280:CM280))))</f>
        <v>0</v>
      </c>
      <c r="CO280" s="174">
        <f ca="1">IF(Z279&lt;=0,0,IF($C280-$CJ280&lt;=SUM($CL280:CN280),0,IF(BG280+$C280-$CJ280-SUM($CL280:CN280)&gt;Z279+AP280,Z279+AP280-BG280,$C280-$CJ280-SUM($CL280:CN280))))</f>
        <v>0</v>
      </c>
      <c r="CP280" s="174">
        <f ca="1">IF(AA279&lt;=0,0,IF($C280-$CJ280&lt;=SUM($CL280:CO280),0,IF(BH280+$C280-$CJ280-SUM($CL280:CO280)&gt;AA279+AQ280,AA279+AQ280-BH280,$C280-$CJ280-SUM($CL280:CO280))))</f>
        <v>0</v>
      </c>
      <c r="CQ280" s="174">
        <f ca="1">IF(AB279&lt;=0,0,IF($C280-$CJ280&lt;=SUM($CL280:CP280),0,IF(BI280+$C280-$CJ280-SUM($CL280:CP280)&gt;AB279+AR280,AB279+AR280-BI280,$C280-$CJ280-SUM($CL280:CP280))))</f>
        <v>0</v>
      </c>
      <c r="CR280" s="174">
        <f ca="1">IF(AC279&lt;=0,0,IF($C280-$CJ280&lt;=SUM($CL280:CQ280),0,IF(BJ280+$C280-$CJ280-SUM($CL280:CQ280)&gt;AC279+AS280,AC279+AS280-BJ280,$C280-$CJ280-SUM($CL280:CQ280))))</f>
        <v>0</v>
      </c>
      <c r="CS280" s="174">
        <f ca="1">IF(AD279&lt;=0,0,IF($C280-$CJ280&lt;=SUM($CL280:CR280),0,IF(BK280+$C280-$CJ280-SUM($CL280:CR280)&gt;AD279+AT280,AD279+AT280-BK280,$C280-$CJ280-SUM($CL280:CR280))))</f>
        <v>0</v>
      </c>
      <c r="CT280" s="174">
        <f ca="1">IF(AE279&lt;=0,0,IF($C280-$CJ280&lt;=SUM($CL280:CS280),0,IF(BL280+$C280-$CJ280-SUM($CL280:CS280)&gt;AE279+AU280,AE279+AU280-BL280,$C280-$CJ280-SUM($CL280:CS280))))</f>
        <v>0</v>
      </c>
      <c r="CU280" s="174">
        <f ca="1">IF(AF279&lt;=0,0,IF($C280-$CJ280&lt;=SUM($CL280:CT280),0,IF(BM280+$C280-$CJ280-SUM($CL280:CT280)&gt;AF279+AV280,AF279+AV280-BM280,$C280-$CJ280-SUM($CL280:CT280))))</f>
        <v>0</v>
      </c>
      <c r="CV280" s="174">
        <f ca="1">IF(AG279&lt;=0,0,IF($C280-$CJ280&lt;=SUM($CL280:CU280),0,IF(BN280+$C280-$CJ280-SUM($CL280:CU280)&gt;AG279+AW280,AG279+AW280-BN280,$C280-$CJ280-SUM($CL280:CU280))))</f>
        <v>0</v>
      </c>
      <c r="CW280" s="174">
        <f ca="1">IF(AH279&lt;=0,0,IF($C280-$CJ280&lt;=SUM($CL280:CV280),0,IF(BO280+$C280-$CJ280-SUM($CL280:CV280)&gt;AH279+AX280,AH279+AX280-BO280,$C280-$CJ280-SUM($CL280:CV280))))</f>
        <v>0</v>
      </c>
      <c r="CX280" s="174">
        <f ca="1">IF(AI279&lt;=0,0,IF($C280-$CJ280&lt;=SUM($CL280:CW280),0,IF(BP280+$C280-$CJ280-SUM($CL280:CW280)&gt;AI279+AY280,AI279+AY280-BP280,$C280-$CJ280-SUM($CL280:CW280))))</f>
        <v>0</v>
      </c>
      <c r="CY280" s="174">
        <f ca="1">IF(AJ279&lt;=0,0,IF($C280-$CJ280&lt;=SUM($CL280:CX280),0,IF(BQ280+$C280-$CJ280-SUM($CL280:CX280)&gt;AJ279+AZ280,AJ279+AZ280-BQ280,$C280-$CJ280-SUM($CL280:CX280))))</f>
        <v>0</v>
      </c>
      <c r="CZ280" s="174">
        <f ca="1">IF(AK279&lt;=0,0,IF($C280-$CJ280&lt;=SUM($CL280:CY280),0,IF(BR280+$C280-$CJ280-SUM($CL280:CY280)&gt;AK279+BA280,AK279+BA280-BR280,$C280-$CJ280-SUM($CL280:CY280))))</f>
        <v>0</v>
      </c>
      <c r="DA280" s="176"/>
      <c r="DB280" s="176"/>
    </row>
    <row r="281" spans="1:106">
      <c r="A281" s="165" t="str">
        <f t="shared" ref="A281:A344" ca="1" si="162">IF(SUM(W280:AK280)&lt;=0,"",A280+1)</f>
        <v/>
      </c>
      <c r="B281" s="166" t="e">
        <f t="shared" ca="1" si="136"/>
        <v>#N/A</v>
      </c>
      <c r="C281" s="169" t="str">
        <f ca="1">IF(A281="","",IF(debteliminator,IF(($E$7-BS281)&lt;0,0,$E$7-BS281),0)+D281)</f>
        <v/>
      </c>
      <c r="D281" s="420"/>
      <c r="E281" s="172">
        <f t="shared" ca="1" si="137"/>
        <v>0</v>
      </c>
      <c r="F281" s="172">
        <f t="shared" ca="1" si="139"/>
        <v>0</v>
      </c>
      <c r="G281" s="172">
        <f t="shared" ca="1" si="140"/>
        <v>0</v>
      </c>
      <c r="H281" s="172">
        <f t="shared" ca="1" si="141"/>
        <v>0</v>
      </c>
      <c r="I281" s="172">
        <f t="shared" ca="1" si="142"/>
        <v>0</v>
      </c>
      <c r="J281" s="172">
        <f t="shared" ca="1" si="143"/>
        <v>0</v>
      </c>
      <c r="K281" s="172">
        <f t="shared" ca="1" si="144"/>
        <v>0</v>
      </c>
      <c r="L281" s="172">
        <f t="shared" ca="1" si="145"/>
        <v>0</v>
      </c>
      <c r="M281" s="172">
        <f t="shared" ca="1" si="146"/>
        <v>0</v>
      </c>
      <c r="N281" s="172">
        <f t="shared" ca="1" si="147"/>
        <v>0</v>
      </c>
      <c r="O281" s="172">
        <f t="shared" ca="1" si="148"/>
        <v>0</v>
      </c>
      <c r="P281" s="172">
        <f t="shared" ca="1" si="149"/>
        <v>0</v>
      </c>
      <c r="Q281" s="172">
        <f t="shared" ca="1" si="150"/>
        <v>0</v>
      </c>
      <c r="R281" s="172">
        <f t="shared" ca="1" si="151"/>
        <v>0</v>
      </c>
      <c r="S281" s="172">
        <f t="shared" ca="1" si="152"/>
        <v>0</v>
      </c>
      <c r="U281" s="169">
        <f t="shared" ref="U281:U344" ca="1" si="163">SUM(W281:AK281)</f>
        <v>0</v>
      </c>
      <c r="V281" s="173">
        <f t="shared" ref="V281:V344" ca="1" si="164">SUM(E281:S281)</f>
        <v>0</v>
      </c>
      <c r="W281" s="174">
        <f t="shared" ref="W281:W344" ca="1" si="165">IF(E$10=0,0,ROUND(W280-(E281-AM281),2))</f>
        <v>0</v>
      </c>
      <c r="X281" s="174">
        <f t="shared" ref="X281:AK296" ca="1" si="166">IF(F$10=0,0,ROUND(X280-(F281-AN281),2))</f>
        <v>0</v>
      </c>
      <c r="Y281" s="174">
        <f t="shared" ca="1" si="166"/>
        <v>0</v>
      </c>
      <c r="Z281" s="174">
        <f t="shared" ca="1" si="166"/>
        <v>0</v>
      </c>
      <c r="AA281" s="174">
        <f t="shared" ca="1" si="166"/>
        <v>0</v>
      </c>
      <c r="AB281" s="174">
        <f t="shared" ca="1" si="166"/>
        <v>0</v>
      </c>
      <c r="AC281" s="174">
        <f t="shared" ca="1" si="166"/>
        <v>0</v>
      </c>
      <c r="AD281" s="174">
        <f t="shared" ca="1" si="166"/>
        <v>0</v>
      </c>
      <c r="AE281" s="174">
        <f t="shared" ca="1" si="166"/>
        <v>0</v>
      </c>
      <c r="AF281" s="174">
        <f t="shared" ca="1" si="166"/>
        <v>0</v>
      </c>
      <c r="AG281" s="174">
        <f t="shared" ca="1" si="166"/>
        <v>0</v>
      </c>
      <c r="AH281" s="174">
        <f t="shared" ca="1" si="166"/>
        <v>0</v>
      </c>
      <c r="AI281" s="174">
        <f t="shared" ca="1" si="166"/>
        <v>0</v>
      </c>
      <c r="AJ281" s="174">
        <f t="shared" ca="1" si="166"/>
        <v>0</v>
      </c>
      <c r="AK281" s="174">
        <f t="shared" ca="1" si="166"/>
        <v>0</v>
      </c>
      <c r="AL281" s="179"/>
      <c r="AM281" s="174">
        <f t="shared" ref="AM281:AM344" ca="1" si="167">ROUND(W280*E$12/12,2)</f>
        <v>0</v>
      </c>
      <c r="AN281" s="174">
        <f t="shared" ref="AN281:BA296" ca="1" si="168">ROUND(X280*F$12/12,2)</f>
        <v>0</v>
      </c>
      <c r="AO281" s="174">
        <f t="shared" ca="1" si="168"/>
        <v>0</v>
      </c>
      <c r="AP281" s="174">
        <f t="shared" ca="1" si="168"/>
        <v>0</v>
      </c>
      <c r="AQ281" s="174">
        <f t="shared" ca="1" si="168"/>
        <v>0</v>
      </c>
      <c r="AR281" s="174">
        <f t="shared" ca="1" si="168"/>
        <v>0</v>
      </c>
      <c r="AS281" s="174">
        <f t="shared" ca="1" si="168"/>
        <v>0</v>
      </c>
      <c r="AT281" s="174">
        <f t="shared" ca="1" si="168"/>
        <v>0</v>
      </c>
      <c r="AU281" s="174">
        <f t="shared" ca="1" si="168"/>
        <v>0</v>
      </c>
      <c r="AV281" s="174">
        <f t="shared" ca="1" si="168"/>
        <v>0</v>
      </c>
      <c r="AW281" s="174">
        <f t="shared" ca="1" si="168"/>
        <v>0</v>
      </c>
      <c r="AX281" s="174">
        <f t="shared" ca="1" si="168"/>
        <v>0</v>
      </c>
      <c r="AY281" s="174">
        <f t="shared" ca="1" si="168"/>
        <v>0</v>
      </c>
      <c r="AZ281" s="174">
        <f t="shared" ca="1" si="168"/>
        <v>0</v>
      </c>
      <c r="BA281" s="174">
        <f t="shared" ca="1" si="168"/>
        <v>0</v>
      </c>
      <c r="BB281" s="175">
        <f t="shared" ref="BB281:BB344" ca="1" si="169">SUM(AM281:BA281)</f>
        <v>0</v>
      </c>
      <c r="BC281" s="176"/>
      <c r="BD281" s="174">
        <f t="shared" ref="BD281:BD344" ca="1" si="170">IF(W280&gt;0,IF((W280+AM281)&lt;E$13,W280+AM281,E$13),0)</f>
        <v>0</v>
      </c>
      <c r="BE281" s="174">
        <f t="shared" ref="BE281:BR296" ca="1" si="171">IF(X280&gt;0,IF((X280+AN281)&lt;F$13,X280+AN281,F$13),0)</f>
        <v>0</v>
      </c>
      <c r="BF281" s="174">
        <f t="shared" ca="1" si="171"/>
        <v>0</v>
      </c>
      <c r="BG281" s="174">
        <f t="shared" ca="1" si="171"/>
        <v>0</v>
      </c>
      <c r="BH281" s="174">
        <f t="shared" ca="1" si="171"/>
        <v>0</v>
      </c>
      <c r="BI281" s="174">
        <f t="shared" ca="1" si="171"/>
        <v>0</v>
      </c>
      <c r="BJ281" s="174">
        <f t="shared" ca="1" si="171"/>
        <v>0</v>
      </c>
      <c r="BK281" s="174">
        <f t="shared" ca="1" si="171"/>
        <v>0</v>
      </c>
      <c r="BL281" s="174">
        <f t="shared" ca="1" si="171"/>
        <v>0</v>
      </c>
      <c r="BM281" s="174">
        <f t="shared" ca="1" si="171"/>
        <v>0</v>
      </c>
      <c r="BN281" s="174">
        <f t="shared" ca="1" si="171"/>
        <v>0</v>
      </c>
      <c r="BO281" s="174">
        <f t="shared" ca="1" si="171"/>
        <v>0</v>
      </c>
      <c r="BP281" s="174">
        <f t="shared" ca="1" si="171"/>
        <v>0</v>
      </c>
      <c r="BQ281" s="174">
        <f t="shared" ca="1" si="171"/>
        <v>0</v>
      </c>
      <c r="BR281" s="174">
        <f t="shared" ca="1" si="171"/>
        <v>0</v>
      </c>
      <c r="BS281" s="177">
        <f t="shared" ref="BS281:BS344" ca="1" si="172">SUM(BD281:BR281)</f>
        <v>0</v>
      </c>
      <c r="BT281" s="175"/>
      <c r="BU281" s="178">
        <f ca="1">IF(NOT(debteliminator),0,IF(OR(E$11=0,W280+AM281-BD281&lt;=E$11),0,MIN(W280+AM281-BD281-E$11,$C281)))</f>
        <v>0</v>
      </c>
      <c r="BV281" s="174">
        <f ca="1">IF(NOT(debteliminator),0,IF(OR(F$11=0,X280+AN281-BE281&lt;=F$11),0,MIN(X280+AN281-BE281-F$11,$C281-SUM($BU281:BU281))))</f>
        <v>0</v>
      </c>
      <c r="BW281" s="174">
        <f ca="1">IF(NOT(debteliminator),0,IF(OR(G$11=0,Y280+AO281-BF281&lt;=G$11),0,MIN(Y280+AO281-BF281-G$11,$C281-SUM($BU281:BV281))))</f>
        <v>0</v>
      </c>
      <c r="BX281" s="174">
        <f ca="1">IF(NOT(debteliminator),0,IF(OR(H$11=0,Z280+AP281-BG281&lt;=H$11),0,MIN(Z280+AP281-BG281-H$11,$C281-SUM($BU281:BW281))))</f>
        <v>0</v>
      </c>
      <c r="BY281" s="174">
        <f ca="1">IF(NOT(debteliminator),0,IF(OR(I$11=0,AA280+AQ281-BH281&lt;=I$11),0,MIN(AA280+AQ281-BH281-I$11,$C281-SUM($BU281:BX281))))</f>
        <v>0</v>
      </c>
      <c r="BZ281" s="174">
        <f ca="1">IF(NOT(debteliminator),0,IF(OR(J$11=0,AB280+AR281-BI281&lt;=J$11),0,MIN(AB280+AR281-BI281-J$11,$C281-SUM($BU281:BY281))))</f>
        <v>0</v>
      </c>
      <c r="CA281" s="174">
        <f ca="1">IF(NOT(debteliminator),0,IF(OR(K$11=0,AC280+AS281-BJ281&lt;=K$11),0,MIN(AC280+AS281-BJ281-K$11,$C281-SUM($BU281:BZ281))))</f>
        <v>0</v>
      </c>
      <c r="CB281" s="174">
        <f ca="1">IF(NOT(debteliminator),0,IF(OR(L$11=0,AD280+AT281-BK281&lt;=L$11),0,MIN(AD280+AT281-BK281-L$11,$C281-SUM($BU281:CA281))))</f>
        <v>0</v>
      </c>
      <c r="CC281" s="174">
        <f ca="1">IF(NOT(debteliminator),0,IF(OR(M$11=0,AE280+AU281-BL281&lt;=M$11),0,MIN(AE280+AU281-BL281-M$11,$C281-SUM($BU281:CB281))))</f>
        <v>0</v>
      </c>
      <c r="CD281" s="174">
        <f ca="1">IF(NOT(debteliminator),0,IF(OR(N$11=0,AF280+AV281-BM281&lt;=N$11),0,MIN(AF280+AV281-BM281-N$11,$C281-SUM($BU281:CC281))))</f>
        <v>0</v>
      </c>
      <c r="CE281" s="174">
        <f ca="1">IF(NOT(debteliminator),0,IF(OR(O$11=0,AG280+AW281-BN281&lt;=O$11),0,MIN(AG280+AW281-BN281-O$11,$C281-SUM($BU281:CD281))))</f>
        <v>0</v>
      </c>
      <c r="CF281" s="174">
        <f ca="1">IF(NOT(debteliminator),0,IF(OR(P$11=0,AH280+AX281-BO281&lt;=P$11),0,MIN(AH280+AX281-BO281-P$11,$C281-SUM($BU281:CE281))))</f>
        <v>0</v>
      </c>
      <c r="CG281" s="174">
        <f ca="1">IF(NOT(debteliminator),0,IF(OR(Q$11=0,AI280+AY281-BP281&lt;=Q$11),0,MIN(AI280+AY281-BP281-Q$11,$C281-SUM($BU281:CF281))))</f>
        <v>0</v>
      </c>
      <c r="CH281" s="174">
        <f ca="1">IF(NOT(debteliminator),0,IF(OR(R$11=0,AJ280+AZ281-BQ281&lt;=R$11),0,MIN(AJ280+AZ281-BQ281-R$11,$C281-SUM($BU281:CG281))))</f>
        <v>0</v>
      </c>
      <c r="CI281" s="174">
        <f ca="1">IF(NOT(debteliminator),0,IF(OR(S$11=0,AK280+BA281-BR281&lt;=S$11),0,MIN(AK280+BA281-BR281-S$11,$C281-SUM($BU281:CH281))))</f>
        <v>0</v>
      </c>
      <c r="CJ281" s="177">
        <f t="shared" ref="CJ281:CJ344" ca="1" si="173">SUM(BU281:CI281)</f>
        <v>0</v>
      </c>
      <c r="CL281" s="178">
        <f t="shared" ca="1" si="138"/>
        <v>0</v>
      </c>
      <c r="CM281" s="174">
        <f ca="1">IF(X280&lt;=0,0,IF($C281-$CJ281&lt;=SUM($CL281:CL281),0,IF(BE281+$C281-$CJ281-SUM($CL281:CL281)&gt;X280+AN281,X280+AN281-BE281,$C281-$CJ281-SUM($CL281:CL281))))</f>
        <v>0</v>
      </c>
      <c r="CN281" s="174">
        <f ca="1">IF(Y280&lt;=0,0,IF($C281-$CJ281&lt;=SUM($CL281:CM281),0,IF(BF281+$C281-$CJ281-SUM($CL281:CM281)&gt;Y280+AO281,Y280+AO281-BF281,$C281-$CJ281-SUM($CL281:CM281))))</f>
        <v>0</v>
      </c>
      <c r="CO281" s="174">
        <f ca="1">IF(Z280&lt;=0,0,IF($C281-$CJ281&lt;=SUM($CL281:CN281),0,IF(BG281+$C281-$CJ281-SUM($CL281:CN281)&gt;Z280+AP281,Z280+AP281-BG281,$C281-$CJ281-SUM($CL281:CN281))))</f>
        <v>0</v>
      </c>
      <c r="CP281" s="174">
        <f ca="1">IF(AA280&lt;=0,0,IF($C281-$CJ281&lt;=SUM($CL281:CO281),0,IF(BH281+$C281-$CJ281-SUM($CL281:CO281)&gt;AA280+AQ281,AA280+AQ281-BH281,$C281-$CJ281-SUM($CL281:CO281))))</f>
        <v>0</v>
      </c>
      <c r="CQ281" s="174">
        <f ca="1">IF(AB280&lt;=0,0,IF($C281-$CJ281&lt;=SUM($CL281:CP281),0,IF(BI281+$C281-$CJ281-SUM($CL281:CP281)&gt;AB280+AR281,AB280+AR281-BI281,$C281-$CJ281-SUM($CL281:CP281))))</f>
        <v>0</v>
      </c>
      <c r="CR281" s="174">
        <f ca="1">IF(AC280&lt;=0,0,IF($C281-$CJ281&lt;=SUM($CL281:CQ281),0,IF(BJ281+$C281-$CJ281-SUM($CL281:CQ281)&gt;AC280+AS281,AC280+AS281-BJ281,$C281-$CJ281-SUM($CL281:CQ281))))</f>
        <v>0</v>
      </c>
      <c r="CS281" s="174">
        <f ca="1">IF(AD280&lt;=0,0,IF($C281-$CJ281&lt;=SUM($CL281:CR281),0,IF(BK281+$C281-$CJ281-SUM($CL281:CR281)&gt;AD280+AT281,AD280+AT281-BK281,$C281-$CJ281-SUM($CL281:CR281))))</f>
        <v>0</v>
      </c>
      <c r="CT281" s="174">
        <f ca="1">IF(AE280&lt;=0,0,IF($C281-$CJ281&lt;=SUM($CL281:CS281),0,IF(BL281+$C281-$CJ281-SUM($CL281:CS281)&gt;AE280+AU281,AE280+AU281-BL281,$C281-$CJ281-SUM($CL281:CS281))))</f>
        <v>0</v>
      </c>
      <c r="CU281" s="174">
        <f ca="1">IF(AF280&lt;=0,0,IF($C281-$CJ281&lt;=SUM($CL281:CT281),0,IF(BM281+$C281-$CJ281-SUM($CL281:CT281)&gt;AF280+AV281,AF280+AV281-BM281,$C281-$CJ281-SUM($CL281:CT281))))</f>
        <v>0</v>
      </c>
      <c r="CV281" s="174">
        <f ca="1">IF(AG280&lt;=0,0,IF($C281-$CJ281&lt;=SUM($CL281:CU281),0,IF(BN281+$C281-$CJ281-SUM($CL281:CU281)&gt;AG280+AW281,AG280+AW281-BN281,$C281-$CJ281-SUM($CL281:CU281))))</f>
        <v>0</v>
      </c>
      <c r="CW281" s="174">
        <f ca="1">IF(AH280&lt;=0,0,IF($C281-$CJ281&lt;=SUM($CL281:CV281),0,IF(BO281+$C281-$CJ281-SUM($CL281:CV281)&gt;AH280+AX281,AH280+AX281-BO281,$C281-$CJ281-SUM($CL281:CV281))))</f>
        <v>0</v>
      </c>
      <c r="CX281" s="174">
        <f ca="1">IF(AI280&lt;=0,0,IF($C281-$CJ281&lt;=SUM($CL281:CW281),0,IF(BP281+$C281-$CJ281-SUM($CL281:CW281)&gt;AI280+AY281,AI280+AY281-BP281,$C281-$CJ281-SUM($CL281:CW281))))</f>
        <v>0</v>
      </c>
      <c r="CY281" s="174">
        <f ca="1">IF(AJ280&lt;=0,0,IF($C281-$CJ281&lt;=SUM($CL281:CX281),0,IF(BQ281+$C281-$CJ281-SUM($CL281:CX281)&gt;AJ280+AZ281,AJ280+AZ281-BQ281,$C281-$CJ281-SUM($CL281:CX281))))</f>
        <v>0</v>
      </c>
      <c r="CZ281" s="174">
        <f ca="1">IF(AK280&lt;=0,0,IF($C281-$CJ281&lt;=SUM($CL281:CY281),0,IF(BR281+$C281-$CJ281-SUM($CL281:CY281)&gt;AK280+BA281,AK280+BA281-BR281,$C281-$CJ281-SUM($CL281:CY281))))</f>
        <v>0</v>
      </c>
      <c r="DA281" s="176"/>
      <c r="DB281" s="176"/>
    </row>
    <row r="282" spans="1:106">
      <c r="A282" s="165" t="str">
        <f t="shared" ca="1" si="162"/>
        <v/>
      </c>
      <c r="B282" s="166" t="e">
        <f t="shared" ref="B282:B345" ca="1" si="174">IF(A282="",NA(),DATE(YEAR(B281),MONTH(B281)+1,1))</f>
        <v>#N/A</v>
      </c>
      <c r="C282" s="169" t="str">
        <f ca="1">IF(A282="","",IF(debteliminator,IF(($E$7-BS282)&lt;0,0,$E$7-BS282),0)+D282)</f>
        <v/>
      </c>
      <c r="D282" s="420"/>
      <c r="E282" s="172">
        <f t="shared" ref="E282:E345" ca="1" si="175">BD282+CL282+BU282</f>
        <v>0</v>
      </c>
      <c r="F282" s="172">
        <f t="shared" ca="1" si="139"/>
        <v>0</v>
      </c>
      <c r="G282" s="172">
        <f t="shared" ca="1" si="140"/>
        <v>0</v>
      </c>
      <c r="H282" s="172">
        <f t="shared" ca="1" si="141"/>
        <v>0</v>
      </c>
      <c r="I282" s="172">
        <f t="shared" ca="1" si="142"/>
        <v>0</v>
      </c>
      <c r="J282" s="172">
        <f t="shared" ca="1" si="143"/>
        <v>0</v>
      </c>
      <c r="K282" s="172">
        <f t="shared" ca="1" si="144"/>
        <v>0</v>
      </c>
      <c r="L282" s="172">
        <f t="shared" ca="1" si="145"/>
        <v>0</v>
      </c>
      <c r="M282" s="172">
        <f t="shared" ca="1" si="146"/>
        <v>0</v>
      </c>
      <c r="N282" s="172">
        <f t="shared" ca="1" si="147"/>
        <v>0</v>
      </c>
      <c r="O282" s="172">
        <f t="shared" ca="1" si="148"/>
        <v>0</v>
      </c>
      <c r="P282" s="172">
        <f t="shared" ca="1" si="149"/>
        <v>0</v>
      </c>
      <c r="Q282" s="172">
        <f t="shared" ca="1" si="150"/>
        <v>0</v>
      </c>
      <c r="R282" s="172">
        <f t="shared" ca="1" si="151"/>
        <v>0</v>
      </c>
      <c r="S282" s="172">
        <f t="shared" ca="1" si="152"/>
        <v>0</v>
      </c>
      <c r="U282" s="169">
        <f t="shared" ca="1" si="163"/>
        <v>0</v>
      </c>
      <c r="V282" s="173">
        <f t="shared" ca="1" si="164"/>
        <v>0</v>
      </c>
      <c r="W282" s="174">
        <f t="shared" ca="1" si="165"/>
        <v>0</v>
      </c>
      <c r="X282" s="174">
        <f t="shared" ca="1" si="166"/>
        <v>0</v>
      </c>
      <c r="Y282" s="174">
        <f t="shared" ca="1" si="166"/>
        <v>0</v>
      </c>
      <c r="Z282" s="174">
        <f t="shared" ca="1" si="166"/>
        <v>0</v>
      </c>
      <c r="AA282" s="174">
        <f t="shared" ca="1" si="166"/>
        <v>0</v>
      </c>
      <c r="AB282" s="174">
        <f t="shared" ca="1" si="166"/>
        <v>0</v>
      </c>
      <c r="AC282" s="174">
        <f t="shared" ca="1" si="166"/>
        <v>0</v>
      </c>
      <c r="AD282" s="174">
        <f t="shared" ca="1" si="166"/>
        <v>0</v>
      </c>
      <c r="AE282" s="174">
        <f t="shared" ca="1" si="166"/>
        <v>0</v>
      </c>
      <c r="AF282" s="174">
        <f t="shared" ca="1" si="166"/>
        <v>0</v>
      </c>
      <c r="AG282" s="174">
        <f t="shared" ca="1" si="166"/>
        <v>0</v>
      </c>
      <c r="AH282" s="174">
        <f t="shared" ca="1" si="166"/>
        <v>0</v>
      </c>
      <c r="AI282" s="174">
        <f t="shared" ca="1" si="166"/>
        <v>0</v>
      </c>
      <c r="AJ282" s="174">
        <f t="shared" ca="1" si="166"/>
        <v>0</v>
      </c>
      <c r="AK282" s="174">
        <f t="shared" ca="1" si="166"/>
        <v>0</v>
      </c>
      <c r="AL282" s="179"/>
      <c r="AM282" s="174">
        <f t="shared" ca="1" si="167"/>
        <v>0</v>
      </c>
      <c r="AN282" s="174">
        <f t="shared" ca="1" si="168"/>
        <v>0</v>
      </c>
      <c r="AO282" s="174">
        <f t="shared" ca="1" si="168"/>
        <v>0</v>
      </c>
      <c r="AP282" s="174">
        <f t="shared" ca="1" si="168"/>
        <v>0</v>
      </c>
      <c r="AQ282" s="174">
        <f t="shared" ca="1" si="168"/>
        <v>0</v>
      </c>
      <c r="AR282" s="174">
        <f t="shared" ca="1" si="168"/>
        <v>0</v>
      </c>
      <c r="AS282" s="174">
        <f t="shared" ca="1" si="168"/>
        <v>0</v>
      </c>
      <c r="AT282" s="174">
        <f t="shared" ca="1" si="168"/>
        <v>0</v>
      </c>
      <c r="AU282" s="174">
        <f t="shared" ca="1" si="168"/>
        <v>0</v>
      </c>
      <c r="AV282" s="174">
        <f t="shared" ca="1" si="168"/>
        <v>0</v>
      </c>
      <c r="AW282" s="174">
        <f t="shared" ca="1" si="168"/>
        <v>0</v>
      </c>
      <c r="AX282" s="174">
        <f t="shared" ca="1" si="168"/>
        <v>0</v>
      </c>
      <c r="AY282" s="174">
        <f t="shared" ca="1" si="168"/>
        <v>0</v>
      </c>
      <c r="AZ282" s="174">
        <f t="shared" ca="1" si="168"/>
        <v>0</v>
      </c>
      <c r="BA282" s="174">
        <f t="shared" ca="1" si="168"/>
        <v>0</v>
      </c>
      <c r="BB282" s="175">
        <f t="shared" ca="1" si="169"/>
        <v>0</v>
      </c>
      <c r="BC282" s="176"/>
      <c r="BD282" s="174">
        <f t="shared" ca="1" si="170"/>
        <v>0</v>
      </c>
      <c r="BE282" s="174">
        <f t="shared" ca="1" si="171"/>
        <v>0</v>
      </c>
      <c r="BF282" s="174">
        <f t="shared" ca="1" si="171"/>
        <v>0</v>
      </c>
      <c r="BG282" s="174">
        <f t="shared" ca="1" si="171"/>
        <v>0</v>
      </c>
      <c r="BH282" s="174">
        <f t="shared" ca="1" si="171"/>
        <v>0</v>
      </c>
      <c r="BI282" s="174">
        <f t="shared" ca="1" si="171"/>
        <v>0</v>
      </c>
      <c r="BJ282" s="174">
        <f t="shared" ca="1" si="171"/>
        <v>0</v>
      </c>
      <c r="BK282" s="174">
        <f t="shared" ca="1" si="171"/>
        <v>0</v>
      </c>
      <c r="BL282" s="174">
        <f t="shared" ca="1" si="171"/>
        <v>0</v>
      </c>
      <c r="BM282" s="174">
        <f t="shared" ca="1" si="171"/>
        <v>0</v>
      </c>
      <c r="BN282" s="174">
        <f t="shared" ca="1" si="171"/>
        <v>0</v>
      </c>
      <c r="BO282" s="174">
        <f t="shared" ca="1" si="171"/>
        <v>0</v>
      </c>
      <c r="BP282" s="174">
        <f t="shared" ca="1" si="171"/>
        <v>0</v>
      </c>
      <c r="BQ282" s="174">
        <f t="shared" ca="1" si="171"/>
        <v>0</v>
      </c>
      <c r="BR282" s="174">
        <f t="shared" ca="1" si="171"/>
        <v>0</v>
      </c>
      <c r="BS282" s="177">
        <f t="shared" ca="1" si="172"/>
        <v>0</v>
      </c>
      <c r="BT282" s="175"/>
      <c r="BU282" s="178">
        <f ca="1">IF(NOT(debteliminator),0,IF(OR(E$11=0,W281+AM282-BD282&lt;=E$11),0,MIN(W281+AM282-BD282-E$11,$C282)))</f>
        <v>0</v>
      </c>
      <c r="BV282" s="174">
        <f ca="1">IF(NOT(debteliminator),0,IF(OR(F$11=0,X281+AN282-BE282&lt;=F$11),0,MIN(X281+AN282-BE282-F$11,$C282-SUM($BU282:BU282))))</f>
        <v>0</v>
      </c>
      <c r="BW282" s="174">
        <f ca="1">IF(NOT(debteliminator),0,IF(OR(G$11=0,Y281+AO282-BF282&lt;=G$11),0,MIN(Y281+AO282-BF282-G$11,$C282-SUM($BU282:BV282))))</f>
        <v>0</v>
      </c>
      <c r="BX282" s="174">
        <f ca="1">IF(NOT(debteliminator),0,IF(OR(H$11=0,Z281+AP282-BG282&lt;=H$11),0,MIN(Z281+AP282-BG282-H$11,$C282-SUM($BU282:BW282))))</f>
        <v>0</v>
      </c>
      <c r="BY282" s="174">
        <f ca="1">IF(NOT(debteliminator),0,IF(OR(I$11=0,AA281+AQ282-BH282&lt;=I$11),0,MIN(AA281+AQ282-BH282-I$11,$C282-SUM($BU282:BX282))))</f>
        <v>0</v>
      </c>
      <c r="BZ282" s="174">
        <f ca="1">IF(NOT(debteliminator),0,IF(OR(J$11=0,AB281+AR282-BI282&lt;=J$11),0,MIN(AB281+AR282-BI282-J$11,$C282-SUM($BU282:BY282))))</f>
        <v>0</v>
      </c>
      <c r="CA282" s="174">
        <f ca="1">IF(NOT(debteliminator),0,IF(OR(K$11=0,AC281+AS282-BJ282&lt;=K$11),0,MIN(AC281+AS282-BJ282-K$11,$C282-SUM($BU282:BZ282))))</f>
        <v>0</v>
      </c>
      <c r="CB282" s="174">
        <f ca="1">IF(NOT(debteliminator),0,IF(OR(L$11=0,AD281+AT282-BK282&lt;=L$11),0,MIN(AD281+AT282-BK282-L$11,$C282-SUM($BU282:CA282))))</f>
        <v>0</v>
      </c>
      <c r="CC282" s="174">
        <f ca="1">IF(NOT(debteliminator),0,IF(OR(M$11=0,AE281+AU282-BL282&lt;=M$11),0,MIN(AE281+AU282-BL282-M$11,$C282-SUM($BU282:CB282))))</f>
        <v>0</v>
      </c>
      <c r="CD282" s="174">
        <f ca="1">IF(NOT(debteliminator),0,IF(OR(N$11=0,AF281+AV282-BM282&lt;=N$11),0,MIN(AF281+AV282-BM282-N$11,$C282-SUM($BU282:CC282))))</f>
        <v>0</v>
      </c>
      <c r="CE282" s="174">
        <f ca="1">IF(NOT(debteliminator),0,IF(OR(O$11=0,AG281+AW282-BN282&lt;=O$11),0,MIN(AG281+AW282-BN282-O$11,$C282-SUM($BU282:CD282))))</f>
        <v>0</v>
      </c>
      <c r="CF282" s="174">
        <f ca="1">IF(NOT(debteliminator),0,IF(OR(P$11=0,AH281+AX282-BO282&lt;=P$11),0,MIN(AH281+AX282-BO282-P$11,$C282-SUM($BU282:CE282))))</f>
        <v>0</v>
      </c>
      <c r="CG282" s="174">
        <f ca="1">IF(NOT(debteliminator),0,IF(OR(Q$11=0,AI281+AY282-BP282&lt;=Q$11),0,MIN(AI281+AY282-BP282-Q$11,$C282-SUM($BU282:CF282))))</f>
        <v>0</v>
      </c>
      <c r="CH282" s="174">
        <f ca="1">IF(NOT(debteliminator),0,IF(OR(R$11=0,AJ281+AZ282-BQ282&lt;=R$11),0,MIN(AJ281+AZ282-BQ282-R$11,$C282-SUM($BU282:CG282))))</f>
        <v>0</v>
      </c>
      <c r="CI282" s="174">
        <f ca="1">IF(NOT(debteliminator),0,IF(OR(S$11=0,AK281+BA282-BR282&lt;=S$11),0,MIN(AK281+BA282-BR282-S$11,$C282-SUM($BU282:CH282))))</f>
        <v>0</v>
      </c>
      <c r="CJ282" s="177">
        <f t="shared" ca="1" si="173"/>
        <v>0</v>
      </c>
      <c r="CL282" s="178">
        <f t="shared" ref="CL282:CL345" ca="1" si="176">IF(W281&lt;=0,0,IF(BD282+$C282-$CJ282&gt;W281+AM282,W281+AM282-BD282,$C282-$CJ282))</f>
        <v>0</v>
      </c>
      <c r="CM282" s="174">
        <f ca="1">IF(X281&lt;=0,0,IF($C282-$CJ282&lt;=SUM($CL282:CL282),0,IF(BE282+$C282-$CJ282-SUM($CL282:CL282)&gt;X281+AN282,X281+AN282-BE282,$C282-$CJ282-SUM($CL282:CL282))))</f>
        <v>0</v>
      </c>
      <c r="CN282" s="174">
        <f ca="1">IF(Y281&lt;=0,0,IF($C282-$CJ282&lt;=SUM($CL282:CM282),0,IF(BF282+$C282-$CJ282-SUM($CL282:CM282)&gt;Y281+AO282,Y281+AO282-BF282,$C282-$CJ282-SUM($CL282:CM282))))</f>
        <v>0</v>
      </c>
      <c r="CO282" s="174">
        <f ca="1">IF(Z281&lt;=0,0,IF($C282-$CJ282&lt;=SUM($CL282:CN282),0,IF(BG282+$C282-$CJ282-SUM($CL282:CN282)&gt;Z281+AP282,Z281+AP282-BG282,$C282-$CJ282-SUM($CL282:CN282))))</f>
        <v>0</v>
      </c>
      <c r="CP282" s="174">
        <f ca="1">IF(AA281&lt;=0,0,IF($C282-$CJ282&lt;=SUM($CL282:CO282),0,IF(BH282+$C282-$CJ282-SUM($CL282:CO282)&gt;AA281+AQ282,AA281+AQ282-BH282,$C282-$CJ282-SUM($CL282:CO282))))</f>
        <v>0</v>
      </c>
      <c r="CQ282" s="174">
        <f ca="1">IF(AB281&lt;=0,0,IF($C282-$CJ282&lt;=SUM($CL282:CP282),0,IF(BI282+$C282-$CJ282-SUM($CL282:CP282)&gt;AB281+AR282,AB281+AR282-BI282,$C282-$CJ282-SUM($CL282:CP282))))</f>
        <v>0</v>
      </c>
      <c r="CR282" s="174">
        <f ca="1">IF(AC281&lt;=0,0,IF($C282-$CJ282&lt;=SUM($CL282:CQ282),0,IF(BJ282+$C282-$CJ282-SUM($CL282:CQ282)&gt;AC281+AS282,AC281+AS282-BJ282,$C282-$CJ282-SUM($CL282:CQ282))))</f>
        <v>0</v>
      </c>
      <c r="CS282" s="174">
        <f ca="1">IF(AD281&lt;=0,0,IF($C282-$CJ282&lt;=SUM($CL282:CR282),0,IF(BK282+$C282-$CJ282-SUM($CL282:CR282)&gt;AD281+AT282,AD281+AT282-BK282,$C282-$CJ282-SUM($CL282:CR282))))</f>
        <v>0</v>
      </c>
      <c r="CT282" s="174">
        <f ca="1">IF(AE281&lt;=0,0,IF($C282-$CJ282&lt;=SUM($CL282:CS282),0,IF(BL282+$C282-$CJ282-SUM($CL282:CS282)&gt;AE281+AU282,AE281+AU282-BL282,$C282-$CJ282-SUM($CL282:CS282))))</f>
        <v>0</v>
      </c>
      <c r="CU282" s="174">
        <f ca="1">IF(AF281&lt;=0,0,IF($C282-$CJ282&lt;=SUM($CL282:CT282),0,IF(BM282+$C282-$CJ282-SUM($CL282:CT282)&gt;AF281+AV282,AF281+AV282-BM282,$C282-$CJ282-SUM($CL282:CT282))))</f>
        <v>0</v>
      </c>
      <c r="CV282" s="174">
        <f ca="1">IF(AG281&lt;=0,0,IF($C282-$CJ282&lt;=SUM($CL282:CU282),0,IF(BN282+$C282-$CJ282-SUM($CL282:CU282)&gt;AG281+AW282,AG281+AW282-BN282,$C282-$CJ282-SUM($CL282:CU282))))</f>
        <v>0</v>
      </c>
      <c r="CW282" s="174">
        <f ca="1">IF(AH281&lt;=0,0,IF($C282-$CJ282&lt;=SUM($CL282:CV282),0,IF(BO282+$C282-$CJ282-SUM($CL282:CV282)&gt;AH281+AX282,AH281+AX282-BO282,$C282-$CJ282-SUM($CL282:CV282))))</f>
        <v>0</v>
      </c>
      <c r="CX282" s="174">
        <f ca="1">IF(AI281&lt;=0,0,IF($C282-$CJ282&lt;=SUM($CL282:CW282),0,IF(BP282+$C282-$CJ282-SUM($CL282:CW282)&gt;AI281+AY282,AI281+AY282-BP282,$C282-$CJ282-SUM($CL282:CW282))))</f>
        <v>0</v>
      </c>
      <c r="CY282" s="174">
        <f ca="1">IF(AJ281&lt;=0,0,IF($C282-$CJ282&lt;=SUM($CL282:CX282),0,IF(BQ282+$C282-$CJ282-SUM($CL282:CX282)&gt;AJ281+AZ282,AJ281+AZ282-BQ282,$C282-$CJ282-SUM($CL282:CX282))))</f>
        <v>0</v>
      </c>
      <c r="CZ282" s="174">
        <f ca="1">IF(AK281&lt;=0,0,IF($C282-$CJ282&lt;=SUM($CL282:CY282),0,IF(BR282+$C282-$CJ282-SUM($CL282:CY282)&gt;AK281+BA282,AK281+BA282-BR282,$C282-$CJ282-SUM($CL282:CY282))))</f>
        <v>0</v>
      </c>
      <c r="DA282" s="176"/>
      <c r="DB282" s="176"/>
    </row>
    <row r="283" spans="1:106">
      <c r="A283" s="165" t="str">
        <f t="shared" ca="1" si="162"/>
        <v/>
      </c>
      <c r="B283" s="166" t="e">
        <f t="shared" ca="1" si="174"/>
        <v>#N/A</v>
      </c>
      <c r="C283" s="169" t="str">
        <f ca="1">IF(A283="","",IF(debteliminator,IF(($E$7-BS283)&lt;0,0,$E$7-BS283),0)+D283)</f>
        <v/>
      </c>
      <c r="D283" s="420"/>
      <c r="E283" s="172">
        <f t="shared" ca="1" si="175"/>
        <v>0</v>
      </c>
      <c r="F283" s="172">
        <f t="shared" ca="1" si="139"/>
        <v>0</v>
      </c>
      <c r="G283" s="172">
        <f t="shared" ca="1" si="140"/>
        <v>0</v>
      </c>
      <c r="H283" s="172">
        <f t="shared" ca="1" si="141"/>
        <v>0</v>
      </c>
      <c r="I283" s="172">
        <f t="shared" ca="1" si="142"/>
        <v>0</v>
      </c>
      <c r="J283" s="172">
        <f t="shared" ca="1" si="143"/>
        <v>0</v>
      </c>
      <c r="K283" s="172">
        <f t="shared" ca="1" si="144"/>
        <v>0</v>
      </c>
      <c r="L283" s="172">
        <f t="shared" ca="1" si="145"/>
        <v>0</v>
      </c>
      <c r="M283" s="172">
        <f t="shared" ca="1" si="146"/>
        <v>0</v>
      </c>
      <c r="N283" s="172">
        <f t="shared" ca="1" si="147"/>
        <v>0</v>
      </c>
      <c r="O283" s="172">
        <f t="shared" ca="1" si="148"/>
        <v>0</v>
      </c>
      <c r="P283" s="172">
        <f t="shared" ca="1" si="149"/>
        <v>0</v>
      </c>
      <c r="Q283" s="172">
        <f t="shared" ca="1" si="150"/>
        <v>0</v>
      </c>
      <c r="R283" s="172">
        <f t="shared" ca="1" si="151"/>
        <v>0</v>
      </c>
      <c r="S283" s="172">
        <f t="shared" ca="1" si="152"/>
        <v>0</v>
      </c>
      <c r="U283" s="169">
        <f t="shared" ca="1" si="163"/>
        <v>0</v>
      </c>
      <c r="V283" s="173">
        <f t="shared" ca="1" si="164"/>
        <v>0</v>
      </c>
      <c r="W283" s="174">
        <f t="shared" ca="1" si="165"/>
        <v>0</v>
      </c>
      <c r="X283" s="174">
        <f t="shared" ca="1" si="166"/>
        <v>0</v>
      </c>
      <c r="Y283" s="174">
        <f t="shared" ca="1" si="166"/>
        <v>0</v>
      </c>
      <c r="Z283" s="174">
        <f t="shared" ca="1" si="166"/>
        <v>0</v>
      </c>
      <c r="AA283" s="174">
        <f t="shared" ca="1" si="166"/>
        <v>0</v>
      </c>
      <c r="AB283" s="174">
        <f t="shared" ca="1" si="166"/>
        <v>0</v>
      </c>
      <c r="AC283" s="174">
        <f t="shared" ca="1" si="166"/>
        <v>0</v>
      </c>
      <c r="AD283" s="174">
        <f t="shared" ca="1" si="166"/>
        <v>0</v>
      </c>
      <c r="AE283" s="174">
        <f t="shared" ca="1" si="166"/>
        <v>0</v>
      </c>
      <c r="AF283" s="174">
        <f t="shared" ca="1" si="166"/>
        <v>0</v>
      </c>
      <c r="AG283" s="174">
        <f t="shared" ca="1" si="166"/>
        <v>0</v>
      </c>
      <c r="AH283" s="174">
        <f t="shared" ca="1" si="166"/>
        <v>0</v>
      </c>
      <c r="AI283" s="174">
        <f t="shared" ca="1" si="166"/>
        <v>0</v>
      </c>
      <c r="AJ283" s="174">
        <f t="shared" ca="1" si="166"/>
        <v>0</v>
      </c>
      <c r="AK283" s="174">
        <f t="shared" ca="1" si="166"/>
        <v>0</v>
      </c>
      <c r="AL283" s="179"/>
      <c r="AM283" s="174">
        <f t="shared" ca="1" si="167"/>
        <v>0</v>
      </c>
      <c r="AN283" s="174">
        <f t="shared" ca="1" si="168"/>
        <v>0</v>
      </c>
      <c r="AO283" s="174">
        <f t="shared" ca="1" si="168"/>
        <v>0</v>
      </c>
      <c r="AP283" s="174">
        <f t="shared" ca="1" si="168"/>
        <v>0</v>
      </c>
      <c r="AQ283" s="174">
        <f t="shared" ca="1" si="168"/>
        <v>0</v>
      </c>
      <c r="AR283" s="174">
        <f t="shared" ca="1" si="168"/>
        <v>0</v>
      </c>
      <c r="AS283" s="174">
        <f t="shared" ca="1" si="168"/>
        <v>0</v>
      </c>
      <c r="AT283" s="174">
        <f t="shared" ca="1" si="168"/>
        <v>0</v>
      </c>
      <c r="AU283" s="174">
        <f t="shared" ca="1" si="168"/>
        <v>0</v>
      </c>
      <c r="AV283" s="174">
        <f t="shared" ca="1" si="168"/>
        <v>0</v>
      </c>
      <c r="AW283" s="174">
        <f t="shared" ca="1" si="168"/>
        <v>0</v>
      </c>
      <c r="AX283" s="174">
        <f t="shared" ca="1" si="168"/>
        <v>0</v>
      </c>
      <c r="AY283" s="174">
        <f t="shared" ca="1" si="168"/>
        <v>0</v>
      </c>
      <c r="AZ283" s="174">
        <f t="shared" ca="1" si="168"/>
        <v>0</v>
      </c>
      <c r="BA283" s="174">
        <f t="shared" ca="1" si="168"/>
        <v>0</v>
      </c>
      <c r="BB283" s="175">
        <f t="shared" ca="1" si="169"/>
        <v>0</v>
      </c>
      <c r="BC283" s="176"/>
      <c r="BD283" s="174">
        <f t="shared" ca="1" si="170"/>
        <v>0</v>
      </c>
      <c r="BE283" s="174">
        <f t="shared" ca="1" si="171"/>
        <v>0</v>
      </c>
      <c r="BF283" s="174">
        <f t="shared" ca="1" si="171"/>
        <v>0</v>
      </c>
      <c r="BG283" s="174">
        <f t="shared" ca="1" si="171"/>
        <v>0</v>
      </c>
      <c r="BH283" s="174">
        <f t="shared" ca="1" si="171"/>
        <v>0</v>
      </c>
      <c r="BI283" s="174">
        <f t="shared" ca="1" si="171"/>
        <v>0</v>
      </c>
      <c r="BJ283" s="174">
        <f t="shared" ca="1" si="171"/>
        <v>0</v>
      </c>
      <c r="BK283" s="174">
        <f t="shared" ca="1" si="171"/>
        <v>0</v>
      </c>
      <c r="BL283" s="174">
        <f t="shared" ca="1" si="171"/>
        <v>0</v>
      </c>
      <c r="BM283" s="174">
        <f t="shared" ca="1" si="171"/>
        <v>0</v>
      </c>
      <c r="BN283" s="174">
        <f t="shared" ca="1" si="171"/>
        <v>0</v>
      </c>
      <c r="BO283" s="174">
        <f t="shared" ca="1" si="171"/>
        <v>0</v>
      </c>
      <c r="BP283" s="174">
        <f t="shared" ca="1" si="171"/>
        <v>0</v>
      </c>
      <c r="BQ283" s="174">
        <f t="shared" ca="1" si="171"/>
        <v>0</v>
      </c>
      <c r="BR283" s="174">
        <f t="shared" ca="1" si="171"/>
        <v>0</v>
      </c>
      <c r="BS283" s="177">
        <f t="shared" ca="1" si="172"/>
        <v>0</v>
      </c>
      <c r="BT283" s="175"/>
      <c r="BU283" s="178">
        <f ca="1">IF(NOT(debteliminator),0,IF(OR(E$11=0,W282+AM283-BD283&lt;=E$11),0,MIN(W282+AM283-BD283-E$11,$C283)))</f>
        <v>0</v>
      </c>
      <c r="BV283" s="174">
        <f ca="1">IF(NOT(debteliminator),0,IF(OR(F$11=0,X282+AN283-BE283&lt;=F$11),0,MIN(X282+AN283-BE283-F$11,$C283-SUM($BU283:BU283))))</f>
        <v>0</v>
      </c>
      <c r="BW283" s="174">
        <f ca="1">IF(NOT(debteliminator),0,IF(OR(G$11=0,Y282+AO283-BF283&lt;=G$11),0,MIN(Y282+AO283-BF283-G$11,$C283-SUM($BU283:BV283))))</f>
        <v>0</v>
      </c>
      <c r="BX283" s="174">
        <f ca="1">IF(NOT(debteliminator),0,IF(OR(H$11=0,Z282+AP283-BG283&lt;=H$11),0,MIN(Z282+AP283-BG283-H$11,$C283-SUM($BU283:BW283))))</f>
        <v>0</v>
      </c>
      <c r="BY283" s="174">
        <f ca="1">IF(NOT(debteliminator),0,IF(OR(I$11=0,AA282+AQ283-BH283&lt;=I$11),0,MIN(AA282+AQ283-BH283-I$11,$C283-SUM($BU283:BX283))))</f>
        <v>0</v>
      </c>
      <c r="BZ283" s="174">
        <f ca="1">IF(NOT(debteliminator),0,IF(OR(J$11=0,AB282+AR283-BI283&lt;=J$11),0,MIN(AB282+AR283-BI283-J$11,$C283-SUM($BU283:BY283))))</f>
        <v>0</v>
      </c>
      <c r="CA283" s="174">
        <f ca="1">IF(NOT(debteliminator),0,IF(OR(K$11=0,AC282+AS283-BJ283&lt;=K$11),0,MIN(AC282+AS283-BJ283-K$11,$C283-SUM($BU283:BZ283))))</f>
        <v>0</v>
      </c>
      <c r="CB283" s="174">
        <f ca="1">IF(NOT(debteliminator),0,IF(OR(L$11=0,AD282+AT283-BK283&lt;=L$11),0,MIN(AD282+AT283-BK283-L$11,$C283-SUM($BU283:CA283))))</f>
        <v>0</v>
      </c>
      <c r="CC283" s="174">
        <f ca="1">IF(NOT(debteliminator),0,IF(OR(M$11=0,AE282+AU283-BL283&lt;=M$11),0,MIN(AE282+AU283-BL283-M$11,$C283-SUM($BU283:CB283))))</f>
        <v>0</v>
      </c>
      <c r="CD283" s="174">
        <f ca="1">IF(NOT(debteliminator),0,IF(OR(N$11=0,AF282+AV283-BM283&lt;=N$11),0,MIN(AF282+AV283-BM283-N$11,$C283-SUM($BU283:CC283))))</f>
        <v>0</v>
      </c>
      <c r="CE283" s="174">
        <f ca="1">IF(NOT(debteliminator),0,IF(OR(O$11=0,AG282+AW283-BN283&lt;=O$11),0,MIN(AG282+AW283-BN283-O$11,$C283-SUM($BU283:CD283))))</f>
        <v>0</v>
      </c>
      <c r="CF283" s="174">
        <f ca="1">IF(NOT(debteliminator),0,IF(OR(P$11=0,AH282+AX283-BO283&lt;=P$11),0,MIN(AH282+AX283-BO283-P$11,$C283-SUM($BU283:CE283))))</f>
        <v>0</v>
      </c>
      <c r="CG283" s="174">
        <f ca="1">IF(NOT(debteliminator),0,IF(OR(Q$11=0,AI282+AY283-BP283&lt;=Q$11),0,MIN(AI282+AY283-BP283-Q$11,$C283-SUM($BU283:CF283))))</f>
        <v>0</v>
      </c>
      <c r="CH283" s="174">
        <f ca="1">IF(NOT(debteliminator),0,IF(OR(R$11=0,AJ282+AZ283-BQ283&lt;=R$11),0,MIN(AJ282+AZ283-BQ283-R$11,$C283-SUM($BU283:CG283))))</f>
        <v>0</v>
      </c>
      <c r="CI283" s="174">
        <f ca="1">IF(NOT(debteliminator),0,IF(OR(S$11=0,AK282+BA283-BR283&lt;=S$11),0,MIN(AK282+BA283-BR283-S$11,$C283-SUM($BU283:CH283))))</f>
        <v>0</v>
      </c>
      <c r="CJ283" s="177">
        <f t="shared" ca="1" si="173"/>
        <v>0</v>
      </c>
      <c r="CL283" s="178">
        <f t="shared" ca="1" si="176"/>
        <v>0</v>
      </c>
      <c r="CM283" s="174">
        <f ca="1">IF(X282&lt;=0,0,IF($C283-$CJ283&lt;=SUM($CL283:CL283),0,IF(BE283+$C283-$CJ283-SUM($CL283:CL283)&gt;X282+AN283,X282+AN283-BE283,$C283-$CJ283-SUM($CL283:CL283))))</f>
        <v>0</v>
      </c>
      <c r="CN283" s="174">
        <f ca="1">IF(Y282&lt;=0,0,IF($C283-$CJ283&lt;=SUM($CL283:CM283),0,IF(BF283+$C283-$CJ283-SUM($CL283:CM283)&gt;Y282+AO283,Y282+AO283-BF283,$C283-$CJ283-SUM($CL283:CM283))))</f>
        <v>0</v>
      </c>
      <c r="CO283" s="174">
        <f ca="1">IF(Z282&lt;=0,0,IF($C283-$CJ283&lt;=SUM($CL283:CN283),0,IF(BG283+$C283-$CJ283-SUM($CL283:CN283)&gt;Z282+AP283,Z282+AP283-BG283,$C283-$CJ283-SUM($CL283:CN283))))</f>
        <v>0</v>
      </c>
      <c r="CP283" s="174">
        <f ca="1">IF(AA282&lt;=0,0,IF($C283-$CJ283&lt;=SUM($CL283:CO283),0,IF(BH283+$C283-$CJ283-SUM($CL283:CO283)&gt;AA282+AQ283,AA282+AQ283-BH283,$C283-$CJ283-SUM($CL283:CO283))))</f>
        <v>0</v>
      </c>
      <c r="CQ283" s="174">
        <f ca="1">IF(AB282&lt;=0,0,IF($C283-$CJ283&lt;=SUM($CL283:CP283),0,IF(BI283+$C283-$CJ283-SUM($CL283:CP283)&gt;AB282+AR283,AB282+AR283-BI283,$C283-$CJ283-SUM($CL283:CP283))))</f>
        <v>0</v>
      </c>
      <c r="CR283" s="174">
        <f ca="1">IF(AC282&lt;=0,0,IF($C283-$CJ283&lt;=SUM($CL283:CQ283),0,IF(BJ283+$C283-$CJ283-SUM($CL283:CQ283)&gt;AC282+AS283,AC282+AS283-BJ283,$C283-$CJ283-SUM($CL283:CQ283))))</f>
        <v>0</v>
      </c>
      <c r="CS283" s="174">
        <f ca="1">IF(AD282&lt;=0,0,IF($C283-$CJ283&lt;=SUM($CL283:CR283),0,IF(BK283+$C283-$CJ283-SUM($CL283:CR283)&gt;AD282+AT283,AD282+AT283-BK283,$C283-$CJ283-SUM($CL283:CR283))))</f>
        <v>0</v>
      </c>
      <c r="CT283" s="174">
        <f ca="1">IF(AE282&lt;=0,0,IF($C283-$CJ283&lt;=SUM($CL283:CS283),0,IF(BL283+$C283-$CJ283-SUM($CL283:CS283)&gt;AE282+AU283,AE282+AU283-BL283,$C283-$CJ283-SUM($CL283:CS283))))</f>
        <v>0</v>
      </c>
      <c r="CU283" s="174">
        <f ca="1">IF(AF282&lt;=0,0,IF($C283-$CJ283&lt;=SUM($CL283:CT283),0,IF(BM283+$C283-$CJ283-SUM($CL283:CT283)&gt;AF282+AV283,AF282+AV283-BM283,$C283-$CJ283-SUM($CL283:CT283))))</f>
        <v>0</v>
      </c>
      <c r="CV283" s="174">
        <f ca="1">IF(AG282&lt;=0,0,IF($C283-$CJ283&lt;=SUM($CL283:CU283),0,IF(BN283+$C283-$CJ283-SUM($CL283:CU283)&gt;AG282+AW283,AG282+AW283-BN283,$C283-$CJ283-SUM($CL283:CU283))))</f>
        <v>0</v>
      </c>
      <c r="CW283" s="174">
        <f ca="1">IF(AH282&lt;=0,0,IF($C283-$CJ283&lt;=SUM($CL283:CV283),0,IF(BO283+$C283-$CJ283-SUM($CL283:CV283)&gt;AH282+AX283,AH282+AX283-BO283,$C283-$CJ283-SUM($CL283:CV283))))</f>
        <v>0</v>
      </c>
      <c r="CX283" s="174">
        <f ca="1">IF(AI282&lt;=0,0,IF($C283-$CJ283&lt;=SUM($CL283:CW283),0,IF(BP283+$C283-$CJ283-SUM($CL283:CW283)&gt;AI282+AY283,AI282+AY283-BP283,$C283-$CJ283-SUM($CL283:CW283))))</f>
        <v>0</v>
      </c>
      <c r="CY283" s="174">
        <f ca="1">IF(AJ282&lt;=0,0,IF($C283-$CJ283&lt;=SUM($CL283:CX283),0,IF(BQ283+$C283-$CJ283-SUM($CL283:CX283)&gt;AJ282+AZ283,AJ282+AZ283-BQ283,$C283-$CJ283-SUM($CL283:CX283))))</f>
        <v>0</v>
      </c>
      <c r="CZ283" s="174">
        <f ca="1">IF(AK282&lt;=0,0,IF($C283-$CJ283&lt;=SUM($CL283:CY283),0,IF(BR283+$C283-$CJ283-SUM($CL283:CY283)&gt;AK282+BA283,AK282+BA283-BR283,$C283-$CJ283-SUM($CL283:CY283))))</f>
        <v>0</v>
      </c>
      <c r="DA283" s="176"/>
      <c r="DB283" s="176"/>
    </row>
    <row r="284" spans="1:106">
      <c r="A284" s="165" t="str">
        <f t="shared" ca="1" si="162"/>
        <v/>
      </c>
      <c r="B284" s="166" t="e">
        <f t="shared" ca="1" si="174"/>
        <v>#N/A</v>
      </c>
      <c r="C284" s="169" t="str">
        <f ca="1">IF(A284="","",IF(debteliminator,IF(($E$7-BS284)&lt;0,0,$E$7-BS284),0)+D284)</f>
        <v/>
      </c>
      <c r="D284" s="420"/>
      <c r="E284" s="172">
        <f t="shared" ca="1" si="175"/>
        <v>0</v>
      </c>
      <c r="F284" s="172">
        <f t="shared" ca="1" si="139"/>
        <v>0</v>
      </c>
      <c r="G284" s="172">
        <f t="shared" ca="1" si="140"/>
        <v>0</v>
      </c>
      <c r="H284" s="172">
        <f t="shared" ca="1" si="141"/>
        <v>0</v>
      </c>
      <c r="I284" s="172">
        <f t="shared" ca="1" si="142"/>
        <v>0</v>
      </c>
      <c r="J284" s="172">
        <f t="shared" ca="1" si="143"/>
        <v>0</v>
      </c>
      <c r="K284" s="172">
        <f t="shared" ca="1" si="144"/>
        <v>0</v>
      </c>
      <c r="L284" s="172">
        <f t="shared" ca="1" si="145"/>
        <v>0</v>
      </c>
      <c r="M284" s="172">
        <f t="shared" ca="1" si="146"/>
        <v>0</v>
      </c>
      <c r="N284" s="172">
        <f t="shared" ca="1" si="147"/>
        <v>0</v>
      </c>
      <c r="O284" s="172">
        <f t="shared" ca="1" si="148"/>
        <v>0</v>
      </c>
      <c r="P284" s="172">
        <f t="shared" ca="1" si="149"/>
        <v>0</v>
      </c>
      <c r="Q284" s="172">
        <f t="shared" ca="1" si="150"/>
        <v>0</v>
      </c>
      <c r="R284" s="172">
        <f t="shared" ca="1" si="151"/>
        <v>0</v>
      </c>
      <c r="S284" s="172">
        <f t="shared" ca="1" si="152"/>
        <v>0</v>
      </c>
      <c r="U284" s="169">
        <f t="shared" ca="1" si="163"/>
        <v>0</v>
      </c>
      <c r="V284" s="173">
        <f t="shared" ca="1" si="164"/>
        <v>0</v>
      </c>
      <c r="W284" s="174">
        <f t="shared" ca="1" si="165"/>
        <v>0</v>
      </c>
      <c r="X284" s="174">
        <f t="shared" ca="1" si="166"/>
        <v>0</v>
      </c>
      <c r="Y284" s="174">
        <f t="shared" ca="1" si="166"/>
        <v>0</v>
      </c>
      <c r="Z284" s="174">
        <f t="shared" ca="1" si="166"/>
        <v>0</v>
      </c>
      <c r="AA284" s="174">
        <f t="shared" ca="1" si="166"/>
        <v>0</v>
      </c>
      <c r="AB284" s="174">
        <f t="shared" ca="1" si="166"/>
        <v>0</v>
      </c>
      <c r="AC284" s="174">
        <f t="shared" ca="1" si="166"/>
        <v>0</v>
      </c>
      <c r="AD284" s="174">
        <f t="shared" ca="1" si="166"/>
        <v>0</v>
      </c>
      <c r="AE284" s="174">
        <f t="shared" ca="1" si="166"/>
        <v>0</v>
      </c>
      <c r="AF284" s="174">
        <f t="shared" ca="1" si="166"/>
        <v>0</v>
      </c>
      <c r="AG284" s="174">
        <f t="shared" ca="1" si="166"/>
        <v>0</v>
      </c>
      <c r="AH284" s="174">
        <f t="shared" ca="1" si="166"/>
        <v>0</v>
      </c>
      <c r="AI284" s="174">
        <f t="shared" ca="1" si="166"/>
        <v>0</v>
      </c>
      <c r="AJ284" s="174">
        <f t="shared" ca="1" si="166"/>
        <v>0</v>
      </c>
      <c r="AK284" s="174">
        <f t="shared" ca="1" si="166"/>
        <v>0</v>
      </c>
      <c r="AL284" s="179"/>
      <c r="AM284" s="174">
        <f t="shared" ca="1" si="167"/>
        <v>0</v>
      </c>
      <c r="AN284" s="174">
        <f t="shared" ca="1" si="168"/>
        <v>0</v>
      </c>
      <c r="AO284" s="174">
        <f t="shared" ca="1" si="168"/>
        <v>0</v>
      </c>
      <c r="AP284" s="174">
        <f t="shared" ca="1" si="168"/>
        <v>0</v>
      </c>
      <c r="AQ284" s="174">
        <f t="shared" ca="1" si="168"/>
        <v>0</v>
      </c>
      <c r="AR284" s="174">
        <f t="shared" ca="1" si="168"/>
        <v>0</v>
      </c>
      <c r="AS284" s="174">
        <f t="shared" ca="1" si="168"/>
        <v>0</v>
      </c>
      <c r="AT284" s="174">
        <f t="shared" ca="1" si="168"/>
        <v>0</v>
      </c>
      <c r="AU284" s="174">
        <f t="shared" ca="1" si="168"/>
        <v>0</v>
      </c>
      <c r="AV284" s="174">
        <f t="shared" ca="1" si="168"/>
        <v>0</v>
      </c>
      <c r="AW284" s="174">
        <f t="shared" ca="1" si="168"/>
        <v>0</v>
      </c>
      <c r="AX284" s="174">
        <f t="shared" ca="1" si="168"/>
        <v>0</v>
      </c>
      <c r="AY284" s="174">
        <f t="shared" ca="1" si="168"/>
        <v>0</v>
      </c>
      <c r="AZ284" s="174">
        <f t="shared" ca="1" si="168"/>
        <v>0</v>
      </c>
      <c r="BA284" s="174">
        <f t="shared" ca="1" si="168"/>
        <v>0</v>
      </c>
      <c r="BB284" s="175">
        <f t="shared" ca="1" si="169"/>
        <v>0</v>
      </c>
      <c r="BC284" s="176"/>
      <c r="BD284" s="174">
        <f t="shared" ca="1" si="170"/>
        <v>0</v>
      </c>
      <c r="BE284" s="174">
        <f t="shared" ca="1" si="171"/>
        <v>0</v>
      </c>
      <c r="BF284" s="174">
        <f t="shared" ca="1" si="171"/>
        <v>0</v>
      </c>
      <c r="BG284" s="174">
        <f t="shared" ca="1" si="171"/>
        <v>0</v>
      </c>
      <c r="BH284" s="174">
        <f t="shared" ca="1" si="171"/>
        <v>0</v>
      </c>
      <c r="BI284" s="174">
        <f t="shared" ca="1" si="171"/>
        <v>0</v>
      </c>
      <c r="BJ284" s="174">
        <f t="shared" ca="1" si="171"/>
        <v>0</v>
      </c>
      <c r="BK284" s="174">
        <f t="shared" ca="1" si="171"/>
        <v>0</v>
      </c>
      <c r="BL284" s="174">
        <f t="shared" ca="1" si="171"/>
        <v>0</v>
      </c>
      <c r="BM284" s="174">
        <f t="shared" ca="1" si="171"/>
        <v>0</v>
      </c>
      <c r="BN284" s="174">
        <f t="shared" ca="1" si="171"/>
        <v>0</v>
      </c>
      <c r="BO284" s="174">
        <f t="shared" ca="1" si="171"/>
        <v>0</v>
      </c>
      <c r="BP284" s="174">
        <f t="shared" ca="1" si="171"/>
        <v>0</v>
      </c>
      <c r="BQ284" s="174">
        <f t="shared" ca="1" si="171"/>
        <v>0</v>
      </c>
      <c r="BR284" s="174">
        <f t="shared" ca="1" si="171"/>
        <v>0</v>
      </c>
      <c r="BS284" s="177">
        <f t="shared" ca="1" si="172"/>
        <v>0</v>
      </c>
      <c r="BT284" s="175"/>
      <c r="BU284" s="178">
        <f ca="1">IF(NOT(debteliminator),0,IF(OR(E$11=0,W283+AM284-BD284&lt;=E$11),0,MIN(W283+AM284-BD284-E$11,$C284)))</f>
        <v>0</v>
      </c>
      <c r="BV284" s="174">
        <f ca="1">IF(NOT(debteliminator),0,IF(OR(F$11=0,X283+AN284-BE284&lt;=F$11),0,MIN(X283+AN284-BE284-F$11,$C284-SUM($BU284:BU284))))</f>
        <v>0</v>
      </c>
      <c r="BW284" s="174">
        <f ca="1">IF(NOT(debteliminator),0,IF(OR(G$11=0,Y283+AO284-BF284&lt;=G$11),0,MIN(Y283+AO284-BF284-G$11,$C284-SUM($BU284:BV284))))</f>
        <v>0</v>
      </c>
      <c r="BX284" s="174">
        <f ca="1">IF(NOT(debteliminator),0,IF(OR(H$11=0,Z283+AP284-BG284&lt;=H$11),0,MIN(Z283+AP284-BG284-H$11,$C284-SUM($BU284:BW284))))</f>
        <v>0</v>
      </c>
      <c r="BY284" s="174">
        <f ca="1">IF(NOT(debteliminator),0,IF(OR(I$11=0,AA283+AQ284-BH284&lt;=I$11),0,MIN(AA283+AQ284-BH284-I$11,$C284-SUM($BU284:BX284))))</f>
        <v>0</v>
      </c>
      <c r="BZ284" s="174">
        <f ca="1">IF(NOT(debteliminator),0,IF(OR(J$11=0,AB283+AR284-BI284&lt;=J$11),0,MIN(AB283+AR284-BI284-J$11,$C284-SUM($BU284:BY284))))</f>
        <v>0</v>
      </c>
      <c r="CA284" s="174">
        <f ca="1">IF(NOT(debteliminator),0,IF(OR(K$11=0,AC283+AS284-BJ284&lt;=K$11),0,MIN(AC283+AS284-BJ284-K$11,$C284-SUM($BU284:BZ284))))</f>
        <v>0</v>
      </c>
      <c r="CB284" s="174">
        <f ca="1">IF(NOT(debteliminator),0,IF(OR(L$11=0,AD283+AT284-BK284&lt;=L$11),0,MIN(AD283+AT284-BK284-L$11,$C284-SUM($BU284:CA284))))</f>
        <v>0</v>
      </c>
      <c r="CC284" s="174">
        <f ca="1">IF(NOT(debteliminator),0,IF(OR(M$11=0,AE283+AU284-BL284&lt;=M$11),0,MIN(AE283+AU284-BL284-M$11,$C284-SUM($BU284:CB284))))</f>
        <v>0</v>
      </c>
      <c r="CD284" s="174">
        <f ca="1">IF(NOT(debteliminator),0,IF(OR(N$11=0,AF283+AV284-BM284&lt;=N$11),0,MIN(AF283+AV284-BM284-N$11,$C284-SUM($BU284:CC284))))</f>
        <v>0</v>
      </c>
      <c r="CE284" s="174">
        <f ca="1">IF(NOT(debteliminator),0,IF(OR(O$11=0,AG283+AW284-BN284&lt;=O$11),0,MIN(AG283+AW284-BN284-O$11,$C284-SUM($BU284:CD284))))</f>
        <v>0</v>
      </c>
      <c r="CF284" s="174">
        <f ca="1">IF(NOT(debteliminator),0,IF(OR(P$11=0,AH283+AX284-BO284&lt;=P$11),0,MIN(AH283+AX284-BO284-P$11,$C284-SUM($BU284:CE284))))</f>
        <v>0</v>
      </c>
      <c r="CG284" s="174">
        <f ca="1">IF(NOT(debteliminator),0,IF(OR(Q$11=0,AI283+AY284-BP284&lt;=Q$11),0,MIN(AI283+AY284-BP284-Q$11,$C284-SUM($BU284:CF284))))</f>
        <v>0</v>
      </c>
      <c r="CH284" s="174">
        <f ca="1">IF(NOT(debteliminator),0,IF(OR(R$11=0,AJ283+AZ284-BQ284&lt;=R$11),0,MIN(AJ283+AZ284-BQ284-R$11,$C284-SUM($BU284:CG284))))</f>
        <v>0</v>
      </c>
      <c r="CI284" s="174">
        <f ca="1">IF(NOT(debteliminator),0,IF(OR(S$11=0,AK283+BA284-BR284&lt;=S$11),0,MIN(AK283+BA284-BR284-S$11,$C284-SUM($BU284:CH284))))</f>
        <v>0</v>
      </c>
      <c r="CJ284" s="177">
        <f t="shared" ca="1" si="173"/>
        <v>0</v>
      </c>
      <c r="CL284" s="178">
        <f t="shared" ca="1" si="176"/>
        <v>0</v>
      </c>
      <c r="CM284" s="174">
        <f ca="1">IF(X283&lt;=0,0,IF($C284-$CJ284&lt;=SUM($CL284:CL284),0,IF(BE284+$C284-$CJ284-SUM($CL284:CL284)&gt;X283+AN284,X283+AN284-BE284,$C284-$CJ284-SUM($CL284:CL284))))</f>
        <v>0</v>
      </c>
      <c r="CN284" s="174">
        <f ca="1">IF(Y283&lt;=0,0,IF($C284-$CJ284&lt;=SUM($CL284:CM284),0,IF(BF284+$C284-$CJ284-SUM($CL284:CM284)&gt;Y283+AO284,Y283+AO284-BF284,$C284-$CJ284-SUM($CL284:CM284))))</f>
        <v>0</v>
      </c>
      <c r="CO284" s="174">
        <f ca="1">IF(Z283&lt;=0,0,IF($C284-$CJ284&lt;=SUM($CL284:CN284),0,IF(BG284+$C284-$CJ284-SUM($CL284:CN284)&gt;Z283+AP284,Z283+AP284-BG284,$C284-$CJ284-SUM($CL284:CN284))))</f>
        <v>0</v>
      </c>
      <c r="CP284" s="174">
        <f ca="1">IF(AA283&lt;=0,0,IF($C284-$CJ284&lt;=SUM($CL284:CO284),0,IF(BH284+$C284-$CJ284-SUM($CL284:CO284)&gt;AA283+AQ284,AA283+AQ284-BH284,$C284-$CJ284-SUM($CL284:CO284))))</f>
        <v>0</v>
      </c>
      <c r="CQ284" s="174">
        <f ca="1">IF(AB283&lt;=0,0,IF($C284-$CJ284&lt;=SUM($CL284:CP284),0,IF(BI284+$C284-$CJ284-SUM($CL284:CP284)&gt;AB283+AR284,AB283+AR284-BI284,$C284-$CJ284-SUM($CL284:CP284))))</f>
        <v>0</v>
      </c>
      <c r="CR284" s="174">
        <f ca="1">IF(AC283&lt;=0,0,IF($C284-$CJ284&lt;=SUM($CL284:CQ284),0,IF(BJ284+$C284-$CJ284-SUM($CL284:CQ284)&gt;AC283+AS284,AC283+AS284-BJ284,$C284-$CJ284-SUM($CL284:CQ284))))</f>
        <v>0</v>
      </c>
      <c r="CS284" s="174">
        <f ca="1">IF(AD283&lt;=0,0,IF($C284-$CJ284&lt;=SUM($CL284:CR284),0,IF(BK284+$C284-$CJ284-SUM($CL284:CR284)&gt;AD283+AT284,AD283+AT284-BK284,$C284-$CJ284-SUM($CL284:CR284))))</f>
        <v>0</v>
      </c>
      <c r="CT284" s="174">
        <f ca="1">IF(AE283&lt;=0,0,IF($C284-$CJ284&lt;=SUM($CL284:CS284),0,IF(BL284+$C284-$CJ284-SUM($CL284:CS284)&gt;AE283+AU284,AE283+AU284-BL284,$C284-$CJ284-SUM($CL284:CS284))))</f>
        <v>0</v>
      </c>
      <c r="CU284" s="174">
        <f ca="1">IF(AF283&lt;=0,0,IF($C284-$CJ284&lt;=SUM($CL284:CT284),0,IF(BM284+$C284-$CJ284-SUM($CL284:CT284)&gt;AF283+AV284,AF283+AV284-BM284,$C284-$CJ284-SUM($CL284:CT284))))</f>
        <v>0</v>
      </c>
      <c r="CV284" s="174">
        <f ca="1">IF(AG283&lt;=0,0,IF($C284-$CJ284&lt;=SUM($CL284:CU284),0,IF(BN284+$C284-$CJ284-SUM($CL284:CU284)&gt;AG283+AW284,AG283+AW284-BN284,$C284-$CJ284-SUM($CL284:CU284))))</f>
        <v>0</v>
      </c>
      <c r="CW284" s="174">
        <f ca="1">IF(AH283&lt;=0,0,IF($C284-$CJ284&lt;=SUM($CL284:CV284),0,IF(BO284+$C284-$CJ284-SUM($CL284:CV284)&gt;AH283+AX284,AH283+AX284-BO284,$C284-$CJ284-SUM($CL284:CV284))))</f>
        <v>0</v>
      </c>
      <c r="CX284" s="174">
        <f ca="1">IF(AI283&lt;=0,0,IF($C284-$CJ284&lt;=SUM($CL284:CW284),0,IF(BP284+$C284-$CJ284-SUM($CL284:CW284)&gt;AI283+AY284,AI283+AY284-BP284,$C284-$CJ284-SUM($CL284:CW284))))</f>
        <v>0</v>
      </c>
      <c r="CY284" s="174">
        <f ca="1">IF(AJ283&lt;=0,0,IF($C284-$CJ284&lt;=SUM($CL284:CX284),0,IF(BQ284+$C284-$CJ284-SUM($CL284:CX284)&gt;AJ283+AZ284,AJ283+AZ284-BQ284,$C284-$CJ284-SUM($CL284:CX284))))</f>
        <v>0</v>
      </c>
      <c r="CZ284" s="174">
        <f ca="1">IF(AK283&lt;=0,0,IF($C284-$CJ284&lt;=SUM($CL284:CY284),0,IF(BR284+$C284-$CJ284-SUM($CL284:CY284)&gt;AK283+BA284,AK283+BA284-BR284,$C284-$CJ284-SUM($CL284:CY284))))</f>
        <v>0</v>
      </c>
      <c r="DA284" s="176"/>
      <c r="DB284" s="176"/>
    </row>
    <row r="285" spans="1:106">
      <c r="A285" s="165" t="str">
        <f t="shared" ca="1" si="162"/>
        <v/>
      </c>
      <c r="B285" s="166" t="e">
        <f t="shared" ca="1" si="174"/>
        <v>#N/A</v>
      </c>
      <c r="C285" s="169" t="str">
        <f ca="1">IF(A285="","",IF(debteliminator,IF(($E$7-BS285)&lt;0,0,$E$7-BS285),0)+D285)</f>
        <v/>
      </c>
      <c r="D285" s="420"/>
      <c r="E285" s="172">
        <f t="shared" ca="1" si="175"/>
        <v>0</v>
      </c>
      <c r="F285" s="172">
        <f t="shared" ca="1" si="139"/>
        <v>0</v>
      </c>
      <c r="G285" s="172">
        <f t="shared" ca="1" si="140"/>
        <v>0</v>
      </c>
      <c r="H285" s="172">
        <f t="shared" ca="1" si="141"/>
        <v>0</v>
      </c>
      <c r="I285" s="172">
        <f t="shared" ca="1" si="142"/>
        <v>0</v>
      </c>
      <c r="J285" s="172">
        <f t="shared" ca="1" si="143"/>
        <v>0</v>
      </c>
      <c r="K285" s="172">
        <f t="shared" ca="1" si="144"/>
        <v>0</v>
      </c>
      <c r="L285" s="172">
        <f t="shared" ca="1" si="145"/>
        <v>0</v>
      </c>
      <c r="M285" s="172">
        <f t="shared" ca="1" si="146"/>
        <v>0</v>
      </c>
      <c r="N285" s="172">
        <f t="shared" ca="1" si="147"/>
        <v>0</v>
      </c>
      <c r="O285" s="172">
        <f t="shared" ca="1" si="148"/>
        <v>0</v>
      </c>
      <c r="P285" s="172">
        <f t="shared" ca="1" si="149"/>
        <v>0</v>
      </c>
      <c r="Q285" s="172">
        <f t="shared" ca="1" si="150"/>
        <v>0</v>
      </c>
      <c r="R285" s="172">
        <f t="shared" ca="1" si="151"/>
        <v>0</v>
      </c>
      <c r="S285" s="172">
        <f t="shared" ca="1" si="152"/>
        <v>0</v>
      </c>
      <c r="U285" s="169">
        <f t="shared" ca="1" si="163"/>
        <v>0</v>
      </c>
      <c r="V285" s="173">
        <f t="shared" ca="1" si="164"/>
        <v>0</v>
      </c>
      <c r="W285" s="174">
        <f t="shared" ca="1" si="165"/>
        <v>0</v>
      </c>
      <c r="X285" s="174">
        <f t="shared" ca="1" si="166"/>
        <v>0</v>
      </c>
      <c r="Y285" s="174">
        <f t="shared" ca="1" si="166"/>
        <v>0</v>
      </c>
      <c r="Z285" s="174">
        <f t="shared" ca="1" si="166"/>
        <v>0</v>
      </c>
      <c r="AA285" s="174">
        <f t="shared" ca="1" si="166"/>
        <v>0</v>
      </c>
      <c r="AB285" s="174">
        <f t="shared" ca="1" si="166"/>
        <v>0</v>
      </c>
      <c r="AC285" s="174">
        <f t="shared" ca="1" si="166"/>
        <v>0</v>
      </c>
      <c r="AD285" s="174">
        <f t="shared" ca="1" si="166"/>
        <v>0</v>
      </c>
      <c r="AE285" s="174">
        <f t="shared" ca="1" si="166"/>
        <v>0</v>
      </c>
      <c r="AF285" s="174">
        <f t="shared" ca="1" si="166"/>
        <v>0</v>
      </c>
      <c r="AG285" s="174">
        <f t="shared" ca="1" si="166"/>
        <v>0</v>
      </c>
      <c r="AH285" s="174">
        <f t="shared" ca="1" si="166"/>
        <v>0</v>
      </c>
      <c r="AI285" s="174">
        <f t="shared" ca="1" si="166"/>
        <v>0</v>
      </c>
      <c r="AJ285" s="174">
        <f t="shared" ca="1" si="166"/>
        <v>0</v>
      </c>
      <c r="AK285" s="174">
        <f t="shared" ca="1" si="166"/>
        <v>0</v>
      </c>
      <c r="AL285" s="179"/>
      <c r="AM285" s="174">
        <f t="shared" ca="1" si="167"/>
        <v>0</v>
      </c>
      <c r="AN285" s="174">
        <f t="shared" ca="1" si="168"/>
        <v>0</v>
      </c>
      <c r="AO285" s="174">
        <f t="shared" ca="1" si="168"/>
        <v>0</v>
      </c>
      <c r="AP285" s="174">
        <f t="shared" ca="1" si="168"/>
        <v>0</v>
      </c>
      <c r="AQ285" s="174">
        <f t="shared" ca="1" si="168"/>
        <v>0</v>
      </c>
      <c r="AR285" s="174">
        <f t="shared" ca="1" si="168"/>
        <v>0</v>
      </c>
      <c r="AS285" s="174">
        <f t="shared" ca="1" si="168"/>
        <v>0</v>
      </c>
      <c r="AT285" s="174">
        <f t="shared" ca="1" si="168"/>
        <v>0</v>
      </c>
      <c r="AU285" s="174">
        <f t="shared" ca="1" si="168"/>
        <v>0</v>
      </c>
      <c r="AV285" s="174">
        <f t="shared" ca="1" si="168"/>
        <v>0</v>
      </c>
      <c r="AW285" s="174">
        <f t="shared" ca="1" si="168"/>
        <v>0</v>
      </c>
      <c r="AX285" s="174">
        <f t="shared" ca="1" si="168"/>
        <v>0</v>
      </c>
      <c r="AY285" s="174">
        <f t="shared" ca="1" si="168"/>
        <v>0</v>
      </c>
      <c r="AZ285" s="174">
        <f t="shared" ca="1" si="168"/>
        <v>0</v>
      </c>
      <c r="BA285" s="174">
        <f t="shared" ca="1" si="168"/>
        <v>0</v>
      </c>
      <c r="BB285" s="175">
        <f t="shared" ca="1" si="169"/>
        <v>0</v>
      </c>
      <c r="BC285" s="176"/>
      <c r="BD285" s="174">
        <f t="shared" ca="1" si="170"/>
        <v>0</v>
      </c>
      <c r="BE285" s="174">
        <f t="shared" ca="1" si="171"/>
        <v>0</v>
      </c>
      <c r="BF285" s="174">
        <f t="shared" ca="1" si="171"/>
        <v>0</v>
      </c>
      <c r="BG285" s="174">
        <f t="shared" ca="1" si="171"/>
        <v>0</v>
      </c>
      <c r="BH285" s="174">
        <f t="shared" ca="1" si="171"/>
        <v>0</v>
      </c>
      <c r="BI285" s="174">
        <f t="shared" ca="1" si="171"/>
        <v>0</v>
      </c>
      <c r="BJ285" s="174">
        <f t="shared" ca="1" si="171"/>
        <v>0</v>
      </c>
      <c r="BK285" s="174">
        <f t="shared" ca="1" si="171"/>
        <v>0</v>
      </c>
      <c r="BL285" s="174">
        <f t="shared" ca="1" si="171"/>
        <v>0</v>
      </c>
      <c r="BM285" s="174">
        <f t="shared" ca="1" si="171"/>
        <v>0</v>
      </c>
      <c r="BN285" s="174">
        <f t="shared" ca="1" si="171"/>
        <v>0</v>
      </c>
      <c r="BO285" s="174">
        <f t="shared" ca="1" si="171"/>
        <v>0</v>
      </c>
      <c r="BP285" s="174">
        <f t="shared" ca="1" si="171"/>
        <v>0</v>
      </c>
      <c r="BQ285" s="174">
        <f t="shared" ca="1" si="171"/>
        <v>0</v>
      </c>
      <c r="BR285" s="174">
        <f t="shared" ca="1" si="171"/>
        <v>0</v>
      </c>
      <c r="BS285" s="177">
        <f t="shared" ca="1" si="172"/>
        <v>0</v>
      </c>
      <c r="BT285" s="175"/>
      <c r="BU285" s="178">
        <f ca="1">IF(NOT(debteliminator),0,IF(OR(E$11=0,W284+AM285-BD285&lt;=E$11),0,MIN(W284+AM285-BD285-E$11,$C285)))</f>
        <v>0</v>
      </c>
      <c r="BV285" s="174">
        <f ca="1">IF(NOT(debteliminator),0,IF(OR(F$11=0,X284+AN285-BE285&lt;=F$11),0,MIN(X284+AN285-BE285-F$11,$C285-SUM($BU285:BU285))))</f>
        <v>0</v>
      </c>
      <c r="BW285" s="174">
        <f ca="1">IF(NOT(debteliminator),0,IF(OR(G$11=0,Y284+AO285-BF285&lt;=G$11),0,MIN(Y284+AO285-BF285-G$11,$C285-SUM($BU285:BV285))))</f>
        <v>0</v>
      </c>
      <c r="BX285" s="174">
        <f ca="1">IF(NOT(debteliminator),0,IF(OR(H$11=0,Z284+AP285-BG285&lt;=H$11),0,MIN(Z284+AP285-BG285-H$11,$C285-SUM($BU285:BW285))))</f>
        <v>0</v>
      </c>
      <c r="BY285" s="174">
        <f ca="1">IF(NOT(debteliminator),0,IF(OR(I$11=0,AA284+AQ285-BH285&lt;=I$11),0,MIN(AA284+AQ285-BH285-I$11,$C285-SUM($BU285:BX285))))</f>
        <v>0</v>
      </c>
      <c r="BZ285" s="174">
        <f ca="1">IF(NOT(debteliminator),0,IF(OR(J$11=0,AB284+AR285-BI285&lt;=J$11),0,MIN(AB284+AR285-BI285-J$11,$C285-SUM($BU285:BY285))))</f>
        <v>0</v>
      </c>
      <c r="CA285" s="174">
        <f ca="1">IF(NOT(debteliminator),0,IF(OR(K$11=0,AC284+AS285-BJ285&lt;=K$11),0,MIN(AC284+AS285-BJ285-K$11,$C285-SUM($BU285:BZ285))))</f>
        <v>0</v>
      </c>
      <c r="CB285" s="174">
        <f ca="1">IF(NOT(debteliminator),0,IF(OR(L$11=0,AD284+AT285-BK285&lt;=L$11),0,MIN(AD284+AT285-BK285-L$11,$C285-SUM($BU285:CA285))))</f>
        <v>0</v>
      </c>
      <c r="CC285" s="174">
        <f ca="1">IF(NOT(debteliminator),0,IF(OR(M$11=0,AE284+AU285-BL285&lt;=M$11),0,MIN(AE284+AU285-BL285-M$11,$C285-SUM($BU285:CB285))))</f>
        <v>0</v>
      </c>
      <c r="CD285" s="174">
        <f ca="1">IF(NOT(debteliminator),0,IF(OR(N$11=0,AF284+AV285-BM285&lt;=N$11),0,MIN(AF284+AV285-BM285-N$11,$C285-SUM($BU285:CC285))))</f>
        <v>0</v>
      </c>
      <c r="CE285" s="174">
        <f ca="1">IF(NOT(debteliminator),0,IF(OR(O$11=0,AG284+AW285-BN285&lt;=O$11),0,MIN(AG284+AW285-BN285-O$11,$C285-SUM($BU285:CD285))))</f>
        <v>0</v>
      </c>
      <c r="CF285" s="174">
        <f ca="1">IF(NOT(debteliminator),0,IF(OR(P$11=0,AH284+AX285-BO285&lt;=P$11),0,MIN(AH284+AX285-BO285-P$11,$C285-SUM($BU285:CE285))))</f>
        <v>0</v>
      </c>
      <c r="CG285" s="174">
        <f ca="1">IF(NOT(debteliminator),0,IF(OR(Q$11=0,AI284+AY285-BP285&lt;=Q$11),0,MIN(AI284+AY285-BP285-Q$11,$C285-SUM($BU285:CF285))))</f>
        <v>0</v>
      </c>
      <c r="CH285" s="174">
        <f ca="1">IF(NOT(debteliminator),0,IF(OR(R$11=0,AJ284+AZ285-BQ285&lt;=R$11),0,MIN(AJ284+AZ285-BQ285-R$11,$C285-SUM($BU285:CG285))))</f>
        <v>0</v>
      </c>
      <c r="CI285" s="174">
        <f ca="1">IF(NOT(debteliminator),0,IF(OR(S$11=0,AK284+BA285-BR285&lt;=S$11),0,MIN(AK284+BA285-BR285-S$11,$C285-SUM($BU285:CH285))))</f>
        <v>0</v>
      </c>
      <c r="CJ285" s="177">
        <f t="shared" ca="1" si="173"/>
        <v>0</v>
      </c>
      <c r="CL285" s="178">
        <f t="shared" ca="1" si="176"/>
        <v>0</v>
      </c>
      <c r="CM285" s="174">
        <f ca="1">IF(X284&lt;=0,0,IF($C285-$CJ285&lt;=SUM($CL285:CL285),0,IF(BE285+$C285-$CJ285-SUM($CL285:CL285)&gt;X284+AN285,X284+AN285-BE285,$C285-$CJ285-SUM($CL285:CL285))))</f>
        <v>0</v>
      </c>
      <c r="CN285" s="174">
        <f ca="1">IF(Y284&lt;=0,0,IF($C285-$CJ285&lt;=SUM($CL285:CM285),0,IF(BF285+$C285-$CJ285-SUM($CL285:CM285)&gt;Y284+AO285,Y284+AO285-BF285,$C285-$CJ285-SUM($CL285:CM285))))</f>
        <v>0</v>
      </c>
      <c r="CO285" s="174">
        <f ca="1">IF(Z284&lt;=0,0,IF($C285-$CJ285&lt;=SUM($CL285:CN285),0,IF(BG285+$C285-$CJ285-SUM($CL285:CN285)&gt;Z284+AP285,Z284+AP285-BG285,$C285-$CJ285-SUM($CL285:CN285))))</f>
        <v>0</v>
      </c>
      <c r="CP285" s="174">
        <f ca="1">IF(AA284&lt;=0,0,IF($C285-$CJ285&lt;=SUM($CL285:CO285),0,IF(BH285+$C285-$CJ285-SUM($CL285:CO285)&gt;AA284+AQ285,AA284+AQ285-BH285,$C285-$CJ285-SUM($CL285:CO285))))</f>
        <v>0</v>
      </c>
      <c r="CQ285" s="174">
        <f ca="1">IF(AB284&lt;=0,0,IF($C285-$CJ285&lt;=SUM($CL285:CP285),0,IF(BI285+$C285-$CJ285-SUM($CL285:CP285)&gt;AB284+AR285,AB284+AR285-BI285,$C285-$CJ285-SUM($CL285:CP285))))</f>
        <v>0</v>
      </c>
      <c r="CR285" s="174">
        <f ca="1">IF(AC284&lt;=0,0,IF($C285-$CJ285&lt;=SUM($CL285:CQ285),0,IF(BJ285+$C285-$CJ285-SUM($CL285:CQ285)&gt;AC284+AS285,AC284+AS285-BJ285,$C285-$CJ285-SUM($CL285:CQ285))))</f>
        <v>0</v>
      </c>
      <c r="CS285" s="174">
        <f ca="1">IF(AD284&lt;=0,0,IF($C285-$CJ285&lt;=SUM($CL285:CR285),0,IF(BK285+$C285-$CJ285-SUM($CL285:CR285)&gt;AD284+AT285,AD284+AT285-BK285,$C285-$CJ285-SUM($CL285:CR285))))</f>
        <v>0</v>
      </c>
      <c r="CT285" s="174">
        <f ca="1">IF(AE284&lt;=0,0,IF($C285-$CJ285&lt;=SUM($CL285:CS285),0,IF(BL285+$C285-$CJ285-SUM($CL285:CS285)&gt;AE284+AU285,AE284+AU285-BL285,$C285-$CJ285-SUM($CL285:CS285))))</f>
        <v>0</v>
      </c>
      <c r="CU285" s="174">
        <f ca="1">IF(AF284&lt;=0,0,IF($C285-$CJ285&lt;=SUM($CL285:CT285),0,IF(BM285+$C285-$CJ285-SUM($CL285:CT285)&gt;AF284+AV285,AF284+AV285-BM285,$C285-$CJ285-SUM($CL285:CT285))))</f>
        <v>0</v>
      </c>
      <c r="CV285" s="174">
        <f ca="1">IF(AG284&lt;=0,0,IF($C285-$CJ285&lt;=SUM($CL285:CU285),0,IF(BN285+$C285-$CJ285-SUM($CL285:CU285)&gt;AG284+AW285,AG284+AW285-BN285,$C285-$CJ285-SUM($CL285:CU285))))</f>
        <v>0</v>
      </c>
      <c r="CW285" s="174">
        <f ca="1">IF(AH284&lt;=0,0,IF($C285-$CJ285&lt;=SUM($CL285:CV285),0,IF(BO285+$C285-$CJ285-SUM($CL285:CV285)&gt;AH284+AX285,AH284+AX285-BO285,$C285-$CJ285-SUM($CL285:CV285))))</f>
        <v>0</v>
      </c>
      <c r="CX285" s="174">
        <f ca="1">IF(AI284&lt;=0,0,IF($C285-$CJ285&lt;=SUM($CL285:CW285),0,IF(BP285+$C285-$CJ285-SUM($CL285:CW285)&gt;AI284+AY285,AI284+AY285-BP285,$C285-$CJ285-SUM($CL285:CW285))))</f>
        <v>0</v>
      </c>
      <c r="CY285" s="174">
        <f ca="1">IF(AJ284&lt;=0,0,IF($C285-$CJ285&lt;=SUM($CL285:CX285),0,IF(BQ285+$C285-$CJ285-SUM($CL285:CX285)&gt;AJ284+AZ285,AJ284+AZ285-BQ285,$C285-$CJ285-SUM($CL285:CX285))))</f>
        <v>0</v>
      </c>
      <c r="CZ285" s="174">
        <f ca="1">IF(AK284&lt;=0,0,IF($C285-$CJ285&lt;=SUM($CL285:CY285),0,IF(BR285+$C285-$CJ285-SUM($CL285:CY285)&gt;AK284+BA285,AK284+BA285-BR285,$C285-$CJ285-SUM($CL285:CY285))))</f>
        <v>0</v>
      </c>
      <c r="DA285" s="176"/>
      <c r="DB285" s="176"/>
    </row>
    <row r="286" spans="1:106">
      <c r="A286" s="165" t="str">
        <f t="shared" ca="1" si="162"/>
        <v/>
      </c>
      <c r="B286" s="166" t="e">
        <f t="shared" ca="1" si="174"/>
        <v>#N/A</v>
      </c>
      <c r="C286" s="169" t="str">
        <f ca="1">IF(A286="","",IF(debteliminator,IF(($E$7-BS286)&lt;0,0,$E$7-BS286),0)+D286)</f>
        <v/>
      </c>
      <c r="D286" s="420"/>
      <c r="E286" s="172">
        <f t="shared" ca="1" si="175"/>
        <v>0</v>
      </c>
      <c r="F286" s="172">
        <f t="shared" ca="1" si="139"/>
        <v>0</v>
      </c>
      <c r="G286" s="172">
        <f t="shared" ca="1" si="140"/>
        <v>0</v>
      </c>
      <c r="H286" s="172">
        <f t="shared" ca="1" si="141"/>
        <v>0</v>
      </c>
      <c r="I286" s="172">
        <f t="shared" ca="1" si="142"/>
        <v>0</v>
      </c>
      <c r="J286" s="172">
        <f t="shared" ca="1" si="143"/>
        <v>0</v>
      </c>
      <c r="K286" s="172">
        <f t="shared" ca="1" si="144"/>
        <v>0</v>
      </c>
      <c r="L286" s="172">
        <f t="shared" ca="1" si="145"/>
        <v>0</v>
      </c>
      <c r="M286" s="172">
        <f t="shared" ca="1" si="146"/>
        <v>0</v>
      </c>
      <c r="N286" s="172">
        <f t="shared" ca="1" si="147"/>
        <v>0</v>
      </c>
      <c r="O286" s="172">
        <f t="shared" ca="1" si="148"/>
        <v>0</v>
      </c>
      <c r="P286" s="172">
        <f t="shared" ca="1" si="149"/>
        <v>0</v>
      </c>
      <c r="Q286" s="172">
        <f t="shared" ca="1" si="150"/>
        <v>0</v>
      </c>
      <c r="R286" s="172">
        <f t="shared" ca="1" si="151"/>
        <v>0</v>
      </c>
      <c r="S286" s="172">
        <f t="shared" ca="1" si="152"/>
        <v>0</v>
      </c>
      <c r="U286" s="169">
        <f t="shared" ca="1" si="163"/>
        <v>0</v>
      </c>
      <c r="V286" s="173">
        <f t="shared" ca="1" si="164"/>
        <v>0</v>
      </c>
      <c r="W286" s="174">
        <f t="shared" ca="1" si="165"/>
        <v>0</v>
      </c>
      <c r="X286" s="174">
        <f t="shared" ca="1" si="166"/>
        <v>0</v>
      </c>
      <c r="Y286" s="174">
        <f t="shared" ca="1" si="166"/>
        <v>0</v>
      </c>
      <c r="Z286" s="174">
        <f t="shared" ca="1" si="166"/>
        <v>0</v>
      </c>
      <c r="AA286" s="174">
        <f t="shared" ca="1" si="166"/>
        <v>0</v>
      </c>
      <c r="AB286" s="174">
        <f t="shared" ca="1" si="166"/>
        <v>0</v>
      </c>
      <c r="AC286" s="174">
        <f t="shared" ca="1" si="166"/>
        <v>0</v>
      </c>
      <c r="AD286" s="174">
        <f t="shared" ca="1" si="166"/>
        <v>0</v>
      </c>
      <c r="AE286" s="174">
        <f t="shared" ca="1" si="166"/>
        <v>0</v>
      </c>
      <c r="AF286" s="174">
        <f t="shared" ca="1" si="166"/>
        <v>0</v>
      </c>
      <c r="AG286" s="174">
        <f t="shared" ca="1" si="166"/>
        <v>0</v>
      </c>
      <c r="AH286" s="174">
        <f t="shared" ca="1" si="166"/>
        <v>0</v>
      </c>
      <c r="AI286" s="174">
        <f t="shared" ca="1" si="166"/>
        <v>0</v>
      </c>
      <c r="AJ286" s="174">
        <f t="shared" ca="1" si="166"/>
        <v>0</v>
      </c>
      <c r="AK286" s="174">
        <f t="shared" ca="1" si="166"/>
        <v>0</v>
      </c>
      <c r="AL286" s="179"/>
      <c r="AM286" s="174">
        <f t="shared" ca="1" si="167"/>
        <v>0</v>
      </c>
      <c r="AN286" s="174">
        <f t="shared" ca="1" si="168"/>
        <v>0</v>
      </c>
      <c r="AO286" s="174">
        <f t="shared" ca="1" si="168"/>
        <v>0</v>
      </c>
      <c r="AP286" s="174">
        <f t="shared" ca="1" si="168"/>
        <v>0</v>
      </c>
      <c r="AQ286" s="174">
        <f t="shared" ca="1" si="168"/>
        <v>0</v>
      </c>
      <c r="AR286" s="174">
        <f t="shared" ca="1" si="168"/>
        <v>0</v>
      </c>
      <c r="AS286" s="174">
        <f t="shared" ca="1" si="168"/>
        <v>0</v>
      </c>
      <c r="AT286" s="174">
        <f t="shared" ca="1" si="168"/>
        <v>0</v>
      </c>
      <c r="AU286" s="174">
        <f t="shared" ca="1" si="168"/>
        <v>0</v>
      </c>
      <c r="AV286" s="174">
        <f t="shared" ca="1" si="168"/>
        <v>0</v>
      </c>
      <c r="AW286" s="174">
        <f t="shared" ca="1" si="168"/>
        <v>0</v>
      </c>
      <c r="AX286" s="174">
        <f t="shared" ca="1" si="168"/>
        <v>0</v>
      </c>
      <c r="AY286" s="174">
        <f t="shared" ca="1" si="168"/>
        <v>0</v>
      </c>
      <c r="AZ286" s="174">
        <f t="shared" ca="1" si="168"/>
        <v>0</v>
      </c>
      <c r="BA286" s="174">
        <f t="shared" ca="1" si="168"/>
        <v>0</v>
      </c>
      <c r="BB286" s="175">
        <f t="shared" ca="1" si="169"/>
        <v>0</v>
      </c>
      <c r="BC286" s="176"/>
      <c r="BD286" s="174">
        <f t="shared" ca="1" si="170"/>
        <v>0</v>
      </c>
      <c r="BE286" s="174">
        <f t="shared" ca="1" si="171"/>
        <v>0</v>
      </c>
      <c r="BF286" s="174">
        <f t="shared" ca="1" si="171"/>
        <v>0</v>
      </c>
      <c r="BG286" s="174">
        <f t="shared" ca="1" si="171"/>
        <v>0</v>
      </c>
      <c r="BH286" s="174">
        <f t="shared" ca="1" si="171"/>
        <v>0</v>
      </c>
      <c r="BI286" s="174">
        <f t="shared" ca="1" si="171"/>
        <v>0</v>
      </c>
      <c r="BJ286" s="174">
        <f t="shared" ca="1" si="171"/>
        <v>0</v>
      </c>
      <c r="BK286" s="174">
        <f t="shared" ca="1" si="171"/>
        <v>0</v>
      </c>
      <c r="BL286" s="174">
        <f t="shared" ca="1" si="171"/>
        <v>0</v>
      </c>
      <c r="BM286" s="174">
        <f t="shared" ca="1" si="171"/>
        <v>0</v>
      </c>
      <c r="BN286" s="174">
        <f t="shared" ca="1" si="171"/>
        <v>0</v>
      </c>
      <c r="BO286" s="174">
        <f t="shared" ca="1" si="171"/>
        <v>0</v>
      </c>
      <c r="BP286" s="174">
        <f t="shared" ca="1" si="171"/>
        <v>0</v>
      </c>
      <c r="BQ286" s="174">
        <f t="shared" ca="1" si="171"/>
        <v>0</v>
      </c>
      <c r="BR286" s="174">
        <f t="shared" ca="1" si="171"/>
        <v>0</v>
      </c>
      <c r="BS286" s="177">
        <f t="shared" ca="1" si="172"/>
        <v>0</v>
      </c>
      <c r="BT286" s="175"/>
      <c r="BU286" s="178">
        <f ca="1">IF(NOT(debteliminator),0,IF(OR(E$11=0,W285+AM286-BD286&lt;=E$11),0,MIN(W285+AM286-BD286-E$11,$C286)))</f>
        <v>0</v>
      </c>
      <c r="BV286" s="174">
        <f ca="1">IF(NOT(debteliminator),0,IF(OR(F$11=0,X285+AN286-BE286&lt;=F$11),0,MIN(X285+AN286-BE286-F$11,$C286-SUM($BU286:BU286))))</f>
        <v>0</v>
      </c>
      <c r="BW286" s="174">
        <f ca="1">IF(NOT(debteliminator),0,IF(OR(G$11=0,Y285+AO286-BF286&lt;=G$11),0,MIN(Y285+AO286-BF286-G$11,$C286-SUM($BU286:BV286))))</f>
        <v>0</v>
      </c>
      <c r="BX286" s="174">
        <f ca="1">IF(NOT(debteliminator),0,IF(OR(H$11=0,Z285+AP286-BG286&lt;=H$11),0,MIN(Z285+AP286-BG286-H$11,$C286-SUM($BU286:BW286))))</f>
        <v>0</v>
      </c>
      <c r="BY286" s="174">
        <f ca="1">IF(NOT(debteliminator),0,IF(OR(I$11=0,AA285+AQ286-BH286&lt;=I$11),0,MIN(AA285+AQ286-BH286-I$11,$C286-SUM($BU286:BX286))))</f>
        <v>0</v>
      </c>
      <c r="BZ286" s="174">
        <f ca="1">IF(NOT(debteliminator),0,IF(OR(J$11=0,AB285+AR286-BI286&lt;=J$11),0,MIN(AB285+AR286-BI286-J$11,$C286-SUM($BU286:BY286))))</f>
        <v>0</v>
      </c>
      <c r="CA286" s="174">
        <f ca="1">IF(NOT(debteliminator),0,IF(OR(K$11=0,AC285+AS286-BJ286&lt;=K$11),0,MIN(AC285+AS286-BJ286-K$11,$C286-SUM($BU286:BZ286))))</f>
        <v>0</v>
      </c>
      <c r="CB286" s="174">
        <f ca="1">IF(NOT(debteliminator),0,IF(OR(L$11=0,AD285+AT286-BK286&lt;=L$11),0,MIN(AD285+AT286-BK286-L$11,$C286-SUM($BU286:CA286))))</f>
        <v>0</v>
      </c>
      <c r="CC286" s="174">
        <f ca="1">IF(NOT(debteliminator),0,IF(OR(M$11=0,AE285+AU286-BL286&lt;=M$11),0,MIN(AE285+AU286-BL286-M$11,$C286-SUM($BU286:CB286))))</f>
        <v>0</v>
      </c>
      <c r="CD286" s="174">
        <f ca="1">IF(NOT(debteliminator),0,IF(OR(N$11=0,AF285+AV286-BM286&lt;=N$11),0,MIN(AF285+AV286-BM286-N$11,$C286-SUM($BU286:CC286))))</f>
        <v>0</v>
      </c>
      <c r="CE286" s="174">
        <f ca="1">IF(NOT(debteliminator),0,IF(OR(O$11=0,AG285+AW286-BN286&lt;=O$11),0,MIN(AG285+AW286-BN286-O$11,$C286-SUM($BU286:CD286))))</f>
        <v>0</v>
      </c>
      <c r="CF286" s="174">
        <f ca="1">IF(NOT(debteliminator),0,IF(OR(P$11=0,AH285+AX286-BO286&lt;=P$11),0,MIN(AH285+AX286-BO286-P$11,$C286-SUM($BU286:CE286))))</f>
        <v>0</v>
      </c>
      <c r="CG286" s="174">
        <f ca="1">IF(NOT(debteliminator),0,IF(OR(Q$11=0,AI285+AY286-BP286&lt;=Q$11),0,MIN(AI285+AY286-BP286-Q$11,$C286-SUM($BU286:CF286))))</f>
        <v>0</v>
      </c>
      <c r="CH286" s="174">
        <f ca="1">IF(NOT(debteliminator),0,IF(OR(R$11=0,AJ285+AZ286-BQ286&lt;=R$11),0,MIN(AJ285+AZ286-BQ286-R$11,$C286-SUM($BU286:CG286))))</f>
        <v>0</v>
      </c>
      <c r="CI286" s="174">
        <f ca="1">IF(NOT(debteliminator),0,IF(OR(S$11=0,AK285+BA286-BR286&lt;=S$11),0,MIN(AK285+BA286-BR286-S$11,$C286-SUM($BU286:CH286))))</f>
        <v>0</v>
      </c>
      <c r="CJ286" s="177">
        <f t="shared" ca="1" si="173"/>
        <v>0</v>
      </c>
      <c r="CL286" s="178">
        <f t="shared" ca="1" si="176"/>
        <v>0</v>
      </c>
      <c r="CM286" s="174">
        <f ca="1">IF(X285&lt;=0,0,IF($C286-$CJ286&lt;=SUM($CL286:CL286),0,IF(BE286+$C286-$CJ286-SUM($CL286:CL286)&gt;X285+AN286,X285+AN286-BE286,$C286-$CJ286-SUM($CL286:CL286))))</f>
        <v>0</v>
      </c>
      <c r="CN286" s="174">
        <f ca="1">IF(Y285&lt;=0,0,IF($C286-$CJ286&lt;=SUM($CL286:CM286),0,IF(BF286+$C286-$CJ286-SUM($CL286:CM286)&gt;Y285+AO286,Y285+AO286-BF286,$C286-$CJ286-SUM($CL286:CM286))))</f>
        <v>0</v>
      </c>
      <c r="CO286" s="174">
        <f ca="1">IF(Z285&lt;=0,0,IF($C286-$CJ286&lt;=SUM($CL286:CN286),0,IF(BG286+$C286-$CJ286-SUM($CL286:CN286)&gt;Z285+AP286,Z285+AP286-BG286,$C286-$CJ286-SUM($CL286:CN286))))</f>
        <v>0</v>
      </c>
      <c r="CP286" s="174">
        <f ca="1">IF(AA285&lt;=0,0,IF($C286-$CJ286&lt;=SUM($CL286:CO286),0,IF(BH286+$C286-$CJ286-SUM($CL286:CO286)&gt;AA285+AQ286,AA285+AQ286-BH286,$C286-$CJ286-SUM($CL286:CO286))))</f>
        <v>0</v>
      </c>
      <c r="CQ286" s="174">
        <f ca="1">IF(AB285&lt;=0,0,IF($C286-$CJ286&lt;=SUM($CL286:CP286),0,IF(BI286+$C286-$CJ286-SUM($CL286:CP286)&gt;AB285+AR286,AB285+AR286-BI286,$C286-$CJ286-SUM($CL286:CP286))))</f>
        <v>0</v>
      </c>
      <c r="CR286" s="174">
        <f ca="1">IF(AC285&lt;=0,0,IF($C286-$CJ286&lt;=SUM($CL286:CQ286),0,IF(BJ286+$C286-$CJ286-SUM($CL286:CQ286)&gt;AC285+AS286,AC285+AS286-BJ286,$C286-$CJ286-SUM($CL286:CQ286))))</f>
        <v>0</v>
      </c>
      <c r="CS286" s="174">
        <f ca="1">IF(AD285&lt;=0,0,IF($C286-$CJ286&lt;=SUM($CL286:CR286),0,IF(BK286+$C286-$CJ286-SUM($CL286:CR286)&gt;AD285+AT286,AD285+AT286-BK286,$C286-$CJ286-SUM($CL286:CR286))))</f>
        <v>0</v>
      </c>
      <c r="CT286" s="174">
        <f ca="1">IF(AE285&lt;=0,0,IF($C286-$CJ286&lt;=SUM($CL286:CS286),0,IF(BL286+$C286-$CJ286-SUM($CL286:CS286)&gt;AE285+AU286,AE285+AU286-BL286,$C286-$CJ286-SUM($CL286:CS286))))</f>
        <v>0</v>
      </c>
      <c r="CU286" s="174">
        <f ca="1">IF(AF285&lt;=0,0,IF($C286-$CJ286&lt;=SUM($CL286:CT286),0,IF(BM286+$C286-$CJ286-SUM($CL286:CT286)&gt;AF285+AV286,AF285+AV286-BM286,$C286-$CJ286-SUM($CL286:CT286))))</f>
        <v>0</v>
      </c>
      <c r="CV286" s="174">
        <f ca="1">IF(AG285&lt;=0,0,IF($C286-$CJ286&lt;=SUM($CL286:CU286),0,IF(BN286+$C286-$CJ286-SUM($CL286:CU286)&gt;AG285+AW286,AG285+AW286-BN286,$C286-$CJ286-SUM($CL286:CU286))))</f>
        <v>0</v>
      </c>
      <c r="CW286" s="174">
        <f ca="1">IF(AH285&lt;=0,0,IF($C286-$CJ286&lt;=SUM($CL286:CV286),0,IF(BO286+$C286-$CJ286-SUM($CL286:CV286)&gt;AH285+AX286,AH285+AX286-BO286,$C286-$CJ286-SUM($CL286:CV286))))</f>
        <v>0</v>
      </c>
      <c r="CX286" s="174">
        <f ca="1">IF(AI285&lt;=0,0,IF($C286-$CJ286&lt;=SUM($CL286:CW286),0,IF(BP286+$C286-$CJ286-SUM($CL286:CW286)&gt;AI285+AY286,AI285+AY286-BP286,$C286-$CJ286-SUM($CL286:CW286))))</f>
        <v>0</v>
      </c>
      <c r="CY286" s="174">
        <f ca="1">IF(AJ285&lt;=0,0,IF($C286-$CJ286&lt;=SUM($CL286:CX286),0,IF(BQ286+$C286-$CJ286-SUM($CL286:CX286)&gt;AJ285+AZ286,AJ285+AZ286-BQ286,$C286-$CJ286-SUM($CL286:CX286))))</f>
        <v>0</v>
      </c>
      <c r="CZ286" s="174">
        <f ca="1">IF(AK285&lt;=0,0,IF($C286-$CJ286&lt;=SUM($CL286:CY286),0,IF(BR286+$C286-$CJ286-SUM($CL286:CY286)&gt;AK285+BA286,AK285+BA286-BR286,$C286-$CJ286-SUM($CL286:CY286))))</f>
        <v>0</v>
      </c>
      <c r="DA286" s="176"/>
      <c r="DB286" s="176"/>
    </row>
    <row r="287" spans="1:106">
      <c r="A287" s="165" t="str">
        <f t="shared" ca="1" si="162"/>
        <v/>
      </c>
      <c r="B287" s="166" t="e">
        <f t="shared" ca="1" si="174"/>
        <v>#N/A</v>
      </c>
      <c r="C287" s="169" t="str">
        <f ca="1">IF(A287="","",IF(debteliminator,IF(($E$7-BS287)&lt;0,0,$E$7-BS287),0)+D287)</f>
        <v/>
      </c>
      <c r="D287" s="420"/>
      <c r="E287" s="172">
        <f t="shared" ca="1" si="175"/>
        <v>0</v>
      </c>
      <c r="F287" s="172">
        <f t="shared" ca="1" si="139"/>
        <v>0</v>
      </c>
      <c r="G287" s="172">
        <f t="shared" ca="1" si="140"/>
        <v>0</v>
      </c>
      <c r="H287" s="172">
        <f t="shared" ca="1" si="141"/>
        <v>0</v>
      </c>
      <c r="I287" s="172">
        <f t="shared" ca="1" si="142"/>
        <v>0</v>
      </c>
      <c r="J287" s="172">
        <f t="shared" ca="1" si="143"/>
        <v>0</v>
      </c>
      <c r="K287" s="172">
        <f t="shared" ca="1" si="144"/>
        <v>0</v>
      </c>
      <c r="L287" s="172">
        <f t="shared" ca="1" si="145"/>
        <v>0</v>
      </c>
      <c r="M287" s="172">
        <f t="shared" ca="1" si="146"/>
        <v>0</v>
      </c>
      <c r="N287" s="172">
        <f t="shared" ca="1" si="147"/>
        <v>0</v>
      </c>
      <c r="O287" s="172">
        <f t="shared" ca="1" si="148"/>
        <v>0</v>
      </c>
      <c r="P287" s="172">
        <f t="shared" ca="1" si="149"/>
        <v>0</v>
      </c>
      <c r="Q287" s="172">
        <f t="shared" ca="1" si="150"/>
        <v>0</v>
      </c>
      <c r="R287" s="172">
        <f t="shared" ca="1" si="151"/>
        <v>0</v>
      </c>
      <c r="S287" s="172">
        <f t="shared" ca="1" si="152"/>
        <v>0</v>
      </c>
      <c r="U287" s="169">
        <f t="shared" ca="1" si="163"/>
        <v>0</v>
      </c>
      <c r="V287" s="173">
        <f t="shared" ca="1" si="164"/>
        <v>0</v>
      </c>
      <c r="W287" s="174">
        <f t="shared" ca="1" si="165"/>
        <v>0</v>
      </c>
      <c r="X287" s="174">
        <f t="shared" ca="1" si="166"/>
        <v>0</v>
      </c>
      <c r="Y287" s="174">
        <f t="shared" ca="1" si="166"/>
        <v>0</v>
      </c>
      <c r="Z287" s="174">
        <f t="shared" ca="1" si="166"/>
        <v>0</v>
      </c>
      <c r="AA287" s="174">
        <f t="shared" ca="1" si="166"/>
        <v>0</v>
      </c>
      <c r="AB287" s="174">
        <f t="shared" ca="1" si="166"/>
        <v>0</v>
      </c>
      <c r="AC287" s="174">
        <f t="shared" ca="1" si="166"/>
        <v>0</v>
      </c>
      <c r="AD287" s="174">
        <f t="shared" ca="1" si="166"/>
        <v>0</v>
      </c>
      <c r="AE287" s="174">
        <f t="shared" ca="1" si="166"/>
        <v>0</v>
      </c>
      <c r="AF287" s="174">
        <f t="shared" ca="1" si="166"/>
        <v>0</v>
      </c>
      <c r="AG287" s="174">
        <f t="shared" ca="1" si="166"/>
        <v>0</v>
      </c>
      <c r="AH287" s="174">
        <f t="shared" ca="1" si="166"/>
        <v>0</v>
      </c>
      <c r="AI287" s="174">
        <f t="shared" ca="1" si="166"/>
        <v>0</v>
      </c>
      <c r="AJ287" s="174">
        <f t="shared" ca="1" si="166"/>
        <v>0</v>
      </c>
      <c r="AK287" s="174">
        <f t="shared" ca="1" si="166"/>
        <v>0</v>
      </c>
      <c r="AL287" s="179"/>
      <c r="AM287" s="174">
        <f t="shared" ca="1" si="167"/>
        <v>0</v>
      </c>
      <c r="AN287" s="174">
        <f t="shared" ca="1" si="168"/>
        <v>0</v>
      </c>
      <c r="AO287" s="174">
        <f t="shared" ca="1" si="168"/>
        <v>0</v>
      </c>
      <c r="AP287" s="174">
        <f t="shared" ca="1" si="168"/>
        <v>0</v>
      </c>
      <c r="AQ287" s="174">
        <f t="shared" ca="1" si="168"/>
        <v>0</v>
      </c>
      <c r="AR287" s="174">
        <f t="shared" ca="1" si="168"/>
        <v>0</v>
      </c>
      <c r="AS287" s="174">
        <f t="shared" ca="1" si="168"/>
        <v>0</v>
      </c>
      <c r="AT287" s="174">
        <f t="shared" ca="1" si="168"/>
        <v>0</v>
      </c>
      <c r="AU287" s="174">
        <f t="shared" ca="1" si="168"/>
        <v>0</v>
      </c>
      <c r="AV287" s="174">
        <f t="shared" ca="1" si="168"/>
        <v>0</v>
      </c>
      <c r="AW287" s="174">
        <f t="shared" ca="1" si="168"/>
        <v>0</v>
      </c>
      <c r="AX287" s="174">
        <f t="shared" ca="1" si="168"/>
        <v>0</v>
      </c>
      <c r="AY287" s="174">
        <f t="shared" ca="1" si="168"/>
        <v>0</v>
      </c>
      <c r="AZ287" s="174">
        <f t="shared" ca="1" si="168"/>
        <v>0</v>
      </c>
      <c r="BA287" s="174">
        <f t="shared" ca="1" si="168"/>
        <v>0</v>
      </c>
      <c r="BB287" s="175">
        <f t="shared" ca="1" si="169"/>
        <v>0</v>
      </c>
      <c r="BC287" s="176"/>
      <c r="BD287" s="174">
        <f t="shared" ca="1" si="170"/>
        <v>0</v>
      </c>
      <c r="BE287" s="174">
        <f t="shared" ca="1" si="171"/>
        <v>0</v>
      </c>
      <c r="BF287" s="174">
        <f t="shared" ca="1" si="171"/>
        <v>0</v>
      </c>
      <c r="BG287" s="174">
        <f t="shared" ca="1" si="171"/>
        <v>0</v>
      </c>
      <c r="BH287" s="174">
        <f t="shared" ca="1" si="171"/>
        <v>0</v>
      </c>
      <c r="BI287" s="174">
        <f t="shared" ca="1" si="171"/>
        <v>0</v>
      </c>
      <c r="BJ287" s="174">
        <f t="shared" ca="1" si="171"/>
        <v>0</v>
      </c>
      <c r="BK287" s="174">
        <f t="shared" ca="1" si="171"/>
        <v>0</v>
      </c>
      <c r="BL287" s="174">
        <f t="shared" ca="1" si="171"/>
        <v>0</v>
      </c>
      <c r="BM287" s="174">
        <f t="shared" ca="1" si="171"/>
        <v>0</v>
      </c>
      <c r="BN287" s="174">
        <f t="shared" ca="1" si="171"/>
        <v>0</v>
      </c>
      <c r="BO287" s="174">
        <f t="shared" ca="1" si="171"/>
        <v>0</v>
      </c>
      <c r="BP287" s="174">
        <f t="shared" ca="1" si="171"/>
        <v>0</v>
      </c>
      <c r="BQ287" s="174">
        <f t="shared" ca="1" si="171"/>
        <v>0</v>
      </c>
      <c r="BR287" s="174">
        <f t="shared" ca="1" si="171"/>
        <v>0</v>
      </c>
      <c r="BS287" s="177">
        <f t="shared" ca="1" si="172"/>
        <v>0</v>
      </c>
      <c r="BT287" s="175"/>
      <c r="BU287" s="178">
        <f ca="1">IF(NOT(debteliminator),0,IF(OR(E$11=0,W286+AM287-BD287&lt;=E$11),0,MIN(W286+AM287-BD287-E$11,$C287)))</f>
        <v>0</v>
      </c>
      <c r="BV287" s="174">
        <f ca="1">IF(NOT(debteliminator),0,IF(OR(F$11=0,X286+AN287-BE287&lt;=F$11),0,MIN(X286+AN287-BE287-F$11,$C287-SUM($BU287:BU287))))</f>
        <v>0</v>
      </c>
      <c r="BW287" s="174">
        <f ca="1">IF(NOT(debteliminator),0,IF(OR(G$11=0,Y286+AO287-BF287&lt;=G$11),0,MIN(Y286+AO287-BF287-G$11,$C287-SUM($BU287:BV287))))</f>
        <v>0</v>
      </c>
      <c r="BX287" s="174">
        <f ca="1">IF(NOT(debteliminator),0,IF(OR(H$11=0,Z286+AP287-BG287&lt;=H$11),0,MIN(Z286+AP287-BG287-H$11,$C287-SUM($BU287:BW287))))</f>
        <v>0</v>
      </c>
      <c r="BY287" s="174">
        <f ca="1">IF(NOT(debteliminator),0,IF(OR(I$11=0,AA286+AQ287-BH287&lt;=I$11),0,MIN(AA286+AQ287-BH287-I$11,$C287-SUM($BU287:BX287))))</f>
        <v>0</v>
      </c>
      <c r="BZ287" s="174">
        <f ca="1">IF(NOT(debteliminator),0,IF(OR(J$11=0,AB286+AR287-BI287&lt;=J$11),0,MIN(AB286+AR287-BI287-J$11,$C287-SUM($BU287:BY287))))</f>
        <v>0</v>
      </c>
      <c r="CA287" s="174">
        <f ca="1">IF(NOT(debteliminator),0,IF(OR(K$11=0,AC286+AS287-BJ287&lt;=K$11),0,MIN(AC286+AS287-BJ287-K$11,$C287-SUM($BU287:BZ287))))</f>
        <v>0</v>
      </c>
      <c r="CB287" s="174">
        <f ca="1">IF(NOT(debteliminator),0,IF(OR(L$11=0,AD286+AT287-BK287&lt;=L$11),0,MIN(AD286+AT287-BK287-L$11,$C287-SUM($BU287:CA287))))</f>
        <v>0</v>
      </c>
      <c r="CC287" s="174">
        <f ca="1">IF(NOT(debteliminator),0,IF(OR(M$11=0,AE286+AU287-BL287&lt;=M$11),0,MIN(AE286+AU287-BL287-M$11,$C287-SUM($BU287:CB287))))</f>
        <v>0</v>
      </c>
      <c r="CD287" s="174">
        <f ca="1">IF(NOT(debteliminator),0,IF(OR(N$11=0,AF286+AV287-BM287&lt;=N$11),0,MIN(AF286+AV287-BM287-N$11,$C287-SUM($BU287:CC287))))</f>
        <v>0</v>
      </c>
      <c r="CE287" s="174">
        <f ca="1">IF(NOT(debteliminator),0,IF(OR(O$11=0,AG286+AW287-BN287&lt;=O$11),0,MIN(AG286+AW287-BN287-O$11,$C287-SUM($BU287:CD287))))</f>
        <v>0</v>
      </c>
      <c r="CF287" s="174">
        <f ca="1">IF(NOT(debteliminator),0,IF(OR(P$11=0,AH286+AX287-BO287&lt;=P$11),0,MIN(AH286+AX287-BO287-P$11,$C287-SUM($BU287:CE287))))</f>
        <v>0</v>
      </c>
      <c r="CG287" s="174">
        <f ca="1">IF(NOT(debteliminator),0,IF(OR(Q$11=0,AI286+AY287-BP287&lt;=Q$11),0,MIN(AI286+AY287-BP287-Q$11,$C287-SUM($BU287:CF287))))</f>
        <v>0</v>
      </c>
      <c r="CH287" s="174">
        <f ca="1">IF(NOT(debteliminator),0,IF(OR(R$11=0,AJ286+AZ287-BQ287&lt;=R$11),0,MIN(AJ286+AZ287-BQ287-R$11,$C287-SUM($BU287:CG287))))</f>
        <v>0</v>
      </c>
      <c r="CI287" s="174">
        <f ca="1">IF(NOT(debteliminator),0,IF(OR(S$11=0,AK286+BA287-BR287&lt;=S$11),0,MIN(AK286+BA287-BR287-S$11,$C287-SUM($BU287:CH287))))</f>
        <v>0</v>
      </c>
      <c r="CJ287" s="177">
        <f t="shared" ca="1" si="173"/>
        <v>0</v>
      </c>
      <c r="CL287" s="178">
        <f t="shared" ca="1" si="176"/>
        <v>0</v>
      </c>
      <c r="CM287" s="174">
        <f ca="1">IF(X286&lt;=0,0,IF($C287-$CJ287&lt;=SUM($CL287:CL287),0,IF(BE287+$C287-$CJ287-SUM($CL287:CL287)&gt;X286+AN287,X286+AN287-BE287,$C287-$CJ287-SUM($CL287:CL287))))</f>
        <v>0</v>
      </c>
      <c r="CN287" s="174">
        <f ca="1">IF(Y286&lt;=0,0,IF($C287-$CJ287&lt;=SUM($CL287:CM287),0,IF(BF287+$C287-$CJ287-SUM($CL287:CM287)&gt;Y286+AO287,Y286+AO287-BF287,$C287-$CJ287-SUM($CL287:CM287))))</f>
        <v>0</v>
      </c>
      <c r="CO287" s="174">
        <f ca="1">IF(Z286&lt;=0,0,IF($C287-$CJ287&lt;=SUM($CL287:CN287),0,IF(BG287+$C287-$CJ287-SUM($CL287:CN287)&gt;Z286+AP287,Z286+AP287-BG287,$C287-$CJ287-SUM($CL287:CN287))))</f>
        <v>0</v>
      </c>
      <c r="CP287" s="174">
        <f ca="1">IF(AA286&lt;=0,0,IF($C287-$CJ287&lt;=SUM($CL287:CO287),0,IF(BH287+$C287-$CJ287-SUM($CL287:CO287)&gt;AA286+AQ287,AA286+AQ287-BH287,$C287-$CJ287-SUM($CL287:CO287))))</f>
        <v>0</v>
      </c>
      <c r="CQ287" s="174">
        <f ca="1">IF(AB286&lt;=0,0,IF($C287-$CJ287&lt;=SUM($CL287:CP287),0,IF(BI287+$C287-$CJ287-SUM($CL287:CP287)&gt;AB286+AR287,AB286+AR287-BI287,$C287-$CJ287-SUM($CL287:CP287))))</f>
        <v>0</v>
      </c>
      <c r="CR287" s="174">
        <f ca="1">IF(AC286&lt;=0,0,IF($C287-$CJ287&lt;=SUM($CL287:CQ287),0,IF(BJ287+$C287-$CJ287-SUM($CL287:CQ287)&gt;AC286+AS287,AC286+AS287-BJ287,$C287-$CJ287-SUM($CL287:CQ287))))</f>
        <v>0</v>
      </c>
      <c r="CS287" s="174">
        <f ca="1">IF(AD286&lt;=0,0,IF($C287-$CJ287&lt;=SUM($CL287:CR287),0,IF(BK287+$C287-$CJ287-SUM($CL287:CR287)&gt;AD286+AT287,AD286+AT287-BK287,$C287-$CJ287-SUM($CL287:CR287))))</f>
        <v>0</v>
      </c>
      <c r="CT287" s="174">
        <f ca="1">IF(AE286&lt;=0,0,IF($C287-$CJ287&lt;=SUM($CL287:CS287),0,IF(BL287+$C287-$CJ287-SUM($CL287:CS287)&gt;AE286+AU287,AE286+AU287-BL287,$C287-$CJ287-SUM($CL287:CS287))))</f>
        <v>0</v>
      </c>
      <c r="CU287" s="174">
        <f ca="1">IF(AF286&lt;=0,0,IF($C287-$CJ287&lt;=SUM($CL287:CT287),0,IF(BM287+$C287-$CJ287-SUM($CL287:CT287)&gt;AF286+AV287,AF286+AV287-BM287,$C287-$CJ287-SUM($CL287:CT287))))</f>
        <v>0</v>
      </c>
      <c r="CV287" s="174">
        <f ca="1">IF(AG286&lt;=0,0,IF($C287-$CJ287&lt;=SUM($CL287:CU287),0,IF(BN287+$C287-$CJ287-SUM($CL287:CU287)&gt;AG286+AW287,AG286+AW287-BN287,$C287-$CJ287-SUM($CL287:CU287))))</f>
        <v>0</v>
      </c>
      <c r="CW287" s="174">
        <f ca="1">IF(AH286&lt;=0,0,IF($C287-$CJ287&lt;=SUM($CL287:CV287),0,IF(BO287+$C287-$CJ287-SUM($CL287:CV287)&gt;AH286+AX287,AH286+AX287-BO287,$C287-$CJ287-SUM($CL287:CV287))))</f>
        <v>0</v>
      </c>
      <c r="CX287" s="174">
        <f ca="1">IF(AI286&lt;=0,0,IF($C287-$CJ287&lt;=SUM($CL287:CW287),0,IF(BP287+$C287-$CJ287-SUM($CL287:CW287)&gt;AI286+AY287,AI286+AY287-BP287,$C287-$CJ287-SUM($CL287:CW287))))</f>
        <v>0</v>
      </c>
      <c r="CY287" s="174">
        <f ca="1">IF(AJ286&lt;=0,0,IF($C287-$CJ287&lt;=SUM($CL287:CX287),0,IF(BQ287+$C287-$CJ287-SUM($CL287:CX287)&gt;AJ286+AZ287,AJ286+AZ287-BQ287,$C287-$CJ287-SUM($CL287:CX287))))</f>
        <v>0</v>
      </c>
      <c r="CZ287" s="174">
        <f ca="1">IF(AK286&lt;=0,0,IF($C287-$CJ287&lt;=SUM($CL287:CY287),0,IF(BR287+$C287-$CJ287-SUM($CL287:CY287)&gt;AK286+BA287,AK286+BA287-BR287,$C287-$CJ287-SUM($CL287:CY287))))</f>
        <v>0</v>
      </c>
      <c r="DA287" s="176"/>
      <c r="DB287" s="176"/>
    </row>
    <row r="288" spans="1:106">
      <c r="A288" s="165" t="str">
        <f t="shared" ca="1" si="162"/>
        <v/>
      </c>
      <c r="B288" s="166" t="e">
        <f t="shared" ca="1" si="174"/>
        <v>#N/A</v>
      </c>
      <c r="C288" s="169" t="str">
        <f ca="1">IF(A288="","",IF(debteliminator,IF(($E$7-BS288)&lt;0,0,$E$7-BS288),0)+D288)</f>
        <v/>
      </c>
      <c r="D288" s="420"/>
      <c r="E288" s="172">
        <f t="shared" ca="1" si="175"/>
        <v>0</v>
      </c>
      <c r="F288" s="172">
        <f t="shared" ca="1" si="139"/>
        <v>0</v>
      </c>
      <c r="G288" s="172">
        <f t="shared" ca="1" si="140"/>
        <v>0</v>
      </c>
      <c r="H288" s="172">
        <f t="shared" ca="1" si="141"/>
        <v>0</v>
      </c>
      <c r="I288" s="172">
        <f t="shared" ca="1" si="142"/>
        <v>0</v>
      </c>
      <c r="J288" s="172">
        <f t="shared" ca="1" si="143"/>
        <v>0</v>
      </c>
      <c r="K288" s="172">
        <f t="shared" ca="1" si="144"/>
        <v>0</v>
      </c>
      <c r="L288" s="172">
        <f t="shared" ca="1" si="145"/>
        <v>0</v>
      </c>
      <c r="M288" s="172">
        <f t="shared" ca="1" si="146"/>
        <v>0</v>
      </c>
      <c r="N288" s="172">
        <f t="shared" ca="1" si="147"/>
        <v>0</v>
      </c>
      <c r="O288" s="172">
        <f t="shared" ca="1" si="148"/>
        <v>0</v>
      </c>
      <c r="P288" s="172">
        <f t="shared" ca="1" si="149"/>
        <v>0</v>
      </c>
      <c r="Q288" s="172">
        <f t="shared" ca="1" si="150"/>
        <v>0</v>
      </c>
      <c r="R288" s="172">
        <f t="shared" ca="1" si="151"/>
        <v>0</v>
      </c>
      <c r="S288" s="172">
        <f t="shared" ca="1" si="152"/>
        <v>0</v>
      </c>
      <c r="U288" s="169">
        <f t="shared" ca="1" si="163"/>
        <v>0</v>
      </c>
      <c r="V288" s="173">
        <f t="shared" ca="1" si="164"/>
        <v>0</v>
      </c>
      <c r="W288" s="174">
        <f t="shared" ca="1" si="165"/>
        <v>0</v>
      </c>
      <c r="X288" s="174">
        <f t="shared" ca="1" si="166"/>
        <v>0</v>
      </c>
      <c r="Y288" s="174">
        <f t="shared" ca="1" si="166"/>
        <v>0</v>
      </c>
      <c r="Z288" s="174">
        <f t="shared" ca="1" si="166"/>
        <v>0</v>
      </c>
      <c r="AA288" s="174">
        <f t="shared" ca="1" si="166"/>
        <v>0</v>
      </c>
      <c r="AB288" s="174">
        <f t="shared" ca="1" si="166"/>
        <v>0</v>
      </c>
      <c r="AC288" s="174">
        <f t="shared" ca="1" si="166"/>
        <v>0</v>
      </c>
      <c r="AD288" s="174">
        <f t="shared" ca="1" si="166"/>
        <v>0</v>
      </c>
      <c r="AE288" s="174">
        <f t="shared" ca="1" si="166"/>
        <v>0</v>
      </c>
      <c r="AF288" s="174">
        <f t="shared" ca="1" si="166"/>
        <v>0</v>
      </c>
      <c r="AG288" s="174">
        <f t="shared" ca="1" si="166"/>
        <v>0</v>
      </c>
      <c r="AH288" s="174">
        <f t="shared" ca="1" si="166"/>
        <v>0</v>
      </c>
      <c r="AI288" s="174">
        <f t="shared" ca="1" si="166"/>
        <v>0</v>
      </c>
      <c r="AJ288" s="174">
        <f t="shared" ca="1" si="166"/>
        <v>0</v>
      </c>
      <c r="AK288" s="174">
        <f t="shared" ca="1" si="166"/>
        <v>0</v>
      </c>
      <c r="AL288" s="179"/>
      <c r="AM288" s="174">
        <f t="shared" ca="1" si="167"/>
        <v>0</v>
      </c>
      <c r="AN288" s="174">
        <f t="shared" ca="1" si="168"/>
        <v>0</v>
      </c>
      <c r="AO288" s="174">
        <f t="shared" ca="1" si="168"/>
        <v>0</v>
      </c>
      <c r="AP288" s="174">
        <f t="shared" ca="1" si="168"/>
        <v>0</v>
      </c>
      <c r="AQ288" s="174">
        <f t="shared" ca="1" si="168"/>
        <v>0</v>
      </c>
      <c r="AR288" s="174">
        <f t="shared" ca="1" si="168"/>
        <v>0</v>
      </c>
      <c r="AS288" s="174">
        <f t="shared" ca="1" si="168"/>
        <v>0</v>
      </c>
      <c r="AT288" s="174">
        <f t="shared" ca="1" si="168"/>
        <v>0</v>
      </c>
      <c r="AU288" s="174">
        <f t="shared" ca="1" si="168"/>
        <v>0</v>
      </c>
      <c r="AV288" s="174">
        <f t="shared" ca="1" si="168"/>
        <v>0</v>
      </c>
      <c r="AW288" s="174">
        <f t="shared" ca="1" si="168"/>
        <v>0</v>
      </c>
      <c r="AX288" s="174">
        <f t="shared" ca="1" si="168"/>
        <v>0</v>
      </c>
      <c r="AY288" s="174">
        <f t="shared" ca="1" si="168"/>
        <v>0</v>
      </c>
      <c r="AZ288" s="174">
        <f t="shared" ca="1" si="168"/>
        <v>0</v>
      </c>
      <c r="BA288" s="174">
        <f t="shared" ca="1" si="168"/>
        <v>0</v>
      </c>
      <c r="BB288" s="175">
        <f t="shared" ca="1" si="169"/>
        <v>0</v>
      </c>
      <c r="BC288" s="176"/>
      <c r="BD288" s="174">
        <f t="shared" ca="1" si="170"/>
        <v>0</v>
      </c>
      <c r="BE288" s="174">
        <f t="shared" ca="1" si="171"/>
        <v>0</v>
      </c>
      <c r="BF288" s="174">
        <f t="shared" ca="1" si="171"/>
        <v>0</v>
      </c>
      <c r="BG288" s="174">
        <f t="shared" ca="1" si="171"/>
        <v>0</v>
      </c>
      <c r="BH288" s="174">
        <f t="shared" ca="1" si="171"/>
        <v>0</v>
      </c>
      <c r="BI288" s="174">
        <f t="shared" ca="1" si="171"/>
        <v>0</v>
      </c>
      <c r="BJ288" s="174">
        <f t="shared" ca="1" si="171"/>
        <v>0</v>
      </c>
      <c r="BK288" s="174">
        <f t="shared" ca="1" si="171"/>
        <v>0</v>
      </c>
      <c r="BL288" s="174">
        <f t="shared" ca="1" si="171"/>
        <v>0</v>
      </c>
      <c r="BM288" s="174">
        <f t="shared" ca="1" si="171"/>
        <v>0</v>
      </c>
      <c r="BN288" s="174">
        <f t="shared" ca="1" si="171"/>
        <v>0</v>
      </c>
      <c r="BO288" s="174">
        <f t="shared" ca="1" si="171"/>
        <v>0</v>
      </c>
      <c r="BP288" s="174">
        <f t="shared" ca="1" si="171"/>
        <v>0</v>
      </c>
      <c r="BQ288" s="174">
        <f t="shared" ca="1" si="171"/>
        <v>0</v>
      </c>
      <c r="BR288" s="174">
        <f t="shared" ca="1" si="171"/>
        <v>0</v>
      </c>
      <c r="BS288" s="177">
        <f t="shared" ca="1" si="172"/>
        <v>0</v>
      </c>
      <c r="BT288" s="175"/>
      <c r="BU288" s="178">
        <f ca="1">IF(NOT(debteliminator),0,IF(OR(E$11=0,W287+AM288-BD288&lt;=E$11),0,MIN(W287+AM288-BD288-E$11,$C288)))</f>
        <v>0</v>
      </c>
      <c r="BV288" s="174">
        <f ca="1">IF(NOT(debteliminator),0,IF(OR(F$11=0,X287+AN288-BE288&lt;=F$11),0,MIN(X287+AN288-BE288-F$11,$C288-SUM($BU288:BU288))))</f>
        <v>0</v>
      </c>
      <c r="BW288" s="174">
        <f ca="1">IF(NOT(debteliminator),0,IF(OR(G$11=0,Y287+AO288-BF288&lt;=G$11),0,MIN(Y287+AO288-BF288-G$11,$C288-SUM($BU288:BV288))))</f>
        <v>0</v>
      </c>
      <c r="BX288" s="174">
        <f ca="1">IF(NOT(debteliminator),0,IF(OR(H$11=0,Z287+AP288-BG288&lt;=H$11),0,MIN(Z287+AP288-BG288-H$11,$C288-SUM($BU288:BW288))))</f>
        <v>0</v>
      </c>
      <c r="BY288" s="174">
        <f ca="1">IF(NOT(debteliminator),0,IF(OR(I$11=0,AA287+AQ288-BH288&lt;=I$11),0,MIN(AA287+AQ288-BH288-I$11,$C288-SUM($BU288:BX288))))</f>
        <v>0</v>
      </c>
      <c r="BZ288" s="174">
        <f ca="1">IF(NOT(debteliminator),0,IF(OR(J$11=0,AB287+AR288-BI288&lt;=J$11),0,MIN(AB287+AR288-BI288-J$11,$C288-SUM($BU288:BY288))))</f>
        <v>0</v>
      </c>
      <c r="CA288" s="174">
        <f ca="1">IF(NOT(debteliminator),0,IF(OR(K$11=0,AC287+AS288-BJ288&lt;=K$11),0,MIN(AC287+AS288-BJ288-K$11,$C288-SUM($BU288:BZ288))))</f>
        <v>0</v>
      </c>
      <c r="CB288" s="174">
        <f ca="1">IF(NOT(debteliminator),0,IF(OR(L$11=0,AD287+AT288-BK288&lt;=L$11),0,MIN(AD287+AT288-BK288-L$11,$C288-SUM($BU288:CA288))))</f>
        <v>0</v>
      </c>
      <c r="CC288" s="174">
        <f ca="1">IF(NOT(debteliminator),0,IF(OR(M$11=0,AE287+AU288-BL288&lt;=M$11),0,MIN(AE287+AU288-BL288-M$11,$C288-SUM($BU288:CB288))))</f>
        <v>0</v>
      </c>
      <c r="CD288" s="174">
        <f ca="1">IF(NOT(debteliminator),0,IF(OR(N$11=0,AF287+AV288-BM288&lt;=N$11),0,MIN(AF287+AV288-BM288-N$11,$C288-SUM($BU288:CC288))))</f>
        <v>0</v>
      </c>
      <c r="CE288" s="174">
        <f ca="1">IF(NOT(debteliminator),0,IF(OR(O$11=0,AG287+AW288-BN288&lt;=O$11),0,MIN(AG287+AW288-BN288-O$11,$C288-SUM($BU288:CD288))))</f>
        <v>0</v>
      </c>
      <c r="CF288" s="174">
        <f ca="1">IF(NOT(debteliminator),0,IF(OR(P$11=0,AH287+AX288-BO288&lt;=P$11),0,MIN(AH287+AX288-BO288-P$11,$C288-SUM($BU288:CE288))))</f>
        <v>0</v>
      </c>
      <c r="CG288" s="174">
        <f ca="1">IF(NOT(debteliminator),0,IF(OR(Q$11=0,AI287+AY288-BP288&lt;=Q$11),0,MIN(AI287+AY288-BP288-Q$11,$C288-SUM($BU288:CF288))))</f>
        <v>0</v>
      </c>
      <c r="CH288" s="174">
        <f ca="1">IF(NOT(debteliminator),0,IF(OR(R$11=0,AJ287+AZ288-BQ288&lt;=R$11),0,MIN(AJ287+AZ288-BQ288-R$11,$C288-SUM($BU288:CG288))))</f>
        <v>0</v>
      </c>
      <c r="CI288" s="174">
        <f ca="1">IF(NOT(debteliminator),0,IF(OR(S$11=0,AK287+BA288-BR288&lt;=S$11),0,MIN(AK287+BA288-BR288-S$11,$C288-SUM($BU288:CH288))))</f>
        <v>0</v>
      </c>
      <c r="CJ288" s="177">
        <f t="shared" ca="1" si="173"/>
        <v>0</v>
      </c>
      <c r="CL288" s="178">
        <f t="shared" ca="1" si="176"/>
        <v>0</v>
      </c>
      <c r="CM288" s="174">
        <f ca="1">IF(X287&lt;=0,0,IF($C288-$CJ288&lt;=SUM($CL288:CL288),0,IF(BE288+$C288-$CJ288-SUM($CL288:CL288)&gt;X287+AN288,X287+AN288-BE288,$C288-$CJ288-SUM($CL288:CL288))))</f>
        <v>0</v>
      </c>
      <c r="CN288" s="174">
        <f ca="1">IF(Y287&lt;=0,0,IF($C288-$CJ288&lt;=SUM($CL288:CM288),0,IF(BF288+$C288-$CJ288-SUM($CL288:CM288)&gt;Y287+AO288,Y287+AO288-BF288,$C288-$CJ288-SUM($CL288:CM288))))</f>
        <v>0</v>
      </c>
      <c r="CO288" s="174">
        <f ca="1">IF(Z287&lt;=0,0,IF($C288-$CJ288&lt;=SUM($CL288:CN288),0,IF(BG288+$C288-$CJ288-SUM($CL288:CN288)&gt;Z287+AP288,Z287+AP288-BG288,$C288-$CJ288-SUM($CL288:CN288))))</f>
        <v>0</v>
      </c>
      <c r="CP288" s="174">
        <f ca="1">IF(AA287&lt;=0,0,IF($C288-$CJ288&lt;=SUM($CL288:CO288),0,IF(BH288+$C288-$CJ288-SUM($CL288:CO288)&gt;AA287+AQ288,AA287+AQ288-BH288,$C288-$CJ288-SUM($CL288:CO288))))</f>
        <v>0</v>
      </c>
      <c r="CQ288" s="174">
        <f ca="1">IF(AB287&lt;=0,0,IF($C288-$CJ288&lt;=SUM($CL288:CP288),0,IF(BI288+$C288-$CJ288-SUM($CL288:CP288)&gt;AB287+AR288,AB287+AR288-BI288,$C288-$CJ288-SUM($CL288:CP288))))</f>
        <v>0</v>
      </c>
      <c r="CR288" s="174">
        <f ca="1">IF(AC287&lt;=0,0,IF($C288-$CJ288&lt;=SUM($CL288:CQ288),0,IF(BJ288+$C288-$CJ288-SUM($CL288:CQ288)&gt;AC287+AS288,AC287+AS288-BJ288,$C288-$CJ288-SUM($CL288:CQ288))))</f>
        <v>0</v>
      </c>
      <c r="CS288" s="174">
        <f ca="1">IF(AD287&lt;=0,0,IF($C288-$CJ288&lt;=SUM($CL288:CR288),0,IF(BK288+$C288-$CJ288-SUM($CL288:CR288)&gt;AD287+AT288,AD287+AT288-BK288,$C288-$CJ288-SUM($CL288:CR288))))</f>
        <v>0</v>
      </c>
      <c r="CT288" s="174">
        <f ca="1">IF(AE287&lt;=0,0,IF($C288-$CJ288&lt;=SUM($CL288:CS288),0,IF(BL288+$C288-$CJ288-SUM($CL288:CS288)&gt;AE287+AU288,AE287+AU288-BL288,$C288-$CJ288-SUM($CL288:CS288))))</f>
        <v>0</v>
      </c>
      <c r="CU288" s="174">
        <f ca="1">IF(AF287&lt;=0,0,IF($C288-$CJ288&lt;=SUM($CL288:CT288),0,IF(BM288+$C288-$CJ288-SUM($CL288:CT288)&gt;AF287+AV288,AF287+AV288-BM288,$C288-$CJ288-SUM($CL288:CT288))))</f>
        <v>0</v>
      </c>
      <c r="CV288" s="174">
        <f ca="1">IF(AG287&lt;=0,0,IF($C288-$CJ288&lt;=SUM($CL288:CU288),0,IF(BN288+$C288-$CJ288-SUM($CL288:CU288)&gt;AG287+AW288,AG287+AW288-BN288,$C288-$CJ288-SUM($CL288:CU288))))</f>
        <v>0</v>
      </c>
      <c r="CW288" s="174">
        <f ca="1">IF(AH287&lt;=0,0,IF($C288-$CJ288&lt;=SUM($CL288:CV288),0,IF(BO288+$C288-$CJ288-SUM($CL288:CV288)&gt;AH287+AX288,AH287+AX288-BO288,$C288-$CJ288-SUM($CL288:CV288))))</f>
        <v>0</v>
      </c>
      <c r="CX288" s="174">
        <f ca="1">IF(AI287&lt;=0,0,IF($C288-$CJ288&lt;=SUM($CL288:CW288),0,IF(BP288+$C288-$CJ288-SUM($CL288:CW288)&gt;AI287+AY288,AI287+AY288-BP288,$C288-$CJ288-SUM($CL288:CW288))))</f>
        <v>0</v>
      </c>
      <c r="CY288" s="174">
        <f ca="1">IF(AJ287&lt;=0,0,IF($C288-$CJ288&lt;=SUM($CL288:CX288),0,IF(BQ288+$C288-$CJ288-SUM($CL288:CX288)&gt;AJ287+AZ288,AJ287+AZ288-BQ288,$C288-$CJ288-SUM($CL288:CX288))))</f>
        <v>0</v>
      </c>
      <c r="CZ288" s="174">
        <f ca="1">IF(AK287&lt;=0,0,IF($C288-$CJ288&lt;=SUM($CL288:CY288),0,IF(BR288+$C288-$CJ288-SUM($CL288:CY288)&gt;AK287+BA288,AK287+BA288-BR288,$C288-$CJ288-SUM($CL288:CY288))))</f>
        <v>0</v>
      </c>
      <c r="DA288" s="176"/>
      <c r="DB288" s="176"/>
    </row>
    <row r="289" spans="1:106">
      <c r="A289" s="165" t="str">
        <f t="shared" ca="1" si="162"/>
        <v/>
      </c>
      <c r="B289" s="166" t="e">
        <f t="shared" ca="1" si="174"/>
        <v>#N/A</v>
      </c>
      <c r="C289" s="169" t="str">
        <f ca="1">IF(A289="","",IF(debteliminator,IF(($E$7-BS289)&lt;0,0,$E$7-BS289),0)+D289)</f>
        <v/>
      </c>
      <c r="D289" s="420"/>
      <c r="E289" s="172">
        <f t="shared" ca="1" si="175"/>
        <v>0</v>
      </c>
      <c r="F289" s="172">
        <f t="shared" ca="1" si="139"/>
        <v>0</v>
      </c>
      <c r="G289" s="172">
        <f t="shared" ca="1" si="140"/>
        <v>0</v>
      </c>
      <c r="H289" s="172">
        <f t="shared" ca="1" si="141"/>
        <v>0</v>
      </c>
      <c r="I289" s="172">
        <f t="shared" ca="1" si="142"/>
        <v>0</v>
      </c>
      <c r="J289" s="172">
        <f t="shared" ca="1" si="143"/>
        <v>0</v>
      </c>
      <c r="K289" s="172">
        <f t="shared" ca="1" si="144"/>
        <v>0</v>
      </c>
      <c r="L289" s="172">
        <f t="shared" ca="1" si="145"/>
        <v>0</v>
      </c>
      <c r="M289" s="172">
        <f t="shared" ca="1" si="146"/>
        <v>0</v>
      </c>
      <c r="N289" s="172">
        <f t="shared" ca="1" si="147"/>
        <v>0</v>
      </c>
      <c r="O289" s="172">
        <f t="shared" ca="1" si="148"/>
        <v>0</v>
      </c>
      <c r="P289" s="172">
        <f t="shared" ca="1" si="149"/>
        <v>0</v>
      </c>
      <c r="Q289" s="172">
        <f t="shared" ca="1" si="150"/>
        <v>0</v>
      </c>
      <c r="R289" s="172">
        <f t="shared" ca="1" si="151"/>
        <v>0</v>
      </c>
      <c r="S289" s="172">
        <f t="shared" ca="1" si="152"/>
        <v>0</v>
      </c>
      <c r="U289" s="169">
        <f t="shared" ca="1" si="163"/>
        <v>0</v>
      </c>
      <c r="V289" s="173">
        <f t="shared" ca="1" si="164"/>
        <v>0</v>
      </c>
      <c r="W289" s="174">
        <f t="shared" ca="1" si="165"/>
        <v>0</v>
      </c>
      <c r="X289" s="174">
        <f t="shared" ca="1" si="166"/>
        <v>0</v>
      </c>
      <c r="Y289" s="174">
        <f t="shared" ca="1" si="166"/>
        <v>0</v>
      </c>
      <c r="Z289" s="174">
        <f t="shared" ca="1" si="166"/>
        <v>0</v>
      </c>
      <c r="AA289" s="174">
        <f t="shared" ca="1" si="166"/>
        <v>0</v>
      </c>
      <c r="AB289" s="174">
        <f t="shared" ca="1" si="166"/>
        <v>0</v>
      </c>
      <c r="AC289" s="174">
        <f t="shared" ca="1" si="166"/>
        <v>0</v>
      </c>
      <c r="AD289" s="174">
        <f t="shared" ca="1" si="166"/>
        <v>0</v>
      </c>
      <c r="AE289" s="174">
        <f t="shared" ca="1" si="166"/>
        <v>0</v>
      </c>
      <c r="AF289" s="174">
        <f t="shared" ca="1" si="166"/>
        <v>0</v>
      </c>
      <c r="AG289" s="174">
        <f t="shared" ca="1" si="166"/>
        <v>0</v>
      </c>
      <c r="AH289" s="174">
        <f t="shared" ca="1" si="166"/>
        <v>0</v>
      </c>
      <c r="AI289" s="174">
        <f t="shared" ca="1" si="166"/>
        <v>0</v>
      </c>
      <c r="AJ289" s="174">
        <f t="shared" ca="1" si="166"/>
        <v>0</v>
      </c>
      <c r="AK289" s="174">
        <f t="shared" ca="1" si="166"/>
        <v>0</v>
      </c>
      <c r="AL289" s="179"/>
      <c r="AM289" s="174">
        <f t="shared" ca="1" si="167"/>
        <v>0</v>
      </c>
      <c r="AN289" s="174">
        <f t="shared" ca="1" si="168"/>
        <v>0</v>
      </c>
      <c r="AO289" s="174">
        <f t="shared" ca="1" si="168"/>
        <v>0</v>
      </c>
      <c r="AP289" s="174">
        <f t="shared" ca="1" si="168"/>
        <v>0</v>
      </c>
      <c r="AQ289" s="174">
        <f t="shared" ca="1" si="168"/>
        <v>0</v>
      </c>
      <c r="AR289" s="174">
        <f t="shared" ca="1" si="168"/>
        <v>0</v>
      </c>
      <c r="AS289" s="174">
        <f t="shared" ca="1" si="168"/>
        <v>0</v>
      </c>
      <c r="AT289" s="174">
        <f t="shared" ca="1" si="168"/>
        <v>0</v>
      </c>
      <c r="AU289" s="174">
        <f t="shared" ca="1" si="168"/>
        <v>0</v>
      </c>
      <c r="AV289" s="174">
        <f t="shared" ca="1" si="168"/>
        <v>0</v>
      </c>
      <c r="AW289" s="174">
        <f t="shared" ca="1" si="168"/>
        <v>0</v>
      </c>
      <c r="AX289" s="174">
        <f t="shared" ca="1" si="168"/>
        <v>0</v>
      </c>
      <c r="AY289" s="174">
        <f t="shared" ca="1" si="168"/>
        <v>0</v>
      </c>
      <c r="AZ289" s="174">
        <f t="shared" ca="1" si="168"/>
        <v>0</v>
      </c>
      <c r="BA289" s="174">
        <f t="shared" ca="1" si="168"/>
        <v>0</v>
      </c>
      <c r="BB289" s="175">
        <f t="shared" ca="1" si="169"/>
        <v>0</v>
      </c>
      <c r="BC289" s="176"/>
      <c r="BD289" s="174">
        <f t="shared" ca="1" si="170"/>
        <v>0</v>
      </c>
      <c r="BE289" s="174">
        <f t="shared" ca="1" si="171"/>
        <v>0</v>
      </c>
      <c r="BF289" s="174">
        <f t="shared" ca="1" si="171"/>
        <v>0</v>
      </c>
      <c r="BG289" s="174">
        <f t="shared" ca="1" si="171"/>
        <v>0</v>
      </c>
      <c r="BH289" s="174">
        <f t="shared" ca="1" si="171"/>
        <v>0</v>
      </c>
      <c r="BI289" s="174">
        <f t="shared" ca="1" si="171"/>
        <v>0</v>
      </c>
      <c r="BJ289" s="174">
        <f t="shared" ca="1" si="171"/>
        <v>0</v>
      </c>
      <c r="BK289" s="174">
        <f t="shared" ca="1" si="171"/>
        <v>0</v>
      </c>
      <c r="BL289" s="174">
        <f t="shared" ca="1" si="171"/>
        <v>0</v>
      </c>
      <c r="BM289" s="174">
        <f t="shared" ca="1" si="171"/>
        <v>0</v>
      </c>
      <c r="BN289" s="174">
        <f t="shared" ca="1" si="171"/>
        <v>0</v>
      </c>
      <c r="BO289" s="174">
        <f t="shared" ca="1" si="171"/>
        <v>0</v>
      </c>
      <c r="BP289" s="174">
        <f t="shared" ca="1" si="171"/>
        <v>0</v>
      </c>
      <c r="BQ289" s="174">
        <f t="shared" ca="1" si="171"/>
        <v>0</v>
      </c>
      <c r="BR289" s="174">
        <f t="shared" ca="1" si="171"/>
        <v>0</v>
      </c>
      <c r="BS289" s="177">
        <f t="shared" ca="1" si="172"/>
        <v>0</v>
      </c>
      <c r="BT289" s="175"/>
      <c r="BU289" s="178">
        <f ca="1">IF(NOT(debteliminator),0,IF(OR(E$11=0,W288+AM289-BD289&lt;=E$11),0,MIN(W288+AM289-BD289-E$11,$C289)))</f>
        <v>0</v>
      </c>
      <c r="BV289" s="174">
        <f ca="1">IF(NOT(debteliminator),0,IF(OR(F$11=0,X288+AN289-BE289&lt;=F$11),0,MIN(X288+AN289-BE289-F$11,$C289-SUM($BU289:BU289))))</f>
        <v>0</v>
      </c>
      <c r="BW289" s="174">
        <f ca="1">IF(NOT(debteliminator),0,IF(OR(G$11=0,Y288+AO289-BF289&lt;=G$11),0,MIN(Y288+AO289-BF289-G$11,$C289-SUM($BU289:BV289))))</f>
        <v>0</v>
      </c>
      <c r="BX289" s="174">
        <f ca="1">IF(NOT(debteliminator),0,IF(OR(H$11=0,Z288+AP289-BG289&lt;=H$11),0,MIN(Z288+AP289-BG289-H$11,$C289-SUM($BU289:BW289))))</f>
        <v>0</v>
      </c>
      <c r="BY289" s="174">
        <f ca="1">IF(NOT(debteliminator),0,IF(OR(I$11=0,AA288+AQ289-BH289&lt;=I$11),0,MIN(AA288+AQ289-BH289-I$11,$C289-SUM($BU289:BX289))))</f>
        <v>0</v>
      </c>
      <c r="BZ289" s="174">
        <f ca="1">IF(NOT(debteliminator),0,IF(OR(J$11=0,AB288+AR289-BI289&lt;=J$11),0,MIN(AB288+AR289-BI289-J$11,$C289-SUM($BU289:BY289))))</f>
        <v>0</v>
      </c>
      <c r="CA289" s="174">
        <f ca="1">IF(NOT(debteliminator),0,IF(OR(K$11=0,AC288+AS289-BJ289&lt;=K$11),0,MIN(AC288+AS289-BJ289-K$11,$C289-SUM($BU289:BZ289))))</f>
        <v>0</v>
      </c>
      <c r="CB289" s="174">
        <f ca="1">IF(NOT(debteliminator),0,IF(OR(L$11=0,AD288+AT289-BK289&lt;=L$11),0,MIN(AD288+AT289-BK289-L$11,$C289-SUM($BU289:CA289))))</f>
        <v>0</v>
      </c>
      <c r="CC289" s="174">
        <f ca="1">IF(NOT(debteliminator),0,IF(OR(M$11=0,AE288+AU289-BL289&lt;=M$11),0,MIN(AE288+AU289-BL289-M$11,$C289-SUM($BU289:CB289))))</f>
        <v>0</v>
      </c>
      <c r="CD289" s="174">
        <f ca="1">IF(NOT(debteliminator),0,IF(OR(N$11=0,AF288+AV289-BM289&lt;=N$11),0,MIN(AF288+AV289-BM289-N$11,$C289-SUM($BU289:CC289))))</f>
        <v>0</v>
      </c>
      <c r="CE289" s="174">
        <f ca="1">IF(NOT(debteliminator),0,IF(OR(O$11=0,AG288+AW289-BN289&lt;=O$11),0,MIN(AG288+AW289-BN289-O$11,$C289-SUM($BU289:CD289))))</f>
        <v>0</v>
      </c>
      <c r="CF289" s="174">
        <f ca="1">IF(NOT(debteliminator),0,IF(OR(P$11=0,AH288+AX289-BO289&lt;=P$11),0,MIN(AH288+AX289-BO289-P$11,$C289-SUM($BU289:CE289))))</f>
        <v>0</v>
      </c>
      <c r="CG289" s="174">
        <f ca="1">IF(NOT(debteliminator),0,IF(OR(Q$11=0,AI288+AY289-BP289&lt;=Q$11),0,MIN(AI288+AY289-BP289-Q$11,$C289-SUM($BU289:CF289))))</f>
        <v>0</v>
      </c>
      <c r="CH289" s="174">
        <f ca="1">IF(NOT(debteliminator),0,IF(OR(R$11=0,AJ288+AZ289-BQ289&lt;=R$11),0,MIN(AJ288+AZ289-BQ289-R$11,$C289-SUM($BU289:CG289))))</f>
        <v>0</v>
      </c>
      <c r="CI289" s="174">
        <f ca="1">IF(NOT(debteliminator),0,IF(OR(S$11=0,AK288+BA289-BR289&lt;=S$11),0,MIN(AK288+BA289-BR289-S$11,$C289-SUM($BU289:CH289))))</f>
        <v>0</v>
      </c>
      <c r="CJ289" s="177">
        <f t="shared" ca="1" si="173"/>
        <v>0</v>
      </c>
      <c r="CL289" s="178">
        <f t="shared" ca="1" si="176"/>
        <v>0</v>
      </c>
      <c r="CM289" s="174">
        <f ca="1">IF(X288&lt;=0,0,IF($C289-$CJ289&lt;=SUM($CL289:CL289),0,IF(BE289+$C289-$CJ289-SUM($CL289:CL289)&gt;X288+AN289,X288+AN289-BE289,$C289-$CJ289-SUM($CL289:CL289))))</f>
        <v>0</v>
      </c>
      <c r="CN289" s="174">
        <f ca="1">IF(Y288&lt;=0,0,IF($C289-$CJ289&lt;=SUM($CL289:CM289),0,IF(BF289+$C289-$CJ289-SUM($CL289:CM289)&gt;Y288+AO289,Y288+AO289-BF289,$C289-$CJ289-SUM($CL289:CM289))))</f>
        <v>0</v>
      </c>
      <c r="CO289" s="174">
        <f ca="1">IF(Z288&lt;=0,0,IF($C289-$CJ289&lt;=SUM($CL289:CN289),0,IF(BG289+$C289-$CJ289-SUM($CL289:CN289)&gt;Z288+AP289,Z288+AP289-BG289,$C289-$CJ289-SUM($CL289:CN289))))</f>
        <v>0</v>
      </c>
      <c r="CP289" s="174">
        <f ca="1">IF(AA288&lt;=0,0,IF($C289-$CJ289&lt;=SUM($CL289:CO289),0,IF(BH289+$C289-$CJ289-SUM($CL289:CO289)&gt;AA288+AQ289,AA288+AQ289-BH289,$C289-$CJ289-SUM($CL289:CO289))))</f>
        <v>0</v>
      </c>
      <c r="CQ289" s="174">
        <f ca="1">IF(AB288&lt;=0,0,IF($C289-$CJ289&lt;=SUM($CL289:CP289),0,IF(BI289+$C289-$CJ289-SUM($CL289:CP289)&gt;AB288+AR289,AB288+AR289-BI289,$C289-$CJ289-SUM($CL289:CP289))))</f>
        <v>0</v>
      </c>
      <c r="CR289" s="174">
        <f ca="1">IF(AC288&lt;=0,0,IF($C289-$CJ289&lt;=SUM($CL289:CQ289),0,IF(BJ289+$C289-$CJ289-SUM($CL289:CQ289)&gt;AC288+AS289,AC288+AS289-BJ289,$C289-$CJ289-SUM($CL289:CQ289))))</f>
        <v>0</v>
      </c>
      <c r="CS289" s="174">
        <f ca="1">IF(AD288&lt;=0,0,IF($C289-$CJ289&lt;=SUM($CL289:CR289),0,IF(BK289+$C289-$CJ289-SUM($CL289:CR289)&gt;AD288+AT289,AD288+AT289-BK289,$C289-$CJ289-SUM($CL289:CR289))))</f>
        <v>0</v>
      </c>
      <c r="CT289" s="174">
        <f ca="1">IF(AE288&lt;=0,0,IF($C289-$CJ289&lt;=SUM($CL289:CS289),0,IF(BL289+$C289-$CJ289-SUM($CL289:CS289)&gt;AE288+AU289,AE288+AU289-BL289,$C289-$CJ289-SUM($CL289:CS289))))</f>
        <v>0</v>
      </c>
      <c r="CU289" s="174">
        <f ca="1">IF(AF288&lt;=0,0,IF($C289-$CJ289&lt;=SUM($CL289:CT289),0,IF(BM289+$C289-$CJ289-SUM($CL289:CT289)&gt;AF288+AV289,AF288+AV289-BM289,$C289-$CJ289-SUM($CL289:CT289))))</f>
        <v>0</v>
      </c>
      <c r="CV289" s="174">
        <f ca="1">IF(AG288&lt;=0,0,IF($C289-$CJ289&lt;=SUM($CL289:CU289),0,IF(BN289+$C289-$CJ289-SUM($CL289:CU289)&gt;AG288+AW289,AG288+AW289-BN289,$C289-$CJ289-SUM($CL289:CU289))))</f>
        <v>0</v>
      </c>
      <c r="CW289" s="174">
        <f ca="1">IF(AH288&lt;=0,0,IF($C289-$CJ289&lt;=SUM($CL289:CV289),0,IF(BO289+$C289-$CJ289-SUM($CL289:CV289)&gt;AH288+AX289,AH288+AX289-BO289,$C289-$CJ289-SUM($CL289:CV289))))</f>
        <v>0</v>
      </c>
      <c r="CX289" s="174">
        <f ca="1">IF(AI288&lt;=0,0,IF($C289-$CJ289&lt;=SUM($CL289:CW289),0,IF(BP289+$C289-$CJ289-SUM($CL289:CW289)&gt;AI288+AY289,AI288+AY289-BP289,$C289-$CJ289-SUM($CL289:CW289))))</f>
        <v>0</v>
      </c>
      <c r="CY289" s="174">
        <f ca="1">IF(AJ288&lt;=0,0,IF($C289-$CJ289&lt;=SUM($CL289:CX289),0,IF(BQ289+$C289-$CJ289-SUM($CL289:CX289)&gt;AJ288+AZ289,AJ288+AZ289-BQ289,$C289-$CJ289-SUM($CL289:CX289))))</f>
        <v>0</v>
      </c>
      <c r="CZ289" s="174">
        <f ca="1">IF(AK288&lt;=0,0,IF($C289-$CJ289&lt;=SUM($CL289:CY289),0,IF(BR289+$C289-$CJ289-SUM($CL289:CY289)&gt;AK288+BA289,AK288+BA289-BR289,$C289-$CJ289-SUM($CL289:CY289))))</f>
        <v>0</v>
      </c>
      <c r="DA289" s="176"/>
      <c r="DB289" s="176"/>
    </row>
    <row r="290" spans="1:106">
      <c r="A290" s="165" t="str">
        <f t="shared" ca="1" si="162"/>
        <v/>
      </c>
      <c r="B290" s="166" t="e">
        <f t="shared" ca="1" si="174"/>
        <v>#N/A</v>
      </c>
      <c r="C290" s="169" t="str">
        <f ca="1">IF(A290="","",IF(debteliminator,IF(($E$7-BS290)&lt;0,0,$E$7-BS290),0)+D290)</f>
        <v/>
      </c>
      <c r="D290" s="420"/>
      <c r="E290" s="172">
        <f t="shared" ca="1" si="175"/>
        <v>0</v>
      </c>
      <c r="F290" s="172">
        <f t="shared" ca="1" si="139"/>
        <v>0</v>
      </c>
      <c r="G290" s="172">
        <f t="shared" ca="1" si="140"/>
        <v>0</v>
      </c>
      <c r="H290" s="172">
        <f t="shared" ca="1" si="141"/>
        <v>0</v>
      </c>
      <c r="I290" s="172">
        <f t="shared" ca="1" si="142"/>
        <v>0</v>
      </c>
      <c r="J290" s="172">
        <f t="shared" ca="1" si="143"/>
        <v>0</v>
      </c>
      <c r="K290" s="172">
        <f t="shared" ca="1" si="144"/>
        <v>0</v>
      </c>
      <c r="L290" s="172">
        <f t="shared" ca="1" si="145"/>
        <v>0</v>
      </c>
      <c r="M290" s="172">
        <f t="shared" ca="1" si="146"/>
        <v>0</v>
      </c>
      <c r="N290" s="172">
        <f t="shared" ca="1" si="147"/>
        <v>0</v>
      </c>
      <c r="O290" s="172">
        <f t="shared" ca="1" si="148"/>
        <v>0</v>
      </c>
      <c r="P290" s="172">
        <f t="shared" ca="1" si="149"/>
        <v>0</v>
      </c>
      <c r="Q290" s="172">
        <f t="shared" ca="1" si="150"/>
        <v>0</v>
      </c>
      <c r="R290" s="172">
        <f t="shared" ca="1" si="151"/>
        <v>0</v>
      </c>
      <c r="S290" s="172">
        <f t="shared" ca="1" si="152"/>
        <v>0</v>
      </c>
      <c r="U290" s="169">
        <f t="shared" ca="1" si="163"/>
        <v>0</v>
      </c>
      <c r="V290" s="173">
        <f t="shared" ca="1" si="164"/>
        <v>0</v>
      </c>
      <c r="W290" s="174">
        <f t="shared" ca="1" si="165"/>
        <v>0</v>
      </c>
      <c r="X290" s="174">
        <f t="shared" ca="1" si="166"/>
        <v>0</v>
      </c>
      <c r="Y290" s="174">
        <f t="shared" ca="1" si="166"/>
        <v>0</v>
      </c>
      <c r="Z290" s="174">
        <f t="shared" ca="1" si="166"/>
        <v>0</v>
      </c>
      <c r="AA290" s="174">
        <f t="shared" ca="1" si="166"/>
        <v>0</v>
      </c>
      <c r="AB290" s="174">
        <f t="shared" ca="1" si="166"/>
        <v>0</v>
      </c>
      <c r="AC290" s="174">
        <f t="shared" ca="1" si="166"/>
        <v>0</v>
      </c>
      <c r="AD290" s="174">
        <f t="shared" ca="1" si="166"/>
        <v>0</v>
      </c>
      <c r="AE290" s="174">
        <f t="shared" ca="1" si="166"/>
        <v>0</v>
      </c>
      <c r="AF290" s="174">
        <f t="shared" ca="1" si="166"/>
        <v>0</v>
      </c>
      <c r="AG290" s="174">
        <f t="shared" ca="1" si="166"/>
        <v>0</v>
      </c>
      <c r="AH290" s="174">
        <f t="shared" ca="1" si="166"/>
        <v>0</v>
      </c>
      <c r="AI290" s="174">
        <f t="shared" ca="1" si="166"/>
        <v>0</v>
      </c>
      <c r="AJ290" s="174">
        <f t="shared" ca="1" si="166"/>
        <v>0</v>
      </c>
      <c r="AK290" s="174">
        <f t="shared" ca="1" si="166"/>
        <v>0</v>
      </c>
      <c r="AL290" s="179"/>
      <c r="AM290" s="174">
        <f t="shared" ca="1" si="167"/>
        <v>0</v>
      </c>
      <c r="AN290" s="174">
        <f t="shared" ca="1" si="168"/>
        <v>0</v>
      </c>
      <c r="AO290" s="174">
        <f t="shared" ca="1" si="168"/>
        <v>0</v>
      </c>
      <c r="AP290" s="174">
        <f t="shared" ca="1" si="168"/>
        <v>0</v>
      </c>
      <c r="AQ290" s="174">
        <f t="shared" ca="1" si="168"/>
        <v>0</v>
      </c>
      <c r="AR290" s="174">
        <f t="shared" ca="1" si="168"/>
        <v>0</v>
      </c>
      <c r="AS290" s="174">
        <f t="shared" ca="1" si="168"/>
        <v>0</v>
      </c>
      <c r="AT290" s="174">
        <f t="shared" ca="1" si="168"/>
        <v>0</v>
      </c>
      <c r="AU290" s="174">
        <f t="shared" ca="1" si="168"/>
        <v>0</v>
      </c>
      <c r="AV290" s="174">
        <f t="shared" ca="1" si="168"/>
        <v>0</v>
      </c>
      <c r="AW290" s="174">
        <f t="shared" ca="1" si="168"/>
        <v>0</v>
      </c>
      <c r="AX290" s="174">
        <f t="shared" ca="1" si="168"/>
        <v>0</v>
      </c>
      <c r="AY290" s="174">
        <f t="shared" ca="1" si="168"/>
        <v>0</v>
      </c>
      <c r="AZ290" s="174">
        <f t="shared" ca="1" si="168"/>
        <v>0</v>
      </c>
      <c r="BA290" s="174">
        <f t="shared" ca="1" si="168"/>
        <v>0</v>
      </c>
      <c r="BB290" s="175">
        <f t="shared" ca="1" si="169"/>
        <v>0</v>
      </c>
      <c r="BC290" s="176"/>
      <c r="BD290" s="174">
        <f t="shared" ca="1" si="170"/>
        <v>0</v>
      </c>
      <c r="BE290" s="174">
        <f t="shared" ca="1" si="171"/>
        <v>0</v>
      </c>
      <c r="BF290" s="174">
        <f t="shared" ca="1" si="171"/>
        <v>0</v>
      </c>
      <c r="BG290" s="174">
        <f t="shared" ca="1" si="171"/>
        <v>0</v>
      </c>
      <c r="BH290" s="174">
        <f t="shared" ca="1" si="171"/>
        <v>0</v>
      </c>
      <c r="BI290" s="174">
        <f t="shared" ca="1" si="171"/>
        <v>0</v>
      </c>
      <c r="BJ290" s="174">
        <f t="shared" ca="1" si="171"/>
        <v>0</v>
      </c>
      <c r="BK290" s="174">
        <f t="shared" ca="1" si="171"/>
        <v>0</v>
      </c>
      <c r="BL290" s="174">
        <f t="shared" ca="1" si="171"/>
        <v>0</v>
      </c>
      <c r="BM290" s="174">
        <f t="shared" ca="1" si="171"/>
        <v>0</v>
      </c>
      <c r="BN290" s="174">
        <f t="shared" ca="1" si="171"/>
        <v>0</v>
      </c>
      <c r="BO290" s="174">
        <f t="shared" ca="1" si="171"/>
        <v>0</v>
      </c>
      <c r="BP290" s="174">
        <f t="shared" ca="1" si="171"/>
        <v>0</v>
      </c>
      <c r="BQ290" s="174">
        <f t="shared" ca="1" si="171"/>
        <v>0</v>
      </c>
      <c r="BR290" s="174">
        <f t="shared" ca="1" si="171"/>
        <v>0</v>
      </c>
      <c r="BS290" s="177">
        <f t="shared" ca="1" si="172"/>
        <v>0</v>
      </c>
      <c r="BT290" s="175"/>
      <c r="BU290" s="178">
        <f ca="1">IF(NOT(debteliminator),0,IF(OR(E$11=0,W289+AM290-BD290&lt;=E$11),0,MIN(W289+AM290-BD290-E$11,$C290)))</f>
        <v>0</v>
      </c>
      <c r="BV290" s="174">
        <f ca="1">IF(NOT(debteliminator),0,IF(OR(F$11=0,X289+AN290-BE290&lt;=F$11),0,MIN(X289+AN290-BE290-F$11,$C290-SUM($BU290:BU290))))</f>
        <v>0</v>
      </c>
      <c r="BW290" s="174">
        <f ca="1">IF(NOT(debteliminator),0,IF(OR(G$11=0,Y289+AO290-BF290&lt;=G$11),0,MIN(Y289+AO290-BF290-G$11,$C290-SUM($BU290:BV290))))</f>
        <v>0</v>
      </c>
      <c r="BX290" s="174">
        <f ca="1">IF(NOT(debteliminator),0,IF(OR(H$11=0,Z289+AP290-BG290&lt;=H$11),0,MIN(Z289+AP290-BG290-H$11,$C290-SUM($BU290:BW290))))</f>
        <v>0</v>
      </c>
      <c r="BY290" s="174">
        <f ca="1">IF(NOT(debteliminator),0,IF(OR(I$11=0,AA289+AQ290-BH290&lt;=I$11),0,MIN(AA289+AQ290-BH290-I$11,$C290-SUM($BU290:BX290))))</f>
        <v>0</v>
      </c>
      <c r="BZ290" s="174">
        <f ca="1">IF(NOT(debteliminator),0,IF(OR(J$11=0,AB289+AR290-BI290&lt;=J$11),0,MIN(AB289+AR290-BI290-J$11,$C290-SUM($BU290:BY290))))</f>
        <v>0</v>
      </c>
      <c r="CA290" s="174">
        <f ca="1">IF(NOT(debteliminator),0,IF(OR(K$11=0,AC289+AS290-BJ290&lt;=K$11),0,MIN(AC289+AS290-BJ290-K$11,$C290-SUM($BU290:BZ290))))</f>
        <v>0</v>
      </c>
      <c r="CB290" s="174">
        <f ca="1">IF(NOT(debteliminator),0,IF(OR(L$11=0,AD289+AT290-BK290&lt;=L$11),0,MIN(AD289+AT290-BK290-L$11,$C290-SUM($BU290:CA290))))</f>
        <v>0</v>
      </c>
      <c r="CC290" s="174">
        <f ca="1">IF(NOT(debteliminator),0,IF(OR(M$11=0,AE289+AU290-BL290&lt;=M$11),0,MIN(AE289+AU290-BL290-M$11,$C290-SUM($BU290:CB290))))</f>
        <v>0</v>
      </c>
      <c r="CD290" s="174">
        <f ca="1">IF(NOT(debteliminator),0,IF(OR(N$11=0,AF289+AV290-BM290&lt;=N$11),0,MIN(AF289+AV290-BM290-N$11,$C290-SUM($BU290:CC290))))</f>
        <v>0</v>
      </c>
      <c r="CE290" s="174">
        <f ca="1">IF(NOT(debteliminator),0,IF(OR(O$11=0,AG289+AW290-BN290&lt;=O$11),0,MIN(AG289+AW290-BN290-O$11,$C290-SUM($BU290:CD290))))</f>
        <v>0</v>
      </c>
      <c r="CF290" s="174">
        <f ca="1">IF(NOT(debteliminator),0,IF(OR(P$11=0,AH289+AX290-BO290&lt;=P$11),0,MIN(AH289+AX290-BO290-P$11,$C290-SUM($BU290:CE290))))</f>
        <v>0</v>
      </c>
      <c r="CG290" s="174">
        <f ca="1">IF(NOT(debteliminator),0,IF(OR(Q$11=0,AI289+AY290-BP290&lt;=Q$11),0,MIN(AI289+AY290-BP290-Q$11,$C290-SUM($BU290:CF290))))</f>
        <v>0</v>
      </c>
      <c r="CH290" s="174">
        <f ca="1">IF(NOT(debteliminator),0,IF(OR(R$11=0,AJ289+AZ290-BQ290&lt;=R$11),0,MIN(AJ289+AZ290-BQ290-R$11,$C290-SUM($BU290:CG290))))</f>
        <v>0</v>
      </c>
      <c r="CI290" s="174">
        <f ca="1">IF(NOT(debteliminator),0,IF(OR(S$11=0,AK289+BA290-BR290&lt;=S$11),0,MIN(AK289+BA290-BR290-S$11,$C290-SUM($BU290:CH290))))</f>
        <v>0</v>
      </c>
      <c r="CJ290" s="177">
        <f t="shared" ca="1" si="173"/>
        <v>0</v>
      </c>
      <c r="CL290" s="178">
        <f t="shared" ca="1" si="176"/>
        <v>0</v>
      </c>
      <c r="CM290" s="174">
        <f ca="1">IF(X289&lt;=0,0,IF($C290-$CJ290&lt;=SUM($CL290:CL290),0,IF(BE290+$C290-$CJ290-SUM($CL290:CL290)&gt;X289+AN290,X289+AN290-BE290,$C290-$CJ290-SUM($CL290:CL290))))</f>
        <v>0</v>
      </c>
      <c r="CN290" s="174">
        <f ca="1">IF(Y289&lt;=0,0,IF($C290-$CJ290&lt;=SUM($CL290:CM290),0,IF(BF290+$C290-$CJ290-SUM($CL290:CM290)&gt;Y289+AO290,Y289+AO290-BF290,$C290-$CJ290-SUM($CL290:CM290))))</f>
        <v>0</v>
      </c>
      <c r="CO290" s="174">
        <f ca="1">IF(Z289&lt;=0,0,IF($C290-$CJ290&lt;=SUM($CL290:CN290),0,IF(BG290+$C290-$CJ290-SUM($CL290:CN290)&gt;Z289+AP290,Z289+AP290-BG290,$C290-$CJ290-SUM($CL290:CN290))))</f>
        <v>0</v>
      </c>
      <c r="CP290" s="174">
        <f ca="1">IF(AA289&lt;=0,0,IF($C290-$CJ290&lt;=SUM($CL290:CO290),0,IF(BH290+$C290-$CJ290-SUM($CL290:CO290)&gt;AA289+AQ290,AA289+AQ290-BH290,$C290-$CJ290-SUM($CL290:CO290))))</f>
        <v>0</v>
      </c>
      <c r="CQ290" s="174">
        <f ca="1">IF(AB289&lt;=0,0,IF($C290-$CJ290&lt;=SUM($CL290:CP290),0,IF(BI290+$C290-$CJ290-SUM($CL290:CP290)&gt;AB289+AR290,AB289+AR290-BI290,$C290-$CJ290-SUM($CL290:CP290))))</f>
        <v>0</v>
      </c>
      <c r="CR290" s="174">
        <f ca="1">IF(AC289&lt;=0,0,IF($C290-$CJ290&lt;=SUM($CL290:CQ290),0,IF(BJ290+$C290-$CJ290-SUM($CL290:CQ290)&gt;AC289+AS290,AC289+AS290-BJ290,$C290-$CJ290-SUM($CL290:CQ290))))</f>
        <v>0</v>
      </c>
      <c r="CS290" s="174">
        <f ca="1">IF(AD289&lt;=0,0,IF($C290-$CJ290&lt;=SUM($CL290:CR290),0,IF(BK290+$C290-$CJ290-SUM($CL290:CR290)&gt;AD289+AT290,AD289+AT290-BK290,$C290-$CJ290-SUM($CL290:CR290))))</f>
        <v>0</v>
      </c>
      <c r="CT290" s="174">
        <f ca="1">IF(AE289&lt;=0,0,IF($C290-$CJ290&lt;=SUM($CL290:CS290),0,IF(BL290+$C290-$CJ290-SUM($CL290:CS290)&gt;AE289+AU290,AE289+AU290-BL290,$C290-$CJ290-SUM($CL290:CS290))))</f>
        <v>0</v>
      </c>
      <c r="CU290" s="174">
        <f ca="1">IF(AF289&lt;=0,0,IF($C290-$CJ290&lt;=SUM($CL290:CT290),0,IF(BM290+$C290-$CJ290-SUM($CL290:CT290)&gt;AF289+AV290,AF289+AV290-BM290,$C290-$CJ290-SUM($CL290:CT290))))</f>
        <v>0</v>
      </c>
      <c r="CV290" s="174">
        <f ca="1">IF(AG289&lt;=0,0,IF($C290-$CJ290&lt;=SUM($CL290:CU290),0,IF(BN290+$C290-$CJ290-SUM($CL290:CU290)&gt;AG289+AW290,AG289+AW290-BN290,$C290-$CJ290-SUM($CL290:CU290))))</f>
        <v>0</v>
      </c>
      <c r="CW290" s="174">
        <f ca="1">IF(AH289&lt;=0,0,IF($C290-$CJ290&lt;=SUM($CL290:CV290),0,IF(BO290+$C290-$CJ290-SUM($CL290:CV290)&gt;AH289+AX290,AH289+AX290-BO290,$C290-$CJ290-SUM($CL290:CV290))))</f>
        <v>0</v>
      </c>
      <c r="CX290" s="174">
        <f ca="1">IF(AI289&lt;=0,0,IF($C290-$CJ290&lt;=SUM($CL290:CW290),0,IF(BP290+$C290-$CJ290-SUM($CL290:CW290)&gt;AI289+AY290,AI289+AY290-BP290,$C290-$CJ290-SUM($CL290:CW290))))</f>
        <v>0</v>
      </c>
      <c r="CY290" s="174">
        <f ca="1">IF(AJ289&lt;=0,0,IF($C290-$CJ290&lt;=SUM($CL290:CX290),0,IF(BQ290+$C290-$CJ290-SUM($CL290:CX290)&gt;AJ289+AZ290,AJ289+AZ290-BQ290,$C290-$CJ290-SUM($CL290:CX290))))</f>
        <v>0</v>
      </c>
      <c r="CZ290" s="174">
        <f ca="1">IF(AK289&lt;=0,0,IF($C290-$CJ290&lt;=SUM($CL290:CY290),0,IF(BR290+$C290-$CJ290-SUM($CL290:CY290)&gt;AK289+BA290,AK289+BA290-BR290,$C290-$CJ290-SUM($CL290:CY290))))</f>
        <v>0</v>
      </c>
      <c r="DA290" s="176"/>
      <c r="DB290" s="176"/>
    </row>
    <row r="291" spans="1:106">
      <c r="A291" s="165" t="str">
        <f t="shared" ca="1" si="162"/>
        <v/>
      </c>
      <c r="B291" s="166" t="e">
        <f t="shared" ca="1" si="174"/>
        <v>#N/A</v>
      </c>
      <c r="C291" s="169" t="str">
        <f ca="1">IF(A291="","",IF(debteliminator,IF(($E$7-BS291)&lt;0,0,$E$7-BS291),0)+D291)</f>
        <v/>
      </c>
      <c r="D291" s="420"/>
      <c r="E291" s="172">
        <f t="shared" ca="1" si="175"/>
        <v>0</v>
      </c>
      <c r="F291" s="172">
        <f t="shared" ca="1" si="139"/>
        <v>0</v>
      </c>
      <c r="G291" s="172">
        <f t="shared" ca="1" si="140"/>
        <v>0</v>
      </c>
      <c r="H291" s="172">
        <f t="shared" ca="1" si="141"/>
        <v>0</v>
      </c>
      <c r="I291" s="172">
        <f t="shared" ca="1" si="142"/>
        <v>0</v>
      </c>
      <c r="J291" s="172">
        <f t="shared" ca="1" si="143"/>
        <v>0</v>
      </c>
      <c r="K291" s="172">
        <f t="shared" ca="1" si="144"/>
        <v>0</v>
      </c>
      <c r="L291" s="172">
        <f t="shared" ca="1" si="145"/>
        <v>0</v>
      </c>
      <c r="M291" s="172">
        <f t="shared" ca="1" si="146"/>
        <v>0</v>
      </c>
      <c r="N291" s="172">
        <f t="shared" ca="1" si="147"/>
        <v>0</v>
      </c>
      <c r="O291" s="172">
        <f t="shared" ca="1" si="148"/>
        <v>0</v>
      </c>
      <c r="P291" s="172">
        <f t="shared" ca="1" si="149"/>
        <v>0</v>
      </c>
      <c r="Q291" s="172">
        <f t="shared" ca="1" si="150"/>
        <v>0</v>
      </c>
      <c r="R291" s="172">
        <f t="shared" ca="1" si="151"/>
        <v>0</v>
      </c>
      <c r="S291" s="172">
        <f t="shared" ca="1" si="152"/>
        <v>0</v>
      </c>
      <c r="U291" s="169">
        <f t="shared" ca="1" si="163"/>
        <v>0</v>
      </c>
      <c r="V291" s="173">
        <f t="shared" ca="1" si="164"/>
        <v>0</v>
      </c>
      <c r="W291" s="174">
        <f t="shared" ca="1" si="165"/>
        <v>0</v>
      </c>
      <c r="X291" s="174">
        <f t="shared" ca="1" si="166"/>
        <v>0</v>
      </c>
      <c r="Y291" s="174">
        <f t="shared" ca="1" si="166"/>
        <v>0</v>
      </c>
      <c r="Z291" s="174">
        <f t="shared" ca="1" si="166"/>
        <v>0</v>
      </c>
      <c r="AA291" s="174">
        <f t="shared" ca="1" si="166"/>
        <v>0</v>
      </c>
      <c r="AB291" s="174">
        <f t="shared" ca="1" si="166"/>
        <v>0</v>
      </c>
      <c r="AC291" s="174">
        <f t="shared" ca="1" si="166"/>
        <v>0</v>
      </c>
      <c r="AD291" s="174">
        <f t="shared" ca="1" si="166"/>
        <v>0</v>
      </c>
      <c r="AE291" s="174">
        <f t="shared" ca="1" si="166"/>
        <v>0</v>
      </c>
      <c r="AF291" s="174">
        <f t="shared" ca="1" si="166"/>
        <v>0</v>
      </c>
      <c r="AG291" s="174">
        <f t="shared" ca="1" si="166"/>
        <v>0</v>
      </c>
      <c r="AH291" s="174">
        <f t="shared" ca="1" si="166"/>
        <v>0</v>
      </c>
      <c r="AI291" s="174">
        <f t="shared" ca="1" si="166"/>
        <v>0</v>
      </c>
      <c r="AJ291" s="174">
        <f t="shared" ca="1" si="166"/>
        <v>0</v>
      </c>
      <c r="AK291" s="174">
        <f t="shared" ca="1" si="166"/>
        <v>0</v>
      </c>
      <c r="AL291" s="179"/>
      <c r="AM291" s="174">
        <f t="shared" ca="1" si="167"/>
        <v>0</v>
      </c>
      <c r="AN291" s="174">
        <f t="shared" ca="1" si="168"/>
        <v>0</v>
      </c>
      <c r="AO291" s="174">
        <f t="shared" ca="1" si="168"/>
        <v>0</v>
      </c>
      <c r="AP291" s="174">
        <f t="shared" ca="1" si="168"/>
        <v>0</v>
      </c>
      <c r="AQ291" s="174">
        <f t="shared" ca="1" si="168"/>
        <v>0</v>
      </c>
      <c r="AR291" s="174">
        <f t="shared" ca="1" si="168"/>
        <v>0</v>
      </c>
      <c r="AS291" s="174">
        <f t="shared" ca="1" si="168"/>
        <v>0</v>
      </c>
      <c r="AT291" s="174">
        <f t="shared" ca="1" si="168"/>
        <v>0</v>
      </c>
      <c r="AU291" s="174">
        <f t="shared" ca="1" si="168"/>
        <v>0</v>
      </c>
      <c r="AV291" s="174">
        <f t="shared" ca="1" si="168"/>
        <v>0</v>
      </c>
      <c r="AW291" s="174">
        <f t="shared" ca="1" si="168"/>
        <v>0</v>
      </c>
      <c r="AX291" s="174">
        <f t="shared" ca="1" si="168"/>
        <v>0</v>
      </c>
      <c r="AY291" s="174">
        <f t="shared" ca="1" si="168"/>
        <v>0</v>
      </c>
      <c r="AZ291" s="174">
        <f t="shared" ca="1" si="168"/>
        <v>0</v>
      </c>
      <c r="BA291" s="174">
        <f t="shared" ca="1" si="168"/>
        <v>0</v>
      </c>
      <c r="BB291" s="175">
        <f t="shared" ca="1" si="169"/>
        <v>0</v>
      </c>
      <c r="BC291" s="176"/>
      <c r="BD291" s="174">
        <f t="shared" ca="1" si="170"/>
        <v>0</v>
      </c>
      <c r="BE291" s="174">
        <f t="shared" ca="1" si="171"/>
        <v>0</v>
      </c>
      <c r="BF291" s="174">
        <f t="shared" ca="1" si="171"/>
        <v>0</v>
      </c>
      <c r="BG291" s="174">
        <f t="shared" ca="1" si="171"/>
        <v>0</v>
      </c>
      <c r="BH291" s="174">
        <f t="shared" ca="1" si="171"/>
        <v>0</v>
      </c>
      <c r="BI291" s="174">
        <f t="shared" ca="1" si="171"/>
        <v>0</v>
      </c>
      <c r="BJ291" s="174">
        <f t="shared" ca="1" si="171"/>
        <v>0</v>
      </c>
      <c r="BK291" s="174">
        <f t="shared" ca="1" si="171"/>
        <v>0</v>
      </c>
      <c r="BL291" s="174">
        <f t="shared" ca="1" si="171"/>
        <v>0</v>
      </c>
      <c r="BM291" s="174">
        <f t="shared" ca="1" si="171"/>
        <v>0</v>
      </c>
      <c r="BN291" s="174">
        <f t="shared" ca="1" si="171"/>
        <v>0</v>
      </c>
      <c r="BO291" s="174">
        <f t="shared" ca="1" si="171"/>
        <v>0</v>
      </c>
      <c r="BP291" s="174">
        <f t="shared" ca="1" si="171"/>
        <v>0</v>
      </c>
      <c r="BQ291" s="174">
        <f t="shared" ca="1" si="171"/>
        <v>0</v>
      </c>
      <c r="BR291" s="174">
        <f t="shared" ca="1" si="171"/>
        <v>0</v>
      </c>
      <c r="BS291" s="177">
        <f t="shared" ca="1" si="172"/>
        <v>0</v>
      </c>
      <c r="BT291" s="175"/>
      <c r="BU291" s="178">
        <f ca="1">IF(NOT(debteliminator),0,IF(OR(E$11=0,W290+AM291-BD291&lt;=E$11),0,MIN(W290+AM291-BD291-E$11,$C291)))</f>
        <v>0</v>
      </c>
      <c r="BV291" s="174">
        <f ca="1">IF(NOT(debteliminator),0,IF(OR(F$11=0,X290+AN291-BE291&lt;=F$11),0,MIN(X290+AN291-BE291-F$11,$C291-SUM($BU291:BU291))))</f>
        <v>0</v>
      </c>
      <c r="BW291" s="174">
        <f ca="1">IF(NOT(debteliminator),0,IF(OR(G$11=0,Y290+AO291-BF291&lt;=G$11),0,MIN(Y290+AO291-BF291-G$11,$C291-SUM($BU291:BV291))))</f>
        <v>0</v>
      </c>
      <c r="BX291" s="174">
        <f ca="1">IF(NOT(debteliminator),0,IF(OR(H$11=0,Z290+AP291-BG291&lt;=H$11),0,MIN(Z290+AP291-BG291-H$11,$C291-SUM($BU291:BW291))))</f>
        <v>0</v>
      </c>
      <c r="BY291" s="174">
        <f ca="1">IF(NOT(debteliminator),0,IF(OR(I$11=0,AA290+AQ291-BH291&lt;=I$11),0,MIN(AA290+AQ291-BH291-I$11,$C291-SUM($BU291:BX291))))</f>
        <v>0</v>
      </c>
      <c r="BZ291" s="174">
        <f ca="1">IF(NOT(debteliminator),0,IF(OR(J$11=0,AB290+AR291-BI291&lt;=J$11),0,MIN(AB290+AR291-BI291-J$11,$C291-SUM($BU291:BY291))))</f>
        <v>0</v>
      </c>
      <c r="CA291" s="174">
        <f ca="1">IF(NOT(debteliminator),0,IF(OR(K$11=0,AC290+AS291-BJ291&lt;=K$11),0,MIN(AC290+AS291-BJ291-K$11,$C291-SUM($BU291:BZ291))))</f>
        <v>0</v>
      </c>
      <c r="CB291" s="174">
        <f ca="1">IF(NOT(debteliminator),0,IF(OR(L$11=0,AD290+AT291-BK291&lt;=L$11),0,MIN(AD290+AT291-BK291-L$11,$C291-SUM($BU291:CA291))))</f>
        <v>0</v>
      </c>
      <c r="CC291" s="174">
        <f ca="1">IF(NOT(debteliminator),0,IF(OR(M$11=0,AE290+AU291-BL291&lt;=M$11),0,MIN(AE290+AU291-BL291-M$11,$C291-SUM($BU291:CB291))))</f>
        <v>0</v>
      </c>
      <c r="CD291" s="174">
        <f ca="1">IF(NOT(debteliminator),0,IF(OR(N$11=0,AF290+AV291-BM291&lt;=N$11),0,MIN(AF290+AV291-BM291-N$11,$C291-SUM($BU291:CC291))))</f>
        <v>0</v>
      </c>
      <c r="CE291" s="174">
        <f ca="1">IF(NOT(debteliminator),0,IF(OR(O$11=0,AG290+AW291-BN291&lt;=O$11),0,MIN(AG290+AW291-BN291-O$11,$C291-SUM($BU291:CD291))))</f>
        <v>0</v>
      </c>
      <c r="CF291" s="174">
        <f ca="1">IF(NOT(debteliminator),0,IF(OR(P$11=0,AH290+AX291-BO291&lt;=P$11),0,MIN(AH290+AX291-BO291-P$11,$C291-SUM($BU291:CE291))))</f>
        <v>0</v>
      </c>
      <c r="CG291" s="174">
        <f ca="1">IF(NOT(debteliminator),0,IF(OR(Q$11=0,AI290+AY291-BP291&lt;=Q$11),0,MIN(AI290+AY291-BP291-Q$11,$C291-SUM($BU291:CF291))))</f>
        <v>0</v>
      </c>
      <c r="CH291" s="174">
        <f ca="1">IF(NOT(debteliminator),0,IF(OR(R$11=0,AJ290+AZ291-BQ291&lt;=R$11),0,MIN(AJ290+AZ291-BQ291-R$11,$C291-SUM($BU291:CG291))))</f>
        <v>0</v>
      </c>
      <c r="CI291" s="174">
        <f ca="1">IF(NOT(debteliminator),0,IF(OR(S$11=0,AK290+BA291-BR291&lt;=S$11),0,MIN(AK290+BA291-BR291-S$11,$C291-SUM($BU291:CH291))))</f>
        <v>0</v>
      </c>
      <c r="CJ291" s="177">
        <f t="shared" ca="1" si="173"/>
        <v>0</v>
      </c>
      <c r="CL291" s="178">
        <f t="shared" ca="1" si="176"/>
        <v>0</v>
      </c>
      <c r="CM291" s="174">
        <f ca="1">IF(X290&lt;=0,0,IF($C291-$CJ291&lt;=SUM($CL291:CL291),0,IF(BE291+$C291-$CJ291-SUM($CL291:CL291)&gt;X290+AN291,X290+AN291-BE291,$C291-$CJ291-SUM($CL291:CL291))))</f>
        <v>0</v>
      </c>
      <c r="CN291" s="174">
        <f ca="1">IF(Y290&lt;=0,0,IF($C291-$CJ291&lt;=SUM($CL291:CM291),0,IF(BF291+$C291-$CJ291-SUM($CL291:CM291)&gt;Y290+AO291,Y290+AO291-BF291,$C291-$CJ291-SUM($CL291:CM291))))</f>
        <v>0</v>
      </c>
      <c r="CO291" s="174">
        <f ca="1">IF(Z290&lt;=0,0,IF($C291-$CJ291&lt;=SUM($CL291:CN291),0,IF(BG291+$C291-$CJ291-SUM($CL291:CN291)&gt;Z290+AP291,Z290+AP291-BG291,$C291-$CJ291-SUM($CL291:CN291))))</f>
        <v>0</v>
      </c>
      <c r="CP291" s="174">
        <f ca="1">IF(AA290&lt;=0,0,IF($C291-$CJ291&lt;=SUM($CL291:CO291),0,IF(BH291+$C291-$CJ291-SUM($CL291:CO291)&gt;AA290+AQ291,AA290+AQ291-BH291,$C291-$CJ291-SUM($CL291:CO291))))</f>
        <v>0</v>
      </c>
      <c r="CQ291" s="174">
        <f ca="1">IF(AB290&lt;=0,0,IF($C291-$CJ291&lt;=SUM($CL291:CP291),0,IF(BI291+$C291-$CJ291-SUM($CL291:CP291)&gt;AB290+AR291,AB290+AR291-BI291,$C291-$CJ291-SUM($CL291:CP291))))</f>
        <v>0</v>
      </c>
      <c r="CR291" s="174">
        <f ca="1">IF(AC290&lt;=0,0,IF($C291-$CJ291&lt;=SUM($CL291:CQ291),0,IF(BJ291+$C291-$CJ291-SUM($CL291:CQ291)&gt;AC290+AS291,AC290+AS291-BJ291,$C291-$CJ291-SUM($CL291:CQ291))))</f>
        <v>0</v>
      </c>
      <c r="CS291" s="174">
        <f ca="1">IF(AD290&lt;=0,0,IF($C291-$CJ291&lt;=SUM($CL291:CR291),0,IF(BK291+$C291-$CJ291-SUM($CL291:CR291)&gt;AD290+AT291,AD290+AT291-BK291,$C291-$CJ291-SUM($CL291:CR291))))</f>
        <v>0</v>
      </c>
      <c r="CT291" s="174">
        <f ca="1">IF(AE290&lt;=0,0,IF($C291-$CJ291&lt;=SUM($CL291:CS291),0,IF(BL291+$C291-$CJ291-SUM($CL291:CS291)&gt;AE290+AU291,AE290+AU291-BL291,$C291-$CJ291-SUM($CL291:CS291))))</f>
        <v>0</v>
      </c>
      <c r="CU291" s="174">
        <f ca="1">IF(AF290&lt;=0,0,IF($C291-$CJ291&lt;=SUM($CL291:CT291),0,IF(BM291+$C291-$CJ291-SUM($CL291:CT291)&gt;AF290+AV291,AF290+AV291-BM291,$C291-$CJ291-SUM($CL291:CT291))))</f>
        <v>0</v>
      </c>
      <c r="CV291" s="174">
        <f ca="1">IF(AG290&lt;=0,0,IF($C291-$CJ291&lt;=SUM($CL291:CU291),0,IF(BN291+$C291-$CJ291-SUM($CL291:CU291)&gt;AG290+AW291,AG290+AW291-BN291,$C291-$CJ291-SUM($CL291:CU291))))</f>
        <v>0</v>
      </c>
      <c r="CW291" s="174">
        <f ca="1">IF(AH290&lt;=0,0,IF($C291-$CJ291&lt;=SUM($CL291:CV291),0,IF(BO291+$C291-$CJ291-SUM($CL291:CV291)&gt;AH290+AX291,AH290+AX291-BO291,$C291-$CJ291-SUM($CL291:CV291))))</f>
        <v>0</v>
      </c>
      <c r="CX291" s="174">
        <f ca="1">IF(AI290&lt;=0,0,IF($C291-$CJ291&lt;=SUM($CL291:CW291),0,IF(BP291+$C291-$CJ291-SUM($CL291:CW291)&gt;AI290+AY291,AI290+AY291-BP291,$C291-$CJ291-SUM($CL291:CW291))))</f>
        <v>0</v>
      </c>
      <c r="CY291" s="174">
        <f ca="1">IF(AJ290&lt;=0,0,IF($C291-$CJ291&lt;=SUM($CL291:CX291),0,IF(BQ291+$C291-$CJ291-SUM($CL291:CX291)&gt;AJ290+AZ291,AJ290+AZ291-BQ291,$C291-$CJ291-SUM($CL291:CX291))))</f>
        <v>0</v>
      </c>
      <c r="CZ291" s="174">
        <f ca="1">IF(AK290&lt;=0,0,IF($C291-$CJ291&lt;=SUM($CL291:CY291),0,IF(BR291+$C291-$CJ291-SUM($CL291:CY291)&gt;AK290+BA291,AK290+BA291-BR291,$C291-$CJ291-SUM($CL291:CY291))))</f>
        <v>0</v>
      </c>
      <c r="DA291" s="176"/>
      <c r="DB291" s="176"/>
    </row>
    <row r="292" spans="1:106">
      <c r="A292" s="165" t="str">
        <f t="shared" ca="1" si="162"/>
        <v/>
      </c>
      <c r="B292" s="166" t="e">
        <f t="shared" ca="1" si="174"/>
        <v>#N/A</v>
      </c>
      <c r="C292" s="169" t="str">
        <f ca="1">IF(A292="","",IF(debteliminator,IF(($E$7-BS292)&lt;0,0,$E$7-BS292),0)+D292)</f>
        <v/>
      </c>
      <c r="D292" s="420"/>
      <c r="E292" s="172">
        <f t="shared" ca="1" si="175"/>
        <v>0</v>
      </c>
      <c r="F292" s="172">
        <f t="shared" ca="1" si="139"/>
        <v>0</v>
      </c>
      <c r="G292" s="172">
        <f t="shared" ca="1" si="140"/>
        <v>0</v>
      </c>
      <c r="H292" s="172">
        <f t="shared" ca="1" si="141"/>
        <v>0</v>
      </c>
      <c r="I292" s="172">
        <f t="shared" ca="1" si="142"/>
        <v>0</v>
      </c>
      <c r="J292" s="172">
        <f t="shared" ca="1" si="143"/>
        <v>0</v>
      </c>
      <c r="K292" s="172">
        <f t="shared" ca="1" si="144"/>
        <v>0</v>
      </c>
      <c r="L292" s="172">
        <f t="shared" ca="1" si="145"/>
        <v>0</v>
      </c>
      <c r="M292" s="172">
        <f t="shared" ca="1" si="146"/>
        <v>0</v>
      </c>
      <c r="N292" s="172">
        <f t="shared" ca="1" si="147"/>
        <v>0</v>
      </c>
      <c r="O292" s="172">
        <f t="shared" ca="1" si="148"/>
        <v>0</v>
      </c>
      <c r="P292" s="172">
        <f t="shared" ca="1" si="149"/>
        <v>0</v>
      </c>
      <c r="Q292" s="172">
        <f t="shared" ca="1" si="150"/>
        <v>0</v>
      </c>
      <c r="R292" s="172">
        <f t="shared" ca="1" si="151"/>
        <v>0</v>
      </c>
      <c r="S292" s="172">
        <f t="shared" ca="1" si="152"/>
        <v>0</v>
      </c>
      <c r="U292" s="169">
        <f t="shared" ca="1" si="163"/>
        <v>0</v>
      </c>
      <c r="V292" s="173">
        <f t="shared" ca="1" si="164"/>
        <v>0</v>
      </c>
      <c r="W292" s="174">
        <f t="shared" ca="1" si="165"/>
        <v>0</v>
      </c>
      <c r="X292" s="174">
        <f t="shared" ca="1" si="166"/>
        <v>0</v>
      </c>
      <c r="Y292" s="174">
        <f t="shared" ca="1" si="166"/>
        <v>0</v>
      </c>
      <c r="Z292" s="174">
        <f t="shared" ca="1" si="166"/>
        <v>0</v>
      </c>
      <c r="AA292" s="174">
        <f t="shared" ca="1" si="166"/>
        <v>0</v>
      </c>
      <c r="AB292" s="174">
        <f t="shared" ca="1" si="166"/>
        <v>0</v>
      </c>
      <c r="AC292" s="174">
        <f t="shared" ca="1" si="166"/>
        <v>0</v>
      </c>
      <c r="AD292" s="174">
        <f t="shared" ca="1" si="166"/>
        <v>0</v>
      </c>
      <c r="AE292" s="174">
        <f t="shared" ca="1" si="166"/>
        <v>0</v>
      </c>
      <c r="AF292" s="174">
        <f t="shared" ca="1" si="166"/>
        <v>0</v>
      </c>
      <c r="AG292" s="174">
        <f t="shared" ca="1" si="166"/>
        <v>0</v>
      </c>
      <c r="AH292" s="174">
        <f t="shared" ca="1" si="166"/>
        <v>0</v>
      </c>
      <c r="AI292" s="174">
        <f t="shared" ca="1" si="166"/>
        <v>0</v>
      </c>
      <c r="AJ292" s="174">
        <f t="shared" ca="1" si="166"/>
        <v>0</v>
      </c>
      <c r="AK292" s="174">
        <f t="shared" ca="1" si="166"/>
        <v>0</v>
      </c>
      <c r="AL292" s="179"/>
      <c r="AM292" s="174">
        <f t="shared" ca="1" si="167"/>
        <v>0</v>
      </c>
      <c r="AN292" s="174">
        <f t="shared" ca="1" si="168"/>
        <v>0</v>
      </c>
      <c r="AO292" s="174">
        <f t="shared" ca="1" si="168"/>
        <v>0</v>
      </c>
      <c r="AP292" s="174">
        <f t="shared" ca="1" si="168"/>
        <v>0</v>
      </c>
      <c r="AQ292" s="174">
        <f t="shared" ca="1" si="168"/>
        <v>0</v>
      </c>
      <c r="AR292" s="174">
        <f t="shared" ca="1" si="168"/>
        <v>0</v>
      </c>
      <c r="AS292" s="174">
        <f t="shared" ca="1" si="168"/>
        <v>0</v>
      </c>
      <c r="AT292" s="174">
        <f t="shared" ca="1" si="168"/>
        <v>0</v>
      </c>
      <c r="AU292" s="174">
        <f t="shared" ca="1" si="168"/>
        <v>0</v>
      </c>
      <c r="AV292" s="174">
        <f t="shared" ca="1" si="168"/>
        <v>0</v>
      </c>
      <c r="AW292" s="174">
        <f t="shared" ca="1" si="168"/>
        <v>0</v>
      </c>
      <c r="AX292" s="174">
        <f t="shared" ca="1" si="168"/>
        <v>0</v>
      </c>
      <c r="AY292" s="174">
        <f t="shared" ca="1" si="168"/>
        <v>0</v>
      </c>
      <c r="AZ292" s="174">
        <f t="shared" ca="1" si="168"/>
        <v>0</v>
      </c>
      <c r="BA292" s="174">
        <f t="shared" ca="1" si="168"/>
        <v>0</v>
      </c>
      <c r="BB292" s="175">
        <f t="shared" ca="1" si="169"/>
        <v>0</v>
      </c>
      <c r="BC292" s="176"/>
      <c r="BD292" s="174">
        <f t="shared" ca="1" si="170"/>
        <v>0</v>
      </c>
      <c r="BE292" s="174">
        <f t="shared" ca="1" si="171"/>
        <v>0</v>
      </c>
      <c r="BF292" s="174">
        <f t="shared" ca="1" si="171"/>
        <v>0</v>
      </c>
      <c r="BG292" s="174">
        <f t="shared" ca="1" si="171"/>
        <v>0</v>
      </c>
      <c r="BH292" s="174">
        <f t="shared" ca="1" si="171"/>
        <v>0</v>
      </c>
      <c r="BI292" s="174">
        <f t="shared" ca="1" si="171"/>
        <v>0</v>
      </c>
      <c r="BJ292" s="174">
        <f t="shared" ca="1" si="171"/>
        <v>0</v>
      </c>
      <c r="BK292" s="174">
        <f t="shared" ca="1" si="171"/>
        <v>0</v>
      </c>
      <c r="BL292" s="174">
        <f t="shared" ca="1" si="171"/>
        <v>0</v>
      </c>
      <c r="BM292" s="174">
        <f t="shared" ca="1" si="171"/>
        <v>0</v>
      </c>
      <c r="BN292" s="174">
        <f t="shared" ca="1" si="171"/>
        <v>0</v>
      </c>
      <c r="BO292" s="174">
        <f t="shared" ca="1" si="171"/>
        <v>0</v>
      </c>
      <c r="BP292" s="174">
        <f t="shared" ca="1" si="171"/>
        <v>0</v>
      </c>
      <c r="BQ292" s="174">
        <f t="shared" ca="1" si="171"/>
        <v>0</v>
      </c>
      <c r="BR292" s="174">
        <f t="shared" ca="1" si="171"/>
        <v>0</v>
      </c>
      <c r="BS292" s="177">
        <f t="shared" ca="1" si="172"/>
        <v>0</v>
      </c>
      <c r="BT292" s="175"/>
      <c r="BU292" s="178">
        <f ca="1">IF(NOT(debteliminator),0,IF(OR(E$11=0,W291+AM292-BD292&lt;=E$11),0,MIN(W291+AM292-BD292-E$11,$C292)))</f>
        <v>0</v>
      </c>
      <c r="BV292" s="174">
        <f ca="1">IF(NOT(debteliminator),0,IF(OR(F$11=0,X291+AN292-BE292&lt;=F$11),0,MIN(X291+AN292-BE292-F$11,$C292-SUM($BU292:BU292))))</f>
        <v>0</v>
      </c>
      <c r="BW292" s="174">
        <f ca="1">IF(NOT(debteliminator),0,IF(OR(G$11=0,Y291+AO292-BF292&lt;=G$11),0,MIN(Y291+AO292-BF292-G$11,$C292-SUM($BU292:BV292))))</f>
        <v>0</v>
      </c>
      <c r="BX292" s="174">
        <f ca="1">IF(NOT(debteliminator),0,IF(OR(H$11=0,Z291+AP292-BG292&lt;=H$11),0,MIN(Z291+AP292-BG292-H$11,$C292-SUM($BU292:BW292))))</f>
        <v>0</v>
      </c>
      <c r="BY292" s="174">
        <f ca="1">IF(NOT(debteliminator),0,IF(OR(I$11=0,AA291+AQ292-BH292&lt;=I$11),0,MIN(AA291+AQ292-BH292-I$11,$C292-SUM($BU292:BX292))))</f>
        <v>0</v>
      </c>
      <c r="BZ292" s="174">
        <f ca="1">IF(NOT(debteliminator),0,IF(OR(J$11=0,AB291+AR292-BI292&lt;=J$11),0,MIN(AB291+AR292-BI292-J$11,$C292-SUM($BU292:BY292))))</f>
        <v>0</v>
      </c>
      <c r="CA292" s="174">
        <f ca="1">IF(NOT(debteliminator),0,IF(OR(K$11=0,AC291+AS292-BJ292&lt;=K$11),0,MIN(AC291+AS292-BJ292-K$11,$C292-SUM($BU292:BZ292))))</f>
        <v>0</v>
      </c>
      <c r="CB292" s="174">
        <f ca="1">IF(NOT(debteliminator),0,IF(OR(L$11=0,AD291+AT292-BK292&lt;=L$11),0,MIN(AD291+AT292-BK292-L$11,$C292-SUM($BU292:CA292))))</f>
        <v>0</v>
      </c>
      <c r="CC292" s="174">
        <f ca="1">IF(NOT(debteliminator),0,IF(OR(M$11=0,AE291+AU292-BL292&lt;=M$11),0,MIN(AE291+AU292-BL292-M$11,$C292-SUM($BU292:CB292))))</f>
        <v>0</v>
      </c>
      <c r="CD292" s="174">
        <f ca="1">IF(NOT(debteliminator),0,IF(OR(N$11=0,AF291+AV292-BM292&lt;=N$11),0,MIN(AF291+AV292-BM292-N$11,$C292-SUM($BU292:CC292))))</f>
        <v>0</v>
      </c>
      <c r="CE292" s="174">
        <f ca="1">IF(NOT(debteliminator),0,IF(OR(O$11=0,AG291+AW292-BN292&lt;=O$11),0,MIN(AG291+AW292-BN292-O$11,$C292-SUM($BU292:CD292))))</f>
        <v>0</v>
      </c>
      <c r="CF292" s="174">
        <f ca="1">IF(NOT(debteliminator),0,IF(OR(P$11=0,AH291+AX292-BO292&lt;=P$11),0,MIN(AH291+AX292-BO292-P$11,$C292-SUM($BU292:CE292))))</f>
        <v>0</v>
      </c>
      <c r="CG292" s="174">
        <f ca="1">IF(NOT(debteliminator),0,IF(OR(Q$11=0,AI291+AY292-BP292&lt;=Q$11),0,MIN(AI291+AY292-BP292-Q$11,$C292-SUM($BU292:CF292))))</f>
        <v>0</v>
      </c>
      <c r="CH292" s="174">
        <f ca="1">IF(NOT(debteliminator),0,IF(OR(R$11=0,AJ291+AZ292-BQ292&lt;=R$11),0,MIN(AJ291+AZ292-BQ292-R$11,$C292-SUM($BU292:CG292))))</f>
        <v>0</v>
      </c>
      <c r="CI292" s="174">
        <f ca="1">IF(NOT(debteliminator),0,IF(OR(S$11=0,AK291+BA292-BR292&lt;=S$11),0,MIN(AK291+BA292-BR292-S$11,$C292-SUM($BU292:CH292))))</f>
        <v>0</v>
      </c>
      <c r="CJ292" s="177">
        <f t="shared" ca="1" si="173"/>
        <v>0</v>
      </c>
      <c r="CL292" s="178">
        <f t="shared" ca="1" si="176"/>
        <v>0</v>
      </c>
      <c r="CM292" s="174">
        <f ca="1">IF(X291&lt;=0,0,IF($C292-$CJ292&lt;=SUM($CL292:CL292),0,IF(BE292+$C292-$CJ292-SUM($CL292:CL292)&gt;X291+AN292,X291+AN292-BE292,$C292-$CJ292-SUM($CL292:CL292))))</f>
        <v>0</v>
      </c>
      <c r="CN292" s="174">
        <f ca="1">IF(Y291&lt;=0,0,IF($C292-$CJ292&lt;=SUM($CL292:CM292),0,IF(BF292+$C292-$CJ292-SUM($CL292:CM292)&gt;Y291+AO292,Y291+AO292-BF292,$C292-$CJ292-SUM($CL292:CM292))))</f>
        <v>0</v>
      </c>
      <c r="CO292" s="174">
        <f ca="1">IF(Z291&lt;=0,0,IF($C292-$CJ292&lt;=SUM($CL292:CN292),0,IF(BG292+$C292-$CJ292-SUM($CL292:CN292)&gt;Z291+AP292,Z291+AP292-BG292,$C292-$CJ292-SUM($CL292:CN292))))</f>
        <v>0</v>
      </c>
      <c r="CP292" s="174">
        <f ca="1">IF(AA291&lt;=0,0,IF($C292-$CJ292&lt;=SUM($CL292:CO292),0,IF(BH292+$C292-$CJ292-SUM($CL292:CO292)&gt;AA291+AQ292,AA291+AQ292-BH292,$C292-$CJ292-SUM($CL292:CO292))))</f>
        <v>0</v>
      </c>
      <c r="CQ292" s="174">
        <f ca="1">IF(AB291&lt;=0,0,IF($C292-$CJ292&lt;=SUM($CL292:CP292),0,IF(BI292+$C292-$CJ292-SUM($CL292:CP292)&gt;AB291+AR292,AB291+AR292-BI292,$C292-$CJ292-SUM($CL292:CP292))))</f>
        <v>0</v>
      </c>
      <c r="CR292" s="174">
        <f ca="1">IF(AC291&lt;=0,0,IF($C292-$CJ292&lt;=SUM($CL292:CQ292),0,IF(BJ292+$C292-$CJ292-SUM($CL292:CQ292)&gt;AC291+AS292,AC291+AS292-BJ292,$C292-$CJ292-SUM($CL292:CQ292))))</f>
        <v>0</v>
      </c>
      <c r="CS292" s="174">
        <f ca="1">IF(AD291&lt;=0,0,IF($C292-$CJ292&lt;=SUM($CL292:CR292),0,IF(BK292+$C292-$CJ292-SUM($CL292:CR292)&gt;AD291+AT292,AD291+AT292-BK292,$C292-$CJ292-SUM($CL292:CR292))))</f>
        <v>0</v>
      </c>
      <c r="CT292" s="174">
        <f ca="1">IF(AE291&lt;=0,0,IF($C292-$CJ292&lt;=SUM($CL292:CS292),0,IF(BL292+$C292-$CJ292-SUM($CL292:CS292)&gt;AE291+AU292,AE291+AU292-BL292,$C292-$CJ292-SUM($CL292:CS292))))</f>
        <v>0</v>
      </c>
      <c r="CU292" s="174">
        <f ca="1">IF(AF291&lt;=0,0,IF($C292-$CJ292&lt;=SUM($CL292:CT292),0,IF(BM292+$C292-$CJ292-SUM($CL292:CT292)&gt;AF291+AV292,AF291+AV292-BM292,$C292-$CJ292-SUM($CL292:CT292))))</f>
        <v>0</v>
      </c>
      <c r="CV292" s="174">
        <f ca="1">IF(AG291&lt;=0,0,IF($C292-$CJ292&lt;=SUM($CL292:CU292),0,IF(BN292+$C292-$CJ292-SUM($CL292:CU292)&gt;AG291+AW292,AG291+AW292-BN292,$C292-$CJ292-SUM($CL292:CU292))))</f>
        <v>0</v>
      </c>
      <c r="CW292" s="174">
        <f ca="1">IF(AH291&lt;=0,0,IF($C292-$CJ292&lt;=SUM($CL292:CV292),0,IF(BO292+$C292-$CJ292-SUM($CL292:CV292)&gt;AH291+AX292,AH291+AX292-BO292,$C292-$CJ292-SUM($CL292:CV292))))</f>
        <v>0</v>
      </c>
      <c r="CX292" s="174">
        <f ca="1">IF(AI291&lt;=0,0,IF($C292-$CJ292&lt;=SUM($CL292:CW292),0,IF(BP292+$C292-$CJ292-SUM($CL292:CW292)&gt;AI291+AY292,AI291+AY292-BP292,$C292-$CJ292-SUM($CL292:CW292))))</f>
        <v>0</v>
      </c>
      <c r="CY292" s="174">
        <f ca="1">IF(AJ291&lt;=0,0,IF($C292-$CJ292&lt;=SUM($CL292:CX292),0,IF(BQ292+$C292-$CJ292-SUM($CL292:CX292)&gt;AJ291+AZ292,AJ291+AZ292-BQ292,$C292-$CJ292-SUM($CL292:CX292))))</f>
        <v>0</v>
      </c>
      <c r="CZ292" s="174">
        <f ca="1">IF(AK291&lt;=0,0,IF($C292-$CJ292&lt;=SUM($CL292:CY292),0,IF(BR292+$C292-$CJ292-SUM($CL292:CY292)&gt;AK291+BA292,AK291+BA292-BR292,$C292-$CJ292-SUM($CL292:CY292))))</f>
        <v>0</v>
      </c>
      <c r="DA292" s="176"/>
      <c r="DB292" s="176"/>
    </row>
    <row r="293" spans="1:106">
      <c r="A293" s="165" t="str">
        <f t="shared" ca="1" si="162"/>
        <v/>
      </c>
      <c r="B293" s="166" t="e">
        <f t="shared" ca="1" si="174"/>
        <v>#N/A</v>
      </c>
      <c r="C293" s="169" t="str">
        <f ca="1">IF(A293="","",IF(debteliminator,IF(($E$7-BS293)&lt;0,0,$E$7-BS293),0)+D293)</f>
        <v/>
      </c>
      <c r="D293" s="420"/>
      <c r="E293" s="172">
        <f t="shared" ca="1" si="175"/>
        <v>0</v>
      </c>
      <c r="F293" s="172">
        <f t="shared" ca="1" si="139"/>
        <v>0</v>
      </c>
      <c r="G293" s="172">
        <f t="shared" ca="1" si="140"/>
        <v>0</v>
      </c>
      <c r="H293" s="172">
        <f t="shared" ca="1" si="141"/>
        <v>0</v>
      </c>
      <c r="I293" s="172">
        <f t="shared" ca="1" si="142"/>
        <v>0</v>
      </c>
      <c r="J293" s="172">
        <f t="shared" ca="1" si="143"/>
        <v>0</v>
      </c>
      <c r="K293" s="172">
        <f t="shared" ca="1" si="144"/>
        <v>0</v>
      </c>
      <c r="L293" s="172">
        <f t="shared" ca="1" si="145"/>
        <v>0</v>
      </c>
      <c r="M293" s="172">
        <f t="shared" ca="1" si="146"/>
        <v>0</v>
      </c>
      <c r="N293" s="172">
        <f t="shared" ca="1" si="147"/>
        <v>0</v>
      </c>
      <c r="O293" s="172">
        <f t="shared" ca="1" si="148"/>
        <v>0</v>
      </c>
      <c r="P293" s="172">
        <f t="shared" ca="1" si="149"/>
        <v>0</v>
      </c>
      <c r="Q293" s="172">
        <f t="shared" ca="1" si="150"/>
        <v>0</v>
      </c>
      <c r="R293" s="172">
        <f t="shared" ca="1" si="151"/>
        <v>0</v>
      </c>
      <c r="S293" s="172">
        <f t="shared" ca="1" si="152"/>
        <v>0</v>
      </c>
      <c r="U293" s="169">
        <f t="shared" ca="1" si="163"/>
        <v>0</v>
      </c>
      <c r="V293" s="173">
        <f t="shared" ca="1" si="164"/>
        <v>0</v>
      </c>
      <c r="W293" s="174">
        <f t="shared" ca="1" si="165"/>
        <v>0</v>
      </c>
      <c r="X293" s="174">
        <f t="shared" ca="1" si="166"/>
        <v>0</v>
      </c>
      <c r="Y293" s="174">
        <f t="shared" ca="1" si="166"/>
        <v>0</v>
      </c>
      <c r="Z293" s="174">
        <f t="shared" ca="1" si="166"/>
        <v>0</v>
      </c>
      <c r="AA293" s="174">
        <f t="shared" ca="1" si="166"/>
        <v>0</v>
      </c>
      <c r="AB293" s="174">
        <f t="shared" ca="1" si="166"/>
        <v>0</v>
      </c>
      <c r="AC293" s="174">
        <f t="shared" ca="1" si="166"/>
        <v>0</v>
      </c>
      <c r="AD293" s="174">
        <f t="shared" ca="1" si="166"/>
        <v>0</v>
      </c>
      <c r="AE293" s="174">
        <f t="shared" ca="1" si="166"/>
        <v>0</v>
      </c>
      <c r="AF293" s="174">
        <f t="shared" ca="1" si="166"/>
        <v>0</v>
      </c>
      <c r="AG293" s="174">
        <f t="shared" ca="1" si="166"/>
        <v>0</v>
      </c>
      <c r="AH293" s="174">
        <f t="shared" ca="1" si="166"/>
        <v>0</v>
      </c>
      <c r="AI293" s="174">
        <f t="shared" ca="1" si="166"/>
        <v>0</v>
      </c>
      <c r="AJ293" s="174">
        <f t="shared" ca="1" si="166"/>
        <v>0</v>
      </c>
      <c r="AK293" s="174">
        <f t="shared" ca="1" si="166"/>
        <v>0</v>
      </c>
      <c r="AL293" s="179"/>
      <c r="AM293" s="174">
        <f t="shared" ca="1" si="167"/>
        <v>0</v>
      </c>
      <c r="AN293" s="174">
        <f t="shared" ca="1" si="168"/>
        <v>0</v>
      </c>
      <c r="AO293" s="174">
        <f t="shared" ca="1" si="168"/>
        <v>0</v>
      </c>
      <c r="AP293" s="174">
        <f t="shared" ca="1" si="168"/>
        <v>0</v>
      </c>
      <c r="AQ293" s="174">
        <f t="shared" ca="1" si="168"/>
        <v>0</v>
      </c>
      <c r="AR293" s="174">
        <f t="shared" ca="1" si="168"/>
        <v>0</v>
      </c>
      <c r="AS293" s="174">
        <f t="shared" ca="1" si="168"/>
        <v>0</v>
      </c>
      <c r="AT293" s="174">
        <f t="shared" ca="1" si="168"/>
        <v>0</v>
      </c>
      <c r="AU293" s="174">
        <f t="shared" ca="1" si="168"/>
        <v>0</v>
      </c>
      <c r="AV293" s="174">
        <f t="shared" ca="1" si="168"/>
        <v>0</v>
      </c>
      <c r="AW293" s="174">
        <f t="shared" ca="1" si="168"/>
        <v>0</v>
      </c>
      <c r="AX293" s="174">
        <f t="shared" ca="1" si="168"/>
        <v>0</v>
      </c>
      <c r="AY293" s="174">
        <f t="shared" ca="1" si="168"/>
        <v>0</v>
      </c>
      <c r="AZ293" s="174">
        <f t="shared" ca="1" si="168"/>
        <v>0</v>
      </c>
      <c r="BA293" s="174">
        <f t="shared" ca="1" si="168"/>
        <v>0</v>
      </c>
      <c r="BB293" s="175">
        <f t="shared" ca="1" si="169"/>
        <v>0</v>
      </c>
      <c r="BC293" s="176"/>
      <c r="BD293" s="174">
        <f t="shared" ca="1" si="170"/>
        <v>0</v>
      </c>
      <c r="BE293" s="174">
        <f t="shared" ca="1" si="171"/>
        <v>0</v>
      </c>
      <c r="BF293" s="174">
        <f t="shared" ca="1" si="171"/>
        <v>0</v>
      </c>
      <c r="BG293" s="174">
        <f t="shared" ca="1" si="171"/>
        <v>0</v>
      </c>
      <c r="BH293" s="174">
        <f t="shared" ca="1" si="171"/>
        <v>0</v>
      </c>
      <c r="BI293" s="174">
        <f t="shared" ca="1" si="171"/>
        <v>0</v>
      </c>
      <c r="BJ293" s="174">
        <f t="shared" ca="1" si="171"/>
        <v>0</v>
      </c>
      <c r="BK293" s="174">
        <f t="shared" ca="1" si="171"/>
        <v>0</v>
      </c>
      <c r="BL293" s="174">
        <f t="shared" ca="1" si="171"/>
        <v>0</v>
      </c>
      <c r="BM293" s="174">
        <f t="shared" ca="1" si="171"/>
        <v>0</v>
      </c>
      <c r="BN293" s="174">
        <f t="shared" ca="1" si="171"/>
        <v>0</v>
      </c>
      <c r="BO293" s="174">
        <f t="shared" ca="1" si="171"/>
        <v>0</v>
      </c>
      <c r="BP293" s="174">
        <f t="shared" ca="1" si="171"/>
        <v>0</v>
      </c>
      <c r="BQ293" s="174">
        <f t="shared" ca="1" si="171"/>
        <v>0</v>
      </c>
      <c r="BR293" s="174">
        <f t="shared" ca="1" si="171"/>
        <v>0</v>
      </c>
      <c r="BS293" s="177">
        <f t="shared" ca="1" si="172"/>
        <v>0</v>
      </c>
      <c r="BT293" s="175"/>
      <c r="BU293" s="178">
        <f ca="1">IF(NOT(debteliminator),0,IF(OR(E$11=0,W292+AM293-BD293&lt;=E$11),0,MIN(W292+AM293-BD293-E$11,$C293)))</f>
        <v>0</v>
      </c>
      <c r="BV293" s="174">
        <f ca="1">IF(NOT(debteliminator),0,IF(OR(F$11=0,X292+AN293-BE293&lt;=F$11),0,MIN(X292+AN293-BE293-F$11,$C293-SUM($BU293:BU293))))</f>
        <v>0</v>
      </c>
      <c r="BW293" s="174">
        <f ca="1">IF(NOT(debteliminator),0,IF(OR(G$11=0,Y292+AO293-BF293&lt;=G$11),0,MIN(Y292+AO293-BF293-G$11,$C293-SUM($BU293:BV293))))</f>
        <v>0</v>
      </c>
      <c r="BX293" s="174">
        <f ca="1">IF(NOT(debteliminator),0,IF(OR(H$11=0,Z292+AP293-BG293&lt;=H$11),0,MIN(Z292+AP293-BG293-H$11,$C293-SUM($BU293:BW293))))</f>
        <v>0</v>
      </c>
      <c r="BY293" s="174">
        <f ca="1">IF(NOT(debteliminator),0,IF(OR(I$11=0,AA292+AQ293-BH293&lt;=I$11),0,MIN(AA292+AQ293-BH293-I$11,$C293-SUM($BU293:BX293))))</f>
        <v>0</v>
      </c>
      <c r="BZ293" s="174">
        <f ca="1">IF(NOT(debteliminator),0,IF(OR(J$11=0,AB292+AR293-BI293&lt;=J$11),0,MIN(AB292+AR293-BI293-J$11,$C293-SUM($BU293:BY293))))</f>
        <v>0</v>
      </c>
      <c r="CA293" s="174">
        <f ca="1">IF(NOT(debteliminator),0,IF(OR(K$11=0,AC292+AS293-BJ293&lt;=K$11),0,MIN(AC292+AS293-BJ293-K$11,$C293-SUM($BU293:BZ293))))</f>
        <v>0</v>
      </c>
      <c r="CB293" s="174">
        <f ca="1">IF(NOT(debteliminator),0,IF(OR(L$11=0,AD292+AT293-BK293&lt;=L$11),0,MIN(AD292+AT293-BK293-L$11,$C293-SUM($BU293:CA293))))</f>
        <v>0</v>
      </c>
      <c r="CC293" s="174">
        <f ca="1">IF(NOT(debteliminator),0,IF(OR(M$11=0,AE292+AU293-BL293&lt;=M$11),0,MIN(AE292+AU293-BL293-M$11,$C293-SUM($BU293:CB293))))</f>
        <v>0</v>
      </c>
      <c r="CD293" s="174">
        <f ca="1">IF(NOT(debteliminator),0,IF(OR(N$11=0,AF292+AV293-BM293&lt;=N$11),0,MIN(AF292+AV293-BM293-N$11,$C293-SUM($BU293:CC293))))</f>
        <v>0</v>
      </c>
      <c r="CE293" s="174">
        <f ca="1">IF(NOT(debteliminator),0,IF(OR(O$11=0,AG292+AW293-BN293&lt;=O$11),0,MIN(AG292+AW293-BN293-O$11,$C293-SUM($BU293:CD293))))</f>
        <v>0</v>
      </c>
      <c r="CF293" s="174">
        <f ca="1">IF(NOT(debteliminator),0,IF(OR(P$11=0,AH292+AX293-BO293&lt;=P$11),0,MIN(AH292+AX293-BO293-P$11,$C293-SUM($BU293:CE293))))</f>
        <v>0</v>
      </c>
      <c r="CG293" s="174">
        <f ca="1">IF(NOT(debteliminator),0,IF(OR(Q$11=0,AI292+AY293-BP293&lt;=Q$11),0,MIN(AI292+AY293-BP293-Q$11,$C293-SUM($BU293:CF293))))</f>
        <v>0</v>
      </c>
      <c r="CH293" s="174">
        <f ca="1">IF(NOT(debteliminator),0,IF(OR(R$11=0,AJ292+AZ293-BQ293&lt;=R$11),0,MIN(AJ292+AZ293-BQ293-R$11,$C293-SUM($BU293:CG293))))</f>
        <v>0</v>
      </c>
      <c r="CI293" s="174">
        <f ca="1">IF(NOT(debteliminator),0,IF(OR(S$11=0,AK292+BA293-BR293&lt;=S$11),0,MIN(AK292+BA293-BR293-S$11,$C293-SUM($BU293:CH293))))</f>
        <v>0</v>
      </c>
      <c r="CJ293" s="177">
        <f t="shared" ca="1" si="173"/>
        <v>0</v>
      </c>
      <c r="CL293" s="178">
        <f t="shared" ca="1" si="176"/>
        <v>0</v>
      </c>
      <c r="CM293" s="174">
        <f ca="1">IF(X292&lt;=0,0,IF($C293-$CJ293&lt;=SUM($CL293:CL293),0,IF(BE293+$C293-$CJ293-SUM($CL293:CL293)&gt;X292+AN293,X292+AN293-BE293,$C293-$CJ293-SUM($CL293:CL293))))</f>
        <v>0</v>
      </c>
      <c r="CN293" s="174">
        <f ca="1">IF(Y292&lt;=0,0,IF($C293-$CJ293&lt;=SUM($CL293:CM293),0,IF(BF293+$C293-$CJ293-SUM($CL293:CM293)&gt;Y292+AO293,Y292+AO293-BF293,$C293-$CJ293-SUM($CL293:CM293))))</f>
        <v>0</v>
      </c>
      <c r="CO293" s="174">
        <f ca="1">IF(Z292&lt;=0,0,IF($C293-$CJ293&lt;=SUM($CL293:CN293),0,IF(BG293+$C293-$CJ293-SUM($CL293:CN293)&gt;Z292+AP293,Z292+AP293-BG293,$C293-$CJ293-SUM($CL293:CN293))))</f>
        <v>0</v>
      </c>
      <c r="CP293" s="174">
        <f ca="1">IF(AA292&lt;=0,0,IF($C293-$CJ293&lt;=SUM($CL293:CO293),0,IF(BH293+$C293-$CJ293-SUM($CL293:CO293)&gt;AA292+AQ293,AA292+AQ293-BH293,$C293-$CJ293-SUM($CL293:CO293))))</f>
        <v>0</v>
      </c>
      <c r="CQ293" s="174">
        <f ca="1">IF(AB292&lt;=0,0,IF($C293-$CJ293&lt;=SUM($CL293:CP293),0,IF(BI293+$C293-$CJ293-SUM($CL293:CP293)&gt;AB292+AR293,AB292+AR293-BI293,$C293-$CJ293-SUM($CL293:CP293))))</f>
        <v>0</v>
      </c>
      <c r="CR293" s="174">
        <f ca="1">IF(AC292&lt;=0,0,IF($C293-$CJ293&lt;=SUM($CL293:CQ293),0,IF(BJ293+$C293-$CJ293-SUM($CL293:CQ293)&gt;AC292+AS293,AC292+AS293-BJ293,$C293-$CJ293-SUM($CL293:CQ293))))</f>
        <v>0</v>
      </c>
      <c r="CS293" s="174">
        <f ca="1">IF(AD292&lt;=0,0,IF($C293-$CJ293&lt;=SUM($CL293:CR293),0,IF(BK293+$C293-$CJ293-SUM($CL293:CR293)&gt;AD292+AT293,AD292+AT293-BK293,$C293-$CJ293-SUM($CL293:CR293))))</f>
        <v>0</v>
      </c>
      <c r="CT293" s="174">
        <f ca="1">IF(AE292&lt;=0,0,IF($C293-$CJ293&lt;=SUM($CL293:CS293),0,IF(BL293+$C293-$CJ293-SUM($CL293:CS293)&gt;AE292+AU293,AE292+AU293-BL293,$C293-$CJ293-SUM($CL293:CS293))))</f>
        <v>0</v>
      </c>
      <c r="CU293" s="174">
        <f ca="1">IF(AF292&lt;=0,0,IF($C293-$CJ293&lt;=SUM($CL293:CT293),0,IF(BM293+$C293-$CJ293-SUM($CL293:CT293)&gt;AF292+AV293,AF292+AV293-BM293,$C293-$CJ293-SUM($CL293:CT293))))</f>
        <v>0</v>
      </c>
      <c r="CV293" s="174">
        <f ca="1">IF(AG292&lt;=0,0,IF($C293-$CJ293&lt;=SUM($CL293:CU293),0,IF(BN293+$C293-$CJ293-SUM($CL293:CU293)&gt;AG292+AW293,AG292+AW293-BN293,$C293-$CJ293-SUM($CL293:CU293))))</f>
        <v>0</v>
      </c>
      <c r="CW293" s="174">
        <f ca="1">IF(AH292&lt;=0,0,IF($C293-$CJ293&lt;=SUM($CL293:CV293),0,IF(BO293+$C293-$CJ293-SUM($CL293:CV293)&gt;AH292+AX293,AH292+AX293-BO293,$C293-$CJ293-SUM($CL293:CV293))))</f>
        <v>0</v>
      </c>
      <c r="CX293" s="174">
        <f ca="1">IF(AI292&lt;=0,0,IF($C293-$CJ293&lt;=SUM($CL293:CW293),0,IF(BP293+$C293-$CJ293-SUM($CL293:CW293)&gt;AI292+AY293,AI292+AY293-BP293,$C293-$CJ293-SUM($CL293:CW293))))</f>
        <v>0</v>
      </c>
      <c r="CY293" s="174">
        <f ca="1">IF(AJ292&lt;=0,0,IF($C293-$CJ293&lt;=SUM($CL293:CX293),0,IF(BQ293+$C293-$CJ293-SUM($CL293:CX293)&gt;AJ292+AZ293,AJ292+AZ293-BQ293,$C293-$CJ293-SUM($CL293:CX293))))</f>
        <v>0</v>
      </c>
      <c r="CZ293" s="174">
        <f ca="1">IF(AK292&lt;=0,0,IF($C293-$CJ293&lt;=SUM($CL293:CY293),0,IF(BR293+$C293-$CJ293-SUM($CL293:CY293)&gt;AK292+BA293,AK292+BA293-BR293,$C293-$CJ293-SUM($CL293:CY293))))</f>
        <v>0</v>
      </c>
      <c r="DA293" s="176"/>
      <c r="DB293" s="176"/>
    </row>
    <row r="294" spans="1:106">
      <c r="A294" s="165" t="str">
        <f t="shared" ca="1" si="162"/>
        <v/>
      </c>
      <c r="B294" s="166" t="e">
        <f t="shared" ca="1" si="174"/>
        <v>#N/A</v>
      </c>
      <c r="C294" s="169" t="str">
        <f ca="1">IF(A294="","",IF(debteliminator,IF(($E$7-BS294)&lt;0,0,$E$7-BS294),0)+D294)</f>
        <v/>
      </c>
      <c r="D294" s="420"/>
      <c r="E294" s="172">
        <f t="shared" ca="1" si="175"/>
        <v>0</v>
      </c>
      <c r="F294" s="172">
        <f t="shared" ca="1" si="139"/>
        <v>0</v>
      </c>
      <c r="G294" s="172">
        <f t="shared" ca="1" si="140"/>
        <v>0</v>
      </c>
      <c r="H294" s="172">
        <f t="shared" ca="1" si="141"/>
        <v>0</v>
      </c>
      <c r="I294" s="172">
        <f t="shared" ca="1" si="142"/>
        <v>0</v>
      </c>
      <c r="J294" s="172">
        <f t="shared" ca="1" si="143"/>
        <v>0</v>
      </c>
      <c r="K294" s="172">
        <f t="shared" ca="1" si="144"/>
        <v>0</v>
      </c>
      <c r="L294" s="172">
        <f t="shared" ca="1" si="145"/>
        <v>0</v>
      </c>
      <c r="M294" s="172">
        <f t="shared" ca="1" si="146"/>
        <v>0</v>
      </c>
      <c r="N294" s="172">
        <f t="shared" ca="1" si="147"/>
        <v>0</v>
      </c>
      <c r="O294" s="172">
        <f t="shared" ca="1" si="148"/>
        <v>0</v>
      </c>
      <c r="P294" s="172">
        <f t="shared" ca="1" si="149"/>
        <v>0</v>
      </c>
      <c r="Q294" s="172">
        <f t="shared" ca="1" si="150"/>
        <v>0</v>
      </c>
      <c r="R294" s="172">
        <f t="shared" ca="1" si="151"/>
        <v>0</v>
      </c>
      <c r="S294" s="172">
        <f t="shared" ca="1" si="152"/>
        <v>0</v>
      </c>
      <c r="U294" s="169">
        <f t="shared" ca="1" si="163"/>
        <v>0</v>
      </c>
      <c r="V294" s="173">
        <f t="shared" ca="1" si="164"/>
        <v>0</v>
      </c>
      <c r="W294" s="174">
        <f t="shared" ca="1" si="165"/>
        <v>0</v>
      </c>
      <c r="X294" s="174">
        <f t="shared" ca="1" si="166"/>
        <v>0</v>
      </c>
      <c r="Y294" s="174">
        <f t="shared" ca="1" si="166"/>
        <v>0</v>
      </c>
      <c r="Z294" s="174">
        <f t="shared" ca="1" si="166"/>
        <v>0</v>
      </c>
      <c r="AA294" s="174">
        <f t="shared" ca="1" si="166"/>
        <v>0</v>
      </c>
      <c r="AB294" s="174">
        <f t="shared" ca="1" si="166"/>
        <v>0</v>
      </c>
      <c r="AC294" s="174">
        <f t="shared" ca="1" si="166"/>
        <v>0</v>
      </c>
      <c r="AD294" s="174">
        <f t="shared" ca="1" si="166"/>
        <v>0</v>
      </c>
      <c r="AE294" s="174">
        <f t="shared" ca="1" si="166"/>
        <v>0</v>
      </c>
      <c r="AF294" s="174">
        <f t="shared" ca="1" si="166"/>
        <v>0</v>
      </c>
      <c r="AG294" s="174">
        <f t="shared" ca="1" si="166"/>
        <v>0</v>
      </c>
      <c r="AH294" s="174">
        <f t="shared" ca="1" si="166"/>
        <v>0</v>
      </c>
      <c r="AI294" s="174">
        <f t="shared" ca="1" si="166"/>
        <v>0</v>
      </c>
      <c r="AJ294" s="174">
        <f t="shared" ca="1" si="166"/>
        <v>0</v>
      </c>
      <c r="AK294" s="174">
        <f t="shared" ca="1" si="166"/>
        <v>0</v>
      </c>
      <c r="AL294" s="179"/>
      <c r="AM294" s="174">
        <f t="shared" ca="1" si="167"/>
        <v>0</v>
      </c>
      <c r="AN294" s="174">
        <f t="shared" ca="1" si="168"/>
        <v>0</v>
      </c>
      <c r="AO294" s="174">
        <f t="shared" ca="1" si="168"/>
        <v>0</v>
      </c>
      <c r="AP294" s="174">
        <f t="shared" ca="1" si="168"/>
        <v>0</v>
      </c>
      <c r="AQ294" s="174">
        <f t="shared" ca="1" si="168"/>
        <v>0</v>
      </c>
      <c r="AR294" s="174">
        <f t="shared" ca="1" si="168"/>
        <v>0</v>
      </c>
      <c r="AS294" s="174">
        <f t="shared" ca="1" si="168"/>
        <v>0</v>
      </c>
      <c r="AT294" s="174">
        <f t="shared" ca="1" si="168"/>
        <v>0</v>
      </c>
      <c r="AU294" s="174">
        <f t="shared" ca="1" si="168"/>
        <v>0</v>
      </c>
      <c r="AV294" s="174">
        <f t="shared" ca="1" si="168"/>
        <v>0</v>
      </c>
      <c r="AW294" s="174">
        <f t="shared" ca="1" si="168"/>
        <v>0</v>
      </c>
      <c r="AX294" s="174">
        <f t="shared" ca="1" si="168"/>
        <v>0</v>
      </c>
      <c r="AY294" s="174">
        <f t="shared" ca="1" si="168"/>
        <v>0</v>
      </c>
      <c r="AZ294" s="174">
        <f t="shared" ca="1" si="168"/>
        <v>0</v>
      </c>
      <c r="BA294" s="174">
        <f t="shared" ca="1" si="168"/>
        <v>0</v>
      </c>
      <c r="BB294" s="175">
        <f t="shared" ca="1" si="169"/>
        <v>0</v>
      </c>
      <c r="BC294" s="176"/>
      <c r="BD294" s="174">
        <f t="shared" ca="1" si="170"/>
        <v>0</v>
      </c>
      <c r="BE294" s="174">
        <f t="shared" ca="1" si="171"/>
        <v>0</v>
      </c>
      <c r="BF294" s="174">
        <f t="shared" ca="1" si="171"/>
        <v>0</v>
      </c>
      <c r="BG294" s="174">
        <f t="shared" ca="1" si="171"/>
        <v>0</v>
      </c>
      <c r="BH294" s="174">
        <f t="shared" ca="1" si="171"/>
        <v>0</v>
      </c>
      <c r="BI294" s="174">
        <f t="shared" ca="1" si="171"/>
        <v>0</v>
      </c>
      <c r="BJ294" s="174">
        <f t="shared" ca="1" si="171"/>
        <v>0</v>
      </c>
      <c r="BK294" s="174">
        <f t="shared" ca="1" si="171"/>
        <v>0</v>
      </c>
      <c r="BL294" s="174">
        <f t="shared" ca="1" si="171"/>
        <v>0</v>
      </c>
      <c r="BM294" s="174">
        <f t="shared" ca="1" si="171"/>
        <v>0</v>
      </c>
      <c r="BN294" s="174">
        <f t="shared" ca="1" si="171"/>
        <v>0</v>
      </c>
      <c r="BO294" s="174">
        <f t="shared" ca="1" si="171"/>
        <v>0</v>
      </c>
      <c r="BP294" s="174">
        <f t="shared" ca="1" si="171"/>
        <v>0</v>
      </c>
      <c r="BQ294" s="174">
        <f t="shared" ca="1" si="171"/>
        <v>0</v>
      </c>
      <c r="BR294" s="174">
        <f t="shared" ca="1" si="171"/>
        <v>0</v>
      </c>
      <c r="BS294" s="177">
        <f t="shared" ca="1" si="172"/>
        <v>0</v>
      </c>
      <c r="BT294" s="175"/>
      <c r="BU294" s="178">
        <f ca="1">IF(NOT(debteliminator),0,IF(OR(E$11=0,W293+AM294-BD294&lt;=E$11),0,MIN(W293+AM294-BD294-E$11,$C294)))</f>
        <v>0</v>
      </c>
      <c r="BV294" s="174">
        <f ca="1">IF(NOT(debteliminator),0,IF(OR(F$11=0,X293+AN294-BE294&lt;=F$11),0,MIN(X293+AN294-BE294-F$11,$C294-SUM($BU294:BU294))))</f>
        <v>0</v>
      </c>
      <c r="BW294" s="174">
        <f ca="1">IF(NOT(debteliminator),0,IF(OR(G$11=0,Y293+AO294-BF294&lt;=G$11),0,MIN(Y293+AO294-BF294-G$11,$C294-SUM($BU294:BV294))))</f>
        <v>0</v>
      </c>
      <c r="BX294" s="174">
        <f ca="1">IF(NOT(debteliminator),0,IF(OR(H$11=0,Z293+AP294-BG294&lt;=H$11),0,MIN(Z293+AP294-BG294-H$11,$C294-SUM($BU294:BW294))))</f>
        <v>0</v>
      </c>
      <c r="BY294" s="174">
        <f ca="1">IF(NOT(debteliminator),0,IF(OR(I$11=0,AA293+AQ294-BH294&lt;=I$11),0,MIN(AA293+AQ294-BH294-I$11,$C294-SUM($BU294:BX294))))</f>
        <v>0</v>
      </c>
      <c r="BZ294" s="174">
        <f ca="1">IF(NOT(debteliminator),0,IF(OR(J$11=0,AB293+AR294-BI294&lt;=J$11),0,MIN(AB293+AR294-BI294-J$11,$C294-SUM($BU294:BY294))))</f>
        <v>0</v>
      </c>
      <c r="CA294" s="174">
        <f ca="1">IF(NOT(debteliminator),0,IF(OR(K$11=0,AC293+AS294-BJ294&lt;=K$11),0,MIN(AC293+AS294-BJ294-K$11,$C294-SUM($BU294:BZ294))))</f>
        <v>0</v>
      </c>
      <c r="CB294" s="174">
        <f ca="1">IF(NOT(debteliminator),0,IF(OR(L$11=0,AD293+AT294-BK294&lt;=L$11),0,MIN(AD293+AT294-BK294-L$11,$C294-SUM($BU294:CA294))))</f>
        <v>0</v>
      </c>
      <c r="CC294" s="174">
        <f ca="1">IF(NOT(debteliminator),0,IF(OR(M$11=0,AE293+AU294-BL294&lt;=M$11),0,MIN(AE293+AU294-BL294-M$11,$C294-SUM($BU294:CB294))))</f>
        <v>0</v>
      </c>
      <c r="CD294" s="174">
        <f ca="1">IF(NOT(debteliminator),0,IF(OR(N$11=0,AF293+AV294-BM294&lt;=N$11),0,MIN(AF293+AV294-BM294-N$11,$C294-SUM($BU294:CC294))))</f>
        <v>0</v>
      </c>
      <c r="CE294" s="174">
        <f ca="1">IF(NOT(debteliminator),0,IF(OR(O$11=0,AG293+AW294-BN294&lt;=O$11),0,MIN(AG293+AW294-BN294-O$11,$C294-SUM($BU294:CD294))))</f>
        <v>0</v>
      </c>
      <c r="CF294" s="174">
        <f ca="1">IF(NOT(debteliminator),0,IF(OR(P$11=0,AH293+AX294-BO294&lt;=P$11),0,MIN(AH293+AX294-BO294-P$11,$C294-SUM($BU294:CE294))))</f>
        <v>0</v>
      </c>
      <c r="CG294" s="174">
        <f ca="1">IF(NOT(debteliminator),0,IF(OR(Q$11=0,AI293+AY294-BP294&lt;=Q$11),0,MIN(AI293+AY294-BP294-Q$11,$C294-SUM($BU294:CF294))))</f>
        <v>0</v>
      </c>
      <c r="CH294" s="174">
        <f ca="1">IF(NOT(debteliminator),0,IF(OR(R$11=0,AJ293+AZ294-BQ294&lt;=R$11),0,MIN(AJ293+AZ294-BQ294-R$11,$C294-SUM($BU294:CG294))))</f>
        <v>0</v>
      </c>
      <c r="CI294" s="174">
        <f ca="1">IF(NOT(debteliminator),0,IF(OR(S$11=0,AK293+BA294-BR294&lt;=S$11),0,MIN(AK293+BA294-BR294-S$11,$C294-SUM($BU294:CH294))))</f>
        <v>0</v>
      </c>
      <c r="CJ294" s="177">
        <f t="shared" ca="1" si="173"/>
        <v>0</v>
      </c>
      <c r="CL294" s="178">
        <f t="shared" ca="1" si="176"/>
        <v>0</v>
      </c>
      <c r="CM294" s="174">
        <f ca="1">IF(X293&lt;=0,0,IF($C294-$CJ294&lt;=SUM($CL294:CL294),0,IF(BE294+$C294-$CJ294-SUM($CL294:CL294)&gt;X293+AN294,X293+AN294-BE294,$C294-$CJ294-SUM($CL294:CL294))))</f>
        <v>0</v>
      </c>
      <c r="CN294" s="174">
        <f ca="1">IF(Y293&lt;=0,0,IF($C294-$CJ294&lt;=SUM($CL294:CM294),0,IF(BF294+$C294-$CJ294-SUM($CL294:CM294)&gt;Y293+AO294,Y293+AO294-BF294,$C294-$CJ294-SUM($CL294:CM294))))</f>
        <v>0</v>
      </c>
      <c r="CO294" s="174">
        <f ca="1">IF(Z293&lt;=0,0,IF($C294-$CJ294&lt;=SUM($CL294:CN294),0,IF(BG294+$C294-$CJ294-SUM($CL294:CN294)&gt;Z293+AP294,Z293+AP294-BG294,$C294-$CJ294-SUM($CL294:CN294))))</f>
        <v>0</v>
      </c>
      <c r="CP294" s="174">
        <f ca="1">IF(AA293&lt;=0,0,IF($C294-$CJ294&lt;=SUM($CL294:CO294),0,IF(BH294+$C294-$CJ294-SUM($CL294:CO294)&gt;AA293+AQ294,AA293+AQ294-BH294,$C294-$CJ294-SUM($CL294:CO294))))</f>
        <v>0</v>
      </c>
      <c r="CQ294" s="174">
        <f ca="1">IF(AB293&lt;=0,0,IF($C294-$CJ294&lt;=SUM($CL294:CP294),0,IF(BI294+$C294-$CJ294-SUM($CL294:CP294)&gt;AB293+AR294,AB293+AR294-BI294,$C294-$CJ294-SUM($CL294:CP294))))</f>
        <v>0</v>
      </c>
      <c r="CR294" s="174">
        <f ca="1">IF(AC293&lt;=0,0,IF($C294-$CJ294&lt;=SUM($CL294:CQ294),0,IF(BJ294+$C294-$CJ294-SUM($CL294:CQ294)&gt;AC293+AS294,AC293+AS294-BJ294,$C294-$CJ294-SUM($CL294:CQ294))))</f>
        <v>0</v>
      </c>
      <c r="CS294" s="174">
        <f ca="1">IF(AD293&lt;=0,0,IF($C294-$CJ294&lt;=SUM($CL294:CR294),0,IF(BK294+$C294-$CJ294-SUM($CL294:CR294)&gt;AD293+AT294,AD293+AT294-BK294,$C294-$CJ294-SUM($CL294:CR294))))</f>
        <v>0</v>
      </c>
      <c r="CT294" s="174">
        <f ca="1">IF(AE293&lt;=0,0,IF($C294-$CJ294&lt;=SUM($CL294:CS294),0,IF(BL294+$C294-$CJ294-SUM($CL294:CS294)&gt;AE293+AU294,AE293+AU294-BL294,$C294-$CJ294-SUM($CL294:CS294))))</f>
        <v>0</v>
      </c>
      <c r="CU294" s="174">
        <f ca="1">IF(AF293&lt;=0,0,IF($C294-$CJ294&lt;=SUM($CL294:CT294),0,IF(BM294+$C294-$CJ294-SUM($CL294:CT294)&gt;AF293+AV294,AF293+AV294-BM294,$C294-$CJ294-SUM($CL294:CT294))))</f>
        <v>0</v>
      </c>
      <c r="CV294" s="174">
        <f ca="1">IF(AG293&lt;=0,0,IF($C294-$CJ294&lt;=SUM($CL294:CU294),0,IF(BN294+$C294-$CJ294-SUM($CL294:CU294)&gt;AG293+AW294,AG293+AW294-BN294,$C294-$CJ294-SUM($CL294:CU294))))</f>
        <v>0</v>
      </c>
      <c r="CW294" s="174">
        <f ca="1">IF(AH293&lt;=0,0,IF($C294-$CJ294&lt;=SUM($CL294:CV294),0,IF(BO294+$C294-$CJ294-SUM($CL294:CV294)&gt;AH293+AX294,AH293+AX294-BO294,$C294-$CJ294-SUM($CL294:CV294))))</f>
        <v>0</v>
      </c>
      <c r="CX294" s="174">
        <f ca="1">IF(AI293&lt;=0,0,IF($C294-$CJ294&lt;=SUM($CL294:CW294),0,IF(BP294+$C294-$CJ294-SUM($CL294:CW294)&gt;AI293+AY294,AI293+AY294-BP294,$C294-$CJ294-SUM($CL294:CW294))))</f>
        <v>0</v>
      </c>
      <c r="CY294" s="174">
        <f ca="1">IF(AJ293&lt;=0,0,IF($C294-$CJ294&lt;=SUM($CL294:CX294),0,IF(BQ294+$C294-$CJ294-SUM($CL294:CX294)&gt;AJ293+AZ294,AJ293+AZ294-BQ294,$C294-$CJ294-SUM($CL294:CX294))))</f>
        <v>0</v>
      </c>
      <c r="CZ294" s="174">
        <f ca="1">IF(AK293&lt;=0,0,IF($C294-$CJ294&lt;=SUM($CL294:CY294),0,IF(BR294+$C294-$CJ294-SUM($CL294:CY294)&gt;AK293+BA294,AK293+BA294-BR294,$C294-$CJ294-SUM($CL294:CY294))))</f>
        <v>0</v>
      </c>
      <c r="DA294" s="176"/>
      <c r="DB294" s="176"/>
    </row>
    <row r="295" spans="1:106">
      <c r="A295" s="165" t="str">
        <f t="shared" ca="1" si="162"/>
        <v/>
      </c>
      <c r="B295" s="166" t="e">
        <f t="shared" ca="1" si="174"/>
        <v>#N/A</v>
      </c>
      <c r="C295" s="169" t="str">
        <f ca="1">IF(A295="","",IF(debteliminator,IF(($E$7-BS295)&lt;0,0,$E$7-BS295),0)+D295)</f>
        <v/>
      </c>
      <c r="D295" s="420"/>
      <c r="E295" s="172">
        <f t="shared" ca="1" si="175"/>
        <v>0</v>
      </c>
      <c r="F295" s="172">
        <f t="shared" ca="1" si="139"/>
        <v>0</v>
      </c>
      <c r="G295" s="172">
        <f t="shared" ca="1" si="140"/>
        <v>0</v>
      </c>
      <c r="H295" s="172">
        <f t="shared" ca="1" si="141"/>
        <v>0</v>
      </c>
      <c r="I295" s="172">
        <f t="shared" ca="1" si="142"/>
        <v>0</v>
      </c>
      <c r="J295" s="172">
        <f t="shared" ca="1" si="143"/>
        <v>0</v>
      </c>
      <c r="K295" s="172">
        <f t="shared" ca="1" si="144"/>
        <v>0</v>
      </c>
      <c r="L295" s="172">
        <f t="shared" ca="1" si="145"/>
        <v>0</v>
      </c>
      <c r="M295" s="172">
        <f t="shared" ca="1" si="146"/>
        <v>0</v>
      </c>
      <c r="N295" s="172">
        <f t="shared" ca="1" si="147"/>
        <v>0</v>
      </c>
      <c r="O295" s="172">
        <f t="shared" ca="1" si="148"/>
        <v>0</v>
      </c>
      <c r="P295" s="172">
        <f t="shared" ca="1" si="149"/>
        <v>0</v>
      </c>
      <c r="Q295" s="172">
        <f t="shared" ca="1" si="150"/>
        <v>0</v>
      </c>
      <c r="R295" s="172">
        <f t="shared" ca="1" si="151"/>
        <v>0</v>
      </c>
      <c r="S295" s="172">
        <f t="shared" ca="1" si="152"/>
        <v>0</v>
      </c>
      <c r="U295" s="169">
        <f t="shared" ca="1" si="163"/>
        <v>0</v>
      </c>
      <c r="V295" s="173">
        <f t="shared" ca="1" si="164"/>
        <v>0</v>
      </c>
      <c r="W295" s="174">
        <f t="shared" ca="1" si="165"/>
        <v>0</v>
      </c>
      <c r="X295" s="174">
        <f t="shared" ca="1" si="166"/>
        <v>0</v>
      </c>
      <c r="Y295" s="174">
        <f t="shared" ca="1" si="166"/>
        <v>0</v>
      </c>
      <c r="Z295" s="174">
        <f t="shared" ca="1" si="166"/>
        <v>0</v>
      </c>
      <c r="AA295" s="174">
        <f t="shared" ca="1" si="166"/>
        <v>0</v>
      </c>
      <c r="AB295" s="174">
        <f t="shared" ca="1" si="166"/>
        <v>0</v>
      </c>
      <c r="AC295" s="174">
        <f t="shared" ca="1" si="166"/>
        <v>0</v>
      </c>
      <c r="AD295" s="174">
        <f t="shared" ca="1" si="166"/>
        <v>0</v>
      </c>
      <c r="AE295" s="174">
        <f t="shared" ca="1" si="166"/>
        <v>0</v>
      </c>
      <c r="AF295" s="174">
        <f t="shared" ca="1" si="166"/>
        <v>0</v>
      </c>
      <c r="AG295" s="174">
        <f t="shared" ca="1" si="166"/>
        <v>0</v>
      </c>
      <c r="AH295" s="174">
        <f t="shared" ca="1" si="166"/>
        <v>0</v>
      </c>
      <c r="AI295" s="174">
        <f t="shared" ca="1" si="166"/>
        <v>0</v>
      </c>
      <c r="AJ295" s="174">
        <f t="shared" ca="1" si="166"/>
        <v>0</v>
      </c>
      <c r="AK295" s="174">
        <f t="shared" ca="1" si="166"/>
        <v>0</v>
      </c>
      <c r="AL295" s="179"/>
      <c r="AM295" s="174">
        <f t="shared" ca="1" si="167"/>
        <v>0</v>
      </c>
      <c r="AN295" s="174">
        <f t="shared" ca="1" si="168"/>
        <v>0</v>
      </c>
      <c r="AO295" s="174">
        <f t="shared" ca="1" si="168"/>
        <v>0</v>
      </c>
      <c r="AP295" s="174">
        <f t="shared" ca="1" si="168"/>
        <v>0</v>
      </c>
      <c r="AQ295" s="174">
        <f t="shared" ca="1" si="168"/>
        <v>0</v>
      </c>
      <c r="AR295" s="174">
        <f t="shared" ca="1" si="168"/>
        <v>0</v>
      </c>
      <c r="AS295" s="174">
        <f t="shared" ca="1" si="168"/>
        <v>0</v>
      </c>
      <c r="AT295" s="174">
        <f t="shared" ca="1" si="168"/>
        <v>0</v>
      </c>
      <c r="AU295" s="174">
        <f t="shared" ca="1" si="168"/>
        <v>0</v>
      </c>
      <c r="AV295" s="174">
        <f t="shared" ca="1" si="168"/>
        <v>0</v>
      </c>
      <c r="AW295" s="174">
        <f t="shared" ca="1" si="168"/>
        <v>0</v>
      </c>
      <c r="AX295" s="174">
        <f t="shared" ca="1" si="168"/>
        <v>0</v>
      </c>
      <c r="AY295" s="174">
        <f t="shared" ca="1" si="168"/>
        <v>0</v>
      </c>
      <c r="AZ295" s="174">
        <f t="shared" ca="1" si="168"/>
        <v>0</v>
      </c>
      <c r="BA295" s="174">
        <f t="shared" ca="1" si="168"/>
        <v>0</v>
      </c>
      <c r="BB295" s="175">
        <f t="shared" ca="1" si="169"/>
        <v>0</v>
      </c>
      <c r="BC295" s="176"/>
      <c r="BD295" s="174">
        <f t="shared" ca="1" si="170"/>
        <v>0</v>
      </c>
      <c r="BE295" s="174">
        <f t="shared" ca="1" si="171"/>
        <v>0</v>
      </c>
      <c r="BF295" s="174">
        <f t="shared" ca="1" si="171"/>
        <v>0</v>
      </c>
      <c r="BG295" s="174">
        <f t="shared" ca="1" si="171"/>
        <v>0</v>
      </c>
      <c r="BH295" s="174">
        <f t="shared" ca="1" si="171"/>
        <v>0</v>
      </c>
      <c r="BI295" s="174">
        <f t="shared" ca="1" si="171"/>
        <v>0</v>
      </c>
      <c r="BJ295" s="174">
        <f t="shared" ca="1" si="171"/>
        <v>0</v>
      </c>
      <c r="BK295" s="174">
        <f t="shared" ca="1" si="171"/>
        <v>0</v>
      </c>
      <c r="BL295" s="174">
        <f t="shared" ca="1" si="171"/>
        <v>0</v>
      </c>
      <c r="BM295" s="174">
        <f t="shared" ca="1" si="171"/>
        <v>0</v>
      </c>
      <c r="BN295" s="174">
        <f t="shared" ca="1" si="171"/>
        <v>0</v>
      </c>
      <c r="BO295" s="174">
        <f t="shared" ca="1" si="171"/>
        <v>0</v>
      </c>
      <c r="BP295" s="174">
        <f t="shared" ca="1" si="171"/>
        <v>0</v>
      </c>
      <c r="BQ295" s="174">
        <f t="shared" ca="1" si="171"/>
        <v>0</v>
      </c>
      <c r="BR295" s="174">
        <f t="shared" ca="1" si="171"/>
        <v>0</v>
      </c>
      <c r="BS295" s="177">
        <f t="shared" ca="1" si="172"/>
        <v>0</v>
      </c>
      <c r="BT295" s="175"/>
      <c r="BU295" s="178">
        <f ca="1">IF(NOT(debteliminator),0,IF(OR(E$11=0,W294+AM295-BD295&lt;=E$11),0,MIN(W294+AM295-BD295-E$11,$C295)))</f>
        <v>0</v>
      </c>
      <c r="BV295" s="174">
        <f ca="1">IF(NOT(debteliminator),0,IF(OR(F$11=0,X294+AN295-BE295&lt;=F$11),0,MIN(X294+AN295-BE295-F$11,$C295-SUM($BU295:BU295))))</f>
        <v>0</v>
      </c>
      <c r="BW295" s="174">
        <f ca="1">IF(NOT(debteliminator),0,IF(OR(G$11=0,Y294+AO295-BF295&lt;=G$11),0,MIN(Y294+AO295-BF295-G$11,$C295-SUM($BU295:BV295))))</f>
        <v>0</v>
      </c>
      <c r="BX295" s="174">
        <f ca="1">IF(NOT(debteliminator),0,IF(OR(H$11=0,Z294+AP295-BG295&lt;=H$11),0,MIN(Z294+AP295-BG295-H$11,$C295-SUM($BU295:BW295))))</f>
        <v>0</v>
      </c>
      <c r="BY295" s="174">
        <f ca="1">IF(NOT(debteliminator),0,IF(OR(I$11=0,AA294+AQ295-BH295&lt;=I$11),0,MIN(AA294+AQ295-BH295-I$11,$C295-SUM($BU295:BX295))))</f>
        <v>0</v>
      </c>
      <c r="BZ295" s="174">
        <f ca="1">IF(NOT(debteliminator),0,IF(OR(J$11=0,AB294+AR295-BI295&lt;=J$11),0,MIN(AB294+AR295-BI295-J$11,$C295-SUM($BU295:BY295))))</f>
        <v>0</v>
      </c>
      <c r="CA295" s="174">
        <f ca="1">IF(NOT(debteliminator),0,IF(OR(K$11=0,AC294+AS295-BJ295&lt;=K$11),0,MIN(AC294+AS295-BJ295-K$11,$C295-SUM($BU295:BZ295))))</f>
        <v>0</v>
      </c>
      <c r="CB295" s="174">
        <f ca="1">IF(NOT(debteliminator),0,IF(OR(L$11=0,AD294+AT295-BK295&lt;=L$11),0,MIN(AD294+AT295-BK295-L$11,$C295-SUM($BU295:CA295))))</f>
        <v>0</v>
      </c>
      <c r="CC295" s="174">
        <f ca="1">IF(NOT(debteliminator),0,IF(OR(M$11=0,AE294+AU295-BL295&lt;=M$11),0,MIN(AE294+AU295-BL295-M$11,$C295-SUM($BU295:CB295))))</f>
        <v>0</v>
      </c>
      <c r="CD295" s="174">
        <f ca="1">IF(NOT(debteliminator),0,IF(OR(N$11=0,AF294+AV295-BM295&lt;=N$11),0,MIN(AF294+AV295-BM295-N$11,$C295-SUM($BU295:CC295))))</f>
        <v>0</v>
      </c>
      <c r="CE295" s="174">
        <f ca="1">IF(NOT(debteliminator),0,IF(OR(O$11=0,AG294+AW295-BN295&lt;=O$11),0,MIN(AG294+AW295-BN295-O$11,$C295-SUM($BU295:CD295))))</f>
        <v>0</v>
      </c>
      <c r="CF295" s="174">
        <f ca="1">IF(NOT(debteliminator),0,IF(OR(P$11=0,AH294+AX295-BO295&lt;=P$11),0,MIN(AH294+AX295-BO295-P$11,$C295-SUM($BU295:CE295))))</f>
        <v>0</v>
      </c>
      <c r="CG295" s="174">
        <f ca="1">IF(NOT(debteliminator),0,IF(OR(Q$11=0,AI294+AY295-BP295&lt;=Q$11),0,MIN(AI294+AY295-BP295-Q$11,$C295-SUM($BU295:CF295))))</f>
        <v>0</v>
      </c>
      <c r="CH295" s="174">
        <f ca="1">IF(NOT(debteliminator),0,IF(OR(R$11=0,AJ294+AZ295-BQ295&lt;=R$11),0,MIN(AJ294+AZ295-BQ295-R$11,$C295-SUM($BU295:CG295))))</f>
        <v>0</v>
      </c>
      <c r="CI295" s="174">
        <f ca="1">IF(NOT(debteliminator),0,IF(OR(S$11=0,AK294+BA295-BR295&lt;=S$11),0,MIN(AK294+BA295-BR295-S$11,$C295-SUM($BU295:CH295))))</f>
        <v>0</v>
      </c>
      <c r="CJ295" s="177">
        <f t="shared" ca="1" si="173"/>
        <v>0</v>
      </c>
      <c r="CL295" s="178">
        <f t="shared" ca="1" si="176"/>
        <v>0</v>
      </c>
      <c r="CM295" s="174">
        <f ca="1">IF(X294&lt;=0,0,IF($C295-$CJ295&lt;=SUM($CL295:CL295),0,IF(BE295+$C295-$CJ295-SUM($CL295:CL295)&gt;X294+AN295,X294+AN295-BE295,$C295-$CJ295-SUM($CL295:CL295))))</f>
        <v>0</v>
      </c>
      <c r="CN295" s="174">
        <f ca="1">IF(Y294&lt;=0,0,IF($C295-$CJ295&lt;=SUM($CL295:CM295),0,IF(BF295+$C295-$CJ295-SUM($CL295:CM295)&gt;Y294+AO295,Y294+AO295-BF295,$C295-$CJ295-SUM($CL295:CM295))))</f>
        <v>0</v>
      </c>
      <c r="CO295" s="174">
        <f ca="1">IF(Z294&lt;=0,0,IF($C295-$CJ295&lt;=SUM($CL295:CN295),0,IF(BG295+$C295-$CJ295-SUM($CL295:CN295)&gt;Z294+AP295,Z294+AP295-BG295,$C295-$CJ295-SUM($CL295:CN295))))</f>
        <v>0</v>
      </c>
      <c r="CP295" s="174">
        <f ca="1">IF(AA294&lt;=0,0,IF($C295-$CJ295&lt;=SUM($CL295:CO295),0,IF(BH295+$C295-$CJ295-SUM($CL295:CO295)&gt;AA294+AQ295,AA294+AQ295-BH295,$C295-$CJ295-SUM($CL295:CO295))))</f>
        <v>0</v>
      </c>
      <c r="CQ295" s="174">
        <f ca="1">IF(AB294&lt;=0,0,IF($C295-$CJ295&lt;=SUM($CL295:CP295),0,IF(BI295+$C295-$CJ295-SUM($CL295:CP295)&gt;AB294+AR295,AB294+AR295-BI295,$C295-$CJ295-SUM($CL295:CP295))))</f>
        <v>0</v>
      </c>
      <c r="CR295" s="174">
        <f ca="1">IF(AC294&lt;=0,0,IF($C295-$CJ295&lt;=SUM($CL295:CQ295),0,IF(BJ295+$C295-$CJ295-SUM($CL295:CQ295)&gt;AC294+AS295,AC294+AS295-BJ295,$C295-$CJ295-SUM($CL295:CQ295))))</f>
        <v>0</v>
      </c>
      <c r="CS295" s="174">
        <f ca="1">IF(AD294&lt;=0,0,IF($C295-$CJ295&lt;=SUM($CL295:CR295),0,IF(BK295+$C295-$CJ295-SUM($CL295:CR295)&gt;AD294+AT295,AD294+AT295-BK295,$C295-$CJ295-SUM($CL295:CR295))))</f>
        <v>0</v>
      </c>
      <c r="CT295" s="174">
        <f ca="1">IF(AE294&lt;=0,0,IF($C295-$CJ295&lt;=SUM($CL295:CS295),0,IF(BL295+$C295-$CJ295-SUM($CL295:CS295)&gt;AE294+AU295,AE294+AU295-BL295,$C295-$CJ295-SUM($CL295:CS295))))</f>
        <v>0</v>
      </c>
      <c r="CU295" s="174">
        <f ca="1">IF(AF294&lt;=0,0,IF($C295-$CJ295&lt;=SUM($CL295:CT295),0,IF(BM295+$C295-$CJ295-SUM($CL295:CT295)&gt;AF294+AV295,AF294+AV295-BM295,$C295-$CJ295-SUM($CL295:CT295))))</f>
        <v>0</v>
      </c>
      <c r="CV295" s="174">
        <f ca="1">IF(AG294&lt;=0,0,IF($C295-$CJ295&lt;=SUM($CL295:CU295),0,IF(BN295+$C295-$CJ295-SUM($CL295:CU295)&gt;AG294+AW295,AG294+AW295-BN295,$C295-$CJ295-SUM($CL295:CU295))))</f>
        <v>0</v>
      </c>
      <c r="CW295" s="174">
        <f ca="1">IF(AH294&lt;=0,0,IF($C295-$CJ295&lt;=SUM($CL295:CV295),0,IF(BO295+$C295-$CJ295-SUM($CL295:CV295)&gt;AH294+AX295,AH294+AX295-BO295,$C295-$CJ295-SUM($CL295:CV295))))</f>
        <v>0</v>
      </c>
      <c r="CX295" s="174">
        <f ca="1">IF(AI294&lt;=0,0,IF($C295-$CJ295&lt;=SUM($CL295:CW295),0,IF(BP295+$C295-$CJ295-SUM($CL295:CW295)&gt;AI294+AY295,AI294+AY295-BP295,$C295-$CJ295-SUM($CL295:CW295))))</f>
        <v>0</v>
      </c>
      <c r="CY295" s="174">
        <f ca="1">IF(AJ294&lt;=0,0,IF($C295-$CJ295&lt;=SUM($CL295:CX295),0,IF(BQ295+$C295-$CJ295-SUM($CL295:CX295)&gt;AJ294+AZ295,AJ294+AZ295-BQ295,$C295-$CJ295-SUM($CL295:CX295))))</f>
        <v>0</v>
      </c>
      <c r="CZ295" s="174">
        <f ca="1">IF(AK294&lt;=0,0,IF($C295-$CJ295&lt;=SUM($CL295:CY295),0,IF(BR295+$C295-$CJ295-SUM($CL295:CY295)&gt;AK294+BA295,AK294+BA295-BR295,$C295-$CJ295-SUM($CL295:CY295))))</f>
        <v>0</v>
      </c>
      <c r="DA295" s="176"/>
      <c r="DB295" s="176"/>
    </row>
    <row r="296" spans="1:106">
      <c r="A296" s="165" t="str">
        <f t="shared" ca="1" si="162"/>
        <v/>
      </c>
      <c r="B296" s="166" t="e">
        <f t="shared" ca="1" si="174"/>
        <v>#N/A</v>
      </c>
      <c r="C296" s="169" t="str">
        <f ca="1">IF(A296="","",IF(debteliminator,IF(($E$7-BS296)&lt;0,0,$E$7-BS296),0)+D296)</f>
        <v/>
      </c>
      <c r="D296" s="420"/>
      <c r="E296" s="172">
        <f t="shared" ca="1" si="175"/>
        <v>0</v>
      </c>
      <c r="F296" s="172">
        <f t="shared" ca="1" si="139"/>
        <v>0</v>
      </c>
      <c r="G296" s="172">
        <f t="shared" ca="1" si="140"/>
        <v>0</v>
      </c>
      <c r="H296" s="172">
        <f t="shared" ca="1" si="141"/>
        <v>0</v>
      </c>
      <c r="I296" s="172">
        <f t="shared" ca="1" si="142"/>
        <v>0</v>
      </c>
      <c r="J296" s="172">
        <f t="shared" ca="1" si="143"/>
        <v>0</v>
      </c>
      <c r="K296" s="172">
        <f t="shared" ca="1" si="144"/>
        <v>0</v>
      </c>
      <c r="L296" s="172">
        <f t="shared" ca="1" si="145"/>
        <v>0</v>
      </c>
      <c r="M296" s="172">
        <f t="shared" ca="1" si="146"/>
        <v>0</v>
      </c>
      <c r="N296" s="172">
        <f t="shared" ca="1" si="147"/>
        <v>0</v>
      </c>
      <c r="O296" s="172">
        <f t="shared" ca="1" si="148"/>
        <v>0</v>
      </c>
      <c r="P296" s="172">
        <f t="shared" ca="1" si="149"/>
        <v>0</v>
      </c>
      <c r="Q296" s="172">
        <f t="shared" ca="1" si="150"/>
        <v>0</v>
      </c>
      <c r="R296" s="172">
        <f t="shared" ca="1" si="151"/>
        <v>0</v>
      </c>
      <c r="S296" s="172">
        <f t="shared" ca="1" si="152"/>
        <v>0</v>
      </c>
      <c r="U296" s="169">
        <f t="shared" ca="1" si="163"/>
        <v>0</v>
      </c>
      <c r="V296" s="173">
        <f t="shared" ca="1" si="164"/>
        <v>0</v>
      </c>
      <c r="W296" s="174">
        <f t="shared" ca="1" si="165"/>
        <v>0</v>
      </c>
      <c r="X296" s="174">
        <f t="shared" ca="1" si="166"/>
        <v>0</v>
      </c>
      <c r="Y296" s="174">
        <f t="shared" ca="1" si="166"/>
        <v>0</v>
      </c>
      <c r="Z296" s="174">
        <f t="shared" ca="1" si="166"/>
        <v>0</v>
      </c>
      <c r="AA296" s="174">
        <f t="shared" ca="1" si="166"/>
        <v>0</v>
      </c>
      <c r="AB296" s="174">
        <f t="shared" ca="1" si="166"/>
        <v>0</v>
      </c>
      <c r="AC296" s="174">
        <f t="shared" ca="1" si="166"/>
        <v>0</v>
      </c>
      <c r="AD296" s="174">
        <f t="shared" ca="1" si="166"/>
        <v>0</v>
      </c>
      <c r="AE296" s="174">
        <f t="shared" ca="1" si="166"/>
        <v>0</v>
      </c>
      <c r="AF296" s="174">
        <f t="shared" ca="1" si="166"/>
        <v>0</v>
      </c>
      <c r="AG296" s="174">
        <f t="shared" ca="1" si="166"/>
        <v>0</v>
      </c>
      <c r="AH296" s="174">
        <f t="shared" ca="1" si="166"/>
        <v>0</v>
      </c>
      <c r="AI296" s="174">
        <f t="shared" ca="1" si="166"/>
        <v>0</v>
      </c>
      <c r="AJ296" s="174">
        <f t="shared" ca="1" si="166"/>
        <v>0</v>
      </c>
      <c r="AK296" s="174">
        <f t="shared" ca="1" si="166"/>
        <v>0</v>
      </c>
      <c r="AL296" s="179"/>
      <c r="AM296" s="174">
        <f t="shared" ca="1" si="167"/>
        <v>0</v>
      </c>
      <c r="AN296" s="174">
        <f t="shared" ca="1" si="168"/>
        <v>0</v>
      </c>
      <c r="AO296" s="174">
        <f t="shared" ca="1" si="168"/>
        <v>0</v>
      </c>
      <c r="AP296" s="174">
        <f t="shared" ca="1" si="168"/>
        <v>0</v>
      </c>
      <c r="AQ296" s="174">
        <f t="shared" ca="1" si="168"/>
        <v>0</v>
      </c>
      <c r="AR296" s="174">
        <f t="shared" ca="1" si="168"/>
        <v>0</v>
      </c>
      <c r="AS296" s="174">
        <f t="shared" ca="1" si="168"/>
        <v>0</v>
      </c>
      <c r="AT296" s="174">
        <f t="shared" ca="1" si="168"/>
        <v>0</v>
      </c>
      <c r="AU296" s="174">
        <f t="shared" ca="1" si="168"/>
        <v>0</v>
      </c>
      <c r="AV296" s="174">
        <f t="shared" ca="1" si="168"/>
        <v>0</v>
      </c>
      <c r="AW296" s="174">
        <f t="shared" ca="1" si="168"/>
        <v>0</v>
      </c>
      <c r="AX296" s="174">
        <f t="shared" ca="1" si="168"/>
        <v>0</v>
      </c>
      <c r="AY296" s="174">
        <f t="shared" ca="1" si="168"/>
        <v>0</v>
      </c>
      <c r="AZ296" s="174">
        <f t="shared" ca="1" si="168"/>
        <v>0</v>
      </c>
      <c r="BA296" s="174">
        <f t="shared" ca="1" si="168"/>
        <v>0</v>
      </c>
      <c r="BB296" s="175">
        <f t="shared" ca="1" si="169"/>
        <v>0</v>
      </c>
      <c r="BC296" s="176"/>
      <c r="BD296" s="174">
        <f t="shared" ca="1" si="170"/>
        <v>0</v>
      </c>
      <c r="BE296" s="174">
        <f t="shared" ca="1" si="171"/>
        <v>0</v>
      </c>
      <c r="BF296" s="174">
        <f t="shared" ca="1" si="171"/>
        <v>0</v>
      </c>
      <c r="BG296" s="174">
        <f t="shared" ca="1" si="171"/>
        <v>0</v>
      </c>
      <c r="BH296" s="174">
        <f t="shared" ca="1" si="171"/>
        <v>0</v>
      </c>
      <c r="BI296" s="174">
        <f t="shared" ca="1" si="171"/>
        <v>0</v>
      </c>
      <c r="BJ296" s="174">
        <f t="shared" ca="1" si="171"/>
        <v>0</v>
      </c>
      <c r="BK296" s="174">
        <f t="shared" ca="1" si="171"/>
        <v>0</v>
      </c>
      <c r="BL296" s="174">
        <f t="shared" ca="1" si="171"/>
        <v>0</v>
      </c>
      <c r="BM296" s="174">
        <f t="shared" ca="1" si="171"/>
        <v>0</v>
      </c>
      <c r="BN296" s="174">
        <f t="shared" ca="1" si="171"/>
        <v>0</v>
      </c>
      <c r="BO296" s="174">
        <f t="shared" ca="1" si="171"/>
        <v>0</v>
      </c>
      <c r="BP296" s="174">
        <f t="shared" ca="1" si="171"/>
        <v>0</v>
      </c>
      <c r="BQ296" s="174">
        <f t="shared" ca="1" si="171"/>
        <v>0</v>
      </c>
      <c r="BR296" s="174">
        <f t="shared" ca="1" si="171"/>
        <v>0</v>
      </c>
      <c r="BS296" s="177">
        <f t="shared" ca="1" si="172"/>
        <v>0</v>
      </c>
      <c r="BT296" s="175"/>
      <c r="BU296" s="178">
        <f ca="1">IF(NOT(debteliminator),0,IF(OR(E$11=0,W295+AM296-BD296&lt;=E$11),0,MIN(W295+AM296-BD296-E$11,$C296)))</f>
        <v>0</v>
      </c>
      <c r="BV296" s="174">
        <f ca="1">IF(NOT(debteliminator),0,IF(OR(F$11=0,X295+AN296-BE296&lt;=F$11),0,MIN(X295+AN296-BE296-F$11,$C296-SUM($BU296:BU296))))</f>
        <v>0</v>
      </c>
      <c r="BW296" s="174">
        <f ca="1">IF(NOT(debteliminator),0,IF(OR(G$11=0,Y295+AO296-BF296&lt;=G$11),0,MIN(Y295+AO296-BF296-G$11,$C296-SUM($BU296:BV296))))</f>
        <v>0</v>
      </c>
      <c r="BX296" s="174">
        <f ca="1">IF(NOT(debteliminator),0,IF(OR(H$11=0,Z295+AP296-BG296&lt;=H$11),0,MIN(Z295+AP296-BG296-H$11,$C296-SUM($BU296:BW296))))</f>
        <v>0</v>
      </c>
      <c r="BY296" s="174">
        <f ca="1">IF(NOT(debteliminator),0,IF(OR(I$11=0,AA295+AQ296-BH296&lt;=I$11),0,MIN(AA295+AQ296-BH296-I$11,$C296-SUM($BU296:BX296))))</f>
        <v>0</v>
      </c>
      <c r="BZ296" s="174">
        <f ca="1">IF(NOT(debteliminator),0,IF(OR(J$11=0,AB295+AR296-BI296&lt;=J$11),0,MIN(AB295+AR296-BI296-J$11,$C296-SUM($BU296:BY296))))</f>
        <v>0</v>
      </c>
      <c r="CA296" s="174">
        <f ca="1">IF(NOT(debteliminator),0,IF(OR(K$11=0,AC295+AS296-BJ296&lt;=K$11),0,MIN(AC295+AS296-BJ296-K$11,$C296-SUM($BU296:BZ296))))</f>
        <v>0</v>
      </c>
      <c r="CB296" s="174">
        <f ca="1">IF(NOT(debteliminator),0,IF(OR(L$11=0,AD295+AT296-BK296&lt;=L$11),0,MIN(AD295+AT296-BK296-L$11,$C296-SUM($BU296:CA296))))</f>
        <v>0</v>
      </c>
      <c r="CC296" s="174">
        <f ca="1">IF(NOT(debteliminator),0,IF(OR(M$11=0,AE295+AU296-BL296&lt;=M$11),0,MIN(AE295+AU296-BL296-M$11,$C296-SUM($BU296:CB296))))</f>
        <v>0</v>
      </c>
      <c r="CD296" s="174">
        <f ca="1">IF(NOT(debteliminator),0,IF(OR(N$11=0,AF295+AV296-BM296&lt;=N$11),0,MIN(AF295+AV296-BM296-N$11,$C296-SUM($BU296:CC296))))</f>
        <v>0</v>
      </c>
      <c r="CE296" s="174">
        <f ca="1">IF(NOT(debteliminator),0,IF(OR(O$11=0,AG295+AW296-BN296&lt;=O$11),0,MIN(AG295+AW296-BN296-O$11,$C296-SUM($BU296:CD296))))</f>
        <v>0</v>
      </c>
      <c r="CF296" s="174">
        <f ca="1">IF(NOT(debteliminator),0,IF(OR(P$11=0,AH295+AX296-BO296&lt;=P$11),0,MIN(AH295+AX296-BO296-P$11,$C296-SUM($BU296:CE296))))</f>
        <v>0</v>
      </c>
      <c r="CG296" s="174">
        <f ca="1">IF(NOT(debteliminator),0,IF(OR(Q$11=0,AI295+AY296-BP296&lt;=Q$11),0,MIN(AI295+AY296-BP296-Q$11,$C296-SUM($BU296:CF296))))</f>
        <v>0</v>
      </c>
      <c r="CH296" s="174">
        <f ca="1">IF(NOT(debteliminator),0,IF(OR(R$11=0,AJ295+AZ296-BQ296&lt;=R$11),0,MIN(AJ295+AZ296-BQ296-R$11,$C296-SUM($BU296:CG296))))</f>
        <v>0</v>
      </c>
      <c r="CI296" s="174">
        <f ca="1">IF(NOT(debteliminator),0,IF(OR(S$11=0,AK295+BA296-BR296&lt;=S$11),0,MIN(AK295+BA296-BR296-S$11,$C296-SUM($BU296:CH296))))</f>
        <v>0</v>
      </c>
      <c r="CJ296" s="177">
        <f t="shared" ca="1" si="173"/>
        <v>0</v>
      </c>
      <c r="CL296" s="178">
        <f t="shared" ca="1" si="176"/>
        <v>0</v>
      </c>
      <c r="CM296" s="174">
        <f ca="1">IF(X295&lt;=0,0,IF($C296-$CJ296&lt;=SUM($CL296:CL296),0,IF(BE296+$C296-$CJ296-SUM($CL296:CL296)&gt;X295+AN296,X295+AN296-BE296,$C296-$CJ296-SUM($CL296:CL296))))</f>
        <v>0</v>
      </c>
      <c r="CN296" s="174">
        <f ca="1">IF(Y295&lt;=0,0,IF($C296-$CJ296&lt;=SUM($CL296:CM296),0,IF(BF296+$C296-$CJ296-SUM($CL296:CM296)&gt;Y295+AO296,Y295+AO296-BF296,$C296-$CJ296-SUM($CL296:CM296))))</f>
        <v>0</v>
      </c>
      <c r="CO296" s="174">
        <f ca="1">IF(Z295&lt;=0,0,IF($C296-$CJ296&lt;=SUM($CL296:CN296),0,IF(BG296+$C296-$CJ296-SUM($CL296:CN296)&gt;Z295+AP296,Z295+AP296-BG296,$C296-$CJ296-SUM($CL296:CN296))))</f>
        <v>0</v>
      </c>
      <c r="CP296" s="174">
        <f ca="1">IF(AA295&lt;=0,0,IF($C296-$CJ296&lt;=SUM($CL296:CO296),0,IF(BH296+$C296-$CJ296-SUM($CL296:CO296)&gt;AA295+AQ296,AA295+AQ296-BH296,$C296-$CJ296-SUM($CL296:CO296))))</f>
        <v>0</v>
      </c>
      <c r="CQ296" s="174">
        <f ca="1">IF(AB295&lt;=0,0,IF($C296-$CJ296&lt;=SUM($CL296:CP296),0,IF(BI296+$C296-$CJ296-SUM($CL296:CP296)&gt;AB295+AR296,AB295+AR296-BI296,$C296-$CJ296-SUM($CL296:CP296))))</f>
        <v>0</v>
      </c>
      <c r="CR296" s="174">
        <f ca="1">IF(AC295&lt;=0,0,IF($C296-$CJ296&lt;=SUM($CL296:CQ296),0,IF(BJ296+$C296-$CJ296-SUM($CL296:CQ296)&gt;AC295+AS296,AC295+AS296-BJ296,$C296-$CJ296-SUM($CL296:CQ296))))</f>
        <v>0</v>
      </c>
      <c r="CS296" s="174">
        <f ca="1">IF(AD295&lt;=0,0,IF($C296-$CJ296&lt;=SUM($CL296:CR296),0,IF(BK296+$C296-$CJ296-SUM($CL296:CR296)&gt;AD295+AT296,AD295+AT296-BK296,$C296-$CJ296-SUM($CL296:CR296))))</f>
        <v>0</v>
      </c>
      <c r="CT296" s="174">
        <f ca="1">IF(AE295&lt;=0,0,IF($C296-$CJ296&lt;=SUM($CL296:CS296),0,IF(BL296+$C296-$CJ296-SUM($CL296:CS296)&gt;AE295+AU296,AE295+AU296-BL296,$C296-$CJ296-SUM($CL296:CS296))))</f>
        <v>0</v>
      </c>
      <c r="CU296" s="174">
        <f ca="1">IF(AF295&lt;=0,0,IF($C296-$CJ296&lt;=SUM($CL296:CT296),0,IF(BM296+$C296-$CJ296-SUM($CL296:CT296)&gt;AF295+AV296,AF295+AV296-BM296,$C296-$CJ296-SUM($CL296:CT296))))</f>
        <v>0</v>
      </c>
      <c r="CV296" s="174">
        <f ca="1">IF(AG295&lt;=0,0,IF($C296-$CJ296&lt;=SUM($CL296:CU296),0,IF(BN296+$C296-$CJ296-SUM($CL296:CU296)&gt;AG295+AW296,AG295+AW296-BN296,$C296-$CJ296-SUM($CL296:CU296))))</f>
        <v>0</v>
      </c>
      <c r="CW296" s="174">
        <f ca="1">IF(AH295&lt;=0,0,IF($C296-$CJ296&lt;=SUM($CL296:CV296),0,IF(BO296+$C296-$CJ296-SUM($CL296:CV296)&gt;AH295+AX296,AH295+AX296-BO296,$C296-$CJ296-SUM($CL296:CV296))))</f>
        <v>0</v>
      </c>
      <c r="CX296" s="174">
        <f ca="1">IF(AI295&lt;=0,0,IF($C296-$CJ296&lt;=SUM($CL296:CW296),0,IF(BP296+$C296-$CJ296-SUM($CL296:CW296)&gt;AI295+AY296,AI295+AY296-BP296,$C296-$CJ296-SUM($CL296:CW296))))</f>
        <v>0</v>
      </c>
      <c r="CY296" s="174">
        <f ca="1">IF(AJ295&lt;=0,0,IF($C296-$CJ296&lt;=SUM($CL296:CX296),0,IF(BQ296+$C296-$CJ296-SUM($CL296:CX296)&gt;AJ295+AZ296,AJ295+AZ296-BQ296,$C296-$CJ296-SUM($CL296:CX296))))</f>
        <v>0</v>
      </c>
      <c r="CZ296" s="174">
        <f ca="1">IF(AK295&lt;=0,0,IF($C296-$CJ296&lt;=SUM($CL296:CY296),0,IF(BR296+$C296-$CJ296-SUM($CL296:CY296)&gt;AK295+BA296,AK295+BA296-BR296,$C296-$CJ296-SUM($CL296:CY296))))</f>
        <v>0</v>
      </c>
      <c r="DA296" s="176"/>
      <c r="DB296" s="176"/>
    </row>
    <row r="297" spans="1:106">
      <c r="A297" s="165" t="str">
        <f t="shared" ca="1" si="162"/>
        <v/>
      </c>
      <c r="B297" s="166" t="e">
        <f t="shared" ca="1" si="174"/>
        <v>#N/A</v>
      </c>
      <c r="C297" s="169" t="str">
        <f ca="1">IF(A297="","",IF(debteliminator,IF(($E$7-BS297)&lt;0,0,$E$7-BS297),0)+D297)</f>
        <v/>
      </c>
      <c r="D297" s="420"/>
      <c r="E297" s="172">
        <f t="shared" ca="1" si="175"/>
        <v>0</v>
      </c>
      <c r="F297" s="172">
        <f t="shared" ref="F297:F360" ca="1" si="177">BE297+CM297+BV297</f>
        <v>0</v>
      </c>
      <c r="G297" s="172">
        <f t="shared" ref="G297:G360" ca="1" si="178">BF297+CN297+BW297</f>
        <v>0</v>
      </c>
      <c r="H297" s="172">
        <f t="shared" ref="H297:H360" ca="1" si="179">BG297+CO297+BX297</f>
        <v>0</v>
      </c>
      <c r="I297" s="172">
        <f t="shared" ref="I297:I360" ca="1" si="180">BH297+CP297+BY297</f>
        <v>0</v>
      </c>
      <c r="J297" s="172">
        <f t="shared" ref="J297:J360" ca="1" si="181">BI297+CQ297+BZ297</f>
        <v>0</v>
      </c>
      <c r="K297" s="172">
        <f t="shared" ref="K297:K360" ca="1" si="182">BJ297+CR297+CA297</f>
        <v>0</v>
      </c>
      <c r="L297" s="172">
        <f t="shared" ref="L297:L360" ca="1" si="183">BK297+CS297+CB297</f>
        <v>0</v>
      </c>
      <c r="M297" s="172">
        <f t="shared" ref="M297:M360" ca="1" si="184">BL297+CT297+CC297</f>
        <v>0</v>
      </c>
      <c r="N297" s="172">
        <f t="shared" ref="N297:N360" ca="1" si="185">BM297+CU297+CD297</f>
        <v>0</v>
      </c>
      <c r="O297" s="172">
        <f t="shared" ref="O297:O360" ca="1" si="186">BN297+CV297+CE297</f>
        <v>0</v>
      </c>
      <c r="P297" s="172">
        <f t="shared" ref="P297:P360" ca="1" si="187">BO297+CW297+CF297</f>
        <v>0</v>
      </c>
      <c r="Q297" s="172">
        <f t="shared" ref="Q297:Q360" ca="1" si="188">BP297+CX297+CG297</f>
        <v>0</v>
      </c>
      <c r="R297" s="172">
        <f t="shared" ref="R297:R360" ca="1" si="189">BQ297+CY297+CH297</f>
        <v>0</v>
      </c>
      <c r="S297" s="172">
        <f t="shared" ref="S297:S360" ca="1" si="190">BR297+CZ297+CI297</f>
        <v>0</v>
      </c>
      <c r="U297" s="169">
        <f t="shared" ca="1" si="163"/>
        <v>0</v>
      </c>
      <c r="V297" s="173">
        <f t="shared" ca="1" si="164"/>
        <v>0</v>
      </c>
      <c r="W297" s="174">
        <f t="shared" ca="1" si="165"/>
        <v>0</v>
      </c>
      <c r="X297" s="174">
        <f t="shared" ref="X297:AK312" ca="1" si="191">IF(F$10=0,0,ROUND(X296-(F297-AN297),2))</f>
        <v>0</v>
      </c>
      <c r="Y297" s="174">
        <f t="shared" ca="1" si="191"/>
        <v>0</v>
      </c>
      <c r="Z297" s="174">
        <f t="shared" ca="1" si="191"/>
        <v>0</v>
      </c>
      <c r="AA297" s="174">
        <f t="shared" ca="1" si="191"/>
        <v>0</v>
      </c>
      <c r="AB297" s="174">
        <f t="shared" ca="1" si="191"/>
        <v>0</v>
      </c>
      <c r="AC297" s="174">
        <f t="shared" ca="1" si="191"/>
        <v>0</v>
      </c>
      <c r="AD297" s="174">
        <f t="shared" ca="1" si="191"/>
        <v>0</v>
      </c>
      <c r="AE297" s="174">
        <f t="shared" ca="1" si="191"/>
        <v>0</v>
      </c>
      <c r="AF297" s="174">
        <f t="shared" ca="1" si="191"/>
        <v>0</v>
      </c>
      <c r="AG297" s="174">
        <f t="shared" ca="1" si="191"/>
        <v>0</v>
      </c>
      <c r="AH297" s="174">
        <f t="shared" ca="1" si="191"/>
        <v>0</v>
      </c>
      <c r="AI297" s="174">
        <f t="shared" ca="1" si="191"/>
        <v>0</v>
      </c>
      <c r="AJ297" s="174">
        <f t="shared" ca="1" si="191"/>
        <v>0</v>
      </c>
      <c r="AK297" s="174">
        <f t="shared" ca="1" si="191"/>
        <v>0</v>
      </c>
      <c r="AL297" s="179"/>
      <c r="AM297" s="174">
        <f t="shared" ca="1" si="167"/>
        <v>0</v>
      </c>
      <c r="AN297" s="174">
        <f t="shared" ref="AN297:BA312" ca="1" si="192">ROUND(X296*F$12/12,2)</f>
        <v>0</v>
      </c>
      <c r="AO297" s="174">
        <f t="shared" ca="1" si="192"/>
        <v>0</v>
      </c>
      <c r="AP297" s="174">
        <f t="shared" ca="1" si="192"/>
        <v>0</v>
      </c>
      <c r="AQ297" s="174">
        <f t="shared" ca="1" si="192"/>
        <v>0</v>
      </c>
      <c r="AR297" s="174">
        <f t="shared" ca="1" si="192"/>
        <v>0</v>
      </c>
      <c r="AS297" s="174">
        <f t="shared" ca="1" si="192"/>
        <v>0</v>
      </c>
      <c r="AT297" s="174">
        <f t="shared" ca="1" si="192"/>
        <v>0</v>
      </c>
      <c r="AU297" s="174">
        <f t="shared" ca="1" si="192"/>
        <v>0</v>
      </c>
      <c r="AV297" s="174">
        <f t="shared" ca="1" si="192"/>
        <v>0</v>
      </c>
      <c r="AW297" s="174">
        <f t="shared" ca="1" si="192"/>
        <v>0</v>
      </c>
      <c r="AX297" s="174">
        <f t="shared" ca="1" si="192"/>
        <v>0</v>
      </c>
      <c r="AY297" s="174">
        <f t="shared" ca="1" si="192"/>
        <v>0</v>
      </c>
      <c r="AZ297" s="174">
        <f t="shared" ca="1" si="192"/>
        <v>0</v>
      </c>
      <c r="BA297" s="174">
        <f t="shared" ca="1" si="192"/>
        <v>0</v>
      </c>
      <c r="BB297" s="175">
        <f t="shared" ca="1" si="169"/>
        <v>0</v>
      </c>
      <c r="BC297" s="176"/>
      <c r="BD297" s="174">
        <f t="shared" ca="1" si="170"/>
        <v>0</v>
      </c>
      <c r="BE297" s="174">
        <f t="shared" ref="BE297:BR312" ca="1" si="193">IF(X296&gt;0,IF((X296+AN297)&lt;F$13,X296+AN297,F$13),0)</f>
        <v>0</v>
      </c>
      <c r="BF297" s="174">
        <f t="shared" ca="1" si="193"/>
        <v>0</v>
      </c>
      <c r="BG297" s="174">
        <f t="shared" ca="1" si="193"/>
        <v>0</v>
      </c>
      <c r="BH297" s="174">
        <f t="shared" ca="1" si="193"/>
        <v>0</v>
      </c>
      <c r="BI297" s="174">
        <f t="shared" ca="1" si="193"/>
        <v>0</v>
      </c>
      <c r="BJ297" s="174">
        <f t="shared" ca="1" si="193"/>
        <v>0</v>
      </c>
      <c r="BK297" s="174">
        <f t="shared" ca="1" si="193"/>
        <v>0</v>
      </c>
      <c r="BL297" s="174">
        <f t="shared" ca="1" si="193"/>
        <v>0</v>
      </c>
      <c r="BM297" s="174">
        <f t="shared" ca="1" si="193"/>
        <v>0</v>
      </c>
      <c r="BN297" s="174">
        <f t="shared" ca="1" si="193"/>
        <v>0</v>
      </c>
      <c r="BO297" s="174">
        <f t="shared" ca="1" si="193"/>
        <v>0</v>
      </c>
      <c r="BP297" s="174">
        <f t="shared" ca="1" si="193"/>
        <v>0</v>
      </c>
      <c r="BQ297" s="174">
        <f t="shared" ca="1" si="193"/>
        <v>0</v>
      </c>
      <c r="BR297" s="174">
        <f t="shared" ca="1" si="193"/>
        <v>0</v>
      </c>
      <c r="BS297" s="177">
        <f t="shared" ca="1" si="172"/>
        <v>0</v>
      </c>
      <c r="BT297" s="175"/>
      <c r="BU297" s="178">
        <f ca="1">IF(NOT(debteliminator),0,IF(OR(E$11=0,W296+AM297-BD297&lt;=E$11),0,MIN(W296+AM297-BD297-E$11,$C297)))</f>
        <v>0</v>
      </c>
      <c r="BV297" s="174">
        <f ca="1">IF(NOT(debteliminator),0,IF(OR(F$11=0,X296+AN297-BE297&lt;=F$11),0,MIN(X296+AN297-BE297-F$11,$C297-SUM($BU297:BU297))))</f>
        <v>0</v>
      </c>
      <c r="BW297" s="174">
        <f ca="1">IF(NOT(debteliminator),0,IF(OR(G$11=0,Y296+AO297-BF297&lt;=G$11),0,MIN(Y296+AO297-BF297-G$11,$C297-SUM($BU297:BV297))))</f>
        <v>0</v>
      </c>
      <c r="BX297" s="174">
        <f ca="1">IF(NOT(debteliminator),0,IF(OR(H$11=0,Z296+AP297-BG297&lt;=H$11),0,MIN(Z296+AP297-BG297-H$11,$C297-SUM($BU297:BW297))))</f>
        <v>0</v>
      </c>
      <c r="BY297" s="174">
        <f ca="1">IF(NOT(debteliminator),0,IF(OR(I$11=0,AA296+AQ297-BH297&lt;=I$11),0,MIN(AA296+AQ297-BH297-I$11,$C297-SUM($BU297:BX297))))</f>
        <v>0</v>
      </c>
      <c r="BZ297" s="174">
        <f ca="1">IF(NOT(debteliminator),0,IF(OR(J$11=0,AB296+AR297-BI297&lt;=J$11),0,MIN(AB296+AR297-BI297-J$11,$C297-SUM($BU297:BY297))))</f>
        <v>0</v>
      </c>
      <c r="CA297" s="174">
        <f ca="1">IF(NOT(debteliminator),0,IF(OR(K$11=0,AC296+AS297-BJ297&lt;=K$11),0,MIN(AC296+AS297-BJ297-K$11,$C297-SUM($BU297:BZ297))))</f>
        <v>0</v>
      </c>
      <c r="CB297" s="174">
        <f ca="1">IF(NOT(debteliminator),0,IF(OR(L$11=0,AD296+AT297-BK297&lt;=L$11),0,MIN(AD296+AT297-BK297-L$11,$C297-SUM($BU297:CA297))))</f>
        <v>0</v>
      </c>
      <c r="CC297" s="174">
        <f ca="1">IF(NOT(debteliminator),0,IF(OR(M$11=0,AE296+AU297-BL297&lt;=M$11),0,MIN(AE296+AU297-BL297-M$11,$C297-SUM($BU297:CB297))))</f>
        <v>0</v>
      </c>
      <c r="CD297" s="174">
        <f ca="1">IF(NOT(debteliminator),0,IF(OR(N$11=0,AF296+AV297-BM297&lt;=N$11),0,MIN(AF296+AV297-BM297-N$11,$C297-SUM($BU297:CC297))))</f>
        <v>0</v>
      </c>
      <c r="CE297" s="174">
        <f ca="1">IF(NOT(debteliminator),0,IF(OR(O$11=0,AG296+AW297-BN297&lt;=O$11),0,MIN(AG296+AW297-BN297-O$11,$C297-SUM($BU297:CD297))))</f>
        <v>0</v>
      </c>
      <c r="CF297" s="174">
        <f ca="1">IF(NOT(debteliminator),0,IF(OR(P$11=0,AH296+AX297-BO297&lt;=P$11),0,MIN(AH296+AX297-BO297-P$11,$C297-SUM($BU297:CE297))))</f>
        <v>0</v>
      </c>
      <c r="CG297" s="174">
        <f ca="1">IF(NOT(debteliminator),0,IF(OR(Q$11=0,AI296+AY297-BP297&lt;=Q$11),0,MIN(AI296+AY297-BP297-Q$11,$C297-SUM($BU297:CF297))))</f>
        <v>0</v>
      </c>
      <c r="CH297" s="174">
        <f ca="1">IF(NOT(debteliminator),0,IF(OR(R$11=0,AJ296+AZ297-BQ297&lt;=R$11),0,MIN(AJ296+AZ297-BQ297-R$11,$C297-SUM($BU297:CG297))))</f>
        <v>0</v>
      </c>
      <c r="CI297" s="174">
        <f ca="1">IF(NOT(debteliminator),0,IF(OR(S$11=0,AK296+BA297-BR297&lt;=S$11),0,MIN(AK296+BA297-BR297-S$11,$C297-SUM($BU297:CH297))))</f>
        <v>0</v>
      </c>
      <c r="CJ297" s="177">
        <f t="shared" ca="1" si="173"/>
        <v>0</v>
      </c>
      <c r="CL297" s="178">
        <f t="shared" ca="1" si="176"/>
        <v>0</v>
      </c>
      <c r="CM297" s="174">
        <f ca="1">IF(X296&lt;=0,0,IF($C297-$CJ297&lt;=SUM($CL297:CL297),0,IF(BE297+$C297-$CJ297-SUM($CL297:CL297)&gt;X296+AN297,X296+AN297-BE297,$C297-$CJ297-SUM($CL297:CL297))))</f>
        <v>0</v>
      </c>
      <c r="CN297" s="174">
        <f ca="1">IF(Y296&lt;=0,0,IF($C297-$CJ297&lt;=SUM($CL297:CM297),0,IF(BF297+$C297-$CJ297-SUM($CL297:CM297)&gt;Y296+AO297,Y296+AO297-BF297,$C297-$CJ297-SUM($CL297:CM297))))</f>
        <v>0</v>
      </c>
      <c r="CO297" s="174">
        <f ca="1">IF(Z296&lt;=0,0,IF($C297-$CJ297&lt;=SUM($CL297:CN297),0,IF(BG297+$C297-$CJ297-SUM($CL297:CN297)&gt;Z296+AP297,Z296+AP297-BG297,$C297-$CJ297-SUM($CL297:CN297))))</f>
        <v>0</v>
      </c>
      <c r="CP297" s="174">
        <f ca="1">IF(AA296&lt;=0,0,IF($C297-$CJ297&lt;=SUM($CL297:CO297),0,IF(BH297+$C297-$CJ297-SUM($CL297:CO297)&gt;AA296+AQ297,AA296+AQ297-BH297,$C297-$CJ297-SUM($CL297:CO297))))</f>
        <v>0</v>
      </c>
      <c r="CQ297" s="174">
        <f ca="1">IF(AB296&lt;=0,0,IF($C297-$CJ297&lt;=SUM($CL297:CP297),0,IF(BI297+$C297-$CJ297-SUM($CL297:CP297)&gt;AB296+AR297,AB296+AR297-BI297,$C297-$CJ297-SUM($CL297:CP297))))</f>
        <v>0</v>
      </c>
      <c r="CR297" s="174">
        <f ca="1">IF(AC296&lt;=0,0,IF($C297-$CJ297&lt;=SUM($CL297:CQ297),0,IF(BJ297+$C297-$CJ297-SUM($CL297:CQ297)&gt;AC296+AS297,AC296+AS297-BJ297,$C297-$CJ297-SUM($CL297:CQ297))))</f>
        <v>0</v>
      </c>
      <c r="CS297" s="174">
        <f ca="1">IF(AD296&lt;=0,0,IF($C297-$CJ297&lt;=SUM($CL297:CR297),0,IF(BK297+$C297-$CJ297-SUM($CL297:CR297)&gt;AD296+AT297,AD296+AT297-BK297,$C297-$CJ297-SUM($CL297:CR297))))</f>
        <v>0</v>
      </c>
      <c r="CT297" s="174">
        <f ca="1">IF(AE296&lt;=0,0,IF($C297-$CJ297&lt;=SUM($CL297:CS297),0,IF(BL297+$C297-$CJ297-SUM($CL297:CS297)&gt;AE296+AU297,AE296+AU297-BL297,$C297-$CJ297-SUM($CL297:CS297))))</f>
        <v>0</v>
      </c>
      <c r="CU297" s="174">
        <f ca="1">IF(AF296&lt;=0,0,IF($C297-$CJ297&lt;=SUM($CL297:CT297),0,IF(BM297+$C297-$CJ297-SUM($CL297:CT297)&gt;AF296+AV297,AF296+AV297-BM297,$C297-$CJ297-SUM($CL297:CT297))))</f>
        <v>0</v>
      </c>
      <c r="CV297" s="174">
        <f ca="1">IF(AG296&lt;=0,0,IF($C297-$CJ297&lt;=SUM($CL297:CU297),0,IF(BN297+$C297-$CJ297-SUM($CL297:CU297)&gt;AG296+AW297,AG296+AW297-BN297,$C297-$CJ297-SUM($CL297:CU297))))</f>
        <v>0</v>
      </c>
      <c r="CW297" s="174">
        <f ca="1">IF(AH296&lt;=0,0,IF($C297-$CJ297&lt;=SUM($CL297:CV297),0,IF(BO297+$C297-$CJ297-SUM($CL297:CV297)&gt;AH296+AX297,AH296+AX297-BO297,$C297-$CJ297-SUM($CL297:CV297))))</f>
        <v>0</v>
      </c>
      <c r="CX297" s="174">
        <f ca="1">IF(AI296&lt;=0,0,IF($C297-$CJ297&lt;=SUM($CL297:CW297),0,IF(BP297+$C297-$CJ297-SUM($CL297:CW297)&gt;AI296+AY297,AI296+AY297-BP297,$C297-$CJ297-SUM($CL297:CW297))))</f>
        <v>0</v>
      </c>
      <c r="CY297" s="174">
        <f ca="1">IF(AJ296&lt;=0,0,IF($C297-$CJ297&lt;=SUM($CL297:CX297),0,IF(BQ297+$C297-$CJ297-SUM($CL297:CX297)&gt;AJ296+AZ297,AJ296+AZ297-BQ297,$C297-$CJ297-SUM($CL297:CX297))))</f>
        <v>0</v>
      </c>
      <c r="CZ297" s="174">
        <f ca="1">IF(AK296&lt;=0,0,IF($C297-$CJ297&lt;=SUM($CL297:CY297),0,IF(BR297+$C297-$CJ297-SUM($CL297:CY297)&gt;AK296+BA297,AK296+BA297-BR297,$C297-$CJ297-SUM($CL297:CY297))))</f>
        <v>0</v>
      </c>
      <c r="DA297" s="176"/>
      <c r="DB297" s="176"/>
    </row>
    <row r="298" spans="1:106">
      <c r="A298" s="165" t="str">
        <f t="shared" ca="1" si="162"/>
        <v/>
      </c>
      <c r="B298" s="166" t="e">
        <f t="shared" ca="1" si="174"/>
        <v>#N/A</v>
      </c>
      <c r="C298" s="169" t="str">
        <f ca="1">IF(A298="","",IF(debteliminator,IF(($E$7-BS298)&lt;0,0,$E$7-BS298),0)+D298)</f>
        <v/>
      </c>
      <c r="D298" s="420"/>
      <c r="E298" s="172">
        <f t="shared" ca="1" si="175"/>
        <v>0</v>
      </c>
      <c r="F298" s="172">
        <f t="shared" ca="1" si="177"/>
        <v>0</v>
      </c>
      <c r="G298" s="172">
        <f t="shared" ca="1" si="178"/>
        <v>0</v>
      </c>
      <c r="H298" s="172">
        <f t="shared" ca="1" si="179"/>
        <v>0</v>
      </c>
      <c r="I298" s="172">
        <f t="shared" ca="1" si="180"/>
        <v>0</v>
      </c>
      <c r="J298" s="172">
        <f t="shared" ca="1" si="181"/>
        <v>0</v>
      </c>
      <c r="K298" s="172">
        <f t="shared" ca="1" si="182"/>
        <v>0</v>
      </c>
      <c r="L298" s="172">
        <f t="shared" ca="1" si="183"/>
        <v>0</v>
      </c>
      <c r="M298" s="172">
        <f t="shared" ca="1" si="184"/>
        <v>0</v>
      </c>
      <c r="N298" s="172">
        <f t="shared" ca="1" si="185"/>
        <v>0</v>
      </c>
      <c r="O298" s="172">
        <f t="shared" ca="1" si="186"/>
        <v>0</v>
      </c>
      <c r="P298" s="172">
        <f t="shared" ca="1" si="187"/>
        <v>0</v>
      </c>
      <c r="Q298" s="172">
        <f t="shared" ca="1" si="188"/>
        <v>0</v>
      </c>
      <c r="R298" s="172">
        <f t="shared" ca="1" si="189"/>
        <v>0</v>
      </c>
      <c r="S298" s="172">
        <f t="shared" ca="1" si="190"/>
        <v>0</v>
      </c>
      <c r="U298" s="169">
        <f t="shared" ca="1" si="163"/>
        <v>0</v>
      </c>
      <c r="V298" s="173">
        <f t="shared" ca="1" si="164"/>
        <v>0</v>
      </c>
      <c r="W298" s="174">
        <f t="shared" ca="1" si="165"/>
        <v>0</v>
      </c>
      <c r="X298" s="174">
        <f t="shared" ca="1" si="191"/>
        <v>0</v>
      </c>
      <c r="Y298" s="174">
        <f t="shared" ca="1" si="191"/>
        <v>0</v>
      </c>
      <c r="Z298" s="174">
        <f t="shared" ca="1" si="191"/>
        <v>0</v>
      </c>
      <c r="AA298" s="174">
        <f t="shared" ca="1" si="191"/>
        <v>0</v>
      </c>
      <c r="AB298" s="174">
        <f t="shared" ca="1" si="191"/>
        <v>0</v>
      </c>
      <c r="AC298" s="174">
        <f t="shared" ca="1" si="191"/>
        <v>0</v>
      </c>
      <c r="AD298" s="174">
        <f t="shared" ca="1" si="191"/>
        <v>0</v>
      </c>
      <c r="AE298" s="174">
        <f t="shared" ca="1" si="191"/>
        <v>0</v>
      </c>
      <c r="AF298" s="174">
        <f t="shared" ca="1" si="191"/>
        <v>0</v>
      </c>
      <c r="AG298" s="174">
        <f t="shared" ca="1" si="191"/>
        <v>0</v>
      </c>
      <c r="AH298" s="174">
        <f t="shared" ca="1" si="191"/>
        <v>0</v>
      </c>
      <c r="AI298" s="174">
        <f t="shared" ca="1" si="191"/>
        <v>0</v>
      </c>
      <c r="AJ298" s="174">
        <f t="shared" ca="1" si="191"/>
        <v>0</v>
      </c>
      <c r="AK298" s="174">
        <f t="shared" ca="1" si="191"/>
        <v>0</v>
      </c>
      <c r="AL298" s="179"/>
      <c r="AM298" s="174">
        <f t="shared" ca="1" si="167"/>
        <v>0</v>
      </c>
      <c r="AN298" s="174">
        <f t="shared" ca="1" si="192"/>
        <v>0</v>
      </c>
      <c r="AO298" s="174">
        <f t="shared" ca="1" si="192"/>
        <v>0</v>
      </c>
      <c r="AP298" s="174">
        <f t="shared" ca="1" si="192"/>
        <v>0</v>
      </c>
      <c r="AQ298" s="174">
        <f t="shared" ca="1" si="192"/>
        <v>0</v>
      </c>
      <c r="AR298" s="174">
        <f t="shared" ca="1" si="192"/>
        <v>0</v>
      </c>
      <c r="AS298" s="174">
        <f t="shared" ca="1" si="192"/>
        <v>0</v>
      </c>
      <c r="AT298" s="174">
        <f t="shared" ca="1" si="192"/>
        <v>0</v>
      </c>
      <c r="AU298" s="174">
        <f t="shared" ca="1" si="192"/>
        <v>0</v>
      </c>
      <c r="AV298" s="174">
        <f t="shared" ca="1" si="192"/>
        <v>0</v>
      </c>
      <c r="AW298" s="174">
        <f t="shared" ca="1" si="192"/>
        <v>0</v>
      </c>
      <c r="AX298" s="174">
        <f t="shared" ca="1" si="192"/>
        <v>0</v>
      </c>
      <c r="AY298" s="174">
        <f t="shared" ca="1" si="192"/>
        <v>0</v>
      </c>
      <c r="AZ298" s="174">
        <f t="shared" ca="1" si="192"/>
        <v>0</v>
      </c>
      <c r="BA298" s="174">
        <f t="shared" ca="1" si="192"/>
        <v>0</v>
      </c>
      <c r="BB298" s="175">
        <f t="shared" ca="1" si="169"/>
        <v>0</v>
      </c>
      <c r="BC298" s="176"/>
      <c r="BD298" s="174">
        <f t="shared" ca="1" si="170"/>
        <v>0</v>
      </c>
      <c r="BE298" s="174">
        <f t="shared" ca="1" si="193"/>
        <v>0</v>
      </c>
      <c r="BF298" s="174">
        <f t="shared" ca="1" si="193"/>
        <v>0</v>
      </c>
      <c r="BG298" s="174">
        <f t="shared" ca="1" si="193"/>
        <v>0</v>
      </c>
      <c r="BH298" s="174">
        <f t="shared" ca="1" si="193"/>
        <v>0</v>
      </c>
      <c r="BI298" s="174">
        <f t="shared" ca="1" si="193"/>
        <v>0</v>
      </c>
      <c r="BJ298" s="174">
        <f t="shared" ca="1" si="193"/>
        <v>0</v>
      </c>
      <c r="BK298" s="174">
        <f t="shared" ca="1" si="193"/>
        <v>0</v>
      </c>
      <c r="BL298" s="174">
        <f t="shared" ca="1" si="193"/>
        <v>0</v>
      </c>
      <c r="BM298" s="174">
        <f t="shared" ca="1" si="193"/>
        <v>0</v>
      </c>
      <c r="BN298" s="174">
        <f t="shared" ca="1" si="193"/>
        <v>0</v>
      </c>
      <c r="BO298" s="174">
        <f t="shared" ca="1" si="193"/>
        <v>0</v>
      </c>
      <c r="BP298" s="174">
        <f t="shared" ca="1" si="193"/>
        <v>0</v>
      </c>
      <c r="BQ298" s="174">
        <f t="shared" ca="1" si="193"/>
        <v>0</v>
      </c>
      <c r="BR298" s="174">
        <f t="shared" ca="1" si="193"/>
        <v>0</v>
      </c>
      <c r="BS298" s="177">
        <f t="shared" ca="1" si="172"/>
        <v>0</v>
      </c>
      <c r="BT298" s="175"/>
      <c r="BU298" s="178">
        <f ca="1">IF(NOT(debteliminator),0,IF(OR(E$11=0,W297+AM298-BD298&lt;=E$11),0,MIN(W297+AM298-BD298-E$11,$C298)))</f>
        <v>0</v>
      </c>
      <c r="BV298" s="174">
        <f ca="1">IF(NOT(debteliminator),0,IF(OR(F$11=0,X297+AN298-BE298&lt;=F$11),0,MIN(X297+AN298-BE298-F$11,$C298-SUM($BU298:BU298))))</f>
        <v>0</v>
      </c>
      <c r="BW298" s="174">
        <f ca="1">IF(NOT(debteliminator),0,IF(OR(G$11=0,Y297+AO298-BF298&lt;=G$11),0,MIN(Y297+AO298-BF298-G$11,$C298-SUM($BU298:BV298))))</f>
        <v>0</v>
      </c>
      <c r="BX298" s="174">
        <f ca="1">IF(NOT(debteliminator),0,IF(OR(H$11=0,Z297+AP298-BG298&lt;=H$11),0,MIN(Z297+AP298-BG298-H$11,$C298-SUM($BU298:BW298))))</f>
        <v>0</v>
      </c>
      <c r="BY298" s="174">
        <f ca="1">IF(NOT(debteliminator),0,IF(OR(I$11=0,AA297+AQ298-BH298&lt;=I$11),0,MIN(AA297+AQ298-BH298-I$11,$C298-SUM($BU298:BX298))))</f>
        <v>0</v>
      </c>
      <c r="BZ298" s="174">
        <f ca="1">IF(NOT(debteliminator),0,IF(OR(J$11=0,AB297+AR298-BI298&lt;=J$11),0,MIN(AB297+AR298-BI298-J$11,$C298-SUM($BU298:BY298))))</f>
        <v>0</v>
      </c>
      <c r="CA298" s="174">
        <f ca="1">IF(NOT(debteliminator),0,IF(OR(K$11=0,AC297+AS298-BJ298&lt;=K$11),0,MIN(AC297+AS298-BJ298-K$11,$C298-SUM($BU298:BZ298))))</f>
        <v>0</v>
      </c>
      <c r="CB298" s="174">
        <f ca="1">IF(NOT(debteliminator),0,IF(OR(L$11=0,AD297+AT298-BK298&lt;=L$11),0,MIN(AD297+AT298-BK298-L$11,$C298-SUM($BU298:CA298))))</f>
        <v>0</v>
      </c>
      <c r="CC298" s="174">
        <f ca="1">IF(NOT(debteliminator),0,IF(OR(M$11=0,AE297+AU298-BL298&lt;=M$11),0,MIN(AE297+AU298-BL298-M$11,$C298-SUM($BU298:CB298))))</f>
        <v>0</v>
      </c>
      <c r="CD298" s="174">
        <f ca="1">IF(NOT(debteliminator),0,IF(OR(N$11=0,AF297+AV298-BM298&lt;=N$11),0,MIN(AF297+AV298-BM298-N$11,$C298-SUM($BU298:CC298))))</f>
        <v>0</v>
      </c>
      <c r="CE298" s="174">
        <f ca="1">IF(NOT(debteliminator),0,IF(OR(O$11=0,AG297+AW298-BN298&lt;=O$11),0,MIN(AG297+AW298-BN298-O$11,$C298-SUM($BU298:CD298))))</f>
        <v>0</v>
      </c>
      <c r="CF298" s="174">
        <f ca="1">IF(NOT(debteliminator),0,IF(OR(P$11=0,AH297+AX298-BO298&lt;=P$11),0,MIN(AH297+AX298-BO298-P$11,$C298-SUM($BU298:CE298))))</f>
        <v>0</v>
      </c>
      <c r="CG298" s="174">
        <f ca="1">IF(NOT(debteliminator),0,IF(OR(Q$11=0,AI297+AY298-BP298&lt;=Q$11),0,MIN(AI297+AY298-BP298-Q$11,$C298-SUM($BU298:CF298))))</f>
        <v>0</v>
      </c>
      <c r="CH298" s="174">
        <f ca="1">IF(NOT(debteliminator),0,IF(OR(R$11=0,AJ297+AZ298-BQ298&lt;=R$11),0,MIN(AJ297+AZ298-BQ298-R$11,$C298-SUM($BU298:CG298))))</f>
        <v>0</v>
      </c>
      <c r="CI298" s="174">
        <f ca="1">IF(NOT(debteliminator),0,IF(OR(S$11=0,AK297+BA298-BR298&lt;=S$11),0,MIN(AK297+BA298-BR298-S$11,$C298-SUM($BU298:CH298))))</f>
        <v>0</v>
      </c>
      <c r="CJ298" s="177">
        <f t="shared" ca="1" si="173"/>
        <v>0</v>
      </c>
      <c r="CL298" s="178">
        <f t="shared" ca="1" si="176"/>
        <v>0</v>
      </c>
      <c r="CM298" s="174">
        <f ca="1">IF(X297&lt;=0,0,IF($C298-$CJ298&lt;=SUM($CL298:CL298),0,IF(BE298+$C298-$CJ298-SUM($CL298:CL298)&gt;X297+AN298,X297+AN298-BE298,$C298-$CJ298-SUM($CL298:CL298))))</f>
        <v>0</v>
      </c>
      <c r="CN298" s="174">
        <f ca="1">IF(Y297&lt;=0,0,IF($C298-$CJ298&lt;=SUM($CL298:CM298),0,IF(BF298+$C298-$CJ298-SUM($CL298:CM298)&gt;Y297+AO298,Y297+AO298-BF298,$C298-$CJ298-SUM($CL298:CM298))))</f>
        <v>0</v>
      </c>
      <c r="CO298" s="174">
        <f ca="1">IF(Z297&lt;=0,0,IF($C298-$CJ298&lt;=SUM($CL298:CN298),0,IF(BG298+$C298-$CJ298-SUM($CL298:CN298)&gt;Z297+AP298,Z297+AP298-BG298,$C298-$CJ298-SUM($CL298:CN298))))</f>
        <v>0</v>
      </c>
      <c r="CP298" s="174">
        <f ca="1">IF(AA297&lt;=0,0,IF($C298-$CJ298&lt;=SUM($CL298:CO298),0,IF(BH298+$C298-$CJ298-SUM($CL298:CO298)&gt;AA297+AQ298,AA297+AQ298-BH298,$C298-$CJ298-SUM($CL298:CO298))))</f>
        <v>0</v>
      </c>
      <c r="CQ298" s="174">
        <f ca="1">IF(AB297&lt;=0,0,IF($C298-$CJ298&lt;=SUM($CL298:CP298),0,IF(BI298+$C298-$CJ298-SUM($CL298:CP298)&gt;AB297+AR298,AB297+AR298-BI298,$C298-$CJ298-SUM($CL298:CP298))))</f>
        <v>0</v>
      </c>
      <c r="CR298" s="174">
        <f ca="1">IF(AC297&lt;=0,0,IF($C298-$CJ298&lt;=SUM($CL298:CQ298),0,IF(BJ298+$C298-$CJ298-SUM($CL298:CQ298)&gt;AC297+AS298,AC297+AS298-BJ298,$C298-$CJ298-SUM($CL298:CQ298))))</f>
        <v>0</v>
      </c>
      <c r="CS298" s="174">
        <f ca="1">IF(AD297&lt;=0,0,IF($C298-$CJ298&lt;=SUM($CL298:CR298),0,IF(BK298+$C298-$CJ298-SUM($CL298:CR298)&gt;AD297+AT298,AD297+AT298-BK298,$C298-$CJ298-SUM($CL298:CR298))))</f>
        <v>0</v>
      </c>
      <c r="CT298" s="174">
        <f ca="1">IF(AE297&lt;=0,0,IF($C298-$CJ298&lt;=SUM($CL298:CS298),0,IF(BL298+$C298-$CJ298-SUM($CL298:CS298)&gt;AE297+AU298,AE297+AU298-BL298,$C298-$CJ298-SUM($CL298:CS298))))</f>
        <v>0</v>
      </c>
      <c r="CU298" s="174">
        <f ca="1">IF(AF297&lt;=0,0,IF($C298-$CJ298&lt;=SUM($CL298:CT298),0,IF(BM298+$C298-$CJ298-SUM($CL298:CT298)&gt;AF297+AV298,AF297+AV298-BM298,$C298-$CJ298-SUM($CL298:CT298))))</f>
        <v>0</v>
      </c>
      <c r="CV298" s="174">
        <f ca="1">IF(AG297&lt;=0,0,IF($C298-$CJ298&lt;=SUM($CL298:CU298),0,IF(BN298+$C298-$CJ298-SUM($CL298:CU298)&gt;AG297+AW298,AG297+AW298-BN298,$C298-$CJ298-SUM($CL298:CU298))))</f>
        <v>0</v>
      </c>
      <c r="CW298" s="174">
        <f ca="1">IF(AH297&lt;=0,0,IF($C298-$CJ298&lt;=SUM($CL298:CV298),0,IF(BO298+$C298-$CJ298-SUM($CL298:CV298)&gt;AH297+AX298,AH297+AX298-BO298,$C298-$CJ298-SUM($CL298:CV298))))</f>
        <v>0</v>
      </c>
      <c r="CX298" s="174">
        <f ca="1">IF(AI297&lt;=0,0,IF($C298-$CJ298&lt;=SUM($CL298:CW298),0,IF(BP298+$C298-$CJ298-SUM($CL298:CW298)&gt;AI297+AY298,AI297+AY298-BP298,$C298-$CJ298-SUM($CL298:CW298))))</f>
        <v>0</v>
      </c>
      <c r="CY298" s="174">
        <f ca="1">IF(AJ297&lt;=0,0,IF($C298-$CJ298&lt;=SUM($CL298:CX298),0,IF(BQ298+$C298-$CJ298-SUM($CL298:CX298)&gt;AJ297+AZ298,AJ297+AZ298-BQ298,$C298-$CJ298-SUM($CL298:CX298))))</f>
        <v>0</v>
      </c>
      <c r="CZ298" s="174">
        <f ca="1">IF(AK297&lt;=0,0,IF($C298-$CJ298&lt;=SUM($CL298:CY298),0,IF(BR298+$C298-$CJ298-SUM($CL298:CY298)&gt;AK297+BA298,AK297+BA298-BR298,$C298-$CJ298-SUM($CL298:CY298))))</f>
        <v>0</v>
      </c>
      <c r="DA298" s="176"/>
      <c r="DB298" s="176"/>
    </row>
    <row r="299" spans="1:106">
      <c r="A299" s="165" t="str">
        <f t="shared" ca="1" si="162"/>
        <v/>
      </c>
      <c r="B299" s="166" t="e">
        <f t="shared" ca="1" si="174"/>
        <v>#N/A</v>
      </c>
      <c r="C299" s="169" t="str">
        <f ca="1">IF(A299="","",IF(debteliminator,IF(($E$7-BS299)&lt;0,0,$E$7-BS299),0)+D299)</f>
        <v/>
      </c>
      <c r="D299" s="420"/>
      <c r="E299" s="172">
        <f t="shared" ca="1" si="175"/>
        <v>0</v>
      </c>
      <c r="F299" s="172">
        <f t="shared" ca="1" si="177"/>
        <v>0</v>
      </c>
      <c r="G299" s="172">
        <f t="shared" ca="1" si="178"/>
        <v>0</v>
      </c>
      <c r="H299" s="172">
        <f t="shared" ca="1" si="179"/>
        <v>0</v>
      </c>
      <c r="I299" s="172">
        <f t="shared" ca="1" si="180"/>
        <v>0</v>
      </c>
      <c r="J299" s="172">
        <f t="shared" ca="1" si="181"/>
        <v>0</v>
      </c>
      <c r="K299" s="172">
        <f t="shared" ca="1" si="182"/>
        <v>0</v>
      </c>
      <c r="L299" s="172">
        <f t="shared" ca="1" si="183"/>
        <v>0</v>
      </c>
      <c r="M299" s="172">
        <f t="shared" ca="1" si="184"/>
        <v>0</v>
      </c>
      <c r="N299" s="172">
        <f t="shared" ca="1" si="185"/>
        <v>0</v>
      </c>
      <c r="O299" s="172">
        <f t="shared" ca="1" si="186"/>
        <v>0</v>
      </c>
      <c r="P299" s="172">
        <f t="shared" ca="1" si="187"/>
        <v>0</v>
      </c>
      <c r="Q299" s="172">
        <f t="shared" ca="1" si="188"/>
        <v>0</v>
      </c>
      <c r="R299" s="172">
        <f t="shared" ca="1" si="189"/>
        <v>0</v>
      </c>
      <c r="S299" s="172">
        <f t="shared" ca="1" si="190"/>
        <v>0</v>
      </c>
      <c r="U299" s="169">
        <f t="shared" ca="1" si="163"/>
        <v>0</v>
      </c>
      <c r="V299" s="173">
        <f t="shared" ca="1" si="164"/>
        <v>0</v>
      </c>
      <c r="W299" s="174">
        <f t="shared" ca="1" si="165"/>
        <v>0</v>
      </c>
      <c r="X299" s="174">
        <f t="shared" ca="1" si="191"/>
        <v>0</v>
      </c>
      <c r="Y299" s="174">
        <f t="shared" ca="1" si="191"/>
        <v>0</v>
      </c>
      <c r="Z299" s="174">
        <f t="shared" ca="1" si="191"/>
        <v>0</v>
      </c>
      <c r="AA299" s="174">
        <f t="shared" ca="1" si="191"/>
        <v>0</v>
      </c>
      <c r="AB299" s="174">
        <f t="shared" ca="1" si="191"/>
        <v>0</v>
      </c>
      <c r="AC299" s="174">
        <f t="shared" ca="1" si="191"/>
        <v>0</v>
      </c>
      <c r="AD299" s="174">
        <f t="shared" ca="1" si="191"/>
        <v>0</v>
      </c>
      <c r="AE299" s="174">
        <f t="shared" ca="1" si="191"/>
        <v>0</v>
      </c>
      <c r="AF299" s="174">
        <f t="shared" ca="1" si="191"/>
        <v>0</v>
      </c>
      <c r="AG299" s="174">
        <f t="shared" ca="1" si="191"/>
        <v>0</v>
      </c>
      <c r="AH299" s="174">
        <f t="shared" ca="1" si="191"/>
        <v>0</v>
      </c>
      <c r="AI299" s="174">
        <f t="shared" ca="1" si="191"/>
        <v>0</v>
      </c>
      <c r="AJ299" s="174">
        <f t="shared" ca="1" si="191"/>
        <v>0</v>
      </c>
      <c r="AK299" s="174">
        <f t="shared" ca="1" si="191"/>
        <v>0</v>
      </c>
      <c r="AL299" s="179"/>
      <c r="AM299" s="174">
        <f t="shared" ca="1" si="167"/>
        <v>0</v>
      </c>
      <c r="AN299" s="174">
        <f t="shared" ca="1" si="192"/>
        <v>0</v>
      </c>
      <c r="AO299" s="174">
        <f t="shared" ca="1" si="192"/>
        <v>0</v>
      </c>
      <c r="AP299" s="174">
        <f t="shared" ca="1" si="192"/>
        <v>0</v>
      </c>
      <c r="AQ299" s="174">
        <f t="shared" ca="1" si="192"/>
        <v>0</v>
      </c>
      <c r="AR299" s="174">
        <f t="shared" ca="1" si="192"/>
        <v>0</v>
      </c>
      <c r="AS299" s="174">
        <f t="shared" ca="1" si="192"/>
        <v>0</v>
      </c>
      <c r="AT299" s="174">
        <f t="shared" ca="1" si="192"/>
        <v>0</v>
      </c>
      <c r="AU299" s="174">
        <f t="shared" ca="1" si="192"/>
        <v>0</v>
      </c>
      <c r="AV299" s="174">
        <f t="shared" ca="1" si="192"/>
        <v>0</v>
      </c>
      <c r="AW299" s="174">
        <f t="shared" ca="1" si="192"/>
        <v>0</v>
      </c>
      <c r="AX299" s="174">
        <f t="shared" ca="1" si="192"/>
        <v>0</v>
      </c>
      <c r="AY299" s="174">
        <f t="shared" ca="1" si="192"/>
        <v>0</v>
      </c>
      <c r="AZ299" s="174">
        <f t="shared" ca="1" si="192"/>
        <v>0</v>
      </c>
      <c r="BA299" s="174">
        <f t="shared" ca="1" si="192"/>
        <v>0</v>
      </c>
      <c r="BB299" s="175">
        <f t="shared" ca="1" si="169"/>
        <v>0</v>
      </c>
      <c r="BC299" s="176"/>
      <c r="BD299" s="174">
        <f t="shared" ca="1" si="170"/>
        <v>0</v>
      </c>
      <c r="BE299" s="174">
        <f t="shared" ca="1" si="193"/>
        <v>0</v>
      </c>
      <c r="BF299" s="174">
        <f t="shared" ca="1" si="193"/>
        <v>0</v>
      </c>
      <c r="BG299" s="174">
        <f t="shared" ca="1" si="193"/>
        <v>0</v>
      </c>
      <c r="BH299" s="174">
        <f t="shared" ca="1" si="193"/>
        <v>0</v>
      </c>
      <c r="BI299" s="174">
        <f t="shared" ca="1" si="193"/>
        <v>0</v>
      </c>
      <c r="BJ299" s="174">
        <f t="shared" ca="1" si="193"/>
        <v>0</v>
      </c>
      <c r="BK299" s="174">
        <f t="shared" ca="1" si="193"/>
        <v>0</v>
      </c>
      <c r="BL299" s="174">
        <f t="shared" ca="1" si="193"/>
        <v>0</v>
      </c>
      <c r="BM299" s="174">
        <f t="shared" ca="1" si="193"/>
        <v>0</v>
      </c>
      <c r="BN299" s="174">
        <f t="shared" ca="1" si="193"/>
        <v>0</v>
      </c>
      <c r="BO299" s="174">
        <f t="shared" ca="1" si="193"/>
        <v>0</v>
      </c>
      <c r="BP299" s="174">
        <f t="shared" ca="1" si="193"/>
        <v>0</v>
      </c>
      <c r="BQ299" s="174">
        <f t="shared" ca="1" si="193"/>
        <v>0</v>
      </c>
      <c r="BR299" s="174">
        <f t="shared" ca="1" si="193"/>
        <v>0</v>
      </c>
      <c r="BS299" s="177">
        <f t="shared" ca="1" si="172"/>
        <v>0</v>
      </c>
      <c r="BT299" s="175"/>
      <c r="BU299" s="178">
        <f ca="1">IF(NOT(debteliminator),0,IF(OR(E$11=0,W298+AM299-BD299&lt;=E$11),0,MIN(W298+AM299-BD299-E$11,$C299)))</f>
        <v>0</v>
      </c>
      <c r="BV299" s="174">
        <f ca="1">IF(NOT(debteliminator),0,IF(OR(F$11=0,X298+AN299-BE299&lt;=F$11),0,MIN(X298+AN299-BE299-F$11,$C299-SUM($BU299:BU299))))</f>
        <v>0</v>
      </c>
      <c r="BW299" s="174">
        <f ca="1">IF(NOT(debteliminator),0,IF(OR(G$11=0,Y298+AO299-BF299&lt;=G$11),0,MIN(Y298+AO299-BF299-G$11,$C299-SUM($BU299:BV299))))</f>
        <v>0</v>
      </c>
      <c r="BX299" s="174">
        <f ca="1">IF(NOT(debteliminator),0,IF(OR(H$11=0,Z298+AP299-BG299&lt;=H$11),0,MIN(Z298+AP299-BG299-H$11,$C299-SUM($BU299:BW299))))</f>
        <v>0</v>
      </c>
      <c r="BY299" s="174">
        <f ca="1">IF(NOT(debteliminator),0,IF(OR(I$11=0,AA298+AQ299-BH299&lt;=I$11),0,MIN(AA298+AQ299-BH299-I$11,$C299-SUM($BU299:BX299))))</f>
        <v>0</v>
      </c>
      <c r="BZ299" s="174">
        <f ca="1">IF(NOT(debteliminator),0,IF(OR(J$11=0,AB298+AR299-BI299&lt;=J$11),0,MIN(AB298+AR299-BI299-J$11,$C299-SUM($BU299:BY299))))</f>
        <v>0</v>
      </c>
      <c r="CA299" s="174">
        <f ca="1">IF(NOT(debteliminator),0,IF(OR(K$11=0,AC298+AS299-BJ299&lt;=K$11),0,MIN(AC298+AS299-BJ299-K$11,$C299-SUM($BU299:BZ299))))</f>
        <v>0</v>
      </c>
      <c r="CB299" s="174">
        <f ca="1">IF(NOT(debteliminator),0,IF(OR(L$11=0,AD298+AT299-BK299&lt;=L$11),0,MIN(AD298+AT299-BK299-L$11,$C299-SUM($BU299:CA299))))</f>
        <v>0</v>
      </c>
      <c r="CC299" s="174">
        <f ca="1">IF(NOT(debteliminator),0,IF(OR(M$11=0,AE298+AU299-BL299&lt;=M$11),0,MIN(AE298+AU299-BL299-M$11,$C299-SUM($BU299:CB299))))</f>
        <v>0</v>
      </c>
      <c r="CD299" s="174">
        <f ca="1">IF(NOT(debteliminator),0,IF(OR(N$11=0,AF298+AV299-BM299&lt;=N$11),0,MIN(AF298+AV299-BM299-N$11,$C299-SUM($BU299:CC299))))</f>
        <v>0</v>
      </c>
      <c r="CE299" s="174">
        <f ca="1">IF(NOT(debteliminator),0,IF(OR(O$11=0,AG298+AW299-BN299&lt;=O$11),0,MIN(AG298+AW299-BN299-O$11,$C299-SUM($BU299:CD299))))</f>
        <v>0</v>
      </c>
      <c r="CF299" s="174">
        <f ca="1">IF(NOT(debteliminator),0,IF(OR(P$11=0,AH298+AX299-BO299&lt;=P$11),0,MIN(AH298+AX299-BO299-P$11,$C299-SUM($BU299:CE299))))</f>
        <v>0</v>
      </c>
      <c r="CG299" s="174">
        <f ca="1">IF(NOT(debteliminator),0,IF(OR(Q$11=0,AI298+AY299-BP299&lt;=Q$11),0,MIN(AI298+AY299-BP299-Q$11,$C299-SUM($BU299:CF299))))</f>
        <v>0</v>
      </c>
      <c r="CH299" s="174">
        <f ca="1">IF(NOT(debteliminator),0,IF(OR(R$11=0,AJ298+AZ299-BQ299&lt;=R$11),0,MIN(AJ298+AZ299-BQ299-R$11,$C299-SUM($BU299:CG299))))</f>
        <v>0</v>
      </c>
      <c r="CI299" s="174">
        <f ca="1">IF(NOT(debteliminator),0,IF(OR(S$11=0,AK298+BA299-BR299&lt;=S$11),0,MIN(AK298+BA299-BR299-S$11,$C299-SUM($BU299:CH299))))</f>
        <v>0</v>
      </c>
      <c r="CJ299" s="177">
        <f t="shared" ca="1" si="173"/>
        <v>0</v>
      </c>
      <c r="CL299" s="178">
        <f t="shared" ca="1" si="176"/>
        <v>0</v>
      </c>
      <c r="CM299" s="174">
        <f ca="1">IF(X298&lt;=0,0,IF($C299-$CJ299&lt;=SUM($CL299:CL299),0,IF(BE299+$C299-$CJ299-SUM($CL299:CL299)&gt;X298+AN299,X298+AN299-BE299,$C299-$CJ299-SUM($CL299:CL299))))</f>
        <v>0</v>
      </c>
      <c r="CN299" s="174">
        <f ca="1">IF(Y298&lt;=0,0,IF($C299-$CJ299&lt;=SUM($CL299:CM299),0,IF(BF299+$C299-$CJ299-SUM($CL299:CM299)&gt;Y298+AO299,Y298+AO299-BF299,$C299-$CJ299-SUM($CL299:CM299))))</f>
        <v>0</v>
      </c>
      <c r="CO299" s="174">
        <f ca="1">IF(Z298&lt;=0,0,IF($C299-$CJ299&lt;=SUM($CL299:CN299),0,IF(BG299+$C299-$CJ299-SUM($CL299:CN299)&gt;Z298+AP299,Z298+AP299-BG299,$C299-$CJ299-SUM($CL299:CN299))))</f>
        <v>0</v>
      </c>
      <c r="CP299" s="174">
        <f ca="1">IF(AA298&lt;=0,0,IF($C299-$CJ299&lt;=SUM($CL299:CO299),0,IF(BH299+$C299-$CJ299-SUM($CL299:CO299)&gt;AA298+AQ299,AA298+AQ299-BH299,$C299-$CJ299-SUM($CL299:CO299))))</f>
        <v>0</v>
      </c>
      <c r="CQ299" s="174">
        <f ca="1">IF(AB298&lt;=0,0,IF($C299-$CJ299&lt;=SUM($CL299:CP299),0,IF(BI299+$C299-$CJ299-SUM($CL299:CP299)&gt;AB298+AR299,AB298+AR299-BI299,$C299-$CJ299-SUM($CL299:CP299))))</f>
        <v>0</v>
      </c>
      <c r="CR299" s="174">
        <f ca="1">IF(AC298&lt;=0,0,IF($C299-$CJ299&lt;=SUM($CL299:CQ299),0,IF(BJ299+$C299-$CJ299-SUM($CL299:CQ299)&gt;AC298+AS299,AC298+AS299-BJ299,$C299-$CJ299-SUM($CL299:CQ299))))</f>
        <v>0</v>
      </c>
      <c r="CS299" s="174">
        <f ca="1">IF(AD298&lt;=0,0,IF($C299-$CJ299&lt;=SUM($CL299:CR299),0,IF(BK299+$C299-$CJ299-SUM($CL299:CR299)&gt;AD298+AT299,AD298+AT299-BK299,$C299-$CJ299-SUM($CL299:CR299))))</f>
        <v>0</v>
      </c>
      <c r="CT299" s="174">
        <f ca="1">IF(AE298&lt;=0,0,IF($C299-$CJ299&lt;=SUM($CL299:CS299),0,IF(BL299+$C299-$CJ299-SUM($CL299:CS299)&gt;AE298+AU299,AE298+AU299-BL299,$C299-$CJ299-SUM($CL299:CS299))))</f>
        <v>0</v>
      </c>
      <c r="CU299" s="174">
        <f ca="1">IF(AF298&lt;=0,0,IF($C299-$CJ299&lt;=SUM($CL299:CT299),0,IF(BM299+$C299-$CJ299-SUM($CL299:CT299)&gt;AF298+AV299,AF298+AV299-BM299,$C299-$CJ299-SUM($CL299:CT299))))</f>
        <v>0</v>
      </c>
      <c r="CV299" s="174">
        <f ca="1">IF(AG298&lt;=0,0,IF($C299-$CJ299&lt;=SUM($CL299:CU299),0,IF(BN299+$C299-$CJ299-SUM($CL299:CU299)&gt;AG298+AW299,AG298+AW299-BN299,$C299-$CJ299-SUM($CL299:CU299))))</f>
        <v>0</v>
      </c>
      <c r="CW299" s="174">
        <f ca="1">IF(AH298&lt;=0,0,IF($C299-$CJ299&lt;=SUM($CL299:CV299),0,IF(BO299+$C299-$CJ299-SUM($CL299:CV299)&gt;AH298+AX299,AH298+AX299-BO299,$C299-$CJ299-SUM($CL299:CV299))))</f>
        <v>0</v>
      </c>
      <c r="CX299" s="174">
        <f ca="1">IF(AI298&lt;=0,0,IF($C299-$CJ299&lt;=SUM($CL299:CW299),0,IF(BP299+$C299-$CJ299-SUM($CL299:CW299)&gt;AI298+AY299,AI298+AY299-BP299,$C299-$CJ299-SUM($CL299:CW299))))</f>
        <v>0</v>
      </c>
      <c r="CY299" s="174">
        <f ca="1">IF(AJ298&lt;=0,0,IF($C299-$CJ299&lt;=SUM($CL299:CX299),0,IF(BQ299+$C299-$CJ299-SUM($CL299:CX299)&gt;AJ298+AZ299,AJ298+AZ299-BQ299,$C299-$CJ299-SUM($CL299:CX299))))</f>
        <v>0</v>
      </c>
      <c r="CZ299" s="174">
        <f ca="1">IF(AK298&lt;=0,0,IF($C299-$CJ299&lt;=SUM($CL299:CY299),0,IF(BR299+$C299-$CJ299-SUM($CL299:CY299)&gt;AK298+BA299,AK298+BA299-BR299,$C299-$CJ299-SUM($CL299:CY299))))</f>
        <v>0</v>
      </c>
      <c r="DA299" s="176"/>
      <c r="DB299" s="176"/>
    </row>
    <row r="300" spans="1:106">
      <c r="A300" s="165" t="str">
        <f t="shared" ca="1" si="162"/>
        <v/>
      </c>
      <c r="B300" s="166" t="e">
        <f t="shared" ca="1" si="174"/>
        <v>#N/A</v>
      </c>
      <c r="C300" s="169" t="str">
        <f ca="1">IF(A300="","",IF(debteliminator,IF(($E$7-BS300)&lt;0,0,$E$7-BS300),0)+D300)</f>
        <v/>
      </c>
      <c r="D300" s="420"/>
      <c r="E300" s="172">
        <f t="shared" ca="1" si="175"/>
        <v>0</v>
      </c>
      <c r="F300" s="172">
        <f t="shared" ca="1" si="177"/>
        <v>0</v>
      </c>
      <c r="G300" s="172">
        <f t="shared" ca="1" si="178"/>
        <v>0</v>
      </c>
      <c r="H300" s="172">
        <f t="shared" ca="1" si="179"/>
        <v>0</v>
      </c>
      <c r="I300" s="172">
        <f t="shared" ca="1" si="180"/>
        <v>0</v>
      </c>
      <c r="J300" s="172">
        <f t="shared" ca="1" si="181"/>
        <v>0</v>
      </c>
      <c r="K300" s="172">
        <f t="shared" ca="1" si="182"/>
        <v>0</v>
      </c>
      <c r="L300" s="172">
        <f t="shared" ca="1" si="183"/>
        <v>0</v>
      </c>
      <c r="M300" s="172">
        <f t="shared" ca="1" si="184"/>
        <v>0</v>
      </c>
      <c r="N300" s="172">
        <f t="shared" ca="1" si="185"/>
        <v>0</v>
      </c>
      <c r="O300" s="172">
        <f t="shared" ca="1" si="186"/>
        <v>0</v>
      </c>
      <c r="P300" s="172">
        <f t="shared" ca="1" si="187"/>
        <v>0</v>
      </c>
      <c r="Q300" s="172">
        <f t="shared" ca="1" si="188"/>
        <v>0</v>
      </c>
      <c r="R300" s="172">
        <f t="shared" ca="1" si="189"/>
        <v>0</v>
      </c>
      <c r="S300" s="172">
        <f t="shared" ca="1" si="190"/>
        <v>0</v>
      </c>
      <c r="U300" s="169">
        <f t="shared" ca="1" si="163"/>
        <v>0</v>
      </c>
      <c r="V300" s="173">
        <f t="shared" ca="1" si="164"/>
        <v>0</v>
      </c>
      <c r="W300" s="174">
        <f t="shared" ca="1" si="165"/>
        <v>0</v>
      </c>
      <c r="X300" s="174">
        <f t="shared" ca="1" si="191"/>
        <v>0</v>
      </c>
      <c r="Y300" s="174">
        <f t="shared" ca="1" si="191"/>
        <v>0</v>
      </c>
      <c r="Z300" s="174">
        <f t="shared" ca="1" si="191"/>
        <v>0</v>
      </c>
      <c r="AA300" s="174">
        <f t="shared" ca="1" si="191"/>
        <v>0</v>
      </c>
      <c r="AB300" s="174">
        <f t="shared" ca="1" si="191"/>
        <v>0</v>
      </c>
      <c r="AC300" s="174">
        <f t="shared" ca="1" si="191"/>
        <v>0</v>
      </c>
      <c r="AD300" s="174">
        <f t="shared" ca="1" si="191"/>
        <v>0</v>
      </c>
      <c r="AE300" s="174">
        <f t="shared" ca="1" si="191"/>
        <v>0</v>
      </c>
      <c r="AF300" s="174">
        <f t="shared" ca="1" si="191"/>
        <v>0</v>
      </c>
      <c r="AG300" s="174">
        <f t="shared" ca="1" si="191"/>
        <v>0</v>
      </c>
      <c r="AH300" s="174">
        <f t="shared" ca="1" si="191"/>
        <v>0</v>
      </c>
      <c r="AI300" s="174">
        <f t="shared" ca="1" si="191"/>
        <v>0</v>
      </c>
      <c r="AJ300" s="174">
        <f t="shared" ca="1" si="191"/>
        <v>0</v>
      </c>
      <c r="AK300" s="174">
        <f t="shared" ca="1" si="191"/>
        <v>0</v>
      </c>
      <c r="AL300" s="179"/>
      <c r="AM300" s="174">
        <f t="shared" ca="1" si="167"/>
        <v>0</v>
      </c>
      <c r="AN300" s="174">
        <f t="shared" ca="1" si="192"/>
        <v>0</v>
      </c>
      <c r="AO300" s="174">
        <f t="shared" ca="1" si="192"/>
        <v>0</v>
      </c>
      <c r="AP300" s="174">
        <f t="shared" ca="1" si="192"/>
        <v>0</v>
      </c>
      <c r="AQ300" s="174">
        <f t="shared" ca="1" si="192"/>
        <v>0</v>
      </c>
      <c r="AR300" s="174">
        <f t="shared" ca="1" si="192"/>
        <v>0</v>
      </c>
      <c r="AS300" s="174">
        <f t="shared" ca="1" si="192"/>
        <v>0</v>
      </c>
      <c r="AT300" s="174">
        <f t="shared" ca="1" si="192"/>
        <v>0</v>
      </c>
      <c r="AU300" s="174">
        <f t="shared" ca="1" si="192"/>
        <v>0</v>
      </c>
      <c r="AV300" s="174">
        <f t="shared" ca="1" si="192"/>
        <v>0</v>
      </c>
      <c r="AW300" s="174">
        <f t="shared" ca="1" si="192"/>
        <v>0</v>
      </c>
      <c r="AX300" s="174">
        <f t="shared" ca="1" si="192"/>
        <v>0</v>
      </c>
      <c r="AY300" s="174">
        <f t="shared" ca="1" si="192"/>
        <v>0</v>
      </c>
      <c r="AZ300" s="174">
        <f t="shared" ca="1" si="192"/>
        <v>0</v>
      </c>
      <c r="BA300" s="174">
        <f t="shared" ca="1" si="192"/>
        <v>0</v>
      </c>
      <c r="BB300" s="175">
        <f t="shared" ca="1" si="169"/>
        <v>0</v>
      </c>
      <c r="BC300" s="176"/>
      <c r="BD300" s="174">
        <f t="shared" ca="1" si="170"/>
        <v>0</v>
      </c>
      <c r="BE300" s="174">
        <f t="shared" ca="1" si="193"/>
        <v>0</v>
      </c>
      <c r="BF300" s="174">
        <f t="shared" ca="1" si="193"/>
        <v>0</v>
      </c>
      <c r="BG300" s="174">
        <f t="shared" ca="1" si="193"/>
        <v>0</v>
      </c>
      <c r="BH300" s="174">
        <f t="shared" ca="1" si="193"/>
        <v>0</v>
      </c>
      <c r="BI300" s="174">
        <f t="shared" ca="1" si="193"/>
        <v>0</v>
      </c>
      <c r="BJ300" s="174">
        <f t="shared" ca="1" si="193"/>
        <v>0</v>
      </c>
      <c r="BK300" s="174">
        <f t="shared" ca="1" si="193"/>
        <v>0</v>
      </c>
      <c r="BL300" s="174">
        <f t="shared" ca="1" si="193"/>
        <v>0</v>
      </c>
      <c r="BM300" s="174">
        <f t="shared" ca="1" si="193"/>
        <v>0</v>
      </c>
      <c r="BN300" s="174">
        <f t="shared" ca="1" si="193"/>
        <v>0</v>
      </c>
      <c r="BO300" s="174">
        <f t="shared" ca="1" si="193"/>
        <v>0</v>
      </c>
      <c r="BP300" s="174">
        <f t="shared" ca="1" si="193"/>
        <v>0</v>
      </c>
      <c r="BQ300" s="174">
        <f t="shared" ca="1" si="193"/>
        <v>0</v>
      </c>
      <c r="BR300" s="174">
        <f t="shared" ca="1" si="193"/>
        <v>0</v>
      </c>
      <c r="BS300" s="177">
        <f t="shared" ca="1" si="172"/>
        <v>0</v>
      </c>
      <c r="BT300" s="175"/>
      <c r="BU300" s="178">
        <f ca="1">IF(NOT(debteliminator),0,IF(OR(E$11=0,W299+AM300-BD300&lt;=E$11),0,MIN(W299+AM300-BD300-E$11,$C300)))</f>
        <v>0</v>
      </c>
      <c r="BV300" s="174">
        <f ca="1">IF(NOT(debteliminator),0,IF(OR(F$11=0,X299+AN300-BE300&lt;=F$11),0,MIN(X299+AN300-BE300-F$11,$C300-SUM($BU300:BU300))))</f>
        <v>0</v>
      </c>
      <c r="BW300" s="174">
        <f ca="1">IF(NOT(debteliminator),0,IF(OR(G$11=0,Y299+AO300-BF300&lt;=G$11),0,MIN(Y299+AO300-BF300-G$11,$C300-SUM($BU300:BV300))))</f>
        <v>0</v>
      </c>
      <c r="BX300" s="174">
        <f ca="1">IF(NOT(debteliminator),0,IF(OR(H$11=0,Z299+AP300-BG300&lt;=H$11),0,MIN(Z299+AP300-BG300-H$11,$C300-SUM($BU300:BW300))))</f>
        <v>0</v>
      </c>
      <c r="BY300" s="174">
        <f ca="1">IF(NOT(debteliminator),0,IF(OR(I$11=0,AA299+AQ300-BH300&lt;=I$11),0,MIN(AA299+AQ300-BH300-I$11,$C300-SUM($BU300:BX300))))</f>
        <v>0</v>
      </c>
      <c r="BZ300" s="174">
        <f ca="1">IF(NOT(debteliminator),0,IF(OR(J$11=0,AB299+AR300-BI300&lt;=J$11),0,MIN(AB299+AR300-BI300-J$11,$C300-SUM($BU300:BY300))))</f>
        <v>0</v>
      </c>
      <c r="CA300" s="174">
        <f ca="1">IF(NOT(debteliminator),0,IF(OR(K$11=0,AC299+AS300-BJ300&lt;=K$11),0,MIN(AC299+AS300-BJ300-K$11,$C300-SUM($BU300:BZ300))))</f>
        <v>0</v>
      </c>
      <c r="CB300" s="174">
        <f ca="1">IF(NOT(debteliminator),0,IF(OR(L$11=0,AD299+AT300-BK300&lt;=L$11),0,MIN(AD299+AT300-BK300-L$11,$C300-SUM($BU300:CA300))))</f>
        <v>0</v>
      </c>
      <c r="CC300" s="174">
        <f ca="1">IF(NOT(debteliminator),0,IF(OR(M$11=0,AE299+AU300-BL300&lt;=M$11),0,MIN(AE299+AU300-BL300-M$11,$C300-SUM($BU300:CB300))))</f>
        <v>0</v>
      </c>
      <c r="CD300" s="174">
        <f ca="1">IF(NOT(debteliminator),0,IF(OR(N$11=0,AF299+AV300-BM300&lt;=N$11),0,MIN(AF299+AV300-BM300-N$11,$C300-SUM($BU300:CC300))))</f>
        <v>0</v>
      </c>
      <c r="CE300" s="174">
        <f ca="1">IF(NOT(debteliminator),0,IF(OR(O$11=0,AG299+AW300-BN300&lt;=O$11),0,MIN(AG299+AW300-BN300-O$11,$C300-SUM($BU300:CD300))))</f>
        <v>0</v>
      </c>
      <c r="CF300" s="174">
        <f ca="1">IF(NOT(debteliminator),0,IF(OR(P$11=0,AH299+AX300-BO300&lt;=P$11),0,MIN(AH299+AX300-BO300-P$11,$C300-SUM($BU300:CE300))))</f>
        <v>0</v>
      </c>
      <c r="CG300" s="174">
        <f ca="1">IF(NOT(debteliminator),0,IF(OR(Q$11=0,AI299+AY300-BP300&lt;=Q$11),0,MIN(AI299+AY300-BP300-Q$11,$C300-SUM($BU300:CF300))))</f>
        <v>0</v>
      </c>
      <c r="CH300" s="174">
        <f ca="1">IF(NOT(debteliminator),0,IF(OR(R$11=0,AJ299+AZ300-BQ300&lt;=R$11),0,MIN(AJ299+AZ300-BQ300-R$11,$C300-SUM($BU300:CG300))))</f>
        <v>0</v>
      </c>
      <c r="CI300" s="174">
        <f ca="1">IF(NOT(debteliminator),0,IF(OR(S$11=0,AK299+BA300-BR300&lt;=S$11),0,MIN(AK299+BA300-BR300-S$11,$C300-SUM($BU300:CH300))))</f>
        <v>0</v>
      </c>
      <c r="CJ300" s="177">
        <f t="shared" ca="1" si="173"/>
        <v>0</v>
      </c>
      <c r="CL300" s="178">
        <f t="shared" ca="1" si="176"/>
        <v>0</v>
      </c>
      <c r="CM300" s="174">
        <f ca="1">IF(X299&lt;=0,0,IF($C300-$CJ300&lt;=SUM($CL300:CL300),0,IF(BE300+$C300-$CJ300-SUM($CL300:CL300)&gt;X299+AN300,X299+AN300-BE300,$C300-$CJ300-SUM($CL300:CL300))))</f>
        <v>0</v>
      </c>
      <c r="CN300" s="174">
        <f ca="1">IF(Y299&lt;=0,0,IF($C300-$CJ300&lt;=SUM($CL300:CM300),0,IF(BF300+$C300-$CJ300-SUM($CL300:CM300)&gt;Y299+AO300,Y299+AO300-BF300,$C300-$CJ300-SUM($CL300:CM300))))</f>
        <v>0</v>
      </c>
      <c r="CO300" s="174">
        <f ca="1">IF(Z299&lt;=0,0,IF($C300-$CJ300&lt;=SUM($CL300:CN300),0,IF(BG300+$C300-$CJ300-SUM($CL300:CN300)&gt;Z299+AP300,Z299+AP300-BG300,$C300-$CJ300-SUM($CL300:CN300))))</f>
        <v>0</v>
      </c>
      <c r="CP300" s="174">
        <f ca="1">IF(AA299&lt;=0,0,IF($C300-$CJ300&lt;=SUM($CL300:CO300),0,IF(BH300+$C300-$CJ300-SUM($CL300:CO300)&gt;AA299+AQ300,AA299+AQ300-BH300,$C300-$CJ300-SUM($CL300:CO300))))</f>
        <v>0</v>
      </c>
      <c r="CQ300" s="174">
        <f ca="1">IF(AB299&lt;=0,0,IF($C300-$CJ300&lt;=SUM($CL300:CP300),0,IF(BI300+$C300-$CJ300-SUM($CL300:CP300)&gt;AB299+AR300,AB299+AR300-BI300,$C300-$CJ300-SUM($CL300:CP300))))</f>
        <v>0</v>
      </c>
      <c r="CR300" s="174">
        <f ca="1">IF(AC299&lt;=0,0,IF($C300-$CJ300&lt;=SUM($CL300:CQ300),0,IF(BJ300+$C300-$CJ300-SUM($CL300:CQ300)&gt;AC299+AS300,AC299+AS300-BJ300,$C300-$CJ300-SUM($CL300:CQ300))))</f>
        <v>0</v>
      </c>
      <c r="CS300" s="174">
        <f ca="1">IF(AD299&lt;=0,0,IF($C300-$CJ300&lt;=SUM($CL300:CR300),0,IF(BK300+$C300-$CJ300-SUM($CL300:CR300)&gt;AD299+AT300,AD299+AT300-BK300,$C300-$CJ300-SUM($CL300:CR300))))</f>
        <v>0</v>
      </c>
      <c r="CT300" s="174">
        <f ca="1">IF(AE299&lt;=0,0,IF($C300-$CJ300&lt;=SUM($CL300:CS300),0,IF(BL300+$C300-$CJ300-SUM($CL300:CS300)&gt;AE299+AU300,AE299+AU300-BL300,$C300-$CJ300-SUM($CL300:CS300))))</f>
        <v>0</v>
      </c>
      <c r="CU300" s="174">
        <f ca="1">IF(AF299&lt;=0,0,IF($C300-$CJ300&lt;=SUM($CL300:CT300),0,IF(BM300+$C300-$CJ300-SUM($CL300:CT300)&gt;AF299+AV300,AF299+AV300-BM300,$C300-$CJ300-SUM($CL300:CT300))))</f>
        <v>0</v>
      </c>
      <c r="CV300" s="174">
        <f ca="1">IF(AG299&lt;=0,0,IF($C300-$CJ300&lt;=SUM($CL300:CU300),0,IF(BN300+$C300-$CJ300-SUM($CL300:CU300)&gt;AG299+AW300,AG299+AW300-BN300,$C300-$CJ300-SUM($CL300:CU300))))</f>
        <v>0</v>
      </c>
      <c r="CW300" s="174">
        <f ca="1">IF(AH299&lt;=0,0,IF($C300-$CJ300&lt;=SUM($CL300:CV300),0,IF(BO300+$C300-$CJ300-SUM($CL300:CV300)&gt;AH299+AX300,AH299+AX300-BO300,$C300-$CJ300-SUM($CL300:CV300))))</f>
        <v>0</v>
      </c>
      <c r="CX300" s="174">
        <f ca="1">IF(AI299&lt;=0,0,IF($C300-$CJ300&lt;=SUM($CL300:CW300),0,IF(BP300+$C300-$CJ300-SUM($CL300:CW300)&gt;AI299+AY300,AI299+AY300-BP300,$C300-$CJ300-SUM($CL300:CW300))))</f>
        <v>0</v>
      </c>
      <c r="CY300" s="174">
        <f ca="1">IF(AJ299&lt;=0,0,IF($C300-$CJ300&lt;=SUM($CL300:CX300),0,IF(BQ300+$C300-$CJ300-SUM($CL300:CX300)&gt;AJ299+AZ300,AJ299+AZ300-BQ300,$C300-$CJ300-SUM($CL300:CX300))))</f>
        <v>0</v>
      </c>
      <c r="CZ300" s="174">
        <f ca="1">IF(AK299&lt;=0,0,IF($C300-$CJ300&lt;=SUM($CL300:CY300),0,IF(BR300+$C300-$CJ300-SUM($CL300:CY300)&gt;AK299+BA300,AK299+BA300-BR300,$C300-$CJ300-SUM($CL300:CY300))))</f>
        <v>0</v>
      </c>
      <c r="DA300" s="176"/>
      <c r="DB300" s="176"/>
    </row>
    <row r="301" spans="1:106">
      <c r="A301" s="165" t="str">
        <f t="shared" ca="1" si="162"/>
        <v/>
      </c>
      <c r="B301" s="166" t="e">
        <f t="shared" ca="1" si="174"/>
        <v>#N/A</v>
      </c>
      <c r="C301" s="169" t="str">
        <f ca="1">IF(A301="","",IF(debteliminator,IF(($E$7-BS301)&lt;0,0,$E$7-BS301),0)+D301)</f>
        <v/>
      </c>
      <c r="D301" s="420"/>
      <c r="E301" s="172">
        <f t="shared" ca="1" si="175"/>
        <v>0</v>
      </c>
      <c r="F301" s="172">
        <f t="shared" ca="1" si="177"/>
        <v>0</v>
      </c>
      <c r="G301" s="172">
        <f t="shared" ca="1" si="178"/>
        <v>0</v>
      </c>
      <c r="H301" s="172">
        <f t="shared" ca="1" si="179"/>
        <v>0</v>
      </c>
      <c r="I301" s="172">
        <f t="shared" ca="1" si="180"/>
        <v>0</v>
      </c>
      <c r="J301" s="172">
        <f t="shared" ca="1" si="181"/>
        <v>0</v>
      </c>
      <c r="K301" s="172">
        <f t="shared" ca="1" si="182"/>
        <v>0</v>
      </c>
      <c r="L301" s="172">
        <f t="shared" ca="1" si="183"/>
        <v>0</v>
      </c>
      <c r="M301" s="172">
        <f t="shared" ca="1" si="184"/>
        <v>0</v>
      </c>
      <c r="N301" s="172">
        <f t="shared" ca="1" si="185"/>
        <v>0</v>
      </c>
      <c r="O301" s="172">
        <f t="shared" ca="1" si="186"/>
        <v>0</v>
      </c>
      <c r="P301" s="172">
        <f t="shared" ca="1" si="187"/>
        <v>0</v>
      </c>
      <c r="Q301" s="172">
        <f t="shared" ca="1" si="188"/>
        <v>0</v>
      </c>
      <c r="R301" s="172">
        <f t="shared" ca="1" si="189"/>
        <v>0</v>
      </c>
      <c r="S301" s="172">
        <f t="shared" ca="1" si="190"/>
        <v>0</v>
      </c>
      <c r="U301" s="169">
        <f t="shared" ca="1" si="163"/>
        <v>0</v>
      </c>
      <c r="V301" s="173">
        <f t="shared" ca="1" si="164"/>
        <v>0</v>
      </c>
      <c r="W301" s="174">
        <f t="shared" ca="1" si="165"/>
        <v>0</v>
      </c>
      <c r="X301" s="174">
        <f t="shared" ca="1" si="191"/>
        <v>0</v>
      </c>
      <c r="Y301" s="174">
        <f t="shared" ca="1" si="191"/>
        <v>0</v>
      </c>
      <c r="Z301" s="174">
        <f t="shared" ca="1" si="191"/>
        <v>0</v>
      </c>
      <c r="AA301" s="174">
        <f t="shared" ca="1" si="191"/>
        <v>0</v>
      </c>
      <c r="AB301" s="174">
        <f t="shared" ca="1" si="191"/>
        <v>0</v>
      </c>
      <c r="AC301" s="174">
        <f t="shared" ca="1" si="191"/>
        <v>0</v>
      </c>
      <c r="AD301" s="174">
        <f t="shared" ca="1" si="191"/>
        <v>0</v>
      </c>
      <c r="AE301" s="174">
        <f t="shared" ca="1" si="191"/>
        <v>0</v>
      </c>
      <c r="AF301" s="174">
        <f t="shared" ca="1" si="191"/>
        <v>0</v>
      </c>
      <c r="AG301" s="174">
        <f t="shared" ca="1" si="191"/>
        <v>0</v>
      </c>
      <c r="AH301" s="174">
        <f t="shared" ca="1" si="191"/>
        <v>0</v>
      </c>
      <c r="AI301" s="174">
        <f t="shared" ca="1" si="191"/>
        <v>0</v>
      </c>
      <c r="AJ301" s="174">
        <f t="shared" ca="1" si="191"/>
        <v>0</v>
      </c>
      <c r="AK301" s="174">
        <f t="shared" ca="1" si="191"/>
        <v>0</v>
      </c>
      <c r="AL301" s="179"/>
      <c r="AM301" s="174">
        <f t="shared" ca="1" si="167"/>
        <v>0</v>
      </c>
      <c r="AN301" s="174">
        <f t="shared" ca="1" si="192"/>
        <v>0</v>
      </c>
      <c r="AO301" s="174">
        <f t="shared" ca="1" si="192"/>
        <v>0</v>
      </c>
      <c r="AP301" s="174">
        <f t="shared" ca="1" si="192"/>
        <v>0</v>
      </c>
      <c r="AQ301" s="174">
        <f t="shared" ca="1" si="192"/>
        <v>0</v>
      </c>
      <c r="AR301" s="174">
        <f t="shared" ca="1" si="192"/>
        <v>0</v>
      </c>
      <c r="AS301" s="174">
        <f t="shared" ca="1" si="192"/>
        <v>0</v>
      </c>
      <c r="AT301" s="174">
        <f t="shared" ca="1" si="192"/>
        <v>0</v>
      </c>
      <c r="AU301" s="174">
        <f t="shared" ca="1" si="192"/>
        <v>0</v>
      </c>
      <c r="AV301" s="174">
        <f t="shared" ca="1" si="192"/>
        <v>0</v>
      </c>
      <c r="AW301" s="174">
        <f t="shared" ca="1" si="192"/>
        <v>0</v>
      </c>
      <c r="AX301" s="174">
        <f t="shared" ca="1" si="192"/>
        <v>0</v>
      </c>
      <c r="AY301" s="174">
        <f t="shared" ca="1" si="192"/>
        <v>0</v>
      </c>
      <c r="AZ301" s="174">
        <f t="shared" ca="1" si="192"/>
        <v>0</v>
      </c>
      <c r="BA301" s="174">
        <f t="shared" ca="1" si="192"/>
        <v>0</v>
      </c>
      <c r="BB301" s="175">
        <f t="shared" ca="1" si="169"/>
        <v>0</v>
      </c>
      <c r="BC301" s="176"/>
      <c r="BD301" s="174">
        <f t="shared" ca="1" si="170"/>
        <v>0</v>
      </c>
      <c r="BE301" s="174">
        <f t="shared" ca="1" si="193"/>
        <v>0</v>
      </c>
      <c r="BF301" s="174">
        <f t="shared" ca="1" si="193"/>
        <v>0</v>
      </c>
      <c r="BG301" s="174">
        <f t="shared" ca="1" si="193"/>
        <v>0</v>
      </c>
      <c r="BH301" s="174">
        <f t="shared" ca="1" si="193"/>
        <v>0</v>
      </c>
      <c r="BI301" s="174">
        <f t="shared" ca="1" si="193"/>
        <v>0</v>
      </c>
      <c r="BJ301" s="174">
        <f t="shared" ca="1" si="193"/>
        <v>0</v>
      </c>
      <c r="BK301" s="174">
        <f t="shared" ca="1" si="193"/>
        <v>0</v>
      </c>
      <c r="BL301" s="174">
        <f t="shared" ca="1" si="193"/>
        <v>0</v>
      </c>
      <c r="BM301" s="174">
        <f t="shared" ca="1" si="193"/>
        <v>0</v>
      </c>
      <c r="BN301" s="174">
        <f t="shared" ca="1" si="193"/>
        <v>0</v>
      </c>
      <c r="BO301" s="174">
        <f t="shared" ca="1" si="193"/>
        <v>0</v>
      </c>
      <c r="BP301" s="174">
        <f t="shared" ca="1" si="193"/>
        <v>0</v>
      </c>
      <c r="BQ301" s="174">
        <f t="shared" ca="1" si="193"/>
        <v>0</v>
      </c>
      <c r="BR301" s="174">
        <f t="shared" ca="1" si="193"/>
        <v>0</v>
      </c>
      <c r="BS301" s="177">
        <f t="shared" ca="1" si="172"/>
        <v>0</v>
      </c>
      <c r="BT301" s="175"/>
      <c r="BU301" s="178">
        <f ca="1">IF(NOT(debteliminator),0,IF(OR(E$11=0,W300+AM301-BD301&lt;=E$11),0,MIN(W300+AM301-BD301-E$11,$C301)))</f>
        <v>0</v>
      </c>
      <c r="BV301" s="174">
        <f ca="1">IF(NOT(debteliminator),0,IF(OR(F$11=0,X300+AN301-BE301&lt;=F$11),0,MIN(X300+AN301-BE301-F$11,$C301-SUM($BU301:BU301))))</f>
        <v>0</v>
      </c>
      <c r="BW301" s="174">
        <f ca="1">IF(NOT(debteliminator),0,IF(OR(G$11=0,Y300+AO301-BF301&lt;=G$11),0,MIN(Y300+AO301-BF301-G$11,$C301-SUM($BU301:BV301))))</f>
        <v>0</v>
      </c>
      <c r="BX301" s="174">
        <f ca="1">IF(NOT(debteliminator),0,IF(OR(H$11=0,Z300+AP301-BG301&lt;=H$11),0,MIN(Z300+AP301-BG301-H$11,$C301-SUM($BU301:BW301))))</f>
        <v>0</v>
      </c>
      <c r="BY301" s="174">
        <f ca="1">IF(NOT(debteliminator),0,IF(OR(I$11=0,AA300+AQ301-BH301&lt;=I$11),0,MIN(AA300+AQ301-BH301-I$11,$C301-SUM($BU301:BX301))))</f>
        <v>0</v>
      </c>
      <c r="BZ301" s="174">
        <f ca="1">IF(NOT(debteliminator),0,IF(OR(J$11=0,AB300+AR301-BI301&lt;=J$11),0,MIN(AB300+AR301-BI301-J$11,$C301-SUM($BU301:BY301))))</f>
        <v>0</v>
      </c>
      <c r="CA301" s="174">
        <f ca="1">IF(NOT(debteliminator),0,IF(OR(K$11=0,AC300+AS301-BJ301&lt;=K$11),0,MIN(AC300+AS301-BJ301-K$11,$C301-SUM($BU301:BZ301))))</f>
        <v>0</v>
      </c>
      <c r="CB301" s="174">
        <f ca="1">IF(NOT(debteliminator),0,IF(OR(L$11=0,AD300+AT301-BK301&lt;=L$11),0,MIN(AD300+AT301-BK301-L$11,$C301-SUM($BU301:CA301))))</f>
        <v>0</v>
      </c>
      <c r="CC301" s="174">
        <f ca="1">IF(NOT(debteliminator),0,IF(OR(M$11=0,AE300+AU301-BL301&lt;=M$11),0,MIN(AE300+AU301-BL301-M$11,$C301-SUM($BU301:CB301))))</f>
        <v>0</v>
      </c>
      <c r="CD301" s="174">
        <f ca="1">IF(NOT(debteliminator),0,IF(OR(N$11=0,AF300+AV301-BM301&lt;=N$11),0,MIN(AF300+AV301-BM301-N$11,$C301-SUM($BU301:CC301))))</f>
        <v>0</v>
      </c>
      <c r="CE301" s="174">
        <f ca="1">IF(NOT(debteliminator),0,IF(OR(O$11=0,AG300+AW301-BN301&lt;=O$11),0,MIN(AG300+AW301-BN301-O$11,$C301-SUM($BU301:CD301))))</f>
        <v>0</v>
      </c>
      <c r="CF301" s="174">
        <f ca="1">IF(NOT(debteliminator),0,IF(OR(P$11=0,AH300+AX301-BO301&lt;=P$11),0,MIN(AH300+AX301-BO301-P$11,$C301-SUM($BU301:CE301))))</f>
        <v>0</v>
      </c>
      <c r="CG301" s="174">
        <f ca="1">IF(NOT(debteliminator),0,IF(OR(Q$11=0,AI300+AY301-BP301&lt;=Q$11),0,MIN(AI300+AY301-BP301-Q$11,$C301-SUM($BU301:CF301))))</f>
        <v>0</v>
      </c>
      <c r="CH301" s="174">
        <f ca="1">IF(NOT(debteliminator),0,IF(OR(R$11=0,AJ300+AZ301-BQ301&lt;=R$11),0,MIN(AJ300+AZ301-BQ301-R$11,$C301-SUM($BU301:CG301))))</f>
        <v>0</v>
      </c>
      <c r="CI301" s="174">
        <f ca="1">IF(NOT(debteliminator),0,IF(OR(S$11=0,AK300+BA301-BR301&lt;=S$11),0,MIN(AK300+BA301-BR301-S$11,$C301-SUM($BU301:CH301))))</f>
        <v>0</v>
      </c>
      <c r="CJ301" s="177">
        <f t="shared" ca="1" si="173"/>
        <v>0</v>
      </c>
      <c r="CL301" s="178">
        <f t="shared" ca="1" si="176"/>
        <v>0</v>
      </c>
      <c r="CM301" s="174">
        <f ca="1">IF(X300&lt;=0,0,IF($C301-$CJ301&lt;=SUM($CL301:CL301),0,IF(BE301+$C301-$CJ301-SUM($CL301:CL301)&gt;X300+AN301,X300+AN301-BE301,$C301-$CJ301-SUM($CL301:CL301))))</f>
        <v>0</v>
      </c>
      <c r="CN301" s="174">
        <f ca="1">IF(Y300&lt;=0,0,IF($C301-$CJ301&lt;=SUM($CL301:CM301),0,IF(BF301+$C301-$CJ301-SUM($CL301:CM301)&gt;Y300+AO301,Y300+AO301-BF301,$C301-$CJ301-SUM($CL301:CM301))))</f>
        <v>0</v>
      </c>
      <c r="CO301" s="174">
        <f ca="1">IF(Z300&lt;=0,0,IF($C301-$CJ301&lt;=SUM($CL301:CN301),0,IF(BG301+$C301-$CJ301-SUM($CL301:CN301)&gt;Z300+AP301,Z300+AP301-BG301,$C301-$CJ301-SUM($CL301:CN301))))</f>
        <v>0</v>
      </c>
      <c r="CP301" s="174">
        <f ca="1">IF(AA300&lt;=0,0,IF($C301-$CJ301&lt;=SUM($CL301:CO301),0,IF(BH301+$C301-$CJ301-SUM($CL301:CO301)&gt;AA300+AQ301,AA300+AQ301-BH301,$C301-$CJ301-SUM($CL301:CO301))))</f>
        <v>0</v>
      </c>
      <c r="CQ301" s="174">
        <f ca="1">IF(AB300&lt;=0,0,IF($C301-$CJ301&lt;=SUM($CL301:CP301),0,IF(BI301+$C301-$CJ301-SUM($CL301:CP301)&gt;AB300+AR301,AB300+AR301-BI301,$C301-$CJ301-SUM($CL301:CP301))))</f>
        <v>0</v>
      </c>
      <c r="CR301" s="174">
        <f ca="1">IF(AC300&lt;=0,0,IF($C301-$CJ301&lt;=SUM($CL301:CQ301),0,IF(BJ301+$C301-$CJ301-SUM($CL301:CQ301)&gt;AC300+AS301,AC300+AS301-BJ301,$C301-$CJ301-SUM($CL301:CQ301))))</f>
        <v>0</v>
      </c>
      <c r="CS301" s="174">
        <f ca="1">IF(AD300&lt;=0,0,IF($C301-$CJ301&lt;=SUM($CL301:CR301),0,IF(BK301+$C301-$CJ301-SUM($CL301:CR301)&gt;AD300+AT301,AD300+AT301-BK301,$C301-$CJ301-SUM($CL301:CR301))))</f>
        <v>0</v>
      </c>
      <c r="CT301" s="174">
        <f ca="1">IF(AE300&lt;=0,0,IF($C301-$CJ301&lt;=SUM($CL301:CS301),0,IF(BL301+$C301-$CJ301-SUM($CL301:CS301)&gt;AE300+AU301,AE300+AU301-BL301,$C301-$CJ301-SUM($CL301:CS301))))</f>
        <v>0</v>
      </c>
      <c r="CU301" s="174">
        <f ca="1">IF(AF300&lt;=0,0,IF($C301-$CJ301&lt;=SUM($CL301:CT301),0,IF(BM301+$C301-$CJ301-SUM($CL301:CT301)&gt;AF300+AV301,AF300+AV301-BM301,$C301-$CJ301-SUM($CL301:CT301))))</f>
        <v>0</v>
      </c>
      <c r="CV301" s="174">
        <f ca="1">IF(AG300&lt;=0,0,IF($C301-$CJ301&lt;=SUM($CL301:CU301),0,IF(BN301+$C301-$CJ301-SUM($CL301:CU301)&gt;AG300+AW301,AG300+AW301-BN301,$C301-$CJ301-SUM($CL301:CU301))))</f>
        <v>0</v>
      </c>
      <c r="CW301" s="174">
        <f ca="1">IF(AH300&lt;=0,0,IF($C301-$CJ301&lt;=SUM($CL301:CV301),0,IF(BO301+$C301-$CJ301-SUM($CL301:CV301)&gt;AH300+AX301,AH300+AX301-BO301,$C301-$CJ301-SUM($CL301:CV301))))</f>
        <v>0</v>
      </c>
      <c r="CX301" s="174">
        <f ca="1">IF(AI300&lt;=0,0,IF($C301-$CJ301&lt;=SUM($CL301:CW301),0,IF(BP301+$C301-$CJ301-SUM($CL301:CW301)&gt;AI300+AY301,AI300+AY301-BP301,$C301-$CJ301-SUM($CL301:CW301))))</f>
        <v>0</v>
      </c>
      <c r="CY301" s="174">
        <f ca="1">IF(AJ300&lt;=0,0,IF($C301-$CJ301&lt;=SUM($CL301:CX301),0,IF(BQ301+$C301-$CJ301-SUM($CL301:CX301)&gt;AJ300+AZ301,AJ300+AZ301-BQ301,$C301-$CJ301-SUM($CL301:CX301))))</f>
        <v>0</v>
      </c>
      <c r="CZ301" s="174">
        <f ca="1">IF(AK300&lt;=0,0,IF($C301-$CJ301&lt;=SUM($CL301:CY301),0,IF(BR301+$C301-$CJ301-SUM($CL301:CY301)&gt;AK300+BA301,AK300+BA301-BR301,$C301-$CJ301-SUM($CL301:CY301))))</f>
        <v>0</v>
      </c>
      <c r="DA301" s="176"/>
      <c r="DB301" s="176"/>
    </row>
    <row r="302" spans="1:106">
      <c r="A302" s="165" t="str">
        <f t="shared" ca="1" si="162"/>
        <v/>
      </c>
      <c r="B302" s="166" t="e">
        <f t="shared" ca="1" si="174"/>
        <v>#N/A</v>
      </c>
      <c r="C302" s="169" t="str">
        <f ca="1">IF(A302="","",IF(debteliminator,IF(($E$7-BS302)&lt;0,0,$E$7-BS302),0)+D302)</f>
        <v/>
      </c>
      <c r="D302" s="420"/>
      <c r="E302" s="172">
        <f t="shared" ca="1" si="175"/>
        <v>0</v>
      </c>
      <c r="F302" s="172">
        <f t="shared" ca="1" si="177"/>
        <v>0</v>
      </c>
      <c r="G302" s="172">
        <f t="shared" ca="1" si="178"/>
        <v>0</v>
      </c>
      <c r="H302" s="172">
        <f t="shared" ca="1" si="179"/>
        <v>0</v>
      </c>
      <c r="I302" s="172">
        <f t="shared" ca="1" si="180"/>
        <v>0</v>
      </c>
      <c r="J302" s="172">
        <f t="shared" ca="1" si="181"/>
        <v>0</v>
      </c>
      <c r="K302" s="172">
        <f t="shared" ca="1" si="182"/>
        <v>0</v>
      </c>
      <c r="L302" s="172">
        <f t="shared" ca="1" si="183"/>
        <v>0</v>
      </c>
      <c r="M302" s="172">
        <f t="shared" ca="1" si="184"/>
        <v>0</v>
      </c>
      <c r="N302" s="172">
        <f t="shared" ca="1" si="185"/>
        <v>0</v>
      </c>
      <c r="O302" s="172">
        <f t="shared" ca="1" si="186"/>
        <v>0</v>
      </c>
      <c r="P302" s="172">
        <f t="shared" ca="1" si="187"/>
        <v>0</v>
      </c>
      <c r="Q302" s="172">
        <f t="shared" ca="1" si="188"/>
        <v>0</v>
      </c>
      <c r="R302" s="172">
        <f t="shared" ca="1" si="189"/>
        <v>0</v>
      </c>
      <c r="S302" s="172">
        <f t="shared" ca="1" si="190"/>
        <v>0</v>
      </c>
      <c r="U302" s="169">
        <f t="shared" ca="1" si="163"/>
        <v>0</v>
      </c>
      <c r="V302" s="173">
        <f t="shared" ca="1" si="164"/>
        <v>0</v>
      </c>
      <c r="W302" s="174">
        <f t="shared" ca="1" si="165"/>
        <v>0</v>
      </c>
      <c r="X302" s="174">
        <f t="shared" ca="1" si="191"/>
        <v>0</v>
      </c>
      <c r="Y302" s="174">
        <f t="shared" ca="1" si="191"/>
        <v>0</v>
      </c>
      <c r="Z302" s="174">
        <f t="shared" ca="1" si="191"/>
        <v>0</v>
      </c>
      <c r="AA302" s="174">
        <f t="shared" ca="1" si="191"/>
        <v>0</v>
      </c>
      <c r="AB302" s="174">
        <f t="shared" ca="1" si="191"/>
        <v>0</v>
      </c>
      <c r="AC302" s="174">
        <f t="shared" ca="1" si="191"/>
        <v>0</v>
      </c>
      <c r="AD302" s="174">
        <f t="shared" ca="1" si="191"/>
        <v>0</v>
      </c>
      <c r="AE302" s="174">
        <f t="shared" ca="1" si="191"/>
        <v>0</v>
      </c>
      <c r="AF302" s="174">
        <f t="shared" ca="1" si="191"/>
        <v>0</v>
      </c>
      <c r="AG302" s="174">
        <f t="shared" ca="1" si="191"/>
        <v>0</v>
      </c>
      <c r="AH302" s="174">
        <f t="shared" ca="1" si="191"/>
        <v>0</v>
      </c>
      <c r="AI302" s="174">
        <f t="shared" ca="1" si="191"/>
        <v>0</v>
      </c>
      <c r="AJ302" s="174">
        <f t="shared" ca="1" si="191"/>
        <v>0</v>
      </c>
      <c r="AK302" s="174">
        <f t="shared" ca="1" si="191"/>
        <v>0</v>
      </c>
      <c r="AL302" s="179"/>
      <c r="AM302" s="174">
        <f t="shared" ca="1" si="167"/>
        <v>0</v>
      </c>
      <c r="AN302" s="174">
        <f t="shared" ca="1" si="192"/>
        <v>0</v>
      </c>
      <c r="AO302" s="174">
        <f t="shared" ca="1" si="192"/>
        <v>0</v>
      </c>
      <c r="AP302" s="174">
        <f t="shared" ca="1" si="192"/>
        <v>0</v>
      </c>
      <c r="AQ302" s="174">
        <f t="shared" ca="1" si="192"/>
        <v>0</v>
      </c>
      <c r="AR302" s="174">
        <f t="shared" ca="1" si="192"/>
        <v>0</v>
      </c>
      <c r="AS302" s="174">
        <f t="shared" ca="1" si="192"/>
        <v>0</v>
      </c>
      <c r="AT302" s="174">
        <f t="shared" ca="1" si="192"/>
        <v>0</v>
      </c>
      <c r="AU302" s="174">
        <f t="shared" ca="1" si="192"/>
        <v>0</v>
      </c>
      <c r="AV302" s="174">
        <f t="shared" ca="1" si="192"/>
        <v>0</v>
      </c>
      <c r="AW302" s="174">
        <f t="shared" ca="1" si="192"/>
        <v>0</v>
      </c>
      <c r="AX302" s="174">
        <f t="shared" ca="1" si="192"/>
        <v>0</v>
      </c>
      <c r="AY302" s="174">
        <f t="shared" ca="1" si="192"/>
        <v>0</v>
      </c>
      <c r="AZ302" s="174">
        <f t="shared" ca="1" si="192"/>
        <v>0</v>
      </c>
      <c r="BA302" s="174">
        <f t="shared" ca="1" si="192"/>
        <v>0</v>
      </c>
      <c r="BB302" s="175">
        <f t="shared" ca="1" si="169"/>
        <v>0</v>
      </c>
      <c r="BC302" s="176"/>
      <c r="BD302" s="174">
        <f t="shared" ca="1" si="170"/>
        <v>0</v>
      </c>
      <c r="BE302" s="174">
        <f t="shared" ca="1" si="193"/>
        <v>0</v>
      </c>
      <c r="BF302" s="174">
        <f t="shared" ca="1" si="193"/>
        <v>0</v>
      </c>
      <c r="BG302" s="174">
        <f t="shared" ca="1" si="193"/>
        <v>0</v>
      </c>
      <c r="BH302" s="174">
        <f t="shared" ca="1" si="193"/>
        <v>0</v>
      </c>
      <c r="BI302" s="174">
        <f t="shared" ca="1" si="193"/>
        <v>0</v>
      </c>
      <c r="BJ302" s="174">
        <f t="shared" ca="1" si="193"/>
        <v>0</v>
      </c>
      <c r="BK302" s="174">
        <f t="shared" ca="1" si="193"/>
        <v>0</v>
      </c>
      <c r="BL302" s="174">
        <f t="shared" ca="1" si="193"/>
        <v>0</v>
      </c>
      <c r="BM302" s="174">
        <f t="shared" ca="1" si="193"/>
        <v>0</v>
      </c>
      <c r="BN302" s="174">
        <f t="shared" ca="1" si="193"/>
        <v>0</v>
      </c>
      <c r="BO302" s="174">
        <f t="shared" ca="1" si="193"/>
        <v>0</v>
      </c>
      <c r="BP302" s="174">
        <f t="shared" ca="1" si="193"/>
        <v>0</v>
      </c>
      <c r="BQ302" s="174">
        <f t="shared" ca="1" si="193"/>
        <v>0</v>
      </c>
      <c r="BR302" s="174">
        <f t="shared" ca="1" si="193"/>
        <v>0</v>
      </c>
      <c r="BS302" s="177">
        <f t="shared" ca="1" si="172"/>
        <v>0</v>
      </c>
      <c r="BT302" s="175"/>
      <c r="BU302" s="178">
        <f ca="1">IF(NOT(debteliminator),0,IF(OR(E$11=0,W301+AM302-BD302&lt;=E$11),0,MIN(W301+AM302-BD302-E$11,$C302)))</f>
        <v>0</v>
      </c>
      <c r="BV302" s="174">
        <f ca="1">IF(NOT(debteliminator),0,IF(OR(F$11=0,X301+AN302-BE302&lt;=F$11),0,MIN(X301+AN302-BE302-F$11,$C302-SUM($BU302:BU302))))</f>
        <v>0</v>
      </c>
      <c r="BW302" s="174">
        <f ca="1">IF(NOT(debteliminator),0,IF(OR(G$11=0,Y301+AO302-BF302&lt;=G$11),0,MIN(Y301+AO302-BF302-G$11,$C302-SUM($BU302:BV302))))</f>
        <v>0</v>
      </c>
      <c r="BX302" s="174">
        <f ca="1">IF(NOT(debteliminator),0,IF(OR(H$11=0,Z301+AP302-BG302&lt;=H$11),0,MIN(Z301+AP302-BG302-H$11,$C302-SUM($BU302:BW302))))</f>
        <v>0</v>
      </c>
      <c r="BY302" s="174">
        <f ca="1">IF(NOT(debteliminator),0,IF(OR(I$11=0,AA301+AQ302-BH302&lt;=I$11),0,MIN(AA301+AQ302-BH302-I$11,$C302-SUM($BU302:BX302))))</f>
        <v>0</v>
      </c>
      <c r="BZ302" s="174">
        <f ca="1">IF(NOT(debteliminator),0,IF(OR(J$11=0,AB301+AR302-BI302&lt;=J$11),0,MIN(AB301+AR302-BI302-J$11,$C302-SUM($BU302:BY302))))</f>
        <v>0</v>
      </c>
      <c r="CA302" s="174">
        <f ca="1">IF(NOT(debteliminator),0,IF(OR(K$11=0,AC301+AS302-BJ302&lt;=K$11),0,MIN(AC301+AS302-BJ302-K$11,$C302-SUM($BU302:BZ302))))</f>
        <v>0</v>
      </c>
      <c r="CB302" s="174">
        <f ca="1">IF(NOT(debteliminator),0,IF(OR(L$11=0,AD301+AT302-BK302&lt;=L$11),0,MIN(AD301+AT302-BK302-L$11,$C302-SUM($BU302:CA302))))</f>
        <v>0</v>
      </c>
      <c r="CC302" s="174">
        <f ca="1">IF(NOT(debteliminator),0,IF(OR(M$11=0,AE301+AU302-BL302&lt;=M$11),0,MIN(AE301+AU302-BL302-M$11,$C302-SUM($BU302:CB302))))</f>
        <v>0</v>
      </c>
      <c r="CD302" s="174">
        <f ca="1">IF(NOT(debteliminator),0,IF(OR(N$11=0,AF301+AV302-BM302&lt;=N$11),0,MIN(AF301+AV302-BM302-N$11,$C302-SUM($BU302:CC302))))</f>
        <v>0</v>
      </c>
      <c r="CE302" s="174">
        <f ca="1">IF(NOT(debteliminator),0,IF(OR(O$11=0,AG301+AW302-BN302&lt;=O$11),0,MIN(AG301+AW302-BN302-O$11,$C302-SUM($BU302:CD302))))</f>
        <v>0</v>
      </c>
      <c r="CF302" s="174">
        <f ca="1">IF(NOT(debteliminator),0,IF(OR(P$11=0,AH301+AX302-BO302&lt;=P$11),0,MIN(AH301+AX302-BO302-P$11,$C302-SUM($BU302:CE302))))</f>
        <v>0</v>
      </c>
      <c r="CG302" s="174">
        <f ca="1">IF(NOT(debteliminator),0,IF(OR(Q$11=0,AI301+AY302-BP302&lt;=Q$11),0,MIN(AI301+AY302-BP302-Q$11,$C302-SUM($BU302:CF302))))</f>
        <v>0</v>
      </c>
      <c r="CH302" s="174">
        <f ca="1">IF(NOT(debteliminator),0,IF(OR(R$11=0,AJ301+AZ302-BQ302&lt;=R$11),0,MIN(AJ301+AZ302-BQ302-R$11,$C302-SUM($BU302:CG302))))</f>
        <v>0</v>
      </c>
      <c r="CI302" s="174">
        <f ca="1">IF(NOT(debteliminator),0,IF(OR(S$11=0,AK301+BA302-BR302&lt;=S$11),0,MIN(AK301+BA302-BR302-S$11,$C302-SUM($BU302:CH302))))</f>
        <v>0</v>
      </c>
      <c r="CJ302" s="177">
        <f t="shared" ca="1" si="173"/>
        <v>0</v>
      </c>
      <c r="CL302" s="178">
        <f t="shared" ca="1" si="176"/>
        <v>0</v>
      </c>
      <c r="CM302" s="174">
        <f ca="1">IF(X301&lt;=0,0,IF($C302-$CJ302&lt;=SUM($CL302:CL302),0,IF(BE302+$C302-$CJ302-SUM($CL302:CL302)&gt;X301+AN302,X301+AN302-BE302,$C302-$CJ302-SUM($CL302:CL302))))</f>
        <v>0</v>
      </c>
      <c r="CN302" s="174">
        <f ca="1">IF(Y301&lt;=0,0,IF($C302-$CJ302&lt;=SUM($CL302:CM302),0,IF(BF302+$C302-$CJ302-SUM($CL302:CM302)&gt;Y301+AO302,Y301+AO302-BF302,$C302-$CJ302-SUM($CL302:CM302))))</f>
        <v>0</v>
      </c>
      <c r="CO302" s="174">
        <f ca="1">IF(Z301&lt;=0,0,IF($C302-$CJ302&lt;=SUM($CL302:CN302),0,IF(BG302+$C302-$CJ302-SUM($CL302:CN302)&gt;Z301+AP302,Z301+AP302-BG302,$C302-$CJ302-SUM($CL302:CN302))))</f>
        <v>0</v>
      </c>
      <c r="CP302" s="174">
        <f ca="1">IF(AA301&lt;=0,0,IF($C302-$CJ302&lt;=SUM($CL302:CO302),0,IF(BH302+$C302-$CJ302-SUM($CL302:CO302)&gt;AA301+AQ302,AA301+AQ302-BH302,$C302-$CJ302-SUM($CL302:CO302))))</f>
        <v>0</v>
      </c>
      <c r="CQ302" s="174">
        <f ca="1">IF(AB301&lt;=0,0,IF($C302-$CJ302&lt;=SUM($CL302:CP302),0,IF(BI302+$C302-$CJ302-SUM($CL302:CP302)&gt;AB301+AR302,AB301+AR302-BI302,$C302-$CJ302-SUM($CL302:CP302))))</f>
        <v>0</v>
      </c>
      <c r="CR302" s="174">
        <f ca="1">IF(AC301&lt;=0,0,IF($C302-$CJ302&lt;=SUM($CL302:CQ302),0,IF(BJ302+$C302-$CJ302-SUM($CL302:CQ302)&gt;AC301+AS302,AC301+AS302-BJ302,$C302-$CJ302-SUM($CL302:CQ302))))</f>
        <v>0</v>
      </c>
      <c r="CS302" s="174">
        <f ca="1">IF(AD301&lt;=0,0,IF($C302-$CJ302&lt;=SUM($CL302:CR302),0,IF(BK302+$C302-$CJ302-SUM($CL302:CR302)&gt;AD301+AT302,AD301+AT302-BK302,$C302-$CJ302-SUM($CL302:CR302))))</f>
        <v>0</v>
      </c>
      <c r="CT302" s="174">
        <f ca="1">IF(AE301&lt;=0,0,IF($C302-$CJ302&lt;=SUM($CL302:CS302),0,IF(BL302+$C302-$CJ302-SUM($CL302:CS302)&gt;AE301+AU302,AE301+AU302-BL302,$C302-$CJ302-SUM($CL302:CS302))))</f>
        <v>0</v>
      </c>
      <c r="CU302" s="174">
        <f ca="1">IF(AF301&lt;=0,0,IF($C302-$CJ302&lt;=SUM($CL302:CT302),0,IF(BM302+$C302-$CJ302-SUM($CL302:CT302)&gt;AF301+AV302,AF301+AV302-BM302,$C302-$CJ302-SUM($CL302:CT302))))</f>
        <v>0</v>
      </c>
      <c r="CV302" s="174">
        <f ca="1">IF(AG301&lt;=0,0,IF($C302-$CJ302&lt;=SUM($CL302:CU302),0,IF(BN302+$C302-$CJ302-SUM($CL302:CU302)&gt;AG301+AW302,AG301+AW302-BN302,$C302-$CJ302-SUM($CL302:CU302))))</f>
        <v>0</v>
      </c>
      <c r="CW302" s="174">
        <f ca="1">IF(AH301&lt;=0,0,IF($C302-$CJ302&lt;=SUM($CL302:CV302),0,IF(BO302+$C302-$CJ302-SUM($CL302:CV302)&gt;AH301+AX302,AH301+AX302-BO302,$C302-$CJ302-SUM($CL302:CV302))))</f>
        <v>0</v>
      </c>
      <c r="CX302" s="174">
        <f ca="1">IF(AI301&lt;=0,0,IF($C302-$CJ302&lt;=SUM($CL302:CW302),0,IF(BP302+$C302-$CJ302-SUM($CL302:CW302)&gt;AI301+AY302,AI301+AY302-BP302,$C302-$CJ302-SUM($CL302:CW302))))</f>
        <v>0</v>
      </c>
      <c r="CY302" s="174">
        <f ca="1">IF(AJ301&lt;=0,0,IF($C302-$CJ302&lt;=SUM($CL302:CX302),0,IF(BQ302+$C302-$CJ302-SUM($CL302:CX302)&gt;AJ301+AZ302,AJ301+AZ302-BQ302,$C302-$CJ302-SUM($CL302:CX302))))</f>
        <v>0</v>
      </c>
      <c r="CZ302" s="174">
        <f ca="1">IF(AK301&lt;=0,0,IF($C302-$CJ302&lt;=SUM($CL302:CY302),0,IF(BR302+$C302-$CJ302-SUM($CL302:CY302)&gt;AK301+BA302,AK301+BA302-BR302,$C302-$CJ302-SUM($CL302:CY302))))</f>
        <v>0</v>
      </c>
      <c r="DA302" s="176"/>
      <c r="DB302" s="176"/>
    </row>
    <row r="303" spans="1:106">
      <c r="A303" s="165" t="str">
        <f t="shared" ca="1" si="162"/>
        <v/>
      </c>
      <c r="B303" s="166" t="e">
        <f t="shared" ca="1" si="174"/>
        <v>#N/A</v>
      </c>
      <c r="C303" s="169" t="str">
        <f ca="1">IF(A303="","",IF(debteliminator,IF(($E$7-BS303)&lt;0,0,$E$7-BS303),0)+D303)</f>
        <v/>
      </c>
      <c r="D303" s="420"/>
      <c r="E303" s="172">
        <f t="shared" ca="1" si="175"/>
        <v>0</v>
      </c>
      <c r="F303" s="172">
        <f t="shared" ca="1" si="177"/>
        <v>0</v>
      </c>
      <c r="G303" s="172">
        <f t="shared" ca="1" si="178"/>
        <v>0</v>
      </c>
      <c r="H303" s="172">
        <f t="shared" ca="1" si="179"/>
        <v>0</v>
      </c>
      <c r="I303" s="172">
        <f t="shared" ca="1" si="180"/>
        <v>0</v>
      </c>
      <c r="J303" s="172">
        <f t="shared" ca="1" si="181"/>
        <v>0</v>
      </c>
      <c r="K303" s="172">
        <f t="shared" ca="1" si="182"/>
        <v>0</v>
      </c>
      <c r="L303" s="172">
        <f t="shared" ca="1" si="183"/>
        <v>0</v>
      </c>
      <c r="M303" s="172">
        <f t="shared" ca="1" si="184"/>
        <v>0</v>
      </c>
      <c r="N303" s="172">
        <f t="shared" ca="1" si="185"/>
        <v>0</v>
      </c>
      <c r="O303" s="172">
        <f t="shared" ca="1" si="186"/>
        <v>0</v>
      </c>
      <c r="P303" s="172">
        <f t="shared" ca="1" si="187"/>
        <v>0</v>
      </c>
      <c r="Q303" s="172">
        <f t="shared" ca="1" si="188"/>
        <v>0</v>
      </c>
      <c r="R303" s="172">
        <f t="shared" ca="1" si="189"/>
        <v>0</v>
      </c>
      <c r="S303" s="172">
        <f t="shared" ca="1" si="190"/>
        <v>0</v>
      </c>
      <c r="U303" s="169">
        <f t="shared" ca="1" si="163"/>
        <v>0</v>
      </c>
      <c r="V303" s="173">
        <f t="shared" ca="1" si="164"/>
        <v>0</v>
      </c>
      <c r="W303" s="174">
        <f t="shared" ca="1" si="165"/>
        <v>0</v>
      </c>
      <c r="X303" s="174">
        <f t="shared" ca="1" si="191"/>
        <v>0</v>
      </c>
      <c r="Y303" s="174">
        <f t="shared" ca="1" si="191"/>
        <v>0</v>
      </c>
      <c r="Z303" s="174">
        <f t="shared" ca="1" si="191"/>
        <v>0</v>
      </c>
      <c r="AA303" s="174">
        <f t="shared" ca="1" si="191"/>
        <v>0</v>
      </c>
      <c r="AB303" s="174">
        <f t="shared" ca="1" si="191"/>
        <v>0</v>
      </c>
      <c r="AC303" s="174">
        <f t="shared" ca="1" si="191"/>
        <v>0</v>
      </c>
      <c r="AD303" s="174">
        <f t="shared" ca="1" si="191"/>
        <v>0</v>
      </c>
      <c r="AE303" s="174">
        <f t="shared" ca="1" si="191"/>
        <v>0</v>
      </c>
      <c r="AF303" s="174">
        <f t="shared" ca="1" si="191"/>
        <v>0</v>
      </c>
      <c r="AG303" s="174">
        <f t="shared" ca="1" si="191"/>
        <v>0</v>
      </c>
      <c r="AH303" s="174">
        <f t="shared" ca="1" si="191"/>
        <v>0</v>
      </c>
      <c r="AI303" s="174">
        <f t="shared" ca="1" si="191"/>
        <v>0</v>
      </c>
      <c r="AJ303" s="174">
        <f t="shared" ca="1" si="191"/>
        <v>0</v>
      </c>
      <c r="AK303" s="174">
        <f t="shared" ca="1" si="191"/>
        <v>0</v>
      </c>
      <c r="AL303" s="179"/>
      <c r="AM303" s="174">
        <f t="shared" ca="1" si="167"/>
        <v>0</v>
      </c>
      <c r="AN303" s="174">
        <f t="shared" ca="1" si="192"/>
        <v>0</v>
      </c>
      <c r="AO303" s="174">
        <f t="shared" ca="1" si="192"/>
        <v>0</v>
      </c>
      <c r="AP303" s="174">
        <f t="shared" ca="1" si="192"/>
        <v>0</v>
      </c>
      <c r="AQ303" s="174">
        <f t="shared" ca="1" si="192"/>
        <v>0</v>
      </c>
      <c r="AR303" s="174">
        <f t="shared" ca="1" si="192"/>
        <v>0</v>
      </c>
      <c r="AS303" s="174">
        <f t="shared" ca="1" si="192"/>
        <v>0</v>
      </c>
      <c r="AT303" s="174">
        <f t="shared" ca="1" si="192"/>
        <v>0</v>
      </c>
      <c r="AU303" s="174">
        <f t="shared" ca="1" si="192"/>
        <v>0</v>
      </c>
      <c r="AV303" s="174">
        <f t="shared" ca="1" si="192"/>
        <v>0</v>
      </c>
      <c r="AW303" s="174">
        <f t="shared" ca="1" si="192"/>
        <v>0</v>
      </c>
      <c r="AX303" s="174">
        <f t="shared" ca="1" si="192"/>
        <v>0</v>
      </c>
      <c r="AY303" s="174">
        <f t="shared" ca="1" si="192"/>
        <v>0</v>
      </c>
      <c r="AZ303" s="174">
        <f t="shared" ca="1" si="192"/>
        <v>0</v>
      </c>
      <c r="BA303" s="174">
        <f t="shared" ca="1" si="192"/>
        <v>0</v>
      </c>
      <c r="BB303" s="175">
        <f t="shared" ca="1" si="169"/>
        <v>0</v>
      </c>
      <c r="BC303" s="176"/>
      <c r="BD303" s="174">
        <f t="shared" ca="1" si="170"/>
        <v>0</v>
      </c>
      <c r="BE303" s="174">
        <f t="shared" ca="1" si="193"/>
        <v>0</v>
      </c>
      <c r="BF303" s="174">
        <f t="shared" ca="1" si="193"/>
        <v>0</v>
      </c>
      <c r="BG303" s="174">
        <f t="shared" ca="1" si="193"/>
        <v>0</v>
      </c>
      <c r="BH303" s="174">
        <f t="shared" ca="1" si="193"/>
        <v>0</v>
      </c>
      <c r="BI303" s="174">
        <f t="shared" ca="1" si="193"/>
        <v>0</v>
      </c>
      <c r="BJ303" s="174">
        <f t="shared" ca="1" si="193"/>
        <v>0</v>
      </c>
      <c r="BK303" s="174">
        <f t="shared" ca="1" si="193"/>
        <v>0</v>
      </c>
      <c r="BL303" s="174">
        <f t="shared" ca="1" si="193"/>
        <v>0</v>
      </c>
      <c r="BM303" s="174">
        <f t="shared" ca="1" si="193"/>
        <v>0</v>
      </c>
      <c r="BN303" s="174">
        <f t="shared" ca="1" si="193"/>
        <v>0</v>
      </c>
      <c r="BO303" s="174">
        <f t="shared" ca="1" si="193"/>
        <v>0</v>
      </c>
      <c r="BP303" s="174">
        <f t="shared" ca="1" si="193"/>
        <v>0</v>
      </c>
      <c r="BQ303" s="174">
        <f t="shared" ca="1" si="193"/>
        <v>0</v>
      </c>
      <c r="BR303" s="174">
        <f t="shared" ca="1" si="193"/>
        <v>0</v>
      </c>
      <c r="BS303" s="177">
        <f t="shared" ca="1" si="172"/>
        <v>0</v>
      </c>
      <c r="BT303" s="175"/>
      <c r="BU303" s="178">
        <f ca="1">IF(NOT(debteliminator),0,IF(OR(E$11=0,W302+AM303-BD303&lt;=E$11),0,MIN(W302+AM303-BD303-E$11,$C303)))</f>
        <v>0</v>
      </c>
      <c r="BV303" s="174">
        <f ca="1">IF(NOT(debteliminator),0,IF(OR(F$11=0,X302+AN303-BE303&lt;=F$11),0,MIN(X302+AN303-BE303-F$11,$C303-SUM($BU303:BU303))))</f>
        <v>0</v>
      </c>
      <c r="BW303" s="174">
        <f ca="1">IF(NOT(debteliminator),0,IF(OR(G$11=0,Y302+AO303-BF303&lt;=G$11),0,MIN(Y302+AO303-BF303-G$11,$C303-SUM($BU303:BV303))))</f>
        <v>0</v>
      </c>
      <c r="BX303" s="174">
        <f ca="1">IF(NOT(debteliminator),0,IF(OR(H$11=0,Z302+AP303-BG303&lt;=H$11),0,MIN(Z302+AP303-BG303-H$11,$C303-SUM($BU303:BW303))))</f>
        <v>0</v>
      </c>
      <c r="BY303" s="174">
        <f ca="1">IF(NOT(debteliminator),0,IF(OR(I$11=0,AA302+AQ303-BH303&lt;=I$11),0,MIN(AA302+AQ303-BH303-I$11,$C303-SUM($BU303:BX303))))</f>
        <v>0</v>
      </c>
      <c r="BZ303" s="174">
        <f ca="1">IF(NOT(debteliminator),0,IF(OR(J$11=0,AB302+AR303-BI303&lt;=J$11),0,MIN(AB302+AR303-BI303-J$11,$C303-SUM($BU303:BY303))))</f>
        <v>0</v>
      </c>
      <c r="CA303" s="174">
        <f ca="1">IF(NOT(debteliminator),0,IF(OR(K$11=0,AC302+AS303-BJ303&lt;=K$11),0,MIN(AC302+AS303-BJ303-K$11,$C303-SUM($BU303:BZ303))))</f>
        <v>0</v>
      </c>
      <c r="CB303" s="174">
        <f ca="1">IF(NOT(debteliminator),0,IF(OR(L$11=0,AD302+AT303-BK303&lt;=L$11),0,MIN(AD302+AT303-BK303-L$11,$C303-SUM($BU303:CA303))))</f>
        <v>0</v>
      </c>
      <c r="CC303" s="174">
        <f ca="1">IF(NOT(debteliminator),0,IF(OR(M$11=0,AE302+AU303-BL303&lt;=M$11),0,MIN(AE302+AU303-BL303-M$11,$C303-SUM($BU303:CB303))))</f>
        <v>0</v>
      </c>
      <c r="CD303" s="174">
        <f ca="1">IF(NOT(debteliminator),0,IF(OR(N$11=0,AF302+AV303-BM303&lt;=N$11),0,MIN(AF302+AV303-BM303-N$11,$C303-SUM($BU303:CC303))))</f>
        <v>0</v>
      </c>
      <c r="CE303" s="174">
        <f ca="1">IF(NOT(debteliminator),0,IF(OR(O$11=0,AG302+AW303-BN303&lt;=O$11),0,MIN(AG302+AW303-BN303-O$11,$C303-SUM($BU303:CD303))))</f>
        <v>0</v>
      </c>
      <c r="CF303" s="174">
        <f ca="1">IF(NOT(debteliminator),0,IF(OR(P$11=0,AH302+AX303-BO303&lt;=P$11),0,MIN(AH302+AX303-BO303-P$11,$C303-SUM($BU303:CE303))))</f>
        <v>0</v>
      </c>
      <c r="CG303" s="174">
        <f ca="1">IF(NOT(debteliminator),0,IF(OR(Q$11=0,AI302+AY303-BP303&lt;=Q$11),0,MIN(AI302+AY303-BP303-Q$11,$C303-SUM($BU303:CF303))))</f>
        <v>0</v>
      </c>
      <c r="CH303" s="174">
        <f ca="1">IF(NOT(debteliminator),0,IF(OR(R$11=0,AJ302+AZ303-BQ303&lt;=R$11),0,MIN(AJ302+AZ303-BQ303-R$11,$C303-SUM($BU303:CG303))))</f>
        <v>0</v>
      </c>
      <c r="CI303" s="174">
        <f ca="1">IF(NOT(debteliminator),0,IF(OR(S$11=0,AK302+BA303-BR303&lt;=S$11),0,MIN(AK302+BA303-BR303-S$11,$C303-SUM($BU303:CH303))))</f>
        <v>0</v>
      </c>
      <c r="CJ303" s="177">
        <f t="shared" ca="1" si="173"/>
        <v>0</v>
      </c>
      <c r="CL303" s="178">
        <f t="shared" ca="1" si="176"/>
        <v>0</v>
      </c>
      <c r="CM303" s="174">
        <f ca="1">IF(X302&lt;=0,0,IF($C303-$CJ303&lt;=SUM($CL303:CL303),0,IF(BE303+$C303-$CJ303-SUM($CL303:CL303)&gt;X302+AN303,X302+AN303-BE303,$C303-$CJ303-SUM($CL303:CL303))))</f>
        <v>0</v>
      </c>
      <c r="CN303" s="174">
        <f ca="1">IF(Y302&lt;=0,0,IF($C303-$CJ303&lt;=SUM($CL303:CM303),0,IF(BF303+$C303-$CJ303-SUM($CL303:CM303)&gt;Y302+AO303,Y302+AO303-BF303,$C303-$CJ303-SUM($CL303:CM303))))</f>
        <v>0</v>
      </c>
      <c r="CO303" s="174">
        <f ca="1">IF(Z302&lt;=0,0,IF($C303-$CJ303&lt;=SUM($CL303:CN303),0,IF(BG303+$C303-$CJ303-SUM($CL303:CN303)&gt;Z302+AP303,Z302+AP303-BG303,$C303-$CJ303-SUM($CL303:CN303))))</f>
        <v>0</v>
      </c>
      <c r="CP303" s="174">
        <f ca="1">IF(AA302&lt;=0,0,IF($C303-$CJ303&lt;=SUM($CL303:CO303),0,IF(BH303+$C303-$CJ303-SUM($CL303:CO303)&gt;AA302+AQ303,AA302+AQ303-BH303,$C303-$CJ303-SUM($CL303:CO303))))</f>
        <v>0</v>
      </c>
      <c r="CQ303" s="174">
        <f ca="1">IF(AB302&lt;=0,0,IF($C303-$CJ303&lt;=SUM($CL303:CP303),0,IF(BI303+$C303-$CJ303-SUM($CL303:CP303)&gt;AB302+AR303,AB302+AR303-BI303,$C303-$CJ303-SUM($CL303:CP303))))</f>
        <v>0</v>
      </c>
      <c r="CR303" s="174">
        <f ca="1">IF(AC302&lt;=0,0,IF($C303-$CJ303&lt;=SUM($CL303:CQ303),0,IF(BJ303+$C303-$CJ303-SUM($CL303:CQ303)&gt;AC302+AS303,AC302+AS303-BJ303,$C303-$CJ303-SUM($CL303:CQ303))))</f>
        <v>0</v>
      </c>
      <c r="CS303" s="174">
        <f ca="1">IF(AD302&lt;=0,0,IF($C303-$CJ303&lt;=SUM($CL303:CR303),0,IF(BK303+$C303-$CJ303-SUM($CL303:CR303)&gt;AD302+AT303,AD302+AT303-BK303,$C303-$CJ303-SUM($CL303:CR303))))</f>
        <v>0</v>
      </c>
      <c r="CT303" s="174">
        <f ca="1">IF(AE302&lt;=0,0,IF($C303-$CJ303&lt;=SUM($CL303:CS303),0,IF(BL303+$C303-$CJ303-SUM($CL303:CS303)&gt;AE302+AU303,AE302+AU303-BL303,$C303-$CJ303-SUM($CL303:CS303))))</f>
        <v>0</v>
      </c>
      <c r="CU303" s="174">
        <f ca="1">IF(AF302&lt;=0,0,IF($C303-$CJ303&lt;=SUM($CL303:CT303),0,IF(BM303+$C303-$CJ303-SUM($CL303:CT303)&gt;AF302+AV303,AF302+AV303-BM303,$C303-$CJ303-SUM($CL303:CT303))))</f>
        <v>0</v>
      </c>
      <c r="CV303" s="174">
        <f ca="1">IF(AG302&lt;=0,0,IF($C303-$CJ303&lt;=SUM($CL303:CU303),0,IF(BN303+$C303-$CJ303-SUM($CL303:CU303)&gt;AG302+AW303,AG302+AW303-BN303,$C303-$CJ303-SUM($CL303:CU303))))</f>
        <v>0</v>
      </c>
      <c r="CW303" s="174">
        <f ca="1">IF(AH302&lt;=0,0,IF($C303-$CJ303&lt;=SUM($CL303:CV303),0,IF(BO303+$C303-$CJ303-SUM($CL303:CV303)&gt;AH302+AX303,AH302+AX303-BO303,$C303-$CJ303-SUM($CL303:CV303))))</f>
        <v>0</v>
      </c>
      <c r="CX303" s="174">
        <f ca="1">IF(AI302&lt;=0,0,IF($C303-$CJ303&lt;=SUM($CL303:CW303),0,IF(BP303+$C303-$CJ303-SUM($CL303:CW303)&gt;AI302+AY303,AI302+AY303-BP303,$C303-$CJ303-SUM($CL303:CW303))))</f>
        <v>0</v>
      </c>
      <c r="CY303" s="174">
        <f ca="1">IF(AJ302&lt;=0,0,IF($C303-$CJ303&lt;=SUM($CL303:CX303),0,IF(BQ303+$C303-$CJ303-SUM($CL303:CX303)&gt;AJ302+AZ303,AJ302+AZ303-BQ303,$C303-$CJ303-SUM($CL303:CX303))))</f>
        <v>0</v>
      </c>
      <c r="CZ303" s="174">
        <f ca="1">IF(AK302&lt;=0,0,IF($C303-$CJ303&lt;=SUM($CL303:CY303),0,IF(BR303+$C303-$CJ303-SUM($CL303:CY303)&gt;AK302+BA303,AK302+BA303-BR303,$C303-$CJ303-SUM($CL303:CY303))))</f>
        <v>0</v>
      </c>
      <c r="DA303" s="176"/>
      <c r="DB303" s="176"/>
    </row>
    <row r="304" spans="1:106">
      <c r="A304" s="165" t="str">
        <f t="shared" ca="1" si="162"/>
        <v/>
      </c>
      <c r="B304" s="166" t="e">
        <f t="shared" ca="1" si="174"/>
        <v>#N/A</v>
      </c>
      <c r="C304" s="169" t="str">
        <f ca="1">IF(A304="","",IF(debteliminator,IF(($E$7-BS304)&lt;0,0,$E$7-BS304),0)+D304)</f>
        <v/>
      </c>
      <c r="D304" s="420"/>
      <c r="E304" s="172">
        <f t="shared" ca="1" si="175"/>
        <v>0</v>
      </c>
      <c r="F304" s="172">
        <f t="shared" ca="1" si="177"/>
        <v>0</v>
      </c>
      <c r="G304" s="172">
        <f t="shared" ca="1" si="178"/>
        <v>0</v>
      </c>
      <c r="H304" s="172">
        <f t="shared" ca="1" si="179"/>
        <v>0</v>
      </c>
      <c r="I304" s="172">
        <f t="shared" ca="1" si="180"/>
        <v>0</v>
      </c>
      <c r="J304" s="172">
        <f t="shared" ca="1" si="181"/>
        <v>0</v>
      </c>
      <c r="K304" s="172">
        <f t="shared" ca="1" si="182"/>
        <v>0</v>
      </c>
      <c r="L304" s="172">
        <f t="shared" ca="1" si="183"/>
        <v>0</v>
      </c>
      <c r="M304" s="172">
        <f t="shared" ca="1" si="184"/>
        <v>0</v>
      </c>
      <c r="N304" s="172">
        <f t="shared" ca="1" si="185"/>
        <v>0</v>
      </c>
      <c r="O304" s="172">
        <f t="shared" ca="1" si="186"/>
        <v>0</v>
      </c>
      <c r="P304" s="172">
        <f t="shared" ca="1" si="187"/>
        <v>0</v>
      </c>
      <c r="Q304" s="172">
        <f t="shared" ca="1" si="188"/>
        <v>0</v>
      </c>
      <c r="R304" s="172">
        <f t="shared" ca="1" si="189"/>
        <v>0</v>
      </c>
      <c r="S304" s="172">
        <f t="shared" ca="1" si="190"/>
        <v>0</v>
      </c>
      <c r="U304" s="169">
        <f t="shared" ca="1" si="163"/>
        <v>0</v>
      </c>
      <c r="V304" s="173">
        <f t="shared" ca="1" si="164"/>
        <v>0</v>
      </c>
      <c r="W304" s="174">
        <f t="shared" ca="1" si="165"/>
        <v>0</v>
      </c>
      <c r="X304" s="174">
        <f t="shared" ca="1" si="191"/>
        <v>0</v>
      </c>
      <c r="Y304" s="174">
        <f t="shared" ca="1" si="191"/>
        <v>0</v>
      </c>
      <c r="Z304" s="174">
        <f t="shared" ca="1" si="191"/>
        <v>0</v>
      </c>
      <c r="AA304" s="174">
        <f t="shared" ca="1" si="191"/>
        <v>0</v>
      </c>
      <c r="AB304" s="174">
        <f t="shared" ca="1" si="191"/>
        <v>0</v>
      </c>
      <c r="AC304" s="174">
        <f t="shared" ca="1" si="191"/>
        <v>0</v>
      </c>
      <c r="AD304" s="174">
        <f t="shared" ca="1" si="191"/>
        <v>0</v>
      </c>
      <c r="AE304" s="174">
        <f t="shared" ca="1" si="191"/>
        <v>0</v>
      </c>
      <c r="AF304" s="174">
        <f t="shared" ca="1" si="191"/>
        <v>0</v>
      </c>
      <c r="AG304" s="174">
        <f t="shared" ca="1" si="191"/>
        <v>0</v>
      </c>
      <c r="AH304" s="174">
        <f t="shared" ca="1" si="191"/>
        <v>0</v>
      </c>
      <c r="AI304" s="174">
        <f t="shared" ca="1" si="191"/>
        <v>0</v>
      </c>
      <c r="AJ304" s="174">
        <f t="shared" ca="1" si="191"/>
        <v>0</v>
      </c>
      <c r="AK304" s="174">
        <f t="shared" ca="1" si="191"/>
        <v>0</v>
      </c>
      <c r="AL304" s="179"/>
      <c r="AM304" s="174">
        <f t="shared" ca="1" si="167"/>
        <v>0</v>
      </c>
      <c r="AN304" s="174">
        <f t="shared" ca="1" si="192"/>
        <v>0</v>
      </c>
      <c r="AO304" s="174">
        <f t="shared" ca="1" si="192"/>
        <v>0</v>
      </c>
      <c r="AP304" s="174">
        <f t="shared" ca="1" si="192"/>
        <v>0</v>
      </c>
      <c r="AQ304" s="174">
        <f t="shared" ca="1" si="192"/>
        <v>0</v>
      </c>
      <c r="AR304" s="174">
        <f t="shared" ca="1" si="192"/>
        <v>0</v>
      </c>
      <c r="AS304" s="174">
        <f t="shared" ca="1" si="192"/>
        <v>0</v>
      </c>
      <c r="AT304" s="174">
        <f t="shared" ca="1" si="192"/>
        <v>0</v>
      </c>
      <c r="AU304" s="174">
        <f t="shared" ca="1" si="192"/>
        <v>0</v>
      </c>
      <c r="AV304" s="174">
        <f t="shared" ca="1" si="192"/>
        <v>0</v>
      </c>
      <c r="AW304" s="174">
        <f t="shared" ca="1" si="192"/>
        <v>0</v>
      </c>
      <c r="AX304" s="174">
        <f t="shared" ca="1" si="192"/>
        <v>0</v>
      </c>
      <c r="AY304" s="174">
        <f t="shared" ca="1" si="192"/>
        <v>0</v>
      </c>
      <c r="AZ304" s="174">
        <f t="shared" ca="1" si="192"/>
        <v>0</v>
      </c>
      <c r="BA304" s="174">
        <f t="shared" ca="1" si="192"/>
        <v>0</v>
      </c>
      <c r="BB304" s="175">
        <f t="shared" ca="1" si="169"/>
        <v>0</v>
      </c>
      <c r="BC304" s="176"/>
      <c r="BD304" s="174">
        <f t="shared" ca="1" si="170"/>
        <v>0</v>
      </c>
      <c r="BE304" s="174">
        <f t="shared" ca="1" si="193"/>
        <v>0</v>
      </c>
      <c r="BF304" s="174">
        <f t="shared" ca="1" si="193"/>
        <v>0</v>
      </c>
      <c r="BG304" s="174">
        <f t="shared" ca="1" si="193"/>
        <v>0</v>
      </c>
      <c r="BH304" s="174">
        <f t="shared" ca="1" si="193"/>
        <v>0</v>
      </c>
      <c r="BI304" s="174">
        <f t="shared" ca="1" si="193"/>
        <v>0</v>
      </c>
      <c r="BJ304" s="174">
        <f t="shared" ca="1" si="193"/>
        <v>0</v>
      </c>
      <c r="BK304" s="174">
        <f t="shared" ca="1" si="193"/>
        <v>0</v>
      </c>
      <c r="BL304" s="174">
        <f t="shared" ca="1" si="193"/>
        <v>0</v>
      </c>
      <c r="BM304" s="174">
        <f t="shared" ca="1" si="193"/>
        <v>0</v>
      </c>
      <c r="BN304" s="174">
        <f t="shared" ca="1" si="193"/>
        <v>0</v>
      </c>
      <c r="BO304" s="174">
        <f t="shared" ca="1" si="193"/>
        <v>0</v>
      </c>
      <c r="BP304" s="174">
        <f t="shared" ca="1" si="193"/>
        <v>0</v>
      </c>
      <c r="BQ304" s="174">
        <f t="shared" ca="1" si="193"/>
        <v>0</v>
      </c>
      <c r="BR304" s="174">
        <f t="shared" ca="1" si="193"/>
        <v>0</v>
      </c>
      <c r="BS304" s="177">
        <f t="shared" ca="1" si="172"/>
        <v>0</v>
      </c>
      <c r="BT304" s="175"/>
      <c r="BU304" s="178">
        <f ca="1">IF(NOT(debteliminator),0,IF(OR(E$11=0,W303+AM304-BD304&lt;=E$11),0,MIN(W303+AM304-BD304-E$11,$C304)))</f>
        <v>0</v>
      </c>
      <c r="BV304" s="174">
        <f ca="1">IF(NOT(debteliminator),0,IF(OR(F$11=0,X303+AN304-BE304&lt;=F$11),0,MIN(X303+AN304-BE304-F$11,$C304-SUM($BU304:BU304))))</f>
        <v>0</v>
      </c>
      <c r="BW304" s="174">
        <f ca="1">IF(NOT(debteliminator),0,IF(OR(G$11=0,Y303+AO304-BF304&lt;=G$11),0,MIN(Y303+AO304-BF304-G$11,$C304-SUM($BU304:BV304))))</f>
        <v>0</v>
      </c>
      <c r="BX304" s="174">
        <f ca="1">IF(NOT(debteliminator),0,IF(OR(H$11=0,Z303+AP304-BG304&lt;=H$11),0,MIN(Z303+AP304-BG304-H$11,$C304-SUM($BU304:BW304))))</f>
        <v>0</v>
      </c>
      <c r="BY304" s="174">
        <f ca="1">IF(NOT(debteliminator),0,IF(OR(I$11=0,AA303+AQ304-BH304&lt;=I$11),0,MIN(AA303+AQ304-BH304-I$11,$C304-SUM($BU304:BX304))))</f>
        <v>0</v>
      </c>
      <c r="BZ304" s="174">
        <f ca="1">IF(NOT(debteliminator),0,IF(OR(J$11=0,AB303+AR304-BI304&lt;=J$11),0,MIN(AB303+AR304-BI304-J$11,$C304-SUM($BU304:BY304))))</f>
        <v>0</v>
      </c>
      <c r="CA304" s="174">
        <f ca="1">IF(NOT(debteliminator),0,IF(OR(K$11=0,AC303+AS304-BJ304&lt;=K$11),0,MIN(AC303+AS304-BJ304-K$11,$C304-SUM($BU304:BZ304))))</f>
        <v>0</v>
      </c>
      <c r="CB304" s="174">
        <f ca="1">IF(NOT(debteliminator),0,IF(OR(L$11=0,AD303+AT304-BK304&lt;=L$11),0,MIN(AD303+AT304-BK304-L$11,$C304-SUM($BU304:CA304))))</f>
        <v>0</v>
      </c>
      <c r="CC304" s="174">
        <f ca="1">IF(NOT(debteliminator),0,IF(OR(M$11=0,AE303+AU304-BL304&lt;=M$11),0,MIN(AE303+AU304-BL304-M$11,$C304-SUM($BU304:CB304))))</f>
        <v>0</v>
      </c>
      <c r="CD304" s="174">
        <f ca="1">IF(NOT(debteliminator),0,IF(OR(N$11=0,AF303+AV304-BM304&lt;=N$11),0,MIN(AF303+AV304-BM304-N$11,$C304-SUM($BU304:CC304))))</f>
        <v>0</v>
      </c>
      <c r="CE304" s="174">
        <f ca="1">IF(NOT(debteliminator),0,IF(OR(O$11=0,AG303+AW304-BN304&lt;=O$11),0,MIN(AG303+AW304-BN304-O$11,$C304-SUM($BU304:CD304))))</f>
        <v>0</v>
      </c>
      <c r="CF304" s="174">
        <f ca="1">IF(NOT(debteliminator),0,IF(OR(P$11=0,AH303+AX304-BO304&lt;=P$11),0,MIN(AH303+AX304-BO304-P$11,$C304-SUM($BU304:CE304))))</f>
        <v>0</v>
      </c>
      <c r="CG304" s="174">
        <f ca="1">IF(NOT(debteliminator),0,IF(OR(Q$11=0,AI303+AY304-BP304&lt;=Q$11),0,MIN(AI303+AY304-BP304-Q$11,$C304-SUM($BU304:CF304))))</f>
        <v>0</v>
      </c>
      <c r="CH304" s="174">
        <f ca="1">IF(NOT(debteliminator),0,IF(OR(R$11=0,AJ303+AZ304-BQ304&lt;=R$11),0,MIN(AJ303+AZ304-BQ304-R$11,$C304-SUM($BU304:CG304))))</f>
        <v>0</v>
      </c>
      <c r="CI304" s="174">
        <f ca="1">IF(NOT(debteliminator),0,IF(OR(S$11=0,AK303+BA304-BR304&lt;=S$11),0,MIN(AK303+BA304-BR304-S$11,$C304-SUM($BU304:CH304))))</f>
        <v>0</v>
      </c>
      <c r="CJ304" s="177">
        <f t="shared" ca="1" si="173"/>
        <v>0</v>
      </c>
      <c r="CL304" s="178">
        <f t="shared" ca="1" si="176"/>
        <v>0</v>
      </c>
      <c r="CM304" s="174">
        <f ca="1">IF(X303&lt;=0,0,IF($C304-$CJ304&lt;=SUM($CL304:CL304),0,IF(BE304+$C304-$CJ304-SUM($CL304:CL304)&gt;X303+AN304,X303+AN304-BE304,$C304-$CJ304-SUM($CL304:CL304))))</f>
        <v>0</v>
      </c>
      <c r="CN304" s="174">
        <f ca="1">IF(Y303&lt;=0,0,IF($C304-$CJ304&lt;=SUM($CL304:CM304),0,IF(BF304+$C304-$CJ304-SUM($CL304:CM304)&gt;Y303+AO304,Y303+AO304-BF304,$C304-$CJ304-SUM($CL304:CM304))))</f>
        <v>0</v>
      </c>
      <c r="CO304" s="174">
        <f ca="1">IF(Z303&lt;=0,0,IF($C304-$CJ304&lt;=SUM($CL304:CN304),0,IF(BG304+$C304-$CJ304-SUM($CL304:CN304)&gt;Z303+AP304,Z303+AP304-BG304,$C304-$CJ304-SUM($CL304:CN304))))</f>
        <v>0</v>
      </c>
      <c r="CP304" s="174">
        <f ca="1">IF(AA303&lt;=0,0,IF($C304-$CJ304&lt;=SUM($CL304:CO304),0,IF(BH304+$C304-$CJ304-SUM($CL304:CO304)&gt;AA303+AQ304,AA303+AQ304-BH304,$C304-$CJ304-SUM($CL304:CO304))))</f>
        <v>0</v>
      </c>
      <c r="CQ304" s="174">
        <f ca="1">IF(AB303&lt;=0,0,IF($C304-$CJ304&lt;=SUM($CL304:CP304),0,IF(BI304+$C304-$CJ304-SUM($CL304:CP304)&gt;AB303+AR304,AB303+AR304-BI304,$C304-$CJ304-SUM($CL304:CP304))))</f>
        <v>0</v>
      </c>
      <c r="CR304" s="174">
        <f ca="1">IF(AC303&lt;=0,0,IF($C304-$CJ304&lt;=SUM($CL304:CQ304),0,IF(BJ304+$C304-$CJ304-SUM($CL304:CQ304)&gt;AC303+AS304,AC303+AS304-BJ304,$C304-$CJ304-SUM($CL304:CQ304))))</f>
        <v>0</v>
      </c>
      <c r="CS304" s="174">
        <f ca="1">IF(AD303&lt;=0,0,IF($C304-$CJ304&lt;=SUM($CL304:CR304),0,IF(BK304+$C304-$CJ304-SUM($CL304:CR304)&gt;AD303+AT304,AD303+AT304-BK304,$C304-$CJ304-SUM($CL304:CR304))))</f>
        <v>0</v>
      </c>
      <c r="CT304" s="174">
        <f ca="1">IF(AE303&lt;=0,0,IF($C304-$CJ304&lt;=SUM($CL304:CS304),0,IF(BL304+$C304-$CJ304-SUM($CL304:CS304)&gt;AE303+AU304,AE303+AU304-BL304,$C304-$CJ304-SUM($CL304:CS304))))</f>
        <v>0</v>
      </c>
      <c r="CU304" s="174">
        <f ca="1">IF(AF303&lt;=0,0,IF($C304-$CJ304&lt;=SUM($CL304:CT304),0,IF(BM304+$C304-$CJ304-SUM($CL304:CT304)&gt;AF303+AV304,AF303+AV304-BM304,$C304-$CJ304-SUM($CL304:CT304))))</f>
        <v>0</v>
      </c>
      <c r="CV304" s="174">
        <f ca="1">IF(AG303&lt;=0,0,IF($C304-$CJ304&lt;=SUM($CL304:CU304),0,IF(BN304+$C304-$CJ304-SUM($CL304:CU304)&gt;AG303+AW304,AG303+AW304-BN304,$C304-$CJ304-SUM($CL304:CU304))))</f>
        <v>0</v>
      </c>
      <c r="CW304" s="174">
        <f ca="1">IF(AH303&lt;=0,0,IF($C304-$CJ304&lt;=SUM($CL304:CV304),0,IF(BO304+$C304-$CJ304-SUM($CL304:CV304)&gt;AH303+AX304,AH303+AX304-BO304,$C304-$CJ304-SUM($CL304:CV304))))</f>
        <v>0</v>
      </c>
      <c r="CX304" s="174">
        <f ca="1">IF(AI303&lt;=0,0,IF($C304-$CJ304&lt;=SUM($CL304:CW304),0,IF(BP304+$C304-$CJ304-SUM($CL304:CW304)&gt;AI303+AY304,AI303+AY304-BP304,$C304-$CJ304-SUM($CL304:CW304))))</f>
        <v>0</v>
      </c>
      <c r="CY304" s="174">
        <f ca="1">IF(AJ303&lt;=0,0,IF($C304-$CJ304&lt;=SUM($CL304:CX304),0,IF(BQ304+$C304-$CJ304-SUM($CL304:CX304)&gt;AJ303+AZ304,AJ303+AZ304-BQ304,$C304-$CJ304-SUM($CL304:CX304))))</f>
        <v>0</v>
      </c>
      <c r="CZ304" s="174">
        <f ca="1">IF(AK303&lt;=0,0,IF($C304-$CJ304&lt;=SUM($CL304:CY304),0,IF(BR304+$C304-$CJ304-SUM($CL304:CY304)&gt;AK303+BA304,AK303+BA304-BR304,$C304-$CJ304-SUM($CL304:CY304))))</f>
        <v>0</v>
      </c>
      <c r="DA304" s="176"/>
      <c r="DB304" s="176"/>
    </row>
    <row r="305" spans="1:106">
      <c r="A305" s="165" t="str">
        <f t="shared" ca="1" si="162"/>
        <v/>
      </c>
      <c r="B305" s="166" t="e">
        <f t="shared" ca="1" si="174"/>
        <v>#N/A</v>
      </c>
      <c r="C305" s="169" t="str">
        <f ca="1">IF(A305="","",IF(debteliminator,IF(($E$7-BS305)&lt;0,0,$E$7-BS305),0)+D305)</f>
        <v/>
      </c>
      <c r="D305" s="420"/>
      <c r="E305" s="172">
        <f t="shared" ca="1" si="175"/>
        <v>0</v>
      </c>
      <c r="F305" s="172">
        <f t="shared" ca="1" si="177"/>
        <v>0</v>
      </c>
      <c r="G305" s="172">
        <f t="shared" ca="1" si="178"/>
        <v>0</v>
      </c>
      <c r="H305" s="172">
        <f t="shared" ca="1" si="179"/>
        <v>0</v>
      </c>
      <c r="I305" s="172">
        <f t="shared" ca="1" si="180"/>
        <v>0</v>
      </c>
      <c r="J305" s="172">
        <f t="shared" ca="1" si="181"/>
        <v>0</v>
      </c>
      <c r="K305" s="172">
        <f t="shared" ca="1" si="182"/>
        <v>0</v>
      </c>
      <c r="L305" s="172">
        <f t="shared" ca="1" si="183"/>
        <v>0</v>
      </c>
      <c r="M305" s="172">
        <f t="shared" ca="1" si="184"/>
        <v>0</v>
      </c>
      <c r="N305" s="172">
        <f t="shared" ca="1" si="185"/>
        <v>0</v>
      </c>
      <c r="O305" s="172">
        <f t="shared" ca="1" si="186"/>
        <v>0</v>
      </c>
      <c r="P305" s="172">
        <f t="shared" ca="1" si="187"/>
        <v>0</v>
      </c>
      <c r="Q305" s="172">
        <f t="shared" ca="1" si="188"/>
        <v>0</v>
      </c>
      <c r="R305" s="172">
        <f t="shared" ca="1" si="189"/>
        <v>0</v>
      </c>
      <c r="S305" s="172">
        <f t="shared" ca="1" si="190"/>
        <v>0</v>
      </c>
      <c r="U305" s="169">
        <f t="shared" ca="1" si="163"/>
        <v>0</v>
      </c>
      <c r="V305" s="173">
        <f t="shared" ca="1" si="164"/>
        <v>0</v>
      </c>
      <c r="W305" s="174">
        <f t="shared" ca="1" si="165"/>
        <v>0</v>
      </c>
      <c r="X305" s="174">
        <f t="shared" ca="1" si="191"/>
        <v>0</v>
      </c>
      <c r="Y305" s="174">
        <f t="shared" ca="1" si="191"/>
        <v>0</v>
      </c>
      <c r="Z305" s="174">
        <f t="shared" ca="1" si="191"/>
        <v>0</v>
      </c>
      <c r="AA305" s="174">
        <f t="shared" ca="1" si="191"/>
        <v>0</v>
      </c>
      <c r="AB305" s="174">
        <f t="shared" ca="1" si="191"/>
        <v>0</v>
      </c>
      <c r="AC305" s="174">
        <f t="shared" ca="1" si="191"/>
        <v>0</v>
      </c>
      <c r="AD305" s="174">
        <f t="shared" ca="1" si="191"/>
        <v>0</v>
      </c>
      <c r="AE305" s="174">
        <f t="shared" ca="1" si="191"/>
        <v>0</v>
      </c>
      <c r="AF305" s="174">
        <f t="shared" ca="1" si="191"/>
        <v>0</v>
      </c>
      <c r="AG305" s="174">
        <f t="shared" ca="1" si="191"/>
        <v>0</v>
      </c>
      <c r="AH305" s="174">
        <f t="shared" ca="1" si="191"/>
        <v>0</v>
      </c>
      <c r="AI305" s="174">
        <f t="shared" ca="1" si="191"/>
        <v>0</v>
      </c>
      <c r="AJ305" s="174">
        <f t="shared" ca="1" si="191"/>
        <v>0</v>
      </c>
      <c r="AK305" s="174">
        <f t="shared" ca="1" si="191"/>
        <v>0</v>
      </c>
      <c r="AL305" s="179"/>
      <c r="AM305" s="174">
        <f t="shared" ca="1" si="167"/>
        <v>0</v>
      </c>
      <c r="AN305" s="174">
        <f t="shared" ca="1" si="192"/>
        <v>0</v>
      </c>
      <c r="AO305" s="174">
        <f t="shared" ca="1" si="192"/>
        <v>0</v>
      </c>
      <c r="AP305" s="174">
        <f t="shared" ca="1" si="192"/>
        <v>0</v>
      </c>
      <c r="AQ305" s="174">
        <f t="shared" ca="1" si="192"/>
        <v>0</v>
      </c>
      <c r="AR305" s="174">
        <f t="shared" ca="1" si="192"/>
        <v>0</v>
      </c>
      <c r="AS305" s="174">
        <f t="shared" ca="1" si="192"/>
        <v>0</v>
      </c>
      <c r="AT305" s="174">
        <f t="shared" ca="1" si="192"/>
        <v>0</v>
      </c>
      <c r="AU305" s="174">
        <f t="shared" ca="1" si="192"/>
        <v>0</v>
      </c>
      <c r="AV305" s="174">
        <f t="shared" ca="1" si="192"/>
        <v>0</v>
      </c>
      <c r="AW305" s="174">
        <f t="shared" ca="1" si="192"/>
        <v>0</v>
      </c>
      <c r="AX305" s="174">
        <f t="shared" ca="1" si="192"/>
        <v>0</v>
      </c>
      <c r="AY305" s="174">
        <f t="shared" ca="1" si="192"/>
        <v>0</v>
      </c>
      <c r="AZ305" s="174">
        <f t="shared" ca="1" si="192"/>
        <v>0</v>
      </c>
      <c r="BA305" s="174">
        <f t="shared" ca="1" si="192"/>
        <v>0</v>
      </c>
      <c r="BB305" s="175">
        <f t="shared" ca="1" si="169"/>
        <v>0</v>
      </c>
      <c r="BC305" s="176"/>
      <c r="BD305" s="174">
        <f t="shared" ca="1" si="170"/>
        <v>0</v>
      </c>
      <c r="BE305" s="174">
        <f t="shared" ca="1" si="193"/>
        <v>0</v>
      </c>
      <c r="BF305" s="174">
        <f t="shared" ca="1" si="193"/>
        <v>0</v>
      </c>
      <c r="BG305" s="174">
        <f t="shared" ca="1" si="193"/>
        <v>0</v>
      </c>
      <c r="BH305" s="174">
        <f t="shared" ca="1" si="193"/>
        <v>0</v>
      </c>
      <c r="BI305" s="174">
        <f t="shared" ca="1" si="193"/>
        <v>0</v>
      </c>
      <c r="BJ305" s="174">
        <f t="shared" ca="1" si="193"/>
        <v>0</v>
      </c>
      <c r="BK305" s="174">
        <f t="shared" ca="1" si="193"/>
        <v>0</v>
      </c>
      <c r="BL305" s="174">
        <f t="shared" ca="1" si="193"/>
        <v>0</v>
      </c>
      <c r="BM305" s="174">
        <f t="shared" ca="1" si="193"/>
        <v>0</v>
      </c>
      <c r="BN305" s="174">
        <f t="shared" ca="1" si="193"/>
        <v>0</v>
      </c>
      <c r="BO305" s="174">
        <f t="shared" ca="1" si="193"/>
        <v>0</v>
      </c>
      <c r="BP305" s="174">
        <f t="shared" ca="1" si="193"/>
        <v>0</v>
      </c>
      <c r="BQ305" s="174">
        <f t="shared" ca="1" si="193"/>
        <v>0</v>
      </c>
      <c r="BR305" s="174">
        <f t="shared" ca="1" si="193"/>
        <v>0</v>
      </c>
      <c r="BS305" s="177">
        <f t="shared" ca="1" si="172"/>
        <v>0</v>
      </c>
      <c r="BT305" s="175"/>
      <c r="BU305" s="178">
        <f ca="1">IF(NOT(debteliminator),0,IF(OR(E$11=0,W304+AM305-BD305&lt;=E$11),0,MIN(W304+AM305-BD305-E$11,$C305)))</f>
        <v>0</v>
      </c>
      <c r="BV305" s="174">
        <f ca="1">IF(NOT(debteliminator),0,IF(OR(F$11=0,X304+AN305-BE305&lt;=F$11),0,MIN(X304+AN305-BE305-F$11,$C305-SUM($BU305:BU305))))</f>
        <v>0</v>
      </c>
      <c r="BW305" s="174">
        <f ca="1">IF(NOT(debteliminator),0,IF(OR(G$11=0,Y304+AO305-BF305&lt;=G$11),0,MIN(Y304+AO305-BF305-G$11,$C305-SUM($BU305:BV305))))</f>
        <v>0</v>
      </c>
      <c r="BX305" s="174">
        <f ca="1">IF(NOT(debteliminator),0,IF(OR(H$11=0,Z304+AP305-BG305&lt;=H$11),0,MIN(Z304+AP305-BG305-H$11,$C305-SUM($BU305:BW305))))</f>
        <v>0</v>
      </c>
      <c r="BY305" s="174">
        <f ca="1">IF(NOT(debteliminator),0,IF(OR(I$11=0,AA304+AQ305-BH305&lt;=I$11),0,MIN(AA304+AQ305-BH305-I$11,$C305-SUM($BU305:BX305))))</f>
        <v>0</v>
      </c>
      <c r="BZ305" s="174">
        <f ca="1">IF(NOT(debteliminator),0,IF(OR(J$11=0,AB304+AR305-BI305&lt;=J$11),0,MIN(AB304+AR305-BI305-J$11,$C305-SUM($BU305:BY305))))</f>
        <v>0</v>
      </c>
      <c r="CA305" s="174">
        <f ca="1">IF(NOT(debteliminator),0,IF(OR(K$11=0,AC304+AS305-BJ305&lt;=K$11),0,MIN(AC304+AS305-BJ305-K$11,$C305-SUM($BU305:BZ305))))</f>
        <v>0</v>
      </c>
      <c r="CB305" s="174">
        <f ca="1">IF(NOT(debteliminator),0,IF(OR(L$11=0,AD304+AT305-BK305&lt;=L$11),0,MIN(AD304+AT305-BK305-L$11,$C305-SUM($BU305:CA305))))</f>
        <v>0</v>
      </c>
      <c r="CC305" s="174">
        <f ca="1">IF(NOT(debteliminator),0,IF(OR(M$11=0,AE304+AU305-BL305&lt;=M$11),0,MIN(AE304+AU305-BL305-M$11,$C305-SUM($BU305:CB305))))</f>
        <v>0</v>
      </c>
      <c r="CD305" s="174">
        <f ca="1">IF(NOT(debteliminator),0,IF(OR(N$11=0,AF304+AV305-BM305&lt;=N$11),0,MIN(AF304+AV305-BM305-N$11,$C305-SUM($BU305:CC305))))</f>
        <v>0</v>
      </c>
      <c r="CE305" s="174">
        <f ca="1">IF(NOT(debteliminator),0,IF(OR(O$11=0,AG304+AW305-BN305&lt;=O$11),0,MIN(AG304+AW305-BN305-O$11,$C305-SUM($BU305:CD305))))</f>
        <v>0</v>
      </c>
      <c r="CF305" s="174">
        <f ca="1">IF(NOT(debteliminator),0,IF(OR(P$11=0,AH304+AX305-BO305&lt;=P$11),0,MIN(AH304+AX305-BO305-P$11,$C305-SUM($BU305:CE305))))</f>
        <v>0</v>
      </c>
      <c r="CG305" s="174">
        <f ca="1">IF(NOT(debteliminator),0,IF(OR(Q$11=0,AI304+AY305-BP305&lt;=Q$11),0,MIN(AI304+AY305-BP305-Q$11,$C305-SUM($BU305:CF305))))</f>
        <v>0</v>
      </c>
      <c r="CH305" s="174">
        <f ca="1">IF(NOT(debteliminator),0,IF(OR(R$11=0,AJ304+AZ305-BQ305&lt;=R$11),0,MIN(AJ304+AZ305-BQ305-R$11,$C305-SUM($BU305:CG305))))</f>
        <v>0</v>
      </c>
      <c r="CI305" s="174">
        <f ca="1">IF(NOT(debteliminator),0,IF(OR(S$11=0,AK304+BA305-BR305&lt;=S$11),0,MIN(AK304+BA305-BR305-S$11,$C305-SUM($BU305:CH305))))</f>
        <v>0</v>
      </c>
      <c r="CJ305" s="177">
        <f t="shared" ca="1" si="173"/>
        <v>0</v>
      </c>
      <c r="CL305" s="178">
        <f t="shared" ca="1" si="176"/>
        <v>0</v>
      </c>
      <c r="CM305" s="174">
        <f ca="1">IF(X304&lt;=0,0,IF($C305-$CJ305&lt;=SUM($CL305:CL305),0,IF(BE305+$C305-$CJ305-SUM($CL305:CL305)&gt;X304+AN305,X304+AN305-BE305,$C305-$CJ305-SUM($CL305:CL305))))</f>
        <v>0</v>
      </c>
      <c r="CN305" s="174">
        <f ca="1">IF(Y304&lt;=0,0,IF($C305-$CJ305&lt;=SUM($CL305:CM305),0,IF(BF305+$C305-$CJ305-SUM($CL305:CM305)&gt;Y304+AO305,Y304+AO305-BF305,$C305-$CJ305-SUM($CL305:CM305))))</f>
        <v>0</v>
      </c>
      <c r="CO305" s="174">
        <f ca="1">IF(Z304&lt;=0,0,IF($C305-$CJ305&lt;=SUM($CL305:CN305),0,IF(BG305+$C305-$CJ305-SUM($CL305:CN305)&gt;Z304+AP305,Z304+AP305-BG305,$C305-$CJ305-SUM($CL305:CN305))))</f>
        <v>0</v>
      </c>
      <c r="CP305" s="174">
        <f ca="1">IF(AA304&lt;=0,0,IF($C305-$CJ305&lt;=SUM($CL305:CO305),0,IF(BH305+$C305-$CJ305-SUM($CL305:CO305)&gt;AA304+AQ305,AA304+AQ305-BH305,$C305-$CJ305-SUM($CL305:CO305))))</f>
        <v>0</v>
      </c>
      <c r="CQ305" s="174">
        <f ca="1">IF(AB304&lt;=0,0,IF($C305-$CJ305&lt;=SUM($CL305:CP305),0,IF(BI305+$C305-$CJ305-SUM($CL305:CP305)&gt;AB304+AR305,AB304+AR305-BI305,$C305-$CJ305-SUM($CL305:CP305))))</f>
        <v>0</v>
      </c>
      <c r="CR305" s="174">
        <f ca="1">IF(AC304&lt;=0,0,IF($C305-$CJ305&lt;=SUM($CL305:CQ305),0,IF(BJ305+$C305-$CJ305-SUM($CL305:CQ305)&gt;AC304+AS305,AC304+AS305-BJ305,$C305-$CJ305-SUM($CL305:CQ305))))</f>
        <v>0</v>
      </c>
      <c r="CS305" s="174">
        <f ca="1">IF(AD304&lt;=0,0,IF($C305-$CJ305&lt;=SUM($CL305:CR305),0,IF(BK305+$C305-$CJ305-SUM($CL305:CR305)&gt;AD304+AT305,AD304+AT305-BK305,$C305-$CJ305-SUM($CL305:CR305))))</f>
        <v>0</v>
      </c>
      <c r="CT305" s="174">
        <f ca="1">IF(AE304&lt;=0,0,IF($C305-$CJ305&lt;=SUM($CL305:CS305),0,IF(BL305+$C305-$CJ305-SUM($CL305:CS305)&gt;AE304+AU305,AE304+AU305-BL305,$C305-$CJ305-SUM($CL305:CS305))))</f>
        <v>0</v>
      </c>
      <c r="CU305" s="174">
        <f ca="1">IF(AF304&lt;=0,0,IF($C305-$CJ305&lt;=SUM($CL305:CT305),0,IF(BM305+$C305-$CJ305-SUM($CL305:CT305)&gt;AF304+AV305,AF304+AV305-BM305,$C305-$CJ305-SUM($CL305:CT305))))</f>
        <v>0</v>
      </c>
      <c r="CV305" s="174">
        <f ca="1">IF(AG304&lt;=0,0,IF($C305-$CJ305&lt;=SUM($CL305:CU305),0,IF(BN305+$C305-$CJ305-SUM($CL305:CU305)&gt;AG304+AW305,AG304+AW305-BN305,$C305-$CJ305-SUM($CL305:CU305))))</f>
        <v>0</v>
      </c>
      <c r="CW305" s="174">
        <f ca="1">IF(AH304&lt;=0,0,IF($C305-$CJ305&lt;=SUM($CL305:CV305),0,IF(BO305+$C305-$CJ305-SUM($CL305:CV305)&gt;AH304+AX305,AH304+AX305-BO305,$C305-$CJ305-SUM($CL305:CV305))))</f>
        <v>0</v>
      </c>
      <c r="CX305" s="174">
        <f ca="1">IF(AI304&lt;=0,0,IF($C305-$CJ305&lt;=SUM($CL305:CW305),0,IF(BP305+$C305-$CJ305-SUM($CL305:CW305)&gt;AI304+AY305,AI304+AY305-BP305,$C305-$CJ305-SUM($CL305:CW305))))</f>
        <v>0</v>
      </c>
      <c r="CY305" s="174">
        <f ca="1">IF(AJ304&lt;=0,0,IF($C305-$CJ305&lt;=SUM($CL305:CX305),0,IF(BQ305+$C305-$CJ305-SUM($CL305:CX305)&gt;AJ304+AZ305,AJ304+AZ305-BQ305,$C305-$CJ305-SUM($CL305:CX305))))</f>
        <v>0</v>
      </c>
      <c r="CZ305" s="174">
        <f ca="1">IF(AK304&lt;=0,0,IF($C305-$CJ305&lt;=SUM($CL305:CY305),0,IF(BR305+$C305-$CJ305-SUM($CL305:CY305)&gt;AK304+BA305,AK304+BA305-BR305,$C305-$CJ305-SUM($CL305:CY305))))</f>
        <v>0</v>
      </c>
      <c r="DA305" s="176"/>
      <c r="DB305" s="176"/>
    </row>
    <row r="306" spans="1:106">
      <c r="A306" s="165" t="str">
        <f t="shared" ca="1" si="162"/>
        <v/>
      </c>
      <c r="B306" s="166" t="e">
        <f t="shared" ca="1" si="174"/>
        <v>#N/A</v>
      </c>
      <c r="C306" s="169" t="str">
        <f ca="1">IF(A306="","",IF(debteliminator,IF(($E$7-BS306)&lt;0,0,$E$7-BS306),0)+D306)</f>
        <v/>
      </c>
      <c r="D306" s="420"/>
      <c r="E306" s="172">
        <f t="shared" ca="1" si="175"/>
        <v>0</v>
      </c>
      <c r="F306" s="172">
        <f t="shared" ca="1" si="177"/>
        <v>0</v>
      </c>
      <c r="G306" s="172">
        <f t="shared" ca="1" si="178"/>
        <v>0</v>
      </c>
      <c r="H306" s="172">
        <f t="shared" ca="1" si="179"/>
        <v>0</v>
      </c>
      <c r="I306" s="172">
        <f t="shared" ca="1" si="180"/>
        <v>0</v>
      </c>
      <c r="J306" s="172">
        <f t="shared" ca="1" si="181"/>
        <v>0</v>
      </c>
      <c r="K306" s="172">
        <f t="shared" ca="1" si="182"/>
        <v>0</v>
      </c>
      <c r="L306" s="172">
        <f t="shared" ca="1" si="183"/>
        <v>0</v>
      </c>
      <c r="M306" s="172">
        <f t="shared" ca="1" si="184"/>
        <v>0</v>
      </c>
      <c r="N306" s="172">
        <f t="shared" ca="1" si="185"/>
        <v>0</v>
      </c>
      <c r="O306" s="172">
        <f t="shared" ca="1" si="186"/>
        <v>0</v>
      </c>
      <c r="P306" s="172">
        <f t="shared" ca="1" si="187"/>
        <v>0</v>
      </c>
      <c r="Q306" s="172">
        <f t="shared" ca="1" si="188"/>
        <v>0</v>
      </c>
      <c r="R306" s="172">
        <f t="shared" ca="1" si="189"/>
        <v>0</v>
      </c>
      <c r="S306" s="172">
        <f t="shared" ca="1" si="190"/>
        <v>0</v>
      </c>
      <c r="U306" s="169">
        <f t="shared" ca="1" si="163"/>
        <v>0</v>
      </c>
      <c r="V306" s="173">
        <f t="shared" ca="1" si="164"/>
        <v>0</v>
      </c>
      <c r="W306" s="174">
        <f t="shared" ca="1" si="165"/>
        <v>0</v>
      </c>
      <c r="X306" s="174">
        <f t="shared" ca="1" si="191"/>
        <v>0</v>
      </c>
      <c r="Y306" s="174">
        <f t="shared" ca="1" si="191"/>
        <v>0</v>
      </c>
      <c r="Z306" s="174">
        <f t="shared" ca="1" si="191"/>
        <v>0</v>
      </c>
      <c r="AA306" s="174">
        <f t="shared" ca="1" si="191"/>
        <v>0</v>
      </c>
      <c r="AB306" s="174">
        <f t="shared" ca="1" si="191"/>
        <v>0</v>
      </c>
      <c r="AC306" s="174">
        <f t="shared" ca="1" si="191"/>
        <v>0</v>
      </c>
      <c r="AD306" s="174">
        <f t="shared" ca="1" si="191"/>
        <v>0</v>
      </c>
      <c r="AE306" s="174">
        <f t="shared" ca="1" si="191"/>
        <v>0</v>
      </c>
      <c r="AF306" s="174">
        <f t="shared" ca="1" si="191"/>
        <v>0</v>
      </c>
      <c r="AG306" s="174">
        <f t="shared" ca="1" si="191"/>
        <v>0</v>
      </c>
      <c r="AH306" s="174">
        <f t="shared" ca="1" si="191"/>
        <v>0</v>
      </c>
      <c r="AI306" s="174">
        <f t="shared" ca="1" si="191"/>
        <v>0</v>
      </c>
      <c r="AJ306" s="174">
        <f t="shared" ca="1" si="191"/>
        <v>0</v>
      </c>
      <c r="AK306" s="174">
        <f t="shared" ca="1" si="191"/>
        <v>0</v>
      </c>
      <c r="AL306" s="179"/>
      <c r="AM306" s="174">
        <f t="shared" ca="1" si="167"/>
        <v>0</v>
      </c>
      <c r="AN306" s="174">
        <f t="shared" ca="1" si="192"/>
        <v>0</v>
      </c>
      <c r="AO306" s="174">
        <f t="shared" ca="1" si="192"/>
        <v>0</v>
      </c>
      <c r="AP306" s="174">
        <f t="shared" ca="1" si="192"/>
        <v>0</v>
      </c>
      <c r="AQ306" s="174">
        <f t="shared" ca="1" si="192"/>
        <v>0</v>
      </c>
      <c r="AR306" s="174">
        <f t="shared" ca="1" si="192"/>
        <v>0</v>
      </c>
      <c r="AS306" s="174">
        <f t="shared" ca="1" si="192"/>
        <v>0</v>
      </c>
      <c r="AT306" s="174">
        <f t="shared" ca="1" si="192"/>
        <v>0</v>
      </c>
      <c r="AU306" s="174">
        <f t="shared" ca="1" si="192"/>
        <v>0</v>
      </c>
      <c r="AV306" s="174">
        <f t="shared" ca="1" si="192"/>
        <v>0</v>
      </c>
      <c r="AW306" s="174">
        <f t="shared" ca="1" si="192"/>
        <v>0</v>
      </c>
      <c r="AX306" s="174">
        <f t="shared" ca="1" si="192"/>
        <v>0</v>
      </c>
      <c r="AY306" s="174">
        <f t="shared" ca="1" si="192"/>
        <v>0</v>
      </c>
      <c r="AZ306" s="174">
        <f t="shared" ca="1" si="192"/>
        <v>0</v>
      </c>
      <c r="BA306" s="174">
        <f t="shared" ca="1" si="192"/>
        <v>0</v>
      </c>
      <c r="BB306" s="175">
        <f t="shared" ca="1" si="169"/>
        <v>0</v>
      </c>
      <c r="BC306" s="176"/>
      <c r="BD306" s="174">
        <f t="shared" ca="1" si="170"/>
        <v>0</v>
      </c>
      <c r="BE306" s="174">
        <f t="shared" ca="1" si="193"/>
        <v>0</v>
      </c>
      <c r="BF306" s="174">
        <f t="shared" ca="1" si="193"/>
        <v>0</v>
      </c>
      <c r="BG306" s="174">
        <f t="shared" ca="1" si="193"/>
        <v>0</v>
      </c>
      <c r="BH306" s="174">
        <f t="shared" ca="1" si="193"/>
        <v>0</v>
      </c>
      <c r="BI306" s="174">
        <f t="shared" ca="1" si="193"/>
        <v>0</v>
      </c>
      <c r="BJ306" s="174">
        <f t="shared" ca="1" si="193"/>
        <v>0</v>
      </c>
      <c r="BK306" s="174">
        <f t="shared" ca="1" si="193"/>
        <v>0</v>
      </c>
      <c r="BL306" s="174">
        <f t="shared" ca="1" si="193"/>
        <v>0</v>
      </c>
      <c r="BM306" s="174">
        <f t="shared" ca="1" si="193"/>
        <v>0</v>
      </c>
      <c r="BN306" s="174">
        <f t="shared" ca="1" si="193"/>
        <v>0</v>
      </c>
      <c r="BO306" s="174">
        <f t="shared" ca="1" si="193"/>
        <v>0</v>
      </c>
      <c r="BP306" s="174">
        <f t="shared" ca="1" si="193"/>
        <v>0</v>
      </c>
      <c r="BQ306" s="174">
        <f t="shared" ca="1" si="193"/>
        <v>0</v>
      </c>
      <c r="BR306" s="174">
        <f t="shared" ca="1" si="193"/>
        <v>0</v>
      </c>
      <c r="BS306" s="177">
        <f t="shared" ca="1" si="172"/>
        <v>0</v>
      </c>
      <c r="BT306" s="175"/>
      <c r="BU306" s="178">
        <f ca="1">IF(NOT(debteliminator),0,IF(OR(E$11=0,W305+AM306-BD306&lt;=E$11),0,MIN(W305+AM306-BD306-E$11,$C306)))</f>
        <v>0</v>
      </c>
      <c r="BV306" s="174">
        <f ca="1">IF(NOT(debteliminator),0,IF(OR(F$11=0,X305+AN306-BE306&lt;=F$11),0,MIN(X305+AN306-BE306-F$11,$C306-SUM($BU306:BU306))))</f>
        <v>0</v>
      </c>
      <c r="BW306" s="174">
        <f ca="1">IF(NOT(debteliminator),0,IF(OR(G$11=0,Y305+AO306-BF306&lt;=G$11),0,MIN(Y305+AO306-BF306-G$11,$C306-SUM($BU306:BV306))))</f>
        <v>0</v>
      </c>
      <c r="BX306" s="174">
        <f ca="1">IF(NOT(debteliminator),0,IF(OR(H$11=0,Z305+AP306-BG306&lt;=H$11),0,MIN(Z305+AP306-BG306-H$11,$C306-SUM($BU306:BW306))))</f>
        <v>0</v>
      </c>
      <c r="BY306" s="174">
        <f ca="1">IF(NOT(debteliminator),0,IF(OR(I$11=0,AA305+AQ306-BH306&lt;=I$11),0,MIN(AA305+AQ306-BH306-I$11,$C306-SUM($BU306:BX306))))</f>
        <v>0</v>
      </c>
      <c r="BZ306" s="174">
        <f ca="1">IF(NOT(debteliminator),0,IF(OR(J$11=0,AB305+AR306-BI306&lt;=J$11),0,MIN(AB305+AR306-BI306-J$11,$C306-SUM($BU306:BY306))))</f>
        <v>0</v>
      </c>
      <c r="CA306" s="174">
        <f ca="1">IF(NOT(debteliminator),0,IF(OR(K$11=0,AC305+AS306-BJ306&lt;=K$11),0,MIN(AC305+AS306-BJ306-K$11,$C306-SUM($BU306:BZ306))))</f>
        <v>0</v>
      </c>
      <c r="CB306" s="174">
        <f ca="1">IF(NOT(debteliminator),0,IF(OR(L$11=0,AD305+AT306-BK306&lt;=L$11),0,MIN(AD305+AT306-BK306-L$11,$C306-SUM($BU306:CA306))))</f>
        <v>0</v>
      </c>
      <c r="CC306" s="174">
        <f ca="1">IF(NOT(debteliminator),0,IF(OR(M$11=0,AE305+AU306-BL306&lt;=M$11),0,MIN(AE305+AU306-BL306-M$11,$C306-SUM($BU306:CB306))))</f>
        <v>0</v>
      </c>
      <c r="CD306" s="174">
        <f ca="1">IF(NOT(debteliminator),0,IF(OR(N$11=0,AF305+AV306-BM306&lt;=N$11),0,MIN(AF305+AV306-BM306-N$11,$C306-SUM($BU306:CC306))))</f>
        <v>0</v>
      </c>
      <c r="CE306" s="174">
        <f ca="1">IF(NOT(debteliminator),0,IF(OR(O$11=0,AG305+AW306-BN306&lt;=O$11),0,MIN(AG305+AW306-BN306-O$11,$C306-SUM($BU306:CD306))))</f>
        <v>0</v>
      </c>
      <c r="CF306" s="174">
        <f ca="1">IF(NOT(debteliminator),0,IF(OR(P$11=0,AH305+AX306-BO306&lt;=P$11),0,MIN(AH305+AX306-BO306-P$11,$C306-SUM($BU306:CE306))))</f>
        <v>0</v>
      </c>
      <c r="CG306" s="174">
        <f ca="1">IF(NOT(debteliminator),0,IF(OR(Q$11=0,AI305+AY306-BP306&lt;=Q$11),0,MIN(AI305+AY306-BP306-Q$11,$C306-SUM($BU306:CF306))))</f>
        <v>0</v>
      </c>
      <c r="CH306" s="174">
        <f ca="1">IF(NOT(debteliminator),0,IF(OR(R$11=0,AJ305+AZ306-BQ306&lt;=R$11),0,MIN(AJ305+AZ306-BQ306-R$11,$C306-SUM($BU306:CG306))))</f>
        <v>0</v>
      </c>
      <c r="CI306" s="174">
        <f ca="1">IF(NOT(debteliminator),0,IF(OR(S$11=0,AK305+BA306-BR306&lt;=S$11),0,MIN(AK305+BA306-BR306-S$11,$C306-SUM($BU306:CH306))))</f>
        <v>0</v>
      </c>
      <c r="CJ306" s="177">
        <f t="shared" ca="1" si="173"/>
        <v>0</v>
      </c>
      <c r="CL306" s="178">
        <f t="shared" ca="1" si="176"/>
        <v>0</v>
      </c>
      <c r="CM306" s="174">
        <f ca="1">IF(X305&lt;=0,0,IF($C306-$CJ306&lt;=SUM($CL306:CL306),0,IF(BE306+$C306-$CJ306-SUM($CL306:CL306)&gt;X305+AN306,X305+AN306-BE306,$C306-$CJ306-SUM($CL306:CL306))))</f>
        <v>0</v>
      </c>
      <c r="CN306" s="174">
        <f ca="1">IF(Y305&lt;=0,0,IF($C306-$CJ306&lt;=SUM($CL306:CM306),0,IF(BF306+$C306-$CJ306-SUM($CL306:CM306)&gt;Y305+AO306,Y305+AO306-BF306,$C306-$CJ306-SUM($CL306:CM306))))</f>
        <v>0</v>
      </c>
      <c r="CO306" s="174">
        <f ca="1">IF(Z305&lt;=0,0,IF($C306-$CJ306&lt;=SUM($CL306:CN306),0,IF(BG306+$C306-$CJ306-SUM($CL306:CN306)&gt;Z305+AP306,Z305+AP306-BG306,$C306-$CJ306-SUM($CL306:CN306))))</f>
        <v>0</v>
      </c>
      <c r="CP306" s="174">
        <f ca="1">IF(AA305&lt;=0,0,IF($C306-$CJ306&lt;=SUM($CL306:CO306),0,IF(BH306+$C306-$CJ306-SUM($CL306:CO306)&gt;AA305+AQ306,AA305+AQ306-BH306,$C306-$CJ306-SUM($CL306:CO306))))</f>
        <v>0</v>
      </c>
      <c r="CQ306" s="174">
        <f ca="1">IF(AB305&lt;=0,0,IF($C306-$CJ306&lt;=SUM($CL306:CP306),0,IF(BI306+$C306-$CJ306-SUM($CL306:CP306)&gt;AB305+AR306,AB305+AR306-BI306,$C306-$CJ306-SUM($CL306:CP306))))</f>
        <v>0</v>
      </c>
      <c r="CR306" s="174">
        <f ca="1">IF(AC305&lt;=0,0,IF($C306-$CJ306&lt;=SUM($CL306:CQ306),0,IF(BJ306+$C306-$CJ306-SUM($CL306:CQ306)&gt;AC305+AS306,AC305+AS306-BJ306,$C306-$CJ306-SUM($CL306:CQ306))))</f>
        <v>0</v>
      </c>
      <c r="CS306" s="174">
        <f ca="1">IF(AD305&lt;=0,0,IF($C306-$CJ306&lt;=SUM($CL306:CR306),0,IF(BK306+$C306-$CJ306-SUM($CL306:CR306)&gt;AD305+AT306,AD305+AT306-BK306,$C306-$CJ306-SUM($CL306:CR306))))</f>
        <v>0</v>
      </c>
      <c r="CT306" s="174">
        <f ca="1">IF(AE305&lt;=0,0,IF($C306-$CJ306&lt;=SUM($CL306:CS306),0,IF(BL306+$C306-$CJ306-SUM($CL306:CS306)&gt;AE305+AU306,AE305+AU306-BL306,$C306-$CJ306-SUM($CL306:CS306))))</f>
        <v>0</v>
      </c>
      <c r="CU306" s="174">
        <f ca="1">IF(AF305&lt;=0,0,IF($C306-$CJ306&lt;=SUM($CL306:CT306),0,IF(BM306+$C306-$CJ306-SUM($CL306:CT306)&gt;AF305+AV306,AF305+AV306-BM306,$C306-$CJ306-SUM($CL306:CT306))))</f>
        <v>0</v>
      </c>
      <c r="CV306" s="174">
        <f ca="1">IF(AG305&lt;=0,0,IF($C306-$CJ306&lt;=SUM($CL306:CU306),0,IF(BN306+$C306-$CJ306-SUM($CL306:CU306)&gt;AG305+AW306,AG305+AW306-BN306,$C306-$CJ306-SUM($CL306:CU306))))</f>
        <v>0</v>
      </c>
      <c r="CW306" s="174">
        <f ca="1">IF(AH305&lt;=0,0,IF($C306-$CJ306&lt;=SUM($CL306:CV306),0,IF(BO306+$C306-$CJ306-SUM($CL306:CV306)&gt;AH305+AX306,AH305+AX306-BO306,$C306-$CJ306-SUM($CL306:CV306))))</f>
        <v>0</v>
      </c>
      <c r="CX306" s="174">
        <f ca="1">IF(AI305&lt;=0,0,IF($C306-$CJ306&lt;=SUM($CL306:CW306),0,IF(BP306+$C306-$CJ306-SUM($CL306:CW306)&gt;AI305+AY306,AI305+AY306-BP306,$C306-$CJ306-SUM($CL306:CW306))))</f>
        <v>0</v>
      </c>
      <c r="CY306" s="174">
        <f ca="1">IF(AJ305&lt;=0,0,IF($C306-$CJ306&lt;=SUM($CL306:CX306),0,IF(BQ306+$C306-$CJ306-SUM($CL306:CX306)&gt;AJ305+AZ306,AJ305+AZ306-BQ306,$C306-$CJ306-SUM($CL306:CX306))))</f>
        <v>0</v>
      </c>
      <c r="CZ306" s="174">
        <f ca="1">IF(AK305&lt;=0,0,IF($C306-$CJ306&lt;=SUM($CL306:CY306),0,IF(BR306+$C306-$CJ306-SUM($CL306:CY306)&gt;AK305+BA306,AK305+BA306-BR306,$C306-$CJ306-SUM($CL306:CY306))))</f>
        <v>0</v>
      </c>
      <c r="DA306" s="176"/>
      <c r="DB306" s="176"/>
    </row>
    <row r="307" spans="1:106">
      <c r="A307" s="165" t="str">
        <f t="shared" ca="1" si="162"/>
        <v/>
      </c>
      <c r="B307" s="166" t="e">
        <f t="shared" ca="1" si="174"/>
        <v>#N/A</v>
      </c>
      <c r="C307" s="169" t="str">
        <f ca="1">IF(A307="","",IF(debteliminator,IF(($E$7-BS307)&lt;0,0,$E$7-BS307),0)+D307)</f>
        <v/>
      </c>
      <c r="D307" s="420"/>
      <c r="E307" s="172">
        <f t="shared" ca="1" si="175"/>
        <v>0</v>
      </c>
      <c r="F307" s="172">
        <f t="shared" ca="1" si="177"/>
        <v>0</v>
      </c>
      <c r="G307" s="172">
        <f t="shared" ca="1" si="178"/>
        <v>0</v>
      </c>
      <c r="H307" s="172">
        <f t="shared" ca="1" si="179"/>
        <v>0</v>
      </c>
      <c r="I307" s="172">
        <f t="shared" ca="1" si="180"/>
        <v>0</v>
      </c>
      <c r="J307" s="172">
        <f t="shared" ca="1" si="181"/>
        <v>0</v>
      </c>
      <c r="K307" s="172">
        <f t="shared" ca="1" si="182"/>
        <v>0</v>
      </c>
      <c r="L307" s="172">
        <f t="shared" ca="1" si="183"/>
        <v>0</v>
      </c>
      <c r="M307" s="172">
        <f t="shared" ca="1" si="184"/>
        <v>0</v>
      </c>
      <c r="N307" s="172">
        <f t="shared" ca="1" si="185"/>
        <v>0</v>
      </c>
      <c r="O307" s="172">
        <f t="shared" ca="1" si="186"/>
        <v>0</v>
      </c>
      <c r="P307" s="172">
        <f t="shared" ca="1" si="187"/>
        <v>0</v>
      </c>
      <c r="Q307" s="172">
        <f t="shared" ca="1" si="188"/>
        <v>0</v>
      </c>
      <c r="R307" s="172">
        <f t="shared" ca="1" si="189"/>
        <v>0</v>
      </c>
      <c r="S307" s="172">
        <f t="shared" ca="1" si="190"/>
        <v>0</v>
      </c>
      <c r="U307" s="169">
        <f t="shared" ca="1" si="163"/>
        <v>0</v>
      </c>
      <c r="V307" s="173">
        <f t="shared" ca="1" si="164"/>
        <v>0</v>
      </c>
      <c r="W307" s="174">
        <f t="shared" ca="1" si="165"/>
        <v>0</v>
      </c>
      <c r="X307" s="174">
        <f t="shared" ca="1" si="191"/>
        <v>0</v>
      </c>
      <c r="Y307" s="174">
        <f t="shared" ca="1" si="191"/>
        <v>0</v>
      </c>
      <c r="Z307" s="174">
        <f t="shared" ca="1" si="191"/>
        <v>0</v>
      </c>
      <c r="AA307" s="174">
        <f t="shared" ca="1" si="191"/>
        <v>0</v>
      </c>
      <c r="AB307" s="174">
        <f t="shared" ca="1" si="191"/>
        <v>0</v>
      </c>
      <c r="AC307" s="174">
        <f t="shared" ca="1" si="191"/>
        <v>0</v>
      </c>
      <c r="AD307" s="174">
        <f t="shared" ca="1" si="191"/>
        <v>0</v>
      </c>
      <c r="AE307" s="174">
        <f t="shared" ca="1" si="191"/>
        <v>0</v>
      </c>
      <c r="AF307" s="174">
        <f t="shared" ca="1" si="191"/>
        <v>0</v>
      </c>
      <c r="AG307" s="174">
        <f t="shared" ca="1" si="191"/>
        <v>0</v>
      </c>
      <c r="AH307" s="174">
        <f t="shared" ca="1" si="191"/>
        <v>0</v>
      </c>
      <c r="AI307" s="174">
        <f t="shared" ca="1" si="191"/>
        <v>0</v>
      </c>
      <c r="AJ307" s="174">
        <f t="shared" ca="1" si="191"/>
        <v>0</v>
      </c>
      <c r="AK307" s="174">
        <f t="shared" ca="1" si="191"/>
        <v>0</v>
      </c>
      <c r="AL307" s="179"/>
      <c r="AM307" s="174">
        <f t="shared" ca="1" si="167"/>
        <v>0</v>
      </c>
      <c r="AN307" s="174">
        <f t="shared" ca="1" si="192"/>
        <v>0</v>
      </c>
      <c r="AO307" s="174">
        <f t="shared" ca="1" si="192"/>
        <v>0</v>
      </c>
      <c r="AP307" s="174">
        <f t="shared" ca="1" si="192"/>
        <v>0</v>
      </c>
      <c r="AQ307" s="174">
        <f t="shared" ca="1" si="192"/>
        <v>0</v>
      </c>
      <c r="AR307" s="174">
        <f t="shared" ca="1" si="192"/>
        <v>0</v>
      </c>
      <c r="AS307" s="174">
        <f t="shared" ca="1" si="192"/>
        <v>0</v>
      </c>
      <c r="AT307" s="174">
        <f t="shared" ca="1" si="192"/>
        <v>0</v>
      </c>
      <c r="AU307" s="174">
        <f t="shared" ca="1" si="192"/>
        <v>0</v>
      </c>
      <c r="AV307" s="174">
        <f t="shared" ca="1" si="192"/>
        <v>0</v>
      </c>
      <c r="AW307" s="174">
        <f t="shared" ca="1" si="192"/>
        <v>0</v>
      </c>
      <c r="AX307" s="174">
        <f t="shared" ca="1" si="192"/>
        <v>0</v>
      </c>
      <c r="AY307" s="174">
        <f t="shared" ca="1" si="192"/>
        <v>0</v>
      </c>
      <c r="AZ307" s="174">
        <f t="shared" ca="1" si="192"/>
        <v>0</v>
      </c>
      <c r="BA307" s="174">
        <f t="shared" ca="1" si="192"/>
        <v>0</v>
      </c>
      <c r="BB307" s="175">
        <f t="shared" ca="1" si="169"/>
        <v>0</v>
      </c>
      <c r="BC307" s="176"/>
      <c r="BD307" s="174">
        <f t="shared" ca="1" si="170"/>
        <v>0</v>
      </c>
      <c r="BE307" s="174">
        <f t="shared" ca="1" si="193"/>
        <v>0</v>
      </c>
      <c r="BF307" s="174">
        <f t="shared" ca="1" si="193"/>
        <v>0</v>
      </c>
      <c r="BG307" s="174">
        <f t="shared" ca="1" si="193"/>
        <v>0</v>
      </c>
      <c r="BH307" s="174">
        <f t="shared" ca="1" si="193"/>
        <v>0</v>
      </c>
      <c r="BI307" s="174">
        <f t="shared" ca="1" si="193"/>
        <v>0</v>
      </c>
      <c r="BJ307" s="174">
        <f t="shared" ca="1" si="193"/>
        <v>0</v>
      </c>
      <c r="BK307" s="174">
        <f t="shared" ca="1" si="193"/>
        <v>0</v>
      </c>
      <c r="BL307" s="174">
        <f t="shared" ca="1" si="193"/>
        <v>0</v>
      </c>
      <c r="BM307" s="174">
        <f t="shared" ca="1" si="193"/>
        <v>0</v>
      </c>
      <c r="BN307" s="174">
        <f t="shared" ca="1" si="193"/>
        <v>0</v>
      </c>
      <c r="BO307" s="174">
        <f t="shared" ca="1" si="193"/>
        <v>0</v>
      </c>
      <c r="BP307" s="174">
        <f t="shared" ca="1" si="193"/>
        <v>0</v>
      </c>
      <c r="BQ307" s="174">
        <f t="shared" ca="1" si="193"/>
        <v>0</v>
      </c>
      <c r="BR307" s="174">
        <f t="shared" ca="1" si="193"/>
        <v>0</v>
      </c>
      <c r="BS307" s="177">
        <f t="shared" ca="1" si="172"/>
        <v>0</v>
      </c>
      <c r="BT307" s="175"/>
      <c r="BU307" s="178">
        <f ca="1">IF(NOT(debteliminator),0,IF(OR(E$11=0,W306+AM307-BD307&lt;=E$11),0,MIN(W306+AM307-BD307-E$11,$C307)))</f>
        <v>0</v>
      </c>
      <c r="BV307" s="174">
        <f ca="1">IF(NOT(debteliminator),0,IF(OR(F$11=0,X306+AN307-BE307&lt;=F$11),0,MIN(X306+AN307-BE307-F$11,$C307-SUM($BU307:BU307))))</f>
        <v>0</v>
      </c>
      <c r="BW307" s="174">
        <f ca="1">IF(NOT(debteliminator),0,IF(OR(G$11=0,Y306+AO307-BF307&lt;=G$11),0,MIN(Y306+AO307-BF307-G$11,$C307-SUM($BU307:BV307))))</f>
        <v>0</v>
      </c>
      <c r="BX307" s="174">
        <f ca="1">IF(NOT(debteliminator),0,IF(OR(H$11=0,Z306+AP307-BG307&lt;=H$11),0,MIN(Z306+AP307-BG307-H$11,$C307-SUM($BU307:BW307))))</f>
        <v>0</v>
      </c>
      <c r="BY307" s="174">
        <f ca="1">IF(NOT(debteliminator),0,IF(OR(I$11=0,AA306+AQ307-BH307&lt;=I$11),0,MIN(AA306+AQ307-BH307-I$11,$C307-SUM($BU307:BX307))))</f>
        <v>0</v>
      </c>
      <c r="BZ307" s="174">
        <f ca="1">IF(NOT(debteliminator),0,IF(OR(J$11=0,AB306+AR307-BI307&lt;=J$11),0,MIN(AB306+AR307-BI307-J$11,$C307-SUM($BU307:BY307))))</f>
        <v>0</v>
      </c>
      <c r="CA307" s="174">
        <f ca="1">IF(NOT(debteliminator),0,IF(OR(K$11=0,AC306+AS307-BJ307&lt;=K$11),0,MIN(AC306+AS307-BJ307-K$11,$C307-SUM($BU307:BZ307))))</f>
        <v>0</v>
      </c>
      <c r="CB307" s="174">
        <f ca="1">IF(NOT(debteliminator),0,IF(OR(L$11=0,AD306+AT307-BK307&lt;=L$11),0,MIN(AD306+AT307-BK307-L$11,$C307-SUM($BU307:CA307))))</f>
        <v>0</v>
      </c>
      <c r="CC307" s="174">
        <f ca="1">IF(NOT(debteliminator),0,IF(OR(M$11=0,AE306+AU307-BL307&lt;=M$11),0,MIN(AE306+AU307-BL307-M$11,$C307-SUM($BU307:CB307))))</f>
        <v>0</v>
      </c>
      <c r="CD307" s="174">
        <f ca="1">IF(NOT(debteliminator),0,IF(OR(N$11=0,AF306+AV307-BM307&lt;=N$11),0,MIN(AF306+AV307-BM307-N$11,$C307-SUM($BU307:CC307))))</f>
        <v>0</v>
      </c>
      <c r="CE307" s="174">
        <f ca="1">IF(NOT(debteliminator),0,IF(OR(O$11=0,AG306+AW307-BN307&lt;=O$11),0,MIN(AG306+AW307-BN307-O$11,$C307-SUM($BU307:CD307))))</f>
        <v>0</v>
      </c>
      <c r="CF307" s="174">
        <f ca="1">IF(NOT(debteliminator),0,IF(OR(P$11=0,AH306+AX307-BO307&lt;=P$11),0,MIN(AH306+AX307-BO307-P$11,$C307-SUM($BU307:CE307))))</f>
        <v>0</v>
      </c>
      <c r="CG307" s="174">
        <f ca="1">IF(NOT(debteliminator),0,IF(OR(Q$11=0,AI306+AY307-BP307&lt;=Q$11),0,MIN(AI306+AY307-BP307-Q$11,$C307-SUM($BU307:CF307))))</f>
        <v>0</v>
      </c>
      <c r="CH307" s="174">
        <f ca="1">IF(NOT(debteliminator),0,IF(OR(R$11=0,AJ306+AZ307-BQ307&lt;=R$11),0,MIN(AJ306+AZ307-BQ307-R$11,$C307-SUM($BU307:CG307))))</f>
        <v>0</v>
      </c>
      <c r="CI307" s="174">
        <f ca="1">IF(NOT(debteliminator),0,IF(OR(S$11=0,AK306+BA307-BR307&lt;=S$11),0,MIN(AK306+BA307-BR307-S$11,$C307-SUM($BU307:CH307))))</f>
        <v>0</v>
      </c>
      <c r="CJ307" s="177">
        <f t="shared" ca="1" si="173"/>
        <v>0</v>
      </c>
      <c r="CL307" s="178">
        <f t="shared" ca="1" si="176"/>
        <v>0</v>
      </c>
      <c r="CM307" s="174">
        <f ca="1">IF(X306&lt;=0,0,IF($C307-$CJ307&lt;=SUM($CL307:CL307),0,IF(BE307+$C307-$CJ307-SUM($CL307:CL307)&gt;X306+AN307,X306+AN307-BE307,$C307-$CJ307-SUM($CL307:CL307))))</f>
        <v>0</v>
      </c>
      <c r="CN307" s="174">
        <f ca="1">IF(Y306&lt;=0,0,IF($C307-$CJ307&lt;=SUM($CL307:CM307),0,IF(BF307+$C307-$CJ307-SUM($CL307:CM307)&gt;Y306+AO307,Y306+AO307-BF307,$C307-$CJ307-SUM($CL307:CM307))))</f>
        <v>0</v>
      </c>
      <c r="CO307" s="174">
        <f ca="1">IF(Z306&lt;=0,0,IF($C307-$CJ307&lt;=SUM($CL307:CN307),0,IF(BG307+$C307-$CJ307-SUM($CL307:CN307)&gt;Z306+AP307,Z306+AP307-BG307,$C307-$CJ307-SUM($CL307:CN307))))</f>
        <v>0</v>
      </c>
      <c r="CP307" s="174">
        <f ca="1">IF(AA306&lt;=0,0,IF($C307-$CJ307&lt;=SUM($CL307:CO307),0,IF(BH307+$C307-$CJ307-SUM($CL307:CO307)&gt;AA306+AQ307,AA306+AQ307-BH307,$C307-$CJ307-SUM($CL307:CO307))))</f>
        <v>0</v>
      </c>
      <c r="CQ307" s="174">
        <f ca="1">IF(AB306&lt;=0,0,IF($C307-$CJ307&lt;=SUM($CL307:CP307),0,IF(BI307+$C307-$CJ307-SUM($CL307:CP307)&gt;AB306+AR307,AB306+AR307-BI307,$C307-$CJ307-SUM($CL307:CP307))))</f>
        <v>0</v>
      </c>
      <c r="CR307" s="174">
        <f ca="1">IF(AC306&lt;=0,0,IF($C307-$CJ307&lt;=SUM($CL307:CQ307),0,IF(BJ307+$C307-$CJ307-SUM($CL307:CQ307)&gt;AC306+AS307,AC306+AS307-BJ307,$C307-$CJ307-SUM($CL307:CQ307))))</f>
        <v>0</v>
      </c>
      <c r="CS307" s="174">
        <f ca="1">IF(AD306&lt;=0,0,IF($C307-$CJ307&lt;=SUM($CL307:CR307),0,IF(BK307+$C307-$CJ307-SUM($CL307:CR307)&gt;AD306+AT307,AD306+AT307-BK307,$C307-$CJ307-SUM($CL307:CR307))))</f>
        <v>0</v>
      </c>
      <c r="CT307" s="174">
        <f ca="1">IF(AE306&lt;=0,0,IF($C307-$CJ307&lt;=SUM($CL307:CS307),0,IF(BL307+$C307-$CJ307-SUM($CL307:CS307)&gt;AE306+AU307,AE306+AU307-BL307,$C307-$CJ307-SUM($CL307:CS307))))</f>
        <v>0</v>
      </c>
      <c r="CU307" s="174">
        <f ca="1">IF(AF306&lt;=0,0,IF($C307-$CJ307&lt;=SUM($CL307:CT307),0,IF(BM307+$C307-$CJ307-SUM($CL307:CT307)&gt;AF306+AV307,AF306+AV307-BM307,$C307-$CJ307-SUM($CL307:CT307))))</f>
        <v>0</v>
      </c>
      <c r="CV307" s="174">
        <f ca="1">IF(AG306&lt;=0,0,IF($C307-$CJ307&lt;=SUM($CL307:CU307),0,IF(BN307+$C307-$CJ307-SUM($CL307:CU307)&gt;AG306+AW307,AG306+AW307-BN307,$C307-$CJ307-SUM($CL307:CU307))))</f>
        <v>0</v>
      </c>
      <c r="CW307" s="174">
        <f ca="1">IF(AH306&lt;=0,0,IF($C307-$CJ307&lt;=SUM($CL307:CV307),0,IF(BO307+$C307-$CJ307-SUM($CL307:CV307)&gt;AH306+AX307,AH306+AX307-BO307,$C307-$CJ307-SUM($CL307:CV307))))</f>
        <v>0</v>
      </c>
      <c r="CX307" s="174">
        <f ca="1">IF(AI306&lt;=0,0,IF($C307-$CJ307&lt;=SUM($CL307:CW307),0,IF(BP307+$C307-$CJ307-SUM($CL307:CW307)&gt;AI306+AY307,AI306+AY307-BP307,$C307-$CJ307-SUM($CL307:CW307))))</f>
        <v>0</v>
      </c>
      <c r="CY307" s="174">
        <f ca="1">IF(AJ306&lt;=0,0,IF($C307-$CJ307&lt;=SUM($CL307:CX307),0,IF(BQ307+$C307-$CJ307-SUM($CL307:CX307)&gt;AJ306+AZ307,AJ306+AZ307-BQ307,$C307-$CJ307-SUM($CL307:CX307))))</f>
        <v>0</v>
      </c>
      <c r="CZ307" s="174">
        <f ca="1">IF(AK306&lt;=0,0,IF($C307-$CJ307&lt;=SUM($CL307:CY307),0,IF(BR307+$C307-$CJ307-SUM($CL307:CY307)&gt;AK306+BA307,AK306+BA307-BR307,$C307-$CJ307-SUM($CL307:CY307))))</f>
        <v>0</v>
      </c>
      <c r="DA307" s="176"/>
      <c r="DB307" s="176"/>
    </row>
    <row r="308" spans="1:106">
      <c r="A308" s="165" t="str">
        <f t="shared" ca="1" si="162"/>
        <v/>
      </c>
      <c r="B308" s="166" t="e">
        <f t="shared" ca="1" si="174"/>
        <v>#N/A</v>
      </c>
      <c r="C308" s="169" t="str">
        <f ca="1">IF(A308="","",IF(debteliminator,IF(($E$7-BS308)&lt;0,0,$E$7-BS308),0)+D308)</f>
        <v/>
      </c>
      <c r="D308" s="420"/>
      <c r="E308" s="172">
        <f t="shared" ca="1" si="175"/>
        <v>0</v>
      </c>
      <c r="F308" s="172">
        <f t="shared" ca="1" si="177"/>
        <v>0</v>
      </c>
      <c r="G308" s="172">
        <f t="shared" ca="1" si="178"/>
        <v>0</v>
      </c>
      <c r="H308" s="172">
        <f t="shared" ca="1" si="179"/>
        <v>0</v>
      </c>
      <c r="I308" s="172">
        <f t="shared" ca="1" si="180"/>
        <v>0</v>
      </c>
      <c r="J308" s="172">
        <f t="shared" ca="1" si="181"/>
        <v>0</v>
      </c>
      <c r="K308" s="172">
        <f t="shared" ca="1" si="182"/>
        <v>0</v>
      </c>
      <c r="L308" s="172">
        <f t="shared" ca="1" si="183"/>
        <v>0</v>
      </c>
      <c r="M308" s="172">
        <f t="shared" ca="1" si="184"/>
        <v>0</v>
      </c>
      <c r="N308" s="172">
        <f t="shared" ca="1" si="185"/>
        <v>0</v>
      </c>
      <c r="O308" s="172">
        <f t="shared" ca="1" si="186"/>
        <v>0</v>
      </c>
      <c r="P308" s="172">
        <f t="shared" ca="1" si="187"/>
        <v>0</v>
      </c>
      <c r="Q308" s="172">
        <f t="shared" ca="1" si="188"/>
        <v>0</v>
      </c>
      <c r="R308" s="172">
        <f t="shared" ca="1" si="189"/>
        <v>0</v>
      </c>
      <c r="S308" s="172">
        <f t="shared" ca="1" si="190"/>
        <v>0</v>
      </c>
      <c r="U308" s="169">
        <f t="shared" ca="1" si="163"/>
        <v>0</v>
      </c>
      <c r="V308" s="173">
        <f t="shared" ca="1" si="164"/>
        <v>0</v>
      </c>
      <c r="W308" s="174">
        <f t="shared" ca="1" si="165"/>
        <v>0</v>
      </c>
      <c r="X308" s="174">
        <f t="shared" ca="1" si="191"/>
        <v>0</v>
      </c>
      <c r="Y308" s="174">
        <f t="shared" ca="1" si="191"/>
        <v>0</v>
      </c>
      <c r="Z308" s="174">
        <f t="shared" ca="1" si="191"/>
        <v>0</v>
      </c>
      <c r="AA308" s="174">
        <f t="shared" ca="1" si="191"/>
        <v>0</v>
      </c>
      <c r="AB308" s="174">
        <f t="shared" ca="1" si="191"/>
        <v>0</v>
      </c>
      <c r="AC308" s="174">
        <f t="shared" ca="1" si="191"/>
        <v>0</v>
      </c>
      <c r="AD308" s="174">
        <f t="shared" ca="1" si="191"/>
        <v>0</v>
      </c>
      <c r="AE308" s="174">
        <f t="shared" ca="1" si="191"/>
        <v>0</v>
      </c>
      <c r="AF308" s="174">
        <f t="shared" ca="1" si="191"/>
        <v>0</v>
      </c>
      <c r="AG308" s="174">
        <f t="shared" ca="1" si="191"/>
        <v>0</v>
      </c>
      <c r="AH308" s="174">
        <f t="shared" ca="1" si="191"/>
        <v>0</v>
      </c>
      <c r="AI308" s="174">
        <f t="shared" ca="1" si="191"/>
        <v>0</v>
      </c>
      <c r="AJ308" s="174">
        <f t="shared" ca="1" si="191"/>
        <v>0</v>
      </c>
      <c r="AK308" s="174">
        <f t="shared" ca="1" si="191"/>
        <v>0</v>
      </c>
      <c r="AL308" s="179"/>
      <c r="AM308" s="174">
        <f t="shared" ca="1" si="167"/>
        <v>0</v>
      </c>
      <c r="AN308" s="174">
        <f t="shared" ca="1" si="192"/>
        <v>0</v>
      </c>
      <c r="AO308" s="174">
        <f t="shared" ca="1" si="192"/>
        <v>0</v>
      </c>
      <c r="AP308" s="174">
        <f t="shared" ca="1" si="192"/>
        <v>0</v>
      </c>
      <c r="AQ308" s="174">
        <f t="shared" ca="1" si="192"/>
        <v>0</v>
      </c>
      <c r="AR308" s="174">
        <f t="shared" ca="1" si="192"/>
        <v>0</v>
      </c>
      <c r="AS308" s="174">
        <f t="shared" ca="1" si="192"/>
        <v>0</v>
      </c>
      <c r="AT308" s="174">
        <f t="shared" ca="1" si="192"/>
        <v>0</v>
      </c>
      <c r="AU308" s="174">
        <f t="shared" ca="1" si="192"/>
        <v>0</v>
      </c>
      <c r="AV308" s="174">
        <f t="shared" ca="1" si="192"/>
        <v>0</v>
      </c>
      <c r="AW308" s="174">
        <f t="shared" ca="1" si="192"/>
        <v>0</v>
      </c>
      <c r="AX308" s="174">
        <f t="shared" ca="1" si="192"/>
        <v>0</v>
      </c>
      <c r="AY308" s="174">
        <f t="shared" ca="1" si="192"/>
        <v>0</v>
      </c>
      <c r="AZ308" s="174">
        <f t="shared" ca="1" si="192"/>
        <v>0</v>
      </c>
      <c r="BA308" s="174">
        <f t="shared" ca="1" si="192"/>
        <v>0</v>
      </c>
      <c r="BB308" s="175">
        <f t="shared" ca="1" si="169"/>
        <v>0</v>
      </c>
      <c r="BC308" s="176"/>
      <c r="BD308" s="174">
        <f t="shared" ca="1" si="170"/>
        <v>0</v>
      </c>
      <c r="BE308" s="174">
        <f t="shared" ca="1" si="193"/>
        <v>0</v>
      </c>
      <c r="BF308" s="174">
        <f t="shared" ca="1" si="193"/>
        <v>0</v>
      </c>
      <c r="BG308" s="174">
        <f t="shared" ca="1" si="193"/>
        <v>0</v>
      </c>
      <c r="BH308" s="174">
        <f t="shared" ca="1" si="193"/>
        <v>0</v>
      </c>
      <c r="BI308" s="174">
        <f t="shared" ca="1" si="193"/>
        <v>0</v>
      </c>
      <c r="BJ308" s="174">
        <f t="shared" ca="1" si="193"/>
        <v>0</v>
      </c>
      <c r="BK308" s="174">
        <f t="shared" ca="1" si="193"/>
        <v>0</v>
      </c>
      <c r="BL308" s="174">
        <f t="shared" ca="1" si="193"/>
        <v>0</v>
      </c>
      <c r="BM308" s="174">
        <f t="shared" ca="1" si="193"/>
        <v>0</v>
      </c>
      <c r="BN308" s="174">
        <f t="shared" ca="1" si="193"/>
        <v>0</v>
      </c>
      <c r="BO308" s="174">
        <f t="shared" ca="1" si="193"/>
        <v>0</v>
      </c>
      <c r="BP308" s="174">
        <f t="shared" ca="1" si="193"/>
        <v>0</v>
      </c>
      <c r="BQ308" s="174">
        <f t="shared" ca="1" si="193"/>
        <v>0</v>
      </c>
      <c r="BR308" s="174">
        <f t="shared" ca="1" si="193"/>
        <v>0</v>
      </c>
      <c r="BS308" s="177">
        <f t="shared" ca="1" si="172"/>
        <v>0</v>
      </c>
      <c r="BT308" s="175"/>
      <c r="BU308" s="178">
        <f ca="1">IF(NOT(debteliminator),0,IF(OR(E$11=0,W307+AM308-BD308&lt;=E$11),0,MIN(W307+AM308-BD308-E$11,$C308)))</f>
        <v>0</v>
      </c>
      <c r="BV308" s="174">
        <f ca="1">IF(NOT(debteliminator),0,IF(OR(F$11=0,X307+AN308-BE308&lt;=F$11),0,MIN(X307+AN308-BE308-F$11,$C308-SUM($BU308:BU308))))</f>
        <v>0</v>
      </c>
      <c r="BW308" s="174">
        <f ca="1">IF(NOT(debteliminator),0,IF(OR(G$11=0,Y307+AO308-BF308&lt;=G$11),0,MIN(Y307+AO308-BF308-G$11,$C308-SUM($BU308:BV308))))</f>
        <v>0</v>
      </c>
      <c r="BX308" s="174">
        <f ca="1">IF(NOT(debteliminator),0,IF(OR(H$11=0,Z307+AP308-BG308&lt;=H$11),0,MIN(Z307+AP308-BG308-H$11,$C308-SUM($BU308:BW308))))</f>
        <v>0</v>
      </c>
      <c r="BY308" s="174">
        <f ca="1">IF(NOT(debteliminator),0,IF(OR(I$11=0,AA307+AQ308-BH308&lt;=I$11),0,MIN(AA307+AQ308-BH308-I$11,$C308-SUM($BU308:BX308))))</f>
        <v>0</v>
      </c>
      <c r="BZ308" s="174">
        <f ca="1">IF(NOT(debteliminator),0,IF(OR(J$11=0,AB307+AR308-BI308&lt;=J$11),0,MIN(AB307+AR308-BI308-J$11,$C308-SUM($BU308:BY308))))</f>
        <v>0</v>
      </c>
      <c r="CA308" s="174">
        <f ca="1">IF(NOT(debteliminator),0,IF(OR(K$11=0,AC307+AS308-BJ308&lt;=K$11),0,MIN(AC307+AS308-BJ308-K$11,$C308-SUM($BU308:BZ308))))</f>
        <v>0</v>
      </c>
      <c r="CB308" s="174">
        <f ca="1">IF(NOT(debteliminator),0,IF(OR(L$11=0,AD307+AT308-BK308&lt;=L$11),0,MIN(AD307+AT308-BK308-L$11,$C308-SUM($BU308:CA308))))</f>
        <v>0</v>
      </c>
      <c r="CC308" s="174">
        <f ca="1">IF(NOT(debteliminator),0,IF(OR(M$11=0,AE307+AU308-BL308&lt;=M$11),0,MIN(AE307+AU308-BL308-M$11,$C308-SUM($BU308:CB308))))</f>
        <v>0</v>
      </c>
      <c r="CD308" s="174">
        <f ca="1">IF(NOT(debteliminator),0,IF(OR(N$11=0,AF307+AV308-BM308&lt;=N$11),0,MIN(AF307+AV308-BM308-N$11,$C308-SUM($BU308:CC308))))</f>
        <v>0</v>
      </c>
      <c r="CE308" s="174">
        <f ca="1">IF(NOT(debteliminator),0,IF(OR(O$11=0,AG307+AW308-BN308&lt;=O$11),0,MIN(AG307+AW308-BN308-O$11,$C308-SUM($BU308:CD308))))</f>
        <v>0</v>
      </c>
      <c r="CF308" s="174">
        <f ca="1">IF(NOT(debteliminator),0,IF(OR(P$11=0,AH307+AX308-BO308&lt;=P$11),0,MIN(AH307+AX308-BO308-P$11,$C308-SUM($BU308:CE308))))</f>
        <v>0</v>
      </c>
      <c r="CG308" s="174">
        <f ca="1">IF(NOT(debteliminator),0,IF(OR(Q$11=0,AI307+AY308-BP308&lt;=Q$11),0,MIN(AI307+AY308-BP308-Q$11,$C308-SUM($BU308:CF308))))</f>
        <v>0</v>
      </c>
      <c r="CH308" s="174">
        <f ca="1">IF(NOT(debteliminator),0,IF(OR(R$11=0,AJ307+AZ308-BQ308&lt;=R$11),0,MIN(AJ307+AZ308-BQ308-R$11,$C308-SUM($BU308:CG308))))</f>
        <v>0</v>
      </c>
      <c r="CI308" s="174">
        <f ca="1">IF(NOT(debteliminator),0,IF(OR(S$11=0,AK307+BA308-BR308&lt;=S$11),0,MIN(AK307+BA308-BR308-S$11,$C308-SUM($BU308:CH308))))</f>
        <v>0</v>
      </c>
      <c r="CJ308" s="177">
        <f t="shared" ca="1" si="173"/>
        <v>0</v>
      </c>
      <c r="CL308" s="178">
        <f t="shared" ca="1" si="176"/>
        <v>0</v>
      </c>
      <c r="CM308" s="174">
        <f ca="1">IF(X307&lt;=0,0,IF($C308-$CJ308&lt;=SUM($CL308:CL308),0,IF(BE308+$C308-$CJ308-SUM($CL308:CL308)&gt;X307+AN308,X307+AN308-BE308,$C308-$CJ308-SUM($CL308:CL308))))</f>
        <v>0</v>
      </c>
      <c r="CN308" s="174">
        <f ca="1">IF(Y307&lt;=0,0,IF($C308-$CJ308&lt;=SUM($CL308:CM308),0,IF(BF308+$C308-$CJ308-SUM($CL308:CM308)&gt;Y307+AO308,Y307+AO308-BF308,$C308-$CJ308-SUM($CL308:CM308))))</f>
        <v>0</v>
      </c>
      <c r="CO308" s="174">
        <f ca="1">IF(Z307&lt;=0,0,IF($C308-$CJ308&lt;=SUM($CL308:CN308),0,IF(BG308+$C308-$CJ308-SUM($CL308:CN308)&gt;Z307+AP308,Z307+AP308-BG308,$C308-$CJ308-SUM($CL308:CN308))))</f>
        <v>0</v>
      </c>
      <c r="CP308" s="174">
        <f ca="1">IF(AA307&lt;=0,0,IF($C308-$CJ308&lt;=SUM($CL308:CO308),0,IF(BH308+$C308-$CJ308-SUM($CL308:CO308)&gt;AA307+AQ308,AA307+AQ308-BH308,$C308-$CJ308-SUM($CL308:CO308))))</f>
        <v>0</v>
      </c>
      <c r="CQ308" s="174">
        <f ca="1">IF(AB307&lt;=0,0,IF($C308-$CJ308&lt;=SUM($CL308:CP308),0,IF(BI308+$C308-$CJ308-SUM($CL308:CP308)&gt;AB307+AR308,AB307+AR308-BI308,$C308-$CJ308-SUM($CL308:CP308))))</f>
        <v>0</v>
      </c>
      <c r="CR308" s="174">
        <f ca="1">IF(AC307&lt;=0,0,IF($C308-$CJ308&lt;=SUM($CL308:CQ308),0,IF(BJ308+$C308-$CJ308-SUM($CL308:CQ308)&gt;AC307+AS308,AC307+AS308-BJ308,$C308-$CJ308-SUM($CL308:CQ308))))</f>
        <v>0</v>
      </c>
      <c r="CS308" s="174">
        <f ca="1">IF(AD307&lt;=0,0,IF($C308-$CJ308&lt;=SUM($CL308:CR308),0,IF(BK308+$C308-$CJ308-SUM($CL308:CR308)&gt;AD307+AT308,AD307+AT308-BK308,$C308-$CJ308-SUM($CL308:CR308))))</f>
        <v>0</v>
      </c>
      <c r="CT308" s="174">
        <f ca="1">IF(AE307&lt;=0,0,IF($C308-$CJ308&lt;=SUM($CL308:CS308),0,IF(BL308+$C308-$CJ308-SUM($CL308:CS308)&gt;AE307+AU308,AE307+AU308-BL308,$C308-$CJ308-SUM($CL308:CS308))))</f>
        <v>0</v>
      </c>
      <c r="CU308" s="174">
        <f ca="1">IF(AF307&lt;=0,0,IF($C308-$CJ308&lt;=SUM($CL308:CT308),0,IF(BM308+$C308-$CJ308-SUM($CL308:CT308)&gt;AF307+AV308,AF307+AV308-BM308,$C308-$CJ308-SUM($CL308:CT308))))</f>
        <v>0</v>
      </c>
      <c r="CV308" s="174">
        <f ca="1">IF(AG307&lt;=0,0,IF($C308-$CJ308&lt;=SUM($CL308:CU308),0,IF(BN308+$C308-$CJ308-SUM($CL308:CU308)&gt;AG307+AW308,AG307+AW308-BN308,$C308-$CJ308-SUM($CL308:CU308))))</f>
        <v>0</v>
      </c>
      <c r="CW308" s="174">
        <f ca="1">IF(AH307&lt;=0,0,IF($C308-$CJ308&lt;=SUM($CL308:CV308),0,IF(BO308+$C308-$CJ308-SUM($CL308:CV308)&gt;AH307+AX308,AH307+AX308-BO308,$C308-$CJ308-SUM($CL308:CV308))))</f>
        <v>0</v>
      </c>
      <c r="CX308" s="174">
        <f ca="1">IF(AI307&lt;=0,0,IF($C308-$CJ308&lt;=SUM($CL308:CW308),0,IF(BP308+$C308-$CJ308-SUM($CL308:CW308)&gt;AI307+AY308,AI307+AY308-BP308,$C308-$CJ308-SUM($CL308:CW308))))</f>
        <v>0</v>
      </c>
      <c r="CY308" s="174">
        <f ca="1">IF(AJ307&lt;=0,0,IF($C308-$CJ308&lt;=SUM($CL308:CX308),0,IF(BQ308+$C308-$CJ308-SUM($CL308:CX308)&gt;AJ307+AZ308,AJ307+AZ308-BQ308,$C308-$CJ308-SUM($CL308:CX308))))</f>
        <v>0</v>
      </c>
      <c r="CZ308" s="174">
        <f ca="1">IF(AK307&lt;=0,0,IF($C308-$CJ308&lt;=SUM($CL308:CY308),0,IF(BR308+$C308-$CJ308-SUM($CL308:CY308)&gt;AK307+BA308,AK307+BA308-BR308,$C308-$CJ308-SUM($CL308:CY308))))</f>
        <v>0</v>
      </c>
      <c r="DA308" s="176"/>
      <c r="DB308" s="176"/>
    </row>
    <row r="309" spans="1:106">
      <c r="A309" s="165" t="str">
        <f t="shared" ca="1" si="162"/>
        <v/>
      </c>
      <c r="B309" s="166" t="e">
        <f t="shared" ca="1" si="174"/>
        <v>#N/A</v>
      </c>
      <c r="C309" s="169" t="str">
        <f ca="1">IF(A309="","",IF(debteliminator,IF(($E$7-BS309)&lt;0,0,$E$7-BS309),0)+D309)</f>
        <v/>
      </c>
      <c r="D309" s="420"/>
      <c r="E309" s="172">
        <f t="shared" ca="1" si="175"/>
        <v>0</v>
      </c>
      <c r="F309" s="172">
        <f t="shared" ca="1" si="177"/>
        <v>0</v>
      </c>
      <c r="G309" s="172">
        <f t="shared" ca="1" si="178"/>
        <v>0</v>
      </c>
      <c r="H309" s="172">
        <f t="shared" ca="1" si="179"/>
        <v>0</v>
      </c>
      <c r="I309" s="172">
        <f t="shared" ca="1" si="180"/>
        <v>0</v>
      </c>
      <c r="J309" s="172">
        <f t="shared" ca="1" si="181"/>
        <v>0</v>
      </c>
      <c r="K309" s="172">
        <f t="shared" ca="1" si="182"/>
        <v>0</v>
      </c>
      <c r="L309" s="172">
        <f t="shared" ca="1" si="183"/>
        <v>0</v>
      </c>
      <c r="M309" s="172">
        <f t="shared" ca="1" si="184"/>
        <v>0</v>
      </c>
      <c r="N309" s="172">
        <f t="shared" ca="1" si="185"/>
        <v>0</v>
      </c>
      <c r="O309" s="172">
        <f t="shared" ca="1" si="186"/>
        <v>0</v>
      </c>
      <c r="P309" s="172">
        <f t="shared" ca="1" si="187"/>
        <v>0</v>
      </c>
      <c r="Q309" s="172">
        <f t="shared" ca="1" si="188"/>
        <v>0</v>
      </c>
      <c r="R309" s="172">
        <f t="shared" ca="1" si="189"/>
        <v>0</v>
      </c>
      <c r="S309" s="172">
        <f t="shared" ca="1" si="190"/>
        <v>0</v>
      </c>
      <c r="U309" s="169">
        <f t="shared" ca="1" si="163"/>
        <v>0</v>
      </c>
      <c r="V309" s="173">
        <f t="shared" ca="1" si="164"/>
        <v>0</v>
      </c>
      <c r="W309" s="174">
        <f t="shared" ca="1" si="165"/>
        <v>0</v>
      </c>
      <c r="X309" s="174">
        <f t="shared" ca="1" si="191"/>
        <v>0</v>
      </c>
      <c r="Y309" s="174">
        <f t="shared" ca="1" si="191"/>
        <v>0</v>
      </c>
      <c r="Z309" s="174">
        <f t="shared" ca="1" si="191"/>
        <v>0</v>
      </c>
      <c r="AA309" s="174">
        <f t="shared" ca="1" si="191"/>
        <v>0</v>
      </c>
      <c r="AB309" s="174">
        <f t="shared" ca="1" si="191"/>
        <v>0</v>
      </c>
      <c r="AC309" s="174">
        <f t="shared" ca="1" si="191"/>
        <v>0</v>
      </c>
      <c r="AD309" s="174">
        <f t="shared" ca="1" si="191"/>
        <v>0</v>
      </c>
      <c r="AE309" s="174">
        <f t="shared" ca="1" si="191"/>
        <v>0</v>
      </c>
      <c r="AF309" s="174">
        <f t="shared" ca="1" si="191"/>
        <v>0</v>
      </c>
      <c r="AG309" s="174">
        <f t="shared" ca="1" si="191"/>
        <v>0</v>
      </c>
      <c r="AH309" s="174">
        <f t="shared" ca="1" si="191"/>
        <v>0</v>
      </c>
      <c r="AI309" s="174">
        <f t="shared" ca="1" si="191"/>
        <v>0</v>
      </c>
      <c r="AJ309" s="174">
        <f t="shared" ca="1" si="191"/>
        <v>0</v>
      </c>
      <c r="AK309" s="174">
        <f t="shared" ca="1" si="191"/>
        <v>0</v>
      </c>
      <c r="AL309" s="179"/>
      <c r="AM309" s="174">
        <f t="shared" ca="1" si="167"/>
        <v>0</v>
      </c>
      <c r="AN309" s="174">
        <f t="shared" ca="1" si="192"/>
        <v>0</v>
      </c>
      <c r="AO309" s="174">
        <f t="shared" ca="1" si="192"/>
        <v>0</v>
      </c>
      <c r="AP309" s="174">
        <f t="shared" ca="1" si="192"/>
        <v>0</v>
      </c>
      <c r="AQ309" s="174">
        <f t="shared" ca="1" si="192"/>
        <v>0</v>
      </c>
      <c r="AR309" s="174">
        <f t="shared" ca="1" si="192"/>
        <v>0</v>
      </c>
      <c r="AS309" s="174">
        <f t="shared" ca="1" si="192"/>
        <v>0</v>
      </c>
      <c r="AT309" s="174">
        <f t="shared" ca="1" si="192"/>
        <v>0</v>
      </c>
      <c r="AU309" s="174">
        <f t="shared" ca="1" si="192"/>
        <v>0</v>
      </c>
      <c r="AV309" s="174">
        <f t="shared" ca="1" si="192"/>
        <v>0</v>
      </c>
      <c r="AW309" s="174">
        <f t="shared" ca="1" si="192"/>
        <v>0</v>
      </c>
      <c r="AX309" s="174">
        <f t="shared" ca="1" si="192"/>
        <v>0</v>
      </c>
      <c r="AY309" s="174">
        <f t="shared" ca="1" si="192"/>
        <v>0</v>
      </c>
      <c r="AZ309" s="174">
        <f t="shared" ca="1" si="192"/>
        <v>0</v>
      </c>
      <c r="BA309" s="174">
        <f t="shared" ca="1" si="192"/>
        <v>0</v>
      </c>
      <c r="BB309" s="175">
        <f t="shared" ca="1" si="169"/>
        <v>0</v>
      </c>
      <c r="BC309" s="176"/>
      <c r="BD309" s="174">
        <f t="shared" ca="1" si="170"/>
        <v>0</v>
      </c>
      <c r="BE309" s="174">
        <f t="shared" ca="1" si="193"/>
        <v>0</v>
      </c>
      <c r="BF309" s="174">
        <f t="shared" ca="1" si="193"/>
        <v>0</v>
      </c>
      <c r="BG309" s="174">
        <f t="shared" ca="1" si="193"/>
        <v>0</v>
      </c>
      <c r="BH309" s="174">
        <f t="shared" ca="1" si="193"/>
        <v>0</v>
      </c>
      <c r="BI309" s="174">
        <f t="shared" ca="1" si="193"/>
        <v>0</v>
      </c>
      <c r="BJ309" s="174">
        <f t="shared" ca="1" si="193"/>
        <v>0</v>
      </c>
      <c r="BK309" s="174">
        <f t="shared" ca="1" si="193"/>
        <v>0</v>
      </c>
      <c r="BL309" s="174">
        <f t="shared" ca="1" si="193"/>
        <v>0</v>
      </c>
      <c r="BM309" s="174">
        <f t="shared" ca="1" si="193"/>
        <v>0</v>
      </c>
      <c r="BN309" s="174">
        <f t="shared" ca="1" si="193"/>
        <v>0</v>
      </c>
      <c r="BO309" s="174">
        <f t="shared" ca="1" si="193"/>
        <v>0</v>
      </c>
      <c r="BP309" s="174">
        <f t="shared" ca="1" si="193"/>
        <v>0</v>
      </c>
      <c r="BQ309" s="174">
        <f t="shared" ca="1" si="193"/>
        <v>0</v>
      </c>
      <c r="BR309" s="174">
        <f t="shared" ca="1" si="193"/>
        <v>0</v>
      </c>
      <c r="BS309" s="177">
        <f t="shared" ca="1" si="172"/>
        <v>0</v>
      </c>
      <c r="BT309" s="175"/>
      <c r="BU309" s="178">
        <f ca="1">IF(NOT(debteliminator),0,IF(OR(E$11=0,W308+AM309-BD309&lt;=E$11),0,MIN(W308+AM309-BD309-E$11,$C309)))</f>
        <v>0</v>
      </c>
      <c r="BV309" s="174">
        <f ca="1">IF(NOT(debteliminator),0,IF(OR(F$11=0,X308+AN309-BE309&lt;=F$11),0,MIN(X308+AN309-BE309-F$11,$C309-SUM($BU309:BU309))))</f>
        <v>0</v>
      </c>
      <c r="BW309" s="174">
        <f ca="1">IF(NOT(debteliminator),0,IF(OR(G$11=0,Y308+AO309-BF309&lt;=G$11),0,MIN(Y308+AO309-BF309-G$11,$C309-SUM($BU309:BV309))))</f>
        <v>0</v>
      </c>
      <c r="BX309" s="174">
        <f ca="1">IF(NOT(debteliminator),0,IF(OR(H$11=0,Z308+AP309-BG309&lt;=H$11),0,MIN(Z308+AP309-BG309-H$11,$C309-SUM($BU309:BW309))))</f>
        <v>0</v>
      </c>
      <c r="BY309" s="174">
        <f ca="1">IF(NOT(debteliminator),0,IF(OR(I$11=0,AA308+AQ309-BH309&lt;=I$11),0,MIN(AA308+AQ309-BH309-I$11,$C309-SUM($BU309:BX309))))</f>
        <v>0</v>
      </c>
      <c r="BZ309" s="174">
        <f ca="1">IF(NOT(debteliminator),0,IF(OR(J$11=0,AB308+AR309-BI309&lt;=J$11),0,MIN(AB308+AR309-BI309-J$11,$C309-SUM($BU309:BY309))))</f>
        <v>0</v>
      </c>
      <c r="CA309" s="174">
        <f ca="1">IF(NOT(debteliminator),0,IF(OR(K$11=0,AC308+AS309-BJ309&lt;=K$11),0,MIN(AC308+AS309-BJ309-K$11,$C309-SUM($BU309:BZ309))))</f>
        <v>0</v>
      </c>
      <c r="CB309" s="174">
        <f ca="1">IF(NOT(debteliminator),0,IF(OR(L$11=0,AD308+AT309-BK309&lt;=L$11),0,MIN(AD308+AT309-BK309-L$11,$C309-SUM($BU309:CA309))))</f>
        <v>0</v>
      </c>
      <c r="CC309" s="174">
        <f ca="1">IF(NOT(debteliminator),0,IF(OR(M$11=0,AE308+AU309-BL309&lt;=M$11),0,MIN(AE308+AU309-BL309-M$11,$C309-SUM($BU309:CB309))))</f>
        <v>0</v>
      </c>
      <c r="CD309" s="174">
        <f ca="1">IF(NOT(debteliminator),0,IF(OR(N$11=0,AF308+AV309-BM309&lt;=N$11),0,MIN(AF308+AV309-BM309-N$11,$C309-SUM($BU309:CC309))))</f>
        <v>0</v>
      </c>
      <c r="CE309" s="174">
        <f ca="1">IF(NOT(debteliminator),0,IF(OR(O$11=0,AG308+AW309-BN309&lt;=O$11),0,MIN(AG308+AW309-BN309-O$11,$C309-SUM($BU309:CD309))))</f>
        <v>0</v>
      </c>
      <c r="CF309" s="174">
        <f ca="1">IF(NOT(debteliminator),0,IF(OR(P$11=0,AH308+AX309-BO309&lt;=P$11),0,MIN(AH308+AX309-BO309-P$11,$C309-SUM($BU309:CE309))))</f>
        <v>0</v>
      </c>
      <c r="CG309" s="174">
        <f ca="1">IF(NOT(debteliminator),0,IF(OR(Q$11=0,AI308+AY309-BP309&lt;=Q$11),0,MIN(AI308+AY309-BP309-Q$11,$C309-SUM($BU309:CF309))))</f>
        <v>0</v>
      </c>
      <c r="CH309" s="174">
        <f ca="1">IF(NOT(debteliminator),0,IF(OR(R$11=0,AJ308+AZ309-BQ309&lt;=R$11),0,MIN(AJ308+AZ309-BQ309-R$11,$C309-SUM($BU309:CG309))))</f>
        <v>0</v>
      </c>
      <c r="CI309" s="174">
        <f ca="1">IF(NOT(debteliminator),0,IF(OR(S$11=0,AK308+BA309-BR309&lt;=S$11),0,MIN(AK308+BA309-BR309-S$11,$C309-SUM($BU309:CH309))))</f>
        <v>0</v>
      </c>
      <c r="CJ309" s="177">
        <f t="shared" ca="1" si="173"/>
        <v>0</v>
      </c>
      <c r="CL309" s="178">
        <f t="shared" ca="1" si="176"/>
        <v>0</v>
      </c>
      <c r="CM309" s="174">
        <f ca="1">IF(X308&lt;=0,0,IF($C309-$CJ309&lt;=SUM($CL309:CL309),0,IF(BE309+$C309-$CJ309-SUM($CL309:CL309)&gt;X308+AN309,X308+AN309-BE309,$C309-$CJ309-SUM($CL309:CL309))))</f>
        <v>0</v>
      </c>
      <c r="CN309" s="174">
        <f ca="1">IF(Y308&lt;=0,0,IF($C309-$CJ309&lt;=SUM($CL309:CM309),0,IF(BF309+$C309-$CJ309-SUM($CL309:CM309)&gt;Y308+AO309,Y308+AO309-BF309,$C309-$CJ309-SUM($CL309:CM309))))</f>
        <v>0</v>
      </c>
      <c r="CO309" s="174">
        <f ca="1">IF(Z308&lt;=0,0,IF($C309-$CJ309&lt;=SUM($CL309:CN309),0,IF(BG309+$C309-$CJ309-SUM($CL309:CN309)&gt;Z308+AP309,Z308+AP309-BG309,$C309-$CJ309-SUM($CL309:CN309))))</f>
        <v>0</v>
      </c>
      <c r="CP309" s="174">
        <f ca="1">IF(AA308&lt;=0,0,IF($C309-$CJ309&lt;=SUM($CL309:CO309),0,IF(BH309+$C309-$CJ309-SUM($CL309:CO309)&gt;AA308+AQ309,AA308+AQ309-BH309,$C309-$CJ309-SUM($CL309:CO309))))</f>
        <v>0</v>
      </c>
      <c r="CQ309" s="174">
        <f ca="1">IF(AB308&lt;=0,0,IF($C309-$CJ309&lt;=SUM($CL309:CP309),0,IF(BI309+$C309-$CJ309-SUM($CL309:CP309)&gt;AB308+AR309,AB308+AR309-BI309,$C309-$CJ309-SUM($CL309:CP309))))</f>
        <v>0</v>
      </c>
      <c r="CR309" s="174">
        <f ca="1">IF(AC308&lt;=0,0,IF($C309-$CJ309&lt;=SUM($CL309:CQ309),0,IF(BJ309+$C309-$CJ309-SUM($CL309:CQ309)&gt;AC308+AS309,AC308+AS309-BJ309,$C309-$CJ309-SUM($CL309:CQ309))))</f>
        <v>0</v>
      </c>
      <c r="CS309" s="174">
        <f ca="1">IF(AD308&lt;=0,0,IF($C309-$CJ309&lt;=SUM($CL309:CR309),0,IF(BK309+$C309-$CJ309-SUM($CL309:CR309)&gt;AD308+AT309,AD308+AT309-BK309,$C309-$CJ309-SUM($CL309:CR309))))</f>
        <v>0</v>
      </c>
      <c r="CT309" s="174">
        <f ca="1">IF(AE308&lt;=0,0,IF($C309-$CJ309&lt;=SUM($CL309:CS309),0,IF(BL309+$C309-$CJ309-SUM($CL309:CS309)&gt;AE308+AU309,AE308+AU309-BL309,$C309-$CJ309-SUM($CL309:CS309))))</f>
        <v>0</v>
      </c>
      <c r="CU309" s="174">
        <f ca="1">IF(AF308&lt;=0,0,IF($C309-$CJ309&lt;=SUM($CL309:CT309),0,IF(BM309+$C309-$CJ309-SUM($CL309:CT309)&gt;AF308+AV309,AF308+AV309-BM309,$C309-$CJ309-SUM($CL309:CT309))))</f>
        <v>0</v>
      </c>
      <c r="CV309" s="174">
        <f ca="1">IF(AG308&lt;=0,0,IF($C309-$CJ309&lt;=SUM($CL309:CU309),0,IF(BN309+$C309-$CJ309-SUM($CL309:CU309)&gt;AG308+AW309,AG308+AW309-BN309,$C309-$CJ309-SUM($CL309:CU309))))</f>
        <v>0</v>
      </c>
      <c r="CW309" s="174">
        <f ca="1">IF(AH308&lt;=0,0,IF($C309-$CJ309&lt;=SUM($CL309:CV309),0,IF(BO309+$C309-$CJ309-SUM($CL309:CV309)&gt;AH308+AX309,AH308+AX309-BO309,$C309-$CJ309-SUM($CL309:CV309))))</f>
        <v>0</v>
      </c>
      <c r="CX309" s="174">
        <f ca="1">IF(AI308&lt;=0,0,IF($C309-$CJ309&lt;=SUM($CL309:CW309),0,IF(BP309+$C309-$CJ309-SUM($CL309:CW309)&gt;AI308+AY309,AI308+AY309-BP309,$C309-$CJ309-SUM($CL309:CW309))))</f>
        <v>0</v>
      </c>
      <c r="CY309" s="174">
        <f ca="1">IF(AJ308&lt;=0,0,IF($C309-$CJ309&lt;=SUM($CL309:CX309),0,IF(BQ309+$C309-$CJ309-SUM($CL309:CX309)&gt;AJ308+AZ309,AJ308+AZ309-BQ309,$C309-$CJ309-SUM($CL309:CX309))))</f>
        <v>0</v>
      </c>
      <c r="CZ309" s="174">
        <f ca="1">IF(AK308&lt;=0,0,IF($C309-$CJ309&lt;=SUM($CL309:CY309),0,IF(BR309+$C309-$CJ309-SUM($CL309:CY309)&gt;AK308+BA309,AK308+BA309-BR309,$C309-$CJ309-SUM($CL309:CY309))))</f>
        <v>0</v>
      </c>
      <c r="DA309" s="176"/>
      <c r="DB309" s="176"/>
    </row>
    <row r="310" spans="1:106">
      <c r="A310" s="165" t="str">
        <f t="shared" ca="1" si="162"/>
        <v/>
      </c>
      <c r="B310" s="166" t="e">
        <f t="shared" ca="1" si="174"/>
        <v>#N/A</v>
      </c>
      <c r="C310" s="169" t="str">
        <f ca="1">IF(A310="","",IF(debteliminator,IF(($E$7-BS310)&lt;0,0,$E$7-BS310),0)+D310)</f>
        <v/>
      </c>
      <c r="D310" s="420"/>
      <c r="E310" s="172">
        <f t="shared" ca="1" si="175"/>
        <v>0</v>
      </c>
      <c r="F310" s="172">
        <f t="shared" ca="1" si="177"/>
        <v>0</v>
      </c>
      <c r="G310" s="172">
        <f t="shared" ca="1" si="178"/>
        <v>0</v>
      </c>
      <c r="H310" s="172">
        <f t="shared" ca="1" si="179"/>
        <v>0</v>
      </c>
      <c r="I310" s="172">
        <f t="shared" ca="1" si="180"/>
        <v>0</v>
      </c>
      <c r="J310" s="172">
        <f t="shared" ca="1" si="181"/>
        <v>0</v>
      </c>
      <c r="K310" s="172">
        <f t="shared" ca="1" si="182"/>
        <v>0</v>
      </c>
      <c r="L310" s="172">
        <f t="shared" ca="1" si="183"/>
        <v>0</v>
      </c>
      <c r="M310" s="172">
        <f t="shared" ca="1" si="184"/>
        <v>0</v>
      </c>
      <c r="N310" s="172">
        <f t="shared" ca="1" si="185"/>
        <v>0</v>
      </c>
      <c r="O310" s="172">
        <f t="shared" ca="1" si="186"/>
        <v>0</v>
      </c>
      <c r="P310" s="172">
        <f t="shared" ca="1" si="187"/>
        <v>0</v>
      </c>
      <c r="Q310" s="172">
        <f t="shared" ca="1" si="188"/>
        <v>0</v>
      </c>
      <c r="R310" s="172">
        <f t="shared" ca="1" si="189"/>
        <v>0</v>
      </c>
      <c r="S310" s="172">
        <f t="shared" ca="1" si="190"/>
        <v>0</v>
      </c>
      <c r="U310" s="169">
        <f t="shared" ca="1" si="163"/>
        <v>0</v>
      </c>
      <c r="V310" s="173">
        <f t="shared" ca="1" si="164"/>
        <v>0</v>
      </c>
      <c r="W310" s="174">
        <f t="shared" ca="1" si="165"/>
        <v>0</v>
      </c>
      <c r="X310" s="174">
        <f t="shared" ca="1" si="191"/>
        <v>0</v>
      </c>
      <c r="Y310" s="174">
        <f t="shared" ca="1" si="191"/>
        <v>0</v>
      </c>
      <c r="Z310" s="174">
        <f t="shared" ca="1" si="191"/>
        <v>0</v>
      </c>
      <c r="AA310" s="174">
        <f t="shared" ca="1" si="191"/>
        <v>0</v>
      </c>
      <c r="AB310" s="174">
        <f t="shared" ca="1" si="191"/>
        <v>0</v>
      </c>
      <c r="AC310" s="174">
        <f t="shared" ca="1" si="191"/>
        <v>0</v>
      </c>
      <c r="AD310" s="174">
        <f t="shared" ca="1" si="191"/>
        <v>0</v>
      </c>
      <c r="AE310" s="174">
        <f t="shared" ca="1" si="191"/>
        <v>0</v>
      </c>
      <c r="AF310" s="174">
        <f t="shared" ca="1" si="191"/>
        <v>0</v>
      </c>
      <c r="AG310" s="174">
        <f t="shared" ca="1" si="191"/>
        <v>0</v>
      </c>
      <c r="AH310" s="174">
        <f t="shared" ca="1" si="191"/>
        <v>0</v>
      </c>
      <c r="AI310" s="174">
        <f t="shared" ca="1" si="191"/>
        <v>0</v>
      </c>
      <c r="AJ310" s="174">
        <f t="shared" ca="1" si="191"/>
        <v>0</v>
      </c>
      <c r="AK310" s="174">
        <f t="shared" ca="1" si="191"/>
        <v>0</v>
      </c>
      <c r="AL310" s="179"/>
      <c r="AM310" s="174">
        <f t="shared" ca="1" si="167"/>
        <v>0</v>
      </c>
      <c r="AN310" s="174">
        <f t="shared" ca="1" si="192"/>
        <v>0</v>
      </c>
      <c r="AO310" s="174">
        <f t="shared" ca="1" si="192"/>
        <v>0</v>
      </c>
      <c r="AP310" s="174">
        <f t="shared" ca="1" si="192"/>
        <v>0</v>
      </c>
      <c r="AQ310" s="174">
        <f t="shared" ca="1" si="192"/>
        <v>0</v>
      </c>
      <c r="AR310" s="174">
        <f t="shared" ca="1" si="192"/>
        <v>0</v>
      </c>
      <c r="AS310" s="174">
        <f t="shared" ca="1" si="192"/>
        <v>0</v>
      </c>
      <c r="AT310" s="174">
        <f t="shared" ca="1" si="192"/>
        <v>0</v>
      </c>
      <c r="AU310" s="174">
        <f t="shared" ca="1" si="192"/>
        <v>0</v>
      </c>
      <c r="AV310" s="174">
        <f t="shared" ca="1" si="192"/>
        <v>0</v>
      </c>
      <c r="AW310" s="174">
        <f t="shared" ca="1" si="192"/>
        <v>0</v>
      </c>
      <c r="AX310" s="174">
        <f t="shared" ca="1" si="192"/>
        <v>0</v>
      </c>
      <c r="AY310" s="174">
        <f t="shared" ca="1" si="192"/>
        <v>0</v>
      </c>
      <c r="AZ310" s="174">
        <f t="shared" ca="1" si="192"/>
        <v>0</v>
      </c>
      <c r="BA310" s="174">
        <f t="shared" ca="1" si="192"/>
        <v>0</v>
      </c>
      <c r="BB310" s="175">
        <f t="shared" ca="1" si="169"/>
        <v>0</v>
      </c>
      <c r="BC310" s="176"/>
      <c r="BD310" s="174">
        <f t="shared" ca="1" si="170"/>
        <v>0</v>
      </c>
      <c r="BE310" s="174">
        <f t="shared" ca="1" si="193"/>
        <v>0</v>
      </c>
      <c r="BF310" s="174">
        <f t="shared" ca="1" si="193"/>
        <v>0</v>
      </c>
      <c r="BG310" s="174">
        <f t="shared" ca="1" si="193"/>
        <v>0</v>
      </c>
      <c r="BH310" s="174">
        <f t="shared" ca="1" si="193"/>
        <v>0</v>
      </c>
      <c r="BI310" s="174">
        <f t="shared" ca="1" si="193"/>
        <v>0</v>
      </c>
      <c r="BJ310" s="174">
        <f t="shared" ca="1" si="193"/>
        <v>0</v>
      </c>
      <c r="BK310" s="174">
        <f t="shared" ca="1" si="193"/>
        <v>0</v>
      </c>
      <c r="BL310" s="174">
        <f t="shared" ca="1" si="193"/>
        <v>0</v>
      </c>
      <c r="BM310" s="174">
        <f t="shared" ca="1" si="193"/>
        <v>0</v>
      </c>
      <c r="BN310" s="174">
        <f t="shared" ca="1" si="193"/>
        <v>0</v>
      </c>
      <c r="BO310" s="174">
        <f t="shared" ca="1" si="193"/>
        <v>0</v>
      </c>
      <c r="BP310" s="174">
        <f t="shared" ca="1" si="193"/>
        <v>0</v>
      </c>
      <c r="BQ310" s="174">
        <f t="shared" ca="1" si="193"/>
        <v>0</v>
      </c>
      <c r="BR310" s="174">
        <f t="shared" ca="1" si="193"/>
        <v>0</v>
      </c>
      <c r="BS310" s="177">
        <f t="shared" ca="1" si="172"/>
        <v>0</v>
      </c>
      <c r="BT310" s="175"/>
      <c r="BU310" s="178">
        <f ca="1">IF(NOT(debteliminator),0,IF(OR(E$11=0,W309+AM310-BD310&lt;=E$11),0,MIN(W309+AM310-BD310-E$11,$C310)))</f>
        <v>0</v>
      </c>
      <c r="BV310" s="174">
        <f ca="1">IF(NOT(debteliminator),0,IF(OR(F$11=0,X309+AN310-BE310&lt;=F$11),0,MIN(X309+AN310-BE310-F$11,$C310-SUM($BU310:BU310))))</f>
        <v>0</v>
      </c>
      <c r="BW310" s="174">
        <f ca="1">IF(NOT(debteliminator),0,IF(OR(G$11=0,Y309+AO310-BF310&lt;=G$11),0,MIN(Y309+AO310-BF310-G$11,$C310-SUM($BU310:BV310))))</f>
        <v>0</v>
      </c>
      <c r="BX310" s="174">
        <f ca="1">IF(NOT(debteliminator),0,IF(OR(H$11=0,Z309+AP310-BG310&lt;=H$11),0,MIN(Z309+AP310-BG310-H$11,$C310-SUM($BU310:BW310))))</f>
        <v>0</v>
      </c>
      <c r="BY310" s="174">
        <f ca="1">IF(NOT(debteliminator),0,IF(OR(I$11=0,AA309+AQ310-BH310&lt;=I$11),0,MIN(AA309+AQ310-BH310-I$11,$C310-SUM($BU310:BX310))))</f>
        <v>0</v>
      </c>
      <c r="BZ310" s="174">
        <f ca="1">IF(NOT(debteliminator),0,IF(OR(J$11=0,AB309+AR310-BI310&lt;=J$11),0,MIN(AB309+AR310-BI310-J$11,$C310-SUM($BU310:BY310))))</f>
        <v>0</v>
      </c>
      <c r="CA310" s="174">
        <f ca="1">IF(NOT(debteliminator),0,IF(OR(K$11=0,AC309+AS310-BJ310&lt;=K$11),0,MIN(AC309+AS310-BJ310-K$11,$C310-SUM($BU310:BZ310))))</f>
        <v>0</v>
      </c>
      <c r="CB310" s="174">
        <f ca="1">IF(NOT(debteliminator),0,IF(OR(L$11=0,AD309+AT310-BK310&lt;=L$11),0,MIN(AD309+AT310-BK310-L$11,$C310-SUM($BU310:CA310))))</f>
        <v>0</v>
      </c>
      <c r="CC310" s="174">
        <f ca="1">IF(NOT(debteliminator),0,IF(OR(M$11=0,AE309+AU310-BL310&lt;=M$11),0,MIN(AE309+AU310-BL310-M$11,$C310-SUM($BU310:CB310))))</f>
        <v>0</v>
      </c>
      <c r="CD310" s="174">
        <f ca="1">IF(NOT(debteliminator),0,IF(OR(N$11=0,AF309+AV310-BM310&lt;=N$11),0,MIN(AF309+AV310-BM310-N$11,$C310-SUM($BU310:CC310))))</f>
        <v>0</v>
      </c>
      <c r="CE310" s="174">
        <f ca="1">IF(NOT(debteliminator),0,IF(OR(O$11=0,AG309+AW310-BN310&lt;=O$11),0,MIN(AG309+AW310-BN310-O$11,$C310-SUM($BU310:CD310))))</f>
        <v>0</v>
      </c>
      <c r="CF310" s="174">
        <f ca="1">IF(NOT(debteliminator),0,IF(OR(P$11=0,AH309+AX310-BO310&lt;=P$11),0,MIN(AH309+AX310-BO310-P$11,$C310-SUM($BU310:CE310))))</f>
        <v>0</v>
      </c>
      <c r="CG310" s="174">
        <f ca="1">IF(NOT(debteliminator),0,IF(OR(Q$11=0,AI309+AY310-BP310&lt;=Q$11),0,MIN(AI309+AY310-BP310-Q$11,$C310-SUM($BU310:CF310))))</f>
        <v>0</v>
      </c>
      <c r="CH310" s="174">
        <f ca="1">IF(NOT(debteliminator),0,IF(OR(R$11=0,AJ309+AZ310-BQ310&lt;=R$11),0,MIN(AJ309+AZ310-BQ310-R$11,$C310-SUM($BU310:CG310))))</f>
        <v>0</v>
      </c>
      <c r="CI310" s="174">
        <f ca="1">IF(NOT(debteliminator),0,IF(OR(S$11=0,AK309+BA310-BR310&lt;=S$11),0,MIN(AK309+BA310-BR310-S$11,$C310-SUM($BU310:CH310))))</f>
        <v>0</v>
      </c>
      <c r="CJ310" s="177">
        <f t="shared" ca="1" si="173"/>
        <v>0</v>
      </c>
      <c r="CL310" s="178">
        <f t="shared" ca="1" si="176"/>
        <v>0</v>
      </c>
      <c r="CM310" s="174">
        <f ca="1">IF(X309&lt;=0,0,IF($C310-$CJ310&lt;=SUM($CL310:CL310),0,IF(BE310+$C310-$CJ310-SUM($CL310:CL310)&gt;X309+AN310,X309+AN310-BE310,$C310-$CJ310-SUM($CL310:CL310))))</f>
        <v>0</v>
      </c>
      <c r="CN310" s="174">
        <f ca="1">IF(Y309&lt;=0,0,IF($C310-$CJ310&lt;=SUM($CL310:CM310),0,IF(BF310+$C310-$CJ310-SUM($CL310:CM310)&gt;Y309+AO310,Y309+AO310-BF310,$C310-$CJ310-SUM($CL310:CM310))))</f>
        <v>0</v>
      </c>
      <c r="CO310" s="174">
        <f ca="1">IF(Z309&lt;=0,0,IF($C310-$CJ310&lt;=SUM($CL310:CN310),0,IF(BG310+$C310-$CJ310-SUM($CL310:CN310)&gt;Z309+AP310,Z309+AP310-BG310,$C310-$CJ310-SUM($CL310:CN310))))</f>
        <v>0</v>
      </c>
      <c r="CP310" s="174">
        <f ca="1">IF(AA309&lt;=0,0,IF($C310-$CJ310&lt;=SUM($CL310:CO310),0,IF(BH310+$C310-$CJ310-SUM($CL310:CO310)&gt;AA309+AQ310,AA309+AQ310-BH310,$C310-$CJ310-SUM($CL310:CO310))))</f>
        <v>0</v>
      </c>
      <c r="CQ310" s="174">
        <f ca="1">IF(AB309&lt;=0,0,IF($C310-$CJ310&lt;=SUM($CL310:CP310),0,IF(BI310+$C310-$CJ310-SUM($CL310:CP310)&gt;AB309+AR310,AB309+AR310-BI310,$C310-$CJ310-SUM($CL310:CP310))))</f>
        <v>0</v>
      </c>
      <c r="CR310" s="174">
        <f ca="1">IF(AC309&lt;=0,0,IF($C310-$CJ310&lt;=SUM($CL310:CQ310),0,IF(BJ310+$C310-$CJ310-SUM($CL310:CQ310)&gt;AC309+AS310,AC309+AS310-BJ310,$C310-$CJ310-SUM($CL310:CQ310))))</f>
        <v>0</v>
      </c>
      <c r="CS310" s="174">
        <f ca="1">IF(AD309&lt;=0,0,IF($C310-$CJ310&lt;=SUM($CL310:CR310),0,IF(BK310+$C310-$CJ310-SUM($CL310:CR310)&gt;AD309+AT310,AD309+AT310-BK310,$C310-$CJ310-SUM($CL310:CR310))))</f>
        <v>0</v>
      </c>
      <c r="CT310" s="174">
        <f ca="1">IF(AE309&lt;=0,0,IF($C310-$CJ310&lt;=SUM($CL310:CS310),0,IF(BL310+$C310-$CJ310-SUM($CL310:CS310)&gt;AE309+AU310,AE309+AU310-BL310,$C310-$CJ310-SUM($CL310:CS310))))</f>
        <v>0</v>
      </c>
      <c r="CU310" s="174">
        <f ca="1">IF(AF309&lt;=0,0,IF($C310-$CJ310&lt;=SUM($CL310:CT310),0,IF(BM310+$C310-$CJ310-SUM($CL310:CT310)&gt;AF309+AV310,AF309+AV310-BM310,$C310-$CJ310-SUM($CL310:CT310))))</f>
        <v>0</v>
      </c>
      <c r="CV310" s="174">
        <f ca="1">IF(AG309&lt;=0,0,IF($C310-$CJ310&lt;=SUM($CL310:CU310),0,IF(BN310+$C310-$CJ310-SUM($CL310:CU310)&gt;AG309+AW310,AG309+AW310-BN310,$C310-$CJ310-SUM($CL310:CU310))))</f>
        <v>0</v>
      </c>
      <c r="CW310" s="174">
        <f ca="1">IF(AH309&lt;=0,0,IF($C310-$CJ310&lt;=SUM($CL310:CV310),0,IF(BO310+$C310-$CJ310-SUM($CL310:CV310)&gt;AH309+AX310,AH309+AX310-BO310,$C310-$CJ310-SUM($CL310:CV310))))</f>
        <v>0</v>
      </c>
      <c r="CX310" s="174">
        <f ca="1">IF(AI309&lt;=0,0,IF($C310-$CJ310&lt;=SUM($CL310:CW310),0,IF(BP310+$C310-$CJ310-SUM($CL310:CW310)&gt;AI309+AY310,AI309+AY310-BP310,$C310-$CJ310-SUM($CL310:CW310))))</f>
        <v>0</v>
      </c>
      <c r="CY310" s="174">
        <f ca="1">IF(AJ309&lt;=0,0,IF($C310-$CJ310&lt;=SUM($CL310:CX310),0,IF(BQ310+$C310-$CJ310-SUM($CL310:CX310)&gt;AJ309+AZ310,AJ309+AZ310-BQ310,$C310-$CJ310-SUM($CL310:CX310))))</f>
        <v>0</v>
      </c>
      <c r="CZ310" s="174">
        <f ca="1">IF(AK309&lt;=0,0,IF($C310-$CJ310&lt;=SUM($CL310:CY310),0,IF(BR310+$C310-$CJ310-SUM($CL310:CY310)&gt;AK309+BA310,AK309+BA310-BR310,$C310-$CJ310-SUM($CL310:CY310))))</f>
        <v>0</v>
      </c>
      <c r="DA310" s="176"/>
      <c r="DB310" s="176"/>
    </row>
    <row r="311" spans="1:106">
      <c r="A311" s="165" t="str">
        <f t="shared" ca="1" si="162"/>
        <v/>
      </c>
      <c r="B311" s="166" t="e">
        <f t="shared" ca="1" si="174"/>
        <v>#N/A</v>
      </c>
      <c r="C311" s="169" t="str">
        <f ca="1">IF(A311="","",IF(debteliminator,IF(($E$7-BS311)&lt;0,0,$E$7-BS311),0)+D311)</f>
        <v/>
      </c>
      <c r="D311" s="420"/>
      <c r="E311" s="172">
        <f t="shared" ca="1" si="175"/>
        <v>0</v>
      </c>
      <c r="F311" s="172">
        <f t="shared" ca="1" si="177"/>
        <v>0</v>
      </c>
      <c r="G311" s="172">
        <f t="shared" ca="1" si="178"/>
        <v>0</v>
      </c>
      <c r="H311" s="172">
        <f t="shared" ca="1" si="179"/>
        <v>0</v>
      </c>
      <c r="I311" s="172">
        <f t="shared" ca="1" si="180"/>
        <v>0</v>
      </c>
      <c r="J311" s="172">
        <f t="shared" ca="1" si="181"/>
        <v>0</v>
      </c>
      <c r="K311" s="172">
        <f t="shared" ca="1" si="182"/>
        <v>0</v>
      </c>
      <c r="L311" s="172">
        <f t="shared" ca="1" si="183"/>
        <v>0</v>
      </c>
      <c r="M311" s="172">
        <f t="shared" ca="1" si="184"/>
        <v>0</v>
      </c>
      <c r="N311" s="172">
        <f t="shared" ca="1" si="185"/>
        <v>0</v>
      </c>
      <c r="O311" s="172">
        <f t="shared" ca="1" si="186"/>
        <v>0</v>
      </c>
      <c r="P311" s="172">
        <f t="shared" ca="1" si="187"/>
        <v>0</v>
      </c>
      <c r="Q311" s="172">
        <f t="shared" ca="1" si="188"/>
        <v>0</v>
      </c>
      <c r="R311" s="172">
        <f t="shared" ca="1" si="189"/>
        <v>0</v>
      </c>
      <c r="S311" s="172">
        <f t="shared" ca="1" si="190"/>
        <v>0</v>
      </c>
      <c r="U311" s="169">
        <f t="shared" ca="1" si="163"/>
        <v>0</v>
      </c>
      <c r="V311" s="173">
        <f t="shared" ca="1" si="164"/>
        <v>0</v>
      </c>
      <c r="W311" s="174">
        <f t="shared" ca="1" si="165"/>
        <v>0</v>
      </c>
      <c r="X311" s="174">
        <f t="shared" ca="1" si="191"/>
        <v>0</v>
      </c>
      <c r="Y311" s="174">
        <f t="shared" ca="1" si="191"/>
        <v>0</v>
      </c>
      <c r="Z311" s="174">
        <f t="shared" ca="1" si="191"/>
        <v>0</v>
      </c>
      <c r="AA311" s="174">
        <f t="shared" ca="1" si="191"/>
        <v>0</v>
      </c>
      <c r="AB311" s="174">
        <f t="shared" ca="1" si="191"/>
        <v>0</v>
      </c>
      <c r="AC311" s="174">
        <f t="shared" ca="1" si="191"/>
        <v>0</v>
      </c>
      <c r="AD311" s="174">
        <f t="shared" ca="1" si="191"/>
        <v>0</v>
      </c>
      <c r="AE311" s="174">
        <f t="shared" ca="1" si="191"/>
        <v>0</v>
      </c>
      <c r="AF311" s="174">
        <f t="shared" ca="1" si="191"/>
        <v>0</v>
      </c>
      <c r="AG311" s="174">
        <f t="shared" ca="1" si="191"/>
        <v>0</v>
      </c>
      <c r="AH311" s="174">
        <f t="shared" ca="1" si="191"/>
        <v>0</v>
      </c>
      <c r="AI311" s="174">
        <f t="shared" ca="1" si="191"/>
        <v>0</v>
      </c>
      <c r="AJ311" s="174">
        <f t="shared" ca="1" si="191"/>
        <v>0</v>
      </c>
      <c r="AK311" s="174">
        <f t="shared" ca="1" si="191"/>
        <v>0</v>
      </c>
      <c r="AL311" s="179"/>
      <c r="AM311" s="174">
        <f t="shared" ca="1" si="167"/>
        <v>0</v>
      </c>
      <c r="AN311" s="174">
        <f t="shared" ca="1" si="192"/>
        <v>0</v>
      </c>
      <c r="AO311" s="174">
        <f t="shared" ca="1" si="192"/>
        <v>0</v>
      </c>
      <c r="AP311" s="174">
        <f t="shared" ca="1" si="192"/>
        <v>0</v>
      </c>
      <c r="AQ311" s="174">
        <f t="shared" ca="1" si="192"/>
        <v>0</v>
      </c>
      <c r="AR311" s="174">
        <f t="shared" ca="1" si="192"/>
        <v>0</v>
      </c>
      <c r="AS311" s="174">
        <f t="shared" ca="1" si="192"/>
        <v>0</v>
      </c>
      <c r="AT311" s="174">
        <f t="shared" ca="1" si="192"/>
        <v>0</v>
      </c>
      <c r="AU311" s="174">
        <f t="shared" ca="1" si="192"/>
        <v>0</v>
      </c>
      <c r="AV311" s="174">
        <f t="shared" ca="1" si="192"/>
        <v>0</v>
      </c>
      <c r="AW311" s="174">
        <f t="shared" ca="1" si="192"/>
        <v>0</v>
      </c>
      <c r="AX311" s="174">
        <f t="shared" ca="1" si="192"/>
        <v>0</v>
      </c>
      <c r="AY311" s="174">
        <f t="shared" ca="1" si="192"/>
        <v>0</v>
      </c>
      <c r="AZ311" s="174">
        <f t="shared" ca="1" si="192"/>
        <v>0</v>
      </c>
      <c r="BA311" s="174">
        <f t="shared" ca="1" si="192"/>
        <v>0</v>
      </c>
      <c r="BB311" s="175">
        <f t="shared" ca="1" si="169"/>
        <v>0</v>
      </c>
      <c r="BC311" s="176"/>
      <c r="BD311" s="174">
        <f t="shared" ca="1" si="170"/>
        <v>0</v>
      </c>
      <c r="BE311" s="174">
        <f t="shared" ca="1" si="193"/>
        <v>0</v>
      </c>
      <c r="BF311" s="174">
        <f t="shared" ca="1" si="193"/>
        <v>0</v>
      </c>
      <c r="BG311" s="174">
        <f t="shared" ca="1" si="193"/>
        <v>0</v>
      </c>
      <c r="BH311" s="174">
        <f t="shared" ca="1" si="193"/>
        <v>0</v>
      </c>
      <c r="BI311" s="174">
        <f t="shared" ca="1" si="193"/>
        <v>0</v>
      </c>
      <c r="BJ311" s="174">
        <f t="shared" ca="1" si="193"/>
        <v>0</v>
      </c>
      <c r="BK311" s="174">
        <f t="shared" ca="1" si="193"/>
        <v>0</v>
      </c>
      <c r="BL311" s="174">
        <f t="shared" ca="1" si="193"/>
        <v>0</v>
      </c>
      <c r="BM311" s="174">
        <f t="shared" ca="1" si="193"/>
        <v>0</v>
      </c>
      <c r="BN311" s="174">
        <f t="shared" ca="1" si="193"/>
        <v>0</v>
      </c>
      <c r="BO311" s="174">
        <f t="shared" ca="1" si="193"/>
        <v>0</v>
      </c>
      <c r="BP311" s="174">
        <f t="shared" ca="1" si="193"/>
        <v>0</v>
      </c>
      <c r="BQ311" s="174">
        <f t="shared" ca="1" si="193"/>
        <v>0</v>
      </c>
      <c r="BR311" s="174">
        <f t="shared" ca="1" si="193"/>
        <v>0</v>
      </c>
      <c r="BS311" s="177">
        <f t="shared" ca="1" si="172"/>
        <v>0</v>
      </c>
      <c r="BT311" s="175"/>
      <c r="BU311" s="178">
        <f ca="1">IF(NOT(debteliminator),0,IF(OR(E$11=0,W310+AM311-BD311&lt;=E$11),0,MIN(W310+AM311-BD311-E$11,$C311)))</f>
        <v>0</v>
      </c>
      <c r="BV311" s="174">
        <f ca="1">IF(NOT(debteliminator),0,IF(OR(F$11=0,X310+AN311-BE311&lt;=F$11),0,MIN(X310+AN311-BE311-F$11,$C311-SUM($BU311:BU311))))</f>
        <v>0</v>
      </c>
      <c r="BW311" s="174">
        <f ca="1">IF(NOT(debteliminator),0,IF(OR(G$11=0,Y310+AO311-BF311&lt;=G$11),0,MIN(Y310+AO311-BF311-G$11,$C311-SUM($BU311:BV311))))</f>
        <v>0</v>
      </c>
      <c r="BX311" s="174">
        <f ca="1">IF(NOT(debteliminator),0,IF(OR(H$11=0,Z310+AP311-BG311&lt;=H$11),0,MIN(Z310+AP311-BG311-H$11,$C311-SUM($BU311:BW311))))</f>
        <v>0</v>
      </c>
      <c r="BY311" s="174">
        <f ca="1">IF(NOT(debteliminator),0,IF(OR(I$11=0,AA310+AQ311-BH311&lt;=I$11),0,MIN(AA310+AQ311-BH311-I$11,$C311-SUM($BU311:BX311))))</f>
        <v>0</v>
      </c>
      <c r="BZ311" s="174">
        <f ca="1">IF(NOT(debteliminator),0,IF(OR(J$11=0,AB310+AR311-BI311&lt;=J$11),0,MIN(AB310+AR311-BI311-J$11,$C311-SUM($BU311:BY311))))</f>
        <v>0</v>
      </c>
      <c r="CA311" s="174">
        <f ca="1">IF(NOT(debteliminator),0,IF(OR(K$11=0,AC310+AS311-BJ311&lt;=K$11),0,MIN(AC310+AS311-BJ311-K$11,$C311-SUM($BU311:BZ311))))</f>
        <v>0</v>
      </c>
      <c r="CB311" s="174">
        <f ca="1">IF(NOT(debteliminator),0,IF(OR(L$11=0,AD310+AT311-BK311&lt;=L$11),0,MIN(AD310+AT311-BK311-L$11,$C311-SUM($BU311:CA311))))</f>
        <v>0</v>
      </c>
      <c r="CC311" s="174">
        <f ca="1">IF(NOT(debteliminator),0,IF(OR(M$11=0,AE310+AU311-BL311&lt;=M$11),0,MIN(AE310+AU311-BL311-M$11,$C311-SUM($BU311:CB311))))</f>
        <v>0</v>
      </c>
      <c r="CD311" s="174">
        <f ca="1">IF(NOT(debteliminator),0,IF(OR(N$11=0,AF310+AV311-BM311&lt;=N$11),0,MIN(AF310+AV311-BM311-N$11,$C311-SUM($BU311:CC311))))</f>
        <v>0</v>
      </c>
      <c r="CE311" s="174">
        <f ca="1">IF(NOT(debteliminator),0,IF(OR(O$11=0,AG310+AW311-BN311&lt;=O$11),0,MIN(AG310+AW311-BN311-O$11,$C311-SUM($BU311:CD311))))</f>
        <v>0</v>
      </c>
      <c r="CF311" s="174">
        <f ca="1">IF(NOT(debteliminator),0,IF(OR(P$11=0,AH310+AX311-BO311&lt;=P$11),0,MIN(AH310+AX311-BO311-P$11,$C311-SUM($BU311:CE311))))</f>
        <v>0</v>
      </c>
      <c r="CG311" s="174">
        <f ca="1">IF(NOT(debteliminator),0,IF(OR(Q$11=0,AI310+AY311-BP311&lt;=Q$11),0,MIN(AI310+AY311-BP311-Q$11,$C311-SUM($BU311:CF311))))</f>
        <v>0</v>
      </c>
      <c r="CH311" s="174">
        <f ca="1">IF(NOT(debteliminator),0,IF(OR(R$11=0,AJ310+AZ311-BQ311&lt;=R$11),0,MIN(AJ310+AZ311-BQ311-R$11,$C311-SUM($BU311:CG311))))</f>
        <v>0</v>
      </c>
      <c r="CI311" s="174">
        <f ca="1">IF(NOT(debteliminator),0,IF(OR(S$11=0,AK310+BA311-BR311&lt;=S$11),0,MIN(AK310+BA311-BR311-S$11,$C311-SUM($BU311:CH311))))</f>
        <v>0</v>
      </c>
      <c r="CJ311" s="177">
        <f t="shared" ca="1" si="173"/>
        <v>0</v>
      </c>
      <c r="CL311" s="178">
        <f t="shared" ca="1" si="176"/>
        <v>0</v>
      </c>
      <c r="CM311" s="174">
        <f ca="1">IF(X310&lt;=0,0,IF($C311-$CJ311&lt;=SUM($CL311:CL311),0,IF(BE311+$C311-$CJ311-SUM($CL311:CL311)&gt;X310+AN311,X310+AN311-BE311,$C311-$CJ311-SUM($CL311:CL311))))</f>
        <v>0</v>
      </c>
      <c r="CN311" s="174">
        <f ca="1">IF(Y310&lt;=0,0,IF($C311-$CJ311&lt;=SUM($CL311:CM311),0,IF(BF311+$C311-$CJ311-SUM($CL311:CM311)&gt;Y310+AO311,Y310+AO311-BF311,$C311-$CJ311-SUM($CL311:CM311))))</f>
        <v>0</v>
      </c>
      <c r="CO311" s="174">
        <f ca="1">IF(Z310&lt;=0,0,IF($C311-$CJ311&lt;=SUM($CL311:CN311),0,IF(BG311+$C311-$CJ311-SUM($CL311:CN311)&gt;Z310+AP311,Z310+AP311-BG311,$C311-$CJ311-SUM($CL311:CN311))))</f>
        <v>0</v>
      </c>
      <c r="CP311" s="174">
        <f ca="1">IF(AA310&lt;=0,0,IF($C311-$CJ311&lt;=SUM($CL311:CO311),0,IF(BH311+$C311-$CJ311-SUM($CL311:CO311)&gt;AA310+AQ311,AA310+AQ311-BH311,$C311-$CJ311-SUM($CL311:CO311))))</f>
        <v>0</v>
      </c>
      <c r="CQ311" s="174">
        <f ca="1">IF(AB310&lt;=0,0,IF($C311-$CJ311&lt;=SUM($CL311:CP311),0,IF(BI311+$C311-$CJ311-SUM($CL311:CP311)&gt;AB310+AR311,AB310+AR311-BI311,$C311-$CJ311-SUM($CL311:CP311))))</f>
        <v>0</v>
      </c>
      <c r="CR311" s="174">
        <f ca="1">IF(AC310&lt;=0,0,IF($C311-$CJ311&lt;=SUM($CL311:CQ311),0,IF(BJ311+$C311-$CJ311-SUM($CL311:CQ311)&gt;AC310+AS311,AC310+AS311-BJ311,$C311-$CJ311-SUM($CL311:CQ311))))</f>
        <v>0</v>
      </c>
      <c r="CS311" s="174">
        <f ca="1">IF(AD310&lt;=0,0,IF($C311-$CJ311&lt;=SUM($CL311:CR311),0,IF(BK311+$C311-$CJ311-SUM($CL311:CR311)&gt;AD310+AT311,AD310+AT311-BK311,$C311-$CJ311-SUM($CL311:CR311))))</f>
        <v>0</v>
      </c>
      <c r="CT311" s="174">
        <f ca="1">IF(AE310&lt;=0,0,IF($C311-$CJ311&lt;=SUM($CL311:CS311),0,IF(BL311+$C311-$CJ311-SUM($CL311:CS311)&gt;AE310+AU311,AE310+AU311-BL311,$C311-$CJ311-SUM($CL311:CS311))))</f>
        <v>0</v>
      </c>
      <c r="CU311" s="174">
        <f ca="1">IF(AF310&lt;=0,0,IF($C311-$CJ311&lt;=SUM($CL311:CT311),0,IF(BM311+$C311-$CJ311-SUM($CL311:CT311)&gt;AF310+AV311,AF310+AV311-BM311,$C311-$CJ311-SUM($CL311:CT311))))</f>
        <v>0</v>
      </c>
      <c r="CV311" s="174">
        <f ca="1">IF(AG310&lt;=0,0,IF($C311-$CJ311&lt;=SUM($CL311:CU311),0,IF(BN311+$C311-$CJ311-SUM($CL311:CU311)&gt;AG310+AW311,AG310+AW311-BN311,$C311-$CJ311-SUM($CL311:CU311))))</f>
        <v>0</v>
      </c>
      <c r="CW311" s="174">
        <f ca="1">IF(AH310&lt;=0,0,IF($C311-$CJ311&lt;=SUM($CL311:CV311),0,IF(BO311+$C311-$CJ311-SUM($CL311:CV311)&gt;AH310+AX311,AH310+AX311-BO311,$C311-$CJ311-SUM($CL311:CV311))))</f>
        <v>0</v>
      </c>
      <c r="CX311" s="174">
        <f ca="1">IF(AI310&lt;=0,0,IF($C311-$CJ311&lt;=SUM($CL311:CW311),0,IF(BP311+$C311-$CJ311-SUM($CL311:CW311)&gt;AI310+AY311,AI310+AY311-BP311,$C311-$CJ311-SUM($CL311:CW311))))</f>
        <v>0</v>
      </c>
      <c r="CY311" s="174">
        <f ca="1">IF(AJ310&lt;=0,0,IF($C311-$CJ311&lt;=SUM($CL311:CX311),0,IF(BQ311+$C311-$CJ311-SUM($CL311:CX311)&gt;AJ310+AZ311,AJ310+AZ311-BQ311,$C311-$CJ311-SUM($CL311:CX311))))</f>
        <v>0</v>
      </c>
      <c r="CZ311" s="174">
        <f ca="1">IF(AK310&lt;=0,0,IF($C311-$CJ311&lt;=SUM($CL311:CY311),0,IF(BR311+$C311-$CJ311-SUM($CL311:CY311)&gt;AK310+BA311,AK310+BA311-BR311,$C311-$CJ311-SUM($CL311:CY311))))</f>
        <v>0</v>
      </c>
      <c r="DA311" s="176"/>
      <c r="DB311" s="176"/>
    </row>
    <row r="312" spans="1:106">
      <c r="A312" s="165" t="str">
        <f t="shared" ca="1" si="162"/>
        <v/>
      </c>
      <c r="B312" s="166" t="e">
        <f t="shared" ca="1" si="174"/>
        <v>#N/A</v>
      </c>
      <c r="C312" s="169" t="str">
        <f ca="1">IF(A312="","",IF(debteliminator,IF(($E$7-BS312)&lt;0,0,$E$7-BS312),0)+D312)</f>
        <v/>
      </c>
      <c r="D312" s="420"/>
      <c r="E312" s="172">
        <f t="shared" ca="1" si="175"/>
        <v>0</v>
      </c>
      <c r="F312" s="172">
        <f t="shared" ca="1" si="177"/>
        <v>0</v>
      </c>
      <c r="G312" s="172">
        <f t="shared" ca="1" si="178"/>
        <v>0</v>
      </c>
      <c r="H312" s="172">
        <f t="shared" ca="1" si="179"/>
        <v>0</v>
      </c>
      <c r="I312" s="172">
        <f t="shared" ca="1" si="180"/>
        <v>0</v>
      </c>
      <c r="J312" s="172">
        <f t="shared" ca="1" si="181"/>
        <v>0</v>
      </c>
      <c r="K312" s="172">
        <f t="shared" ca="1" si="182"/>
        <v>0</v>
      </c>
      <c r="L312" s="172">
        <f t="shared" ca="1" si="183"/>
        <v>0</v>
      </c>
      <c r="M312" s="172">
        <f t="shared" ca="1" si="184"/>
        <v>0</v>
      </c>
      <c r="N312" s="172">
        <f t="shared" ca="1" si="185"/>
        <v>0</v>
      </c>
      <c r="O312" s="172">
        <f t="shared" ca="1" si="186"/>
        <v>0</v>
      </c>
      <c r="P312" s="172">
        <f t="shared" ca="1" si="187"/>
        <v>0</v>
      </c>
      <c r="Q312" s="172">
        <f t="shared" ca="1" si="188"/>
        <v>0</v>
      </c>
      <c r="R312" s="172">
        <f t="shared" ca="1" si="189"/>
        <v>0</v>
      </c>
      <c r="S312" s="172">
        <f t="shared" ca="1" si="190"/>
        <v>0</v>
      </c>
      <c r="U312" s="169">
        <f t="shared" ca="1" si="163"/>
        <v>0</v>
      </c>
      <c r="V312" s="173">
        <f t="shared" ca="1" si="164"/>
        <v>0</v>
      </c>
      <c r="W312" s="174">
        <f t="shared" ca="1" si="165"/>
        <v>0</v>
      </c>
      <c r="X312" s="174">
        <f t="shared" ca="1" si="191"/>
        <v>0</v>
      </c>
      <c r="Y312" s="174">
        <f t="shared" ca="1" si="191"/>
        <v>0</v>
      </c>
      <c r="Z312" s="174">
        <f t="shared" ca="1" si="191"/>
        <v>0</v>
      </c>
      <c r="AA312" s="174">
        <f t="shared" ca="1" si="191"/>
        <v>0</v>
      </c>
      <c r="AB312" s="174">
        <f t="shared" ca="1" si="191"/>
        <v>0</v>
      </c>
      <c r="AC312" s="174">
        <f t="shared" ca="1" si="191"/>
        <v>0</v>
      </c>
      <c r="AD312" s="174">
        <f t="shared" ca="1" si="191"/>
        <v>0</v>
      </c>
      <c r="AE312" s="174">
        <f t="shared" ca="1" si="191"/>
        <v>0</v>
      </c>
      <c r="AF312" s="174">
        <f t="shared" ca="1" si="191"/>
        <v>0</v>
      </c>
      <c r="AG312" s="174">
        <f t="shared" ca="1" si="191"/>
        <v>0</v>
      </c>
      <c r="AH312" s="174">
        <f t="shared" ca="1" si="191"/>
        <v>0</v>
      </c>
      <c r="AI312" s="174">
        <f t="shared" ca="1" si="191"/>
        <v>0</v>
      </c>
      <c r="AJ312" s="174">
        <f t="shared" ca="1" si="191"/>
        <v>0</v>
      </c>
      <c r="AK312" s="174">
        <f t="shared" ca="1" si="191"/>
        <v>0</v>
      </c>
      <c r="AL312" s="179"/>
      <c r="AM312" s="174">
        <f t="shared" ca="1" si="167"/>
        <v>0</v>
      </c>
      <c r="AN312" s="174">
        <f t="shared" ca="1" si="192"/>
        <v>0</v>
      </c>
      <c r="AO312" s="174">
        <f t="shared" ca="1" si="192"/>
        <v>0</v>
      </c>
      <c r="AP312" s="174">
        <f t="shared" ca="1" si="192"/>
        <v>0</v>
      </c>
      <c r="AQ312" s="174">
        <f t="shared" ca="1" si="192"/>
        <v>0</v>
      </c>
      <c r="AR312" s="174">
        <f t="shared" ca="1" si="192"/>
        <v>0</v>
      </c>
      <c r="AS312" s="174">
        <f t="shared" ca="1" si="192"/>
        <v>0</v>
      </c>
      <c r="AT312" s="174">
        <f t="shared" ca="1" si="192"/>
        <v>0</v>
      </c>
      <c r="AU312" s="174">
        <f t="shared" ca="1" si="192"/>
        <v>0</v>
      </c>
      <c r="AV312" s="174">
        <f t="shared" ca="1" si="192"/>
        <v>0</v>
      </c>
      <c r="AW312" s="174">
        <f t="shared" ca="1" si="192"/>
        <v>0</v>
      </c>
      <c r="AX312" s="174">
        <f t="shared" ca="1" si="192"/>
        <v>0</v>
      </c>
      <c r="AY312" s="174">
        <f t="shared" ca="1" si="192"/>
        <v>0</v>
      </c>
      <c r="AZ312" s="174">
        <f t="shared" ca="1" si="192"/>
        <v>0</v>
      </c>
      <c r="BA312" s="174">
        <f t="shared" ca="1" si="192"/>
        <v>0</v>
      </c>
      <c r="BB312" s="175">
        <f t="shared" ca="1" si="169"/>
        <v>0</v>
      </c>
      <c r="BC312" s="176"/>
      <c r="BD312" s="174">
        <f t="shared" ca="1" si="170"/>
        <v>0</v>
      </c>
      <c r="BE312" s="174">
        <f t="shared" ca="1" si="193"/>
        <v>0</v>
      </c>
      <c r="BF312" s="174">
        <f t="shared" ca="1" si="193"/>
        <v>0</v>
      </c>
      <c r="BG312" s="174">
        <f t="shared" ca="1" si="193"/>
        <v>0</v>
      </c>
      <c r="BH312" s="174">
        <f t="shared" ca="1" si="193"/>
        <v>0</v>
      </c>
      <c r="BI312" s="174">
        <f t="shared" ca="1" si="193"/>
        <v>0</v>
      </c>
      <c r="BJ312" s="174">
        <f t="shared" ca="1" si="193"/>
        <v>0</v>
      </c>
      <c r="BK312" s="174">
        <f t="shared" ca="1" si="193"/>
        <v>0</v>
      </c>
      <c r="BL312" s="174">
        <f t="shared" ca="1" si="193"/>
        <v>0</v>
      </c>
      <c r="BM312" s="174">
        <f t="shared" ca="1" si="193"/>
        <v>0</v>
      </c>
      <c r="BN312" s="174">
        <f t="shared" ca="1" si="193"/>
        <v>0</v>
      </c>
      <c r="BO312" s="174">
        <f t="shared" ca="1" si="193"/>
        <v>0</v>
      </c>
      <c r="BP312" s="174">
        <f t="shared" ca="1" si="193"/>
        <v>0</v>
      </c>
      <c r="BQ312" s="174">
        <f t="shared" ca="1" si="193"/>
        <v>0</v>
      </c>
      <c r="BR312" s="174">
        <f t="shared" ca="1" si="193"/>
        <v>0</v>
      </c>
      <c r="BS312" s="177">
        <f t="shared" ca="1" si="172"/>
        <v>0</v>
      </c>
      <c r="BT312" s="175"/>
      <c r="BU312" s="178">
        <f ca="1">IF(NOT(debteliminator),0,IF(OR(E$11=0,W311+AM312-BD312&lt;=E$11),0,MIN(W311+AM312-BD312-E$11,$C312)))</f>
        <v>0</v>
      </c>
      <c r="BV312" s="174">
        <f ca="1">IF(NOT(debteliminator),0,IF(OR(F$11=0,X311+AN312-BE312&lt;=F$11),0,MIN(X311+AN312-BE312-F$11,$C312-SUM($BU312:BU312))))</f>
        <v>0</v>
      </c>
      <c r="BW312" s="174">
        <f ca="1">IF(NOT(debteliminator),0,IF(OR(G$11=0,Y311+AO312-BF312&lt;=G$11),0,MIN(Y311+AO312-BF312-G$11,$C312-SUM($BU312:BV312))))</f>
        <v>0</v>
      </c>
      <c r="BX312" s="174">
        <f ca="1">IF(NOT(debteliminator),0,IF(OR(H$11=0,Z311+AP312-BG312&lt;=H$11),0,MIN(Z311+AP312-BG312-H$11,$C312-SUM($BU312:BW312))))</f>
        <v>0</v>
      </c>
      <c r="BY312" s="174">
        <f ca="1">IF(NOT(debteliminator),0,IF(OR(I$11=0,AA311+AQ312-BH312&lt;=I$11),0,MIN(AA311+AQ312-BH312-I$11,$C312-SUM($BU312:BX312))))</f>
        <v>0</v>
      </c>
      <c r="BZ312" s="174">
        <f ca="1">IF(NOT(debteliminator),0,IF(OR(J$11=0,AB311+AR312-BI312&lt;=J$11),0,MIN(AB311+AR312-BI312-J$11,$C312-SUM($BU312:BY312))))</f>
        <v>0</v>
      </c>
      <c r="CA312" s="174">
        <f ca="1">IF(NOT(debteliminator),0,IF(OR(K$11=0,AC311+AS312-BJ312&lt;=K$11),0,MIN(AC311+AS312-BJ312-K$11,$C312-SUM($BU312:BZ312))))</f>
        <v>0</v>
      </c>
      <c r="CB312" s="174">
        <f ca="1">IF(NOT(debteliminator),0,IF(OR(L$11=0,AD311+AT312-BK312&lt;=L$11),0,MIN(AD311+AT312-BK312-L$11,$C312-SUM($BU312:CA312))))</f>
        <v>0</v>
      </c>
      <c r="CC312" s="174">
        <f ca="1">IF(NOT(debteliminator),0,IF(OR(M$11=0,AE311+AU312-BL312&lt;=M$11),0,MIN(AE311+AU312-BL312-M$11,$C312-SUM($BU312:CB312))))</f>
        <v>0</v>
      </c>
      <c r="CD312" s="174">
        <f ca="1">IF(NOT(debteliminator),0,IF(OR(N$11=0,AF311+AV312-BM312&lt;=N$11),0,MIN(AF311+AV312-BM312-N$11,$C312-SUM($BU312:CC312))))</f>
        <v>0</v>
      </c>
      <c r="CE312" s="174">
        <f ca="1">IF(NOT(debteliminator),0,IF(OR(O$11=0,AG311+AW312-BN312&lt;=O$11),0,MIN(AG311+AW312-BN312-O$11,$C312-SUM($BU312:CD312))))</f>
        <v>0</v>
      </c>
      <c r="CF312" s="174">
        <f ca="1">IF(NOT(debteliminator),0,IF(OR(P$11=0,AH311+AX312-BO312&lt;=P$11),0,MIN(AH311+AX312-BO312-P$11,$C312-SUM($BU312:CE312))))</f>
        <v>0</v>
      </c>
      <c r="CG312" s="174">
        <f ca="1">IF(NOT(debteliminator),0,IF(OR(Q$11=0,AI311+AY312-BP312&lt;=Q$11),0,MIN(AI311+AY312-BP312-Q$11,$C312-SUM($BU312:CF312))))</f>
        <v>0</v>
      </c>
      <c r="CH312" s="174">
        <f ca="1">IF(NOT(debteliminator),0,IF(OR(R$11=0,AJ311+AZ312-BQ312&lt;=R$11),0,MIN(AJ311+AZ312-BQ312-R$11,$C312-SUM($BU312:CG312))))</f>
        <v>0</v>
      </c>
      <c r="CI312" s="174">
        <f ca="1">IF(NOT(debteliminator),0,IF(OR(S$11=0,AK311+BA312-BR312&lt;=S$11),0,MIN(AK311+BA312-BR312-S$11,$C312-SUM($BU312:CH312))))</f>
        <v>0</v>
      </c>
      <c r="CJ312" s="177">
        <f t="shared" ca="1" si="173"/>
        <v>0</v>
      </c>
      <c r="CL312" s="178">
        <f t="shared" ca="1" si="176"/>
        <v>0</v>
      </c>
      <c r="CM312" s="174">
        <f ca="1">IF(X311&lt;=0,0,IF($C312-$CJ312&lt;=SUM($CL312:CL312),0,IF(BE312+$C312-$CJ312-SUM($CL312:CL312)&gt;X311+AN312,X311+AN312-BE312,$C312-$CJ312-SUM($CL312:CL312))))</f>
        <v>0</v>
      </c>
      <c r="CN312" s="174">
        <f ca="1">IF(Y311&lt;=0,0,IF($C312-$CJ312&lt;=SUM($CL312:CM312),0,IF(BF312+$C312-$CJ312-SUM($CL312:CM312)&gt;Y311+AO312,Y311+AO312-BF312,$C312-$CJ312-SUM($CL312:CM312))))</f>
        <v>0</v>
      </c>
      <c r="CO312" s="174">
        <f ca="1">IF(Z311&lt;=0,0,IF($C312-$CJ312&lt;=SUM($CL312:CN312),0,IF(BG312+$C312-$CJ312-SUM($CL312:CN312)&gt;Z311+AP312,Z311+AP312-BG312,$C312-$CJ312-SUM($CL312:CN312))))</f>
        <v>0</v>
      </c>
      <c r="CP312" s="174">
        <f ca="1">IF(AA311&lt;=0,0,IF($C312-$CJ312&lt;=SUM($CL312:CO312),0,IF(BH312+$C312-$CJ312-SUM($CL312:CO312)&gt;AA311+AQ312,AA311+AQ312-BH312,$C312-$CJ312-SUM($CL312:CO312))))</f>
        <v>0</v>
      </c>
      <c r="CQ312" s="174">
        <f ca="1">IF(AB311&lt;=0,0,IF($C312-$CJ312&lt;=SUM($CL312:CP312),0,IF(BI312+$C312-$CJ312-SUM($CL312:CP312)&gt;AB311+AR312,AB311+AR312-BI312,$C312-$CJ312-SUM($CL312:CP312))))</f>
        <v>0</v>
      </c>
      <c r="CR312" s="174">
        <f ca="1">IF(AC311&lt;=0,0,IF($C312-$CJ312&lt;=SUM($CL312:CQ312),0,IF(BJ312+$C312-$CJ312-SUM($CL312:CQ312)&gt;AC311+AS312,AC311+AS312-BJ312,$C312-$CJ312-SUM($CL312:CQ312))))</f>
        <v>0</v>
      </c>
      <c r="CS312" s="174">
        <f ca="1">IF(AD311&lt;=0,0,IF($C312-$CJ312&lt;=SUM($CL312:CR312),0,IF(BK312+$C312-$CJ312-SUM($CL312:CR312)&gt;AD311+AT312,AD311+AT312-BK312,$C312-$CJ312-SUM($CL312:CR312))))</f>
        <v>0</v>
      </c>
      <c r="CT312" s="174">
        <f ca="1">IF(AE311&lt;=0,0,IF($C312-$CJ312&lt;=SUM($CL312:CS312),0,IF(BL312+$C312-$CJ312-SUM($CL312:CS312)&gt;AE311+AU312,AE311+AU312-BL312,$C312-$CJ312-SUM($CL312:CS312))))</f>
        <v>0</v>
      </c>
      <c r="CU312" s="174">
        <f ca="1">IF(AF311&lt;=0,0,IF($C312-$CJ312&lt;=SUM($CL312:CT312),0,IF(BM312+$C312-$CJ312-SUM($CL312:CT312)&gt;AF311+AV312,AF311+AV312-BM312,$C312-$CJ312-SUM($CL312:CT312))))</f>
        <v>0</v>
      </c>
      <c r="CV312" s="174">
        <f ca="1">IF(AG311&lt;=0,0,IF($C312-$CJ312&lt;=SUM($CL312:CU312),0,IF(BN312+$C312-$CJ312-SUM($CL312:CU312)&gt;AG311+AW312,AG311+AW312-BN312,$C312-$CJ312-SUM($CL312:CU312))))</f>
        <v>0</v>
      </c>
      <c r="CW312" s="174">
        <f ca="1">IF(AH311&lt;=0,0,IF($C312-$CJ312&lt;=SUM($CL312:CV312),0,IF(BO312+$C312-$CJ312-SUM($CL312:CV312)&gt;AH311+AX312,AH311+AX312-BO312,$C312-$CJ312-SUM($CL312:CV312))))</f>
        <v>0</v>
      </c>
      <c r="CX312" s="174">
        <f ca="1">IF(AI311&lt;=0,0,IF($C312-$CJ312&lt;=SUM($CL312:CW312),0,IF(BP312+$C312-$CJ312-SUM($CL312:CW312)&gt;AI311+AY312,AI311+AY312-BP312,$C312-$CJ312-SUM($CL312:CW312))))</f>
        <v>0</v>
      </c>
      <c r="CY312" s="174">
        <f ca="1">IF(AJ311&lt;=0,0,IF($C312-$CJ312&lt;=SUM($CL312:CX312),0,IF(BQ312+$C312-$CJ312-SUM($CL312:CX312)&gt;AJ311+AZ312,AJ311+AZ312-BQ312,$C312-$CJ312-SUM($CL312:CX312))))</f>
        <v>0</v>
      </c>
      <c r="CZ312" s="174">
        <f ca="1">IF(AK311&lt;=0,0,IF($C312-$CJ312&lt;=SUM($CL312:CY312),0,IF(BR312+$C312-$CJ312-SUM($CL312:CY312)&gt;AK311+BA312,AK311+BA312-BR312,$C312-$CJ312-SUM($CL312:CY312))))</f>
        <v>0</v>
      </c>
      <c r="DA312" s="176"/>
      <c r="DB312" s="176"/>
    </row>
    <row r="313" spans="1:106">
      <c r="A313" s="165" t="str">
        <f t="shared" ca="1" si="162"/>
        <v/>
      </c>
      <c r="B313" s="166" t="e">
        <f t="shared" ca="1" si="174"/>
        <v>#N/A</v>
      </c>
      <c r="C313" s="169" t="str">
        <f ca="1">IF(A313="","",IF(debteliminator,IF(($E$7-BS313)&lt;0,0,$E$7-BS313),0)+D313)</f>
        <v/>
      </c>
      <c r="D313" s="420"/>
      <c r="E313" s="172">
        <f t="shared" ca="1" si="175"/>
        <v>0</v>
      </c>
      <c r="F313" s="172">
        <f t="shared" ca="1" si="177"/>
        <v>0</v>
      </c>
      <c r="G313" s="172">
        <f t="shared" ca="1" si="178"/>
        <v>0</v>
      </c>
      <c r="H313" s="172">
        <f t="shared" ca="1" si="179"/>
        <v>0</v>
      </c>
      <c r="I313" s="172">
        <f t="shared" ca="1" si="180"/>
        <v>0</v>
      </c>
      <c r="J313" s="172">
        <f t="shared" ca="1" si="181"/>
        <v>0</v>
      </c>
      <c r="K313" s="172">
        <f t="shared" ca="1" si="182"/>
        <v>0</v>
      </c>
      <c r="L313" s="172">
        <f t="shared" ca="1" si="183"/>
        <v>0</v>
      </c>
      <c r="M313" s="172">
        <f t="shared" ca="1" si="184"/>
        <v>0</v>
      </c>
      <c r="N313" s="172">
        <f t="shared" ca="1" si="185"/>
        <v>0</v>
      </c>
      <c r="O313" s="172">
        <f t="shared" ca="1" si="186"/>
        <v>0</v>
      </c>
      <c r="P313" s="172">
        <f t="shared" ca="1" si="187"/>
        <v>0</v>
      </c>
      <c r="Q313" s="172">
        <f t="shared" ca="1" si="188"/>
        <v>0</v>
      </c>
      <c r="R313" s="172">
        <f t="shared" ca="1" si="189"/>
        <v>0</v>
      </c>
      <c r="S313" s="172">
        <f t="shared" ca="1" si="190"/>
        <v>0</v>
      </c>
      <c r="U313" s="169">
        <f t="shared" ca="1" si="163"/>
        <v>0</v>
      </c>
      <c r="V313" s="173">
        <f t="shared" ca="1" si="164"/>
        <v>0</v>
      </c>
      <c r="W313" s="174">
        <f t="shared" ca="1" si="165"/>
        <v>0</v>
      </c>
      <c r="X313" s="174">
        <f t="shared" ref="X313:AK328" ca="1" si="194">IF(F$10=0,0,ROUND(X312-(F313-AN313),2))</f>
        <v>0</v>
      </c>
      <c r="Y313" s="174">
        <f t="shared" ca="1" si="194"/>
        <v>0</v>
      </c>
      <c r="Z313" s="174">
        <f t="shared" ca="1" si="194"/>
        <v>0</v>
      </c>
      <c r="AA313" s="174">
        <f t="shared" ca="1" si="194"/>
        <v>0</v>
      </c>
      <c r="AB313" s="174">
        <f t="shared" ca="1" si="194"/>
        <v>0</v>
      </c>
      <c r="AC313" s="174">
        <f t="shared" ca="1" si="194"/>
        <v>0</v>
      </c>
      <c r="AD313" s="174">
        <f t="shared" ca="1" si="194"/>
        <v>0</v>
      </c>
      <c r="AE313" s="174">
        <f t="shared" ca="1" si="194"/>
        <v>0</v>
      </c>
      <c r="AF313" s="174">
        <f t="shared" ca="1" si="194"/>
        <v>0</v>
      </c>
      <c r="AG313" s="174">
        <f t="shared" ca="1" si="194"/>
        <v>0</v>
      </c>
      <c r="AH313" s="174">
        <f t="shared" ca="1" si="194"/>
        <v>0</v>
      </c>
      <c r="AI313" s="174">
        <f t="shared" ca="1" si="194"/>
        <v>0</v>
      </c>
      <c r="AJ313" s="174">
        <f t="shared" ca="1" si="194"/>
        <v>0</v>
      </c>
      <c r="AK313" s="174">
        <f t="shared" ca="1" si="194"/>
        <v>0</v>
      </c>
      <c r="AL313" s="179"/>
      <c r="AM313" s="174">
        <f t="shared" ca="1" si="167"/>
        <v>0</v>
      </c>
      <c r="AN313" s="174">
        <f t="shared" ref="AN313:BA328" ca="1" si="195">ROUND(X312*F$12/12,2)</f>
        <v>0</v>
      </c>
      <c r="AO313" s="174">
        <f t="shared" ca="1" si="195"/>
        <v>0</v>
      </c>
      <c r="AP313" s="174">
        <f t="shared" ca="1" si="195"/>
        <v>0</v>
      </c>
      <c r="AQ313" s="174">
        <f t="shared" ca="1" si="195"/>
        <v>0</v>
      </c>
      <c r="AR313" s="174">
        <f t="shared" ca="1" si="195"/>
        <v>0</v>
      </c>
      <c r="AS313" s="174">
        <f t="shared" ca="1" si="195"/>
        <v>0</v>
      </c>
      <c r="AT313" s="174">
        <f t="shared" ca="1" si="195"/>
        <v>0</v>
      </c>
      <c r="AU313" s="174">
        <f t="shared" ca="1" si="195"/>
        <v>0</v>
      </c>
      <c r="AV313" s="174">
        <f t="shared" ca="1" si="195"/>
        <v>0</v>
      </c>
      <c r="AW313" s="174">
        <f t="shared" ca="1" si="195"/>
        <v>0</v>
      </c>
      <c r="AX313" s="174">
        <f t="shared" ca="1" si="195"/>
        <v>0</v>
      </c>
      <c r="AY313" s="174">
        <f t="shared" ca="1" si="195"/>
        <v>0</v>
      </c>
      <c r="AZ313" s="174">
        <f t="shared" ca="1" si="195"/>
        <v>0</v>
      </c>
      <c r="BA313" s="174">
        <f t="shared" ca="1" si="195"/>
        <v>0</v>
      </c>
      <c r="BB313" s="175">
        <f t="shared" ca="1" si="169"/>
        <v>0</v>
      </c>
      <c r="BC313" s="176"/>
      <c r="BD313" s="174">
        <f t="shared" ca="1" si="170"/>
        <v>0</v>
      </c>
      <c r="BE313" s="174">
        <f t="shared" ref="BE313:BR328" ca="1" si="196">IF(X312&gt;0,IF((X312+AN313)&lt;F$13,X312+AN313,F$13),0)</f>
        <v>0</v>
      </c>
      <c r="BF313" s="174">
        <f t="shared" ca="1" si="196"/>
        <v>0</v>
      </c>
      <c r="BG313" s="174">
        <f t="shared" ca="1" si="196"/>
        <v>0</v>
      </c>
      <c r="BH313" s="174">
        <f t="shared" ca="1" si="196"/>
        <v>0</v>
      </c>
      <c r="BI313" s="174">
        <f t="shared" ca="1" si="196"/>
        <v>0</v>
      </c>
      <c r="BJ313" s="174">
        <f t="shared" ca="1" si="196"/>
        <v>0</v>
      </c>
      <c r="BK313" s="174">
        <f t="shared" ca="1" si="196"/>
        <v>0</v>
      </c>
      <c r="BL313" s="174">
        <f t="shared" ca="1" si="196"/>
        <v>0</v>
      </c>
      <c r="BM313" s="174">
        <f t="shared" ca="1" si="196"/>
        <v>0</v>
      </c>
      <c r="BN313" s="174">
        <f t="shared" ca="1" si="196"/>
        <v>0</v>
      </c>
      <c r="BO313" s="174">
        <f t="shared" ca="1" si="196"/>
        <v>0</v>
      </c>
      <c r="BP313" s="174">
        <f t="shared" ca="1" si="196"/>
        <v>0</v>
      </c>
      <c r="BQ313" s="174">
        <f t="shared" ca="1" si="196"/>
        <v>0</v>
      </c>
      <c r="BR313" s="174">
        <f t="shared" ca="1" si="196"/>
        <v>0</v>
      </c>
      <c r="BS313" s="177">
        <f t="shared" ca="1" si="172"/>
        <v>0</v>
      </c>
      <c r="BT313" s="175"/>
      <c r="BU313" s="178">
        <f ca="1">IF(NOT(debteliminator),0,IF(OR(E$11=0,W312+AM313-BD313&lt;=E$11),0,MIN(W312+AM313-BD313-E$11,$C313)))</f>
        <v>0</v>
      </c>
      <c r="BV313" s="174">
        <f ca="1">IF(NOT(debteliminator),0,IF(OR(F$11=0,X312+AN313-BE313&lt;=F$11),0,MIN(X312+AN313-BE313-F$11,$C313-SUM($BU313:BU313))))</f>
        <v>0</v>
      </c>
      <c r="BW313" s="174">
        <f ca="1">IF(NOT(debteliminator),0,IF(OR(G$11=0,Y312+AO313-BF313&lt;=G$11),0,MIN(Y312+AO313-BF313-G$11,$C313-SUM($BU313:BV313))))</f>
        <v>0</v>
      </c>
      <c r="BX313" s="174">
        <f ca="1">IF(NOT(debteliminator),0,IF(OR(H$11=0,Z312+AP313-BG313&lt;=H$11),0,MIN(Z312+AP313-BG313-H$11,$C313-SUM($BU313:BW313))))</f>
        <v>0</v>
      </c>
      <c r="BY313" s="174">
        <f ca="1">IF(NOT(debteliminator),0,IF(OR(I$11=0,AA312+AQ313-BH313&lt;=I$11),0,MIN(AA312+AQ313-BH313-I$11,$C313-SUM($BU313:BX313))))</f>
        <v>0</v>
      </c>
      <c r="BZ313" s="174">
        <f ca="1">IF(NOT(debteliminator),0,IF(OR(J$11=0,AB312+AR313-BI313&lt;=J$11),0,MIN(AB312+AR313-BI313-J$11,$C313-SUM($BU313:BY313))))</f>
        <v>0</v>
      </c>
      <c r="CA313" s="174">
        <f ca="1">IF(NOT(debteliminator),0,IF(OR(K$11=0,AC312+AS313-BJ313&lt;=K$11),0,MIN(AC312+AS313-BJ313-K$11,$C313-SUM($BU313:BZ313))))</f>
        <v>0</v>
      </c>
      <c r="CB313" s="174">
        <f ca="1">IF(NOT(debteliminator),0,IF(OR(L$11=0,AD312+AT313-BK313&lt;=L$11),0,MIN(AD312+AT313-BK313-L$11,$C313-SUM($BU313:CA313))))</f>
        <v>0</v>
      </c>
      <c r="CC313" s="174">
        <f ca="1">IF(NOT(debteliminator),0,IF(OR(M$11=0,AE312+AU313-BL313&lt;=M$11),0,MIN(AE312+AU313-BL313-M$11,$C313-SUM($BU313:CB313))))</f>
        <v>0</v>
      </c>
      <c r="CD313" s="174">
        <f ca="1">IF(NOT(debteliminator),0,IF(OR(N$11=0,AF312+AV313-BM313&lt;=N$11),0,MIN(AF312+AV313-BM313-N$11,$C313-SUM($BU313:CC313))))</f>
        <v>0</v>
      </c>
      <c r="CE313" s="174">
        <f ca="1">IF(NOT(debteliminator),0,IF(OR(O$11=0,AG312+AW313-BN313&lt;=O$11),0,MIN(AG312+AW313-BN313-O$11,$C313-SUM($BU313:CD313))))</f>
        <v>0</v>
      </c>
      <c r="CF313" s="174">
        <f ca="1">IF(NOT(debteliminator),0,IF(OR(P$11=0,AH312+AX313-BO313&lt;=P$11),0,MIN(AH312+AX313-BO313-P$11,$C313-SUM($BU313:CE313))))</f>
        <v>0</v>
      </c>
      <c r="CG313" s="174">
        <f ca="1">IF(NOT(debteliminator),0,IF(OR(Q$11=0,AI312+AY313-BP313&lt;=Q$11),0,MIN(AI312+AY313-BP313-Q$11,$C313-SUM($BU313:CF313))))</f>
        <v>0</v>
      </c>
      <c r="CH313" s="174">
        <f ca="1">IF(NOT(debteliminator),0,IF(OR(R$11=0,AJ312+AZ313-BQ313&lt;=R$11),0,MIN(AJ312+AZ313-BQ313-R$11,$C313-SUM($BU313:CG313))))</f>
        <v>0</v>
      </c>
      <c r="CI313" s="174">
        <f ca="1">IF(NOT(debteliminator),0,IF(OR(S$11=0,AK312+BA313-BR313&lt;=S$11),0,MIN(AK312+BA313-BR313-S$11,$C313-SUM($BU313:CH313))))</f>
        <v>0</v>
      </c>
      <c r="CJ313" s="177">
        <f t="shared" ca="1" si="173"/>
        <v>0</v>
      </c>
      <c r="CL313" s="178">
        <f t="shared" ca="1" si="176"/>
        <v>0</v>
      </c>
      <c r="CM313" s="174">
        <f ca="1">IF(X312&lt;=0,0,IF($C313-$CJ313&lt;=SUM($CL313:CL313),0,IF(BE313+$C313-$CJ313-SUM($CL313:CL313)&gt;X312+AN313,X312+AN313-BE313,$C313-$CJ313-SUM($CL313:CL313))))</f>
        <v>0</v>
      </c>
      <c r="CN313" s="174">
        <f ca="1">IF(Y312&lt;=0,0,IF($C313-$CJ313&lt;=SUM($CL313:CM313),0,IF(BF313+$C313-$CJ313-SUM($CL313:CM313)&gt;Y312+AO313,Y312+AO313-BF313,$C313-$CJ313-SUM($CL313:CM313))))</f>
        <v>0</v>
      </c>
      <c r="CO313" s="174">
        <f ca="1">IF(Z312&lt;=0,0,IF($C313-$CJ313&lt;=SUM($CL313:CN313),0,IF(BG313+$C313-$CJ313-SUM($CL313:CN313)&gt;Z312+AP313,Z312+AP313-BG313,$C313-$CJ313-SUM($CL313:CN313))))</f>
        <v>0</v>
      </c>
      <c r="CP313" s="174">
        <f ca="1">IF(AA312&lt;=0,0,IF($C313-$CJ313&lt;=SUM($CL313:CO313),0,IF(BH313+$C313-$CJ313-SUM($CL313:CO313)&gt;AA312+AQ313,AA312+AQ313-BH313,$C313-$CJ313-SUM($CL313:CO313))))</f>
        <v>0</v>
      </c>
      <c r="CQ313" s="174">
        <f ca="1">IF(AB312&lt;=0,0,IF($C313-$CJ313&lt;=SUM($CL313:CP313),0,IF(BI313+$C313-$CJ313-SUM($CL313:CP313)&gt;AB312+AR313,AB312+AR313-BI313,$C313-$CJ313-SUM($CL313:CP313))))</f>
        <v>0</v>
      </c>
      <c r="CR313" s="174">
        <f ca="1">IF(AC312&lt;=0,0,IF($C313-$CJ313&lt;=SUM($CL313:CQ313),0,IF(BJ313+$C313-$CJ313-SUM($CL313:CQ313)&gt;AC312+AS313,AC312+AS313-BJ313,$C313-$CJ313-SUM($CL313:CQ313))))</f>
        <v>0</v>
      </c>
      <c r="CS313" s="174">
        <f ca="1">IF(AD312&lt;=0,0,IF($C313-$CJ313&lt;=SUM($CL313:CR313),0,IF(BK313+$C313-$CJ313-SUM($CL313:CR313)&gt;AD312+AT313,AD312+AT313-BK313,$C313-$CJ313-SUM($CL313:CR313))))</f>
        <v>0</v>
      </c>
      <c r="CT313" s="174">
        <f ca="1">IF(AE312&lt;=0,0,IF($C313-$CJ313&lt;=SUM($CL313:CS313),0,IF(BL313+$C313-$CJ313-SUM($CL313:CS313)&gt;AE312+AU313,AE312+AU313-BL313,$C313-$CJ313-SUM($CL313:CS313))))</f>
        <v>0</v>
      </c>
      <c r="CU313" s="174">
        <f ca="1">IF(AF312&lt;=0,0,IF($C313-$CJ313&lt;=SUM($CL313:CT313),0,IF(BM313+$C313-$CJ313-SUM($CL313:CT313)&gt;AF312+AV313,AF312+AV313-BM313,$C313-$CJ313-SUM($CL313:CT313))))</f>
        <v>0</v>
      </c>
      <c r="CV313" s="174">
        <f ca="1">IF(AG312&lt;=0,0,IF($C313-$CJ313&lt;=SUM($CL313:CU313),0,IF(BN313+$C313-$CJ313-SUM($CL313:CU313)&gt;AG312+AW313,AG312+AW313-BN313,$C313-$CJ313-SUM($CL313:CU313))))</f>
        <v>0</v>
      </c>
      <c r="CW313" s="174">
        <f ca="1">IF(AH312&lt;=0,0,IF($C313-$CJ313&lt;=SUM($CL313:CV313),0,IF(BO313+$C313-$CJ313-SUM($CL313:CV313)&gt;AH312+AX313,AH312+AX313-BO313,$C313-$CJ313-SUM($CL313:CV313))))</f>
        <v>0</v>
      </c>
      <c r="CX313" s="174">
        <f ca="1">IF(AI312&lt;=0,0,IF($C313-$CJ313&lt;=SUM($CL313:CW313),0,IF(BP313+$C313-$CJ313-SUM($CL313:CW313)&gt;AI312+AY313,AI312+AY313-BP313,$C313-$CJ313-SUM($CL313:CW313))))</f>
        <v>0</v>
      </c>
      <c r="CY313" s="174">
        <f ca="1">IF(AJ312&lt;=0,0,IF($C313-$CJ313&lt;=SUM($CL313:CX313),0,IF(BQ313+$C313-$CJ313-SUM($CL313:CX313)&gt;AJ312+AZ313,AJ312+AZ313-BQ313,$C313-$CJ313-SUM($CL313:CX313))))</f>
        <v>0</v>
      </c>
      <c r="CZ313" s="174">
        <f ca="1">IF(AK312&lt;=0,0,IF($C313-$CJ313&lt;=SUM($CL313:CY313),0,IF(BR313+$C313-$CJ313-SUM($CL313:CY313)&gt;AK312+BA313,AK312+BA313-BR313,$C313-$CJ313-SUM($CL313:CY313))))</f>
        <v>0</v>
      </c>
      <c r="DA313" s="176"/>
      <c r="DB313" s="176"/>
    </row>
    <row r="314" spans="1:106">
      <c r="A314" s="165" t="str">
        <f t="shared" ca="1" si="162"/>
        <v/>
      </c>
      <c r="B314" s="166" t="e">
        <f t="shared" ca="1" si="174"/>
        <v>#N/A</v>
      </c>
      <c r="C314" s="169" t="str">
        <f ca="1">IF(A314="","",IF(debteliminator,IF(($E$7-BS314)&lt;0,0,$E$7-BS314),0)+D314)</f>
        <v/>
      </c>
      <c r="D314" s="420"/>
      <c r="E314" s="172">
        <f t="shared" ca="1" si="175"/>
        <v>0</v>
      </c>
      <c r="F314" s="172">
        <f t="shared" ca="1" si="177"/>
        <v>0</v>
      </c>
      <c r="G314" s="172">
        <f t="shared" ca="1" si="178"/>
        <v>0</v>
      </c>
      <c r="H314" s="172">
        <f t="shared" ca="1" si="179"/>
        <v>0</v>
      </c>
      <c r="I314" s="172">
        <f t="shared" ca="1" si="180"/>
        <v>0</v>
      </c>
      <c r="J314" s="172">
        <f t="shared" ca="1" si="181"/>
        <v>0</v>
      </c>
      <c r="K314" s="172">
        <f t="shared" ca="1" si="182"/>
        <v>0</v>
      </c>
      <c r="L314" s="172">
        <f t="shared" ca="1" si="183"/>
        <v>0</v>
      </c>
      <c r="M314" s="172">
        <f t="shared" ca="1" si="184"/>
        <v>0</v>
      </c>
      <c r="N314" s="172">
        <f t="shared" ca="1" si="185"/>
        <v>0</v>
      </c>
      <c r="O314" s="172">
        <f t="shared" ca="1" si="186"/>
        <v>0</v>
      </c>
      <c r="P314" s="172">
        <f t="shared" ca="1" si="187"/>
        <v>0</v>
      </c>
      <c r="Q314" s="172">
        <f t="shared" ca="1" si="188"/>
        <v>0</v>
      </c>
      <c r="R314" s="172">
        <f t="shared" ca="1" si="189"/>
        <v>0</v>
      </c>
      <c r="S314" s="172">
        <f t="shared" ca="1" si="190"/>
        <v>0</v>
      </c>
      <c r="U314" s="169">
        <f t="shared" ca="1" si="163"/>
        <v>0</v>
      </c>
      <c r="V314" s="173">
        <f t="shared" ca="1" si="164"/>
        <v>0</v>
      </c>
      <c r="W314" s="174">
        <f t="shared" ca="1" si="165"/>
        <v>0</v>
      </c>
      <c r="X314" s="174">
        <f t="shared" ca="1" si="194"/>
        <v>0</v>
      </c>
      <c r="Y314" s="174">
        <f t="shared" ca="1" si="194"/>
        <v>0</v>
      </c>
      <c r="Z314" s="174">
        <f t="shared" ca="1" si="194"/>
        <v>0</v>
      </c>
      <c r="AA314" s="174">
        <f t="shared" ca="1" si="194"/>
        <v>0</v>
      </c>
      <c r="AB314" s="174">
        <f t="shared" ca="1" si="194"/>
        <v>0</v>
      </c>
      <c r="AC314" s="174">
        <f t="shared" ca="1" si="194"/>
        <v>0</v>
      </c>
      <c r="AD314" s="174">
        <f t="shared" ca="1" si="194"/>
        <v>0</v>
      </c>
      <c r="AE314" s="174">
        <f t="shared" ca="1" si="194"/>
        <v>0</v>
      </c>
      <c r="AF314" s="174">
        <f t="shared" ca="1" si="194"/>
        <v>0</v>
      </c>
      <c r="AG314" s="174">
        <f t="shared" ca="1" si="194"/>
        <v>0</v>
      </c>
      <c r="AH314" s="174">
        <f t="shared" ca="1" si="194"/>
        <v>0</v>
      </c>
      <c r="AI314" s="174">
        <f t="shared" ca="1" si="194"/>
        <v>0</v>
      </c>
      <c r="AJ314" s="174">
        <f t="shared" ca="1" si="194"/>
        <v>0</v>
      </c>
      <c r="AK314" s="174">
        <f t="shared" ca="1" si="194"/>
        <v>0</v>
      </c>
      <c r="AL314" s="179"/>
      <c r="AM314" s="174">
        <f t="shared" ca="1" si="167"/>
        <v>0</v>
      </c>
      <c r="AN314" s="174">
        <f t="shared" ca="1" si="195"/>
        <v>0</v>
      </c>
      <c r="AO314" s="174">
        <f t="shared" ca="1" si="195"/>
        <v>0</v>
      </c>
      <c r="AP314" s="174">
        <f t="shared" ca="1" si="195"/>
        <v>0</v>
      </c>
      <c r="AQ314" s="174">
        <f t="shared" ca="1" si="195"/>
        <v>0</v>
      </c>
      <c r="AR314" s="174">
        <f t="shared" ca="1" si="195"/>
        <v>0</v>
      </c>
      <c r="AS314" s="174">
        <f t="shared" ca="1" si="195"/>
        <v>0</v>
      </c>
      <c r="AT314" s="174">
        <f t="shared" ca="1" si="195"/>
        <v>0</v>
      </c>
      <c r="AU314" s="174">
        <f t="shared" ca="1" si="195"/>
        <v>0</v>
      </c>
      <c r="AV314" s="174">
        <f t="shared" ca="1" si="195"/>
        <v>0</v>
      </c>
      <c r="AW314" s="174">
        <f t="shared" ca="1" si="195"/>
        <v>0</v>
      </c>
      <c r="AX314" s="174">
        <f t="shared" ca="1" si="195"/>
        <v>0</v>
      </c>
      <c r="AY314" s="174">
        <f t="shared" ca="1" si="195"/>
        <v>0</v>
      </c>
      <c r="AZ314" s="174">
        <f t="shared" ca="1" si="195"/>
        <v>0</v>
      </c>
      <c r="BA314" s="174">
        <f t="shared" ca="1" si="195"/>
        <v>0</v>
      </c>
      <c r="BB314" s="175">
        <f t="shared" ca="1" si="169"/>
        <v>0</v>
      </c>
      <c r="BC314" s="176"/>
      <c r="BD314" s="174">
        <f t="shared" ca="1" si="170"/>
        <v>0</v>
      </c>
      <c r="BE314" s="174">
        <f t="shared" ca="1" si="196"/>
        <v>0</v>
      </c>
      <c r="BF314" s="174">
        <f t="shared" ca="1" si="196"/>
        <v>0</v>
      </c>
      <c r="BG314" s="174">
        <f t="shared" ca="1" si="196"/>
        <v>0</v>
      </c>
      <c r="BH314" s="174">
        <f t="shared" ca="1" si="196"/>
        <v>0</v>
      </c>
      <c r="BI314" s="174">
        <f t="shared" ca="1" si="196"/>
        <v>0</v>
      </c>
      <c r="BJ314" s="174">
        <f t="shared" ca="1" si="196"/>
        <v>0</v>
      </c>
      <c r="BK314" s="174">
        <f t="shared" ca="1" si="196"/>
        <v>0</v>
      </c>
      <c r="BL314" s="174">
        <f t="shared" ca="1" si="196"/>
        <v>0</v>
      </c>
      <c r="BM314" s="174">
        <f t="shared" ca="1" si="196"/>
        <v>0</v>
      </c>
      <c r="BN314" s="174">
        <f t="shared" ca="1" si="196"/>
        <v>0</v>
      </c>
      <c r="BO314" s="174">
        <f t="shared" ca="1" si="196"/>
        <v>0</v>
      </c>
      <c r="BP314" s="174">
        <f t="shared" ca="1" si="196"/>
        <v>0</v>
      </c>
      <c r="BQ314" s="174">
        <f t="shared" ca="1" si="196"/>
        <v>0</v>
      </c>
      <c r="BR314" s="174">
        <f t="shared" ca="1" si="196"/>
        <v>0</v>
      </c>
      <c r="BS314" s="177">
        <f t="shared" ca="1" si="172"/>
        <v>0</v>
      </c>
      <c r="BT314" s="175"/>
      <c r="BU314" s="178">
        <f ca="1">IF(NOT(debteliminator),0,IF(OR(E$11=0,W313+AM314-BD314&lt;=E$11),0,MIN(W313+AM314-BD314-E$11,$C314)))</f>
        <v>0</v>
      </c>
      <c r="BV314" s="174">
        <f ca="1">IF(NOT(debteliminator),0,IF(OR(F$11=0,X313+AN314-BE314&lt;=F$11),0,MIN(X313+AN314-BE314-F$11,$C314-SUM($BU314:BU314))))</f>
        <v>0</v>
      </c>
      <c r="BW314" s="174">
        <f ca="1">IF(NOT(debteliminator),0,IF(OR(G$11=0,Y313+AO314-BF314&lt;=G$11),0,MIN(Y313+AO314-BF314-G$11,$C314-SUM($BU314:BV314))))</f>
        <v>0</v>
      </c>
      <c r="BX314" s="174">
        <f ca="1">IF(NOT(debteliminator),0,IF(OR(H$11=0,Z313+AP314-BG314&lt;=H$11),0,MIN(Z313+AP314-BG314-H$11,$C314-SUM($BU314:BW314))))</f>
        <v>0</v>
      </c>
      <c r="BY314" s="174">
        <f ca="1">IF(NOT(debteliminator),0,IF(OR(I$11=0,AA313+AQ314-BH314&lt;=I$11),0,MIN(AA313+AQ314-BH314-I$11,$C314-SUM($BU314:BX314))))</f>
        <v>0</v>
      </c>
      <c r="BZ314" s="174">
        <f ca="1">IF(NOT(debteliminator),0,IF(OR(J$11=0,AB313+AR314-BI314&lt;=J$11),0,MIN(AB313+AR314-BI314-J$11,$C314-SUM($BU314:BY314))))</f>
        <v>0</v>
      </c>
      <c r="CA314" s="174">
        <f ca="1">IF(NOT(debteliminator),0,IF(OR(K$11=0,AC313+AS314-BJ314&lt;=K$11),0,MIN(AC313+AS314-BJ314-K$11,$C314-SUM($BU314:BZ314))))</f>
        <v>0</v>
      </c>
      <c r="CB314" s="174">
        <f ca="1">IF(NOT(debteliminator),0,IF(OR(L$11=0,AD313+AT314-BK314&lt;=L$11),0,MIN(AD313+AT314-BK314-L$11,$C314-SUM($BU314:CA314))))</f>
        <v>0</v>
      </c>
      <c r="CC314" s="174">
        <f ca="1">IF(NOT(debteliminator),0,IF(OR(M$11=0,AE313+AU314-BL314&lt;=M$11),0,MIN(AE313+AU314-BL314-M$11,$C314-SUM($BU314:CB314))))</f>
        <v>0</v>
      </c>
      <c r="CD314" s="174">
        <f ca="1">IF(NOT(debteliminator),0,IF(OR(N$11=0,AF313+AV314-BM314&lt;=N$11),0,MIN(AF313+AV314-BM314-N$11,$C314-SUM($BU314:CC314))))</f>
        <v>0</v>
      </c>
      <c r="CE314" s="174">
        <f ca="1">IF(NOT(debteliminator),0,IF(OR(O$11=0,AG313+AW314-BN314&lt;=O$11),0,MIN(AG313+AW314-BN314-O$11,$C314-SUM($BU314:CD314))))</f>
        <v>0</v>
      </c>
      <c r="CF314" s="174">
        <f ca="1">IF(NOT(debteliminator),0,IF(OR(P$11=0,AH313+AX314-BO314&lt;=P$11),0,MIN(AH313+AX314-BO314-P$11,$C314-SUM($BU314:CE314))))</f>
        <v>0</v>
      </c>
      <c r="CG314" s="174">
        <f ca="1">IF(NOT(debteliminator),0,IF(OR(Q$11=0,AI313+AY314-BP314&lt;=Q$11),0,MIN(AI313+AY314-BP314-Q$11,$C314-SUM($BU314:CF314))))</f>
        <v>0</v>
      </c>
      <c r="CH314" s="174">
        <f ca="1">IF(NOT(debteliminator),0,IF(OR(R$11=0,AJ313+AZ314-BQ314&lt;=R$11),0,MIN(AJ313+AZ314-BQ314-R$11,$C314-SUM($BU314:CG314))))</f>
        <v>0</v>
      </c>
      <c r="CI314" s="174">
        <f ca="1">IF(NOT(debteliminator),0,IF(OR(S$11=0,AK313+BA314-BR314&lt;=S$11),0,MIN(AK313+BA314-BR314-S$11,$C314-SUM($BU314:CH314))))</f>
        <v>0</v>
      </c>
      <c r="CJ314" s="177">
        <f t="shared" ca="1" si="173"/>
        <v>0</v>
      </c>
      <c r="CL314" s="178">
        <f t="shared" ca="1" si="176"/>
        <v>0</v>
      </c>
      <c r="CM314" s="174">
        <f ca="1">IF(X313&lt;=0,0,IF($C314-$CJ314&lt;=SUM($CL314:CL314),0,IF(BE314+$C314-$CJ314-SUM($CL314:CL314)&gt;X313+AN314,X313+AN314-BE314,$C314-$CJ314-SUM($CL314:CL314))))</f>
        <v>0</v>
      </c>
      <c r="CN314" s="174">
        <f ca="1">IF(Y313&lt;=0,0,IF($C314-$CJ314&lt;=SUM($CL314:CM314),0,IF(BF314+$C314-$CJ314-SUM($CL314:CM314)&gt;Y313+AO314,Y313+AO314-BF314,$C314-$CJ314-SUM($CL314:CM314))))</f>
        <v>0</v>
      </c>
      <c r="CO314" s="174">
        <f ca="1">IF(Z313&lt;=0,0,IF($C314-$CJ314&lt;=SUM($CL314:CN314),0,IF(BG314+$C314-$CJ314-SUM($CL314:CN314)&gt;Z313+AP314,Z313+AP314-BG314,$C314-$CJ314-SUM($CL314:CN314))))</f>
        <v>0</v>
      </c>
      <c r="CP314" s="174">
        <f ca="1">IF(AA313&lt;=0,0,IF($C314-$CJ314&lt;=SUM($CL314:CO314),0,IF(BH314+$C314-$CJ314-SUM($CL314:CO314)&gt;AA313+AQ314,AA313+AQ314-BH314,$C314-$CJ314-SUM($CL314:CO314))))</f>
        <v>0</v>
      </c>
      <c r="CQ314" s="174">
        <f ca="1">IF(AB313&lt;=0,0,IF($C314-$CJ314&lt;=SUM($CL314:CP314),0,IF(BI314+$C314-$CJ314-SUM($CL314:CP314)&gt;AB313+AR314,AB313+AR314-BI314,$C314-$CJ314-SUM($CL314:CP314))))</f>
        <v>0</v>
      </c>
      <c r="CR314" s="174">
        <f ca="1">IF(AC313&lt;=0,0,IF($C314-$CJ314&lt;=SUM($CL314:CQ314),0,IF(BJ314+$C314-$CJ314-SUM($CL314:CQ314)&gt;AC313+AS314,AC313+AS314-BJ314,$C314-$CJ314-SUM($CL314:CQ314))))</f>
        <v>0</v>
      </c>
      <c r="CS314" s="174">
        <f ca="1">IF(AD313&lt;=0,0,IF($C314-$CJ314&lt;=SUM($CL314:CR314),0,IF(BK314+$C314-$CJ314-SUM($CL314:CR314)&gt;AD313+AT314,AD313+AT314-BK314,$C314-$CJ314-SUM($CL314:CR314))))</f>
        <v>0</v>
      </c>
      <c r="CT314" s="174">
        <f ca="1">IF(AE313&lt;=0,0,IF($C314-$CJ314&lt;=SUM($CL314:CS314),0,IF(BL314+$C314-$CJ314-SUM($CL314:CS314)&gt;AE313+AU314,AE313+AU314-BL314,$C314-$CJ314-SUM($CL314:CS314))))</f>
        <v>0</v>
      </c>
      <c r="CU314" s="174">
        <f ca="1">IF(AF313&lt;=0,0,IF($C314-$CJ314&lt;=SUM($CL314:CT314),0,IF(BM314+$C314-$CJ314-SUM($CL314:CT314)&gt;AF313+AV314,AF313+AV314-BM314,$C314-$CJ314-SUM($CL314:CT314))))</f>
        <v>0</v>
      </c>
      <c r="CV314" s="174">
        <f ca="1">IF(AG313&lt;=0,0,IF($C314-$CJ314&lt;=SUM($CL314:CU314),0,IF(BN314+$C314-$CJ314-SUM($CL314:CU314)&gt;AG313+AW314,AG313+AW314-BN314,$C314-$CJ314-SUM($CL314:CU314))))</f>
        <v>0</v>
      </c>
      <c r="CW314" s="174">
        <f ca="1">IF(AH313&lt;=0,0,IF($C314-$CJ314&lt;=SUM($CL314:CV314),0,IF(BO314+$C314-$CJ314-SUM($CL314:CV314)&gt;AH313+AX314,AH313+AX314-BO314,$C314-$CJ314-SUM($CL314:CV314))))</f>
        <v>0</v>
      </c>
      <c r="CX314" s="174">
        <f ca="1">IF(AI313&lt;=0,0,IF($C314-$CJ314&lt;=SUM($CL314:CW314),0,IF(BP314+$C314-$CJ314-SUM($CL314:CW314)&gt;AI313+AY314,AI313+AY314-BP314,$C314-$CJ314-SUM($CL314:CW314))))</f>
        <v>0</v>
      </c>
      <c r="CY314" s="174">
        <f ca="1">IF(AJ313&lt;=0,0,IF($C314-$CJ314&lt;=SUM($CL314:CX314),0,IF(BQ314+$C314-$CJ314-SUM($CL314:CX314)&gt;AJ313+AZ314,AJ313+AZ314-BQ314,$C314-$CJ314-SUM($CL314:CX314))))</f>
        <v>0</v>
      </c>
      <c r="CZ314" s="174">
        <f ca="1">IF(AK313&lt;=0,0,IF($C314-$CJ314&lt;=SUM($CL314:CY314),0,IF(BR314+$C314-$CJ314-SUM($CL314:CY314)&gt;AK313+BA314,AK313+BA314-BR314,$C314-$CJ314-SUM($CL314:CY314))))</f>
        <v>0</v>
      </c>
      <c r="DA314" s="176"/>
      <c r="DB314" s="176"/>
    </row>
    <row r="315" spans="1:106">
      <c r="A315" s="165" t="str">
        <f t="shared" ca="1" si="162"/>
        <v/>
      </c>
      <c r="B315" s="166" t="e">
        <f t="shared" ca="1" si="174"/>
        <v>#N/A</v>
      </c>
      <c r="C315" s="169" t="str">
        <f ca="1">IF(A315="","",IF(debteliminator,IF(($E$7-BS315)&lt;0,0,$E$7-BS315),0)+D315)</f>
        <v/>
      </c>
      <c r="D315" s="420"/>
      <c r="E315" s="172">
        <f t="shared" ca="1" si="175"/>
        <v>0</v>
      </c>
      <c r="F315" s="172">
        <f t="shared" ca="1" si="177"/>
        <v>0</v>
      </c>
      <c r="G315" s="172">
        <f t="shared" ca="1" si="178"/>
        <v>0</v>
      </c>
      <c r="H315" s="172">
        <f t="shared" ca="1" si="179"/>
        <v>0</v>
      </c>
      <c r="I315" s="172">
        <f t="shared" ca="1" si="180"/>
        <v>0</v>
      </c>
      <c r="J315" s="172">
        <f t="shared" ca="1" si="181"/>
        <v>0</v>
      </c>
      <c r="K315" s="172">
        <f t="shared" ca="1" si="182"/>
        <v>0</v>
      </c>
      <c r="L315" s="172">
        <f t="shared" ca="1" si="183"/>
        <v>0</v>
      </c>
      <c r="M315" s="172">
        <f t="shared" ca="1" si="184"/>
        <v>0</v>
      </c>
      <c r="N315" s="172">
        <f t="shared" ca="1" si="185"/>
        <v>0</v>
      </c>
      <c r="O315" s="172">
        <f t="shared" ca="1" si="186"/>
        <v>0</v>
      </c>
      <c r="P315" s="172">
        <f t="shared" ca="1" si="187"/>
        <v>0</v>
      </c>
      <c r="Q315" s="172">
        <f t="shared" ca="1" si="188"/>
        <v>0</v>
      </c>
      <c r="R315" s="172">
        <f t="shared" ca="1" si="189"/>
        <v>0</v>
      </c>
      <c r="S315" s="172">
        <f t="shared" ca="1" si="190"/>
        <v>0</v>
      </c>
      <c r="U315" s="169">
        <f t="shared" ca="1" si="163"/>
        <v>0</v>
      </c>
      <c r="V315" s="173">
        <f t="shared" ca="1" si="164"/>
        <v>0</v>
      </c>
      <c r="W315" s="174">
        <f t="shared" ca="1" si="165"/>
        <v>0</v>
      </c>
      <c r="X315" s="174">
        <f t="shared" ca="1" si="194"/>
        <v>0</v>
      </c>
      <c r="Y315" s="174">
        <f t="shared" ca="1" si="194"/>
        <v>0</v>
      </c>
      <c r="Z315" s="174">
        <f t="shared" ca="1" si="194"/>
        <v>0</v>
      </c>
      <c r="AA315" s="174">
        <f t="shared" ca="1" si="194"/>
        <v>0</v>
      </c>
      <c r="AB315" s="174">
        <f t="shared" ca="1" si="194"/>
        <v>0</v>
      </c>
      <c r="AC315" s="174">
        <f t="shared" ca="1" si="194"/>
        <v>0</v>
      </c>
      <c r="AD315" s="174">
        <f t="shared" ca="1" si="194"/>
        <v>0</v>
      </c>
      <c r="AE315" s="174">
        <f t="shared" ca="1" si="194"/>
        <v>0</v>
      </c>
      <c r="AF315" s="174">
        <f t="shared" ca="1" si="194"/>
        <v>0</v>
      </c>
      <c r="AG315" s="174">
        <f t="shared" ca="1" si="194"/>
        <v>0</v>
      </c>
      <c r="AH315" s="174">
        <f t="shared" ca="1" si="194"/>
        <v>0</v>
      </c>
      <c r="AI315" s="174">
        <f t="shared" ca="1" si="194"/>
        <v>0</v>
      </c>
      <c r="AJ315" s="174">
        <f t="shared" ca="1" si="194"/>
        <v>0</v>
      </c>
      <c r="AK315" s="174">
        <f t="shared" ca="1" si="194"/>
        <v>0</v>
      </c>
      <c r="AL315" s="179"/>
      <c r="AM315" s="174">
        <f t="shared" ca="1" si="167"/>
        <v>0</v>
      </c>
      <c r="AN315" s="174">
        <f t="shared" ca="1" si="195"/>
        <v>0</v>
      </c>
      <c r="AO315" s="174">
        <f t="shared" ca="1" si="195"/>
        <v>0</v>
      </c>
      <c r="AP315" s="174">
        <f t="shared" ca="1" si="195"/>
        <v>0</v>
      </c>
      <c r="AQ315" s="174">
        <f t="shared" ca="1" si="195"/>
        <v>0</v>
      </c>
      <c r="AR315" s="174">
        <f t="shared" ca="1" si="195"/>
        <v>0</v>
      </c>
      <c r="AS315" s="174">
        <f t="shared" ca="1" si="195"/>
        <v>0</v>
      </c>
      <c r="AT315" s="174">
        <f t="shared" ca="1" si="195"/>
        <v>0</v>
      </c>
      <c r="AU315" s="174">
        <f t="shared" ca="1" si="195"/>
        <v>0</v>
      </c>
      <c r="AV315" s="174">
        <f t="shared" ca="1" si="195"/>
        <v>0</v>
      </c>
      <c r="AW315" s="174">
        <f t="shared" ca="1" si="195"/>
        <v>0</v>
      </c>
      <c r="AX315" s="174">
        <f t="shared" ca="1" si="195"/>
        <v>0</v>
      </c>
      <c r="AY315" s="174">
        <f t="shared" ca="1" si="195"/>
        <v>0</v>
      </c>
      <c r="AZ315" s="174">
        <f t="shared" ca="1" si="195"/>
        <v>0</v>
      </c>
      <c r="BA315" s="174">
        <f t="shared" ca="1" si="195"/>
        <v>0</v>
      </c>
      <c r="BB315" s="175">
        <f t="shared" ca="1" si="169"/>
        <v>0</v>
      </c>
      <c r="BC315" s="176"/>
      <c r="BD315" s="174">
        <f t="shared" ca="1" si="170"/>
        <v>0</v>
      </c>
      <c r="BE315" s="174">
        <f t="shared" ca="1" si="196"/>
        <v>0</v>
      </c>
      <c r="BF315" s="174">
        <f t="shared" ca="1" si="196"/>
        <v>0</v>
      </c>
      <c r="BG315" s="174">
        <f t="shared" ca="1" si="196"/>
        <v>0</v>
      </c>
      <c r="BH315" s="174">
        <f t="shared" ca="1" si="196"/>
        <v>0</v>
      </c>
      <c r="BI315" s="174">
        <f t="shared" ca="1" si="196"/>
        <v>0</v>
      </c>
      <c r="BJ315" s="174">
        <f t="shared" ca="1" si="196"/>
        <v>0</v>
      </c>
      <c r="BK315" s="174">
        <f t="shared" ca="1" si="196"/>
        <v>0</v>
      </c>
      <c r="BL315" s="174">
        <f t="shared" ca="1" si="196"/>
        <v>0</v>
      </c>
      <c r="BM315" s="174">
        <f t="shared" ca="1" si="196"/>
        <v>0</v>
      </c>
      <c r="BN315" s="174">
        <f t="shared" ca="1" si="196"/>
        <v>0</v>
      </c>
      <c r="BO315" s="174">
        <f t="shared" ca="1" si="196"/>
        <v>0</v>
      </c>
      <c r="BP315" s="174">
        <f t="shared" ca="1" si="196"/>
        <v>0</v>
      </c>
      <c r="BQ315" s="174">
        <f t="shared" ca="1" si="196"/>
        <v>0</v>
      </c>
      <c r="BR315" s="174">
        <f t="shared" ca="1" si="196"/>
        <v>0</v>
      </c>
      <c r="BS315" s="177">
        <f t="shared" ca="1" si="172"/>
        <v>0</v>
      </c>
      <c r="BT315" s="175"/>
      <c r="BU315" s="178">
        <f ca="1">IF(NOT(debteliminator),0,IF(OR(E$11=0,W314+AM315-BD315&lt;=E$11),0,MIN(W314+AM315-BD315-E$11,$C315)))</f>
        <v>0</v>
      </c>
      <c r="BV315" s="174">
        <f ca="1">IF(NOT(debteliminator),0,IF(OR(F$11=0,X314+AN315-BE315&lt;=F$11),0,MIN(X314+AN315-BE315-F$11,$C315-SUM($BU315:BU315))))</f>
        <v>0</v>
      </c>
      <c r="BW315" s="174">
        <f ca="1">IF(NOT(debteliminator),0,IF(OR(G$11=0,Y314+AO315-BF315&lt;=G$11),0,MIN(Y314+AO315-BF315-G$11,$C315-SUM($BU315:BV315))))</f>
        <v>0</v>
      </c>
      <c r="BX315" s="174">
        <f ca="1">IF(NOT(debteliminator),0,IF(OR(H$11=0,Z314+AP315-BG315&lt;=H$11),0,MIN(Z314+AP315-BG315-H$11,$C315-SUM($BU315:BW315))))</f>
        <v>0</v>
      </c>
      <c r="BY315" s="174">
        <f ca="1">IF(NOT(debteliminator),0,IF(OR(I$11=0,AA314+AQ315-BH315&lt;=I$11),0,MIN(AA314+AQ315-BH315-I$11,$C315-SUM($BU315:BX315))))</f>
        <v>0</v>
      </c>
      <c r="BZ315" s="174">
        <f ca="1">IF(NOT(debteliminator),0,IF(OR(J$11=0,AB314+AR315-BI315&lt;=J$11),0,MIN(AB314+AR315-BI315-J$11,$C315-SUM($BU315:BY315))))</f>
        <v>0</v>
      </c>
      <c r="CA315" s="174">
        <f ca="1">IF(NOT(debteliminator),0,IF(OR(K$11=0,AC314+AS315-BJ315&lt;=K$11),0,MIN(AC314+AS315-BJ315-K$11,$C315-SUM($BU315:BZ315))))</f>
        <v>0</v>
      </c>
      <c r="CB315" s="174">
        <f ca="1">IF(NOT(debteliminator),0,IF(OR(L$11=0,AD314+AT315-BK315&lt;=L$11),0,MIN(AD314+AT315-BK315-L$11,$C315-SUM($BU315:CA315))))</f>
        <v>0</v>
      </c>
      <c r="CC315" s="174">
        <f ca="1">IF(NOT(debteliminator),0,IF(OR(M$11=0,AE314+AU315-BL315&lt;=M$11),0,MIN(AE314+AU315-BL315-M$11,$C315-SUM($BU315:CB315))))</f>
        <v>0</v>
      </c>
      <c r="CD315" s="174">
        <f ca="1">IF(NOT(debteliminator),0,IF(OR(N$11=0,AF314+AV315-BM315&lt;=N$11),0,MIN(AF314+AV315-BM315-N$11,$C315-SUM($BU315:CC315))))</f>
        <v>0</v>
      </c>
      <c r="CE315" s="174">
        <f ca="1">IF(NOT(debteliminator),0,IF(OR(O$11=0,AG314+AW315-BN315&lt;=O$11),0,MIN(AG314+AW315-BN315-O$11,$C315-SUM($BU315:CD315))))</f>
        <v>0</v>
      </c>
      <c r="CF315" s="174">
        <f ca="1">IF(NOT(debteliminator),0,IF(OR(P$11=0,AH314+AX315-BO315&lt;=P$11),0,MIN(AH314+AX315-BO315-P$11,$C315-SUM($BU315:CE315))))</f>
        <v>0</v>
      </c>
      <c r="CG315" s="174">
        <f ca="1">IF(NOT(debteliminator),0,IF(OR(Q$11=0,AI314+AY315-BP315&lt;=Q$11),0,MIN(AI314+AY315-BP315-Q$11,$C315-SUM($BU315:CF315))))</f>
        <v>0</v>
      </c>
      <c r="CH315" s="174">
        <f ca="1">IF(NOT(debteliminator),0,IF(OR(R$11=0,AJ314+AZ315-BQ315&lt;=R$11),0,MIN(AJ314+AZ315-BQ315-R$11,$C315-SUM($BU315:CG315))))</f>
        <v>0</v>
      </c>
      <c r="CI315" s="174">
        <f ca="1">IF(NOT(debteliminator),0,IF(OR(S$11=0,AK314+BA315-BR315&lt;=S$11),0,MIN(AK314+BA315-BR315-S$11,$C315-SUM($BU315:CH315))))</f>
        <v>0</v>
      </c>
      <c r="CJ315" s="177">
        <f t="shared" ca="1" si="173"/>
        <v>0</v>
      </c>
      <c r="CL315" s="178">
        <f t="shared" ca="1" si="176"/>
        <v>0</v>
      </c>
      <c r="CM315" s="174">
        <f ca="1">IF(X314&lt;=0,0,IF($C315-$CJ315&lt;=SUM($CL315:CL315),0,IF(BE315+$C315-$CJ315-SUM($CL315:CL315)&gt;X314+AN315,X314+AN315-BE315,$C315-$CJ315-SUM($CL315:CL315))))</f>
        <v>0</v>
      </c>
      <c r="CN315" s="174">
        <f ca="1">IF(Y314&lt;=0,0,IF($C315-$CJ315&lt;=SUM($CL315:CM315),0,IF(BF315+$C315-$CJ315-SUM($CL315:CM315)&gt;Y314+AO315,Y314+AO315-BF315,$C315-$CJ315-SUM($CL315:CM315))))</f>
        <v>0</v>
      </c>
      <c r="CO315" s="174">
        <f ca="1">IF(Z314&lt;=0,0,IF($C315-$CJ315&lt;=SUM($CL315:CN315),0,IF(BG315+$C315-$CJ315-SUM($CL315:CN315)&gt;Z314+AP315,Z314+AP315-BG315,$C315-$CJ315-SUM($CL315:CN315))))</f>
        <v>0</v>
      </c>
      <c r="CP315" s="174">
        <f ca="1">IF(AA314&lt;=0,0,IF($C315-$CJ315&lt;=SUM($CL315:CO315),0,IF(BH315+$C315-$CJ315-SUM($CL315:CO315)&gt;AA314+AQ315,AA314+AQ315-BH315,$C315-$CJ315-SUM($CL315:CO315))))</f>
        <v>0</v>
      </c>
      <c r="CQ315" s="174">
        <f ca="1">IF(AB314&lt;=0,0,IF($C315-$CJ315&lt;=SUM($CL315:CP315),0,IF(BI315+$C315-$CJ315-SUM($CL315:CP315)&gt;AB314+AR315,AB314+AR315-BI315,$C315-$CJ315-SUM($CL315:CP315))))</f>
        <v>0</v>
      </c>
      <c r="CR315" s="174">
        <f ca="1">IF(AC314&lt;=0,0,IF($C315-$CJ315&lt;=SUM($CL315:CQ315),0,IF(BJ315+$C315-$CJ315-SUM($CL315:CQ315)&gt;AC314+AS315,AC314+AS315-BJ315,$C315-$CJ315-SUM($CL315:CQ315))))</f>
        <v>0</v>
      </c>
      <c r="CS315" s="174">
        <f ca="1">IF(AD314&lt;=0,0,IF($C315-$CJ315&lt;=SUM($CL315:CR315),0,IF(BK315+$C315-$CJ315-SUM($CL315:CR315)&gt;AD314+AT315,AD314+AT315-BK315,$C315-$CJ315-SUM($CL315:CR315))))</f>
        <v>0</v>
      </c>
      <c r="CT315" s="174">
        <f ca="1">IF(AE314&lt;=0,0,IF($C315-$CJ315&lt;=SUM($CL315:CS315),0,IF(BL315+$C315-$CJ315-SUM($CL315:CS315)&gt;AE314+AU315,AE314+AU315-BL315,$C315-$CJ315-SUM($CL315:CS315))))</f>
        <v>0</v>
      </c>
      <c r="CU315" s="174">
        <f ca="1">IF(AF314&lt;=0,0,IF($C315-$CJ315&lt;=SUM($CL315:CT315),0,IF(BM315+$C315-$CJ315-SUM($CL315:CT315)&gt;AF314+AV315,AF314+AV315-BM315,$C315-$CJ315-SUM($CL315:CT315))))</f>
        <v>0</v>
      </c>
      <c r="CV315" s="174">
        <f ca="1">IF(AG314&lt;=0,0,IF($C315-$CJ315&lt;=SUM($CL315:CU315),0,IF(BN315+$C315-$CJ315-SUM($CL315:CU315)&gt;AG314+AW315,AG314+AW315-BN315,$C315-$CJ315-SUM($CL315:CU315))))</f>
        <v>0</v>
      </c>
      <c r="CW315" s="174">
        <f ca="1">IF(AH314&lt;=0,0,IF($C315-$CJ315&lt;=SUM($CL315:CV315),0,IF(BO315+$C315-$CJ315-SUM($CL315:CV315)&gt;AH314+AX315,AH314+AX315-BO315,$C315-$CJ315-SUM($CL315:CV315))))</f>
        <v>0</v>
      </c>
      <c r="CX315" s="174">
        <f ca="1">IF(AI314&lt;=0,0,IF($C315-$CJ315&lt;=SUM($CL315:CW315),0,IF(BP315+$C315-$CJ315-SUM($CL315:CW315)&gt;AI314+AY315,AI314+AY315-BP315,$C315-$CJ315-SUM($CL315:CW315))))</f>
        <v>0</v>
      </c>
      <c r="CY315" s="174">
        <f ca="1">IF(AJ314&lt;=0,0,IF($C315-$CJ315&lt;=SUM($CL315:CX315),0,IF(BQ315+$C315-$CJ315-SUM($CL315:CX315)&gt;AJ314+AZ315,AJ314+AZ315-BQ315,$C315-$CJ315-SUM($CL315:CX315))))</f>
        <v>0</v>
      </c>
      <c r="CZ315" s="174">
        <f ca="1">IF(AK314&lt;=0,0,IF($C315-$CJ315&lt;=SUM($CL315:CY315),0,IF(BR315+$C315-$CJ315-SUM($CL315:CY315)&gt;AK314+BA315,AK314+BA315-BR315,$C315-$CJ315-SUM($CL315:CY315))))</f>
        <v>0</v>
      </c>
      <c r="DA315" s="176"/>
      <c r="DB315" s="176"/>
    </row>
    <row r="316" spans="1:106">
      <c r="A316" s="165" t="str">
        <f t="shared" ca="1" si="162"/>
        <v/>
      </c>
      <c r="B316" s="166" t="e">
        <f t="shared" ca="1" si="174"/>
        <v>#N/A</v>
      </c>
      <c r="C316" s="169" t="str">
        <f ca="1">IF(A316="","",IF(debteliminator,IF(($E$7-BS316)&lt;0,0,$E$7-BS316),0)+D316)</f>
        <v/>
      </c>
      <c r="D316" s="420"/>
      <c r="E316" s="172">
        <f t="shared" ca="1" si="175"/>
        <v>0</v>
      </c>
      <c r="F316" s="172">
        <f t="shared" ca="1" si="177"/>
        <v>0</v>
      </c>
      <c r="G316" s="172">
        <f t="shared" ca="1" si="178"/>
        <v>0</v>
      </c>
      <c r="H316" s="172">
        <f t="shared" ca="1" si="179"/>
        <v>0</v>
      </c>
      <c r="I316" s="172">
        <f t="shared" ca="1" si="180"/>
        <v>0</v>
      </c>
      <c r="J316" s="172">
        <f t="shared" ca="1" si="181"/>
        <v>0</v>
      </c>
      <c r="K316" s="172">
        <f t="shared" ca="1" si="182"/>
        <v>0</v>
      </c>
      <c r="L316" s="172">
        <f t="shared" ca="1" si="183"/>
        <v>0</v>
      </c>
      <c r="M316" s="172">
        <f t="shared" ca="1" si="184"/>
        <v>0</v>
      </c>
      <c r="N316" s="172">
        <f t="shared" ca="1" si="185"/>
        <v>0</v>
      </c>
      <c r="O316" s="172">
        <f t="shared" ca="1" si="186"/>
        <v>0</v>
      </c>
      <c r="P316" s="172">
        <f t="shared" ca="1" si="187"/>
        <v>0</v>
      </c>
      <c r="Q316" s="172">
        <f t="shared" ca="1" si="188"/>
        <v>0</v>
      </c>
      <c r="R316" s="172">
        <f t="shared" ca="1" si="189"/>
        <v>0</v>
      </c>
      <c r="S316" s="172">
        <f t="shared" ca="1" si="190"/>
        <v>0</v>
      </c>
      <c r="U316" s="169">
        <f t="shared" ca="1" si="163"/>
        <v>0</v>
      </c>
      <c r="V316" s="173">
        <f t="shared" ca="1" si="164"/>
        <v>0</v>
      </c>
      <c r="W316" s="174">
        <f t="shared" ca="1" si="165"/>
        <v>0</v>
      </c>
      <c r="X316" s="174">
        <f t="shared" ca="1" si="194"/>
        <v>0</v>
      </c>
      <c r="Y316" s="174">
        <f t="shared" ca="1" si="194"/>
        <v>0</v>
      </c>
      <c r="Z316" s="174">
        <f t="shared" ca="1" si="194"/>
        <v>0</v>
      </c>
      <c r="AA316" s="174">
        <f t="shared" ca="1" si="194"/>
        <v>0</v>
      </c>
      <c r="AB316" s="174">
        <f t="shared" ca="1" si="194"/>
        <v>0</v>
      </c>
      <c r="AC316" s="174">
        <f t="shared" ca="1" si="194"/>
        <v>0</v>
      </c>
      <c r="AD316" s="174">
        <f t="shared" ca="1" si="194"/>
        <v>0</v>
      </c>
      <c r="AE316" s="174">
        <f t="shared" ca="1" si="194"/>
        <v>0</v>
      </c>
      <c r="AF316" s="174">
        <f t="shared" ca="1" si="194"/>
        <v>0</v>
      </c>
      <c r="AG316" s="174">
        <f t="shared" ca="1" si="194"/>
        <v>0</v>
      </c>
      <c r="AH316" s="174">
        <f t="shared" ca="1" si="194"/>
        <v>0</v>
      </c>
      <c r="AI316" s="174">
        <f t="shared" ca="1" si="194"/>
        <v>0</v>
      </c>
      <c r="AJ316" s="174">
        <f t="shared" ca="1" si="194"/>
        <v>0</v>
      </c>
      <c r="AK316" s="174">
        <f t="shared" ca="1" si="194"/>
        <v>0</v>
      </c>
      <c r="AL316" s="179"/>
      <c r="AM316" s="174">
        <f t="shared" ca="1" si="167"/>
        <v>0</v>
      </c>
      <c r="AN316" s="174">
        <f t="shared" ca="1" si="195"/>
        <v>0</v>
      </c>
      <c r="AO316" s="174">
        <f t="shared" ca="1" si="195"/>
        <v>0</v>
      </c>
      <c r="AP316" s="174">
        <f t="shared" ca="1" si="195"/>
        <v>0</v>
      </c>
      <c r="AQ316" s="174">
        <f t="shared" ca="1" si="195"/>
        <v>0</v>
      </c>
      <c r="AR316" s="174">
        <f t="shared" ca="1" si="195"/>
        <v>0</v>
      </c>
      <c r="AS316" s="174">
        <f t="shared" ca="1" si="195"/>
        <v>0</v>
      </c>
      <c r="AT316" s="174">
        <f t="shared" ca="1" si="195"/>
        <v>0</v>
      </c>
      <c r="AU316" s="174">
        <f t="shared" ca="1" si="195"/>
        <v>0</v>
      </c>
      <c r="AV316" s="174">
        <f t="shared" ca="1" si="195"/>
        <v>0</v>
      </c>
      <c r="AW316" s="174">
        <f t="shared" ca="1" si="195"/>
        <v>0</v>
      </c>
      <c r="AX316" s="174">
        <f t="shared" ca="1" si="195"/>
        <v>0</v>
      </c>
      <c r="AY316" s="174">
        <f t="shared" ca="1" si="195"/>
        <v>0</v>
      </c>
      <c r="AZ316" s="174">
        <f t="shared" ca="1" si="195"/>
        <v>0</v>
      </c>
      <c r="BA316" s="174">
        <f t="shared" ca="1" si="195"/>
        <v>0</v>
      </c>
      <c r="BB316" s="175">
        <f t="shared" ca="1" si="169"/>
        <v>0</v>
      </c>
      <c r="BC316" s="176"/>
      <c r="BD316" s="174">
        <f t="shared" ca="1" si="170"/>
        <v>0</v>
      </c>
      <c r="BE316" s="174">
        <f t="shared" ca="1" si="196"/>
        <v>0</v>
      </c>
      <c r="BF316" s="174">
        <f t="shared" ca="1" si="196"/>
        <v>0</v>
      </c>
      <c r="BG316" s="174">
        <f t="shared" ca="1" si="196"/>
        <v>0</v>
      </c>
      <c r="BH316" s="174">
        <f t="shared" ca="1" si="196"/>
        <v>0</v>
      </c>
      <c r="BI316" s="174">
        <f t="shared" ca="1" si="196"/>
        <v>0</v>
      </c>
      <c r="BJ316" s="174">
        <f t="shared" ca="1" si="196"/>
        <v>0</v>
      </c>
      <c r="BK316" s="174">
        <f t="shared" ca="1" si="196"/>
        <v>0</v>
      </c>
      <c r="BL316" s="174">
        <f t="shared" ca="1" si="196"/>
        <v>0</v>
      </c>
      <c r="BM316" s="174">
        <f t="shared" ca="1" si="196"/>
        <v>0</v>
      </c>
      <c r="BN316" s="174">
        <f t="shared" ca="1" si="196"/>
        <v>0</v>
      </c>
      <c r="BO316" s="174">
        <f t="shared" ca="1" si="196"/>
        <v>0</v>
      </c>
      <c r="BP316" s="174">
        <f t="shared" ca="1" si="196"/>
        <v>0</v>
      </c>
      <c r="BQ316" s="174">
        <f t="shared" ca="1" si="196"/>
        <v>0</v>
      </c>
      <c r="BR316" s="174">
        <f t="shared" ca="1" si="196"/>
        <v>0</v>
      </c>
      <c r="BS316" s="177">
        <f t="shared" ca="1" si="172"/>
        <v>0</v>
      </c>
      <c r="BT316" s="175"/>
      <c r="BU316" s="178">
        <f ca="1">IF(NOT(debteliminator),0,IF(OR(E$11=0,W315+AM316-BD316&lt;=E$11),0,MIN(W315+AM316-BD316-E$11,$C316)))</f>
        <v>0</v>
      </c>
      <c r="BV316" s="174">
        <f ca="1">IF(NOT(debteliminator),0,IF(OR(F$11=0,X315+AN316-BE316&lt;=F$11),0,MIN(X315+AN316-BE316-F$11,$C316-SUM($BU316:BU316))))</f>
        <v>0</v>
      </c>
      <c r="BW316" s="174">
        <f ca="1">IF(NOT(debteliminator),0,IF(OR(G$11=0,Y315+AO316-BF316&lt;=G$11),0,MIN(Y315+AO316-BF316-G$11,$C316-SUM($BU316:BV316))))</f>
        <v>0</v>
      </c>
      <c r="BX316" s="174">
        <f ca="1">IF(NOT(debteliminator),0,IF(OR(H$11=0,Z315+AP316-BG316&lt;=H$11),0,MIN(Z315+AP316-BG316-H$11,$C316-SUM($BU316:BW316))))</f>
        <v>0</v>
      </c>
      <c r="BY316" s="174">
        <f ca="1">IF(NOT(debteliminator),0,IF(OR(I$11=0,AA315+AQ316-BH316&lt;=I$11),0,MIN(AA315+AQ316-BH316-I$11,$C316-SUM($BU316:BX316))))</f>
        <v>0</v>
      </c>
      <c r="BZ316" s="174">
        <f ca="1">IF(NOT(debteliminator),0,IF(OR(J$11=0,AB315+AR316-BI316&lt;=J$11),0,MIN(AB315+AR316-BI316-J$11,$C316-SUM($BU316:BY316))))</f>
        <v>0</v>
      </c>
      <c r="CA316" s="174">
        <f ca="1">IF(NOT(debteliminator),0,IF(OR(K$11=0,AC315+AS316-BJ316&lt;=K$11),0,MIN(AC315+AS316-BJ316-K$11,$C316-SUM($BU316:BZ316))))</f>
        <v>0</v>
      </c>
      <c r="CB316" s="174">
        <f ca="1">IF(NOT(debteliminator),0,IF(OR(L$11=0,AD315+AT316-BK316&lt;=L$11),0,MIN(AD315+AT316-BK316-L$11,$C316-SUM($BU316:CA316))))</f>
        <v>0</v>
      </c>
      <c r="CC316" s="174">
        <f ca="1">IF(NOT(debteliminator),0,IF(OR(M$11=0,AE315+AU316-BL316&lt;=M$11),0,MIN(AE315+AU316-BL316-M$11,$C316-SUM($BU316:CB316))))</f>
        <v>0</v>
      </c>
      <c r="CD316" s="174">
        <f ca="1">IF(NOT(debteliminator),0,IF(OR(N$11=0,AF315+AV316-BM316&lt;=N$11),0,MIN(AF315+AV316-BM316-N$11,$C316-SUM($BU316:CC316))))</f>
        <v>0</v>
      </c>
      <c r="CE316" s="174">
        <f ca="1">IF(NOT(debteliminator),0,IF(OR(O$11=0,AG315+AW316-BN316&lt;=O$11),0,MIN(AG315+AW316-BN316-O$11,$C316-SUM($BU316:CD316))))</f>
        <v>0</v>
      </c>
      <c r="CF316" s="174">
        <f ca="1">IF(NOT(debteliminator),0,IF(OR(P$11=0,AH315+AX316-BO316&lt;=P$11),0,MIN(AH315+AX316-BO316-P$11,$C316-SUM($BU316:CE316))))</f>
        <v>0</v>
      </c>
      <c r="CG316" s="174">
        <f ca="1">IF(NOT(debteliminator),0,IF(OR(Q$11=0,AI315+AY316-BP316&lt;=Q$11),0,MIN(AI315+AY316-BP316-Q$11,$C316-SUM($BU316:CF316))))</f>
        <v>0</v>
      </c>
      <c r="CH316" s="174">
        <f ca="1">IF(NOT(debteliminator),0,IF(OR(R$11=0,AJ315+AZ316-BQ316&lt;=R$11),0,MIN(AJ315+AZ316-BQ316-R$11,$C316-SUM($BU316:CG316))))</f>
        <v>0</v>
      </c>
      <c r="CI316" s="174">
        <f ca="1">IF(NOT(debteliminator),0,IF(OR(S$11=0,AK315+BA316-BR316&lt;=S$11),0,MIN(AK315+BA316-BR316-S$11,$C316-SUM($BU316:CH316))))</f>
        <v>0</v>
      </c>
      <c r="CJ316" s="177">
        <f t="shared" ca="1" si="173"/>
        <v>0</v>
      </c>
      <c r="CL316" s="178">
        <f t="shared" ca="1" si="176"/>
        <v>0</v>
      </c>
      <c r="CM316" s="174">
        <f ca="1">IF(X315&lt;=0,0,IF($C316-$CJ316&lt;=SUM($CL316:CL316),0,IF(BE316+$C316-$CJ316-SUM($CL316:CL316)&gt;X315+AN316,X315+AN316-BE316,$C316-$CJ316-SUM($CL316:CL316))))</f>
        <v>0</v>
      </c>
      <c r="CN316" s="174">
        <f ca="1">IF(Y315&lt;=0,0,IF($C316-$CJ316&lt;=SUM($CL316:CM316),0,IF(BF316+$C316-$CJ316-SUM($CL316:CM316)&gt;Y315+AO316,Y315+AO316-BF316,$C316-$CJ316-SUM($CL316:CM316))))</f>
        <v>0</v>
      </c>
      <c r="CO316" s="174">
        <f ca="1">IF(Z315&lt;=0,0,IF($C316-$CJ316&lt;=SUM($CL316:CN316),0,IF(BG316+$C316-$CJ316-SUM($CL316:CN316)&gt;Z315+AP316,Z315+AP316-BG316,$C316-$CJ316-SUM($CL316:CN316))))</f>
        <v>0</v>
      </c>
      <c r="CP316" s="174">
        <f ca="1">IF(AA315&lt;=0,0,IF($C316-$CJ316&lt;=SUM($CL316:CO316),0,IF(BH316+$C316-$CJ316-SUM($CL316:CO316)&gt;AA315+AQ316,AA315+AQ316-BH316,$C316-$CJ316-SUM($CL316:CO316))))</f>
        <v>0</v>
      </c>
      <c r="CQ316" s="174">
        <f ca="1">IF(AB315&lt;=0,0,IF($C316-$CJ316&lt;=SUM($CL316:CP316),0,IF(BI316+$C316-$CJ316-SUM($CL316:CP316)&gt;AB315+AR316,AB315+AR316-BI316,$C316-$CJ316-SUM($CL316:CP316))))</f>
        <v>0</v>
      </c>
      <c r="CR316" s="174">
        <f ca="1">IF(AC315&lt;=0,0,IF($C316-$CJ316&lt;=SUM($CL316:CQ316),0,IF(BJ316+$C316-$CJ316-SUM($CL316:CQ316)&gt;AC315+AS316,AC315+AS316-BJ316,$C316-$CJ316-SUM($CL316:CQ316))))</f>
        <v>0</v>
      </c>
      <c r="CS316" s="174">
        <f ca="1">IF(AD315&lt;=0,0,IF($C316-$CJ316&lt;=SUM($CL316:CR316),0,IF(BK316+$C316-$CJ316-SUM($CL316:CR316)&gt;AD315+AT316,AD315+AT316-BK316,$C316-$CJ316-SUM($CL316:CR316))))</f>
        <v>0</v>
      </c>
      <c r="CT316" s="174">
        <f ca="1">IF(AE315&lt;=0,0,IF($C316-$CJ316&lt;=SUM($CL316:CS316),0,IF(BL316+$C316-$CJ316-SUM($CL316:CS316)&gt;AE315+AU316,AE315+AU316-BL316,$C316-$CJ316-SUM($CL316:CS316))))</f>
        <v>0</v>
      </c>
      <c r="CU316" s="174">
        <f ca="1">IF(AF315&lt;=0,0,IF($C316-$CJ316&lt;=SUM($CL316:CT316),0,IF(BM316+$C316-$CJ316-SUM($CL316:CT316)&gt;AF315+AV316,AF315+AV316-BM316,$C316-$CJ316-SUM($CL316:CT316))))</f>
        <v>0</v>
      </c>
      <c r="CV316" s="174">
        <f ca="1">IF(AG315&lt;=0,0,IF($C316-$CJ316&lt;=SUM($CL316:CU316),0,IF(BN316+$C316-$CJ316-SUM($CL316:CU316)&gt;AG315+AW316,AG315+AW316-BN316,$C316-$CJ316-SUM($CL316:CU316))))</f>
        <v>0</v>
      </c>
      <c r="CW316" s="174">
        <f ca="1">IF(AH315&lt;=0,0,IF($C316-$CJ316&lt;=SUM($CL316:CV316),0,IF(BO316+$C316-$CJ316-SUM($CL316:CV316)&gt;AH315+AX316,AH315+AX316-BO316,$C316-$CJ316-SUM($CL316:CV316))))</f>
        <v>0</v>
      </c>
      <c r="CX316" s="174">
        <f ca="1">IF(AI315&lt;=0,0,IF($C316-$CJ316&lt;=SUM($CL316:CW316),0,IF(BP316+$C316-$CJ316-SUM($CL316:CW316)&gt;AI315+AY316,AI315+AY316-BP316,$C316-$CJ316-SUM($CL316:CW316))))</f>
        <v>0</v>
      </c>
      <c r="CY316" s="174">
        <f ca="1">IF(AJ315&lt;=0,0,IF($C316-$CJ316&lt;=SUM($CL316:CX316),0,IF(BQ316+$C316-$CJ316-SUM($CL316:CX316)&gt;AJ315+AZ316,AJ315+AZ316-BQ316,$C316-$CJ316-SUM($CL316:CX316))))</f>
        <v>0</v>
      </c>
      <c r="CZ316" s="174">
        <f ca="1">IF(AK315&lt;=0,0,IF($C316-$CJ316&lt;=SUM($CL316:CY316),0,IF(BR316+$C316-$CJ316-SUM($CL316:CY316)&gt;AK315+BA316,AK315+BA316-BR316,$C316-$CJ316-SUM($CL316:CY316))))</f>
        <v>0</v>
      </c>
      <c r="DA316" s="176"/>
      <c r="DB316" s="176"/>
    </row>
    <row r="317" spans="1:106">
      <c r="A317" s="165" t="str">
        <f t="shared" ca="1" si="162"/>
        <v/>
      </c>
      <c r="B317" s="166" t="e">
        <f t="shared" ca="1" si="174"/>
        <v>#N/A</v>
      </c>
      <c r="C317" s="169" t="str">
        <f ca="1">IF(A317="","",IF(debteliminator,IF(($E$7-BS317)&lt;0,0,$E$7-BS317),0)+D317)</f>
        <v/>
      </c>
      <c r="D317" s="420"/>
      <c r="E317" s="172">
        <f t="shared" ca="1" si="175"/>
        <v>0</v>
      </c>
      <c r="F317" s="172">
        <f t="shared" ca="1" si="177"/>
        <v>0</v>
      </c>
      <c r="G317" s="172">
        <f t="shared" ca="1" si="178"/>
        <v>0</v>
      </c>
      <c r="H317" s="172">
        <f t="shared" ca="1" si="179"/>
        <v>0</v>
      </c>
      <c r="I317" s="172">
        <f t="shared" ca="1" si="180"/>
        <v>0</v>
      </c>
      <c r="J317" s="172">
        <f t="shared" ca="1" si="181"/>
        <v>0</v>
      </c>
      <c r="K317" s="172">
        <f t="shared" ca="1" si="182"/>
        <v>0</v>
      </c>
      <c r="L317" s="172">
        <f t="shared" ca="1" si="183"/>
        <v>0</v>
      </c>
      <c r="M317" s="172">
        <f t="shared" ca="1" si="184"/>
        <v>0</v>
      </c>
      <c r="N317" s="172">
        <f t="shared" ca="1" si="185"/>
        <v>0</v>
      </c>
      <c r="O317" s="172">
        <f t="shared" ca="1" si="186"/>
        <v>0</v>
      </c>
      <c r="P317" s="172">
        <f t="shared" ca="1" si="187"/>
        <v>0</v>
      </c>
      <c r="Q317" s="172">
        <f t="shared" ca="1" si="188"/>
        <v>0</v>
      </c>
      <c r="R317" s="172">
        <f t="shared" ca="1" si="189"/>
        <v>0</v>
      </c>
      <c r="S317" s="172">
        <f t="shared" ca="1" si="190"/>
        <v>0</v>
      </c>
      <c r="U317" s="169">
        <f t="shared" ca="1" si="163"/>
        <v>0</v>
      </c>
      <c r="V317" s="173">
        <f t="shared" ca="1" si="164"/>
        <v>0</v>
      </c>
      <c r="W317" s="174">
        <f t="shared" ca="1" si="165"/>
        <v>0</v>
      </c>
      <c r="X317" s="174">
        <f t="shared" ca="1" si="194"/>
        <v>0</v>
      </c>
      <c r="Y317" s="174">
        <f t="shared" ca="1" si="194"/>
        <v>0</v>
      </c>
      <c r="Z317" s="174">
        <f t="shared" ca="1" si="194"/>
        <v>0</v>
      </c>
      <c r="AA317" s="174">
        <f t="shared" ca="1" si="194"/>
        <v>0</v>
      </c>
      <c r="AB317" s="174">
        <f t="shared" ca="1" si="194"/>
        <v>0</v>
      </c>
      <c r="AC317" s="174">
        <f t="shared" ca="1" si="194"/>
        <v>0</v>
      </c>
      <c r="AD317" s="174">
        <f t="shared" ca="1" si="194"/>
        <v>0</v>
      </c>
      <c r="AE317" s="174">
        <f t="shared" ca="1" si="194"/>
        <v>0</v>
      </c>
      <c r="AF317" s="174">
        <f t="shared" ca="1" si="194"/>
        <v>0</v>
      </c>
      <c r="AG317" s="174">
        <f t="shared" ca="1" si="194"/>
        <v>0</v>
      </c>
      <c r="AH317" s="174">
        <f t="shared" ca="1" si="194"/>
        <v>0</v>
      </c>
      <c r="AI317" s="174">
        <f t="shared" ca="1" si="194"/>
        <v>0</v>
      </c>
      <c r="AJ317" s="174">
        <f t="shared" ca="1" si="194"/>
        <v>0</v>
      </c>
      <c r="AK317" s="174">
        <f t="shared" ca="1" si="194"/>
        <v>0</v>
      </c>
      <c r="AL317" s="179"/>
      <c r="AM317" s="174">
        <f t="shared" ca="1" si="167"/>
        <v>0</v>
      </c>
      <c r="AN317" s="174">
        <f t="shared" ca="1" si="195"/>
        <v>0</v>
      </c>
      <c r="AO317" s="174">
        <f t="shared" ca="1" si="195"/>
        <v>0</v>
      </c>
      <c r="AP317" s="174">
        <f t="shared" ca="1" si="195"/>
        <v>0</v>
      </c>
      <c r="AQ317" s="174">
        <f t="shared" ca="1" si="195"/>
        <v>0</v>
      </c>
      <c r="AR317" s="174">
        <f t="shared" ca="1" si="195"/>
        <v>0</v>
      </c>
      <c r="AS317" s="174">
        <f t="shared" ca="1" si="195"/>
        <v>0</v>
      </c>
      <c r="AT317" s="174">
        <f t="shared" ca="1" si="195"/>
        <v>0</v>
      </c>
      <c r="AU317" s="174">
        <f t="shared" ca="1" si="195"/>
        <v>0</v>
      </c>
      <c r="AV317" s="174">
        <f t="shared" ca="1" si="195"/>
        <v>0</v>
      </c>
      <c r="AW317" s="174">
        <f t="shared" ca="1" si="195"/>
        <v>0</v>
      </c>
      <c r="AX317" s="174">
        <f t="shared" ca="1" si="195"/>
        <v>0</v>
      </c>
      <c r="AY317" s="174">
        <f t="shared" ca="1" si="195"/>
        <v>0</v>
      </c>
      <c r="AZ317" s="174">
        <f t="shared" ca="1" si="195"/>
        <v>0</v>
      </c>
      <c r="BA317" s="174">
        <f t="shared" ca="1" si="195"/>
        <v>0</v>
      </c>
      <c r="BB317" s="175">
        <f t="shared" ca="1" si="169"/>
        <v>0</v>
      </c>
      <c r="BC317" s="176"/>
      <c r="BD317" s="174">
        <f t="shared" ca="1" si="170"/>
        <v>0</v>
      </c>
      <c r="BE317" s="174">
        <f t="shared" ca="1" si="196"/>
        <v>0</v>
      </c>
      <c r="BF317" s="174">
        <f t="shared" ca="1" si="196"/>
        <v>0</v>
      </c>
      <c r="BG317" s="174">
        <f t="shared" ca="1" si="196"/>
        <v>0</v>
      </c>
      <c r="BH317" s="174">
        <f t="shared" ca="1" si="196"/>
        <v>0</v>
      </c>
      <c r="BI317" s="174">
        <f t="shared" ca="1" si="196"/>
        <v>0</v>
      </c>
      <c r="BJ317" s="174">
        <f t="shared" ca="1" si="196"/>
        <v>0</v>
      </c>
      <c r="BK317" s="174">
        <f t="shared" ca="1" si="196"/>
        <v>0</v>
      </c>
      <c r="BL317" s="174">
        <f t="shared" ca="1" si="196"/>
        <v>0</v>
      </c>
      <c r="BM317" s="174">
        <f t="shared" ca="1" si="196"/>
        <v>0</v>
      </c>
      <c r="BN317" s="174">
        <f t="shared" ca="1" si="196"/>
        <v>0</v>
      </c>
      <c r="BO317" s="174">
        <f t="shared" ca="1" si="196"/>
        <v>0</v>
      </c>
      <c r="BP317" s="174">
        <f t="shared" ca="1" si="196"/>
        <v>0</v>
      </c>
      <c r="BQ317" s="174">
        <f t="shared" ca="1" si="196"/>
        <v>0</v>
      </c>
      <c r="BR317" s="174">
        <f t="shared" ca="1" si="196"/>
        <v>0</v>
      </c>
      <c r="BS317" s="177">
        <f t="shared" ca="1" si="172"/>
        <v>0</v>
      </c>
      <c r="BT317" s="175"/>
      <c r="BU317" s="178">
        <f ca="1">IF(NOT(debteliminator),0,IF(OR(E$11=0,W316+AM317-BD317&lt;=E$11),0,MIN(W316+AM317-BD317-E$11,$C317)))</f>
        <v>0</v>
      </c>
      <c r="BV317" s="174">
        <f ca="1">IF(NOT(debteliminator),0,IF(OR(F$11=0,X316+AN317-BE317&lt;=F$11),0,MIN(X316+AN317-BE317-F$11,$C317-SUM($BU317:BU317))))</f>
        <v>0</v>
      </c>
      <c r="BW317" s="174">
        <f ca="1">IF(NOT(debteliminator),0,IF(OR(G$11=0,Y316+AO317-BF317&lt;=G$11),0,MIN(Y316+AO317-BF317-G$11,$C317-SUM($BU317:BV317))))</f>
        <v>0</v>
      </c>
      <c r="BX317" s="174">
        <f ca="1">IF(NOT(debteliminator),0,IF(OR(H$11=0,Z316+AP317-BG317&lt;=H$11),0,MIN(Z316+AP317-BG317-H$11,$C317-SUM($BU317:BW317))))</f>
        <v>0</v>
      </c>
      <c r="BY317" s="174">
        <f ca="1">IF(NOT(debteliminator),0,IF(OR(I$11=0,AA316+AQ317-BH317&lt;=I$11),0,MIN(AA316+AQ317-BH317-I$11,$C317-SUM($BU317:BX317))))</f>
        <v>0</v>
      </c>
      <c r="BZ317" s="174">
        <f ca="1">IF(NOT(debteliminator),0,IF(OR(J$11=0,AB316+AR317-BI317&lt;=J$11),0,MIN(AB316+AR317-BI317-J$11,$C317-SUM($BU317:BY317))))</f>
        <v>0</v>
      </c>
      <c r="CA317" s="174">
        <f ca="1">IF(NOT(debteliminator),0,IF(OR(K$11=0,AC316+AS317-BJ317&lt;=K$11),0,MIN(AC316+AS317-BJ317-K$11,$C317-SUM($BU317:BZ317))))</f>
        <v>0</v>
      </c>
      <c r="CB317" s="174">
        <f ca="1">IF(NOT(debteliminator),0,IF(OR(L$11=0,AD316+AT317-BK317&lt;=L$11),0,MIN(AD316+AT317-BK317-L$11,$C317-SUM($BU317:CA317))))</f>
        <v>0</v>
      </c>
      <c r="CC317" s="174">
        <f ca="1">IF(NOT(debteliminator),0,IF(OR(M$11=0,AE316+AU317-BL317&lt;=M$11),0,MIN(AE316+AU317-BL317-M$11,$C317-SUM($BU317:CB317))))</f>
        <v>0</v>
      </c>
      <c r="CD317" s="174">
        <f ca="1">IF(NOT(debteliminator),0,IF(OR(N$11=0,AF316+AV317-BM317&lt;=N$11),0,MIN(AF316+AV317-BM317-N$11,$C317-SUM($BU317:CC317))))</f>
        <v>0</v>
      </c>
      <c r="CE317" s="174">
        <f ca="1">IF(NOT(debteliminator),0,IF(OR(O$11=0,AG316+AW317-BN317&lt;=O$11),0,MIN(AG316+AW317-BN317-O$11,$C317-SUM($BU317:CD317))))</f>
        <v>0</v>
      </c>
      <c r="CF317" s="174">
        <f ca="1">IF(NOT(debteliminator),0,IF(OR(P$11=0,AH316+AX317-BO317&lt;=P$11),0,MIN(AH316+AX317-BO317-P$11,$C317-SUM($BU317:CE317))))</f>
        <v>0</v>
      </c>
      <c r="CG317" s="174">
        <f ca="1">IF(NOT(debteliminator),0,IF(OR(Q$11=0,AI316+AY317-BP317&lt;=Q$11),0,MIN(AI316+AY317-BP317-Q$11,$C317-SUM($BU317:CF317))))</f>
        <v>0</v>
      </c>
      <c r="CH317" s="174">
        <f ca="1">IF(NOT(debteliminator),0,IF(OR(R$11=0,AJ316+AZ317-BQ317&lt;=R$11),0,MIN(AJ316+AZ317-BQ317-R$11,$C317-SUM($BU317:CG317))))</f>
        <v>0</v>
      </c>
      <c r="CI317" s="174">
        <f ca="1">IF(NOT(debteliminator),0,IF(OR(S$11=0,AK316+BA317-BR317&lt;=S$11),0,MIN(AK316+BA317-BR317-S$11,$C317-SUM($BU317:CH317))))</f>
        <v>0</v>
      </c>
      <c r="CJ317" s="177">
        <f t="shared" ca="1" si="173"/>
        <v>0</v>
      </c>
      <c r="CL317" s="178">
        <f t="shared" ca="1" si="176"/>
        <v>0</v>
      </c>
      <c r="CM317" s="174">
        <f ca="1">IF(X316&lt;=0,0,IF($C317-$CJ317&lt;=SUM($CL317:CL317),0,IF(BE317+$C317-$CJ317-SUM($CL317:CL317)&gt;X316+AN317,X316+AN317-BE317,$C317-$CJ317-SUM($CL317:CL317))))</f>
        <v>0</v>
      </c>
      <c r="CN317" s="174">
        <f ca="1">IF(Y316&lt;=0,0,IF($C317-$CJ317&lt;=SUM($CL317:CM317),0,IF(BF317+$C317-$CJ317-SUM($CL317:CM317)&gt;Y316+AO317,Y316+AO317-BF317,$C317-$CJ317-SUM($CL317:CM317))))</f>
        <v>0</v>
      </c>
      <c r="CO317" s="174">
        <f ca="1">IF(Z316&lt;=0,0,IF($C317-$CJ317&lt;=SUM($CL317:CN317),0,IF(BG317+$C317-$CJ317-SUM($CL317:CN317)&gt;Z316+AP317,Z316+AP317-BG317,$C317-$CJ317-SUM($CL317:CN317))))</f>
        <v>0</v>
      </c>
      <c r="CP317" s="174">
        <f ca="1">IF(AA316&lt;=0,0,IF($C317-$CJ317&lt;=SUM($CL317:CO317),0,IF(BH317+$C317-$CJ317-SUM($CL317:CO317)&gt;AA316+AQ317,AA316+AQ317-BH317,$C317-$CJ317-SUM($CL317:CO317))))</f>
        <v>0</v>
      </c>
      <c r="CQ317" s="174">
        <f ca="1">IF(AB316&lt;=0,0,IF($C317-$CJ317&lt;=SUM($CL317:CP317),0,IF(BI317+$C317-$CJ317-SUM($CL317:CP317)&gt;AB316+AR317,AB316+AR317-BI317,$C317-$CJ317-SUM($CL317:CP317))))</f>
        <v>0</v>
      </c>
      <c r="CR317" s="174">
        <f ca="1">IF(AC316&lt;=0,0,IF($C317-$CJ317&lt;=SUM($CL317:CQ317),0,IF(BJ317+$C317-$CJ317-SUM($CL317:CQ317)&gt;AC316+AS317,AC316+AS317-BJ317,$C317-$CJ317-SUM($CL317:CQ317))))</f>
        <v>0</v>
      </c>
      <c r="CS317" s="174">
        <f ca="1">IF(AD316&lt;=0,0,IF($C317-$CJ317&lt;=SUM($CL317:CR317),0,IF(BK317+$C317-$CJ317-SUM($CL317:CR317)&gt;AD316+AT317,AD316+AT317-BK317,$C317-$CJ317-SUM($CL317:CR317))))</f>
        <v>0</v>
      </c>
      <c r="CT317" s="174">
        <f ca="1">IF(AE316&lt;=0,0,IF($C317-$CJ317&lt;=SUM($CL317:CS317),0,IF(BL317+$C317-$CJ317-SUM($CL317:CS317)&gt;AE316+AU317,AE316+AU317-BL317,$C317-$CJ317-SUM($CL317:CS317))))</f>
        <v>0</v>
      </c>
      <c r="CU317" s="174">
        <f ca="1">IF(AF316&lt;=0,0,IF($C317-$CJ317&lt;=SUM($CL317:CT317),0,IF(BM317+$C317-$CJ317-SUM($CL317:CT317)&gt;AF316+AV317,AF316+AV317-BM317,$C317-$CJ317-SUM($CL317:CT317))))</f>
        <v>0</v>
      </c>
      <c r="CV317" s="174">
        <f ca="1">IF(AG316&lt;=0,0,IF($C317-$CJ317&lt;=SUM($CL317:CU317),0,IF(BN317+$C317-$CJ317-SUM($CL317:CU317)&gt;AG316+AW317,AG316+AW317-BN317,$C317-$CJ317-SUM($CL317:CU317))))</f>
        <v>0</v>
      </c>
      <c r="CW317" s="174">
        <f ca="1">IF(AH316&lt;=0,0,IF($C317-$CJ317&lt;=SUM($CL317:CV317),0,IF(BO317+$C317-$CJ317-SUM($CL317:CV317)&gt;AH316+AX317,AH316+AX317-BO317,$C317-$CJ317-SUM($CL317:CV317))))</f>
        <v>0</v>
      </c>
      <c r="CX317" s="174">
        <f ca="1">IF(AI316&lt;=0,0,IF($C317-$CJ317&lt;=SUM($CL317:CW317),0,IF(BP317+$C317-$CJ317-SUM($CL317:CW317)&gt;AI316+AY317,AI316+AY317-BP317,$C317-$CJ317-SUM($CL317:CW317))))</f>
        <v>0</v>
      </c>
      <c r="CY317" s="174">
        <f ca="1">IF(AJ316&lt;=0,0,IF($C317-$CJ317&lt;=SUM($CL317:CX317),0,IF(BQ317+$C317-$CJ317-SUM($CL317:CX317)&gt;AJ316+AZ317,AJ316+AZ317-BQ317,$C317-$CJ317-SUM($CL317:CX317))))</f>
        <v>0</v>
      </c>
      <c r="CZ317" s="174">
        <f ca="1">IF(AK316&lt;=0,0,IF($C317-$CJ317&lt;=SUM($CL317:CY317),0,IF(BR317+$C317-$CJ317-SUM($CL317:CY317)&gt;AK316+BA317,AK316+BA317-BR317,$C317-$CJ317-SUM($CL317:CY317))))</f>
        <v>0</v>
      </c>
      <c r="DA317" s="176"/>
      <c r="DB317" s="176"/>
    </row>
    <row r="318" spans="1:106">
      <c r="A318" s="165" t="str">
        <f t="shared" ca="1" si="162"/>
        <v/>
      </c>
      <c r="B318" s="166" t="e">
        <f t="shared" ca="1" si="174"/>
        <v>#N/A</v>
      </c>
      <c r="C318" s="169" t="str">
        <f ca="1">IF(A318="","",IF(debteliminator,IF(($E$7-BS318)&lt;0,0,$E$7-BS318),0)+D318)</f>
        <v/>
      </c>
      <c r="D318" s="420"/>
      <c r="E318" s="172">
        <f t="shared" ca="1" si="175"/>
        <v>0</v>
      </c>
      <c r="F318" s="172">
        <f t="shared" ca="1" si="177"/>
        <v>0</v>
      </c>
      <c r="G318" s="172">
        <f t="shared" ca="1" si="178"/>
        <v>0</v>
      </c>
      <c r="H318" s="172">
        <f t="shared" ca="1" si="179"/>
        <v>0</v>
      </c>
      <c r="I318" s="172">
        <f t="shared" ca="1" si="180"/>
        <v>0</v>
      </c>
      <c r="J318" s="172">
        <f t="shared" ca="1" si="181"/>
        <v>0</v>
      </c>
      <c r="K318" s="172">
        <f t="shared" ca="1" si="182"/>
        <v>0</v>
      </c>
      <c r="L318" s="172">
        <f t="shared" ca="1" si="183"/>
        <v>0</v>
      </c>
      <c r="M318" s="172">
        <f t="shared" ca="1" si="184"/>
        <v>0</v>
      </c>
      <c r="N318" s="172">
        <f t="shared" ca="1" si="185"/>
        <v>0</v>
      </c>
      <c r="O318" s="172">
        <f t="shared" ca="1" si="186"/>
        <v>0</v>
      </c>
      <c r="P318" s="172">
        <f t="shared" ca="1" si="187"/>
        <v>0</v>
      </c>
      <c r="Q318" s="172">
        <f t="shared" ca="1" si="188"/>
        <v>0</v>
      </c>
      <c r="R318" s="172">
        <f t="shared" ca="1" si="189"/>
        <v>0</v>
      </c>
      <c r="S318" s="172">
        <f t="shared" ca="1" si="190"/>
        <v>0</v>
      </c>
      <c r="U318" s="169">
        <f t="shared" ca="1" si="163"/>
        <v>0</v>
      </c>
      <c r="V318" s="173">
        <f t="shared" ca="1" si="164"/>
        <v>0</v>
      </c>
      <c r="W318" s="174">
        <f t="shared" ca="1" si="165"/>
        <v>0</v>
      </c>
      <c r="X318" s="174">
        <f t="shared" ca="1" si="194"/>
        <v>0</v>
      </c>
      <c r="Y318" s="174">
        <f t="shared" ca="1" si="194"/>
        <v>0</v>
      </c>
      <c r="Z318" s="174">
        <f t="shared" ca="1" si="194"/>
        <v>0</v>
      </c>
      <c r="AA318" s="174">
        <f t="shared" ca="1" si="194"/>
        <v>0</v>
      </c>
      <c r="AB318" s="174">
        <f t="shared" ca="1" si="194"/>
        <v>0</v>
      </c>
      <c r="AC318" s="174">
        <f t="shared" ca="1" si="194"/>
        <v>0</v>
      </c>
      <c r="AD318" s="174">
        <f t="shared" ca="1" si="194"/>
        <v>0</v>
      </c>
      <c r="AE318" s="174">
        <f t="shared" ca="1" si="194"/>
        <v>0</v>
      </c>
      <c r="AF318" s="174">
        <f t="shared" ca="1" si="194"/>
        <v>0</v>
      </c>
      <c r="AG318" s="174">
        <f t="shared" ca="1" si="194"/>
        <v>0</v>
      </c>
      <c r="AH318" s="174">
        <f t="shared" ca="1" si="194"/>
        <v>0</v>
      </c>
      <c r="AI318" s="174">
        <f t="shared" ca="1" si="194"/>
        <v>0</v>
      </c>
      <c r="AJ318" s="174">
        <f t="shared" ca="1" si="194"/>
        <v>0</v>
      </c>
      <c r="AK318" s="174">
        <f t="shared" ca="1" si="194"/>
        <v>0</v>
      </c>
      <c r="AL318" s="179"/>
      <c r="AM318" s="174">
        <f t="shared" ca="1" si="167"/>
        <v>0</v>
      </c>
      <c r="AN318" s="174">
        <f t="shared" ca="1" si="195"/>
        <v>0</v>
      </c>
      <c r="AO318" s="174">
        <f t="shared" ca="1" si="195"/>
        <v>0</v>
      </c>
      <c r="AP318" s="174">
        <f t="shared" ca="1" si="195"/>
        <v>0</v>
      </c>
      <c r="AQ318" s="174">
        <f t="shared" ca="1" si="195"/>
        <v>0</v>
      </c>
      <c r="AR318" s="174">
        <f t="shared" ca="1" si="195"/>
        <v>0</v>
      </c>
      <c r="AS318" s="174">
        <f t="shared" ca="1" si="195"/>
        <v>0</v>
      </c>
      <c r="AT318" s="174">
        <f t="shared" ca="1" si="195"/>
        <v>0</v>
      </c>
      <c r="AU318" s="174">
        <f t="shared" ca="1" si="195"/>
        <v>0</v>
      </c>
      <c r="AV318" s="174">
        <f t="shared" ca="1" si="195"/>
        <v>0</v>
      </c>
      <c r="AW318" s="174">
        <f t="shared" ca="1" si="195"/>
        <v>0</v>
      </c>
      <c r="AX318" s="174">
        <f t="shared" ca="1" si="195"/>
        <v>0</v>
      </c>
      <c r="AY318" s="174">
        <f t="shared" ca="1" si="195"/>
        <v>0</v>
      </c>
      <c r="AZ318" s="174">
        <f t="shared" ca="1" si="195"/>
        <v>0</v>
      </c>
      <c r="BA318" s="174">
        <f t="shared" ca="1" si="195"/>
        <v>0</v>
      </c>
      <c r="BB318" s="175">
        <f t="shared" ca="1" si="169"/>
        <v>0</v>
      </c>
      <c r="BC318" s="176"/>
      <c r="BD318" s="174">
        <f t="shared" ca="1" si="170"/>
        <v>0</v>
      </c>
      <c r="BE318" s="174">
        <f t="shared" ca="1" si="196"/>
        <v>0</v>
      </c>
      <c r="BF318" s="174">
        <f t="shared" ca="1" si="196"/>
        <v>0</v>
      </c>
      <c r="BG318" s="174">
        <f t="shared" ca="1" si="196"/>
        <v>0</v>
      </c>
      <c r="BH318" s="174">
        <f t="shared" ca="1" si="196"/>
        <v>0</v>
      </c>
      <c r="BI318" s="174">
        <f t="shared" ca="1" si="196"/>
        <v>0</v>
      </c>
      <c r="BJ318" s="174">
        <f t="shared" ca="1" si="196"/>
        <v>0</v>
      </c>
      <c r="BK318" s="174">
        <f t="shared" ca="1" si="196"/>
        <v>0</v>
      </c>
      <c r="BL318" s="174">
        <f t="shared" ca="1" si="196"/>
        <v>0</v>
      </c>
      <c r="BM318" s="174">
        <f t="shared" ca="1" si="196"/>
        <v>0</v>
      </c>
      <c r="BN318" s="174">
        <f t="shared" ca="1" si="196"/>
        <v>0</v>
      </c>
      <c r="BO318" s="174">
        <f t="shared" ca="1" si="196"/>
        <v>0</v>
      </c>
      <c r="BP318" s="174">
        <f t="shared" ca="1" si="196"/>
        <v>0</v>
      </c>
      <c r="BQ318" s="174">
        <f t="shared" ca="1" si="196"/>
        <v>0</v>
      </c>
      <c r="BR318" s="174">
        <f t="shared" ca="1" si="196"/>
        <v>0</v>
      </c>
      <c r="BS318" s="177">
        <f t="shared" ca="1" si="172"/>
        <v>0</v>
      </c>
      <c r="BT318" s="175"/>
      <c r="BU318" s="178">
        <f ca="1">IF(NOT(debteliminator),0,IF(OR(E$11=0,W317+AM318-BD318&lt;=E$11),0,MIN(W317+AM318-BD318-E$11,$C318)))</f>
        <v>0</v>
      </c>
      <c r="BV318" s="174">
        <f ca="1">IF(NOT(debteliminator),0,IF(OR(F$11=0,X317+AN318-BE318&lt;=F$11),0,MIN(X317+AN318-BE318-F$11,$C318-SUM($BU318:BU318))))</f>
        <v>0</v>
      </c>
      <c r="BW318" s="174">
        <f ca="1">IF(NOT(debteliminator),0,IF(OR(G$11=0,Y317+AO318-BF318&lt;=G$11),0,MIN(Y317+AO318-BF318-G$11,$C318-SUM($BU318:BV318))))</f>
        <v>0</v>
      </c>
      <c r="BX318" s="174">
        <f ca="1">IF(NOT(debteliminator),0,IF(OR(H$11=0,Z317+AP318-BG318&lt;=H$11),0,MIN(Z317+AP318-BG318-H$11,$C318-SUM($BU318:BW318))))</f>
        <v>0</v>
      </c>
      <c r="BY318" s="174">
        <f ca="1">IF(NOT(debteliminator),0,IF(OR(I$11=0,AA317+AQ318-BH318&lt;=I$11),0,MIN(AA317+AQ318-BH318-I$11,$C318-SUM($BU318:BX318))))</f>
        <v>0</v>
      </c>
      <c r="BZ318" s="174">
        <f ca="1">IF(NOT(debteliminator),0,IF(OR(J$11=0,AB317+AR318-BI318&lt;=J$11),0,MIN(AB317+AR318-BI318-J$11,$C318-SUM($BU318:BY318))))</f>
        <v>0</v>
      </c>
      <c r="CA318" s="174">
        <f ca="1">IF(NOT(debteliminator),0,IF(OR(K$11=0,AC317+AS318-BJ318&lt;=K$11),0,MIN(AC317+AS318-BJ318-K$11,$C318-SUM($BU318:BZ318))))</f>
        <v>0</v>
      </c>
      <c r="CB318" s="174">
        <f ca="1">IF(NOT(debteliminator),0,IF(OR(L$11=0,AD317+AT318-BK318&lt;=L$11),0,MIN(AD317+AT318-BK318-L$11,$C318-SUM($BU318:CA318))))</f>
        <v>0</v>
      </c>
      <c r="CC318" s="174">
        <f ca="1">IF(NOT(debteliminator),0,IF(OR(M$11=0,AE317+AU318-BL318&lt;=M$11),0,MIN(AE317+AU318-BL318-M$11,$C318-SUM($BU318:CB318))))</f>
        <v>0</v>
      </c>
      <c r="CD318" s="174">
        <f ca="1">IF(NOT(debteliminator),0,IF(OR(N$11=0,AF317+AV318-BM318&lt;=N$11),0,MIN(AF317+AV318-BM318-N$11,$C318-SUM($BU318:CC318))))</f>
        <v>0</v>
      </c>
      <c r="CE318" s="174">
        <f ca="1">IF(NOT(debteliminator),0,IF(OR(O$11=0,AG317+AW318-BN318&lt;=O$11),0,MIN(AG317+AW318-BN318-O$11,$C318-SUM($BU318:CD318))))</f>
        <v>0</v>
      </c>
      <c r="CF318" s="174">
        <f ca="1">IF(NOT(debteliminator),0,IF(OR(P$11=0,AH317+AX318-BO318&lt;=P$11),0,MIN(AH317+AX318-BO318-P$11,$C318-SUM($BU318:CE318))))</f>
        <v>0</v>
      </c>
      <c r="CG318" s="174">
        <f ca="1">IF(NOT(debteliminator),0,IF(OR(Q$11=0,AI317+AY318-BP318&lt;=Q$11),0,MIN(AI317+AY318-BP318-Q$11,$C318-SUM($BU318:CF318))))</f>
        <v>0</v>
      </c>
      <c r="CH318" s="174">
        <f ca="1">IF(NOT(debteliminator),0,IF(OR(R$11=0,AJ317+AZ318-BQ318&lt;=R$11),0,MIN(AJ317+AZ318-BQ318-R$11,$C318-SUM($BU318:CG318))))</f>
        <v>0</v>
      </c>
      <c r="CI318" s="174">
        <f ca="1">IF(NOT(debteliminator),0,IF(OR(S$11=0,AK317+BA318-BR318&lt;=S$11),0,MIN(AK317+BA318-BR318-S$11,$C318-SUM($BU318:CH318))))</f>
        <v>0</v>
      </c>
      <c r="CJ318" s="177">
        <f t="shared" ca="1" si="173"/>
        <v>0</v>
      </c>
      <c r="CL318" s="178">
        <f t="shared" ca="1" si="176"/>
        <v>0</v>
      </c>
      <c r="CM318" s="174">
        <f ca="1">IF(X317&lt;=0,0,IF($C318-$CJ318&lt;=SUM($CL318:CL318),0,IF(BE318+$C318-$CJ318-SUM($CL318:CL318)&gt;X317+AN318,X317+AN318-BE318,$C318-$CJ318-SUM($CL318:CL318))))</f>
        <v>0</v>
      </c>
      <c r="CN318" s="174">
        <f ca="1">IF(Y317&lt;=0,0,IF($C318-$CJ318&lt;=SUM($CL318:CM318),0,IF(BF318+$C318-$CJ318-SUM($CL318:CM318)&gt;Y317+AO318,Y317+AO318-BF318,$C318-$CJ318-SUM($CL318:CM318))))</f>
        <v>0</v>
      </c>
      <c r="CO318" s="174">
        <f ca="1">IF(Z317&lt;=0,0,IF($C318-$CJ318&lt;=SUM($CL318:CN318),0,IF(BG318+$C318-$CJ318-SUM($CL318:CN318)&gt;Z317+AP318,Z317+AP318-BG318,$C318-$CJ318-SUM($CL318:CN318))))</f>
        <v>0</v>
      </c>
      <c r="CP318" s="174">
        <f ca="1">IF(AA317&lt;=0,0,IF($C318-$CJ318&lt;=SUM($CL318:CO318),0,IF(BH318+$C318-$CJ318-SUM($CL318:CO318)&gt;AA317+AQ318,AA317+AQ318-BH318,$C318-$CJ318-SUM($CL318:CO318))))</f>
        <v>0</v>
      </c>
      <c r="CQ318" s="174">
        <f ca="1">IF(AB317&lt;=0,0,IF($C318-$CJ318&lt;=SUM($CL318:CP318),0,IF(BI318+$C318-$CJ318-SUM($CL318:CP318)&gt;AB317+AR318,AB317+AR318-BI318,$C318-$CJ318-SUM($CL318:CP318))))</f>
        <v>0</v>
      </c>
      <c r="CR318" s="174">
        <f ca="1">IF(AC317&lt;=0,0,IF($C318-$CJ318&lt;=SUM($CL318:CQ318),0,IF(BJ318+$C318-$CJ318-SUM($CL318:CQ318)&gt;AC317+AS318,AC317+AS318-BJ318,$C318-$CJ318-SUM($CL318:CQ318))))</f>
        <v>0</v>
      </c>
      <c r="CS318" s="174">
        <f ca="1">IF(AD317&lt;=0,0,IF($C318-$CJ318&lt;=SUM($CL318:CR318),0,IF(BK318+$C318-$CJ318-SUM($CL318:CR318)&gt;AD317+AT318,AD317+AT318-BK318,$C318-$CJ318-SUM($CL318:CR318))))</f>
        <v>0</v>
      </c>
      <c r="CT318" s="174">
        <f ca="1">IF(AE317&lt;=0,0,IF($C318-$CJ318&lt;=SUM($CL318:CS318),0,IF(BL318+$C318-$CJ318-SUM($CL318:CS318)&gt;AE317+AU318,AE317+AU318-BL318,$C318-$CJ318-SUM($CL318:CS318))))</f>
        <v>0</v>
      </c>
      <c r="CU318" s="174">
        <f ca="1">IF(AF317&lt;=0,0,IF($C318-$CJ318&lt;=SUM($CL318:CT318),0,IF(BM318+$C318-$CJ318-SUM($CL318:CT318)&gt;AF317+AV318,AF317+AV318-BM318,$C318-$CJ318-SUM($CL318:CT318))))</f>
        <v>0</v>
      </c>
      <c r="CV318" s="174">
        <f ca="1">IF(AG317&lt;=0,0,IF($C318-$CJ318&lt;=SUM($CL318:CU318),0,IF(BN318+$C318-$CJ318-SUM($CL318:CU318)&gt;AG317+AW318,AG317+AW318-BN318,$C318-$CJ318-SUM($CL318:CU318))))</f>
        <v>0</v>
      </c>
      <c r="CW318" s="174">
        <f ca="1">IF(AH317&lt;=0,0,IF($C318-$CJ318&lt;=SUM($CL318:CV318),0,IF(BO318+$C318-$CJ318-SUM($CL318:CV318)&gt;AH317+AX318,AH317+AX318-BO318,$C318-$CJ318-SUM($CL318:CV318))))</f>
        <v>0</v>
      </c>
      <c r="CX318" s="174">
        <f ca="1">IF(AI317&lt;=0,0,IF($C318-$CJ318&lt;=SUM($CL318:CW318),0,IF(BP318+$C318-$CJ318-SUM($CL318:CW318)&gt;AI317+AY318,AI317+AY318-BP318,$C318-$CJ318-SUM($CL318:CW318))))</f>
        <v>0</v>
      </c>
      <c r="CY318" s="174">
        <f ca="1">IF(AJ317&lt;=0,0,IF($C318-$CJ318&lt;=SUM($CL318:CX318),0,IF(BQ318+$C318-$CJ318-SUM($CL318:CX318)&gt;AJ317+AZ318,AJ317+AZ318-BQ318,$C318-$CJ318-SUM($CL318:CX318))))</f>
        <v>0</v>
      </c>
      <c r="CZ318" s="174">
        <f ca="1">IF(AK317&lt;=0,0,IF($C318-$CJ318&lt;=SUM($CL318:CY318),0,IF(BR318+$C318-$CJ318-SUM($CL318:CY318)&gt;AK317+BA318,AK317+BA318-BR318,$C318-$CJ318-SUM($CL318:CY318))))</f>
        <v>0</v>
      </c>
      <c r="DA318" s="176"/>
      <c r="DB318" s="176"/>
    </row>
    <row r="319" spans="1:106">
      <c r="A319" s="165" t="str">
        <f t="shared" ca="1" si="162"/>
        <v/>
      </c>
      <c r="B319" s="166" t="e">
        <f t="shared" ca="1" si="174"/>
        <v>#N/A</v>
      </c>
      <c r="C319" s="169" t="str">
        <f ca="1">IF(A319="","",IF(debteliminator,IF(($E$7-BS319)&lt;0,0,$E$7-BS319),0)+D319)</f>
        <v/>
      </c>
      <c r="D319" s="420"/>
      <c r="E319" s="172">
        <f t="shared" ca="1" si="175"/>
        <v>0</v>
      </c>
      <c r="F319" s="172">
        <f t="shared" ca="1" si="177"/>
        <v>0</v>
      </c>
      <c r="G319" s="172">
        <f t="shared" ca="1" si="178"/>
        <v>0</v>
      </c>
      <c r="H319" s="172">
        <f t="shared" ca="1" si="179"/>
        <v>0</v>
      </c>
      <c r="I319" s="172">
        <f t="shared" ca="1" si="180"/>
        <v>0</v>
      </c>
      <c r="J319" s="172">
        <f t="shared" ca="1" si="181"/>
        <v>0</v>
      </c>
      <c r="K319" s="172">
        <f t="shared" ca="1" si="182"/>
        <v>0</v>
      </c>
      <c r="L319" s="172">
        <f t="shared" ca="1" si="183"/>
        <v>0</v>
      </c>
      <c r="M319" s="172">
        <f t="shared" ca="1" si="184"/>
        <v>0</v>
      </c>
      <c r="N319" s="172">
        <f t="shared" ca="1" si="185"/>
        <v>0</v>
      </c>
      <c r="O319" s="172">
        <f t="shared" ca="1" si="186"/>
        <v>0</v>
      </c>
      <c r="P319" s="172">
        <f t="shared" ca="1" si="187"/>
        <v>0</v>
      </c>
      <c r="Q319" s="172">
        <f t="shared" ca="1" si="188"/>
        <v>0</v>
      </c>
      <c r="R319" s="172">
        <f t="shared" ca="1" si="189"/>
        <v>0</v>
      </c>
      <c r="S319" s="172">
        <f t="shared" ca="1" si="190"/>
        <v>0</v>
      </c>
      <c r="U319" s="169">
        <f t="shared" ca="1" si="163"/>
        <v>0</v>
      </c>
      <c r="V319" s="173">
        <f t="shared" ca="1" si="164"/>
        <v>0</v>
      </c>
      <c r="W319" s="174">
        <f t="shared" ca="1" si="165"/>
        <v>0</v>
      </c>
      <c r="X319" s="174">
        <f t="shared" ca="1" si="194"/>
        <v>0</v>
      </c>
      <c r="Y319" s="174">
        <f t="shared" ca="1" si="194"/>
        <v>0</v>
      </c>
      <c r="Z319" s="174">
        <f t="shared" ca="1" si="194"/>
        <v>0</v>
      </c>
      <c r="AA319" s="174">
        <f t="shared" ca="1" si="194"/>
        <v>0</v>
      </c>
      <c r="AB319" s="174">
        <f t="shared" ca="1" si="194"/>
        <v>0</v>
      </c>
      <c r="AC319" s="174">
        <f t="shared" ca="1" si="194"/>
        <v>0</v>
      </c>
      <c r="AD319" s="174">
        <f t="shared" ca="1" si="194"/>
        <v>0</v>
      </c>
      <c r="AE319" s="174">
        <f t="shared" ca="1" si="194"/>
        <v>0</v>
      </c>
      <c r="AF319" s="174">
        <f t="shared" ca="1" si="194"/>
        <v>0</v>
      </c>
      <c r="AG319" s="174">
        <f t="shared" ca="1" si="194"/>
        <v>0</v>
      </c>
      <c r="AH319" s="174">
        <f t="shared" ca="1" si="194"/>
        <v>0</v>
      </c>
      <c r="AI319" s="174">
        <f t="shared" ca="1" si="194"/>
        <v>0</v>
      </c>
      <c r="AJ319" s="174">
        <f t="shared" ca="1" si="194"/>
        <v>0</v>
      </c>
      <c r="AK319" s="174">
        <f t="shared" ca="1" si="194"/>
        <v>0</v>
      </c>
      <c r="AL319" s="179"/>
      <c r="AM319" s="174">
        <f t="shared" ca="1" si="167"/>
        <v>0</v>
      </c>
      <c r="AN319" s="174">
        <f t="shared" ca="1" si="195"/>
        <v>0</v>
      </c>
      <c r="AO319" s="174">
        <f t="shared" ca="1" si="195"/>
        <v>0</v>
      </c>
      <c r="AP319" s="174">
        <f t="shared" ca="1" si="195"/>
        <v>0</v>
      </c>
      <c r="AQ319" s="174">
        <f t="shared" ca="1" si="195"/>
        <v>0</v>
      </c>
      <c r="AR319" s="174">
        <f t="shared" ca="1" si="195"/>
        <v>0</v>
      </c>
      <c r="AS319" s="174">
        <f t="shared" ca="1" si="195"/>
        <v>0</v>
      </c>
      <c r="AT319" s="174">
        <f t="shared" ca="1" si="195"/>
        <v>0</v>
      </c>
      <c r="AU319" s="174">
        <f t="shared" ca="1" si="195"/>
        <v>0</v>
      </c>
      <c r="AV319" s="174">
        <f t="shared" ca="1" si="195"/>
        <v>0</v>
      </c>
      <c r="AW319" s="174">
        <f t="shared" ca="1" si="195"/>
        <v>0</v>
      </c>
      <c r="AX319" s="174">
        <f t="shared" ca="1" si="195"/>
        <v>0</v>
      </c>
      <c r="AY319" s="174">
        <f t="shared" ca="1" si="195"/>
        <v>0</v>
      </c>
      <c r="AZ319" s="174">
        <f t="shared" ca="1" si="195"/>
        <v>0</v>
      </c>
      <c r="BA319" s="174">
        <f t="shared" ca="1" si="195"/>
        <v>0</v>
      </c>
      <c r="BB319" s="175">
        <f t="shared" ca="1" si="169"/>
        <v>0</v>
      </c>
      <c r="BC319" s="176"/>
      <c r="BD319" s="174">
        <f t="shared" ca="1" si="170"/>
        <v>0</v>
      </c>
      <c r="BE319" s="174">
        <f t="shared" ca="1" si="196"/>
        <v>0</v>
      </c>
      <c r="BF319" s="174">
        <f t="shared" ca="1" si="196"/>
        <v>0</v>
      </c>
      <c r="BG319" s="174">
        <f t="shared" ca="1" si="196"/>
        <v>0</v>
      </c>
      <c r="BH319" s="174">
        <f t="shared" ca="1" si="196"/>
        <v>0</v>
      </c>
      <c r="BI319" s="174">
        <f t="shared" ca="1" si="196"/>
        <v>0</v>
      </c>
      <c r="BJ319" s="174">
        <f t="shared" ca="1" si="196"/>
        <v>0</v>
      </c>
      <c r="BK319" s="174">
        <f t="shared" ca="1" si="196"/>
        <v>0</v>
      </c>
      <c r="BL319" s="174">
        <f t="shared" ca="1" si="196"/>
        <v>0</v>
      </c>
      <c r="BM319" s="174">
        <f t="shared" ca="1" si="196"/>
        <v>0</v>
      </c>
      <c r="BN319" s="174">
        <f t="shared" ca="1" si="196"/>
        <v>0</v>
      </c>
      <c r="BO319" s="174">
        <f t="shared" ca="1" si="196"/>
        <v>0</v>
      </c>
      <c r="BP319" s="174">
        <f t="shared" ca="1" si="196"/>
        <v>0</v>
      </c>
      <c r="BQ319" s="174">
        <f t="shared" ca="1" si="196"/>
        <v>0</v>
      </c>
      <c r="BR319" s="174">
        <f t="shared" ca="1" si="196"/>
        <v>0</v>
      </c>
      <c r="BS319" s="177">
        <f t="shared" ca="1" si="172"/>
        <v>0</v>
      </c>
      <c r="BT319" s="175"/>
      <c r="BU319" s="178">
        <f ca="1">IF(NOT(debteliminator),0,IF(OR(E$11=0,W318+AM319-BD319&lt;=E$11),0,MIN(W318+AM319-BD319-E$11,$C319)))</f>
        <v>0</v>
      </c>
      <c r="BV319" s="174">
        <f ca="1">IF(NOT(debteliminator),0,IF(OR(F$11=0,X318+AN319-BE319&lt;=F$11),0,MIN(X318+AN319-BE319-F$11,$C319-SUM($BU319:BU319))))</f>
        <v>0</v>
      </c>
      <c r="BW319" s="174">
        <f ca="1">IF(NOT(debteliminator),0,IF(OR(G$11=0,Y318+AO319-BF319&lt;=G$11),0,MIN(Y318+AO319-BF319-G$11,$C319-SUM($BU319:BV319))))</f>
        <v>0</v>
      </c>
      <c r="BX319" s="174">
        <f ca="1">IF(NOT(debteliminator),0,IF(OR(H$11=0,Z318+AP319-BG319&lt;=H$11),0,MIN(Z318+AP319-BG319-H$11,$C319-SUM($BU319:BW319))))</f>
        <v>0</v>
      </c>
      <c r="BY319" s="174">
        <f ca="1">IF(NOT(debteliminator),0,IF(OR(I$11=0,AA318+AQ319-BH319&lt;=I$11),0,MIN(AA318+AQ319-BH319-I$11,$C319-SUM($BU319:BX319))))</f>
        <v>0</v>
      </c>
      <c r="BZ319" s="174">
        <f ca="1">IF(NOT(debteliminator),0,IF(OR(J$11=0,AB318+AR319-BI319&lt;=J$11),0,MIN(AB318+AR319-BI319-J$11,$C319-SUM($BU319:BY319))))</f>
        <v>0</v>
      </c>
      <c r="CA319" s="174">
        <f ca="1">IF(NOT(debteliminator),0,IF(OR(K$11=0,AC318+AS319-BJ319&lt;=K$11),0,MIN(AC318+AS319-BJ319-K$11,$C319-SUM($BU319:BZ319))))</f>
        <v>0</v>
      </c>
      <c r="CB319" s="174">
        <f ca="1">IF(NOT(debteliminator),0,IF(OR(L$11=0,AD318+AT319-BK319&lt;=L$11),0,MIN(AD318+AT319-BK319-L$11,$C319-SUM($BU319:CA319))))</f>
        <v>0</v>
      </c>
      <c r="CC319" s="174">
        <f ca="1">IF(NOT(debteliminator),0,IF(OR(M$11=0,AE318+AU319-BL319&lt;=M$11),0,MIN(AE318+AU319-BL319-M$11,$C319-SUM($BU319:CB319))))</f>
        <v>0</v>
      </c>
      <c r="CD319" s="174">
        <f ca="1">IF(NOT(debteliminator),0,IF(OR(N$11=0,AF318+AV319-BM319&lt;=N$11),0,MIN(AF318+AV319-BM319-N$11,$C319-SUM($BU319:CC319))))</f>
        <v>0</v>
      </c>
      <c r="CE319" s="174">
        <f ca="1">IF(NOT(debteliminator),0,IF(OR(O$11=0,AG318+AW319-BN319&lt;=O$11),0,MIN(AG318+AW319-BN319-O$11,$C319-SUM($BU319:CD319))))</f>
        <v>0</v>
      </c>
      <c r="CF319" s="174">
        <f ca="1">IF(NOT(debteliminator),0,IF(OR(P$11=0,AH318+AX319-BO319&lt;=P$11),0,MIN(AH318+AX319-BO319-P$11,$C319-SUM($BU319:CE319))))</f>
        <v>0</v>
      </c>
      <c r="CG319" s="174">
        <f ca="1">IF(NOT(debteliminator),0,IF(OR(Q$11=0,AI318+AY319-BP319&lt;=Q$11),0,MIN(AI318+AY319-BP319-Q$11,$C319-SUM($BU319:CF319))))</f>
        <v>0</v>
      </c>
      <c r="CH319" s="174">
        <f ca="1">IF(NOT(debteliminator),0,IF(OR(R$11=0,AJ318+AZ319-BQ319&lt;=R$11),0,MIN(AJ318+AZ319-BQ319-R$11,$C319-SUM($BU319:CG319))))</f>
        <v>0</v>
      </c>
      <c r="CI319" s="174">
        <f ca="1">IF(NOT(debteliminator),0,IF(OR(S$11=0,AK318+BA319-BR319&lt;=S$11),0,MIN(AK318+BA319-BR319-S$11,$C319-SUM($BU319:CH319))))</f>
        <v>0</v>
      </c>
      <c r="CJ319" s="177">
        <f t="shared" ca="1" si="173"/>
        <v>0</v>
      </c>
      <c r="CL319" s="178">
        <f t="shared" ca="1" si="176"/>
        <v>0</v>
      </c>
      <c r="CM319" s="174">
        <f ca="1">IF(X318&lt;=0,0,IF($C319-$CJ319&lt;=SUM($CL319:CL319),0,IF(BE319+$C319-$CJ319-SUM($CL319:CL319)&gt;X318+AN319,X318+AN319-BE319,$C319-$CJ319-SUM($CL319:CL319))))</f>
        <v>0</v>
      </c>
      <c r="CN319" s="174">
        <f ca="1">IF(Y318&lt;=0,0,IF($C319-$CJ319&lt;=SUM($CL319:CM319),0,IF(BF319+$C319-$CJ319-SUM($CL319:CM319)&gt;Y318+AO319,Y318+AO319-BF319,$C319-$CJ319-SUM($CL319:CM319))))</f>
        <v>0</v>
      </c>
      <c r="CO319" s="174">
        <f ca="1">IF(Z318&lt;=0,0,IF($C319-$CJ319&lt;=SUM($CL319:CN319),0,IF(BG319+$C319-$CJ319-SUM($CL319:CN319)&gt;Z318+AP319,Z318+AP319-BG319,$C319-$CJ319-SUM($CL319:CN319))))</f>
        <v>0</v>
      </c>
      <c r="CP319" s="174">
        <f ca="1">IF(AA318&lt;=0,0,IF($C319-$CJ319&lt;=SUM($CL319:CO319),0,IF(BH319+$C319-$CJ319-SUM($CL319:CO319)&gt;AA318+AQ319,AA318+AQ319-BH319,$C319-$CJ319-SUM($CL319:CO319))))</f>
        <v>0</v>
      </c>
      <c r="CQ319" s="174">
        <f ca="1">IF(AB318&lt;=0,0,IF($C319-$CJ319&lt;=SUM($CL319:CP319),0,IF(BI319+$C319-$CJ319-SUM($CL319:CP319)&gt;AB318+AR319,AB318+AR319-BI319,$C319-$CJ319-SUM($CL319:CP319))))</f>
        <v>0</v>
      </c>
      <c r="CR319" s="174">
        <f ca="1">IF(AC318&lt;=0,0,IF($C319-$CJ319&lt;=SUM($CL319:CQ319),0,IF(BJ319+$C319-$CJ319-SUM($CL319:CQ319)&gt;AC318+AS319,AC318+AS319-BJ319,$C319-$CJ319-SUM($CL319:CQ319))))</f>
        <v>0</v>
      </c>
      <c r="CS319" s="174">
        <f ca="1">IF(AD318&lt;=0,0,IF($C319-$CJ319&lt;=SUM($CL319:CR319),0,IF(BK319+$C319-$CJ319-SUM($CL319:CR319)&gt;AD318+AT319,AD318+AT319-BK319,$C319-$CJ319-SUM($CL319:CR319))))</f>
        <v>0</v>
      </c>
      <c r="CT319" s="174">
        <f ca="1">IF(AE318&lt;=0,0,IF($C319-$CJ319&lt;=SUM($CL319:CS319),0,IF(BL319+$C319-$CJ319-SUM($CL319:CS319)&gt;AE318+AU319,AE318+AU319-BL319,$C319-$CJ319-SUM($CL319:CS319))))</f>
        <v>0</v>
      </c>
      <c r="CU319" s="174">
        <f ca="1">IF(AF318&lt;=0,0,IF($C319-$CJ319&lt;=SUM($CL319:CT319),0,IF(BM319+$C319-$CJ319-SUM($CL319:CT319)&gt;AF318+AV319,AF318+AV319-BM319,$C319-$CJ319-SUM($CL319:CT319))))</f>
        <v>0</v>
      </c>
      <c r="CV319" s="174">
        <f ca="1">IF(AG318&lt;=0,0,IF($C319-$CJ319&lt;=SUM($CL319:CU319),0,IF(BN319+$C319-$CJ319-SUM($CL319:CU319)&gt;AG318+AW319,AG318+AW319-BN319,$C319-$CJ319-SUM($CL319:CU319))))</f>
        <v>0</v>
      </c>
      <c r="CW319" s="174">
        <f ca="1">IF(AH318&lt;=0,0,IF($C319-$CJ319&lt;=SUM($CL319:CV319),0,IF(BO319+$C319-$CJ319-SUM($CL319:CV319)&gt;AH318+AX319,AH318+AX319-BO319,$C319-$CJ319-SUM($CL319:CV319))))</f>
        <v>0</v>
      </c>
      <c r="CX319" s="174">
        <f ca="1">IF(AI318&lt;=0,0,IF($C319-$CJ319&lt;=SUM($CL319:CW319),0,IF(BP319+$C319-$CJ319-SUM($CL319:CW319)&gt;AI318+AY319,AI318+AY319-BP319,$C319-$CJ319-SUM($CL319:CW319))))</f>
        <v>0</v>
      </c>
      <c r="CY319" s="174">
        <f ca="1">IF(AJ318&lt;=0,0,IF($C319-$CJ319&lt;=SUM($CL319:CX319),0,IF(BQ319+$C319-$CJ319-SUM($CL319:CX319)&gt;AJ318+AZ319,AJ318+AZ319-BQ319,$C319-$CJ319-SUM($CL319:CX319))))</f>
        <v>0</v>
      </c>
      <c r="CZ319" s="174">
        <f ca="1">IF(AK318&lt;=0,0,IF($C319-$CJ319&lt;=SUM($CL319:CY319),0,IF(BR319+$C319-$CJ319-SUM($CL319:CY319)&gt;AK318+BA319,AK318+BA319-BR319,$C319-$CJ319-SUM($CL319:CY319))))</f>
        <v>0</v>
      </c>
      <c r="DA319" s="176"/>
      <c r="DB319" s="176"/>
    </row>
    <row r="320" spans="1:106">
      <c r="A320" s="165" t="str">
        <f t="shared" ca="1" si="162"/>
        <v/>
      </c>
      <c r="B320" s="166" t="e">
        <f t="shared" ca="1" si="174"/>
        <v>#N/A</v>
      </c>
      <c r="C320" s="169" t="str">
        <f ca="1">IF(A320="","",IF(debteliminator,IF(($E$7-BS320)&lt;0,0,$E$7-BS320),0)+D320)</f>
        <v/>
      </c>
      <c r="D320" s="420"/>
      <c r="E320" s="172">
        <f t="shared" ca="1" si="175"/>
        <v>0</v>
      </c>
      <c r="F320" s="172">
        <f t="shared" ca="1" si="177"/>
        <v>0</v>
      </c>
      <c r="G320" s="172">
        <f t="shared" ca="1" si="178"/>
        <v>0</v>
      </c>
      <c r="H320" s="172">
        <f t="shared" ca="1" si="179"/>
        <v>0</v>
      </c>
      <c r="I320" s="172">
        <f t="shared" ca="1" si="180"/>
        <v>0</v>
      </c>
      <c r="J320" s="172">
        <f t="shared" ca="1" si="181"/>
        <v>0</v>
      </c>
      <c r="K320" s="172">
        <f t="shared" ca="1" si="182"/>
        <v>0</v>
      </c>
      <c r="L320" s="172">
        <f t="shared" ca="1" si="183"/>
        <v>0</v>
      </c>
      <c r="M320" s="172">
        <f t="shared" ca="1" si="184"/>
        <v>0</v>
      </c>
      <c r="N320" s="172">
        <f t="shared" ca="1" si="185"/>
        <v>0</v>
      </c>
      <c r="O320" s="172">
        <f t="shared" ca="1" si="186"/>
        <v>0</v>
      </c>
      <c r="P320" s="172">
        <f t="shared" ca="1" si="187"/>
        <v>0</v>
      </c>
      <c r="Q320" s="172">
        <f t="shared" ca="1" si="188"/>
        <v>0</v>
      </c>
      <c r="R320" s="172">
        <f t="shared" ca="1" si="189"/>
        <v>0</v>
      </c>
      <c r="S320" s="172">
        <f t="shared" ca="1" si="190"/>
        <v>0</v>
      </c>
      <c r="U320" s="169">
        <f t="shared" ca="1" si="163"/>
        <v>0</v>
      </c>
      <c r="V320" s="173">
        <f t="shared" ca="1" si="164"/>
        <v>0</v>
      </c>
      <c r="W320" s="174">
        <f t="shared" ca="1" si="165"/>
        <v>0</v>
      </c>
      <c r="X320" s="174">
        <f t="shared" ca="1" si="194"/>
        <v>0</v>
      </c>
      <c r="Y320" s="174">
        <f t="shared" ca="1" si="194"/>
        <v>0</v>
      </c>
      <c r="Z320" s="174">
        <f t="shared" ca="1" si="194"/>
        <v>0</v>
      </c>
      <c r="AA320" s="174">
        <f t="shared" ca="1" si="194"/>
        <v>0</v>
      </c>
      <c r="AB320" s="174">
        <f t="shared" ca="1" si="194"/>
        <v>0</v>
      </c>
      <c r="AC320" s="174">
        <f t="shared" ca="1" si="194"/>
        <v>0</v>
      </c>
      <c r="AD320" s="174">
        <f t="shared" ca="1" si="194"/>
        <v>0</v>
      </c>
      <c r="AE320" s="174">
        <f t="shared" ca="1" si="194"/>
        <v>0</v>
      </c>
      <c r="AF320" s="174">
        <f t="shared" ca="1" si="194"/>
        <v>0</v>
      </c>
      <c r="AG320" s="174">
        <f t="shared" ca="1" si="194"/>
        <v>0</v>
      </c>
      <c r="AH320" s="174">
        <f t="shared" ca="1" si="194"/>
        <v>0</v>
      </c>
      <c r="AI320" s="174">
        <f t="shared" ca="1" si="194"/>
        <v>0</v>
      </c>
      <c r="AJ320" s="174">
        <f t="shared" ca="1" si="194"/>
        <v>0</v>
      </c>
      <c r="AK320" s="174">
        <f t="shared" ca="1" si="194"/>
        <v>0</v>
      </c>
      <c r="AL320" s="179"/>
      <c r="AM320" s="174">
        <f t="shared" ca="1" si="167"/>
        <v>0</v>
      </c>
      <c r="AN320" s="174">
        <f t="shared" ca="1" si="195"/>
        <v>0</v>
      </c>
      <c r="AO320" s="174">
        <f t="shared" ca="1" si="195"/>
        <v>0</v>
      </c>
      <c r="AP320" s="174">
        <f t="shared" ca="1" si="195"/>
        <v>0</v>
      </c>
      <c r="AQ320" s="174">
        <f t="shared" ca="1" si="195"/>
        <v>0</v>
      </c>
      <c r="AR320" s="174">
        <f t="shared" ca="1" si="195"/>
        <v>0</v>
      </c>
      <c r="AS320" s="174">
        <f t="shared" ca="1" si="195"/>
        <v>0</v>
      </c>
      <c r="AT320" s="174">
        <f t="shared" ca="1" si="195"/>
        <v>0</v>
      </c>
      <c r="AU320" s="174">
        <f t="shared" ca="1" si="195"/>
        <v>0</v>
      </c>
      <c r="AV320" s="174">
        <f t="shared" ca="1" si="195"/>
        <v>0</v>
      </c>
      <c r="AW320" s="174">
        <f t="shared" ca="1" si="195"/>
        <v>0</v>
      </c>
      <c r="AX320" s="174">
        <f t="shared" ca="1" si="195"/>
        <v>0</v>
      </c>
      <c r="AY320" s="174">
        <f t="shared" ca="1" si="195"/>
        <v>0</v>
      </c>
      <c r="AZ320" s="174">
        <f t="shared" ca="1" si="195"/>
        <v>0</v>
      </c>
      <c r="BA320" s="174">
        <f t="shared" ca="1" si="195"/>
        <v>0</v>
      </c>
      <c r="BB320" s="175">
        <f t="shared" ca="1" si="169"/>
        <v>0</v>
      </c>
      <c r="BC320" s="176"/>
      <c r="BD320" s="174">
        <f t="shared" ca="1" si="170"/>
        <v>0</v>
      </c>
      <c r="BE320" s="174">
        <f t="shared" ca="1" si="196"/>
        <v>0</v>
      </c>
      <c r="BF320" s="174">
        <f t="shared" ca="1" si="196"/>
        <v>0</v>
      </c>
      <c r="BG320" s="174">
        <f t="shared" ca="1" si="196"/>
        <v>0</v>
      </c>
      <c r="BH320" s="174">
        <f t="shared" ca="1" si="196"/>
        <v>0</v>
      </c>
      <c r="BI320" s="174">
        <f t="shared" ca="1" si="196"/>
        <v>0</v>
      </c>
      <c r="BJ320" s="174">
        <f t="shared" ca="1" si="196"/>
        <v>0</v>
      </c>
      <c r="BK320" s="174">
        <f t="shared" ca="1" si="196"/>
        <v>0</v>
      </c>
      <c r="BL320" s="174">
        <f t="shared" ca="1" si="196"/>
        <v>0</v>
      </c>
      <c r="BM320" s="174">
        <f t="shared" ca="1" si="196"/>
        <v>0</v>
      </c>
      <c r="BN320" s="174">
        <f t="shared" ca="1" si="196"/>
        <v>0</v>
      </c>
      <c r="BO320" s="174">
        <f t="shared" ca="1" si="196"/>
        <v>0</v>
      </c>
      <c r="BP320" s="174">
        <f t="shared" ca="1" si="196"/>
        <v>0</v>
      </c>
      <c r="BQ320" s="174">
        <f t="shared" ca="1" si="196"/>
        <v>0</v>
      </c>
      <c r="BR320" s="174">
        <f t="shared" ca="1" si="196"/>
        <v>0</v>
      </c>
      <c r="BS320" s="177">
        <f t="shared" ca="1" si="172"/>
        <v>0</v>
      </c>
      <c r="BT320" s="175"/>
      <c r="BU320" s="178">
        <f ca="1">IF(NOT(debteliminator),0,IF(OR(E$11=0,W319+AM320-BD320&lt;=E$11),0,MIN(W319+AM320-BD320-E$11,$C320)))</f>
        <v>0</v>
      </c>
      <c r="BV320" s="174">
        <f ca="1">IF(NOT(debteliminator),0,IF(OR(F$11=0,X319+AN320-BE320&lt;=F$11),0,MIN(X319+AN320-BE320-F$11,$C320-SUM($BU320:BU320))))</f>
        <v>0</v>
      </c>
      <c r="BW320" s="174">
        <f ca="1">IF(NOT(debteliminator),0,IF(OR(G$11=0,Y319+AO320-BF320&lt;=G$11),0,MIN(Y319+AO320-BF320-G$11,$C320-SUM($BU320:BV320))))</f>
        <v>0</v>
      </c>
      <c r="BX320" s="174">
        <f ca="1">IF(NOT(debteliminator),0,IF(OR(H$11=0,Z319+AP320-BG320&lt;=H$11),0,MIN(Z319+AP320-BG320-H$11,$C320-SUM($BU320:BW320))))</f>
        <v>0</v>
      </c>
      <c r="BY320" s="174">
        <f ca="1">IF(NOT(debteliminator),0,IF(OR(I$11=0,AA319+AQ320-BH320&lt;=I$11),0,MIN(AA319+AQ320-BH320-I$11,$C320-SUM($BU320:BX320))))</f>
        <v>0</v>
      </c>
      <c r="BZ320" s="174">
        <f ca="1">IF(NOT(debteliminator),0,IF(OR(J$11=0,AB319+AR320-BI320&lt;=J$11),0,MIN(AB319+AR320-BI320-J$11,$C320-SUM($BU320:BY320))))</f>
        <v>0</v>
      </c>
      <c r="CA320" s="174">
        <f ca="1">IF(NOT(debteliminator),0,IF(OR(K$11=0,AC319+AS320-BJ320&lt;=K$11),0,MIN(AC319+AS320-BJ320-K$11,$C320-SUM($BU320:BZ320))))</f>
        <v>0</v>
      </c>
      <c r="CB320" s="174">
        <f ca="1">IF(NOT(debteliminator),0,IF(OR(L$11=0,AD319+AT320-BK320&lt;=L$11),0,MIN(AD319+AT320-BK320-L$11,$C320-SUM($BU320:CA320))))</f>
        <v>0</v>
      </c>
      <c r="CC320" s="174">
        <f ca="1">IF(NOT(debteliminator),0,IF(OR(M$11=0,AE319+AU320-BL320&lt;=M$11),0,MIN(AE319+AU320-BL320-M$11,$C320-SUM($BU320:CB320))))</f>
        <v>0</v>
      </c>
      <c r="CD320" s="174">
        <f ca="1">IF(NOT(debteliminator),0,IF(OR(N$11=0,AF319+AV320-BM320&lt;=N$11),0,MIN(AF319+AV320-BM320-N$11,$C320-SUM($BU320:CC320))))</f>
        <v>0</v>
      </c>
      <c r="CE320" s="174">
        <f ca="1">IF(NOT(debteliminator),0,IF(OR(O$11=0,AG319+AW320-BN320&lt;=O$11),0,MIN(AG319+AW320-BN320-O$11,$C320-SUM($BU320:CD320))))</f>
        <v>0</v>
      </c>
      <c r="CF320" s="174">
        <f ca="1">IF(NOT(debteliminator),0,IF(OR(P$11=0,AH319+AX320-BO320&lt;=P$11),0,MIN(AH319+AX320-BO320-P$11,$C320-SUM($BU320:CE320))))</f>
        <v>0</v>
      </c>
      <c r="CG320" s="174">
        <f ca="1">IF(NOT(debteliminator),0,IF(OR(Q$11=0,AI319+AY320-BP320&lt;=Q$11),0,MIN(AI319+AY320-BP320-Q$11,$C320-SUM($BU320:CF320))))</f>
        <v>0</v>
      </c>
      <c r="CH320" s="174">
        <f ca="1">IF(NOT(debteliminator),0,IF(OR(R$11=0,AJ319+AZ320-BQ320&lt;=R$11),0,MIN(AJ319+AZ320-BQ320-R$11,$C320-SUM($BU320:CG320))))</f>
        <v>0</v>
      </c>
      <c r="CI320" s="174">
        <f ca="1">IF(NOT(debteliminator),0,IF(OR(S$11=0,AK319+BA320-BR320&lt;=S$11),0,MIN(AK319+BA320-BR320-S$11,$C320-SUM($BU320:CH320))))</f>
        <v>0</v>
      </c>
      <c r="CJ320" s="177">
        <f t="shared" ca="1" si="173"/>
        <v>0</v>
      </c>
      <c r="CL320" s="178">
        <f t="shared" ca="1" si="176"/>
        <v>0</v>
      </c>
      <c r="CM320" s="174">
        <f ca="1">IF(X319&lt;=0,0,IF($C320-$CJ320&lt;=SUM($CL320:CL320),0,IF(BE320+$C320-$CJ320-SUM($CL320:CL320)&gt;X319+AN320,X319+AN320-BE320,$C320-$CJ320-SUM($CL320:CL320))))</f>
        <v>0</v>
      </c>
      <c r="CN320" s="174">
        <f ca="1">IF(Y319&lt;=0,0,IF($C320-$CJ320&lt;=SUM($CL320:CM320),0,IF(BF320+$C320-$CJ320-SUM($CL320:CM320)&gt;Y319+AO320,Y319+AO320-BF320,$C320-$CJ320-SUM($CL320:CM320))))</f>
        <v>0</v>
      </c>
      <c r="CO320" s="174">
        <f ca="1">IF(Z319&lt;=0,0,IF($C320-$CJ320&lt;=SUM($CL320:CN320),0,IF(BG320+$C320-$CJ320-SUM($CL320:CN320)&gt;Z319+AP320,Z319+AP320-BG320,$C320-$CJ320-SUM($CL320:CN320))))</f>
        <v>0</v>
      </c>
      <c r="CP320" s="174">
        <f ca="1">IF(AA319&lt;=0,0,IF($C320-$CJ320&lt;=SUM($CL320:CO320),0,IF(BH320+$C320-$CJ320-SUM($CL320:CO320)&gt;AA319+AQ320,AA319+AQ320-BH320,$C320-$CJ320-SUM($CL320:CO320))))</f>
        <v>0</v>
      </c>
      <c r="CQ320" s="174">
        <f ca="1">IF(AB319&lt;=0,0,IF($C320-$CJ320&lt;=SUM($CL320:CP320),0,IF(BI320+$C320-$CJ320-SUM($CL320:CP320)&gt;AB319+AR320,AB319+AR320-BI320,$C320-$CJ320-SUM($CL320:CP320))))</f>
        <v>0</v>
      </c>
      <c r="CR320" s="174">
        <f ca="1">IF(AC319&lt;=0,0,IF($C320-$CJ320&lt;=SUM($CL320:CQ320),0,IF(BJ320+$C320-$CJ320-SUM($CL320:CQ320)&gt;AC319+AS320,AC319+AS320-BJ320,$C320-$CJ320-SUM($CL320:CQ320))))</f>
        <v>0</v>
      </c>
      <c r="CS320" s="174">
        <f ca="1">IF(AD319&lt;=0,0,IF($C320-$CJ320&lt;=SUM($CL320:CR320),0,IF(BK320+$C320-$CJ320-SUM($CL320:CR320)&gt;AD319+AT320,AD319+AT320-BK320,$C320-$CJ320-SUM($CL320:CR320))))</f>
        <v>0</v>
      </c>
      <c r="CT320" s="174">
        <f ca="1">IF(AE319&lt;=0,0,IF($C320-$CJ320&lt;=SUM($CL320:CS320),0,IF(BL320+$C320-$CJ320-SUM($CL320:CS320)&gt;AE319+AU320,AE319+AU320-BL320,$C320-$CJ320-SUM($CL320:CS320))))</f>
        <v>0</v>
      </c>
      <c r="CU320" s="174">
        <f ca="1">IF(AF319&lt;=0,0,IF($C320-$CJ320&lt;=SUM($CL320:CT320),0,IF(BM320+$C320-$CJ320-SUM($CL320:CT320)&gt;AF319+AV320,AF319+AV320-BM320,$C320-$CJ320-SUM($CL320:CT320))))</f>
        <v>0</v>
      </c>
      <c r="CV320" s="174">
        <f ca="1">IF(AG319&lt;=0,0,IF($C320-$CJ320&lt;=SUM($CL320:CU320),0,IF(BN320+$C320-$CJ320-SUM($CL320:CU320)&gt;AG319+AW320,AG319+AW320-BN320,$C320-$CJ320-SUM($CL320:CU320))))</f>
        <v>0</v>
      </c>
      <c r="CW320" s="174">
        <f ca="1">IF(AH319&lt;=0,0,IF($C320-$CJ320&lt;=SUM($CL320:CV320),0,IF(BO320+$C320-$CJ320-SUM($CL320:CV320)&gt;AH319+AX320,AH319+AX320-BO320,$C320-$CJ320-SUM($CL320:CV320))))</f>
        <v>0</v>
      </c>
      <c r="CX320" s="174">
        <f ca="1">IF(AI319&lt;=0,0,IF($C320-$CJ320&lt;=SUM($CL320:CW320),0,IF(BP320+$C320-$CJ320-SUM($CL320:CW320)&gt;AI319+AY320,AI319+AY320-BP320,$C320-$CJ320-SUM($CL320:CW320))))</f>
        <v>0</v>
      </c>
      <c r="CY320" s="174">
        <f ca="1">IF(AJ319&lt;=0,0,IF($C320-$CJ320&lt;=SUM($CL320:CX320),0,IF(BQ320+$C320-$CJ320-SUM($CL320:CX320)&gt;AJ319+AZ320,AJ319+AZ320-BQ320,$C320-$CJ320-SUM($CL320:CX320))))</f>
        <v>0</v>
      </c>
      <c r="CZ320" s="174">
        <f ca="1">IF(AK319&lt;=0,0,IF($C320-$CJ320&lt;=SUM($CL320:CY320),0,IF(BR320+$C320-$CJ320-SUM($CL320:CY320)&gt;AK319+BA320,AK319+BA320-BR320,$C320-$CJ320-SUM($CL320:CY320))))</f>
        <v>0</v>
      </c>
      <c r="DA320" s="176"/>
      <c r="DB320" s="176"/>
    </row>
    <row r="321" spans="1:106">
      <c r="A321" s="165" t="str">
        <f t="shared" ca="1" si="162"/>
        <v/>
      </c>
      <c r="B321" s="166" t="e">
        <f t="shared" ca="1" si="174"/>
        <v>#N/A</v>
      </c>
      <c r="C321" s="169" t="str">
        <f ca="1">IF(A321="","",IF(debteliminator,IF(($E$7-BS321)&lt;0,0,$E$7-BS321),0)+D321)</f>
        <v/>
      </c>
      <c r="D321" s="420"/>
      <c r="E321" s="172">
        <f t="shared" ca="1" si="175"/>
        <v>0</v>
      </c>
      <c r="F321" s="172">
        <f t="shared" ca="1" si="177"/>
        <v>0</v>
      </c>
      <c r="G321" s="172">
        <f t="shared" ca="1" si="178"/>
        <v>0</v>
      </c>
      <c r="H321" s="172">
        <f t="shared" ca="1" si="179"/>
        <v>0</v>
      </c>
      <c r="I321" s="172">
        <f t="shared" ca="1" si="180"/>
        <v>0</v>
      </c>
      <c r="J321" s="172">
        <f t="shared" ca="1" si="181"/>
        <v>0</v>
      </c>
      <c r="K321" s="172">
        <f t="shared" ca="1" si="182"/>
        <v>0</v>
      </c>
      <c r="L321" s="172">
        <f t="shared" ca="1" si="183"/>
        <v>0</v>
      </c>
      <c r="M321" s="172">
        <f t="shared" ca="1" si="184"/>
        <v>0</v>
      </c>
      <c r="N321" s="172">
        <f t="shared" ca="1" si="185"/>
        <v>0</v>
      </c>
      <c r="O321" s="172">
        <f t="shared" ca="1" si="186"/>
        <v>0</v>
      </c>
      <c r="P321" s="172">
        <f t="shared" ca="1" si="187"/>
        <v>0</v>
      </c>
      <c r="Q321" s="172">
        <f t="shared" ca="1" si="188"/>
        <v>0</v>
      </c>
      <c r="R321" s="172">
        <f t="shared" ca="1" si="189"/>
        <v>0</v>
      </c>
      <c r="S321" s="172">
        <f t="shared" ca="1" si="190"/>
        <v>0</v>
      </c>
      <c r="U321" s="169">
        <f t="shared" ca="1" si="163"/>
        <v>0</v>
      </c>
      <c r="V321" s="173">
        <f t="shared" ca="1" si="164"/>
        <v>0</v>
      </c>
      <c r="W321" s="174">
        <f t="shared" ca="1" si="165"/>
        <v>0</v>
      </c>
      <c r="X321" s="174">
        <f t="shared" ca="1" si="194"/>
        <v>0</v>
      </c>
      <c r="Y321" s="174">
        <f t="shared" ca="1" si="194"/>
        <v>0</v>
      </c>
      <c r="Z321" s="174">
        <f t="shared" ca="1" si="194"/>
        <v>0</v>
      </c>
      <c r="AA321" s="174">
        <f t="shared" ca="1" si="194"/>
        <v>0</v>
      </c>
      <c r="AB321" s="174">
        <f t="shared" ca="1" si="194"/>
        <v>0</v>
      </c>
      <c r="AC321" s="174">
        <f t="shared" ca="1" si="194"/>
        <v>0</v>
      </c>
      <c r="AD321" s="174">
        <f t="shared" ca="1" si="194"/>
        <v>0</v>
      </c>
      <c r="AE321" s="174">
        <f t="shared" ca="1" si="194"/>
        <v>0</v>
      </c>
      <c r="AF321" s="174">
        <f t="shared" ca="1" si="194"/>
        <v>0</v>
      </c>
      <c r="AG321" s="174">
        <f t="shared" ca="1" si="194"/>
        <v>0</v>
      </c>
      <c r="AH321" s="174">
        <f t="shared" ca="1" si="194"/>
        <v>0</v>
      </c>
      <c r="AI321" s="174">
        <f t="shared" ca="1" si="194"/>
        <v>0</v>
      </c>
      <c r="AJ321" s="174">
        <f t="shared" ca="1" si="194"/>
        <v>0</v>
      </c>
      <c r="AK321" s="174">
        <f t="shared" ca="1" si="194"/>
        <v>0</v>
      </c>
      <c r="AL321" s="179"/>
      <c r="AM321" s="174">
        <f t="shared" ca="1" si="167"/>
        <v>0</v>
      </c>
      <c r="AN321" s="174">
        <f t="shared" ca="1" si="195"/>
        <v>0</v>
      </c>
      <c r="AO321" s="174">
        <f t="shared" ca="1" si="195"/>
        <v>0</v>
      </c>
      <c r="AP321" s="174">
        <f t="shared" ca="1" si="195"/>
        <v>0</v>
      </c>
      <c r="AQ321" s="174">
        <f t="shared" ca="1" si="195"/>
        <v>0</v>
      </c>
      <c r="AR321" s="174">
        <f t="shared" ca="1" si="195"/>
        <v>0</v>
      </c>
      <c r="AS321" s="174">
        <f t="shared" ca="1" si="195"/>
        <v>0</v>
      </c>
      <c r="AT321" s="174">
        <f t="shared" ca="1" si="195"/>
        <v>0</v>
      </c>
      <c r="AU321" s="174">
        <f t="shared" ca="1" si="195"/>
        <v>0</v>
      </c>
      <c r="AV321" s="174">
        <f t="shared" ca="1" si="195"/>
        <v>0</v>
      </c>
      <c r="AW321" s="174">
        <f t="shared" ca="1" si="195"/>
        <v>0</v>
      </c>
      <c r="AX321" s="174">
        <f t="shared" ca="1" si="195"/>
        <v>0</v>
      </c>
      <c r="AY321" s="174">
        <f t="shared" ca="1" si="195"/>
        <v>0</v>
      </c>
      <c r="AZ321" s="174">
        <f t="shared" ca="1" si="195"/>
        <v>0</v>
      </c>
      <c r="BA321" s="174">
        <f t="shared" ca="1" si="195"/>
        <v>0</v>
      </c>
      <c r="BB321" s="175">
        <f t="shared" ca="1" si="169"/>
        <v>0</v>
      </c>
      <c r="BC321" s="176"/>
      <c r="BD321" s="174">
        <f t="shared" ca="1" si="170"/>
        <v>0</v>
      </c>
      <c r="BE321" s="174">
        <f t="shared" ca="1" si="196"/>
        <v>0</v>
      </c>
      <c r="BF321" s="174">
        <f t="shared" ca="1" si="196"/>
        <v>0</v>
      </c>
      <c r="BG321" s="174">
        <f t="shared" ca="1" si="196"/>
        <v>0</v>
      </c>
      <c r="BH321" s="174">
        <f t="shared" ca="1" si="196"/>
        <v>0</v>
      </c>
      <c r="BI321" s="174">
        <f t="shared" ca="1" si="196"/>
        <v>0</v>
      </c>
      <c r="BJ321" s="174">
        <f t="shared" ca="1" si="196"/>
        <v>0</v>
      </c>
      <c r="BK321" s="174">
        <f t="shared" ca="1" si="196"/>
        <v>0</v>
      </c>
      <c r="BL321" s="174">
        <f t="shared" ca="1" si="196"/>
        <v>0</v>
      </c>
      <c r="BM321" s="174">
        <f t="shared" ca="1" si="196"/>
        <v>0</v>
      </c>
      <c r="BN321" s="174">
        <f t="shared" ca="1" si="196"/>
        <v>0</v>
      </c>
      <c r="BO321" s="174">
        <f t="shared" ca="1" si="196"/>
        <v>0</v>
      </c>
      <c r="BP321" s="174">
        <f t="shared" ca="1" si="196"/>
        <v>0</v>
      </c>
      <c r="BQ321" s="174">
        <f t="shared" ca="1" si="196"/>
        <v>0</v>
      </c>
      <c r="BR321" s="174">
        <f t="shared" ca="1" si="196"/>
        <v>0</v>
      </c>
      <c r="BS321" s="177">
        <f t="shared" ca="1" si="172"/>
        <v>0</v>
      </c>
      <c r="BT321" s="175"/>
      <c r="BU321" s="178">
        <f ca="1">IF(NOT(debteliminator),0,IF(OR(E$11=0,W320+AM321-BD321&lt;=E$11),0,MIN(W320+AM321-BD321-E$11,$C321)))</f>
        <v>0</v>
      </c>
      <c r="BV321" s="174">
        <f ca="1">IF(NOT(debteliminator),0,IF(OR(F$11=0,X320+AN321-BE321&lt;=F$11),0,MIN(X320+AN321-BE321-F$11,$C321-SUM($BU321:BU321))))</f>
        <v>0</v>
      </c>
      <c r="BW321" s="174">
        <f ca="1">IF(NOT(debteliminator),0,IF(OR(G$11=0,Y320+AO321-BF321&lt;=G$11),0,MIN(Y320+AO321-BF321-G$11,$C321-SUM($BU321:BV321))))</f>
        <v>0</v>
      </c>
      <c r="BX321" s="174">
        <f ca="1">IF(NOT(debteliminator),0,IF(OR(H$11=0,Z320+AP321-BG321&lt;=H$11),0,MIN(Z320+AP321-BG321-H$11,$C321-SUM($BU321:BW321))))</f>
        <v>0</v>
      </c>
      <c r="BY321" s="174">
        <f ca="1">IF(NOT(debteliminator),0,IF(OR(I$11=0,AA320+AQ321-BH321&lt;=I$11),0,MIN(AA320+AQ321-BH321-I$11,$C321-SUM($BU321:BX321))))</f>
        <v>0</v>
      </c>
      <c r="BZ321" s="174">
        <f ca="1">IF(NOT(debteliminator),0,IF(OR(J$11=0,AB320+AR321-BI321&lt;=J$11),0,MIN(AB320+AR321-BI321-J$11,$C321-SUM($BU321:BY321))))</f>
        <v>0</v>
      </c>
      <c r="CA321" s="174">
        <f ca="1">IF(NOT(debteliminator),0,IF(OR(K$11=0,AC320+AS321-BJ321&lt;=K$11),0,MIN(AC320+AS321-BJ321-K$11,$C321-SUM($BU321:BZ321))))</f>
        <v>0</v>
      </c>
      <c r="CB321" s="174">
        <f ca="1">IF(NOT(debteliminator),0,IF(OR(L$11=0,AD320+AT321-BK321&lt;=L$11),0,MIN(AD320+AT321-BK321-L$11,$C321-SUM($BU321:CA321))))</f>
        <v>0</v>
      </c>
      <c r="CC321" s="174">
        <f ca="1">IF(NOT(debteliminator),0,IF(OR(M$11=0,AE320+AU321-BL321&lt;=M$11),0,MIN(AE320+AU321-BL321-M$11,$C321-SUM($BU321:CB321))))</f>
        <v>0</v>
      </c>
      <c r="CD321" s="174">
        <f ca="1">IF(NOT(debteliminator),0,IF(OR(N$11=0,AF320+AV321-BM321&lt;=N$11),0,MIN(AF320+AV321-BM321-N$11,$C321-SUM($BU321:CC321))))</f>
        <v>0</v>
      </c>
      <c r="CE321" s="174">
        <f ca="1">IF(NOT(debteliminator),0,IF(OR(O$11=0,AG320+AW321-BN321&lt;=O$11),0,MIN(AG320+AW321-BN321-O$11,$C321-SUM($BU321:CD321))))</f>
        <v>0</v>
      </c>
      <c r="CF321" s="174">
        <f ca="1">IF(NOT(debteliminator),0,IF(OR(P$11=0,AH320+AX321-BO321&lt;=P$11),0,MIN(AH320+AX321-BO321-P$11,$C321-SUM($BU321:CE321))))</f>
        <v>0</v>
      </c>
      <c r="CG321" s="174">
        <f ca="1">IF(NOT(debteliminator),0,IF(OR(Q$11=0,AI320+AY321-BP321&lt;=Q$11),0,MIN(AI320+AY321-BP321-Q$11,$C321-SUM($BU321:CF321))))</f>
        <v>0</v>
      </c>
      <c r="CH321" s="174">
        <f ca="1">IF(NOT(debteliminator),0,IF(OR(R$11=0,AJ320+AZ321-BQ321&lt;=R$11),0,MIN(AJ320+AZ321-BQ321-R$11,$C321-SUM($BU321:CG321))))</f>
        <v>0</v>
      </c>
      <c r="CI321" s="174">
        <f ca="1">IF(NOT(debteliminator),0,IF(OR(S$11=0,AK320+BA321-BR321&lt;=S$11),0,MIN(AK320+BA321-BR321-S$11,$C321-SUM($BU321:CH321))))</f>
        <v>0</v>
      </c>
      <c r="CJ321" s="177">
        <f t="shared" ca="1" si="173"/>
        <v>0</v>
      </c>
      <c r="CL321" s="178">
        <f t="shared" ca="1" si="176"/>
        <v>0</v>
      </c>
      <c r="CM321" s="174">
        <f ca="1">IF(X320&lt;=0,0,IF($C321-$CJ321&lt;=SUM($CL321:CL321),0,IF(BE321+$C321-$CJ321-SUM($CL321:CL321)&gt;X320+AN321,X320+AN321-BE321,$C321-$CJ321-SUM($CL321:CL321))))</f>
        <v>0</v>
      </c>
      <c r="CN321" s="174">
        <f ca="1">IF(Y320&lt;=0,0,IF($C321-$CJ321&lt;=SUM($CL321:CM321),0,IF(BF321+$C321-$CJ321-SUM($CL321:CM321)&gt;Y320+AO321,Y320+AO321-BF321,$C321-$CJ321-SUM($CL321:CM321))))</f>
        <v>0</v>
      </c>
      <c r="CO321" s="174">
        <f ca="1">IF(Z320&lt;=0,0,IF($C321-$CJ321&lt;=SUM($CL321:CN321),0,IF(BG321+$C321-$CJ321-SUM($CL321:CN321)&gt;Z320+AP321,Z320+AP321-BG321,$C321-$CJ321-SUM($CL321:CN321))))</f>
        <v>0</v>
      </c>
      <c r="CP321" s="174">
        <f ca="1">IF(AA320&lt;=0,0,IF($C321-$CJ321&lt;=SUM($CL321:CO321),0,IF(BH321+$C321-$CJ321-SUM($CL321:CO321)&gt;AA320+AQ321,AA320+AQ321-BH321,$C321-$CJ321-SUM($CL321:CO321))))</f>
        <v>0</v>
      </c>
      <c r="CQ321" s="174">
        <f ca="1">IF(AB320&lt;=0,0,IF($C321-$CJ321&lt;=SUM($CL321:CP321),0,IF(BI321+$C321-$CJ321-SUM($CL321:CP321)&gt;AB320+AR321,AB320+AR321-BI321,$C321-$CJ321-SUM($CL321:CP321))))</f>
        <v>0</v>
      </c>
      <c r="CR321" s="174">
        <f ca="1">IF(AC320&lt;=0,0,IF($C321-$CJ321&lt;=SUM($CL321:CQ321),0,IF(BJ321+$C321-$CJ321-SUM($CL321:CQ321)&gt;AC320+AS321,AC320+AS321-BJ321,$C321-$CJ321-SUM($CL321:CQ321))))</f>
        <v>0</v>
      </c>
      <c r="CS321" s="174">
        <f ca="1">IF(AD320&lt;=0,0,IF($C321-$CJ321&lt;=SUM($CL321:CR321),0,IF(BK321+$C321-$CJ321-SUM($CL321:CR321)&gt;AD320+AT321,AD320+AT321-BK321,$C321-$CJ321-SUM($CL321:CR321))))</f>
        <v>0</v>
      </c>
      <c r="CT321" s="174">
        <f ca="1">IF(AE320&lt;=0,0,IF($C321-$CJ321&lt;=SUM($CL321:CS321),0,IF(BL321+$C321-$CJ321-SUM($CL321:CS321)&gt;AE320+AU321,AE320+AU321-BL321,$C321-$CJ321-SUM($CL321:CS321))))</f>
        <v>0</v>
      </c>
      <c r="CU321" s="174">
        <f ca="1">IF(AF320&lt;=0,0,IF($C321-$CJ321&lt;=SUM($CL321:CT321),0,IF(BM321+$C321-$CJ321-SUM($CL321:CT321)&gt;AF320+AV321,AF320+AV321-BM321,$C321-$CJ321-SUM($CL321:CT321))))</f>
        <v>0</v>
      </c>
      <c r="CV321" s="174">
        <f ca="1">IF(AG320&lt;=0,0,IF($C321-$CJ321&lt;=SUM($CL321:CU321),0,IF(BN321+$C321-$CJ321-SUM($CL321:CU321)&gt;AG320+AW321,AG320+AW321-BN321,$C321-$CJ321-SUM($CL321:CU321))))</f>
        <v>0</v>
      </c>
      <c r="CW321" s="174">
        <f ca="1">IF(AH320&lt;=0,0,IF($C321-$CJ321&lt;=SUM($CL321:CV321),0,IF(BO321+$C321-$CJ321-SUM($CL321:CV321)&gt;AH320+AX321,AH320+AX321-BO321,$C321-$CJ321-SUM($CL321:CV321))))</f>
        <v>0</v>
      </c>
      <c r="CX321" s="174">
        <f ca="1">IF(AI320&lt;=0,0,IF($C321-$CJ321&lt;=SUM($CL321:CW321),0,IF(BP321+$C321-$CJ321-SUM($CL321:CW321)&gt;AI320+AY321,AI320+AY321-BP321,$C321-$CJ321-SUM($CL321:CW321))))</f>
        <v>0</v>
      </c>
      <c r="CY321" s="174">
        <f ca="1">IF(AJ320&lt;=0,0,IF($C321-$CJ321&lt;=SUM($CL321:CX321),0,IF(BQ321+$C321-$CJ321-SUM($CL321:CX321)&gt;AJ320+AZ321,AJ320+AZ321-BQ321,$C321-$CJ321-SUM($CL321:CX321))))</f>
        <v>0</v>
      </c>
      <c r="CZ321" s="174">
        <f ca="1">IF(AK320&lt;=0,0,IF($C321-$CJ321&lt;=SUM($CL321:CY321),0,IF(BR321+$C321-$CJ321-SUM($CL321:CY321)&gt;AK320+BA321,AK320+BA321-BR321,$C321-$CJ321-SUM($CL321:CY321))))</f>
        <v>0</v>
      </c>
      <c r="DA321" s="176"/>
      <c r="DB321" s="176"/>
    </row>
    <row r="322" spans="1:106">
      <c r="A322" s="165" t="str">
        <f t="shared" ca="1" si="162"/>
        <v/>
      </c>
      <c r="B322" s="166" t="e">
        <f t="shared" ca="1" si="174"/>
        <v>#N/A</v>
      </c>
      <c r="C322" s="169" t="str">
        <f ca="1">IF(A322="","",IF(debteliminator,IF(($E$7-BS322)&lt;0,0,$E$7-BS322),0)+D322)</f>
        <v/>
      </c>
      <c r="D322" s="420"/>
      <c r="E322" s="172">
        <f t="shared" ca="1" si="175"/>
        <v>0</v>
      </c>
      <c r="F322" s="172">
        <f t="shared" ca="1" si="177"/>
        <v>0</v>
      </c>
      <c r="G322" s="172">
        <f t="shared" ca="1" si="178"/>
        <v>0</v>
      </c>
      <c r="H322" s="172">
        <f t="shared" ca="1" si="179"/>
        <v>0</v>
      </c>
      <c r="I322" s="172">
        <f t="shared" ca="1" si="180"/>
        <v>0</v>
      </c>
      <c r="J322" s="172">
        <f t="shared" ca="1" si="181"/>
        <v>0</v>
      </c>
      <c r="K322" s="172">
        <f t="shared" ca="1" si="182"/>
        <v>0</v>
      </c>
      <c r="L322" s="172">
        <f t="shared" ca="1" si="183"/>
        <v>0</v>
      </c>
      <c r="M322" s="172">
        <f t="shared" ca="1" si="184"/>
        <v>0</v>
      </c>
      <c r="N322" s="172">
        <f t="shared" ca="1" si="185"/>
        <v>0</v>
      </c>
      <c r="O322" s="172">
        <f t="shared" ca="1" si="186"/>
        <v>0</v>
      </c>
      <c r="P322" s="172">
        <f t="shared" ca="1" si="187"/>
        <v>0</v>
      </c>
      <c r="Q322" s="172">
        <f t="shared" ca="1" si="188"/>
        <v>0</v>
      </c>
      <c r="R322" s="172">
        <f t="shared" ca="1" si="189"/>
        <v>0</v>
      </c>
      <c r="S322" s="172">
        <f t="shared" ca="1" si="190"/>
        <v>0</v>
      </c>
      <c r="U322" s="169">
        <f t="shared" ca="1" si="163"/>
        <v>0</v>
      </c>
      <c r="V322" s="173">
        <f t="shared" ca="1" si="164"/>
        <v>0</v>
      </c>
      <c r="W322" s="174">
        <f t="shared" ca="1" si="165"/>
        <v>0</v>
      </c>
      <c r="X322" s="174">
        <f t="shared" ca="1" si="194"/>
        <v>0</v>
      </c>
      <c r="Y322" s="174">
        <f t="shared" ca="1" si="194"/>
        <v>0</v>
      </c>
      <c r="Z322" s="174">
        <f t="shared" ca="1" si="194"/>
        <v>0</v>
      </c>
      <c r="AA322" s="174">
        <f t="shared" ca="1" si="194"/>
        <v>0</v>
      </c>
      <c r="AB322" s="174">
        <f t="shared" ca="1" si="194"/>
        <v>0</v>
      </c>
      <c r="AC322" s="174">
        <f t="shared" ca="1" si="194"/>
        <v>0</v>
      </c>
      <c r="AD322" s="174">
        <f t="shared" ca="1" si="194"/>
        <v>0</v>
      </c>
      <c r="AE322" s="174">
        <f t="shared" ca="1" si="194"/>
        <v>0</v>
      </c>
      <c r="AF322" s="174">
        <f t="shared" ca="1" si="194"/>
        <v>0</v>
      </c>
      <c r="AG322" s="174">
        <f t="shared" ca="1" si="194"/>
        <v>0</v>
      </c>
      <c r="AH322" s="174">
        <f t="shared" ca="1" si="194"/>
        <v>0</v>
      </c>
      <c r="AI322" s="174">
        <f t="shared" ca="1" si="194"/>
        <v>0</v>
      </c>
      <c r="AJ322" s="174">
        <f t="shared" ca="1" si="194"/>
        <v>0</v>
      </c>
      <c r="AK322" s="174">
        <f t="shared" ca="1" si="194"/>
        <v>0</v>
      </c>
      <c r="AL322" s="179"/>
      <c r="AM322" s="174">
        <f t="shared" ca="1" si="167"/>
        <v>0</v>
      </c>
      <c r="AN322" s="174">
        <f t="shared" ca="1" si="195"/>
        <v>0</v>
      </c>
      <c r="AO322" s="174">
        <f t="shared" ca="1" si="195"/>
        <v>0</v>
      </c>
      <c r="AP322" s="174">
        <f t="shared" ca="1" si="195"/>
        <v>0</v>
      </c>
      <c r="AQ322" s="174">
        <f t="shared" ca="1" si="195"/>
        <v>0</v>
      </c>
      <c r="AR322" s="174">
        <f t="shared" ca="1" si="195"/>
        <v>0</v>
      </c>
      <c r="AS322" s="174">
        <f t="shared" ca="1" si="195"/>
        <v>0</v>
      </c>
      <c r="AT322" s="174">
        <f t="shared" ca="1" si="195"/>
        <v>0</v>
      </c>
      <c r="AU322" s="174">
        <f t="shared" ca="1" si="195"/>
        <v>0</v>
      </c>
      <c r="AV322" s="174">
        <f t="shared" ca="1" si="195"/>
        <v>0</v>
      </c>
      <c r="AW322" s="174">
        <f t="shared" ca="1" si="195"/>
        <v>0</v>
      </c>
      <c r="AX322" s="174">
        <f t="shared" ca="1" si="195"/>
        <v>0</v>
      </c>
      <c r="AY322" s="174">
        <f t="shared" ca="1" si="195"/>
        <v>0</v>
      </c>
      <c r="AZ322" s="174">
        <f t="shared" ca="1" si="195"/>
        <v>0</v>
      </c>
      <c r="BA322" s="174">
        <f t="shared" ca="1" si="195"/>
        <v>0</v>
      </c>
      <c r="BB322" s="175">
        <f t="shared" ca="1" si="169"/>
        <v>0</v>
      </c>
      <c r="BC322" s="176"/>
      <c r="BD322" s="174">
        <f t="shared" ca="1" si="170"/>
        <v>0</v>
      </c>
      <c r="BE322" s="174">
        <f t="shared" ca="1" si="196"/>
        <v>0</v>
      </c>
      <c r="BF322" s="174">
        <f t="shared" ca="1" si="196"/>
        <v>0</v>
      </c>
      <c r="BG322" s="174">
        <f t="shared" ca="1" si="196"/>
        <v>0</v>
      </c>
      <c r="BH322" s="174">
        <f t="shared" ca="1" si="196"/>
        <v>0</v>
      </c>
      <c r="BI322" s="174">
        <f t="shared" ca="1" si="196"/>
        <v>0</v>
      </c>
      <c r="BJ322" s="174">
        <f t="shared" ca="1" si="196"/>
        <v>0</v>
      </c>
      <c r="BK322" s="174">
        <f t="shared" ca="1" si="196"/>
        <v>0</v>
      </c>
      <c r="BL322" s="174">
        <f t="shared" ca="1" si="196"/>
        <v>0</v>
      </c>
      <c r="BM322" s="174">
        <f t="shared" ca="1" si="196"/>
        <v>0</v>
      </c>
      <c r="BN322" s="174">
        <f t="shared" ca="1" si="196"/>
        <v>0</v>
      </c>
      <c r="BO322" s="174">
        <f t="shared" ca="1" si="196"/>
        <v>0</v>
      </c>
      <c r="BP322" s="174">
        <f t="shared" ca="1" si="196"/>
        <v>0</v>
      </c>
      <c r="BQ322" s="174">
        <f t="shared" ca="1" si="196"/>
        <v>0</v>
      </c>
      <c r="BR322" s="174">
        <f t="shared" ca="1" si="196"/>
        <v>0</v>
      </c>
      <c r="BS322" s="177">
        <f t="shared" ca="1" si="172"/>
        <v>0</v>
      </c>
      <c r="BT322" s="175"/>
      <c r="BU322" s="178">
        <f ca="1">IF(NOT(debteliminator),0,IF(OR(E$11=0,W321+AM322-BD322&lt;=E$11),0,MIN(W321+AM322-BD322-E$11,$C322)))</f>
        <v>0</v>
      </c>
      <c r="BV322" s="174">
        <f ca="1">IF(NOT(debteliminator),0,IF(OR(F$11=0,X321+AN322-BE322&lt;=F$11),0,MIN(X321+AN322-BE322-F$11,$C322-SUM($BU322:BU322))))</f>
        <v>0</v>
      </c>
      <c r="BW322" s="174">
        <f ca="1">IF(NOT(debteliminator),0,IF(OR(G$11=0,Y321+AO322-BF322&lt;=G$11),0,MIN(Y321+AO322-BF322-G$11,$C322-SUM($BU322:BV322))))</f>
        <v>0</v>
      </c>
      <c r="BX322" s="174">
        <f ca="1">IF(NOT(debteliminator),0,IF(OR(H$11=0,Z321+AP322-BG322&lt;=H$11),0,MIN(Z321+AP322-BG322-H$11,$C322-SUM($BU322:BW322))))</f>
        <v>0</v>
      </c>
      <c r="BY322" s="174">
        <f ca="1">IF(NOT(debteliminator),0,IF(OR(I$11=0,AA321+AQ322-BH322&lt;=I$11),0,MIN(AA321+AQ322-BH322-I$11,$C322-SUM($BU322:BX322))))</f>
        <v>0</v>
      </c>
      <c r="BZ322" s="174">
        <f ca="1">IF(NOT(debteliminator),0,IF(OR(J$11=0,AB321+AR322-BI322&lt;=J$11),0,MIN(AB321+AR322-BI322-J$11,$C322-SUM($BU322:BY322))))</f>
        <v>0</v>
      </c>
      <c r="CA322" s="174">
        <f ca="1">IF(NOT(debteliminator),0,IF(OR(K$11=0,AC321+AS322-BJ322&lt;=K$11),0,MIN(AC321+AS322-BJ322-K$11,$C322-SUM($BU322:BZ322))))</f>
        <v>0</v>
      </c>
      <c r="CB322" s="174">
        <f ca="1">IF(NOT(debteliminator),0,IF(OR(L$11=0,AD321+AT322-BK322&lt;=L$11),0,MIN(AD321+AT322-BK322-L$11,$C322-SUM($BU322:CA322))))</f>
        <v>0</v>
      </c>
      <c r="CC322" s="174">
        <f ca="1">IF(NOT(debteliminator),0,IF(OR(M$11=0,AE321+AU322-BL322&lt;=M$11),0,MIN(AE321+AU322-BL322-M$11,$C322-SUM($BU322:CB322))))</f>
        <v>0</v>
      </c>
      <c r="CD322" s="174">
        <f ca="1">IF(NOT(debteliminator),0,IF(OR(N$11=0,AF321+AV322-BM322&lt;=N$11),0,MIN(AF321+AV322-BM322-N$11,$C322-SUM($BU322:CC322))))</f>
        <v>0</v>
      </c>
      <c r="CE322" s="174">
        <f ca="1">IF(NOT(debteliminator),0,IF(OR(O$11=0,AG321+AW322-BN322&lt;=O$11),0,MIN(AG321+AW322-BN322-O$11,$C322-SUM($BU322:CD322))))</f>
        <v>0</v>
      </c>
      <c r="CF322" s="174">
        <f ca="1">IF(NOT(debteliminator),0,IF(OR(P$11=0,AH321+AX322-BO322&lt;=P$11),0,MIN(AH321+AX322-BO322-P$11,$C322-SUM($BU322:CE322))))</f>
        <v>0</v>
      </c>
      <c r="CG322" s="174">
        <f ca="1">IF(NOT(debteliminator),0,IF(OR(Q$11=0,AI321+AY322-BP322&lt;=Q$11),0,MIN(AI321+AY322-BP322-Q$11,$C322-SUM($BU322:CF322))))</f>
        <v>0</v>
      </c>
      <c r="CH322" s="174">
        <f ca="1">IF(NOT(debteliminator),0,IF(OR(R$11=0,AJ321+AZ322-BQ322&lt;=R$11),0,MIN(AJ321+AZ322-BQ322-R$11,$C322-SUM($BU322:CG322))))</f>
        <v>0</v>
      </c>
      <c r="CI322" s="174">
        <f ca="1">IF(NOT(debteliminator),0,IF(OR(S$11=0,AK321+BA322-BR322&lt;=S$11),0,MIN(AK321+BA322-BR322-S$11,$C322-SUM($BU322:CH322))))</f>
        <v>0</v>
      </c>
      <c r="CJ322" s="177">
        <f t="shared" ca="1" si="173"/>
        <v>0</v>
      </c>
      <c r="CL322" s="178">
        <f t="shared" ca="1" si="176"/>
        <v>0</v>
      </c>
      <c r="CM322" s="174">
        <f ca="1">IF(X321&lt;=0,0,IF($C322-$CJ322&lt;=SUM($CL322:CL322),0,IF(BE322+$C322-$CJ322-SUM($CL322:CL322)&gt;X321+AN322,X321+AN322-BE322,$C322-$CJ322-SUM($CL322:CL322))))</f>
        <v>0</v>
      </c>
      <c r="CN322" s="174">
        <f ca="1">IF(Y321&lt;=0,0,IF($C322-$CJ322&lt;=SUM($CL322:CM322),0,IF(BF322+$C322-$CJ322-SUM($CL322:CM322)&gt;Y321+AO322,Y321+AO322-BF322,$C322-$CJ322-SUM($CL322:CM322))))</f>
        <v>0</v>
      </c>
      <c r="CO322" s="174">
        <f ca="1">IF(Z321&lt;=0,0,IF($C322-$CJ322&lt;=SUM($CL322:CN322),0,IF(BG322+$C322-$CJ322-SUM($CL322:CN322)&gt;Z321+AP322,Z321+AP322-BG322,$C322-$CJ322-SUM($CL322:CN322))))</f>
        <v>0</v>
      </c>
      <c r="CP322" s="174">
        <f ca="1">IF(AA321&lt;=0,0,IF($C322-$CJ322&lt;=SUM($CL322:CO322),0,IF(BH322+$C322-$CJ322-SUM($CL322:CO322)&gt;AA321+AQ322,AA321+AQ322-BH322,$C322-$CJ322-SUM($CL322:CO322))))</f>
        <v>0</v>
      </c>
      <c r="CQ322" s="174">
        <f ca="1">IF(AB321&lt;=0,0,IF($C322-$CJ322&lt;=SUM($CL322:CP322),0,IF(BI322+$C322-$CJ322-SUM($CL322:CP322)&gt;AB321+AR322,AB321+AR322-BI322,$C322-$CJ322-SUM($CL322:CP322))))</f>
        <v>0</v>
      </c>
      <c r="CR322" s="174">
        <f ca="1">IF(AC321&lt;=0,0,IF($C322-$CJ322&lt;=SUM($CL322:CQ322),0,IF(BJ322+$C322-$CJ322-SUM($CL322:CQ322)&gt;AC321+AS322,AC321+AS322-BJ322,$C322-$CJ322-SUM($CL322:CQ322))))</f>
        <v>0</v>
      </c>
      <c r="CS322" s="174">
        <f ca="1">IF(AD321&lt;=0,0,IF($C322-$CJ322&lt;=SUM($CL322:CR322),0,IF(BK322+$C322-$CJ322-SUM($CL322:CR322)&gt;AD321+AT322,AD321+AT322-BK322,$C322-$CJ322-SUM($CL322:CR322))))</f>
        <v>0</v>
      </c>
      <c r="CT322" s="174">
        <f ca="1">IF(AE321&lt;=0,0,IF($C322-$CJ322&lt;=SUM($CL322:CS322),0,IF(BL322+$C322-$CJ322-SUM($CL322:CS322)&gt;AE321+AU322,AE321+AU322-BL322,$C322-$CJ322-SUM($CL322:CS322))))</f>
        <v>0</v>
      </c>
      <c r="CU322" s="174">
        <f ca="1">IF(AF321&lt;=0,0,IF($C322-$CJ322&lt;=SUM($CL322:CT322),0,IF(BM322+$C322-$CJ322-SUM($CL322:CT322)&gt;AF321+AV322,AF321+AV322-BM322,$C322-$CJ322-SUM($CL322:CT322))))</f>
        <v>0</v>
      </c>
      <c r="CV322" s="174">
        <f ca="1">IF(AG321&lt;=0,0,IF($C322-$CJ322&lt;=SUM($CL322:CU322),0,IF(BN322+$C322-$CJ322-SUM($CL322:CU322)&gt;AG321+AW322,AG321+AW322-BN322,$C322-$CJ322-SUM($CL322:CU322))))</f>
        <v>0</v>
      </c>
      <c r="CW322" s="174">
        <f ca="1">IF(AH321&lt;=0,0,IF($C322-$CJ322&lt;=SUM($CL322:CV322),0,IF(BO322+$C322-$CJ322-SUM($CL322:CV322)&gt;AH321+AX322,AH321+AX322-BO322,$C322-$CJ322-SUM($CL322:CV322))))</f>
        <v>0</v>
      </c>
      <c r="CX322" s="174">
        <f ca="1">IF(AI321&lt;=0,0,IF($C322-$CJ322&lt;=SUM($CL322:CW322),0,IF(BP322+$C322-$CJ322-SUM($CL322:CW322)&gt;AI321+AY322,AI321+AY322-BP322,$C322-$CJ322-SUM($CL322:CW322))))</f>
        <v>0</v>
      </c>
      <c r="CY322" s="174">
        <f ca="1">IF(AJ321&lt;=0,0,IF($C322-$CJ322&lt;=SUM($CL322:CX322),0,IF(BQ322+$C322-$CJ322-SUM($CL322:CX322)&gt;AJ321+AZ322,AJ321+AZ322-BQ322,$C322-$CJ322-SUM($CL322:CX322))))</f>
        <v>0</v>
      </c>
      <c r="CZ322" s="174">
        <f ca="1">IF(AK321&lt;=0,0,IF($C322-$CJ322&lt;=SUM($CL322:CY322),0,IF(BR322+$C322-$CJ322-SUM($CL322:CY322)&gt;AK321+BA322,AK321+BA322-BR322,$C322-$CJ322-SUM($CL322:CY322))))</f>
        <v>0</v>
      </c>
      <c r="DA322" s="176"/>
      <c r="DB322" s="176"/>
    </row>
    <row r="323" spans="1:106">
      <c r="A323" s="165" t="str">
        <f t="shared" ca="1" si="162"/>
        <v/>
      </c>
      <c r="B323" s="166" t="e">
        <f t="shared" ca="1" si="174"/>
        <v>#N/A</v>
      </c>
      <c r="C323" s="169" t="str">
        <f ca="1">IF(A323="","",IF(debteliminator,IF(($E$7-BS323)&lt;0,0,$E$7-BS323),0)+D323)</f>
        <v/>
      </c>
      <c r="D323" s="420"/>
      <c r="E323" s="172">
        <f t="shared" ca="1" si="175"/>
        <v>0</v>
      </c>
      <c r="F323" s="172">
        <f t="shared" ca="1" si="177"/>
        <v>0</v>
      </c>
      <c r="G323" s="172">
        <f t="shared" ca="1" si="178"/>
        <v>0</v>
      </c>
      <c r="H323" s="172">
        <f t="shared" ca="1" si="179"/>
        <v>0</v>
      </c>
      <c r="I323" s="172">
        <f t="shared" ca="1" si="180"/>
        <v>0</v>
      </c>
      <c r="J323" s="172">
        <f t="shared" ca="1" si="181"/>
        <v>0</v>
      </c>
      <c r="K323" s="172">
        <f t="shared" ca="1" si="182"/>
        <v>0</v>
      </c>
      <c r="L323" s="172">
        <f t="shared" ca="1" si="183"/>
        <v>0</v>
      </c>
      <c r="M323" s="172">
        <f t="shared" ca="1" si="184"/>
        <v>0</v>
      </c>
      <c r="N323" s="172">
        <f t="shared" ca="1" si="185"/>
        <v>0</v>
      </c>
      <c r="O323" s="172">
        <f t="shared" ca="1" si="186"/>
        <v>0</v>
      </c>
      <c r="P323" s="172">
        <f t="shared" ca="1" si="187"/>
        <v>0</v>
      </c>
      <c r="Q323" s="172">
        <f t="shared" ca="1" si="188"/>
        <v>0</v>
      </c>
      <c r="R323" s="172">
        <f t="shared" ca="1" si="189"/>
        <v>0</v>
      </c>
      <c r="S323" s="172">
        <f t="shared" ca="1" si="190"/>
        <v>0</v>
      </c>
      <c r="U323" s="169">
        <f t="shared" ca="1" si="163"/>
        <v>0</v>
      </c>
      <c r="V323" s="173">
        <f t="shared" ca="1" si="164"/>
        <v>0</v>
      </c>
      <c r="W323" s="174">
        <f t="shared" ca="1" si="165"/>
        <v>0</v>
      </c>
      <c r="X323" s="174">
        <f t="shared" ca="1" si="194"/>
        <v>0</v>
      </c>
      <c r="Y323" s="174">
        <f t="shared" ca="1" si="194"/>
        <v>0</v>
      </c>
      <c r="Z323" s="174">
        <f t="shared" ca="1" si="194"/>
        <v>0</v>
      </c>
      <c r="AA323" s="174">
        <f t="shared" ca="1" si="194"/>
        <v>0</v>
      </c>
      <c r="AB323" s="174">
        <f t="shared" ca="1" si="194"/>
        <v>0</v>
      </c>
      <c r="AC323" s="174">
        <f t="shared" ca="1" si="194"/>
        <v>0</v>
      </c>
      <c r="AD323" s="174">
        <f t="shared" ca="1" si="194"/>
        <v>0</v>
      </c>
      <c r="AE323" s="174">
        <f t="shared" ca="1" si="194"/>
        <v>0</v>
      </c>
      <c r="AF323" s="174">
        <f t="shared" ca="1" si="194"/>
        <v>0</v>
      </c>
      <c r="AG323" s="174">
        <f t="shared" ca="1" si="194"/>
        <v>0</v>
      </c>
      <c r="AH323" s="174">
        <f t="shared" ca="1" si="194"/>
        <v>0</v>
      </c>
      <c r="AI323" s="174">
        <f t="shared" ca="1" si="194"/>
        <v>0</v>
      </c>
      <c r="AJ323" s="174">
        <f t="shared" ca="1" si="194"/>
        <v>0</v>
      </c>
      <c r="AK323" s="174">
        <f t="shared" ca="1" si="194"/>
        <v>0</v>
      </c>
      <c r="AL323" s="179"/>
      <c r="AM323" s="174">
        <f t="shared" ca="1" si="167"/>
        <v>0</v>
      </c>
      <c r="AN323" s="174">
        <f t="shared" ca="1" si="195"/>
        <v>0</v>
      </c>
      <c r="AO323" s="174">
        <f t="shared" ca="1" si="195"/>
        <v>0</v>
      </c>
      <c r="AP323" s="174">
        <f t="shared" ca="1" si="195"/>
        <v>0</v>
      </c>
      <c r="AQ323" s="174">
        <f t="shared" ca="1" si="195"/>
        <v>0</v>
      </c>
      <c r="AR323" s="174">
        <f t="shared" ca="1" si="195"/>
        <v>0</v>
      </c>
      <c r="AS323" s="174">
        <f t="shared" ca="1" si="195"/>
        <v>0</v>
      </c>
      <c r="AT323" s="174">
        <f t="shared" ca="1" si="195"/>
        <v>0</v>
      </c>
      <c r="AU323" s="174">
        <f t="shared" ca="1" si="195"/>
        <v>0</v>
      </c>
      <c r="AV323" s="174">
        <f t="shared" ca="1" si="195"/>
        <v>0</v>
      </c>
      <c r="AW323" s="174">
        <f t="shared" ca="1" si="195"/>
        <v>0</v>
      </c>
      <c r="AX323" s="174">
        <f t="shared" ca="1" si="195"/>
        <v>0</v>
      </c>
      <c r="AY323" s="174">
        <f t="shared" ca="1" si="195"/>
        <v>0</v>
      </c>
      <c r="AZ323" s="174">
        <f t="shared" ca="1" si="195"/>
        <v>0</v>
      </c>
      <c r="BA323" s="174">
        <f t="shared" ca="1" si="195"/>
        <v>0</v>
      </c>
      <c r="BB323" s="175">
        <f t="shared" ca="1" si="169"/>
        <v>0</v>
      </c>
      <c r="BC323" s="176"/>
      <c r="BD323" s="174">
        <f t="shared" ca="1" si="170"/>
        <v>0</v>
      </c>
      <c r="BE323" s="174">
        <f t="shared" ca="1" si="196"/>
        <v>0</v>
      </c>
      <c r="BF323" s="174">
        <f t="shared" ca="1" si="196"/>
        <v>0</v>
      </c>
      <c r="BG323" s="174">
        <f t="shared" ca="1" si="196"/>
        <v>0</v>
      </c>
      <c r="BH323" s="174">
        <f t="shared" ca="1" si="196"/>
        <v>0</v>
      </c>
      <c r="BI323" s="174">
        <f t="shared" ca="1" si="196"/>
        <v>0</v>
      </c>
      <c r="BJ323" s="174">
        <f t="shared" ca="1" si="196"/>
        <v>0</v>
      </c>
      <c r="BK323" s="174">
        <f t="shared" ca="1" si="196"/>
        <v>0</v>
      </c>
      <c r="BL323" s="174">
        <f t="shared" ca="1" si="196"/>
        <v>0</v>
      </c>
      <c r="BM323" s="174">
        <f t="shared" ca="1" si="196"/>
        <v>0</v>
      </c>
      <c r="BN323" s="174">
        <f t="shared" ca="1" si="196"/>
        <v>0</v>
      </c>
      <c r="BO323" s="174">
        <f t="shared" ca="1" si="196"/>
        <v>0</v>
      </c>
      <c r="BP323" s="174">
        <f t="shared" ca="1" si="196"/>
        <v>0</v>
      </c>
      <c r="BQ323" s="174">
        <f t="shared" ca="1" si="196"/>
        <v>0</v>
      </c>
      <c r="BR323" s="174">
        <f t="shared" ca="1" si="196"/>
        <v>0</v>
      </c>
      <c r="BS323" s="177">
        <f t="shared" ca="1" si="172"/>
        <v>0</v>
      </c>
      <c r="BT323" s="175"/>
      <c r="BU323" s="178">
        <f ca="1">IF(NOT(debteliminator),0,IF(OR(E$11=0,W322+AM323-BD323&lt;=E$11),0,MIN(W322+AM323-BD323-E$11,$C323)))</f>
        <v>0</v>
      </c>
      <c r="BV323" s="174">
        <f ca="1">IF(NOT(debteliminator),0,IF(OR(F$11=0,X322+AN323-BE323&lt;=F$11),0,MIN(X322+AN323-BE323-F$11,$C323-SUM($BU323:BU323))))</f>
        <v>0</v>
      </c>
      <c r="BW323" s="174">
        <f ca="1">IF(NOT(debteliminator),0,IF(OR(G$11=0,Y322+AO323-BF323&lt;=G$11),0,MIN(Y322+AO323-BF323-G$11,$C323-SUM($BU323:BV323))))</f>
        <v>0</v>
      </c>
      <c r="BX323" s="174">
        <f ca="1">IF(NOT(debteliminator),0,IF(OR(H$11=0,Z322+AP323-BG323&lt;=H$11),0,MIN(Z322+AP323-BG323-H$11,$C323-SUM($BU323:BW323))))</f>
        <v>0</v>
      </c>
      <c r="BY323" s="174">
        <f ca="1">IF(NOT(debteliminator),0,IF(OR(I$11=0,AA322+AQ323-BH323&lt;=I$11),0,MIN(AA322+AQ323-BH323-I$11,$C323-SUM($BU323:BX323))))</f>
        <v>0</v>
      </c>
      <c r="BZ323" s="174">
        <f ca="1">IF(NOT(debteliminator),0,IF(OR(J$11=0,AB322+AR323-BI323&lt;=J$11),0,MIN(AB322+AR323-BI323-J$11,$C323-SUM($BU323:BY323))))</f>
        <v>0</v>
      </c>
      <c r="CA323" s="174">
        <f ca="1">IF(NOT(debteliminator),0,IF(OR(K$11=0,AC322+AS323-BJ323&lt;=K$11),0,MIN(AC322+AS323-BJ323-K$11,$C323-SUM($BU323:BZ323))))</f>
        <v>0</v>
      </c>
      <c r="CB323" s="174">
        <f ca="1">IF(NOT(debteliminator),0,IF(OR(L$11=0,AD322+AT323-BK323&lt;=L$11),0,MIN(AD322+AT323-BK323-L$11,$C323-SUM($BU323:CA323))))</f>
        <v>0</v>
      </c>
      <c r="CC323" s="174">
        <f ca="1">IF(NOT(debteliminator),0,IF(OR(M$11=0,AE322+AU323-BL323&lt;=M$11),0,MIN(AE322+AU323-BL323-M$11,$C323-SUM($BU323:CB323))))</f>
        <v>0</v>
      </c>
      <c r="CD323" s="174">
        <f ca="1">IF(NOT(debteliminator),0,IF(OR(N$11=0,AF322+AV323-BM323&lt;=N$11),0,MIN(AF322+AV323-BM323-N$11,$C323-SUM($BU323:CC323))))</f>
        <v>0</v>
      </c>
      <c r="CE323" s="174">
        <f ca="1">IF(NOT(debteliminator),0,IF(OR(O$11=0,AG322+AW323-BN323&lt;=O$11),0,MIN(AG322+AW323-BN323-O$11,$C323-SUM($BU323:CD323))))</f>
        <v>0</v>
      </c>
      <c r="CF323" s="174">
        <f ca="1">IF(NOT(debteliminator),0,IF(OR(P$11=0,AH322+AX323-BO323&lt;=P$11),0,MIN(AH322+AX323-BO323-P$11,$C323-SUM($BU323:CE323))))</f>
        <v>0</v>
      </c>
      <c r="CG323" s="174">
        <f ca="1">IF(NOT(debteliminator),0,IF(OR(Q$11=0,AI322+AY323-BP323&lt;=Q$11),0,MIN(AI322+AY323-BP323-Q$11,$C323-SUM($BU323:CF323))))</f>
        <v>0</v>
      </c>
      <c r="CH323" s="174">
        <f ca="1">IF(NOT(debteliminator),0,IF(OR(R$11=0,AJ322+AZ323-BQ323&lt;=R$11),0,MIN(AJ322+AZ323-BQ323-R$11,$C323-SUM($BU323:CG323))))</f>
        <v>0</v>
      </c>
      <c r="CI323" s="174">
        <f ca="1">IF(NOT(debteliminator),0,IF(OR(S$11=0,AK322+BA323-BR323&lt;=S$11),0,MIN(AK322+BA323-BR323-S$11,$C323-SUM($BU323:CH323))))</f>
        <v>0</v>
      </c>
      <c r="CJ323" s="177">
        <f t="shared" ca="1" si="173"/>
        <v>0</v>
      </c>
      <c r="CL323" s="178">
        <f t="shared" ca="1" si="176"/>
        <v>0</v>
      </c>
      <c r="CM323" s="174">
        <f ca="1">IF(X322&lt;=0,0,IF($C323-$CJ323&lt;=SUM($CL323:CL323),0,IF(BE323+$C323-$CJ323-SUM($CL323:CL323)&gt;X322+AN323,X322+AN323-BE323,$C323-$CJ323-SUM($CL323:CL323))))</f>
        <v>0</v>
      </c>
      <c r="CN323" s="174">
        <f ca="1">IF(Y322&lt;=0,0,IF($C323-$CJ323&lt;=SUM($CL323:CM323),0,IF(BF323+$C323-$CJ323-SUM($CL323:CM323)&gt;Y322+AO323,Y322+AO323-BF323,$C323-$CJ323-SUM($CL323:CM323))))</f>
        <v>0</v>
      </c>
      <c r="CO323" s="174">
        <f ca="1">IF(Z322&lt;=0,0,IF($C323-$CJ323&lt;=SUM($CL323:CN323),0,IF(BG323+$C323-$CJ323-SUM($CL323:CN323)&gt;Z322+AP323,Z322+AP323-BG323,$C323-$CJ323-SUM($CL323:CN323))))</f>
        <v>0</v>
      </c>
      <c r="CP323" s="174">
        <f ca="1">IF(AA322&lt;=0,0,IF($C323-$CJ323&lt;=SUM($CL323:CO323),0,IF(BH323+$C323-$CJ323-SUM($CL323:CO323)&gt;AA322+AQ323,AA322+AQ323-BH323,$C323-$CJ323-SUM($CL323:CO323))))</f>
        <v>0</v>
      </c>
      <c r="CQ323" s="174">
        <f ca="1">IF(AB322&lt;=0,0,IF($C323-$CJ323&lt;=SUM($CL323:CP323),0,IF(BI323+$C323-$CJ323-SUM($CL323:CP323)&gt;AB322+AR323,AB322+AR323-BI323,$C323-$CJ323-SUM($CL323:CP323))))</f>
        <v>0</v>
      </c>
      <c r="CR323" s="174">
        <f ca="1">IF(AC322&lt;=0,0,IF($C323-$CJ323&lt;=SUM($CL323:CQ323),0,IF(BJ323+$C323-$CJ323-SUM($CL323:CQ323)&gt;AC322+AS323,AC322+AS323-BJ323,$C323-$CJ323-SUM($CL323:CQ323))))</f>
        <v>0</v>
      </c>
      <c r="CS323" s="174">
        <f ca="1">IF(AD322&lt;=0,0,IF($C323-$CJ323&lt;=SUM($CL323:CR323),0,IF(BK323+$C323-$CJ323-SUM($CL323:CR323)&gt;AD322+AT323,AD322+AT323-BK323,$C323-$CJ323-SUM($CL323:CR323))))</f>
        <v>0</v>
      </c>
      <c r="CT323" s="174">
        <f ca="1">IF(AE322&lt;=0,0,IF($C323-$CJ323&lt;=SUM($CL323:CS323),0,IF(BL323+$C323-$CJ323-SUM($CL323:CS323)&gt;AE322+AU323,AE322+AU323-BL323,$C323-$CJ323-SUM($CL323:CS323))))</f>
        <v>0</v>
      </c>
      <c r="CU323" s="174">
        <f ca="1">IF(AF322&lt;=0,0,IF($C323-$CJ323&lt;=SUM($CL323:CT323),0,IF(BM323+$C323-$CJ323-SUM($CL323:CT323)&gt;AF322+AV323,AF322+AV323-BM323,$C323-$CJ323-SUM($CL323:CT323))))</f>
        <v>0</v>
      </c>
      <c r="CV323" s="174">
        <f ca="1">IF(AG322&lt;=0,0,IF($C323-$CJ323&lt;=SUM($CL323:CU323),0,IF(BN323+$C323-$CJ323-SUM($CL323:CU323)&gt;AG322+AW323,AG322+AW323-BN323,$C323-$CJ323-SUM($CL323:CU323))))</f>
        <v>0</v>
      </c>
      <c r="CW323" s="174">
        <f ca="1">IF(AH322&lt;=0,0,IF($C323-$CJ323&lt;=SUM($CL323:CV323),0,IF(BO323+$C323-$CJ323-SUM($CL323:CV323)&gt;AH322+AX323,AH322+AX323-BO323,$C323-$CJ323-SUM($CL323:CV323))))</f>
        <v>0</v>
      </c>
      <c r="CX323" s="174">
        <f ca="1">IF(AI322&lt;=0,0,IF($C323-$CJ323&lt;=SUM($CL323:CW323),0,IF(BP323+$C323-$CJ323-SUM($CL323:CW323)&gt;AI322+AY323,AI322+AY323-BP323,$C323-$CJ323-SUM($CL323:CW323))))</f>
        <v>0</v>
      </c>
      <c r="CY323" s="174">
        <f ca="1">IF(AJ322&lt;=0,0,IF($C323-$CJ323&lt;=SUM($CL323:CX323),0,IF(BQ323+$C323-$CJ323-SUM($CL323:CX323)&gt;AJ322+AZ323,AJ322+AZ323-BQ323,$C323-$CJ323-SUM($CL323:CX323))))</f>
        <v>0</v>
      </c>
      <c r="CZ323" s="174">
        <f ca="1">IF(AK322&lt;=0,0,IF($C323-$CJ323&lt;=SUM($CL323:CY323),0,IF(BR323+$C323-$CJ323-SUM($CL323:CY323)&gt;AK322+BA323,AK322+BA323-BR323,$C323-$CJ323-SUM($CL323:CY323))))</f>
        <v>0</v>
      </c>
      <c r="DA323" s="176"/>
      <c r="DB323" s="176"/>
    </row>
    <row r="324" spans="1:106">
      <c r="A324" s="165" t="str">
        <f t="shared" ca="1" si="162"/>
        <v/>
      </c>
      <c r="B324" s="166" t="e">
        <f t="shared" ca="1" si="174"/>
        <v>#N/A</v>
      </c>
      <c r="C324" s="169" t="str">
        <f ca="1">IF(A324="","",IF(debteliminator,IF(($E$7-BS324)&lt;0,0,$E$7-BS324),0)+D324)</f>
        <v/>
      </c>
      <c r="D324" s="420"/>
      <c r="E324" s="172">
        <f t="shared" ca="1" si="175"/>
        <v>0</v>
      </c>
      <c r="F324" s="172">
        <f t="shared" ca="1" si="177"/>
        <v>0</v>
      </c>
      <c r="G324" s="172">
        <f t="shared" ca="1" si="178"/>
        <v>0</v>
      </c>
      <c r="H324" s="172">
        <f t="shared" ca="1" si="179"/>
        <v>0</v>
      </c>
      <c r="I324" s="172">
        <f t="shared" ca="1" si="180"/>
        <v>0</v>
      </c>
      <c r="J324" s="172">
        <f t="shared" ca="1" si="181"/>
        <v>0</v>
      </c>
      <c r="K324" s="172">
        <f t="shared" ca="1" si="182"/>
        <v>0</v>
      </c>
      <c r="L324" s="172">
        <f t="shared" ca="1" si="183"/>
        <v>0</v>
      </c>
      <c r="M324" s="172">
        <f t="shared" ca="1" si="184"/>
        <v>0</v>
      </c>
      <c r="N324" s="172">
        <f t="shared" ca="1" si="185"/>
        <v>0</v>
      </c>
      <c r="O324" s="172">
        <f t="shared" ca="1" si="186"/>
        <v>0</v>
      </c>
      <c r="P324" s="172">
        <f t="shared" ca="1" si="187"/>
        <v>0</v>
      </c>
      <c r="Q324" s="172">
        <f t="shared" ca="1" si="188"/>
        <v>0</v>
      </c>
      <c r="R324" s="172">
        <f t="shared" ca="1" si="189"/>
        <v>0</v>
      </c>
      <c r="S324" s="172">
        <f t="shared" ca="1" si="190"/>
        <v>0</v>
      </c>
      <c r="U324" s="169">
        <f t="shared" ca="1" si="163"/>
        <v>0</v>
      </c>
      <c r="V324" s="173">
        <f t="shared" ca="1" si="164"/>
        <v>0</v>
      </c>
      <c r="W324" s="174">
        <f t="shared" ca="1" si="165"/>
        <v>0</v>
      </c>
      <c r="X324" s="174">
        <f t="shared" ca="1" si="194"/>
        <v>0</v>
      </c>
      <c r="Y324" s="174">
        <f t="shared" ca="1" si="194"/>
        <v>0</v>
      </c>
      <c r="Z324" s="174">
        <f t="shared" ca="1" si="194"/>
        <v>0</v>
      </c>
      <c r="AA324" s="174">
        <f t="shared" ca="1" si="194"/>
        <v>0</v>
      </c>
      <c r="AB324" s="174">
        <f t="shared" ca="1" si="194"/>
        <v>0</v>
      </c>
      <c r="AC324" s="174">
        <f t="shared" ca="1" si="194"/>
        <v>0</v>
      </c>
      <c r="AD324" s="174">
        <f t="shared" ca="1" si="194"/>
        <v>0</v>
      </c>
      <c r="AE324" s="174">
        <f t="shared" ca="1" si="194"/>
        <v>0</v>
      </c>
      <c r="AF324" s="174">
        <f t="shared" ca="1" si="194"/>
        <v>0</v>
      </c>
      <c r="AG324" s="174">
        <f t="shared" ca="1" si="194"/>
        <v>0</v>
      </c>
      <c r="AH324" s="174">
        <f t="shared" ca="1" si="194"/>
        <v>0</v>
      </c>
      <c r="AI324" s="174">
        <f t="shared" ca="1" si="194"/>
        <v>0</v>
      </c>
      <c r="AJ324" s="174">
        <f t="shared" ca="1" si="194"/>
        <v>0</v>
      </c>
      <c r="AK324" s="174">
        <f t="shared" ca="1" si="194"/>
        <v>0</v>
      </c>
      <c r="AL324" s="179"/>
      <c r="AM324" s="174">
        <f t="shared" ca="1" si="167"/>
        <v>0</v>
      </c>
      <c r="AN324" s="174">
        <f t="shared" ca="1" si="195"/>
        <v>0</v>
      </c>
      <c r="AO324" s="174">
        <f t="shared" ca="1" si="195"/>
        <v>0</v>
      </c>
      <c r="AP324" s="174">
        <f t="shared" ca="1" si="195"/>
        <v>0</v>
      </c>
      <c r="AQ324" s="174">
        <f t="shared" ca="1" si="195"/>
        <v>0</v>
      </c>
      <c r="AR324" s="174">
        <f t="shared" ca="1" si="195"/>
        <v>0</v>
      </c>
      <c r="AS324" s="174">
        <f t="shared" ca="1" si="195"/>
        <v>0</v>
      </c>
      <c r="AT324" s="174">
        <f t="shared" ca="1" si="195"/>
        <v>0</v>
      </c>
      <c r="AU324" s="174">
        <f t="shared" ca="1" si="195"/>
        <v>0</v>
      </c>
      <c r="AV324" s="174">
        <f t="shared" ca="1" si="195"/>
        <v>0</v>
      </c>
      <c r="AW324" s="174">
        <f t="shared" ca="1" si="195"/>
        <v>0</v>
      </c>
      <c r="AX324" s="174">
        <f t="shared" ca="1" si="195"/>
        <v>0</v>
      </c>
      <c r="AY324" s="174">
        <f t="shared" ca="1" si="195"/>
        <v>0</v>
      </c>
      <c r="AZ324" s="174">
        <f t="shared" ca="1" si="195"/>
        <v>0</v>
      </c>
      <c r="BA324" s="174">
        <f t="shared" ca="1" si="195"/>
        <v>0</v>
      </c>
      <c r="BB324" s="175">
        <f t="shared" ca="1" si="169"/>
        <v>0</v>
      </c>
      <c r="BC324" s="176"/>
      <c r="BD324" s="174">
        <f t="shared" ca="1" si="170"/>
        <v>0</v>
      </c>
      <c r="BE324" s="174">
        <f t="shared" ca="1" si="196"/>
        <v>0</v>
      </c>
      <c r="BF324" s="174">
        <f t="shared" ca="1" si="196"/>
        <v>0</v>
      </c>
      <c r="BG324" s="174">
        <f t="shared" ca="1" si="196"/>
        <v>0</v>
      </c>
      <c r="BH324" s="174">
        <f t="shared" ca="1" si="196"/>
        <v>0</v>
      </c>
      <c r="BI324" s="174">
        <f t="shared" ca="1" si="196"/>
        <v>0</v>
      </c>
      <c r="BJ324" s="174">
        <f t="shared" ca="1" si="196"/>
        <v>0</v>
      </c>
      <c r="BK324" s="174">
        <f t="shared" ca="1" si="196"/>
        <v>0</v>
      </c>
      <c r="BL324" s="174">
        <f t="shared" ca="1" si="196"/>
        <v>0</v>
      </c>
      <c r="BM324" s="174">
        <f t="shared" ca="1" si="196"/>
        <v>0</v>
      </c>
      <c r="BN324" s="174">
        <f t="shared" ca="1" si="196"/>
        <v>0</v>
      </c>
      <c r="BO324" s="174">
        <f t="shared" ca="1" si="196"/>
        <v>0</v>
      </c>
      <c r="BP324" s="174">
        <f t="shared" ca="1" si="196"/>
        <v>0</v>
      </c>
      <c r="BQ324" s="174">
        <f t="shared" ca="1" si="196"/>
        <v>0</v>
      </c>
      <c r="BR324" s="174">
        <f t="shared" ca="1" si="196"/>
        <v>0</v>
      </c>
      <c r="BS324" s="177">
        <f t="shared" ca="1" si="172"/>
        <v>0</v>
      </c>
      <c r="BT324" s="175"/>
      <c r="BU324" s="178">
        <f ca="1">IF(NOT(debteliminator),0,IF(OR(E$11=0,W323+AM324-BD324&lt;=E$11),0,MIN(W323+AM324-BD324-E$11,$C324)))</f>
        <v>0</v>
      </c>
      <c r="BV324" s="174">
        <f ca="1">IF(NOT(debteliminator),0,IF(OR(F$11=0,X323+AN324-BE324&lt;=F$11),0,MIN(X323+AN324-BE324-F$11,$C324-SUM($BU324:BU324))))</f>
        <v>0</v>
      </c>
      <c r="BW324" s="174">
        <f ca="1">IF(NOT(debteliminator),0,IF(OR(G$11=0,Y323+AO324-BF324&lt;=G$11),0,MIN(Y323+AO324-BF324-G$11,$C324-SUM($BU324:BV324))))</f>
        <v>0</v>
      </c>
      <c r="BX324" s="174">
        <f ca="1">IF(NOT(debteliminator),0,IF(OR(H$11=0,Z323+AP324-BG324&lt;=H$11),0,MIN(Z323+AP324-BG324-H$11,$C324-SUM($BU324:BW324))))</f>
        <v>0</v>
      </c>
      <c r="BY324" s="174">
        <f ca="1">IF(NOT(debteliminator),0,IF(OR(I$11=0,AA323+AQ324-BH324&lt;=I$11),0,MIN(AA323+AQ324-BH324-I$11,$C324-SUM($BU324:BX324))))</f>
        <v>0</v>
      </c>
      <c r="BZ324" s="174">
        <f ca="1">IF(NOT(debteliminator),0,IF(OR(J$11=0,AB323+AR324-BI324&lt;=J$11),0,MIN(AB323+AR324-BI324-J$11,$C324-SUM($BU324:BY324))))</f>
        <v>0</v>
      </c>
      <c r="CA324" s="174">
        <f ca="1">IF(NOT(debteliminator),0,IF(OR(K$11=0,AC323+AS324-BJ324&lt;=K$11),0,MIN(AC323+AS324-BJ324-K$11,$C324-SUM($BU324:BZ324))))</f>
        <v>0</v>
      </c>
      <c r="CB324" s="174">
        <f ca="1">IF(NOT(debteliminator),0,IF(OR(L$11=0,AD323+AT324-BK324&lt;=L$11),0,MIN(AD323+AT324-BK324-L$11,$C324-SUM($BU324:CA324))))</f>
        <v>0</v>
      </c>
      <c r="CC324" s="174">
        <f ca="1">IF(NOT(debteliminator),0,IF(OR(M$11=0,AE323+AU324-BL324&lt;=M$11),0,MIN(AE323+AU324-BL324-M$11,$C324-SUM($BU324:CB324))))</f>
        <v>0</v>
      </c>
      <c r="CD324" s="174">
        <f ca="1">IF(NOT(debteliminator),0,IF(OR(N$11=0,AF323+AV324-BM324&lt;=N$11),0,MIN(AF323+AV324-BM324-N$11,$C324-SUM($BU324:CC324))))</f>
        <v>0</v>
      </c>
      <c r="CE324" s="174">
        <f ca="1">IF(NOT(debteliminator),0,IF(OR(O$11=0,AG323+AW324-BN324&lt;=O$11),0,MIN(AG323+AW324-BN324-O$11,$C324-SUM($BU324:CD324))))</f>
        <v>0</v>
      </c>
      <c r="CF324" s="174">
        <f ca="1">IF(NOT(debteliminator),0,IF(OR(P$11=0,AH323+AX324-BO324&lt;=P$11),0,MIN(AH323+AX324-BO324-P$11,$C324-SUM($BU324:CE324))))</f>
        <v>0</v>
      </c>
      <c r="CG324" s="174">
        <f ca="1">IF(NOT(debteliminator),0,IF(OR(Q$11=0,AI323+AY324-BP324&lt;=Q$11),0,MIN(AI323+AY324-BP324-Q$11,$C324-SUM($BU324:CF324))))</f>
        <v>0</v>
      </c>
      <c r="CH324" s="174">
        <f ca="1">IF(NOT(debteliminator),0,IF(OR(R$11=0,AJ323+AZ324-BQ324&lt;=R$11),0,MIN(AJ323+AZ324-BQ324-R$11,$C324-SUM($BU324:CG324))))</f>
        <v>0</v>
      </c>
      <c r="CI324" s="174">
        <f ca="1">IF(NOT(debteliminator),0,IF(OR(S$11=0,AK323+BA324-BR324&lt;=S$11),0,MIN(AK323+BA324-BR324-S$11,$C324-SUM($BU324:CH324))))</f>
        <v>0</v>
      </c>
      <c r="CJ324" s="177">
        <f t="shared" ca="1" si="173"/>
        <v>0</v>
      </c>
      <c r="CL324" s="178">
        <f t="shared" ca="1" si="176"/>
        <v>0</v>
      </c>
      <c r="CM324" s="174">
        <f ca="1">IF(X323&lt;=0,0,IF($C324-$CJ324&lt;=SUM($CL324:CL324),0,IF(BE324+$C324-$CJ324-SUM($CL324:CL324)&gt;X323+AN324,X323+AN324-BE324,$C324-$CJ324-SUM($CL324:CL324))))</f>
        <v>0</v>
      </c>
      <c r="CN324" s="174">
        <f ca="1">IF(Y323&lt;=0,0,IF($C324-$CJ324&lt;=SUM($CL324:CM324),0,IF(BF324+$C324-$CJ324-SUM($CL324:CM324)&gt;Y323+AO324,Y323+AO324-BF324,$C324-$CJ324-SUM($CL324:CM324))))</f>
        <v>0</v>
      </c>
      <c r="CO324" s="174">
        <f ca="1">IF(Z323&lt;=0,0,IF($C324-$CJ324&lt;=SUM($CL324:CN324),0,IF(BG324+$C324-$CJ324-SUM($CL324:CN324)&gt;Z323+AP324,Z323+AP324-BG324,$C324-$CJ324-SUM($CL324:CN324))))</f>
        <v>0</v>
      </c>
      <c r="CP324" s="174">
        <f ca="1">IF(AA323&lt;=0,0,IF($C324-$CJ324&lt;=SUM($CL324:CO324),0,IF(BH324+$C324-$CJ324-SUM($CL324:CO324)&gt;AA323+AQ324,AA323+AQ324-BH324,$C324-$CJ324-SUM($CL324:CO324))))</f>
        <v>0</v>
      </c>
      <c r="CQ324" s="174">
        <f ca="1">IF(AB323&lt;=0,0,IF($C324-$CJ324&lt;=SUM($CL324:CP324),0,IF(BI324+$C324-$CJ324-SUM($CL324:CP324)&gt;AB323+AR324,AB323+AR324-BI324,$C324-$CJ324-SUM($CL324:CP324))))</f>
        <v>0</v>
      </c>
      <c r="CR324" s="174">
        <f ca="1">IF(AC323&lt;=0,0,IF($C324-$CJ324&lt;=SUM($CL324:CQ324),0,IF(BJ324+$C324-$CJ324-SUM($CL324:CQ324)&gt;AC323+AS324,AC323+AS324-BJ324,$C324-$CJ324-SUM($CL324:CQ324))))</f>
        <v>0</v>
      </c>
      <c r="CS324" s="174">
        <f ca="1">IF(AD323&lt;=0,0,IF($C324-$CJ324&lt;=SUM($CL324:CR324),0,IF(BK324+$C324-$CJ324-SUM($CL324:CR324)&gt;AD323+AT324,AD323+AT324-BK324,$C324-$CJ324-SUM($CL324:CR324))))</f>
        <v>0</v>
      </c>
      <c r="CT324" s="174">
        <f ca="1">IF(AE323&lt;=0,0,IF($C324-$CJ324&lt;=SUM($CL324:CS324),0,IF(BL324+$C324-$CJ324-SUM($CL324:CS324)&gt;AE323+AU324,AE323+AU324-BL324,$C324-$CJ324-SUM($CL324:CS324))))</f>
        <v>0</v>
      </c>
      <c r="CU324" s="174">
        <f ca="1">IF(AF323&lt;=0,0,IF($C324-$CJ324&lt;=SUM($CL324:CT324),0,IF(BM324+$C324-$CJ324-SUM($CL324:CT324)&gt;AF323+AV324,AF323+AV324-BM324,$C324-$CJ324-SUM($CL324:CT324))))</f>
        <v>0</v>
      </c>
      <c r="CV324" s="174">
        <f ca="1">IF(AG323&lt;=0,0,IF($C324-$CJ324&lt;=SUM($CL324:CU324),0,IF(BN324+$C324-$CJ324-SUM($CL324:CU324)&gt;AG323+AW324,AG323+AW324-BN324,$C324-$CJ324-SUM($CL324:CU324))))</f>
        <v>0</v>
      </c>
      <c r="CW324" s="174">
        <f ca="1">IF(AH323&lt;=0,0,IF($C324-$CJ324&lt;=SUM($CL324:CV324),0,IF(BO324+$C324-$CJ324-SUM($CL324:CV324)&gt;AH323+AX324,AH323+AX324-BO324,$C324-$CJ324-SUM($CL324:CV324))))</f>
        <v>0</v>
      </c>
      <c r="CX324" s="174">
        <f ca="1">IF(AI323&lt;=0,0,IF($C324-$CJ324&lt;=SUM($CL324:CW324),0,IF(BP324+$C324-$CJ324-SUM($CL324:CW324)&gt;AI323+AY324,AI323+AY324-BP324,$C324-$CJ324-SUM($CL324:CW324))))</f>
        <v>0</v>
      </c>
      <c r="CY324" s="174">
        <f ca="1">IF(AJ323&lt;=0,0,IF($C324-$CJ324&lt;=SUM($CL324:CX324),0,IF(BQ324+$C324-$CJ324-SUM($CL324:CX324)&gt;AJ323+AZ324,AJ323+AZ324-BQ324,$C324-$CJ324-SUM($CL324:CX324))))</f>
        <v>0</v>
      </c>
      <c r="CZ324" s="174">
        <f ca="1">IF(AK323&lt;=0,0,IF($C324-$CJ324&lt;=SUM($CL324:CY324),0,IF(BR324+$C324-$CJ324-SUM($CL324:CY324)&gt;AK323+BA324,AK323+BA324-BR324,$C324-$CJ324-SUM($CL324:CY324))))</f>
        <v>0</v>
      </c>
      <c r="DA324" s="176"/>
      <c r="DB324" s="176"/>
    </row>
    <row r="325" spans="1:106">
      <c r="A325" s="165" t="str">
        <f t="shared" ca="1" si="162"/>
        <v/>
      </c>
      <c r="B325" s="166" t="e">
        <f t="shared" ca="1" si="174"/>
        <v>#N/A</v>
      </c>
      <c r="C325" s="169" t="str">
        <f ca="1">IF(A325="","",IF(debteliminator,IF(($E$7-BS325)&lt;0,0,$E$7-BS325),0)+D325)</f>
        <v/>
      </c>
      <c r="D325" s="420"/>
      <c r="E325" s="172">
        <f t="shared" ca="1" si="175"/>
        <v>0</v>
      </c>
      <c r="F325" s="172">
        <f t="shared" ca="1" si="177"/>
        <v>0</v>
      </c>
      <c r="G325" s="172">
        <f t="shared" ca="1" si="178"/>
        <v>0</v>
      </c>
      <c r="H325" s="172">
        <f t="shared" ca="1" si="179"/>
        <v>0</v>
      </c>
      <c r="I325" s="172">
        <f t="shared" ca="1" si="180"/>
        <v>0</v>
      </c>
      <c r="J325" s="172">
        <f t="shared" ca="1" si="181"/>
        <v>0</v>
      </c>
      <c r="K325" s="172">
        <f t="shared" ca="1" si="182"/>
        <v>0</v>
      </c>
      <c r="L325" s="172">
        <f t="shared" ca="1" si="183"/>
        <v>0</v>
      </c>
      <c r="M325" s="172">
        <f t="shared" ca="1" si="184"/>
        <v>0</v>
      </c>
      <c r="N325" s="172">
        <f t="shared" ca="1" si="185"/>
        <v>0</v>
      </c>
      <c r="O325" s="172">
        <f t="shared" ca="1" si="186"/>
        <v>0</v>
      </c>
      <c r="P325" s="172">
        <f t="shared" ca="1" si="187"/>
        <v>0</v>
      </c>
      <c r="Q325" s="172">
        <f t="shared" ca="1" si="188"/>
        <v>0</v>
      </c>
      <c r="R325" s="172">
        <f t="shared" ca="1" si="189"/>
        <v>0</v>
      </c>
      <c r="S325" s="172">
        <f t="shared" ca="1" si="190"/>
        <v>0</v>
      </c>
      <c r="U325" s="169">
        <f t="shared" ca="1" si="163"/>
        <v>0</v>
      </c>
      <c r="V325" s="173">
        <f t="shared" ca="1" si="164"/>
        <v>0</v>
      </c>
      <c r="W325" s="174">
        <f t="shared" ca="1" si="165"/>
        <v>0</v>
      </c>
      <c r="X325" s="174">
        <f t="shared" ca="1" si="194"/>
        <v>0</v>
      </c>
      <c r="Y325" s="174">
        <f t="shared" ca="1" si="194"/>
        <v>0</v>
      </c>
      <c r="Z325" s="174">
        <f t="shared" ca="1" si="194"/>
        <v>0</v>
      </c>
      <c r="AA325" s="174">
        <f t="shared" ca="1" si="194"/>
        <v>0</v>
      </c>
      <c r="AB325" s="174">
        <f t="shared" ca="1" si="194"/>
        <v>0</v>
      </c>
      <c r="AC325" s="174">
        <f t="shared" ca="1" si="194"/>
        <v>0</v>
      </c>
      <c r="AD325" s="174">
        <f t="shared" ca="1" si="194"/>
        <v>0</v>
      </c>
      <c r="AE325" s="174">
        <f t="shared" ca="1" si="194"/>
        <v>0</v>
      </c>
      <c r="AF325" s="174">
        <f t="shared" ca="1" si="194"/>
        <v>0</v>
      </c>
      <c r="AG325" s="174">
        <f t="shared" ca="1" si="194"/>
        <v>0</v>
      </c>
      <c r="AH325" s="174">
        <f t="shared" ca="1" si="194"/>
        <v>0</v>
      </c>
      <c r="AI325" s="174">
        <f t="shared" ca="1" si="194"/>
        <v>0</v>
      </c>
      <c r="AJ325" s="174">
        <f t="shared" ca="1" si="194"/>
        <v>0</v>
      </c>
      <c r="AK325" s="174">
        <f t="shared" ca="1" si="194"/>
        <v>0</v>
      </c>
      <c r="AL325" s="179"/>
      <c r="AM325" s="174">
        <f t="shared" ca="1" si="167"/>
        <v>0</v>
      </c>
      <c r="AN325" s="174">
        <f t="shared" ca="1" si="195"/>
        <v>0</v>
      </c>
      <c r="AO325" s="174">
        <f t="shared" ca="1" si="195"/>
        <v>0</v>
      </c>
      <c r="AP325" s="174">
        <f t="shared" ca="1" si="195"/>
        <v>0</v>
      </c>
      <c r="AQ325" s="174">
        <f t="shared" ca="1" si="195"/>
        <v>0</v>
      </c>
      <c r="AR325" s="174">
        <f t="shared" ca="1" si="195"/>
        <v>0</v>
      </c>
      <c r="AS325" s="174">
        <f t="shared" ca="1" si="195"/>
        <v>0</v>
      </c>
      <c r="AT325" s="174">
        <f t="shared" ca="1" si="195"/>
        <v>0</v>
      </c>
      <c r="AU325" s="174">
        <f t="shared" ca="1" si="195"/>
        <v>0</v>
      </c>
      <c r="AV325" s="174">
        <f t="shared" ca="1" si="195"/>
        <v>0</v>
      </c>
      <c r="AW325" s="174">
        <f t="shared" ca="1" si="195"/>
        <v>0</v>
      </c>
      <c r="AX325" s="174">
        <f t="shared" ca="1" si="195"/>
        <v>0</v>
      </c>
      <c r="AY325" s="174">
        <f t="shared" ca="1" si="195"/>
        <v>0</v>
      </c>
      <c r="AZ325" s="174">
        <f t="shared" ca="1" si="195"/>
        <v>0</v>
      </c>
      <c r="BA325" s="174">
        <f t="shared" ca="1" si="195"/>
        <v>0</v>
      </c>
      <c r="BB325" s="175">
        <f t="shared" ca="1" si="169"/>
        <v>0</v>
      </c>
      <c r="BC325" s="176"/>
      <c r="BD325" s="174">
        <f t="shared" ca="1" si="170"/>
        <v>0</v>
      </c>
      <c r="BE325" s="174">
        <f t="shared" ca="1" si="196"/>
        <v>0</v>
      </c>
      <c r="BF325" s="174">
        <f t="shared" ca="1" si="196"/>
        <v>0</v>
      </c>
      <c r="BG325" s="174">
        <f t="shared" ca="1" si="196"/>
        <v>0</v>
      </c>
      <c r="BH325" s="174">
        <f t="shared" ca="1" si="196"/>
        <v>0</v>
      </c>
      <c r="BI325" s="174">
        <f t="shared" ca="1" si="196"/>
        <v>0</v>
      </c>
      <c r="BJ325" s="174">
        <f t="shared" ca="1" si="196"/>
        <v>0</v>
      </c>
      <c r="BK325" s="174">
        <f t="shared" ca="1" si="196"/>
        <v>0</v>
      </c>
      <c r="BL325" s="174">
        <f t="shared" ca="1" si="196"/>
        <v>0</v>
      </c>
      <c r="BM325" s="174">
        <f t="shared" ca="1" si="196"/>
        <v>0</v>
      </c>
      <c r="BN325" s="174">
        <f t="shared" ca="1" si="196"/>
        <v>0</v>
      </c>
      <c r="BO325" s="174">
        <f t="shared" ca="1" si="196"/>
        <v>0</v>
      </c>
      <c r="BP325" s="174">
        <f t="shared" ca="1" si="196"/>
        <v>0</v>
      </c>
      <c r="BQ325" s="174">
        <f t="shared" ca="1" si="196"/>
        <v>0</v>
      </c>
      <c r="BR325" s="174">
        <f t="shared" ca="1" si="196"/>
        <v>0</v>
      </c>
      <c r="BS325" s="177">
        <f t="shared" ca="1" si="172"/>
        <v>0</v>
      </c>
      <c r="BT325" s="175"/>
      <c r="BU325" s="178">
        <f ca="1">IF(NOT(debteliminator),0,IF(OR(E$11=0,W324+AM325-BD325&lt;=E$11),0,MIN(W324+AM325-BD325-E$11,$C325)))</f>
        <v>0</v>
      </c>
      <c r="BV325" s="174">
        <f ca="1">IF(NOT(debteliminator),0,IF(OR(F$11=0,X324+AN325-BE325&lt;=F$11),0,MIN(X324+AN325-BE325-F$11,$C325-SUM($BU325:BU325))))</f>
        <v>0</v>
      </c>
      <c r="BW325" s="174">
        <f ca="1">IF(NOT(debteliminator),0,IF(OR(G$11=0,Y324+AO325-BF325&lt;=G$11),0,MIN(Y324+AO325-BF325-G$11,$C325-SUM($BU325:BV325))))</f>
        <v>0</v>
      </c>
      <c r="BX325" s="174">
        <f ca="1">IF(NOT(debteliminator),0,IF(OR(H$11=0,Z324+AP325-BG325&lt;=H$11),0,MIN(Z324+AP325-BG325-H$11,$C325-SUM($BU325:BW325))))</f>
        <v>0</v>
      </c>
      <c r="BY325" s="174">
        <f ca="1">IF(NOT(debteliminator),0,IF(OR(I$11=0,AA324+AQ325-BH325&lt;=I$11),0,MIN(AA324+AQ325-BH325-I$11,$C325-SUM($BU325:BX325))))</f>
        <v>0</v>
      </c>
      <c r="BZ325" s="174">
        <f ca="1">IF(NOT(debteliminator),0,IF(OR(J$11=0,AB324+AR325-BI325&lt;=J$11),0,MIN(AB324+AR325-BI325-J$11,$C325-SUM($BU325:BY325))))</f>
        <v>0</v>
      </c>
      <c r="CA325" s="174">
        <f ca="1">IF(NOT(debteliminator),0,IF(OR(K$11=0,AC324+AS325-BJ325&lt;=K$11),0,MIN(AC324+AS325-BJ325-K$11,$C325-SUM($BU325:BZ325))))</f>
        <v>0</v>
      </c>
      <c r="CB325" s="174">
        <f ca="1">IF(NOT(debteliminator),0,IF(OR(L$11=0,AD324+AT325-BK325&lt;=L$11),0,MIN(AD324+AT325-BK325-L$11,$C325-SUM($BU325:CA325))))</f>
        <v>0</v>
      </c>
      <c r="CC325" s="174">
        <f ca="1">IF(NOT(debteliminator),0,IF(OR(M$11=0,AE324+AU325-BL325&lt;=M$11),0,MIN(AE324+AU325-BL325-M$11,$C325-SUM($BU325:CB325))))</f>
        <v>0</v>
      </c>
      <c r="CD325" s="174">
        <f ca="1">IF(NOT(debteliminator),0,IF(OR(N$11=0,AF324+AV325-BM325&lt;=N$11),0,MIN(AF324+AV325-BM325-N$11,$C325-SUM($BU325:CC325))))</f>
        <v>0</v>
      </c>
      <c r="CE325" s="174">
        <f ca="1">IF(NOT(debteliminator),0,IF(OR(O$11=0,AG324+AW325-BN325&lt;=O$11),0,MIN(AG324+AW325-BN325-O$11,$C325-SUM($BU325:CD325))))</f>
        <v>0</v>
      </c>
      <c r="CF325" s="174">
        <f ca="1">IF(NOT(debteliminator),0,IF(OR(P$11=0,AH324+AX325-BO325&lt;=P$11),0,MIN(AH324+AX325-BO325-P$11,$C325-SUM($BU325:CE325))))</f>
        <v>0</v>
      </c>
      <c r="CG325" s="174">
        <f ca="1">IF(NOT(debteliminator),0,IF(OR(Q$11=0,AI324+AY325-BP325&lt;=Q$11),0,MIN(AI324+AY325-BP325-Q$11,$C325-SUM($BU325:CF325))))</f>
        <v>0</v>
      </c>
      <c r="CH325" s="174">
        <f ca="1">IF(NOT(debteliminator),0,IF(OR(R$11=0,AJ324+AZ325-BQ325&lt;=R$11),0,MIN(AJ324+AZ325-BQ325-R$11,$C325-SUM($BU325:CG325))))</f>
        <v>0</v>
      </c>
      <c r="CI325" s="174">
        <f ca="1">IF(NOT(debteliminator),0,IF(OR(S$11=0,AK324+BA325-BR325&lt;=S$11),0,MIN(AK324+BA325-BR325-S$11,$C325-SUM($BU325:CH325))))</f>
        <v>0</v>
      </c>
      <c r="CJ325" s="177">
        <f t="shared" ca="1" si="173"/>
        <v>0</v>
      </c>
      <c r="CL325" s="178">
        <f t="shared" ca="1" si="176"/>
        <v>0</v>
      </c>
      <c r="CM325" s="174">
        <f ca="1">IF(X324&lt;=0,0,IF($C325-$CJ325&lt;=SUM($CL325:CL325),0,IF(BE325+$C325-$CJ325-SUM($CL325:CL325)&gt;X324+AN325,X324+AN325-BE325,$C325-$CJ325-SUM($CL325:CL325))))</f>
        <v>0</v>
      </c>
      <c r="CN325" s="174">
        <f ca="1">IF(Y324&lt;=0,0,IF($C325-$CJ325&lt;=SUM($CL325:CM325),0,IF(BF325+$C325-$CJ325-SUM($CL325:CM325)&gt;Y324+AO325,Y324+AO325-BF325,$C325-$CJ325-SUM($CL325:CM325))))</f>
        <v>0</v>
      </c>
      <c r="CO325" s="174">
        <f ca="1">IF(Z324&lt;=0,0,IF($C325-$CJ325&lt;=SUM($CL325:CN325),0,IF(BG325+$C325-$CJ325-SUM($CL325:CN325)&gt;Z324+AP325,Z324+AP325-BG325,$C325-$CJ325-SUM($CL325:CN325))))</f>
        <v>0</v>
      </c>
      <c r="CP325" s="174">
        <f ca="1">IF(AA324&lt;=0,0,IF($C325-$CJ325&lt;=SUM($CL325:CO325),0,IF(BH325+$C325-$CJ325-SUM($CL325:CO325)&gt;AA324+AQ325,AA324+AQ325-BH325,$C325-$CJ325-SUM($CL325:CO325))))</f>
        <v>0</v>
      </c>
      <c r="CQ325" s="174">
        <f ca="1">IF(AB324&lt;=0,0,IF($C325-$CJ325&lt;=SUM($CL325:CP325),0,IF(BI325+$C325-$CJ325-SUM($CL325:CP325)&gt;AB324+AR325,AB324+AR325-BI325,$C325-$CJ325-SUM($CL325:CP325))))</f>
        <v>0</v>
      </c>
      <c r="CR325" s="174">
        <f ca="1">IF(AC324&lt;=0,0,IF($C325-$CJ325&lt;=SUM($CL325:CQ325),0,IF(BJ325+$C325-$CJ325-SUM($CL325:CQ325)&gt;AC324+AS325,AC324+AS325-BJ325,$C325-$CJ325-SUM($CL325:CQ325))))</f>
        <v>0</v>
      </c>
      <c r="CS325" s="174">
        <f ca="1">IF(AD324&lt;=0,0,IF($C325-$CJ325&lt;=SUM($CL325:CR325),0,IF(BK325+$C325-$CJ325-SUM($CL325:CR325)&gt;AD324+AT325,AD324+AT325-BK325,$C325-$CJ325-SUM($CL325:CR325))))</f>
        <v>0</v>
      </c>
      <c r="CT325" s="174">
        <f ca="1">IF(AE324&lt;=0,0,IF($C325-$CJ325&lt;=SUM($CL325:CS325),0,IF(BL325+$C325-$CJ325-SUM($CL325:CS325)&gt;AE324+AU325,AE324+AU325-BL325,$C325-$CJ325-SUM($CL325:CS325))))</f>
        <v>0</v>
      </c>
      <c r="CU325" s="174">
        <f ca="1">IF(AF324&lt;=0,0,IF($C325-$CJ325&lt;=SUM($CL325:CT325),0,IF(BM325+$C325-$CJ325-SUM($CL325:CT325)&gt;AF324+AV325,AF324+AV325-BM325,$C325-$CJ325-SUM($CL325:CT325))))</f>
        <v>0</v>
      </c>
      <c r="CV325" s="174">
        <f ca="1">IF(AG324&lt;=0,0,IF($C325-$CJ325&lt;=SUM($CL325:CU325),0,IF(BN325+$C325-$CJ325-SUM($CL325:CU325)&gt;AG324+AW325,AG324+AW325-BN325,$C325-$CJ325-SUM($CL325:CU325))))</f>
        <v>0</v>
      </c>
      <c r="CW325" s="174">
        <f ca="1">IF(AH324&lt;=0,0,IF($C325-$CJ325&lt;=SUM($CL325:CV325),0,IF(BO325+$C325-$CJ325-SUM($CL325:CV325)&gt;AH324+AX325,AH324+AX325-BO325,$C325-$CJ325-SUM($CL325:CV325))))</f>
        <v>0</v>
      </c>
      <c r="CX325" s="174">
        <f ca="1">IF(AI324&lt;=0,0,IF($C325-$CJ325&lt;=SUM($CL325:CW325),0,IF(BP325+$C325-$CJ325-SUM($CL325:CW325)&gt;AI324+AY325,AI324+AY325-BP325,$C325-$CJ325-SUM($CL325:CW325))))</f>
        <v>0</v>
      </c>
      <c r="CY325" s="174">
        <f ca="1">IF(AJ324&lt;=0,0,IF($C325-$CJ325&lt;=SUM($CL325:CX325),0,IF(BQ325+$C325-$CJ325-SUM($CL325:CX325)&gt;AJ324+AZ325,AJ324+AZ325-BQ325,$C325-$CJ325-SUM($CL325:CX325))))</f>
        <v>0</v>
      </c>
      <c r="CZ325" s="174">
        <f ca="1">IF(AK324&lt;=0,0,IF($C325-$CJ325&lt;=SUM($CL325:CY325),0,IF(BR325+$C325-$CJ325-SUM($CL325:CY325)&gt;AK324+BA325,AK324+BA325-BR325,$C325-$CJ325-SUM($CL325:CY325))))</f>
        <v>0</v>
      </c>
      <c r="DA325" s="176"/>
      <c r="DB325" s="176"/>
    </row>
    <row r="326" spans="1:106">
      <c r="A326" s="165" t="str">
        <f t="shared" ca="1" si="162"/>
        <v/>
      </c>
      <c r="B326" s="166" t="e">
        <f t="shared" ca="1" si="174"/>
        <v>#N/A</v>
      </c>
      <c r="C326" s="169" t="str">
        <f ca="1">IF(A326="","",IF(debteliminator,IF(($E$7-BS326)&lt;0,0,$E$7-BS326),0)+D326)</f>
        <v/>
      </c>
      <c r="D326" s="420"/>
      <c r="E326" s="172">
        <f t="shared" ca="1" si="175"/>
        <v>0</v>
      </c>
      <c r="F326" s="172">
        <f t="shared" ca="1" si="177"/>
        <v>0</v>
      </c>
      <c r="G326" s="172">
        <f t="shared" ca="1" si="178"/>
        <v>0</v>
      </c>
      <c r="H326" s="172">
        <f t="shared" ca="1" si="179"/>
        <v>0</v>
      </c>
      <c r="I326" s="172">
        <f t="shared" ca="1" si="180"/>
        <v>0</v>
      </c>
      <c r="J326" s="172">
        <f t="shared" ca="1" si="181"/>
        <v>0</v>
      </c>
      <c r="K326" s="172">
        <f t="shared" ca="1" si="182"/>
        <v>0</v>
      </c>
      <c r="L326" s="172">
        <f t="shared" ca="1" si="183"/>
        <v>0</v>
      </c>
      <c r="M326" s="172">
        <f t="shared" ca="1" si="184"/>
        <v>0</v>
      </c>
      <c r="N326" s="172">
        <f t="shared" ca="1" si="185"/>
        <v>0</v>
      </c>
      <c r="O326" s="172">
        <f t="shared" ca="1" si="186"/>
        <v>0</v>
      </c>
      <c r="P326" s="172">
        <f t="shared" ca="1" si="187"/>
        <v>0</v>
      </c>
      <c r="Q326" s="172">
        <f t="shared" ca="1" si="188"/>
        <v>0</v>
      </c>
      <c r="R326" s="172">
        <f t="shared" ca="1" si="189"/>
        <v>0</v>
      </c>
      <c r="S326" s="172">
        <f t="shared" ca="1" si="190"/>
        <v>0</v>
      </c>
      <c r="U326" s="169">
        <f t="shared" ca="1" si="163"/>
        <v>0</v>
      </c>
      <c r="V326" s="173">
        <f t="shared" ca="1" si="164"/>
        <v>0</v>
      </c>
      <c r="W326" s="174">
        <f t="shared" ca="1" si="165"/>
        <v>0</v>
      </c>
      <c r="X326" s="174">
        <f t="shared" ca="1" si="194"/>
        <v>0</v>
      </c>
      <c r="Y326" s="174">
        <f t="shared" ca="1" si="194"/>
        <v>0</v>
      </c>
      <c r="Z326" s="174">
        <f t="shared" ca="1" si="194"/>
        <v>0</v>
      </c>
      <c r="AA326" s="174">
        <f t="shared" ca="1" si="194"/>
        <v>0</v>
      </c>
      <c r="AB326" s="174">
        <f t="shared" ca="1" si="194"/>
        <v>0</v>
      </c>
      <c r="AC326" s="174">
        <f t="shared" ca="1" si="194"/>
        <v>0</v>
      </c>
      <c r="AD326" s="174">
        <f t="shared" ca="1" si="194"/>
        <v>0</v>
      </c>
      <c r="AE326" s="174">
        <f t="shared" ca="1" si="194"/>
        <v>0</v>
      </c>
      <c r="AF326" s="174">
        <f t="shared" ca="1" si="194"/>
        <v>0</v>
      </c>
      <c r="AG326" s="174">
        <f t="shared" ca="1" si="194"/>
        <v>0</v>
      </c>
      <c r="AH326" s="174">
        <f t="shared" ca="1" si="194"/>
        <v>0</v>
      </c>
      <c r="AI326" s="174">
        <f t="shared" ca="1" si="194"/>
        <v>0</v>
      </c>
      <c r="AJ326" s="174">
        <f t="shared" ca="1" si="194"/>
        <v>0</v>
      </c>
      <c r="AK326" s="174">
        <f t="shared" ca="1" si="194"/>
        <v>0</v>
      </c>
      <c r="AL326" s="179"/>
      <c r="AM326" s="174">
        <f t="shared" ca="1" si="167"/>
        <v>0</v>
      </c>
      <c r="AN326" s="174">
        <f t="shared" ca="1" si="195"/>
        <v>0</v>
      </c>
      <c r="AO326" s="174">
        <f t="shared" ca="1" si="195"/>
        <v>0</v>
      </c>
      <c r="AP326" s="174">
        <f t="shared" ca="1" si="195"/>
        <v>0</v>
      </c>
      <c r="AQ326" s="174">
        <f t="shared" ca="1" si="195"/>
        <v>0</v>
      </c>
      <c r="AR326" s="174">
        <f t="shared" ca="1" si="195"/>
        <v>0</v>
      </c>
      <c r="AS326" s="174">
        <f t="shared" ca="1" si="195"/>
        <v>0</v>
      </c>
      <c r="AT326" s="174">
        <f t="shared" ca="1" si="195"/>
        <v>0</v>
      </c>
      <c r="AU326" s="174">
        <f t="shared" ca="1" si="195"/>
        <v>0</v>
      </c>
      <c r="AV326" s="174">
        <f t="shared" ca="1" si="195"/>
        <v>0</v>
      </c>
      <c r="AW326" s="174">
        <f t="shared" ca="1" si="195"/>
        <v>0</v>
      </c>
      <c r="AX326" s="174">
        <f t="shared" ca="1" si="195"/>
        <v>0</v>
      </c>
      <c r="AY326" s="174">
        <f t="shared" ca="1" si="195"/>
        <v>0</v>
      </c>
      <c r="AZ326" s="174">
        <f t="shared" ca="1" si="195"/>
        <v>0</v>
      </c>
      <c r="BA326" s="174">
        <f t="shared" ca="1" si="195"/>
        <v>0</v>
      </c>
      <c r="BB326" s="175">
        <f t="shared" ca="1" si="169"/>
        <v>0</v>
      </c>
      <c r="BC326" s="176"/>
      <c r="BD326" s="174">
        <f t="shared" ca="1" si="170"/>
        <v>0</v>
      </c>
      <c r="BE326" s="174">
        <f t="shared" ca="1" si="196"/>
        <v>0</v>
      </c>
      <c r="BF326" s="174">
        <f t="shared" ca="1" si="196"/>
        <v>0</v>
      </c>
      <c r="BG326" s="174">
        <f t="shared" ca="1" si="196"/>
        <v>0</v>
      </c>
      <c r="BH326" s="174">
        <f t="shared" ca="1" si="196"/>
        <v>0</v>
      </c>
      <c r="BI326" s="174">
        <f t="shared" ca="1" si="196"/>
        <v>0</v>
      </c>
      <c r="BJ326" s="174">
        <f t="shared" ca="1" si="196"/>
        <v>0</v>
      </c>
      <c r="BK326" s="174">
        <f t="shared" ca="1" si="196"/>
        <v>0</v>
      </c>
      <c r="BL326" s="174">
        <f t="shared" ca="1" si="196"/>
        <v>0</v>
      </c>
      <c r="BM326" s="174">
        <f t="shared" ca="1" si="196"/>
        <v>0</v>
      </c>
      <c r="BN326" s="174">
        <f t="shared" ca="1" si="196"/>
        <v>0</v>
      </c>
      <c r="BO326" s="174">
        <f t="shared" ca="1" si="196"/>
        <v>0</v>
      </c>
      <c r="BP326" s="174">
        <f t="shared" ca="1" si="196"/>
        <v>0</v>
      </c>
      <c r="BQ326" s="174">
        <f t="shared" ca="1" si="196"/>
        <v>0</v>
      </c>
      <c r="BR326" s="174">
        <f t="shared" ca="1" si="196"/>
        <v>0</v>
      </c>
      <c r="BS326" s="177">
        <f t="shared" ca="1" si="172"/>
        <v>0</v>
      </c>
      <c r="BT326" s="175"/>
      <c r="BU326" s="178">
        <f ca="1">IF(NOT(debteliminator),0,IF(OR(E$11=0,W325+AM326-BD326&lt;=E$11),0,MIN(W325+AM326-BD326-E$11,$C326)))</f>
        <v>0</v>
      </c>
      <c r="BV326" s="174">
        <f ca="1">IF(NOT(debteliminator),0,IF(OR(F$11=0,X325+AN326-BE326&lt;=F$11),0,MIN(X325+AN326-BE326-F$11,$C326-SUM($BU326:BU326))))</f>
        <v>0</v>
      </c>
      <c r="BW326" s="174">
        <f ca="1">IF(NOT(debteliminator),0,IF(OR(G$11=0,Y325+AO326-BF326&lt;=G$11),0,MIN(Y325+AO326-BF326-G$11,$C326-SUM($BU326:BV326))))</f>
        <v>0</v>
      </c>
      <c r="BX326" s="174">
        <f ca="1">IF(NOT(debteliminator),0,IF(OR(H$11=0,Z325+AP326-BG326&lt;=H$11),0,MIN(Z325+AP326-BG326-H$11,$C326-SUM($BU326:BW326))))</f>
        <v>0</v>
      </c>
      <c r="BY326" s="174">
        <f ca="1">IF(NOT(debteliminator),0,IF(OR(I$11=0,AA325+AQ326-BH326&lt;=I$11),0,MIN(AA325+AQ326-BH326-I$11,$C326-SUM($BU326:BX326))))</f>
        <v>0</v>
      </c>
      <c r="BZ326" s="174">
        <f ca="1">IF(NOT(debteliminator),0,IF(OR(J$11=0,AB325+AR326-BI326&lt;=J$11),0,MIN(AB325+AR326-BI326-J$11,$C326-SUM($BU326:BY326))))</f>
        <v>0</v>
      </c>
      <c r="CA326" s="174">
        <f ca="1">IF(NOT(debteliminator),0,IF(OR(K$11=0,AC325+AS326-BJ326&lt;=K$11),0,MIN(AC325+AS326-BJ326-K$11,$C326-SUM($BU326:BZ326))))</f>
        <v>0</v>
      </c>
      <c r="CB326" s="174">
        <f ca="1">IF(NOT(debteliminator),0,IF(OR(L$11=0,AD325+AT326-BK326&lt;=L$11),0,MIN(AD325+AT326-BK326-L$11,$C326-SUM($BU326:CA326))))</f>
        <v>0</v>
      </c>
      <c r="CC326" s="174">
        <f ca="1">IF(NOT(debteliminator),0,IF(OR(M$11=0,AE325+AU326-BL326&lt;=M$11),0,MIN(AE325+AU326-BL326-M$11,$C326-SUM($BU326:CB326))))</f>
        <v>0</v>
      </c>
      <c r="CD326" s="174">
        <f ca="1">IF(NOT(debteliminator),0,IF(OR(N$11=0,AF325+AV326-BM326&lt;=N$11),0,MIN(AF325+AV326-BM326-N$11,$C326-SUM($BU326:CC326))))</f>
        <v>0</v>
      </c>
      <c r="CE326" s="174">
        <f ca="1">IF(NOT(debteliminator),0,IF(OR(O$11=0,AG325+AW326-BN326&lt;=O$11),0,MIN(AG325+AW326-BN326-O$11,$C326-SUM($BU326:CD326))))</f>
        <v>0</v>
      </c>
      <c r="CF326" s="174">
        <f ca="1">IF(NOT(debteliminator),0,IF(OR(P$11=0,AH325+AX326-BO326&lt;=P$11),0,MIN(AH325+AX326-BO326-P$11,$C326-SUM($BU326:CE326))))</f>
        <v>0</v>
      </c>
      <c r="CG326" s="174">
        <f ca="1">IF(NOT(debteliminator),0,IF(OR(Q$11=0,AI325+AY326-BP326&lt;=Q$11),0,MIN(AI325+AY326-BP326-Q$11,$C326-SUM($BU326:CF326))))</f>
        <v>0</v>
      </c>
      <c r="CH326" s="174">
        <f ca="1">IF(NOT(debteliminator),0,IF(OR(R$11=0,AJ325+AZ326-BQ326&lt;=R$11),0,MIN(AJ325+AZ326-BQ326-R$11,$C326-SUM($BU326:CG326))))</f>
        <v>0</v>
      </c>
      <c r="CI326" s="174">
        <f ca="1">IF(NOT(debteliminator),0,IF(OR(S$11=0,AK325+BA326-BR326&lt;=S$11),0,MIN(AK325+BA326-BR326-S$11,$C326-SUM($BU326:CH326))))</f>
        <v>0</v>
      </c>
      <c r="CJ326" s="177">
        <f t="shared" ca="1" si="173"/>
        <v>0</v>
      </c>
      <c r="CL326" s="178">
        <f t="shared" ca="1" si="176"/>
        <v>0</v>
      </c>
      <c r="CM326" s="174">
        <f ca="1">IF(X325&lt;=0,0,IF($C326-$CJ326&lt;=SUM($CL326:CL326),0,IF(BE326+$C326-$CJ326-SUM($CL326:CL326)&gt;X325+AN326,X325+AN326-BE326,$C326-$CJ326-SUM($CL326:CL326))))</f>
        <v>0</v>
      </c>
      <c r="CN326" s="174">
        <f ca="1">IF(Y325&lt;=0,0,IF($C326-$CJ326&lt;=SUM($CL326:CM326),0,IF(BF326+$C326-$CJ326-SUM($CL326:CM326)&gt;Y325+AO326,Y325+AO326-BF326,$C326-$CJ326-SUM($CL326:CM326))))</f>
        <v>0</v>
      </c>
      <c r="CO326" s="174">
        <f ca="1">IF(Z325&lt;=0,0,IF($C326-$CJ326&lt;=SUM($CL326:CN326),0,IF(BG326+$C326-$CJ326-SUM($CL326:CN326)&gt;Z325+AP326,Z325+AP326-BG326,$C326-$CJ326-SUM($CL326:CN326))))</f>
        <v>0</v>
      </c>
      <c r="CP326" s="174">
        <f ca="1">IF(AA325&lt;=0,0,IF($C326-$CJ326&lt;=SUM($CL326:CO326),0,IF(BH326+$C326-$CJ326-SUM($CL326:CO326)&gt;AA325+AQ326,AA325+AQ326-BH326,$C326-$CJ326-SUM($CL326:CO326))))</f>
        <v>0</v>
      </c>
      <c r="CQ326" s="174">
        <f ca="1">IF(AB325&lt;=0,0,IF($C326-$CJ326&lt;=SUM($CL326:CP326),0,IF(BI326+$C326-$CJ326-SUM($CL326:CP326)&gt;AB325+AR326,AB325+AR326-BI326,$C326-$CJ326-SUM($CL326:CP326))))</f>
        <v>0</v>
      </c>
      <c r="CR326" s="174">
        <f ca="1">IF(AC325&lt;=0,0,IF($C326-$CJ326&lt;=SUM($CL326:CQ326),0,IF(BJ326+$C326-$CJ326-SUM($CL326:CQ326)&gt;AC325+AS326,AC325+AS326-BJ326,$C326-$CJ326-SUM($CL326:CQ326))))</f>
        <v>0</v>
      </c>
      <c r="CS326" s="174">
        <f ca="1">IF(AD325&lt;=0,0,IF($C326-$CJ326&lt;=SUM($CL326:CR326),0,IF(BK326+$C326-$CJ326-SUM($CL326:CR326)&gt;AD325+AT326,AD325+AT326-BK326,$C326-$CJ326-SUM($CL326:CR326))))</f>
        <v>0</v>
      </c>
      <c r="CT326" s="174">
        <f ca="1">IF(AE325&lt;=0,0,IF($C326-$CJ326&lt;=SUM($CL326:CS326),0,IF(BL326+$C326-$CJ326-SUM($CL326:CS326)&gt;AE325+AU326,AE325+AU326-BL326,$C326-$CJ326-SUM($CL326:CS326))))</f>
        <v>0</v>
      </c>
      <c r="CU326" s="174">
        <f ca="1">IF(AF325&lt;=0,0,IF($C326-$CJ326&lt;=SUM($CL326:CT326),0,IF(BM326+$C326-$CJ326-SUM($CL326:CT326)&gt;AF325+AV326,AF325+AV326-BM326,$C326-$CJ326-SUM($CL326:CT326))))</f>
        <v>0</v>
      </c>
      <c r="CV326" s="174">
        <f ca="1">IF(AG325&lt;=0,0,IF($C326-$CJ326&lt;=SUM($CL326:CU326),0,IF(BN326+$C326-$CJ326-SUM($CL326:CU326)&gt;AG325+AW326,AG325+AW326-BN326,$C326-$CJ326-SUM($CL326:CU326))))</f>
        <v>0</v>
      </c>
      <c r="CW326" s="174">
        <f ca="1">IF(AH325&lt;=0,0,IF($C326-$CJ326&lt;=SUM($CL326:CV326),0,IF(BO326+$C326-$CJ326-SUM($CL326:CV326)&gt;AH325+AX326,AH325+AX326-BO326,$C326-$CJ326-SUM($CL326:CV326))))</f>
        <v>0</v>
      </c>
      <c r="CX326" s="174">
        <f ca="1">IF(AI325&lt;=0,0,IF($C326-$CJ326&lt;=SUM($CL326:CW326),0,IF(BP326+$C326-$CJ326-SUM($CL326:CW326)&gt;AI325+AY326,AI325+AY326-BP326,$C326-$CJ326-SUM($CL326:CW326))))</f>
        <v>0</v>
      </c>
      <c r="CY326" s="174">
        <f ca="1">IF(AJ325&lt;=0,0,IF($C326-$CJ326&lt;=SUM($CL326:CX326),0,IF(BQ326+$C326-$CJ326-SUM($CL326:CX326)&gt;AJ325+AZ326,AJ325+AZ326-BQ326,$C326-$CJ326-SUM($CL326:CX326))))</f>
        <v>0</v>
      </c>
      <c r="CZ326" s="174">
        <f ca="1">IF(AK325&lt;=0,0,IF($C326-$CJ326&lt;=SUM($CL326:CY326),0,IF(BR326+$C326-$CJ326-SUM($CL326:CY326)&gt;AK325+BA326,AK325+BA326-BR326,$C326-$CJ326-SUM($CL326:CY326))))</f>
        <v>0</v>
      </c>
      <c r="DA326" s="176"/>
      <c r="DB326" s="176"/>
    </row>
    <row r="327" spans="1:106">
      <c r="A327" s="165" t="str">
        <f t="shared" ca="1" si="162"/>
        <v/>
      </c>
      <c r="B327" s="166" t="e">
        <f t="shared" ca="1" si="174"/>
        <v>#N/A</v>
      </c>
      <c r="C327" s="169" t="str">
        <f ca="1">IF(A327="","",IF(debteliminator,IF(($E$7-BS327)&lt;0,0,$E$7-BS327),0)+D327)</f>
        <v/>
      </c>
      <c r="D327" s="420"/>
      <c r="E327" s="172">
        <f t="shared" ca="1" si="175"/>
        <v>0</v>
      </c>
      <c r="F327" s="172">
        <f t="shared" ca="1" si="177"/>
        <v>0</v>
      </c>
      <c r="G327" s="172">
        <f t="shared" ca="1" si="178"/>
        <v>0</v>
      </c>
      <c r="H327" s="172">
        <f t="shared" ca="1" si="179"/>
        <v>0</v>
      </c>
      <c r="I327" s="172">
        <f t="shared" ca="1" si="180"/>
        <v>0</v>
      </c>
      <c r="J327" s="172">
        <f t="shared" ca="1" si="181"/>
        <v>0</v>
      </c>
      <c r="K327" s="172">
        <f t="shared" ca="1" si="182"/>
        <v>0</v>
      </c>
      <c r="L327" s="172">
        <f t="shared" ca="1" si="183"/>
        <v>0</v>
      </c>
      <c r="M327" s="172">
        <f t="shared" ca="1" si="184"/>
        <v>0</v>
      </c>
      <c r="N327" s="172">
        <f t="shared" ca="1" si="185"/>
        <v>0</v>
      </c>
      <c r="O327" s="172">
        <f t="shared" ca="1" si="186"/>
        <v>0</v>
      </c>
      <c r="P327" s="172">
        <f t="shared" ca="1" si="187"/>
        <v>0</v>
      </c>
      <c r="Q327" s="172">
        <f t="shared" ca="1" si="188"/>
        <v>0</v>
      </c>
      <c r="R327" s="172">
        <f t="shared" ca="1" si="189"/>
        <v>0</v>
      </c>
      <c r="S327" s="172">
        <f t="shared" ca="1" si="190"/>
        <v>0</v>
      </c>
      <c r="U327" s="169">
        <f t="shared" ca="1" si="163"/>
        <v>0</v>
      </c>
      <c r="V327" s="173">
        <f t="shared" ca="1" si="164"/>
        <v>0</v>
      </c>
      <c r="W327" s="174">
        <f t="shared" ca="1" si="165"/>
        <v>0</v>
      </c>
      <c r="X327" s="174">
        <f t="shared" ca="1" si="194"/>
        <v>0</v>
      </c>
      <c r="Y327" s="174">
        <f t="shared" ca="1" si="194"/>
        <v>0</v>
      </c>
      <c r="Z327" s="174">
        <f t="shared" ca="1" si="194"/>
        <v>0</v>
      </c>
      <c r="AA327" s="174">
        <f t="shared" ca="1" si="194"/>
        <v>0</v>
      </c>
      <c r="AB327" s="174">
        <f t="shared" ca="1" si="194"/>
        <v>0</v>
      </c>
      <c r="AC327" s="174">
        <f t="shared" ca="1" si="194"/>
        <v>0</v>
      </c>
      <c r="AD327" s="174">
        <f t="shared" ca="1" si="194"/>
        <v>0</v>
      </c>
      <c r="AE327" s="174">
        <f t="shared" ca="1" si="194"/>
        <v>0</v>
      </c>
      <c r="AF327" s="174">
        <f t="shared" ca="1" si="194"/>
        <v>0</v>
      </c>
      <c r="AG327" s="174">
        <f t="shared" ca="1" si="194"/>
        <v>0</v>
      </c>
      <c r="AH327" s="174">
        <f t="shared" ca="1" si="194"/>
        <v>0</v>
      </c>
      <c r="AI327" s="174">
        <f t="shared" ca="1" si="194"/>
        <v>0</v>
      </c>
      <c r="AJ327" s="174">
        <f t="shared" ca="1" si="194"/>
        <v>0</v>
      </c>
      <c r="AK327" s="174">
        <f t="shared" ca="1" si="194"/>
        <v>0</v>
      </c>
      <c r="AL327" s="179"/>
      <c r="AM327" s="174">
        <f t="shared" ca="1" si="167"/>
        <v>0</v>
      </c>
      <c r="AN327" s="174">
        <f t="shared" ca="1" si="195"/>
        <v>0</v>
      </c>
      <c r="AO327" s="174">
        <f t="shared" ca="1" si="195"/>
        <v>0</v>
      </c>
      <c r="AP327" s="174">
        <f t="shared" ca="1" si="195"/>
        <v>0</v>
      </c>
      <c r="AQ327" s="174">
        <f t="shared" ca="1" si="195"/>
        <v>0</v>
      </c>
      <c r="AR327" s="174">
        <f t="shared" ca="1" si="195"/>
        <v>0</v>
      </c>
      <c r="AS327" s="174">
        <f t="shared" ca="1" si="195"/>
        <v>0</v>
      </c>
      <c r="AT327" s="174">
        <f t="shared" ca="1" si="195"/>
        <v>0</v>
      </c>
      <c r="AU327" s="174">
        <f t="shared" ca="1" si="195"/>
        <v>0</v>
      </c>
      <c r="AV327" s="174">
        <f t="shared" ca="1" si="195"/>
        <v>0</v>
      </c>
      <c r="AW327" s="174">
        <f t="shared" ca="1" si="195"/>
        <v>0</v>
      </c>
      <c r="AX327" s="174">
        <f t="shared" ca="1" si="195"/>
        <v>0</v>
      </c>
      <c r="AY327" s="174">
        <f t="shared" ca="1" si="195"/>
        <v>0</v>
      </c>
      <c r="AZ327" s="174">
        <f t="shared" ca="1" si="195"/>
        <v>0</v>
      </c>
      <c r="BA327" s="174">
        <f t="shared" ca="1" si="195"/>
        <v>0</v>
      </c>
      <c r="BB327" s="175">
        <f t="shared" ca="1" si="169"/>
        <v>0</v>
      </c>
      <c r="BC327" s="176"/>
      <c r="BD327" s="174">
        <f t="shared" ca="1" si="170"/>
        <v>0</v>
      </c>
      <c r="BE327" s="174">
        <f t="shared" ca="1" si="196"/>
        <v>0</v>
      </c>
      <c r="BF327" s="174">
        <f t="shared" ca="1" si="196"/>
        <v>0</v>
      </c>
      <c r="BG327" s="174">
        <f t="shared" ca="1" si="196"/>
        <v>0</v>
      </c>
      <c r="BH327" s="174">
        <f t="shared" ca="1" si="196"/>
        <v>0</v>
      </c>
      <c r="BI327" s="174">
        <f t="shared" ca="1" si="196"/>
        <v>0</v>
      </c>
      <c r="BJ327" s="174">
        <f t="shared" ca="1" si="196"/>
        <v>0</v>
      </c>
      <c r="BK327" s="174">
        <f t="shared" ca="1" si="196"/>
        <v>0</v>
      </c>
      <c r="BL327" s="174">
        <f t="shared" ca="1" si="196"/>
        <v>0</v>
      </c>
      <c r="BM327" s="174">
        <f t="shared" ca="1" si="196"/>
        <v>0</v>
      </c>
      <c r="BN327" s="174">
        <f t="shared" ca="1" si="196"/>
        <v>0</v>
      </c>
      <c r="BO327" s="174">
        <f t="shared" ca="1" si="196"/>
        <v>0</v>
      </c>
      <c r="BP327" s="174">
        <f t="shared" ca="1" si="196"/>
        <v>0</v>
      </c>
      <c r="BQ327" s="174">
        <f t="shared" ca="1" si="196"/>
        <v>0</v>
      </c>
      <c r="BR327" s="174">
        <f t="shared" ca="1" si="196"/>
        <v>0</v>
      </c>
      <c r="BS327" s="177">
        <f t="shared" ca="1" si="172"/>
        <v>0</v>
      </c>
      <c r="BT327" s="175"/>
      <c r="BU327" s="178">
        <f ca="1">IF(NOT(debteliminator),0,IF(OR(E$11=0,W326+AM327-BD327&lt;=E$11),0,MIN(W326+AM327-BD327-E$11,$C327)))</f>
        <v>0</v>
      </c>
      <c r="BV327" s="174">
        <f ca="1">IF(NOT(debteliminator),0,IF(OR(F$11=0,X326+AN327-BE327&lt;=F$11),0,MIN(X326+AN327-BE327-F$11,$C327-SUM($BU327:BU327))))</f>
        <v>0</v>
      </c>
      <c r="BW327" s="174">
        <f ca="1">IF(NOT(debteliminator),0,IF(OR(G$11=0,Y326+AO327-BF327&lt;=G$11),0,MIN(Y326+AO327-BF327-G$11,$C327-SUM($BU327:BV327))))</f>
        <v>0</v>
      </c>
      <c r="BX327" s="174">
        <f ca="1">IF(NOT(debteliminator),0,IF(OR(H$11=0,Z326+AP327-BG327&lt;=H$11),0,MIN(Z326+AP327-BG327-H$11,$C327-SUM($BU327:BW327))))</f>
        <v>0</v>
      </c>
      <c r="BY327" s="174">
        <f ca="1">IF(NOT(debteliminator),0,IF(OR(I$11=0,AA326+AQ327-BH327&lt;=I$11),0,MIN(AA326+AQ327-BH327-I$11,$C327-SUM($BU327:BX327))))</f>
        <v>0</v>
      </c>
      <c r="BZ327" s="174">
        <f ca="1">IF(NOT(debteliminator),0,IF(OR(J$11=0,AB326+AR327-BI327&lt;=J$11),0,MIN(AB326+AR327-BI327-J$11,$C327-SUM($BU327:BY327))))</f>
        <v>0</v>
      </c>
      <c r="CA327" s="174">
        <f ca="1">IF(NOT(debteliminator),0,IF(OR(K$11=0,AC326+AS327-BJ327&lt;=K$11),0,MIN(AC326+AS327-BJ327-K$11,$C327-SUM($BU327:BZ327))))</f>
        <v>0</v>
      </c>
      <c r="CB327" s="174">
        <f ca="1">IF(NOT(debteliminator),0,IF(OR(L$11=0,AD326+AT327-BK327&lt;=L$11),0,MIN(AD326+AT327-BK327-L$11,$C327-SUM($BU327:CA327))))</f>
        <v>0</v>
      </c>
      <c r="CC327" s="174">
        <f ca="1">IF(NOT(debteliminator),0,IF(OR(M$11=0,AE326+AU327-BL327&lt;=M$11),0,MIN(AE326+AU327-BL327-M$11,$C327-SUM($BU327:CB327))))</f>
        <v>0</v>
      </c>
      <c r="CD327" s="174">
        <f ca="1">IF(NOT(debteliminator),0,IF(OR(N$11=0,AF326+AV327-BM327&lt;=N$11),0,MIN(AF326+AV327-BM327-N$11,$C327-SUM($BU327:CC327))))</f>
        <v>0</v>
      </c>
      <c r="CE327" s="174">
        <f ca="1">IF(NOT(debteliminator),0,IF(OR(O$11=0,AG326+AW327-BN327&lt;=O$11),0,MIN(AG326+AW327-BN327-O$11,$C327-SUM($BU327:CD327))))</f>
        <v>0</v>
      </c>
      <c r="CF327" s="174">
        <f ca="1">IF(NOT(debteliminator),0,IF(OR(P$11=0,AH326+AX327-BO327&lt;=P$11),0,MIN(AH326+AX327-BO327-P$11,$C327-SUM($BU327:CE327))))</f>
        <v>0</v>
      </c>
      <c r="CG327" s="174">
        <f ca="1">IF(NOT(debteliminator),0,IF(OR(Q$11=0,AI326+AY327-BP327&lt;=Q$11),0,MIN(AI326+AY327-BP327-Q$11,$C327-SUM($BU327:CF327))))</f>
        <v>0</v>
      </c>
      <c r="CH327" s="174">
        <f ca="1">IF(NOT(debteliminator),0,IF(OR(R$11=0,AJ326+AZ327-BQ327&lt;=R$11),0,MIN(AJ326+AZ327-BQ327-R$11,$C327-SUM($BU327:CG327))))</f>
        <v>0</v>
      </c>
      <c r="CI327" s="174">
        <f ca="1">IF(NOT(debteliminator),0,IF(OR(S$11=0,AK326+BA327-BR327&lt;=S$11),0,MIN(AK326+BA327-BR327-S$11,$C327-SUM($BU327:CH327))))</f>
        <v>0</v>
      </c>
      <c r="CJ327" s="177">
        <f t="shared" ca="1" si="173"/>
        <v>0</v>
      </c>
      <c r="CL327" s="178">
        <f t="shared" ca="1" si="176"/>
        <v>0</v>
      </c>
      <c r="CM327" s="174">
        <f ca="1">IF(X326&lt;=0,0,IF($C327-$CJ327&lt;=SUM($CL327:CL327),0,IF(BE327+$C327-$CJ327-SUM($CL327:CL327)&gt;X326+AN327,X326+AN327-BE327,$C327-$CJ327-SUM($CL327:CL327))))</f>
        <v>0</v>
      </c>
      <c r="CN327" s="174">
        <f ca="1">IF(Y326&lt;=0,0,IF($C327-$CJ327&lt;=SUM($CL327:CM327),0,IF(BF327+$C327-$CJ327-SUM($CL327:CM327)&gt;Y326+AO327,Y326+AO327-BF327,$C327-$CJ327-SUM($CL327:CM327))))</f>
        <v>0</v>
      </c>
      <c r="CO327" s="174">
        <f ca="1">IF(Z326&lt;=0,0,IF($C327-$CJ327&lt;=SUM($CL327:CN327),0,IF(BG327+$C327-$CJ327-SUM($CL327:CN327)&gt;Z326+AP327,Z326+AP327-BG327,$C327-$CJ327-SUM($CL327:CN327))))</f>
        <v>0</v>
      </c>
      <c r="CP327" s="174">
        <f ca="1">IF(AA326&lt;=0,0,IF($C327-$CJ327&lt;=SUM($CL327:CO327),0,IF(BH327+$C327-$CJ327-SUM($CL327:CO327)&gt;AA326+AQ327,AA326+AQ327-BH327,$C327-$CJ327-SUM($CL327:CO327))))</f>
        <v>0</v>
      </c>
      <c r="CQ327" s="174">
        <f ca="1">IF(AB326&lt;=0,0,IF($C327-$CJ327&lt;=SUM($CL327:CP327),0,IF(BI327+$C327-$CJ327-SUM($CL327:CP327)&gt;AB326+AR327,AB326+AR327-BI327,$C327-$CJ327-SUM($CL327:CP327))))</f>
        <v>0</v>
      </c>
      <c r="CR327" s="174">
        <f ca="1">IF(AC326&lt;=0,0,IF($C327-$CJ327&lt;=SUM($CL327:CQ327),0,IF(BJ327+$C327-$CJ327-SUM($CL327:CQ327)&gt;AC326+AS327,AC326+AS327-BJ327,$C327-$CJ327-SUM($CL327:CQ327))))</f>
        <v>0</v>
      </c>
      <c r="CS327" s="174">
        <f ca="1">IF(AD326&lt;=0,0,IF($C327-$CJ327&lt;=SUM($CL327:CR327),0,IF(BK327+$C327-$CJ327-SUM($CL327:CR327)&gt;AD326+AT327,AD326+AT327-BK327,$C327-$CJ327-SUM($CL327:CR327))))</f>
        <v>0</v>
      </c>
      <c r="CT327" s="174">
        <f ca="1">IF(AE326&lt;=0,0,IF($C327-$CJ327&lt;=SUM($CL327:CS327),0,IF(BL327+$C327-$CJ327-SUM($CL327:CS327)&gt;AE326+AU327,AE326+AU327-BL327,$C327-$CJ327-SUM($CL327:CS327))))</f>
        <v>0</v>
      </c>
      <c r="CU327" s="174">
        <f ca="1">IF(AF326&lt;=0,0,IF($C327-$CJ327&lt;=SUM($CL327:CT327),0,IF(BM327+$C327-$CJ327-SUM($CL327:CT327)&gt;AF326+AV327,AF326+AV327-BM327,$C327-$CJ327-SUM($CL327:CT327))))</f>
        <v>0</v>
      </c>
      <c r="CV327" s="174">
        <f ca="1">IF(AG326&lt;=0,0,IF($C327-$CJ327&lt;=SUM($CL327:CU327),0,IF(BN327+$C327-$CJ327-SUM($CL327:CU327)&gt;AG326+AW327,AG326+AW327-BN327,$C327-$CJ327-SUM($CL327:CU327))))</f>
        <v>0</v>
      </c>
      <c r="CW327" s="174">
        <f ca="1">IF(AH326&lt;=0,0,IF($C327-$CJ327&lt;=SUM($CL327:CV327),0,IF(BO327+$C327-$CJ327-SUM($CL327:CV327)&gt;AH326+AX327,AH326+AX327-BO327,$C327-$CJ327-SUM($CL327:CV327))))</f>
        <v>0</v>
      </c>
      <c r="CX327" s="174">
        <f ca="1">IF(AI326&lt;=0,0,IF($C327-$CJ327&lt;=SUM($CL327:CW327),0,IF(BP327+$C327-$CJ327-SUM($CL327:CW327)&gt;AI326+AY327,AI326+AY327-BP327,$C327-$CJ327-SUM($CL327:CW327))))</f>
        <v>0</v>
      </c>
      <c r="CY327" s="174">
        <f ca="1">IF(AJ326&lt;=0,0,IF($C327-$CJ327&lt;=SUM($CL327:CX327),0,IF(BQ327+$C327-$CJ327-SUM($CL327:CX327)&gt;AJ326+AZ327,AJ326+AZ327-BQ327,$C327-$CJ327-SUM($CL327:CX327))))</f>
        <v>0</v>
      </c>
      <c r="CZ327" s="174">
        <f ca="1">IF(AK326&lt;=0,0,IF($C327-$CJ327&lt;=SUM($CL327:CY327),0,IF(BR327+$C327-$CJ327-SUM($CL327:CY327)&gt;AK326+BA327,AK326+BA327-BR327,$C327-$CJ327-SUM($CL327:CY327))))</f>
        <v>0</v>
      </c>
      <c r="DA327" s="176"/>
      <c r="DB327" s="176"/>
    </row>
    <row r="328" spans="1:106">
      <c r="A328" s="165" t="str">
        <f t="shared" ca="1" si="162"/>
        <v/>
      </c>
      <c r="B328" s="166" t="e">
        <f t="shared" ca="1" si="174"/>
        <v>#N/A</v>
      </c>
      <c r="C328" s="169" t="str">
        <f ca="1">IF(A328="","",IF(debteliminator,IF(($E$7-BS328)&lt;0,0,$E$7-BS328),0)+D328)</f>
        <v/>
      </c>
      <c r="D328" s="420"/>
      <c r="E328" s="172">
        <f t="shared" ca="1" si="175"/>
        <v>0</v>
      </c>
      <c r="F328" s="172">
        <f t="shared" ca="1" si="177"/>
        <v>0</v>
      </c>
      <c r="G328" s="172">
        <f t="shared" ca="1" si="178"/>
        <v>0</v>
      </c>
      <c r="H328" s="172">
        <f t="shared" ca="1" si="179"/>
        <v>0</v>
      </c>
      <c r="I328" s="172">
        <f t="shared" ca="1" si="180"/>
        <v>0</v>
      </c>
      <c r="J328" s="172">
        <f t="shared" ca="1" si="181"/>
        <v>0</v>
      </c>
      <c r="K328" s="172">
        <f t="shared" ca="1" si="182"/>
        <v>0</v>
      </c>
      <c r="L328" s="172">
        <f t="shared" ca="1" si="183"/>
        <v>0</v>
      </c>
      <c r="M328" s="172">
        <f t="shared" ca="1" si="184"/>
        <v>0</v>
      </c>
      <c r="N328" s="172">
        <f t="shared" ca="1" si="185"/>
        <v>0</v>
      </c>
      <c r="O328" s="172">
        <f t="shared" ca="1" si="186"/>
        <v>0</v>
      </c>
      <c r="P328" s="172">
        <f t="shared" ca="1" si="187"/>
        <v>0</v>
      </c>
      <c r="Q328" s="172">
        <f t="shared" ca="1" si="188"/>
        <v>0</v>
      </c>
      <c r="R328" s="172">
        <f t="shared" ca="1" si="189"/>
        <v>0</v>
      </c>
      <c r="S328" s="172">
        <f t="shared" ca="1" si="190"/>
        <v>0</v>
      </c>
      <c r="U328" s="169">
        <f t="shared" ca="1" si="163"/>
        <v>0</v>
      </c>
      <c r="V328" s="173">
        <f t="shared" ca="1" si="164"/>
        <v>0</v>
      </c>
      <c r="W328" s="174">
        <f t="shared" ca="1" si="165"/>
        <v>0</v>
      </c>
      <c r="X328" s="174">
        <f t="shared" ca="1" si="194"/>
        <v>0</v>
      </c>
      <c r="Y328" s="174">
        <f t="shared" ca="1" si="194"/>
        <v>0</v>
      </c>
      <c r="Z328" s="174">
        <f t="shared" ca="1" si="194"/>
        <v>0</v>
      </c>
      <c r="AA328" s="174">
        <f t="shared" ca="1" si="194"/>
        <v>0</v>
      </c>
      <c r="AB328" s="174">
        <f t="shared" ca="1" si="194"/>
        <v>0</v>
      </c>
      <c r="AC328" s="174">
        <f t="shared" ca="1" si="194"/>
        <v>0</v>
      </c>
      <c r="AD328" s="174">
        <f t="shared" ca="1" si="194"/>
        <v>0</v>
      </c>
      <c r="AE328" s="174">
        <f t="shared" ca="1" si="194"/>
        <v>0</v>
      </c>
      <c r="AF328" s="174">
        <f t="shared" ca="1" si="194"/>
        <v>0</v>
      </c>
      <c r="AG328" s="174">
        <f t="shared" ca="1" si="194"/>
        <v>0</v>
      </c>
      <c r="AH328" s="174">
        <f t="shared" ca="1" si="194"/>
        <v>0</v>
      </c>
      <c r="AI328" s="174">
        <f t="shared" ca="1" si="194"/>
        <v>0</v>
      </c>
      <c r="AJ328" s="174">
        <f t="shared" ca="1" si="194"/>
        <v>0</v>
      </c>
      <c r="AK328" s="174">
        <f t="shared" ca="1" si="194"/>
        <v>0</v>
      </c>
      <c r="AL328" s="179"/>
      <c r="AM328" s="174">
        <f t="shared" ca="1" si="167"/>
        <v>0</v>
      </c>
      <c r="AN328" s="174">
        <f t="shared" ca="1" si="195"/>
        <v>0</v>
      </c>
      <c r="AO328" s="174">
        <f t="shared" ca="1" si="195"/>
        <v>0</v>
      </c>
      <c r="AP328" s="174">
        <f t="shared" ca="1" si="195"/>
        <v>0</v>
      </c>
      <c r="AQ328" s="174">
        <f t="shared" ca="1" si="195"/>
        <v>0</v>
      </c>
      <c r="AR328" s="174">
        <f t="shared" ca="1" si="195"/>
        <v>0</v>
      </c>
      <c r="AS328" s="174">
        <f t="shared" ca="1" si="195"/>
        <v>0</v>
      </c>
      <c r="AT328" s="174">
        <f t="shared" ca="1" si="195"/>
        <v>0</v>
      </c>
      <c r="AU328" s="174">
        <f t="shared" ca="1" si="195"/>
        <v>0</v>
      </c>
      <c r="AV328" s="174">
        <f t="shared" ca="1" si="195"/>
        <v>0</v>
      </c>
      <c r="AW328" s="174">
        <f t="shared" ca="1" si="195"/>
        <v>0</v>
      </c>
      <c r="AX328" s="174">
        <f t="shared" ca="1" si="195"/>
        <v>0</v>
      </c>
      <c r="AY328" s="174">
        <f t="shared" ca="1" si="195"/>
        <v>0</v>
      </c>
      <c r="AZ328" s="174">
        <f t="shared" ca="1" si="195"/>
        <v>0</v>
      </c>
      <c r="BA328" s="174">
        <f t="shared" ca="1" si="195"/>
        <v>0</v>
      </c>
      <c r="BB328" s="175">
        <f t="shared" ca="1" si="169"/>
        <v>0</v>
      </c>
      <c r="BC328" s="176"/>
      <c r="BD328" s="174">
        <f t="shared" ca="1" si="170"/>
        <v>0</v>
      </c>
      <c r="BE328" s="174">
        <f t="shared" ca="1" si="196"/>
        <v>0</v>
      </c>
      <c r="BF328" s="174">
        <f t="shared" ca="1" si="196"/>
        <v>0</v>
      </c>
      <c r="BG328" s="174">
        <f t="shared" ca="1" si="196"/>
        <v>0</v>
      </c>
      <c r="BH328" s="174">
        <f t="shared" ca="1" si="196"/>
        <v>0</v>
      </c>
      <c r="BI328" s="174">
        <f t="shared" ca="1" si="196"/>
        <v>0</v>
      </c>
      <c r="BJ328" s="174">
        <f t="shared" ca="1" si="196"/>
        <v>0</v>
      </c>
      <c r="BK328" s="174">
        <f t="shared" ca="1" si="196"/>
        <v>0</v>
      </c>
      <c r="BL328" s="174">
        <f t="shared" ca="1" si="196"/>
        <v>0</v>
      </c>
      <c r="BM328" s="174">
        <f t="shared" ca="1" si="196"/>
        <v>0</v>
      </c>
      <c r="BN328" s="174">
        <f t="shared" ca="1" si="196"/>
        <v>0</v>
      </c>
      <c r="BO328" s="174">
        <f t="shared" ca="1" si="196"/>
        <v>0</v>
      </c>
      <c r="BP328" s="174">
        <f t="shared" ca="1" si="196"/>
        <v>0</v>
      </c>
      <c r="BQ328" s="174">
        <f t="shared" ca="1" si="196"/>
        <v>0</v>
      </c>
      <c r="BR328" s="174">
        <f t="shared" ca="1" si="196"/>
        <v>0</v>
      </c>
      <c r="BS328" s="177">
        <f t="shared" ca="1" si="172"/>
        <v>0</v>
      </c>
      <c r="BT328" s="175"/>
      <c r="BU328" s="178">
        <f ca="1">IF(NOT(debteliminator),0,IF(OR(E$11=0,W327+AM328-BD328&lt;=E$11),0,MIN(W327+AM328-BD328-E$11,$C328)))</f>
        <v>0</v>
      </c>
      <c r="BV328" s="174">
        <f ca="1">IF(NOT(debteliminator),0,IF(OR(F$11=0,X327+AN328-BE328&lt;=F$11),0,MIN(X327+AN328-BE328-F$11,$C328-SUM($BU328:BU328))))</f>
        <v>0</v>
      </c>
      <c r="BW328" s="174">
        <f ca="1">IF(NOT(debteliminator),0,IF(OR(G$11=0,Y327+AO328-BF328&lt;=G$11),0,MIN(Y327+AO328-BF328-G$11,$C328-SUM($BU328:BV328))))</f>
        <v>0</v>
      </c>
      <c r="BX328" s="174">
        <f ca="1">IF(NOT(debteliminator),0,IF(OR(H$11=0,Z327+AP328-BG328&lt;=H$11),0,MIN(Z327+AP328-BG328-H$11,$C328-SUM($BU328:BW328))))</f>
        <v>0</v>
      </c>
      <c r="BY328" s="174">
        <f ca="1">IF(NOT(debteliminator),0,IF(OR(I$11=0,AA327+AQ328-BH328&lt;=I$11),0,MIN(AA327+AQ328-BH328-I$11,$C328-SUM($BU328:BX328))))</f>
        <v>0</v>
      </c>
      <c r="BZ328" s="174">
        <f ca="1">IF(NOT(debteliminator),0,IF(OR(J$11=0,AB327+AR328-BI328&lt;=J$11),0,MIN(AB327+AR328-BI328-J$11,$C328-SUM($BU328:BY328))))</f>
        <v>0</v>
      </c>
      <c r="CA328" s="174">
        <f ca="1">IF(NOT(debteliminator),0,IF(OR(K$11=0,AC327+AS328-BJ328&lt;=K$11),0,MIN(AC327+AS328-BJ328-K$11,$C328-SUM($BU328:BZ328))))</f>
        <v>0</v>
      </c>
      <c r="CB328" s="174">
        <f ca="1">IF(NOT(debteliminator),0,IF(OR(L$11=0,AD327+AT328-BK328&lt;=L$11),0,MIN(AD327+AT328-BK328-L$11,$C328-SUM($BU328:CA328))))</f>
        <v>0</v>
      </c>
      <c r="CC328" s="174">
        <f ca="1">IF(NOT(debteliminator),0,IF(OR(M$11=0,AE327+AU328-BL328&lt;=M$11),0,MIN(AE327+AU328-BL328-M$11,$C328-SUM($BU328:CB328))))</f>
        <v>0</v>
      </c>
      <c r="CD328" s="174">
        <f ca="1">IF(NOT(debteliminator),0,IF(OR(N$11=0,AF327+AV328-BM328&lt;=N$11),0,MIN(AF327+AV328-BM328-N$11,$C328-SUM($BU328:CC328))))</f>
        <v>0</v>
      </c>
      <c r="CE328" s="174">
        <f ca="1">IF(NOT(debteliminator),0,IF(OR(O$11=0,AG327+AW328-BN328&lt;=O$11),0,MIN(AG327+AW328-BN328-O$11,$C328-SUM($BU328:CD328))))</f>
        <v>0</v>
      </c>
      <c r="CF328" s="174">
        <f ca="1">IF(NOT(debteliminator),0,IF(OR(P$11=0,AH327+AX328-BO328&lt;=P$11),0,MIN(AH327+AX328-BO328-P$11,$C328-SUM($BU328:CE328))))</f>
        <v>0</v>
      </c>
      <c r="CG328" s="174">
        <f ca="1">IF(NOT(debteliminator),0,IF(OR(Q$11=0,AI327+AY328-BP328&lt;=Q$11),0,MIN(AI327+AY328-BP328-Q$11,$C328-SUM($BU328:CF328))))</f>
        <v>0</v>
      </c>
      <c r="CH328" s="174">
        <f ca="1">IF(NOT(debteliminator),0,IF(OR(R$11=0,AJ327+AZ328-BQ328&lt;=R$11),0,MIN(AJ327+AZ328-BQ328-R$11,$C328-SUM($BU328:CG328))))</f>
        <v>0</v>
      </c>
      <c r="CI328" s="174">
        <f ca="1">IF(NOT(debteliminator),0,IF(OR(S$11=0,AK327+BA328-BR328&lt;=S$11),0,MIN(AK327+BA328-BR328-S$11,$C328-SUM($BU328:CH328))))</f>
        <v>0</v>
      </c>
      <c r="CJ328" s="177">
        <f t="shared" ca="1" si="173"/>
        <v>0</v>
      </c>
      <c r="CL328" s="178">
        <f t="shared" ca="1" si="176"/>
        <v>0</v>
      </c>
      <c r="CM328" s="174">
        <f ca="1">IF(X327&lt;=0,0,IF($C328-$CJ328&lt;=SUM($CL328:CL328),0,IF(BE328+$C328-$CJ328-SUM($CL328:CL328)&gt;X327+AN328,X327+AN328-BE328,$C328-$CJ328-SUM($CL328:CL328))))</f>
        <v>0</v>
      </c>
      <c r="CN328" s="174">
        <f ca="1">IF(Y327&lt;=0,0,IF($C328-$CJ328&lt;=SUM($CL328:CM328),0,IF(BF328+$C328-$CJ328-SUM($CL328:CM328)&gt;Y327+AO328,Y327+AO328-BF328,$C328-$CJ328-SUM($CL328:CM328))))</f>
        <v>0</v>
      </c>
      <c r="CO328" s="174">
        <f ca="1">IF(Z327&lt;=0,0,IF($C328-$CJ328&lt;=SUM($CL328:CN328),0,IF(BG328+$C328-$CJ328-SUM($CL328:CN328)&gt;Z327+AP328,Z327+AP328-BG328,$C328-$CJ328-SUM($CL328:CN328))))</f>
        <v>0</v>
      </c>
      <c r="CP328" s="174">
        <f ca="1">IF(AA327&lt;=0,0,IF($C328-$CJ328&lt;=SUM($CL328:CO328),0,IF(BH328+$C328-$CJ328-SUM($CL328:CO328)&gt;AA327+AQ328,AA327+AQ328-BH328,$C328-$CJ328-SUM($CL328:CO328))))</f>
        <v>0</v>
      </c>
      <c r="CQ328" s="174">
        <f ca="1">IF(AB327&lt;=0,0,IF($C328-$CJ328&lt;=SUM($CL328:CP328),0,IF(BI328+$C328-$CJ328-SUM($CL328:CP328)&gt;AB327+AR328,AB327+AR328-BI328,$C328-$CJ328-SUM($CL328:CP328))))</f>
        <v>0</v>
      </c>
      <c r="CR328" s="174">
        <f ca="1">IF(AC327&lt;=0,0,IF($C328-$CJ328&lt;=SUM($CL328:CQ328),0,IF(BJ328+$C328-$CJ328-SUM($CL328:CQ328)&gt;AC327+AS328,AC327+AS328-BJ328,$C328-$CJ328-SUM($CL328:CQ328))))</f>
        <v>0</v>
      </c>
      <c r="CS328" s="174">
        <f ca="1">IF(AD327&lt;=0,0,IF($C328-$CJ328&lt;=SUM($CL328:CR328),0,IF(BK328+$C328-$CJ328-SUM($CL328:CR328)&gt;AD327+AT328,AD327+AT328-BK328,$C328-$CJ328-SUM($CL328:CR328))))</f>
        <v>0</v>
      </c>
      <c r="CT328" s="174">
        <f ca="1">IF(AE327&lt;=0,0,IF($C328-$CJ328&lt;=SUM($CL328:CS328),0,IF(BL328+$C328-$CJ328-SUM($CL328:CS328)&gt;AE327+AU328,AE327+AU328-BL328,$C328-$CJ328-SUM($CL328:CS328))))</f>
        <v>0</v>
      </c>
      <c r="CU328" s="174">
        <f ca="1">IF(AF327&lt;=0,0,IF($C328-$CJ328&lt;=SUM($CL328:CT328),0,IF(BM328+$C328-$CJ328-SUM($CL328:CT328)&gt;AF327+AV328,AF327+AV328-BM328,$C328-$CJ328-SUM($CL328:CT328))))</f>
        <v>0</v>
      </c>
      <c r="CV328" s="174">
        <f ca="1">IF(AG327&lt;=0,0,IF($C328-$CJ328&lt;=SUM($CL328:CU328),0,IF(BN328+$C328-$CJ328-SUM($CL328:CU328)&gt;AG327+AW328,AG327+AW328-BN328,$C328-$CJ328-SUM($CL328:CU328))))</f>
        <v>0</v>
      </c>
      <c r="CW328" s="174">
        <f ca="1">IF(AH327&lt;=0,0,IF($C328-$CJ328&lt;=SUM($CL328:CV328),0,IF(BO328+$C328-$CJ328-SUM($CL328:CV328)&gt;AH327+AX328,AH327+AX328-BO328,$C328-$CJ328-SUM($CL328:CV328))))</f>
        <v>0</v>
      </c>
      <c r="CX328" s="174">
        <f ca="1">IF(AI327&lt;=0,0,IF($C328-$CJ328&lt;=SUM($CL328:CW328),0,IF(BP328+$C328-$CJ328-SUM($CL328:CW328)&gt;AI327+AY328,AI327+AY328-BP328,$C328-$CJ328-SUM($CL328:CW328))))</f>
        <v>0</v>
      </c>
      <c r="CY328" s="174">
        <f ca="1">IF(AJ327&lt;=0,0,IF($C328-$CJ328&lt;=SUM($CL328:CX328),0,IF(BQ328+$C328-$CJ328-SUM($CL328:CX328)&gt;AJ327+AZ328,AJ327+AZ328-BQ328,$C328-$CJ328-SUM($CL328:CX328))))</f>
        <v>0</v>
      </c>
      <c r="CZ328" s="174">
        <f ca="1">IF(AK327&lt;=0,0,IF($C328-$CJ328&lt;=SUM($CL328:CY328),0,IF(BR328+$C328-$CJ328-SUM($CL328:CY328)&gt;AK327+BA328,AK327+BA328-BR328,$C328-$CJ328-SUM($CL328:CY328))))</f>
        <v>0</v>
      </c>
      <c r="DA328" s="176"/>
      <c r="DB328" s="176"/>
    </row>
    <row r="329" spans="1:106">
      <c r="A329" s="165" t="str">
        <f t="shared" ca="1" si="162"/>
        <v/>
      </c>
      <c r="B329" s="166" t="e">
        <f t="shared" ca="1" si="174"/>
        <v>#N/A</v>
      </c>
      <c r="C329" s="169" t="str">
        <f ca="1">IF(A329="","",IF(debteliminator,IF(($E$7-BS329)&lt;0,0,$E$7-BS329),0)+D329)</f>
        <v/>
      </c>
      <c r="D329" s="420"/>
      <c r="E329" s="172">
        <f t="shared" ca="1" si="175"/>
        <v>0</v>
      </c>
      <c r="F329" s="172">
        <f t="shared" ca="1" si="177"/>
        <v>0</v>
      </c>
      <c r="G329" s="172">
        <f t="shared" ca="1" si="178"/>
        <v>0</v>
      </c>
      <c r="H329" s="172">
        <f t="shared" ca="1" si="179"/>
        <v>0</v>
      </c>
      <c r="I329" s="172">
        <f t="shared" ca="1" si="180"/>
        <v>0</v>
      </c>
      <c r="J329" s="172">
        <f t="shared" ca="1" si="181"/>
        <v>0</v>
      </c>
      <c r="K329" s="172">
        <f t="shared" ca="1" si="182"/>
        <v>0</v>
      </c>
      <c r="L329" s="172">
        <f t="shared" ca="1" si="183"/>
        <v>0</v>
      </c>
      <c r="M329" s="172">
        <f t="shared" ca="1" si="184"/>
        <v>0</v>
      </c>
      <c r="N329" s="172">
        <f t="shared" ca="1" si="185"/>
        <v>0</v>
      </c>
      <c r="O329" s="172">
        <f t="shared" ca="1" si="186"/>
        <v>0</v>
      </c>
      <c r="P329" s="172">
        <f t="shared" ca="1" si="187"/>
        <v>0</v>
      </c>
      <c r="Q329" s="172">
        <f t="shared" ca="1" si="188"/>
        <v>0</v>
      </c>
      <c r="R329" s="172">
        <f t="shared" ca="1" si="189"/>
        <v>0</v>
      </c>
      <c r="S329" s="172">
        <f t="shared" ca="1" si="190"/>
        <v>0</v>
      </c>
      <c r="U329" s="169">
        <f t="shared" ca="1" si="163"/>
        <v>0</v>
      </c>
      <c r="V329" s="173">
        <f t="shared" ca="1" si="164"/>
        <v>0</v>
      </c>
      <c r="W329" s="174">
        <f t="shared" ca="1" si="165"/>
        <v>0</v>
      </c>
      <c r="X329" s="174">
        <f t="shared" ref="X329:AK344" ca="1" si="197">IF(F$10=0,0,ROUND(X328-(F329-AN329),2))</f>
        <v>0</v>
      </c>
      <c r="Y329" s="174">
        <f t="shared" ca="1" si="197"/>
        <v>0</v>
      </c>
      <c r="Z329" s="174">
        <f t="shared" ca="1" si="197"/>
        <v>0</v>
      </c>
      <c r="AA329" s="174">
        <f t="shared" ca="1" si="197"/>
        <v>0</v>
      </c>
      <c r="AB329" s="174">
        <f t="shared" ca="1" si="197"/>
        <v>0</v>
      </c>
      <c r="AC329" s="174">
        <f t="shared" ca="1" si="197"/>
        <v>0</v>
      </c>
      <c r="AD329" s="174">
        <f t="shared" ca="1" si="197"/>
        <v>0</v>
      </c>
      <c r="AE329" s="174">
        <f t="shared" ca="1" si="197"/>
        <v>0</v>
      </c>
      <c r="AF329" s="174">
        <f t="shared" ca="1" si="197"/>
        <v>0</v>
      </c>
      <c r="AG329" s="174">
        <f t="shared" ca="1" si="197"/>
        <v>0</v>
      </c>
      <c r="AH329" s="174">
        <f t="shared" ca="1" si="197"/>
        <v>0</v>
      </c>
      <c r="AI329" s="174">
        <f t="shared" ca="1" si="197"/>
        <v>0</v>
      </c>
      <c r="AJ329" s="174">
        <f t="shared" ca="1" si="197"/>
        <v>0</v>
      </c>
      <c r="AK329" s="174">
        <f t="shared" ca="1" si="197"/>
        <v>0</v>
      </c>
      <c r="AL329" s="179"/>
      <c r="AM329" s="174">
        <f t="shared" ca="1" si="167"/>
        <v>0</v>
      </c>
      <c r="AN329" s="174">
        <f t="shared" ref="AN329:BA344" ca="1" si="198">ROUND(X328*F$12/12,2)</f>
        <v>0</v>
      </c>
      <c r="AO329" s="174">
        <f t="shared" ca="1" si="198"/>
        <v>0</v>
      </c>
      <c r="AP329" s="174">
        <f t="shared" ca="1" si="198"/>
        <v>0</v>
      </c>
      <c r="AQ329" s="174">
        <f t="shared" ca="1" si="198"/>
        <v>0</v>
      </c>
      <c r="AR329" s="174">
        <f t="shared" ca="1" si="198"/>
        <v>0</v>
      </c>
      <c r="AS329" s="174">
        <f t="shared" ca="1" si="198"/>
        <v>0</v>
      </c>
      <c r="AT329" s="174">
        <f t="shared" ca="1" si="198"/>
        <v>0</v>
      </c>
      <c r="AU329" s="174">
        <f t="shared" ca="1" si="198"/>
        <v>0</v>
      </c>
      <c r="AV329" s="174">
        <f t="shared" ca="1" si="198"/>
        <v>0</v>
      </c>
      <c r="AW329" s="174">
        <f t="shared" ca="1" si="198"/>
        <v>0</v>
      </c>
      <c r="AX329" s="174">
        <f t="shared" ca="1" si="198"/>
        <v>0</v>
      </c>
      <c r="AY329" s="174">
        <f t="shared" ca="1" si="198"/>
        <v>0</v>
      </c>
      <c r="AZ329" s="174">
        <f t="shared" ca="1" si="198"/>
        <v>0</v>
      </c>
      <c r="BA329" s="174">
        <f t="shared" ca="1" si="198"/>
        <v>0</v>
      </c>
      <c r="BB329" s="175">
        <f t="shared" ca="1" si="169"/>
        <v>0</v>
      </c>
      <c r="BC329" s="176"/>
      <c r="BD329" s="174">
        <f t="shared" ca="1" si="170"/>
        <v>0</v>
      </c>
      <c r="BE329" s="174">
        <f t="shared" ref="BE329:BR344" ca="1" si="199">IF(X328&gt;0,IF((X328+AN329)&lt;F$13,X328+AN329,F$13),0)</f>
        <v>0</v>
      </c>
      <c r="BF329" s="174">
        <f t="shared" ca="1" si="199"/>
        <v>0</v>
      </c>
      <c r="BG329" s="174">
        <f t="shared" ca="1" si="199"/>
        <v>0</v>
      </c>
      <c r="BH329" s="174">
        <f t="shared" ca="1" si="199"/>
        <v>0</v>
      </c>
      <c r="BI329" s="174">
        <f t="shared" ca="1" si="199"/>
        <v>0</v>
      </c>
      <c r="BJ329" s="174">
        <f t="shared" ca="1" si="199"/>
        <v>0</v>
      </c>
      <c r="BK329" s="174">
        <f t="shared" ca="1" si="199"/>
        <v>0</v>
      </c>
      <c r="BL329" s="174">
        <f t="shared" ca="1" si="199"/>
        <v>0</v>
      </c>
      <c r="BM329" s="174">
        <f t="shared" ca="1" si="199"/>
        <v>0</v>
      </c>
      <c r="BN329" s="174">
        <f t="shared" ca="1" si="199"/>
        <v>0</v>
      </c>
      <c r="BO329" s="174">
        <f t="shared" ca="1" si="199"/>
        <v>0</v>
      </c>
      <c r="BP329" s="174">
        <f t="shared" ca="1" si="199"/>
        <v>0</v>
      </c>
      <c r="BQ329" s="174">
        <f t="shared" ca="1" si="199"/>
        <v>0</v>
      </c>
      <c r="BR329" s="174">
        <f t="shared" ca="1" si="199"/>
        <v>0</v>
      </c>
      <c r="BS329" s="177">
        <f t="shared" ca="1" si="172"/>
        <v>0</v>
      </c>
      <c r="BT329" s="175"/>
      <c r="BU329" s="178">
        <f ca="1">IF(NOT(debteliminator),0,IF(OR(E$11=0,W328+AM329-BD329&lt;=E$11),0,MIN(W328+AM329-BD329-E$11,$C329)))</f>
        <v>0</v>
      </c>
      <c r="BV329" s="174">
        <f ca="1">IF(NOT(debteliminator),0,IF(OR(F$11=0,X328+AN329-BE329&lt;=F$11),0,MIN(X328+AN329-BE329-F$11,$C329-SUM($BU329:BU329))))</f>
        <v>0</v>
      </c>
      <c r="BW329" s="174">
        <f ca="1">IF(NOT(debteliminator),0,IF(OR(G$11=0,Y328+AO329-BF329&lt;=G$11),0,MIN(Y328+AO329-BF329-G$11,$C329-SUM($BU329:BV329))))</f>
        <v>0</v>
      </c>
      <c r="BX329" s="174">
        <f ca="1">IF(NOT(debteliminator),0,IF(OR(H$11=0,Z328+AP329-BG329&lt;=H$11),0,MIN(Z328+AP329-BG329-H$11,$C329-SUM($BU329:BW329))))</f>
        <v>0</v>
      </c>
      <c r="BY329" s="174">
        <f ca="1">IF(NOT(debteliminator),0,IF(OR(I$11=0,AA328+AQ329-BH329&lt;=I$11),0,MIN(AA328+AQ329-BH329-I$11,$C329-SUM($BU329:BX329))))</f>
        <v>0</v>
      </c>
      <c r="BZ329" s="174">
        <f ca="1">IF(NOT(debteliminator),0,IF(OR(J$11=0,AB328+AR329-BI329&lt;=J$11),0,MIN(AB328+AR329-BI329-J$11,$C329-SUM($BU329:BY329))))</f>
        <v>0</v>
      </c>
      <c r="CA329" s="174">
        <f ca="1">IF(NOT(debteliminator),0,IF(OR(K$11=0,AC328+AS329-BJ329&lt;=K$11),0,MIN(AC328+AS329-BJ329-K$11,$C329-SUM($BU329:BZ329))))</f>
        <v>0</v>
      </c>
      <c r="CB329" s="174">
        <f ca="1">IF(NOT(debteliminator),0,IF(OR(L$11=0,AD328+AT329-BK329&lt;=L$11),0,MIN(AD328+AT329-BK329-L$11,$C329-SUM($BU329:CA329))))</f>
        <v>0</v>
      </c>
      <c r="CC329" s="174">
        <f ca="1">IF(NOT(debteliminator),0,IF(OR(M$11=0,AE328+AU329-BL329&lt;=M$11),0,MIN(AE328+AU329-BL329-M$11,$C329-SUM($BU329:CB329))))</f>
        <v>0</v>
      </c>
      <c r="CD329" s="174">
        <f ca="1">IF(NOT(debteliminator),0,IF(OR(N$11=0,AF328+AV329-BM329&lt;=N$11),0,MIN(AF328+AV329-BM329-N$11,$C329-SUM($BU329:CC329))))</f>
        <v>0</v>
      </c>
      <c r="CE329" s="174">
        <f ca="1">IF(NOT(debteliminator),0,IF(OR(O$11=0,AG328+AW329-BN329&lt;=O$11),0,MIN(AG328+AW329-BN329-O$11,$C329-SUM($BU329:CD329))))</f>
        <v>0</v>
      </c>
      <c r="CF329" s="174">
        <f ca="1">IF(NOT(debteliminator),0,IF(OR(P$11=0,AH328+AX329-BO329&lt;=P$11),0,MIN(AH328+AX329-BO329-P$11,$C329-SUM($BU329:CE329))))</f>
        <v>0</v>
      </c>
      <c r="CG329" s="174">
        <f ca="1">IF(NOT(debteliminator),0,IF(OR(Q$11=0,AI328+AY329-BP329&lt;=Q$11),0,MIN(AI328+AY329-BP329-Q$11,$C329-SUM($BU329:CF329))))</f>
        <v>0</v>
      </c>
      <c r="CH329" s="174">
        <f ca="1">IF(NOT(debteliminator),0,IF(OR(R$11=0,AJ328+AZ329-BQ329&lt;=R$11),0,MIN(AJ328+AZ329-BQ329-R$11,$C329-SUM($BU329:CG329))))</f>
        <v>0</v>
      </c>
      <c r="CI329" s="174">
        <f ca="1">IF(NOT(debteliminator),0,IF(OR(S$11=0,AK328+BA329-BR329&lt;=S$11),0,MIN(AK328+BA329-BR329-S$11,$C329-SUM($BU329:CH329))))</f>
        <v>0</v>
      </c>
      <c r="CJ329" s="177">
        <f t="shared" ca="1" si="173"/>
        <v>0</v>
      </c>
      <c r="CL329" s="178">
        <f t="shared" ca="1" si="176"/>
        <v>0</v>
      </c>
      <c r="CM329" s="174">
        <f ca="1">IF(X328&lt;=0,0,IF($C329-$CJ329&lt;=SUM($CL329:CL329),0,IF(BE329+$C329-$CJ329-SUM($CL329:CL329)&gt;X328+AN329,X328+AN329-BE329,$C329-$CJ329-SUM($CL329:CL329))))</f>
        <v>0</v>
      </c>
      <c r="CN329" s="174">
        <f ca="1">IF(Y328&lt;=0,0,IF($C329-$CJ329&lt;=SUM($CL329:CM329),0,IF(BF329+$C329-$CJ329-SUM($CL329:CM329)&gt;Y328+AO329,Y328+AO329-BF329,$C329-$CJ329-SUM($CL329:CM329))))</f>
        <v>0</v>
      </c>
      <c r="CO329" s="174">
        <f ca="1">IF(Z328&lt;=0,0,IF($C329-$CJ329&lt;=SUM($CL329:CN329),0,IF(BG329+$C329-$CJ329-SUM($CL329:CN329)&gt;Z328+AP329,Z328+AP329-BG329,$C329-$CJ329-SUM($CL329:CN329))))</f>
        <v>0</v>
      </c>
      <c r="CP329" s="174">
        <f ca="1">IF(AA328&lt;=0,0,IF($C329-$CJ329&lt;=SUM($CL329:CO329),0,IF(BH329+$C329-$CJ329-SUM($CL329:CO329)&gt;AA328+AQ329,AA328+AQ329-BH329,$C329-$CJ329-SUM($CL329:CO329))))</f>
        <v>0</v>
      </c>
      <c r="CQ329" s="174">
        <f ca="1">IF(AB328&lt;=0,0,IF($C329-$CJ329&lt;=SUM($CL329:CP329),0,IF(BI329+$C329-$CJ329-SUM($CL329:CP329)&gt;AB328+AR329,AB328+AR329-BI329,$C329-$CJ329-SUM($CL329:CP329))))</f>
        <v>0</v>
      </c>
      <c r="CR329" s="174">
        <f ca="1">IF(AC328&lt;=0,0,IF($C329-$CJ329&lt;=SUM($CL329:CQ329),0,IF(BJ329+$C329-$CJ329-SUM($CL329:CQ329)&gt;AC328+AS329,AC328+AS329-BJ329,$C329-$CJ329-SUM($CL329:CQ329))))</f>
        <v>0</v>
      </c>
      <c r="CS329" s="174">
        <f ca="1">IF(AD328&lt;=0,0,IF($C329-$CJ329&lt;=SUM($CL329:CR329),0,IF(BK329+$C329-$CJ329-SUM($CL329:CR329)&gt;AD328+AT329,AD328+AT329-BK329,$C329-$CJ329-SUM($CL329:CR329))))</f>
        <v>0</v>
      </c>
      <c r="CT329" s="174">
        <f ca="1">IF(AE328&lt;=0,0,IF($C329-$CJ329&lt;=SUM($CL329:CS329),0,IF(BL329+$C329-$CJ329-SUM($CL329:CS329)&gt;AE328+AU329,AE328+AU329-BL329,$C329-$CJ329-SUM($CL329:CS329))))</f>
        <v>0</v>
      </c>
      <c r="CU329" s="174">
        <f ca="1">IF(AF328&lt;=0,0,IF($C329-$CJ329&lt;=SUM($CL329:CT329),0,IF(BM329+$C329-$CJ329-SUM($CL329:CT329)&gt;AF328+AV329,AF328+AV329-BM329,$C329-$CJ329-SUM($CL329:CT329))))</f>
        <v>0</v>
      </c>
      <c r="CV329" s="174">
        <f ca="1">IF(AG328&lt;=0,0,IF($C329-$CJ329&lt;=SUM($CL329:CU329),0,IF(BN329+$C329-$CJ329-SUM($CL329:CU329)&gt;AG328+AW329,AG328+AW329-BN329,$C329-$CJ329-SUM($CL329:CU329))))</f>
        <v>0</v>
      </c>
      <c r="CW329" s="174">
        <f ca="1">IF(AH328&lt;=0,0,IF($C329-$CJ329&lt;=SUM($CL329:CV329),0,IF(BO329+$C329-$CJ329-SUM($CL329:CV329)&gt;AH328+AX329,AH328+AX329-BO329,$C329-$CJ329-SUM($CL329:CV329))))</f>
        <v>0</v>
      </c>
      <c r="CX329" s="174">
        <f ca="1">IF(AI328&lt;=0,0,IF($C329-$CJ329&lt;=SUM($CL329:CW329),0,IF(BP329+$C329-$CJ329-SUM($CL329:CW329)&gt;AI328+AY329,AI328+AY329-BP329,$C329-$CJ329-SUM($CL329:CW329))))</f>
        <v>0</v>
      </c>
      <c r="CY329" s="174">
        <f ca="1">IF(AJ328&lt;=0,0,IF($C329-$CJ329&lt;=SUM($CL329:CX329),0,IF(BQ329+$C329-$CJ329-SUM($CL329:CX329)&gt;AJ328+AZ329,AJ328+AZ329-BQ329,$C329-$CJ329-SUM($CL329:CX329))))</f>
        <v>0</v>
      </c>
      <c r="CZ329" s="174">
        <f ca="1">IF(AK328&lt;=0,0,IF($C329-$CJ329&lt;=SUM($CL329:CY329),0,IF(BR329+$C329-$CJ329-SUM($CL329:CY329)&gt;AK328+BA329,AK328+BA329-BR329,$C329-$CJ329-SUM($CL329:CY329))))</f>
        <v>0</v>
      </c>
      <c r="DA329" s="176"/>
      <c r="DB329" s="176"/>
    </row>
    <row r="330" spans="1:106">
      <c r="A330" s="165" t="str">
        <f t="shared" ca="1" si="162"/>
        <v/>
      </c>
      <c r="B330" s="166" t="e">
        <f t="shared" ca="1" si="174"/>
        <v>#N/A</v>
      </c>
      <c r="C330" s="169" t="str">
        <f ca="1">IF(A330="","",IF(debteliminator,IF(($E$7-BS330)&lt;0,0,$E$7-BS330),0)+D330)</f>
        <v/>
      </c>
      <c r="D330" s="420"/>
      <c r="E330" s="172">
        <f t="shared" ca="1" si="175"/>
        <v>0</v>
      </c>
      <c r="F330" s="172">
        <f t="shared" ca="1" si="177"/>
        <v>0</v>
      </c>
      <c r="G330" s="172">
        <f t="shared" ca="1" si="178"/>
        <v>0</v>
      </c>
      <c r="H330" s="172">
        <f t="shared" ca="1" si="179"/>
        <v>0</v>
      </c>
      <c r="I330" s="172">
        <f t="shared" ca="1" si="180"/>
        <v>0</v>
      </c>
      <c r="J330" s="172">
        <f t="shared" ca="1" si="181"/>
        <v>0</v>
      </c>
      <c r="K330" s="172">
        <f t="shared" ca="1" si="182"/>
        <v>0</v>
      </c>
      <c r="L330" s="172">
        <f t="shared" ca="1" si="183"/>
        <v>0</v>
      </c>
      <c r="M330" s="172">
        <f t="shared" ca="1" si="184"/>
        <v>0</v>
      </c>
      <c r="N330" s="172">
        <f t="shared" ca="1" si="185"/>
        <v>0</v>
      </c>
      <c r="O330" s="172">
        <f t="shared" ca="1" si="186"/>
        <v>0</v>
      </c>
      <c r="P330" s="172">
        <f t="shared" ca="1" si="187"/>
        <v>0</v>
      </c>
      <c r="Q330" s="172">
        <f t="shared" ca="1" si="188"/>
        <v>0</v>
      </c>
      <c r="R330" s="172">
        <f t="shared" ca="1" si="189"/>
        <v>0</v>
      </c>
      <c r="S330" s="172">
        <f t="shared" ca="1" si="190"/>
        <v>0</v>
      </c>
      <c r="U330" s="169">
        <f t="shared" ca="1" si="163"/>
        <v>0</v>
      </c>
      <c r="V330" s="173">
        <f t="shared" ca="1" si="164"/>
        <v>0</v>
      </c>
      <c r="W330" s="174">
        <f t="shared" ca="1" si="165"/>
        <v>0</v>
      </c>
      <c r="X330" s="174">
        <f t="shared" ca="1" si="197"/>
        <v>0</v>
      </c>
      <c r="Y330" s="174">
        <f t="shared" ca="1" si="197"/>
        <v>0</v>
      </c>
      <c r="Z330" s="174">
        <f t="shared" ca="1" si="197"/>
        <v>0</v>
      </c>
      <c r="AA330" s="174">
        <f t="shared" ca="1" si="197"/>
        <v>0</v>
      </c>
      <c r="AB330" s="174">
        <f t="shared" ca="1" si="197"/>
        <v>0</v>
      </c>
      <c r="AC330" s="174">
        <f t="shared" ca="1" si="197"/>
        <v>0</v>
      </c>
      <c r="AD330" s="174">
        <f t="shared" ca="1" si="197"/>
        <v>0</v>
      </c>
      <c r="AE330" s="174">
        <f t="shared" ca="1" si="197"/>
        <v>0</v>
      </c>
      <c r="AF330" s="174">
        <f t="shared" ca="1" si="197"/>
        <v>0</v>
      </c>
      <c r="AG330" s="174">
        <f t="shared" ca="1" si="197"/>
        <v>0</v>
      </c>
      <c r="AH330" s="174">
        <f t="shared" ca="1" si="197"/>
        <v>0</v>
      </c>
      <c r="AI330" s="174">
        <f t="shared" ca="1" si="197"/>
        <v>0</v>
      </c>
      <c r="AJ330" s="174">
        <f t="shared" ca="1" si="197"/>
        <v>0</v>
      </c>
      <c r="AK330" s="174">
        <f t="shared" ca="1" si="197"/>
        <v>0</v>
      </c>
      <c r="AL330" s="179"/>
      <c r="AM330" s="174">
        <f t="shared" ca="1" si="167"/>
        <v>0</v>
      </c>
      <c r="AN330" s="174">
        <f t="shared" ca="1" si="198"/>
        <v>0</v>
      </c>
      <c r="AO330" s="174">
        <f t="shared" ca="1" si="198"/>
        <v>0</v>
      </c>
      <c r="AP330" s="174">
        <f t="shared" ca="1" si="198"/>
        <v>0</v>
      </c>
      <c r="AQ330" s="174">
        <f t="shared" ca="1" si="198"/>
        <v>0</v>
      </c>
      <c r="AR330" s="174">
        <f t="shared" ca="1" si="198"/>
        <v>0</v>
      </c>
      <c r="AS330" s="174">
        <f t="shared" ca="1" si="198"/>
        <v>0</v>
      </c>
      <c r="AT330" s="174">
        <f t="shared" ca="1" si="198"/>
        <v>0</v>
      </c>
      <c r="AU330" s="174">
        <f t="shared" ca="1" si="198"/>
        <v>0</v>
      </c>
      <c r="AV330" s="174">
        <f t="shared" ca="1" si="198"/>
        <v>0</v>
      </c>
      <c r="AW330" s="174">
        <f t="shared" ca="1" si="198"/>
        <v>0</v>
      </c>
      <c r="AX330" s="174">
        <f t="shared" ca="1" si="198"/>
        <v>0</v>
      </c>
      <c r="AY330" s="174">
        <f t="shared" ca="1" si="198"/>
        <v>0</v>
      </c>
      <c r="AZ330" s="174">
        <f t="shared" ca="1" si="198"/>
        <v>0</v>
      </c>
      <c r="BA330" s="174">
        <f t="shared" ca="1" si="198"/>
        <v>0</v>
      </c>
      <c r="BB330" s="175">
        <f t="shared" ca="1" si="169"/>
        <v>0</v>
      </c>
      <c r="BC330" s="176"/>
      <c r="BD330" s="174">
        <f t="shared" ca="1" si="170"/>
        <v>0</v>
      </c>
      <c r="BE330" s="174">
        <f t="shared" ca="1" si="199"/>
        <v>0</v>
      </c>
      <c r="BF330" s="174">
        <f t="shared" ca="1" si="199"/>
        <v>0</v>
      </c>
      <c r="BG330" s="174">
        <f t="shared" ca="1" si="199"/>
        <v>0</v>
      </c>
      <c r="BH330" s="174">
        <f t="shared" ca="1" si="199"/>
        <v>0</v>
      </c>
      <c r="BI330" s="174">
        <f t="shared" ca="1" si="199"/>
        <v>0</v>
      </c>
      <c r="BJ330" s="174">
        <f t="shared" ca="1" si="199"/>
        <v>0</v>
      </c>
      <c r="BK330" s="174">
        <f t="shared" ca="1" si="199"/>
        <v>0</v>
      </c>
      <c r="BL330" s="174">
        <f t="shared" ca="1" si="199"/>
        <v>0</v>
      </c>
      <c r="BM330" s="174">
        <f t="shared" ca="1" si="199"/>
        <v>0</v>
      </c>
      <c r="BN330" s="174">
        <f t="shared" ca="1" si="199"/>
        <v>0</v>
      </c>
      <c r="BO330" s="174">
        <f t="shared" ca="1" si="199"/>
        <v>0</v>
      </c>
      <c r="BP330" s="174">
        <f t="shared" ca="1" si="199"/>
        <v>0</v>
      </c>
      <c r="BQ330" s="174">
        <f t="shared" ca="1" si="199"/>
        <v>0</v>
      </c>
      <c r="BR330" s="174">
        <f t="shared" ca="1" si="199"/>
        <v>0</v>
      </c>
      <c r="BS330" s="177">
        <f t="shared" ca="1" si="172"/>
        <v>0</v>
      </c>
      <c r="BT330" s="175"/>
      <c r="BU330" s="178">
        <f ca="1">IF(NOT(debteliminator),0,IF(OR(E$11=0,W329+AM330-BD330&lt;=E$11),0,MIN(W329+AM330-BD330-E$11,$C330)))</f>
        <v>0</v>
      </c>
      <c r="BV330" s="174">
        <f ca="1">IF(NOT(debteliminator),0,IF(OR(F$11=0,X329+AN330-BE330&lt;=F$11),0,MIN(X329+AN330-BE330-F$11,$C330-SUM($BU330:BU330))))</f>
        <v>0</v>
      </c>
      <c r="BW330" s="174">
        <f ca="1">IF(NOT(debteliminator),0,IF(OR(G$11=0,Y329+AO330-BF330&lt;=G$11),0,MIN(Y329+AO330-BF330-G$11,$C330-SUM($BU330:BV330))))</f>
        <v>0</v>
      </c>
      <c r="BX330" s="174">
        <f ca="1">IF(NOT(debteliminator),0,IF(OR(H$11=0,Z329+AP330-BG330&lt;=H$11),0,MIN(Z329+AP330-BG330-H$11,$C330-SUM($BU330:BW330))))</f>
        <v>0</v>
      </c>
      <c r="BY330" s="174">
        <f ca="1">IF(NOT(debteliminator),0,IF(OR(I$11=0,AA329+AQ330-BH330&lt;=I$11),0,MIN(AA329+AQ330-BH330-I$11,$C330-SUM($BU330:BX330))))</f>
        <v>0</v>
      </c>
      <c r="BZ330" s="174">
        <f ca="1">IF(NOT(debteliminator),0,IF(OR(J$11=0,AB329+AR330-BI330&lt;=J$11),0,MIN(AB329+AR330-BI330-J$11,$C330-SUM($BU330:BY330))))</f>
        <v>0</v>
      </c>
      <c r="CA330" s="174">
        <f ca="1">IF(NOT(debteliminator),0,IF(OR(K$11=0,AC329+AS330-BJ330&lt;=K$11),0,MIN(AC329+AS330-BJ330-K$11,$C330-SUM($BU330:BZ330))))</f>
        <v>0</v>
      </c>
      <c r="CB330" s="174">
        <f ca="1">IF(NOT(debteliminator),0,IF(OR(L$11=0,AD329+AT330-BK330&lt;=L$11),0,MIN(AD329+AT330-BK330-L$11,$C330-SUM($BU330:CA330))))</f>
        <v>0</v>
      </c>
      <c r="CC330" s="174">
        <f ca="1">IF(NOT(debteliminator),0,IF(OR(M$11=0,AE329+AU330-BL330&lt;=M$11),0,MIN(AE329+AU330-BL330-M$11,$C330-SUM($BU330:CB330))))</f>
        <v>0</v>
      </c>
      <c r="CD330" s="174">
        <f ca="1">IF(NOT(debteliminator),0,IF(OR(N$11=0,AF329+AV330-BM330&lt;=N$11),0,MIN(AF329+AV330-BM330-N$11,$C330-SUM($BU330:CC330))))</f>
        <v>0</v>
      </c>
      <c r="CE330" s="174">
        <f ca="1">IF(NOT(debteliminator),0,IF(OR(O$11=0,AG329+AW330-BN330&lt;=O$11),0,MIN(AG329+AW330-BN330-O$11,$C330-SUM($BU330:CD330))))</f>
        <v>0</v>
      </c>
      <c r="CF330" s="174">
        <f ca="1">IF(NOT(debteliminator),0,IF(OR(P$11=0,AH329+AX330-BO330&lt;=P$11),0,MIN(AH329+AX330-BO330-P$11,$C330-SUM($BU330:CE330))))</f>
        <v>0</v>
      </c>
      <c r="CG330" s="174">
        <f ca="1">IF(NOT(debteliminator),0,IF(OR(Q$11=0,AI329+AY330-BP330&lt;=Q$11),0,MIN(AI329+AY330-BP330-Q$11,$C330-SUM($BU330:CF330))))</f>
        <v>0</v>
      </c>
      <c r="CH330" s="174">
        <f ca="1">IF(NOT(debteliminator),0,IF(OR(R$11=0,AJ329+AZ330-BQ330&lt;=R$11),0,MIN(AJ329+AZ330-BQ330-R$11,$C330-SUM($BU330:CG330))))</f>
        <v>0</v>
      </c>
      <c r="CI330" s="174">
        <f ca="1">IF(NOT(debteliminator),0,IF(OR(S$11=0,AK329+BA330-BR330&lt;=S$11),0,MIN(AK329+BA330-BR330-S$11,$C330-SUM($BU330:CH330))))</f>
        <v>0</v>
      </c>
      <c r="CJ330" s="177">
        <f t="shared" ca="1" si="173"/>
        <v>0</v>
      </c>
      <c r="CL330" s="178">
        <f t="shared" ca="1" si="176"/>
        <v>0</v>
      </c>
      <c r="CM330" s="174">
        <f ca="1">IF(X329&lt;=0,0,IF($C330-$CJ330&lt;=SUM($CL330:CL330),0,IF(BE330+$C330-$CJ330-SUM($CL330:CL330)&gt;X329+AN330,X329+AN330-BE330,$C330-$CJ330-SUM($CL330:CL330))))</f>
        <v>0</v>
      </c>
      <c r="CN330" s="174">
        <f ca="1">IF(Y329&lt;=0,0,IF($C330-$CJ330&lt;=SUM($CL330:CM330),0,IF(BF330+$C330-$CJ330-SUM($CL330:CM330)&gt;Y329+AO330,Y329+AO330-BF330,$C330-$CJ330-SUM($CL330:CM330))))</f>
        <v>0</v>
      </c>
      <c r="CO330" s="174">
        <f ca="1">IF(Z329&lt;=0,0,IF($C330-$CJ330&lt;=SUM($CL330:CN330),0,IF(BG330+$C330-$CJ330-SUM($CL330:CN330)&gt;Z329+AP330,Z329+AP330-BG330,$C330-$CJ330-SUM($CL330:CN330))))</f>
        <v>0</v>
      </c>
      <c r="CP330" s="174">
        <f ca="1">IF(AA329&lt;=0,0,IF($C330-$CJ330&lt;=SUM($CL330:CO330),0,IF(BH330+$C330-$CJ330-SUM($CL330:CO330)&gt;AA329+AQ330,AA329+AQ330-BH330,$C330-$CJ330-SUM($CL330:CO330))))</f>
        <v>0</v>
      </c>
      <c r="CQ330" s="174">
        <f ca="1">IF(AB329&lt;=0,0,IF($C330-$CJ330&lt;=SUM($CL330:CP330),0,IF(BI330+$C330-$CJ330-SUM($CL330:CP330)&gt;AB329+AR330,AB329+AR330-BI330,$C330-$CJ330-SUM($CL330:CP330))))</f>
        <v>0</v>
      </c>
      <c r="CR330" s="174">
        <f ca="1">IF(AC329&lt;=0,0,IF($C330-$CJ330&lt;=SUM($CL330:CQ330),0,IF(BJ330+$C330-$CJ330-SUM($CL330:CQ330)&gt;AC329+AS330,AC329+AS330-BJ330,$C330-$CJ330-SUM($CL330:CQ330))))</f>
        <v>0</v>
      </c>
      <c r="CS330" s="174">
        <f ca="1">IF(AD329&lt;=0,0,IF($C330-$CJ330&lt;=SUM($CL330:CR330),0,IF(BK330+$C330-$CJ330-SUM($CL330:CR330)&gt;AD329+AT330,AD329+AT330-BK330,$C330-$CJ330-SUM($CL330:CR330))))</f>
        <v>0</v>
      </c>
      <c r="CT330" s="174">
        <f ca="1">IF(AE329&lt;=0,0,IF($C330-$CJ330&lt;=SUM($CL330:CS330),0,IF(BL330+$C330-$CJ330-SUM($CL330:CS330)&gt;AE329+AU330,AE329+AU330-BL330,$C330-$CJ330-SUM($CL330:CS330))))</f>
        <v>0</v>
      </c>
      <c r="CU330" s="174">
        <f ca="1">IF(AF329&lt;=0,0,IF($C330-$CJ330&lt;=SUM($CL330:CT330),0,IF(BM330+$C330-$CJ330-SUM($CL330:CT330)&gt;AF329+AV330,AF329+AV330-BM330,$C330-$CJ330-SUM($CL330:CT330))))</f>
        <v>0</v>
      </c>
      <c r="CV330" s="174">
        <f ca="1">IF(AG329&lt;=0,0,IF($C330-$CJ330&lt;=SUM($CL330:CU330),0,IF(BN330+$C330-$CJ330-SUM($CL330:CU330)&gt;AG329+AW330,AG329+AW330-BN330,$C330-$CJ330-SUM($CL330:CU330))))</f>
        <v>0</v>
      </c>
      <c r="CW330" s="174">
        <f ca="1">IF(AH329&lt;=0,0,IF($C330-$CJ330&lt;=SUM($CL330:CV330),0,IF(BO330+$C330-$CJ330-SUM($CL330:CV330)&gt;AH329+AX330,AH329+AX330-BO330,$C330-$CJ330-SUM($CL330:CV330))))</f>
        <v>0</v>
      </c>
      <c r="CX330" s="174">
        <f ca="1">IF(AI329&lt;=0,0,IF($C330-$CJ330&lt;=SUM($CL330:CW330),0,IF(BP330+$C330-$CJ330-SUM($CL330:CW330)&gt;AI329+AY330,AI329+AY330-BP330,$C330-$CJ330-SUM($CL330:CW330))))</f>
        <v>0</v>
      </c>
      <c r="CY330" s="174">
        <f ca="1">IF(AJ329&lt;=0,0,IF($C330-$CJ330&lt;=SUM($CL330:CX330),0,IF(BQ330+$C330-$CJ330-SUM($CL330:CX330)&gt;AJ329+AZ330,AJ329+AZ330-BQ330,$C330-$CJ330-SUM($CL330:CX330))))</f>
        <v>0</v>
      </c>
      <c r="CZ330" s="174">
        <f ca="1">IF(AK329&lt;=0,0,IF($C330-$CJ330&lt;=SUM($CL330:CY330),0,IF(BR330+$C330-$CJ330-SUM($CL330:CY330)&gt;AK329+BA330,AK329+BA330-BR330,$C330-$CJ330-SUM($CL330:CY330))))</f>
        <v>0</v>
      </c>
      <c r="DA330" s="176"/>
      <c r="DB330" s="176"/>
    </row>
    <row r="331" spans="1:106">
      <c r="A331" s="165" t="str">
        <f t="shared" ca="1" si="162"/>
        <v/>
      </c>
      <c r="B331" s="166" t="e">
        <f t="shared" ca="1" si="174"/>
        <v>#N/A</v>
      </c>
      <c r="C331" s="169" t="str">
        <f ca="1">IF(A331="","",IF(debteliminator,IF(($E$7-BS331)&lt;0,0,$E$7-BS331),0)+D331)</f>
        <v/>
      </c>
      <c r="D331" s="420"/>
      <c r="E331" s="172">
        <f t="shared" ca="1" si="175"/>
        <v>0</v>
      </c>
      <c r="F331" s="172">
        <f t="shared" ca="1" si="177"/>
        <v>0</v>
      </c>
      <c r="G331" s="172">
        <f t="shared" ca="1" si="178"/>
        <v>0</v>
      </c>
      <c r="H331" s="172">
        <f t="shared" ca="1" si="179"/>
        <v>0</v>
      </c>
      <c r="I331" s="172">
        <f t="shared" ca="1" si="180"/>
        <v>0</v>
      </c>
      <c r="J331" s="172">
        <f t="shared" ca="1" si="181"/>
        <v>0</v>
      </c>
      <c r="K331" s="172">
        <f t="shared" ca="1" si="182"/>
        <v>0</v>
      </c>
      <c r="L331" s="172">
        <f t="shared" ca="1" si="183"/>
        <v>0</v>
      </c>
      <c r="M331" s="172">
        <f t="shared" ca="1" si="184"/>
        <v>0</v>
      </c>
      <c r="N331" s="172">
        <f t="shared" ca="1" si="185"/>
        <v>0</v>
      </c>
      <c r="O331" s="172">
        <f t="shared" ca="1" si="186"/>
        <v>0</v>
      </c>
      <c r="P331" s="172">
        <f t="shared" ca="1" si="187"/>
        <v>0</v>
      </c>
      <c r="Q331" s="172">
        <f t="shared" ca="1" si="188"/>
        <v>0</v>
      </c>
      <c r="R331" s="172">
        <f t="shared" ca="1" si="189"/>
        <v>0</v>
      </c>
      <c r="S331" s="172">
        <f t="shared" ca="1" si="190"/>
        <v>0</v>
      </c>
      <c r="U331" s="169">
        <f t="shared" ca="1" si="163"/>
        <v>0</v>
      </c>
      <c r="V331" s="173">
        <f t="shared" ca="1" si="164"/>
        <v>0</v>
      </c>
      <c r="W331" s="174">
        <f t="shared" ca="1" si="165"/>
        <v>0</v>
      </c>
      <c r="X331" s="174">
        <f t="shared" ca="1" si="197"/>
        <v>0</v>
      </c>
      <c r="Y331" s="174">
        <f t="shared" ca="1" si="197"/>
        <v>0</v>
      </c>
      <c r="Z331" s="174">
        <f t="shared" ca="1" si="197"/>
        <v>0</v>
      </c>
      <c r="AA331" s="174">
        <f t="shared" ca="1" si="197"/>
        <v>0</v>
      </c>
      <c r="AB331" s="174">
        <f t="shared" ca="1" si="197"/>
        <v>0</v>
      </c>
      <c r="AC331" s="174">
        <f t="shared" ca="1" si="197"/>
        <v>0</v>
      </c>
      <c r="AD331" s="174">
        <f t="shared" ca="1" si="197"/>
        <v>0</v>
      </c>
      <c r="AE331" s="174">
        <f t="shared" ca="1" si="197"/>
        <v>0</v>
      </c>
      <c r="AF331" s="174">
        <f t="shared" ca="1" si="197"/>
        <v>0</v>
      </c>
      <c r="AG331" s="174">
        <f t="shared" ca="1" si="197"/>
        <v>0</v>
      </c>
      <c r="AH331" s="174">
        <f t="shared" ca="1" si="197"/>
        <v>0</v>
      </c>
      <c r="AI331" s="174">
        <f t="shared" ca="1" si="197"/>
        <v>0</v>
      </c>
      <c r="AJ331" s="174">
        <f t="shared" ca="1" si="197"/>
        <v>0</v>
      </c>
      <c r="AK331" s="174">
        <f t="shared" ca="1" si="197"/>
        <v>0</v>
      </c>
      <c r="AL331" s="179"/>
      <c r="AM331" s="174">
        <f t="shared" ca="1" si="167"/>
        <v>0</v>
      </c>
      <c r="AN331" s="174">
        <f t="shared" ca="1" si="198"/>
        <v>0</v>
      </c>
      <c r="AO331" s="174">
        <f t="shared" ca="1" si="198"/>
        <v>0</v>
      </c>
      <c r="AP331" s="174">
        <f t="shared" ca="1" si="198"/>
        <v>0</v>
      </c>
      <c r="AQ331" s="174">
        <f t="shared" ca="1" si="198"/>
        <v>0</v>
      </c>
      <c r="AR331" s="174">
        <f t="shared" ca="1" si="198"/>
        <v>0</v>
      </c>
      <c r="AS331" s="174">
        <f t="shared" ca="1" si="198"/>
        <v>0</v>
      </c>
      <c r="AT331" s="174">
        <f t="shared" ca="1" si="198"/>
        <v>0</v>
      </c>
      <c r="AU331" s="174">
        <f t="shared" ca="1" si="198"/>
        <v>0</v>
      </c>
      <c r="AV331" s="174">
        <f t="shared" ca="1" si="198"/>
        <v>0</v>
      </c>
      <c r="AW331" s="174">
        <f t="shared" ca="1" si="198"/>
        <v>0</v>
      </c>
      <c r="AX331" s="174">
        <f t="shared" ca="1" si="198"/>
        <v>0</v>
      </c>
      <c r="AY331" s="174">
        <f t="shared" ca="1" si="198"/>
        <v>0</v>
      </c>
      <c r="AZ331" s="174">
        <f t="shared" ca="1" si="198"/>
        <v>0</v>
      </c>
      <c r="BA331" s="174">
        <f t="shared" ca="1" si="198"/>
        <v>0</v>
      </c>
      <c r="BB331" s="175">
        <f t="shared" ca="1" si="169"/>
        <v>0</v>
      </c>
      <c r="BC331" s="176"/>
      <c r="BD331" s="174">
        <f t="shared" ca="1" si="170"/>
        <v>0</v>
      </c>
      <c r="BE331" s="174">
        <f t="shared" ca="1" si="199"/>
        <v>0</v>
      </c>
      <c r="BF331" s="174">
        <f t="shared" ca="1" si="199"/>
        <v>0</v>
      </c>
      <c r="BG331" s="174">
        <f t="shared" ca="1" si="199"/>
        <v>0</v>
      </c>
      <c r="BH331" s="174">
        <f t="shared" ca="1" si="199"/>
        <v>0</v>
      </c>
      <c r="BI331" s="174">
        <f t="shared" ca="1" si="199"/>
        <v>0</v>
      </c>
      <c r="BJ331" s="174">
        <f t="shared" ca="1" si="199"/>
        <v>0</v>
      </c>
      <c r="BK331" s="174">
        <f t="shared" ca="1" si="199"/>
        <v>0</v>
      </c>
      <c r="BL331" s="174">
        <f t="shared" ca="1" si="199"/>
        <v>0</v>
      </c>
      <c r="BM331" s="174">
        <f t="shared" ca="1" si="199"/>
        <v>0</v>
      </c>
      <c r="BN331" s="174">
        <f t="shared" ca="1" si="199"/>
        <v>0</v>
      </c>
      <c r="BO331" s="174">
        <f t="shared" ca="1" si="199"/>
        <v>0</v>
      </c>
      <c r="BP331" s="174">
        <f t="shared" ca="1" si="199"/>
        <v>0</v>
      </c>
      <c r="BQ331" s="174">
        <f t="shared" ca="1" si="199"/>
        <v>0</v>
      </c>
      <c r="BR331" s="174">
        <f t="shared" ca="1" si="199"/>
        <v>0</v>
      </c>
      <c r="BS331" s="177">
        <f t="shared" ca="1" si="172"/>
        <v>0</v>
      </c>
      <c r="BT331" s="175"/>
      <c r="BU331" s="178">
        <f ca="1">IF(NOT(debteliminator),0,IF(OR(E$11=0,W330+AM331-BD331&lt;=E$11),0,MIN(W330+AM331-BD331-E$11,$C331)))</f>
        <v>0</v>
      </c>
      <c r="BV331" s="174">
        <f ca="1">IF(NOT(debteliminator),0,IF(OR(F$11=0,X330+AN331-BE331&lt;=F$11),0,MIN(X330+AN331-BE331-F$11,$C331-SUM($BU331:BU331))))</f>
        <v>0</v>
      </c>
      <c r="BW331" s="174">
        <f ca="1">IF(NOT(debteliminator),0,IF(OR(G$11=0,Y330+AO331-BF331&lt;=G$11),0,MIN(Y330+AO331-BF331-G$11,$C331-SUM($BU331:BV331))))</f>
        <v>0</v>
      </c>
      <c r="BX331" s="174">
        <f ca="1">IF(NOT(debteliminator),0,IF(OR(H$11=0,Z330+AP331-BG331&lt;=H$11),0,MIN(Z330+AP331-BG331-H$11,$C331-SUM($BU331:BW331))))</f>
        <v>0</v>
      </c>
      <c r="BY331" s="174">
        <f ca="1">IF(NOT(debteliminator),0,IF(OR(I$11=0,AA330+AQ331-BH331&lt;=I$11),0,MIN(AA330+AQ331-BH331-I$11,$C331-SUM($BU331:BX331))))</f>
        <v>0</v>
      </c>
      <c r="BZ331" s="174">
        <f ca="1">IF(NOT(debteliminator),0,IF(OR(J$11=0,AB330+AR331-BI331&lt;=J$11),0,MIN(AB330+AR331-BI331-J$11,$C331-SUM($BU331:BY331))))</f>
        <v>0</v>
      </c>
      <c r="CA331" s="174">
        <f ca="1">IF(NOT(debteliminator),0,IF(OR(K$11=0,AC330+AS331-BJ331&lt;=K$11),0,MIN(AC330+AS331-BJ331-K$11,$C331-SUM($BU331:BZ331))))</f>
        <v>0</v>
      </c>
      <c r="CB331" s="174">
        <f ca="1">IF(NOT(debteliminator),0,IF(OR(L$11=0,AD330+AT331-BK331&lt;=L$11),0,MIN(AD330+AT331-BK331-L$11,$C331-SUM($BU331:CA331))))</f>
        <v>0</v>
      </c>
      <c r="CC331" s="174">
        <f ca="1">IF(NOT(debteliminator),0,IF(OR(M$11=0,AE330+AU331-BL331&lt;=M$11),0,MIN(AE330+AU331-BL331-M$11,$C331-SUM($BU331:CB331))))</f>
        <v>0</v>
      </c>
      <c r="CD331" s="174">
        <f ca="1">IF(NOT(debteliminator),0,IF(OR(N$11=0,AF330+AV331-BM331&lt;=N$11),0,MIN(AF330+AV331-BM331-N$11,$C331-SUM($BU331:CC331))))</f>
        <v>0</v>
      </c>
      <c r="CE331" s="174">
        <f ca="1">IF(NOT(debteliminator),0,IF(OR(O$11=0,AG330+AW331-BN331&lt;=O$11),0,MIN(AG330+AW331-BN331-O$11,$C331-SUM($BU331:CD331))))</f>
        <v>0</v>
      </c>
      <c r="CF331" s="174">
        <f ca="1">IF(NOT(debteliminator),0,IF(OR(P$11=0,AH330+AX331-BO331&lt;=P$11),0,MIN(AH330+AX331-BO331-P$11,$C331-SUM($BU331:CE331))))</f>
        <v>0</v>
      </c>
      <c r="CG331" s="174">
        <f ca="1">IF(NOT(debteliminator),0,IF(OR(Q$11=0,AI330+AY331-BP331&lt;=Q$11),0,MIN(AI330+AY331-BP331-Q$11,$C331-SUM($BU331:CF331))))</f>
        <v>0</v>
      </c>
      <c r="CH331" s="174">
        <f ca="1">IF(NOT(debteliminator),0,IF(OR(R$11=0,AJ330+AZ331-BQ331&lt;=R$11),0,MIN(AJ330+AZ331-BQ331-R$11,$C331-SUM($BU331:CG331))))</f>
        <v>0</v>
      </c>
      <c r="CI331" s="174">
        <f ca="1">IF(NOT(debteliminator),0,IF(OR(S$11=0,AK330+BA331-BR331&lt;=S$11),0,MIN(AK330+BA331-BR331-S$11,$C331-SUM($BU331:CH331))))</f>
        <v>0</v>
      </c>
      <c r="CJ331" s="177">
        <f t="shared" ca="1" si="173"/>
        <v>0</v>
      </c>
      <c r="CL331" s="178">
        <f t="shared" ca="1" si="176"/>
        <v>0</v>
      </c>
      <c r="CM331" s="174">
        <f ca="1">IF(X330&lt;=0,0,IF($C331-$CJ331&lt;=SUM($CL331:CL331),0,IF(BE331+$C331-$CJ331-SUM($CL331:CL331)&gt;X330+AN331,X330+AN331-BE331,$C331-$CJ331-SUM($CL331:CL331))))</f>
        <v>0</v>
      </c>
      <c r="CN331" s="174">
        <f ca="1">IF(Y330&lt;=0,0,IF($C331-$CJ331&lt;=SUM($CL331:CM331),0,IF(BF331+$C331-$CJ331-SUM($CL331:CM331)&gt;Y330+AO331,Y330+AO331-BF331,$C331-$CJ331-SUM($CL331:CM331))))</f>
        <v>0</v>
      </c>
      <c r="CO331" s="174">
        <f ca="1">IF(Z330&lt;=0,0,IF($C331-$CJ331&lt;=SUM($CL331:CN331),0,IF(BG331+$C331-$CJ331-SUM($CL331:CN331)&gt;Z330+AP331,Z330+AP331-BG331,$C331-$CJ331-SUM($CL331:CN331))))</f>
        <v>0</v>
      </c>
      <c r="CP331" s="174">
        <f ca="1">IF(AA330&lt;=0,0,IF($C331-$CJ331&lt;=SUM($CL331:CO331),0,IF(BH331+$C331-$CJ331-SUM($CL331:CO331)&gt;AA330+AQ331,AA330+AQ331-BH331,$C331-$CJ331-SUM($CL331:CO331))))</f>
        <v>0</v>
      </c>
      <c r="CQ331" s="174">
        <f ca="1">IF(AB330&lt;=0,0,IF($C331-$CJ331&lt;=SUM($CL331:CP331),0,IF(BI331+$C331-$CJ331-SUM($CL331:CP331)&gt;AB330+AR331,AB330+AR331-BI331,$C331-$CJ331-SUM($CL331:CP331))))</f>
        <v>0</v>
      </c>
      <c r="CR331" s="174">
        <f ca="1">IF(AC330&lt;=0,0,IF($C331-$CJ331&lt;=SUM($CL331:CQ331),0,IF(BJ331+$C331-$CJ331-SUM($CL331:CQ331)&gt;AC330+AS331,AC330+AS331-BJ331,$C331-$CJ331-SUM($CL331:CQ331))))</f>
        <v>0</v>
      </c>
      <c r="CS331" s="174">
        <f ca="1">IF(AD330&lt;=0,0,IF($C331-$CJ331&lt;=SUM($CL331:CR331),0,IF(BK331+$C331-$CJ331-SUM($CL331:CR331)&gt;AD330+AT331,AD330+AT331-BK331,$C331-$CJ331-SUM($CL331:CR331))))</f>
        <v>0</v>
      </c>
      <c r="CT331" s="174">
        <f ca="1">IF(AE330&lt;=0,0,IF($C331-$CJ331&lt;=SUM($CL331:CS331),0,IF(BL331+$C331-$CJ331-SUM($CL331:CS331)&gt;AE330+AU331,AE330+AU331-BL331,$C331-$CJ331-SUM($CL331:CS331))))</f>
        <v>0</v>
      </c>
      <c r="CU331" s="174">
        <f ca="1">IF(AF330&lt;=0,0,IF($C331-$CJ331&lt;=SUM($CL331:CT331),0,IF(BM331+$C331-$CJ331-SUM($CL331:CT331)&gt;AF330+AV331,AF330+AV331-BM331,$C331-$CJ331-SUM($CL331:CT331))))</f>
        <v>0</v>
      </c>
      <c r="CV331" s="174">
        <f ca="1">IF(AG330&lt;=0,0,IF($C331-$CJ331&lt;=SUM($CL331:CU331),0,IF(BN331+$C331-$CJ331-SUM($CL331:CU331)&gt;AG330+AW331,AG330+AW331-BN331,$C331-$CJ331-SUM($CL331:CU331))))</f>
        <v>0</v>
      </c>
      <c r="CW331" s="174">
        <f ca="1">IF(AH330&lt;=0,0,IF($C331-$CJ331&lt;=SUM($CL331:CV331),0,IF(BO331+$C331-$CJ331-SUM($CL331:CV331)&gt;AH330+AX331,AH330+AX331-BO331,$C331-$CJ331-SUM($CL331:CV331))))</f>
        <v>0</v>
      </c>
      <c r="CX331" s="174">
        <f ca="1">IF(AI330&lt;=0,0,IF($C331-$CJ331&lt;=SUM($CL331:CW331),0,IF(BP331+$C331-$CJ331-SUM($CL331:CW331)&gt;AI330+AY331,AI330+AY331-BP331,$C331-$CJ331-SUM($CL331:CW331))))</f>
        <v>0</v>
      </c>
      <c r="CY331" s="174">
        <f ca="1">IF(AJ330&lt;=0,0,IF($C331-$CJ331&lt;=SUM($CL331:CX331),0,IF(BQ331+$C331-$CJ331-SUM($CL331:CX331)&gt;AJ330+AZ331,AJ330+AZ331-BQ331,$C331-$CJ331-SUM($CL331:CX331))))</f>
        <v>0</v>
      </c>
      <c r="CZ331" s="174">
        <f ca="1">IF(AK330&lt;=0,0,IF($C331-$CJ331&lt;=SUM($CL331:CY331),0,IF(BR331+$C331-$CJ331-SUM($CL331:CY331)&gt;AK330+BA331,AK330+BA331-BR331,$C331-$CJ331-SUM($CL331:CY331))))</f>
        <v>0</v>
      </c>
      <c r="DA331" s="176"/>
      <c r="DB331" s="176"/>
    </row>
    <row r="332" spans="1:106">
      <c r="A332" s="165" t="str">
        <f t="shared" ca="1" si="162"/>
        <v/>
      </c>
      <c r="B332" s="166" t="e">
        <f t="shared" ca="1" si="174"/>
        <v>#N/A</v>
      </c>
      <c r="C332" s="169" t="str">
        <f ca="1">IF(A332="","",IF(debteliminator,IF(($E$7-BS332)&lt;0,0,$E$7-BS332),0)+D332)</f>
        <v/>
      </c>
      <c r="D332" s="420"/>
      <c r="E332" s="172">
        <f t="shared" ca="1" si="175"/>
        <v>0</v>
      </c>
      <c r="F332" s="172">
        <f t="shared" ca="1" si="177"/>
        <v>0</v>
      </c>
      <c r="G332" s="172">
        <f t="shared" ca="1" si="178"/>
        <v>0</v>
      </c>
      <c r="H332" s="172">
        <f t="shared" ca="1" si="179"/>
        <v>0</v>
      </c>
      <c r="I332" s="172">
        <f t="shared" ca="1" si="180"/>
        <v>0</v>
      </c>
      <c r="J332" s="172">
        <f t="shared" ca="1" si="181"/>
        <v>0</v>
      </c>
      <c r="K332" s="172">
        <f t="shared" ca="1" si="182"/>
        <v>0</v>
      </c>
      <c r="L332" s="172">
        <f t="shared" ca="1" si="183"/>
        <v>0</v>
      </c>
      <c r="M332" s="172">
        <f t="shared" ca="1" si="184"/>
        <v>0</v>
      </c>
      <c r="N332" s="172">
        <f t="shared" ca="1" si="185"/>
        <v>0</v>
      </c>
      <c r="O332" s="172">
        <f t="shared" ca="1" si="186"/>
        <v>0</v>
      </c>
      <c r="P332" s="172">
        <f t="shared" ca="1" si="187"/>
        <v>0</v>
      </c>
      <c r="Q332" s="172">
        <f t="shared" ca="1" si="188"/>
        <v>0</v>
      </c>
      <c r="R332" s="172">
        <f t="shared" ca="1" si="189"/>
        <v>0</v>
      </c>
      <c r="S332" s="172">
        <f t="shared" ca="1" si="190"/>
        <v>0</v>
      </c>
      <c r="U332" s="169">
        <f t="shared" ca="1" si="163"/>
        <v>0</v>
      </c>
      <c r="V332" s="173">
        <f t="shared" ca="1" si="164"/>
        <v>0</v>
      </c>
      <c r="W332" s="174">
        <f t="shared" ca="1" si="165"/>
        <v>0</v>
      </c>
      <c r="X332" s="174">
        <f t="shared" ca="1" si="197"/>
        <v>0</v>
      </c>
      <c r="Y332" s="174">
        <f t="shared" ca="1" si="197"/>
        <v>0</v>
      </c>
      <c r="Z332" s="174">
        <f t="shared" ca="1" si="197"/>
        <v>0</v>
      </c>
      <c r="AA332" s="174">
        <f t="shared" ca="1" si="197"/>
        <v>0</v>
      </c>
      <c r="AB332" s="174">
        <f t="shared" ca="1" si="197"/>
        <v>0</v>
      </c>
      <c r="AC332" s="174">
        <f t="shared" ca="1" si="197"/>
        <v>0</v>
      </c>
      <c r="AD332" s="174">
        <f t="shared" ca="1" si="197"/>
        <v>0</v>
      </c>
      <c r="AE332" s="174">
        <f t="shared" ca="1" si="197"/>
        <v>0</v>
      </c>
      <c r="AF332" s="174">
        <f t="shared" ca="1" si="197"/>
        <v>0</v>
      </c>
      <c r="AG332" s="174">
        <f t="shared" ca="1" si="197"/>
        <v>0</v>
      </c>
      <c r="AH332" s="174">
        <f t="shared" ca="1" si="197"/>
        <v>0</v>
      </c>
      <c r="AI332" s="174">
        <f t="shared" ca="1" si="197"/>
        <v>0</v>
      </c>
      <c r="AJ332" s="174">
        <f t="shared" ca="1" si="197"/>
        <v>0</v>
      </c>
      <c r="AK332" s="174">
        <f t="shared" ca="1" si="197"/>
        <v>0</v>
      </c>
      <c r="AL332" s="179"/>
      <c r="AM332" s="174">
        <f t="shared" ca="1" si="167"/>
        <v>0</v>
      </c>
      <c r="AN332" s="174">
        <f t="shared" ca="1" si="198"/>
        <v>0</v>
      </c>
      <c r="AO332" s="174">
        <f t="shared" ca="1" si="198"/>
        <v>0</v>
      </c>
      <c r="AP332" s="174">
        <f t="shared" ca="1" si="198"/>
        <v>0</v>
      </c>
      <c r="AQ332" s="174">
        <f t="shared" ca="1" si="198"/>
        <v>0</v>
      </c>
      <c r="AR332" s="174">
        <f t="shared" ca="1" si="198"/>
        <v>0</v>
      </c>
      <c r="AS332" s="174">
        <f t="shared" ca="1" si="198"/>
        <v>0</v>
      </c>
      <c r="AT332" s="174">
        <f t="shared" ca="1" si="198"/>
        <v>0</v>
      </c>
      <c r="AU332" s="174">
        <f t="shared" ca="1" si="198"/>
        <v>0</v>
      </c>
      <c r="AV332" s="174">
        <f t="shared" ca="1" si="198"/>
        <v>0</v>
      </c>
      <c r="AW332" s="174">
        <f t="shared" ca="1" si="198"/>
        <v>0</v>
      </c>
      <c r="AX332" s="174">
        <f t="shared" ca="1" si="198"/>
        <v>0</v>
      </c>
      <c r="AY332" s="174">
        <f t="shared" ca="1" si="198"/>
        <v>0</v>
      </c>
      <c r="AZ332" s="174">
        <f t="shared" ca="1" si="198"/>
        <v>0</v>
      </c>
      <c r="BA332" s="174">
        <f t="shared" ca="1" si="198"/>
        <v>0</v>
      </c>
      <c r="BB332" s="175">
        <f t="shared" ca="1" si="169"/>
        <v>0</v>
      </c>
      <c r="BC332" s="176"/>
      <c r="BD332" s="174">
        <f t="shared" ca="1" si="170"/>
        <v>0</v>
      </c>
      <c r="BE332" s="174">
        <f t="shared" ca="1" si="199"/>
        <v>0</v>
      </c>
      <c r="BF332" s="174">
        <f t="shared" ca="1" si="199"/>
        <v>0</v>
      </c>
      <c r="BG332" s="174">
        <f t="shared" ca="1" si="199"/>
        <v>0</v>
      </c>
      <c r="BH332" s="174">
        <f t="shared" ca="1" si="199"/>
        <v>0</v>
      </c>
      <c r="BI332" s="174">
        <f t="shared" ca="1" si="199"/>
        <v>0</v>
      </c>
      <c r="BJ332" s="174">
        <f t="shared" ca="1" si="199"/>
        <v>0</v>
      </c>
      <c r="BK332" s="174">
        <f t="shared" ca="1" si="199"/>
        <v>0</v>
      </c>
      <c r="BL332" s="174">
        <f t="shared" ca="1" si="199"/>
        <v>0</v>
      </c>
      <c r="BM332" s="174">
        <f t="shared" ca="1" si="199"/>
        <v>0</v>
      </c>
      <c r="BN332" s="174">
        <f t="shared" ca="1" si="199"/>
        <v>0</v>
      </c>
      <c r="BO332" s="174">
        <f t="shared" ca="1" si="199"/>
        <v>0</v>
      </c>
      <c r="BP332" s="174">
        <f t="shared" ca="1" si="199"/>
        <v>0</v>
      </c>
      <c r="BQ332" s="174">
        <f t="shared" ca="1" si="199"/>
        <v>0</v>
      </c>
      <c r="BR332" s="174">
        <f t="shared" ca="1" si="199"/>
        <v>0</v>
      </c>
      <c r="BS332" s="177">
        <f t="shared" ca="1" si="172"/>
        <v>0</v>
      </c>
      <c r="BT332" s="175"/>
      <c r="BU332" s="178">
        <f ca="1">IF(NOT(debteliminator),0,IF(OR(E$11=0,W331+AM332-BD332&lt;=E$11),0,MIN(W331+AM332-BD332-E$11,$C332)))</f>
        <v>0</v>
      </c>
      <c r="BV332" s="174">
        <f ca="1">IF(NOT(debteliminator),0,IF(OR(F$11=0,X331+AN332-BE332&lt;=F$11),0,MIN(X331+AN332-BE332-F$11,$C332-SUM($BU332:BU332))))</f>
        <v>0</v>
      </c>
      <c r="BW332" s="174">
        <f ca="1">IF(NOT(debteliminator),0,IF(OR(G$11=0,Y331+AO332-BF332&lt;=G$11),0,MIN(Y331+AO332-BF332-G$11,$C332-SUM($BU332:BV332))))</f>
        <v>0</v>
      </c>
      <c r="BX332" s="174">
        <f ca="1">IF(NOT(debteliminator),0,IF(OR(H$11=0,Z331+AP332-BG332&lt;=H$11),0,MIN(Z331+AP332-BG332-H$11,$C332-SUM($BU332:BW332))))</f>
        <v>0</v>
      </c>
      <c r="BY332" s="174">
        <f ca="1">IF(NOT(debteliminator),0,IF(OR(I$11=0,AA331+AQ332-BH332&lt;=I$11),0,MIN(AA331+AQ332-BH332-I$11,$C332-SUM($BU332:BX332))))</f>
        <v>0</v>
      </c>
      <c r="BZ332" s="174">
        <f ca="1">IF(NOT(debteliminator),0,IF(OR(J$11=0,AB331+AR332-BI332&lt;=J$11),0,MIN(AB331+AR332-BI332-J$11,$C332-SUM($BU332:BY332))))</f>
        <v>0</v>
      </c>
      <c r="CA332" s="174">
        <f ca="1">IF(NOT(debteliminator),0,IF(OR(K$11=0,AC331+AS332-BJ332&lt;=K$11),0,MIN(AC331+AS332-BJ332-K$11,$C332-SUM($BU332:BZ332))))</f>
        <v>0</v>
      </c>
      <c r="CB332" s="174">
        <f ca="1">IF(NOT(debteliminator),0,IF(OR(L$11=0,AD331+AT332-BK332&lt;=L$11),0,MIN(AD331+AT332-BK332-L$11,$C332-SUM($BU332:CA332))))</f>
        <v>0</v>
      </c>
      <c r="CC332" s="174">
        <f ca="1">IF(NOT(debteliminator),0,IF(OR(M$11=0,AE331+AU332-BL332&lt;=M$11),0,MIN(AE331+AU332-BL332-M$11,$C332-SUM($BU332:CB332))))</f>
        <v>0</v>
      </c>
      <c r="CD332" s="174">
        <f ca="1">IF(NOT(debteliminator),0,IF(OR(N$11=0,AF331+AV332-BM332&lt;=N$11),0,MIN(AF331+AV332-BM332-N$11,$C332-SUM($BU332:CC332))))</f>
        <v>0</v>
      </c>
      <c r="CE332" s="174">
        <f ca="1">IF(NOT(debteliminator),0,IF(OR(O$11=0,AG331+AW332-BN332&lt;=O$11),0,MIN(AG331+AW332-BN332-O$11,$C332-SUM($BU332:CD332))))</f>
        <v>0</v>
      </c>
      <c r="CF332" s="174">
        <f ca="1">IF(NOT(debteliminator),0,IF(OR(P$11=0,AH331+AX332-BO332&lt;=P$11),0,MIN(AH331+AX332-BO332-P$11,$C332-SUM($BU332:CE332))))</f>
        <v>0</v>
      </c>
      <c r="CG332" s="174">
        <f ca="1">IF(NOT(debteliminator),0,IF(OR(Q$11=0,AI331+AY332-BP332&lt;=Q$11),0,MIN(AI331+AY332-BP332-Q$11,$C332-SUM($BU332:CF332))))</f>
        <v>0</v>
      </c>
      <c r="CH332" s="174">
        <f ca="1">IF(NOT(debteliminator),0,IF(OR(R$11=0,AJ331+AZ332-BQ332&lt;=R$11),0,MIN(AJ331+AZ332-BQ332-R$11,$C332-SUM($BU332:CG332))))</f>
        <v>0</v>
      </c>
      <c r="CI332" s="174">
        <f ca="1">IF(NOT(debteliminator),0,IF(OR(S$11=0,AK331+BA332-BR332&lt;=S$11),0,MIN(AK331+BA332-BR332-S$11,$C332-SUM($BU332:CH332))))</f>
        <v>0</v>
      </c>
      <c r="CJ332" s="177">
        <f t="shared" ca="1" si="173"/>
        <v>0</v>
      </c>
      <c r="CL332" s="178">
        <f t="shared" ca="1" si="176"/>
        <v>0</v>
      </c>
      <c r="CM332" s="174">
        <f ca="1">IF(X331&lt;=0,0,IF($C332-$CJ332&lt;=SUM($CL332:CL332),0,IF(BE332+$C332-$CJ332-SUM($CL332:CL332)&gt;X331+AN332,X331+AN332-BE332,$C332-$CJ332-SUM($CL332:CL332))))</f>
        <v>0</v>
      </c>
      <c r="CN332" s="174">
        <f ca="1">IF(Y331&lt;=0,0,IF($C332-$CJ332&lt;=SUM($CL332:CM332),0,IF(BF332+$C332-$CJ332-SUM($CL332:CM332)&gt;Y331+AO332,Y331+AO332-BF332,$C332-$CJ332-SUM($CL332:CM332))))</f>
        <v>0</v>
      </c>
      <c r="CO332" s="174">
        <f ca="1">IF(Z331&lt;=0,0,IF($C332-$CJ332&lt;=SUM($CL332:CN332),0,IF(BG332+$C332-$CJ332-SUM($CL332:CN332)&gt;Z331+AP332,Z331+AP332-BG332,$C332-$CJ332-SUM($CL332:CN332))))</f>
        <v>0</v>
      </c>
      <c r="CP332" s="174">
        <f ca="1">IF(AA331&lt;=0,0,IF($C332-$CJ332&lt;=SUM($CL332:CO332),0,IF(BH332+$C332-$CJ332-SUM($CL332:CO332)&gt;AA331+AQ332,AA331+AQ332-BH332,$C332-$CJ332-SUM($CL332:CO332))))</f>
        <v>0</v>
      </c>
      <c r="CQ332" s="174">
        <f ca="1">IF(AB331&lt;=0,0,IF($C332-$CJ332&lt;=SUM($CL332:CP332),0,IF(BI332+$C332-$CJ332-SUM($CL332:CP332)&gt;AB331+AR332,AB331+AR332-BI332,$C332-$CJ332-SUM($CL332:CP332))))</f>
        <v>0</v>
      </c>
      <c r="CR332" s="174">
        <f ca="1">IF(AC331&lt;=0,0,IF($C332-$CJ332&lt;=SUM($CL332:CQ332),0,IF(BJ332+$C332-$CJ332-SUM($CL332:CQ332)&gt;AC331+AS332,AC331+AS332-BJ332,$C332-$CJ332-SUM($CL332:CQ332))))</f>
        <v>0</v>
      </c>
      <c r="CS332" s="174">
        <f ca="1">IF(AD331&lt;=0,0,IF($C332-$CJ332&lt;=SUM($CL332:CR332),0,IF(BK332+$C332-$CJ332-SUM($CL332:CR332)&gt;AD331+AT332,AD331+AT332-BK332,$C332-$CJ332-SUM($CL332:CR332))))</f>
        <v>0</v>
      </c>
      <c r="CT332" s="174">
        <f ca="1">IF(AE331&lt;=0,0,IF($C332-$CJ332&lt;=SUM($CL332:CS332),0,IF(BL332+$C332-$CJ332-SUM($CL332:CS332)&gt;AE331+AU332,AE331+AU332-BL332,$C332-$CJ332-SUM($CL332:CS332))))</f>
        <v>0</v>
      </c>
      <c r="CU332" s="174">
        <f ca="1">IF(AF331&lt;=0,0,IF($C332-$CJ332&lt;=SUM($CL332:CT332),0,IF(BM332+$C332-$CJ332-SUM($CL332:CT332)&gt;AF331+AV332,AF331+AV332-BM332,$C332-$CJ332-SUM($CL332:CT332))))</f>
        <v>0</v>
      </c>
      <c r="CV332" s="174">
        <f ca="1">IF(AG331&lt;=0,0,IF($C332-$CJ332&lt;=SUM($CL332:CU332),0,IF(BN332+$C332-$CJ332-SUM($CL332:CU332)&gt;AG331+AW332,AG331+AW332-BN332,$C332-$CJ332-SUM($CL332:CU332))))</f>
        <v>0</v>
      </c>
      <c r="CW332" s="174">
        <f ca="1">IF(AH331&lt;=0,0,IF($C332-$CJ332&lt;=SUM($CL332:CV332),0,IF(BO332+$C332-$CJ332-SUM($CL332:CV332)&gt;AH331+AX332,AH331+AX332-BO332,$C332-$CJ332-SUM($CL332:CV332))))</f>
        <v>0</v>
      </c>
      <c r="CX332" s="174">
        <f ca="1">IF(AI331&lt;=0,0,IF($C332-$CJ332&lt;=SUM($CL332:CW332),0,IF(BP332+$C332-$CJ332-SUM($CL332:CW332)&gt;AI331+AY332,AI331+AY332-BP332,$C332-$CJ332-SUM($CL332:CW332))))</f>
        <v>0</v>
      </c>
      <c r="CY332" s="174">
        <f ca="1">IF(AJ331&lt;=0,0,IF($C332-$CJ332&lt;=SUM($CL332:CX332),0,IF(BQ332+$C332-$CJ332-SUM($CL332:CX332)&gt;AJ331+AZ332,AJ331+AZ332-BQ332,$C332-$CJ332-SUM($CL332:CX332))))</f>
        <v>0</v>
      </c>
      <c r="CZ332" s="174">
        <f ca="1">IF(AK331&lt;=0,0,IF($C332-$CJ332&lt;=SUM($CL332:CY332),0,IF(BR332+$C332-$CJ332-SUM($CL332:CY332)&gt;AK331+BA332,AK331+BA332-BR332,$C332-$CJ332-SUM($CL332:CY332))))</f>
        <v>0</v>
      </c>
      <c r="DA332" s="176"/>
      <c r="DB332" s="176"/>
    </row>
    <row r="333" spans="1:106">
      <c r="A333" s="165" t="str">
        <f t="shared" ca="1" si="162"/>
        <v/>
      </c>
      <c r="B333" s="166" t="e">
        <f t="shared" ca="1" si="174"/>
        <v>#N/A</v>
      </c>
      <c r="C333" s="169" t="str">
        <f ca="1">IF(A333="","",IF(debteliminator,IF(($E$7-BS333)&lt;0,0,$E$7-BS333),0)+D333)</f>
        <v/>
      </c>
      <c r="D333" s="420"/>
      <c r="E333" s="172">
        <f t="shared" ca="1" si="175"/>
        <v>0</v>
      </c>
      <c r="F333" s="172">
        <f t="shared" ca="1" si="177"/>
        <v>0</v>
      </c>
      <c r="G333" s="172">
        <f t="shared" ca="1" si="178"/>
        <v>0</v>
      </c>
      <c r="H333" s="172">
        <f t="shared" ca="1" si="179"/>
        <v>0</v>
      </c>
      <c r="I333" s="172">
        <f t="shared" ca="1" si="180"/>
        <v>0</v>
      </c>
      <c r="J333" s="172">
        <f t="shared" ca="1" si="181"/>
        <v>0</v>
      </c>
      <c r="K333" s="172">
        <f t="shared" ca="1" si="182"/>
        <v>0</v>
      </c>
      <c r="L333" s="172">
        <f t="shared" ca="1" si="183"/>
        <v>0</v>
      </c>
      <c r="M333" s="172">
        <f t="shared" ca="1" si="184"/>
        <v>0</v>
      </c>
      <c r="N333" s="172">
        <f t="shared" ca="1" si="185"/>
        <v>0</v>
      </c>
      <c r="O333" s="172">
        <f t="shared" ca="1" si="186"/>
        <v>0</v>
      </c>
      <c r="P333" s="172">
        <f t="shared" ca="1" si="187"/>
        <v>0</v>
      </c>
      <c r="Q333" s="172">
        <f t="shared" ca="1" si="188"/>
        <v>0</v>
      </c>
      <c r="R333" s="172">
        <f t="shared" ca="1" si="189"/>
        <v>0</v>
      </c>
      <c r="S333" s="172">
        <f t="shared" ca="1" si="190"/>
        <v>0</v>
      </c>
      <c r="U333" s="169">
        <f t="shared" ca="1" si="163"/>
        <v>0</v>
      </c>
      <c r="V333" s="173">
        <f t="shared" ca="1" si="164"/>
        <v>0</v>
      </c>
      <c r="W333" s="174">
        <f t="shared" ca="1" si="165"/>
        <v>0</v>
      </c>
      <c r="X333" s="174">
        <f t="shared" ca="1" si="197"/>
        <v>0</v>
      </c>
      <c r="Y333" s="174">
        <f t="shared" ca="1" si="197"/>
        <v>0</v>
      </c>
      <c r="Z333" s="174">
        <f t="shared" ca="1" si="197"/>
        <v>0</v>
      </c>
      <c r="AA333" s="174">
        <f t="shared" ca="1" si="197"/>
        <v>0</v>
      </c>
      <c r="AB333" s="174">
        <f t="shared" ca="1" si="197"/>
        <v>0</v>
      </c>
      <c r="AC333" s="174">
        <f t="shared" ca="1" si="197"/>
        <v>0</v>
      </c>
      <c r="AD333" s="174">
        <f t="shared" ca="1" si="197"/>
        <v>0</v>
      </c>
      <c r="AE333" s="174">
        <f t="shared" ca="1" si="197"/>
        <v>0</v>
      </c>
      <c r="AF333" s="174">
        <f t="shared" ca="1" si="197"/>
        <v>0</v>
      </c>
      <c r="AG333" s="174">
        <f t="shared" ca="1" si="197"/>
        <v>0</v>
      </c>
      <c r="AH333" s="174">
        <f t="shared" ca="1" si="197"/>
        <v>0</v>
      </c>
      <c r="AI333" s="174">
        <f t="shared" ca="1" si="197"/>
        <v>0</v>
      </c>
      <c r="AJ333" s="174">
        <f t="shared" ca="1" si="197"/>
        <v>0</v>
      </c>
      <c r="AK333" s="174">
        <f t="shared" ca="1" si="197"/>
        <v>0</v>
      </c>
      <c r="AL333" s="179"/>
      <c r="AM333" s="174">
        <f t="shared" ca="1" si="167"/>
        <v>0</v>
      </c>
      <c r="AN333" s="174">
        <f t="shared" ca="1" si="198"/>
        <v>0</v>
      </c>
      <c r="AO333" s="174">
        <f t="shared" ca="1" si="198"/>
        <v>0</v>
      </c>
      <c r="AP333" s="174">
        <f t="shared" ca="1" si="198"/>
        <v>0</v>
      </c>
      <c r="AQ333" s="174">
        <f t="shared" ca="1" si="198"/>
        <v>0</v>
      </c>
      <c r="AR333" s="174">
        <f t="shared" ca="1" si="198"/>
        <v>0</v>
      </c>
      <c r="AS333" s="174">
        <f t="shared" ca="1" si="198"/>
        <v>0</v>
      </c>
      <c r="AT333" s="174">
        <f t="shared" ca="1" si="198"/>
        <v>0</v>
      </c>
      <c r="AU333" s="174">
        <f t="shared" ca="1" si="198"/>
        <v>0</v>
      </c>
      <c r="AV333" s="174">
        <f t="shared" ca="1" si="198"/>
        <v>0</v>
      </c>
      <c r="AW333" s="174">
        <f t="shared" ca="1" si="198"/>
        <v>0</v>
      </c>
      <c r="AX333" s="174">
        <f t="shared" ca="1" si="198"/>
        <v>0</v>
      </c>
      <c r="AY333" s="174">
        <f t="shared" ca="1" si="198"/>
        <v>0</v>
      </c>
      <c r="AZ333" s="174">
        <f t="shared" ca="1" si="198"/>
        <v>0</v>
      </c>
      <c r="BA333" s="174">
        <f t="shared" ca="1" si="198"/>
        <v>0</v>
      </c>
      <c r="BB333" s="175">
        <f t="shared" ca="1" si="169"/>
        <v>0</v>
      </c>
      <c r="BC333" s="176"/>
      <c r="BD333" s="174">
        <f t="shared" ca="1" si="170"/>
        <v>0</v>
      </c>
      <c r="BE333" s="174">
        <f t="shared" ca="1" si="199"/>
        <v>0</v>
      </c>
      <c r="BF333" s="174">
        <f t="shared" ca="1" si="199"/>
        <v>0</v>
      </c>
      <c r="BG333" s="174">
        <f t="shared" ca="1" si="199"/>
        <v>0</v>
      </c>
      <c r="BH333" s="174">
        <f t="shared" ca="1" si="199"/>
        <v>0</v>
      </c>
      <c r="BI333" s="174">
        <f t="shared" ca="1" si="199"/>
        <v>0</v>
      </c>
      <c r="BJ333" s="174">
        <f t="shared" ca="1" si="199"/>
        <v>0</v>
      </c>
      <c r="BK333" s="174">
        <f t="shared" ca="1" si="199"/>
        <v>0</v>
      </c>
      <c r="BL333" s="174">
        <f t="shared" ca="1" si="199"/>
        <v>0</v>
      </c>
      <c r="BM333" s="174">
        <f t="shared" ca="1" si="199"/>
        <v>0</v>
      </c>
      <c r="BN333" s="174">
        <f t="shared" ca="1" si="199"/>
        <v>0</v>
      </c>
      <c r="BO333" s="174">
        <f t="shared" ca="1" si="199"/>
        <v>0</v>
      </c>
      <c r="BP333" s="174">
        <f t="shared" ca="1" si="199"/>
        <v>0</v>
      </c>
      <c r="BQ333" s="174">
        <f t="shared" ca="1" si="199"/>
        <v>0</v>
      </c>
      <c r="BR333" s="174">
        <f t="shared" ca="1" si="199"/>
        <v>0</v>
      </c>
      <c r="BS333" s="177">
        <f t="shared" ca="1" si="172"/>
        <v>0</v>
      </c>
      <c r="BT333" s="175"/>
      <c r="BU333" s="178">
        <f ca="1">IF(NOT(debteliminator),0,IF(OR(E$11=0,W332+AM333-BD333&lt;=E$11),0,MIN(W332+AM333-BD333-E$11,$C333)))</f>
        <v>0</v>
      </c>
      <c r="BV333" s="174">
        <f ca="1">IF(NOT(debteliminator),0,IF(OR(F$11=0,X332+AN333-BE333&lt;=F$11),0,MIN(X332+AN333-BE333-F$11,$C333-SUM($BU333:BU333))))</f>
        <v>0</v>
      </c>
      <c r="BW333" s="174">
        <f ca="1">IF(NOT(debteliminator),0,IF(OR(G$11=0,Y332+AO333-BF333&lt;=G$11),0,MIN(Y332+AO333-BF333-G$11,$C333-SUM($BU333:BV333))))</f>
        <v>0</v>
      </c>
      <c r="BX333" s="174">
        <f ca="1">IF(NOT(debteliminator),0,IF(OR(H$11=0,Z332+AP333-BG333&lt;=H$11),0,MIN(Z332+AP333-BG333-H$11,$C333-SUM($BU333:BW333))))</f>
        <v>0</v>
      </c>
      <c r="BY333" s="174">
        <f ca="1">IF(NOT(debteliminator),0,IF(OR(I$11=0,AA332+AQ333-BH333&lt;=I$11),0,MIN(AA332+AQ333-BH333-I$11,$C333-SUM($BU333:BX333))))</f>
        <v>0</v>
      </c>
      <c r="BZ333" s="174">
        <f ca="1">IF(NOT(debteliminator),0,IF(OR(J$11=0,AB332+AR333-BI333&lt;=J$11),0,MIN(AB332+AR333-BI333-J$11,$C333-SUM($BU333:BY333))))</f>
        <v>0</v>
      </c>
      <c r="CA333" s="174">
        <f ca="1">IF(NOT(debteliminator),0,IF(OR(K$11=0,AC332+AS333-BJ333&lt;=K$11),0,MIN(AC332+AS333-BJ333-K$11,$C333-SUM($BU333:BZ333))))</f>
        <v>0</v>
      </c>
      <c r="CB333" s="174">
        <f ca="1">IF(NOT(debteliminator),0,IF(OR(L$11=0,AD332+AT333-BK333&lt;=L$11),0,MIN(AD332+AT333-BK333-L$11,$C333-SUM($BU333:CA333))))</f>
        <v>0</v>
      </c>
      <c r="CC333" s="174">
        <f ca="1">IF(NOT(debteliminator),0,IF(OR(M$11=0,AE332+AU333-BL333&lt;=M$11),0,MIN(AE332+AU333-BL333-M$11,$C333-SUM($BU333:CB333))))</f>
        <v>0</v>
      </c>
      <c r="CD333" s="174">
        <f ca="1">IF(NOT(debteliminator),0,IF(OR(N$11=0,AF332+AV333-BM333&lt;=N$11),0,MIN(AF332+AV333-BM333-N$11,$C333-SUM($BU333:CC333))))</f>
        <v>0</v>
      </c>
      <c r="CE333" s="174">
        <f ca="1">IF(NOT(debteliminator),0,IF(OR(O$11=0,AG332+AW333-BN333&lt;=O$11),0,MIN(AG332+AW333-BN333-O$11,$C333-SUM($BU333:CD333))))</f>
        <v>0</v>
      </c>
      <c r="CF333" s="174">
        <f ca="1">IF(NOT(debteliminator),0,IF(OR(P$11=0,AH332+AX333-BO333&lt;=P$11),0,MIN(AH332+AX333-BO333-P$11,$C333-SUM($BU333:CE333))))</f>
        <v>0</v>
      </c>
      <c r="CG333" s="174">
        <f ca="1">IF(NOT(debteliminator),0,IF(OR(Q$11=0,AI332+AY333-BP333&lt;=Q$11),0,MIN(AI332+AY333-BP333-Q$11,$C333-SUM($BU333:CF333))))</f>
        <v>0</v>
      </c>
      <c r="CH333" s="174">
        <f ca="1">IF(NOT(debteliminator),0,IF(OR(R$11=0,AJ332+AZ333-BQ333&lt;=R$11),0,MIN(AJ332+AZ333-BQ333-R$11,$C333-SUM($BU333:CG333))))</f>
        <v>0</v>
      </c>
      <c r="CI333" s="174">
        <f ca="1">IF(NOT(debteliminator),0,IF(OR(S$11=0,AK332+BA333-BR333&lt;=S$11),0,MIN(AK332+BA333-BR333-S$11,$C333-SUM($BU333:CH333))))</f>
        <v>0</v>
      </c>
      <c r="CJ333" s="177">
        <f t="shared" ca="1" si="173"/>
        <v>0</v>
      </c>
      <c r="CL333" s="178">
        <f t="shared" ca="1" si="176"/>
        <v>0</v>
      </c>
      <c r="CM333" s="174">
        <f ca="1">IF(X332&lt;=0,0,IF($C333-$CJ333&lt;=SUM($CL333:CL333),0,IF(BE333+$C333-$CJ333-SUM($CL333:CL333)&gt;X332+AN333,X332+AN333-BE333,$C333-$CJ333-SUM($CL333:CL333))))</f>
        <v>0</v>
      </c>
      <c r="CN333" s="174">
        <f ca="1">IF(Y332&lt;=0,0,IF($C333-$CJ333&lt;=SUM($CL333:CM333),0,IF(BF333+$C333-$CJ333-SUM($CL333:CM333)&gt;Y332+AO333,Y332+AO333-BF333,$C333-$CJ333-SUM($CL333:CM333))))</f>
        <v>0</v>
      </c>
      <c r="CO333" s="174">
        <f ca="1">IF(Z332&lt;=0,0,IF($C333-$CJ333&lt;=SUM($CL333:CN333),0,IF(BG333+$C333-$CJ333-SUM($CL333:CN333)&gt;Z332+AP333,Z332+AP333-BG333,$C333-$CJ333-SUM($CL333:CN333))))</f>
        <v>0</v>
      </c>
      <c r="CP333" s="174">
        <f ca="1">IF(AA332&lt;=0,0,IF($C333-$CJ333&lt;=SUM($CL333:CO333),0,IF(BH333+$C333-$CJ333-SUM($CL333:CO333)&gt;AA332+AQ333,AA332+AQ333-BH333,$C333-$CJ333-SUM($CL333:CO333))))</f>
        <v>0</v>
      </c>
      <c r="CQ333" s="174">
        <f ca="1">IF(AB332&lt;=0,0,IF($C333-$CJ333&lt;=SUM($CL333:CP333),0,IF(BI333+$C333-$CJ333-SUM($CL333:CP333)&gt;AB332+AR333,AB332+AR333-BI333,$C333-$CJ333-SUM($CL333:CP333))))</f>
        <v>0</v>
      </c>
      <c r="CR333" s="174">
        <f ca="1">IF(AC332&lt;=0,0,IF($C333-$CJ333&lt;=SUM($CL333:CQ333),0,IF(BJ333+$C333-$CJ333-SUM($CL333:CQ333)&gt;AC332+AS333,AC332+AS333-BJ333,$C333-$CJ333-SUM($CL333:CQ333))))</f>
        <v>0</v>
      </c>
      <c r="CS333" s="174">
        <f ca="1">IF(AD332&lt;=0,0,IF($C333-$CJ333&lt;=SUM($CL333:CR333),0,IF(BK333+$C333-$CJ333-SUM($CL333:CR333)&gt;AD332+AT333,AD332+AT333-BK333,$C333-$CJ333-SUM($CL333:CR333))))</f>
        <v>0</v>
      </c>
      <c r="CT333" s="174">
        <f ca="1">IF(AE332&lt;=0,0,IF($C333-$CJ333&lt;=SUM($CL333:CS333),0,IF(BL333+$C333-$CJ333-SUM($CL333:CS333)&gt;AE332+AU333,AE332+AU333-BL333,$C333-$CJ333-SUM($CL333:CS333))))</f>
        <v>0</v>
      </c>
      <c r="CU333" s="174">
        <f ca="1">IF(AF332&lt;=0,0,IF($C333-$CJ333&lt;=SUM($CL333:CT333),0,IF(BM333+$C333-$CJ333-SUM($CL333:CT333)&gt;AF332+AV333,AF332+AV333-BM333,$C333-$CJ333-SUM($CL333:CT333))))</f>
        <v>0</v>
      </c>
      <c r="CV333" s="174">
        <f ca="1">IF(AG332&lt;=0,0,IF($C333-$CJ333&lt;=SUM($CL333:CU333),0,IF(BN333+$C333-$CJ333-SUM($CL333:CU333)&gt;AG332+AW333,AG332+AW333-BN333,$C333-$CJ333-SUM($CL333:CU333))))</f>
        <v>0</v>
      </c>
      <c r="CW333" s="174">
        <f ca="1">IF(AH332&lt;=0,0,IF($C333-$CJ333&lt;=SUM($CL333:CV333),0,IF(BO333+$C333-$CJ333-SUM($CL333:CV333)&gt;AH332+AX333,AH332+AX333-BO333,$C333-$CJ333-SUM($CL333:CV333))))</f>
        <v>0</v>
      </c>
      <c r="CX333" s="174">
        <f ca="1">IF(AI332&lt;=0,0,IF($C333-$CJ333&lt;=SUM($CL333:CW333),0,IF(BP333+$C333-$CJ333-SUM($CL333:CW333)&gt;AI332+AY333,AI332+AY333-BP333,$C333-$CJ333-SUM($CL333:CW333))))</f>
        <v>0</v>
      </c>
      <c r="CY333" s="174">
        <f ca="1">IF(AJ332&lt;=0,0,IF($C333-$CJ333&lt;=SUM($CL333:CX333),0,IF(BQ333+$C333-$CJ333-SUM($CL333:CX333)&gt;AJ332+AZ333,AJ332+AZ333-BQ333,$C333-$CJ333-SUM($CL333:CX333))))</f>
        <v>0</v>
      </c>
      <c r="CZ333" s="174">
        <f ca="1">IF(AK332&lt;=0,0,IF($C333-$CJ333&lt;=SUM($CL333:CY333),0,IF(BR333+$C333-$CJ333-SUM($CL333:CY333)&gt;AK332+BA333,AK332+BA333-BR333,$C333-$CJ333-SUM($CL333:CY333))))</f>
        <v>0</v>
      </c>
      <c r="DA333" s="176"/>
      <c r="DB333" s="176"/>
    </row>
    <row r="334" spans="1:106">
      <c r="A334" s="165" t="str">
        <f t="shared" ca="1" si="162"/>
        <v/>
      </c>
      <c r="B334" s="166" t="e">
        <f t="shared" ca="1" si="174"/>
        <v>#N/A</v>
      </c>
      <c r="C334" s="169" t="str">
        <f ca="1">IF(A334="","",IF(debteliminator,IF(($E$7-BS334)&lt;0,0,$E$7-BS334),0)+D334)</f>
        <v/>
      </c>
      <c r="D334" s="420"/>
      <c r="E334" s="172">
        <f t="shared" ca="1" si="175"/>
        <v>0</v>
      </c>
      <c r="F334" s="172">
        <f t="shared" ca="1" si="177"/>
        <v>0</v>
      </c>
      <c r="G334" s="172">
        <f t="shared" ca="1" si="178"/>
        <v>0</v>
      </c>
      <c r="H334" s="172">
        <f t="shared" ca="1" si="179"/>
        <v>0</v>
      </c>
      <c r="I334" s="172">
        <f t="shared" ca="1" si="180"/>
        <v>0</v>
      </c>
      <c r="J334" s="172">
        <f t="shared" ca="1" si="181"/>
        <v>0</v>
      </c>
      <c r="K334" s="172">
        <f t="shared" ca="1" si="182"/>
        <v>0</v>
      </c>
      <c r="L334" s="172">
        <f t="shared" ca="1" si="183"/>
        <v>0</v>
      </c>
      <c r="M334" s="172">
        <f t="shared" ca="1" si="184"/>
        <v>0</v>
      </c>
      <c r="N334" s="172">
        <f t="shared" ca="1" si="185"/>
        <v>0</v>
      </c>
      <c r="O334" s="172">
        <f t="shared" ca="1" si="186"/>
        <v>0</v>
      </c>
      <c r="P334" s="172">
        <f t="shared" ca="1" si="187"/>
        <v>0</v>
      </c>
      <c r="Q334" s="172">
        <f t="shared" ca="1" si="188"/>
        <v>0</v>
      </c>
      <c r="R334" s="172">
        <f t="shared" ca="1" si="189"/>
        <v>0</v>
      </c>
      <c r="S334" s="172">
        <f t="shared" ca="1" si="190"/>
        <v>0</v>
      </c>
      <c r="U334" s="169">
        <f t="shared" ca="1" si="163"/>
        <v>0</v>
      </c>
      <c r="V334" s="173">
        <f t="shared" ca="1" si="164"/>
        <v>0</v>
      </c>
      <c r="W334" s="174">
        <f t="shared" ca="1" si="165"/>
        <v>0</v>
      </c>
      <c r="X334" s="174">
        <f t="shared" ca="1" si="197"/>
        <v>0</v>
      </c>
      <c r="Y334" s="174">
        <f t="shared" ca="1" si="197"/>
        <v>0</v>
      </c>
      <c r="Z334" s="174">
        <f t="shared" ca="1" si="197"/>
        <v>0</v>
      </c>
      <c r="AA334" s="174">
        <f t="shared" ca="1" si="197"/>
        <v>0</v>
      </c>
      <c r="AB334" s="174">
        <f t="shared" ca="1" si="197"/>
        <v>0</v>
      </c>
      <c r="AC334" s="174">
        <f t="shared" ca="1" si="197"/>
        <v>0</v>
      </c>
      <c r="AD334" s="174">
        <f t="shared" ca="1" si="197"/>
        <v>0</v>
      </c>
      <c r="AE334" s="174">
        <f t="shared" ca="1" si="197"/>
        <v>0</v>
      </c>
      <c r="AF334" s="174">
        <f t="shared" ca="1" si="197"/>
        <v>0</v>
      </c>
      <c r="AG334" s="174">
        <f t="shared" ca="1" si="197"/>
        <v>0</v>
      </c>
      <c r="AH334" s="174">
        <f t="shared" ca="1" si="197"/>
        <v>0</v>
      </c>
      <c r="AI334" s="174">
        <f t="shared" ca="1" si="197"/>
        <v>0</v>
      </c>
      <c r="AJ334" s="174">
        <f t="shared" ca="1" si="197"/>
        <v>0</v>
      </c>
      <c r="AK334" s="174">
        <f t="shared" ca="1" si="197"/>
        <v>0</v>
      </c>
      <c r="AL334" s="179"/>
      <c r="AM334" s="174">
        <f t="shared" ca="1" si="167"/>
        <v>0</v>
      </c>
      <c r="AN334" s="174">
        <f t="shared" ca="1" si="198"/>
        <v>0</v>
      </c>
      <c r="AO334" s="174">
        <f t="shared" ca="1" si="198"/>
        <v>0</v>
      </c>
      <c r="AP334" s="174">
        <f t="shared" ca="1" si="198"/>
        <v>0</v>
      </c>
      <c r="AQ334" s="174">
        <f t="shared" ca="1" si="198"/>
        <v>0</v>
      </c>
      <c r="AR334" s="174">
        <f t="shared" ca="1" si="198"/>
        <v>0</v>
      </c>
      <c r="AS334" s="174">
        <f t="shared" ca="1" si="198"/>
        <v>0</v>
      </c>
      <c r="AT334" s="174">
        <f t="shared" ca="1" si="198"/>
        <v>0</v>
      </c>
      <c r="AU334" s="174">
        <f t="shared" ca="1" si="198"/>
        <v>0</v>
      </c>
      <c r="AV334" s="174">
        <f t="shared" ca="1" si="198"/>
        <v>0</v>
      </c>
      <c r="AW334" s="174">
        <f t="shared" ca="1" si="198"/>
        <v>0</v>
      </c>
      <c r="AX334" s="174">
        <f t="shared" ca="1" si="198"/>
        <v>0</v>
      </c>
      <c r="AY334" s="174">
        <f t="shared" ca="1" si="198"/>
        <v>0</v>
      </c>
      <c r="AZ334" s="174">
        <f t="shared" ca="1" si="198"/>
        <v>0</v>
      </c>
      <c r="BA334" s="174">
        <f t="shared" ca="1" si="198"/>
        <v>0</v>
      </c>
      <c r="BB334" s="175">
        <f t="shared" ca="1" si="169"/>
        <v>0</v>
      </c>
      <c r="BC334" s="176"/>
      <c r="BD334" s="174">
        <f t="shared" ca="1" si="170"/>
        <v>0</v>
      </c>
      <c r="BE334" s="174">
        <f t="shared" ca="1" si="199"/>
        <v>0</v>
      </c>
      <c r="BF334" s="174">
        <f t="shared" ca="1" si="199"/>
        <v>0</v>
      </c>
      <c r="BG334" s="174">
        <f t="shared" ca="1" si="199"/>
        <v>0</v>
      </c>
      <c r="BH334" s="174">
        <f t="shared" ca="1" si="199"/>
        <v>0</v>
      </c>
      <c r="BI334" s="174">
        <f t="shared" ca="1" si="199"/>
        <v>0</v>
      </c>
      <c r="BJ334" s="174">
        <f t="shared" ca="1" si="199"/>
        <v>0</v>
      </c>
      <c r="BK334" s="174">
        <f t="shared" ca="1" si="199"/>
        <v>0</v>
      </c>
      <c r="BL334" s="174">
        <f t="shared" ca="1" si="199"/>
        <v>0</v>
      </c>
      <c r="BM334" s="174">
        <f t="shared" ca="1" si="199"/>
        <v>0</v>
      </c>
      <c r="BN334" s="174">
        <f t="shared" ca="1" si="199"/>
        <v>0</v>
      </c>
      <c r="BO334" s="174">
        <f t="shared" ca="1" si="199"/>
        <v>0</v>
      </c>
      <c r="BP334" s="174">
        <f t="shared" ca="1" si="199"/>
        <v>0</v>
      </c>
      <c r="BQ334" s="174">
        <f t="shared" ca="1" si="199"/>
        <v>0</v>
      </c>
      <c r="BR334" s="174">
        <f t="shared" ca="1" si="199"/>
        <v>0</v>
      </c>
      <c r="BS334" s="177">
        <f t="shared" ca="1" si="172"/>
        <v>0</v>
      </c>
      <c r="BT334" s="175"/>
      <c r="BU334" s="178">
        <f ca="1">IF(NOT(debteliminator),0,IF(OR(E$11=0,W333+AM334-BD334&lt;=E$11),0,MIN(W333+AM334-BD334-E$11,$C334)))</f>
        <v>0</v>
      </c>
      <c r="BV334" s="174">
        <f ca="1">IF(NOT(debteliminator),0,IF(OR(F$11=0,X333+AN334-BE334&lt;=F$11),0,MIN(X333+AN334-BE334-F$11,$C334-SUM($BU334:BU334))))</f>
        <v>0</v>
      </c>
      <c r="BW334" s="174">
        <f ca="1">IF(NOT(debteliminator),0,IF(OR(G$11=0,Y333+AO334-BF334&lt;=G$11),0,MIN(Y333+AO334-BF334-G$11,$C334-SUM($BU334:BV334))))</f>
        <v>0</v>
      </c>
      <c r="BX334" s="174">
        <f ca="1">IF(NOT(debteliminator),0,IF(OR(H$11=0,Z333+AP334-BG334&lt;=H$11),0,MIN(Z333+AP334-BG334-H$11,$C334-SUM($BU334:BW334))))</f>
        <v>0</v>
      </c>
      <c r="BY334" s="174">
        <f ca="1">IF(NOT(debteliminator),0,IF(OR(I$11=0,AA333+AQ334-BH334&lt;=I$11),0,MIN(AA333+AQ334-BH334-I$11,$C334-SUM($BU334:BX334))))</f>
        <v>0</v>
      </c>
      <c r="BZ334" s="174">
        <f ca="1">IF(NOT(debteliminator),0,IF(OR(J$11=0,AB333+AR334-BI334&lt;=J$11),0,MIN(AB333+AR334-BI334-J$11,$C334-SUM($BU334:BY334))))</f>
        <v>0</v>
      </c>
      <c r="CA334" s="174">
        <f ca="1">IF(NOT(debteliminator),0,IF(OR(K$11=0,AC333+AS334-BJ334&lt;=K$11),0,MIN(AC333+AS334-BJ334-K$11,$C334-SUM($BU334:BZ334))))</f>
        <v>0</v>
      </c>
      <c r="CB334" s="174">
        <f ca="1">IF(NOT(debteliminator),0,IF(OR(L$11=0,AD333+AT334-BK334&lt;=L$11),0,MIN(AD333+AT334-BK334-L$11,$C334-SUM($BU334:CA334))))</f>
        <v>0</v>
      </c>
      <c r="CC334" s="174">
        <f ca="1">IF(NOT(debteliminator),0,IF(OR(M$11=0,AE333+AU334-BL334&lt;=M$11),0,MIN(AE333+AU334-BL334-M$11,$C334-SUM($BU334:CB334))))</f>
        <v>0</v>
      </c>
      <c r="CD334" s="174">
        <f ca="1">IF(NOT(debteliminator),0,IF(OR(N$11=0,AF333+AV334-BM334&lt;=N$11),0,MIN(AF333+AV334-BM334-N$11,$C334-SUM($BU334:CC334))))</f>
        <v>0</v>
      </c>
      <c r="CE334" s="174">
        <f ca="1">IF(NOT(debteliminator),0,IF(OR(O$11=0,AG333+AW334-BN334&lt;=O$11),0,MIN(AG333+AW334-BN334-O$11,$C334-SUM($BU334:CD334))))</f>
        <v>0</v>
      </c>
      <c r="CF334" s="174">
        <f ca="1">IF(NOT(debteliminator),0,IF(OR(P$11=0,AH333+AX334-BO334&lt;=P$11),0,MIN(AH333+AX334-BO334-P$11,$C334-SUM($BU334:CE334))))</f>
        <v>0</v>
      </c>
      <c r="CG334" s="174">
        <f ca="1">IF(NOT(debteliminator),0,IF(OR(Q$11=0,AI333+AY334-BP334&lt;=Q$11),0,MIN(AI333+AY334-BP334-Q$11,$C334-SUM($BU334:CF334))))</f>
        <v>0</v>
      </c>
      <c r="CH334" s="174">
        <f ca="1">IF(NOT(debteliminator),0,IF(OR(R$11=0,AJ333+AZ334-BQ334&lt;=R$11),0,MIN(AJ333+AZ334-BQ334-R$11,$C334-SUM($BU334:CG334))))</f>
        <v>0</v>
      </c>
      <c r="CI334" s="174">
        <f ca="1">IF(NOT(debteliminator),0,IF(OR(S$11=0,AK333+BA334-BR334&lt;=S$11),0,MIN(AK333+BA334-BR334-S$11,$C334-SUM($BU334:CH334))))</f>
        <v>0</v>
      </c>
      <c r="CJ334" s="177">
        <f t="shared" ca="1" si="173"/>
        <v>0</v>
      </c>
      <c r="CL334" s="178">
        <f t="shared" ca="1" si="176"/>
        <v>0</v>
      </c>
      <c r="CM334" s="174">
        <f ca="1">IF(X333&lt;=0,0,IF($C334-$CJ334&lt;=SUM($CL334:CL334),0,IF(BE334+$C334-$CJ334-SUM($CL334:CL334)&gt;X333+AN334,X333+AN334-BE334,$C334-$CJ334-SUM($CL334:CL334))))</f>
        <v>0</v>
      </c>
      <c r="CN334" s="174">
        <f ca="1">IF(Y333&lt;=0,0,IF($C334-$CJ334&lt;=SUM($CL334:CM334),0,IF(BF334+$C334-$CJ334-SUM($CL334:CM334)&gt;Y333+AO334,Y333+AO334-BF334,$C334-$CJ334-SUM($CL334:CM334))))</f>
        <v>0</v>
      </c>
      <c r="CO334" s="174">
        <f ca="1">IF(Z333&lt;=0,0,IF($C334-$CJ334&lt;=SUM($CL334:CN334),0,IF(BG334+$C334-$CJ334-SUM($CL334:CN334)&gt;Z333+AP334,Z333+AP334-BG334,$C334-$CJ334-SUM($CL334:CN334))))</f>
        <v>0</v>
      </c>
      <c r="CP334" s="174">
        <f ca="1">IF(AA333&lt;=0,0,IF($C334-$CJ334&lt;=SUM($CL334:CO334),0,IF(BH334+$C334-$CJ334-SUM($CL334:CO334)&gt;AA333+AQ334,AA333+AQ334-BH334,$C334-$CJ334-SUM($CL334:CO334))))</f>
        <v>0</v>
      </c>
      <c r="CQ334" s="174">
        <f ca="1">IF(AB333&lt;=0,0,IF($C334-$CJ334&lt;=SUM($CL334:CP334),0,IF(BI334+$C334-$CJ334-SUM($CL334:CP334)&gt;AB333+AR334,AB333+AR334-BI334,$C334-$CJ334-SUM($CL334:CP334))))</f>
        <v>0</v>
      </c>
      <c r="CR334" s="174">
        <f ca="1">IF(AC333&lt;=0,0,IF($C334-$CJ334&lt;=SUM($CL334:CQ334),0,IF(BJ334+$C334-$CJ334-SUM($CL334:CQ334)&gt;AC333+AS334,AC333+AS334-BJ334,$C334-$CJ334-SUM($CL334:CQ334))))</f>
        <v>0</v>
      </c>
      <c r="CS334" s="174">
        <f ca="1">IF(AD333&lt;=0,0,IF($C334-$CJ334&lt;=SUM($CL334:CR334),0,IF(BK334+$C334-$CJ334-SUM($CL334:CR334)&gt;AD333+AT334,AD333+AT334-BK334,$C334-$CJ334-SUM($CL334:CR334))))</f>
        <v>0</v>
      </c>
      <c r="CT334" s="174">
        <f ca="1">IF(AE333&lt;=0,0,IF($C334-$CJ334&lt;=SUM($CL334:CS334),0,IF(BL334+$C334-$CJ334-SUM($CL334:CS334)&gt;AE333+AU334,AE333+AU334-BL334,$C334-$CJ334-SUM($CL334:CS334))))</f>
        <v>0</v>
      </c>
      <c r="CU334" s="174">
        <f ca="1">IF(AF333&lt;=0,0,IF($C334-$CJ334&lt;=SUM($CL334:CT334),0,IF(BM334+$C334-$CJ334-SUM($CL334:CT334)&gt;AF333+AV334,AF333+AV334-BM334,$C334-$CJ334-SUM($CL334:CT334))))</f>
        <v>0</v>
      </c>
      <c r="CV334" s="174">
        <f ca="1">IF(AG333&lt;=0,0,IF($C334-$CJ334&lt;=SUM($CL334:CU334),0,IF(BN334+$C334-$CJ334-SUM($CL334:CU334)&gt;AG333+AW334,AG333+AW334-BN334,$C334-$CJ334-SUM($CL334:CU334))))</f>
        <v>0</v>
      </c>
      <c r="CW334" s="174">
        <f ca="1">IF(AH333&lt;=0,0,IF($C334-$CJ334&lt;=SUM($CL334:CV334),0,IF(BO334+$C334-$CJ334-SUM($CL334:CV334)&gt;AH333+AX334,AH333+AX334-BO334,$C334-$CJ334-SUM($CL334:CV334))))</f>
        <v>0</v>
      </c>
      <c r="CX334" s="174">
        <f ca="1">IF(AI333&lt;=0,0,IF($C334-$CJ334&lt;=SUM($CL334:CW334),0,IF(BP334+$C334-$CJ334-SUM($CL334:CW334)&gt;AI333+AY334,AI333+AY334-BP334,$C334-$CJ334-SUM($CL334:CW334))))</f>
        <v>0</v>
      </c>
      <c r="CY334" s="174">
        <f ca="1">IF(AJ333&lt;=0,0,IF($C334-$CJ334&lt;=SUM($CL334:CX334),0,IF(BQ334+$C334-$CJ334-SUM($CL334:CX334)&gt;AJ333+AZ334,AJ333+AZ334-BQ334,$C334-$CJ334-SUM($CL334:CX334))))</f>
        <v>0</v>
      </c>
      <c r="CZ334" s="174">
        <f ca="1">IF(AK333&lt;=0,0,IF($C334-$CJ334&lt;=SUM($CL334:CY334),0,IF(BR334+$C334-$CJ334-SUM($CL334:CY334)&gt;AK333+BA334,AK333+BA334-BR334,$C334-$CJ334-SUM($CL334:CY334))))</f>
        <v>0</v>
      </c>
      <c r="DA334" s="176"/>
      <c r="DB334" s="176"/>
    </row>
    <row r="335" spans="1:106">
      <c r="A335" s="165" t="str">
        <f t="shared" ca="1" si="162"/>
        <v/>
      </c>
      <c r="B335" s="166" t="e">
        <f t="shared" ca="1" si="174"/>
        <v>#N/A</v>
      </c>
      <c r="C335" s="169" t="str">
        <f ca="1">IF(A335="","",IF(debteliminator,IF(($E$7-BS335)&lt;0,0,$E$7-BS335),0)+D335)</f>
        <v/>
      </c>
      <c r="D335" s="420"/>
      <c r="E335" s="172">
        <f t="shared" ca="1" si="175"/>
        <v>0</v>
      </c>
      <c r="F335" s="172">
        <f t="shared" ca="1" si="177"/>
        <v>0</v>
      </c>
      <c r="G335" s="172">
        <f t="shared" ca="1" si="178"/>
        <v>0</v>
      </c>
      <c r="H335" s="172">
        <f t="shared" ca="1" si="179"/>
        <v>0</v>
      </c>
      <c r="I335" s="172">
        <f t="shared" ca="1" si="180"/>
        <v>0</v>
      </c>
      <c r="J335" s="172">
        <f t="shared" ca="1" si="181"/>
        <v>0</v>
      </c>
      <c r="K335" s="172">
        <f t="shared" ca="1" si="182"/>
        <v>0</v>
      </c>
      <c r="L335" s="172">
        <f t="shared" ca="1" si="183"/>
        <v>0</v>
      </c>
      <c r="M335" s="172">
        <f t="shared" ca="1" si="184"/>
        <v>0</v>
      </c>
      <c r="N335" s="172">
        <f t="shared" ca="1" si="185"/>
        <v>0</v>
      </c>
      <c r="O335" s="172">
        <f t="shared" ca="1" si="186"/>
        <v>0</v>
      </c>
      <c r="P335" s="172">
        <f t="shared" ca="1" si="187"/>
        <v>0</v>
      </c>
      <c r="Q335" s="172">
        <f t="shared" ca="1" si="188"/>
        <v>0</v>
      </c>
      <c r="R335" s="172">
        <f t="shared" ca="1" si="189"/>
        <v>0</v>
      </c>
      <c r="S335" s="172">
        <f t="shared" ca="1" si="190"/>
        <v>0</v>
      </c>
      <c r="U335" s="169">
        <f t="shared" ca="1" si="163"/>
        <v>0</v>
      </c>
      <c r="V335" s="173">
        <f t="shared" ca="1" si="164"/>
        <v>0</v>
      </c>
      <c r="W335" s="174">
        <f t="shared" ca="1" si="165"/>
        <v>0</v>
      </c>
      <c r="X335" s="174">
        <f t="shared" ca="1" si="197"/>
        <v>0</v>
      </c>
      <c r="Y335" s="174">
        <f t="shared" ca="1" si="197"/>
        <v>0</v>
      </c>
      <c r="Z335" s="174">
        <f t="shared" ca="1" si="197"/>
        <v>0</v>
      </c>
      <c r="AA335" s="174">
        <f t="shared" ca="1" si="197"/>
        <v>0</v>
      </c>
      <c r="AB335" s="174">
        <f t="shared" ca="1" si="197"/>
        <v>0</v>
      </c>
      <c r="AC335" s="174">
        <f t="shared" ca="1" si="197"/>
        <v>0</v>
      </c>
      <c r="AD335" s="174">
        <f t="shared" ca="1" si="197"/>
        <v>0</v>
      </c>
      <c r="AE335" s="174">
        <f t="shared" ca="1" si="197"/>
        <v>0</v>
      </c>
      <c r="AF335" s="174">
        <f t="shared" ca="1" si="197"/>
        <v>0</v>
      </c>
      <c r="AG335" s="174">
        <f t="shared" ca="1" si="197"/>
        <v>0</v>
      </c>
      <c r="AH335" s="174">
        <f t="shared" ca="1" si="197"/>
        <v>0</v>
      </c>
      <c r="AI335" s="174">
        <f t="shared" ca="1" si="197"/>
        <v>0</v>
      </c>
      <c r="AJ335" s="174">
        <f t="shared" ca="1" si="197"/>
        <v>0</v>
      </c>
      <c r="AK335" s="174">
        <f t="shared" ca="1" si="197"/>
        <v>0</v>
      </c>
      <c r="AL335" s="179"/>
      <c r="AM335" s="174">
        <f t="shared" ca="1" si="167"/>
        <v>0</v>
      </c>
      <c r="AN335" s="174">
        <f t="shared" ca="1" si="198"/>
        <v>0</v>
      </c>
      <c r="AO335" s="174">
        <f t="shared" ca="1" si="198"/>
        <v>0</v>
      </c>
      <c r="AP335" s="174">
        <f t="shared" ca="1" si="198"/>
        <v>0</v>
      </c>
      <c r="AQ335" s="174">
        <f t="shared" ca="1" si="198"/>
        <v>0</v>
      </c>
      <c r="AR335" s="174">
        <f t="shared" ca="1" si="198"/>
        <v>0</v>
      </c>
      <c r="AS335" s="174">
        <f t="shared" ca="1" si="198"/>
        <v>0</v>
      </c>
      <c r="AT335" s="174">
        <f t="shared" ca="1" si="198"/>
        <v>0</v>
      </c>
      <c r="AU335" s="174">
        <f t="shared" ca="1" si="198"/>
        <v>0</v>
      </c>
      <c r="AV335" s="174">
        <f t="shared" ca="1" si="198"/>
        <v>0</v>
      </c>
      <c r="AW335" s="174">
        <f t="shared" ca="1" si="198"/>
        <v>0</v>
      </c>
      <c r="AX335" s="174">
        <f t="shared" ca="1" si="198"/>
        <v>0</v>
      </c>
      <c r="AY335" s="174">
        <f t="shared" ca="1" si="198"/>
        <v>0</v>
      </c>
      <c r="AZ335" s="174">
        <f t="shared" ca="1" si="198"/>
        <v>0</v>
      </c>
      <c r="BA335" s="174">
        <f t="shared" ca="1" si="198"/>
        <v>0</v>
      </c>
      <c r="BB335" s="175">
        <f t="shared" ca="1" si="169"/>
        <v>0</v>
      </c>
      <c r="BC335" s="176"/>
      <c r="BD335" s="174">
        <f t="shared" ca="1" si="170"/>
        <v>0</v>
      </c>
      <c r="BE335" s="174">
        <f t="shared" ca="1" si="199"/>
        <v>0</v>
      </c>
      <c r="BF335" s="174">
        <f t="shared" ca="1" si="199"/>
        <v>0</v>
      </c>
      <c r="BG335" s="174">
        <f t="shared" ca="1" si="199"/>
        <v>0</v>
      </c>
      <c r="BH335" s="174">
        <f t="shared" ca="1" si="199"/>
        <v>0</v>
      </c>
      <c r="BI335" s="174">
        <f t="shared" ca="1" si="199"/>
        <v>0</v>
      </c>
      <c r="BJ335" s="174">
        <f t="shared" ca="1" si="199"/>
        <v>0</v>
      </c>
      <c r="BK335" s="174">
        <f t="shared" ca="1" si="199"/>
        <v>0</v>
      </c>
      <c r="BL335" s="174">
        <f t="shared" ca="1" si="199"/>
        <v>0</v>
      </c>
      <c r="BM335" s="174">
        <f t="shared" ca="1" si="199"/>
        <v>0</v>
      </c>
      <c r="BN335" s="174">
        <f t="shared" ca="1" si="199"/>
        <v>0</v>
      </c>
      <c r="BO335" s="174">
        <f t="shared" ca="1" si="199"/>
        <v>0</v>
      </c>
      <c r="BP335" s="174">
        <f t="shared" ca="1" si="199"/>
        <v>0</v>
      </c>
      <c r="BQ335" s="174">
        <f t="shared" ca="1" si="199"/>
        <v>0</v>
      </c>
      <c r="BR335" s="174">
        <f t="shared" ca="1" si="199"/>
        <v>0</v>
      </c>
      <c r="BS335" s="177">
        <f t="shared" ca="1" si="172"/>
        <v>0</v>
      </c>
      <c r="BT335" s="175"/>
      <c r="BU335" s="178">
        <f ca="1">IF(NOT(debteliminator),0,IF(OR(E$11=0,W334+AM335-BD335&lt;=E$11),0,MIN(W334+AM335-BD335-E$11,$C335)))</f>
        <v>0</v>
      </c>
      <c r="BV335" s="174">
        <f ca="1">IF(NOT(debteliminator),0,IF(OR(F$11=0,X334+AN335-BE335&lt;=F$11),0,MIN(X334+AN335-BE335-F$11,$C335-SUM($BU335:BU335))))</f>
        <v>0</v>
      </c>
      <c r="BW335" s="174">
        <f ca="1">IF(NOT(debteliminator),0,IF(OR(G$11=0,Y334+AO335-BF335&lt;=G$11),0,MIN(Y334+AO335-BF335-G$11,$C335-SUM($BU335:BV335))))</f>
        <v>0</v>
      </c>
      <c r="BX335" s="174">
        <f ca="1">IF(NOT(debteliminator),0,IF(OR(H$11=0,Z334+AP335-BG335&lt;=H$11),0,MIN(Z334+AP335-BG335-H$11,$C335-SUM($BU335:BW335))))</f>
        <v>0</v>
      </c>
      <c r="BY335" s="174">
        <f ca="1">IF(NOT(debteliminator),0,IF(OR(I$11=0,AA334+AQ335-BH335&lt;=I$11),0,MIN(AA334+AQ335-BH335-I$11,$C335-SUM($BU335:BX335))))</f>
        <v>0</v>
      </c>
      <c r="BZ335" s="174">
        <f ca="1">IF(NOT(debteliminator),0,IF(OR(J$11=0,AB334+AR335-BI335&lt;=J$11),0,MIN(AB334+AR335-BI335-J$11,$C335-SUM($BU335:BY335))))</f>
        <v>0</v>
      </c>
      <c r="CA335" s="174">
        <f ca="1">IF(NOT(debteliminator),0,IF(OR(K$11=0,AC334+AS335-BJ335&lt;=K$11),0,MIN(AC334+AS335-BJ335-K$11,$C335-SUM($BU335:BZ335))))</f>
        <v>0</v>
      </c>
      <c r="CB335" s="174">
        <f ca="1">IF(NOT(debteliminator),0,IF(OR(L$11=0,AD334+AT335-BK335&lt;=L$11),0,MIN(AD334+AT335-BK335-L$11,$C335-SUM($BU335:CA335))))</f>
        <v>0</v>
      </c>
      <c r="CC335" s="174">
        <f ca="1">IF(NOT(debteliminator),0,IF(OR(M$11=0,AE334+AU335-BL335&lt;=M$11),0,MIN(AE334+AU335-BL335-M$11,$C335-SUM($BU335:CB335))))</f>
        <v>0</v>
      </c>
      <c r="CD335" s="174">
        <f ca="1">IF(NOT(debteliminator),0,IF(OR(N$11=0,AF334+AV335-BM335&lt;=N$11),0,MIN(AF334+AV335-BM335-N$11,$C335-SUM($BU335:CC335))))</f>
        <v>0</v>
      </c>
      <c r="CE335" s="174">
        <f ca="1">IF(NOT(debteliminator),0,IF(OR(O$11=0,AG334+AW335-BN335&lt;=O$11),0,MIN(AG334+AW335-BN335-O$11,$C335-SUM($BU335:CD335))))</f>
        <v>0</v>
      </c>
      <c r="CF335" s="174">
        <f ca="1">IF(NOT(debteliminator),0,IF(OR(P$11=0,AH334+AX335-BO335&lt;=P$11),0,MIN(AH334+AX335-BO335-P$11,$C335-SUM($BU335:CE335))))</f>
        <v>0</v>
      </c>
      <c r="CG335" s="174">
        <f ca="1">IF(NOT(debteliminator),0,IF(OR(Q$11=0,AI334+AY335-BP335&lt;=Q$11),0,MIN(AI334+AY335-BP335-Q$11,$C335-SUM($BU335:CF335))))</f>
        <v>0</v>
      </c>
      <c r="CH335" s="174">
        <f ca="1">IF(NOT(debteliminator),0,IF(OR(R$11=0,AJ334+AZ335-BQ335&lt;=R$11),0,MIN(AJ334+AZ335-BQ335-R$11,$C335-SUM($BU335:CG335))))</f>
        <v>0</v>
      </c>
      <c r="CI335" s="174">
        <f ca="1">IF(NOT(debteliminator),0,IF(OR(S$11=0,AK334+BA335-BR335&lt;=S$11),0,MIN(AK334+BA335-BR335-S$11,$C335-SUM($BU335:CH335))))</f>
        <v>0</v>
      </c>
      <c r="CJ335" s="177">
        <f t="shared" ca="1" si="173"/>
        <v>0</v>
      </c>
      <c r="CL335" s="178">
        <f t="shared" ca="1" si="176"/>
        <v>0</v>
      </c>
      <c r="CM335" s="174">
        <f ca="1">IF(X334&lt;=0,0,IF($C335-$CJ335&lt;=SUM($CL335:CL335),0,IF(BE335+$C335-$CJ335-SUM($CL335:CL335)&gt;X334+AN335,X334+AN335-BE335,$C335-$CJ335-SUM($CL335:CL335))))</f>
        <v>0</v>
      </c>
      <c r="CN335" s="174">
        <f ca="1">IF(Y334&lt;=0,0,IF($C335-$CJ335&lt;=SUM($CL335:CM335),0,IF(BF335+$C335-$CJ335-SUM($CL335:CM335)&gt;Y334+AO335,Y334+AO335-BF335,$C335-$CJ335-SUM($CL335:CM335))))</f>
        <v>0</v>
      </c>
      <c r="CO335" s="174">
        <f ca="1">IF(Z334&lt;=0,0,IF($C335-$CJ335&lt;=SUM($CL335:CN335),0,IF(BG335+$C335-$CJ335-SUM($CL335:CN335)&gt;Z334+AP335,Z334+AP335-BG335,$C335-$CJ335-SUM($CL335:CN335))))</f>
        <v>0</v>
      </c>
      <c r="CP335" s="174">
        <f ca="1">IF(AA334&lt;=0,0,IF($C335-$CJ335&lt;=SUM($CL335:CO335),0,IF(BH335+$C335-$CJ335-SUM($CL335:CO335)&gt;AA334+AQ335,AA334+AQ335-BH335,$C335-$CJ335-SUM($CL335:CO335))))</f>
        <v>0</v>
      </c>
      <c r="CQ335" s="174">
        <f ca="1">IF(AB334&lt;=0,0,IF($C335-$CJ335&lt;=SUM($CL335:CP335),0,IF(BI335+$C335-$CJ335-SUM($CL335:CP335)&gt;AB334+AR335,AB334+AR335-BI335,$C335-$CJ335-SUM($CL335:CP335))))</f>
        <v>0</v>
      </c>
      <c r="CR335" s="174">
        <f ca="1">IF(AC334&lt;=0,0,IF($C335-$CJ335&lt;=SUM($CL335:CQ335),0,IF(BJ335+$C335-$CJ335-SUM($CL335:CQ335)&gt;AC334+AS335,AC334+AS335-BJ335,$C335-$CJ335-SUM($CL335:CQ335))))</f>
        <v>0</v>
      </c>
      <c r="CS335" s="174">
        <f ca="1">IF(AD334&lt;=0,0,IF($C335-$CJ335&lt;=SUM($CL335:CR335),0,IF(BK335+$C335-$CJ335-SUM($CL335:CR335)&gt;AD334+AT335,AD334+AT335-BK335,$C335-$CJ335-SUM($CL335:CR335))))</f>
        <v>0</v>
      </c>
      <c r="CT335" s="174">
        <f ca="1">IF(AE334&lt;=0,0,IF($C335-$CJ335&lt;=SUM($CL335:CS335),0,IF(BL335+$C335-$CJ335-SUM($CL335:CS335)&gt;AE334+AU335,AE334+AU335-BL335,$C335-$CJ335-SUM($CL335:CS335))))</f>
        <v>0</v>
      </c>
      <c r="CU335" s="174">
        <f ca="1">IF(AF334&lt;=0,0,IF($C335-$CJ335&lt;=SUM($CL335:CT335),0,IF(BM335+$C335-$CJ335-SUM($CL335:CT335)&gt;AF334+AV335,AF334+AV335-BM335,$C335-$CJ335-SUM($CL335:CT335))))</f>
        <v>0</v>
      </c>
      <c r="CV335" s="174">
        <f ca="1">IF(AG334&lt;=0,0,IF($C335-$CJ335&lt;=SUM($CL335:CU335),0,IF(BN335+$C335-$CJ335-SUM($CL335:CU335)&gt;AG334+AW335,AG334+AW335-BN335,$C335-$CJ335-SUM($CL335:CU335))))</f>
        <v>0</v>
      </c>
      <c r="CW335" s="174">
        <f ca="1">IF(AH334&lt;=0,0,IF($C335-$CJ335&lt;=SUM($CL335:CV335),0,IF(BO335+$C335-$CJ335-SUM($CL335:CV335)&gt;AH334+AX335,AH334+AX335-BO335,$C335-$CJ335-SUM($CL335:CV335))))</f>
        <v>0</v>
      </c>
      <c r="CX335" s="174">
        <f ca="1">IF(AI334&lt;=0,0,IF($C335-$CJ335&lt;=SUM($CL335:CW335),0,IF(BP335+$C335-$CJ335-SUM($CL335:CW335)&gt;AI334+AY335,AI334+AY335-BP335,$C335-$CJ335-SUM($CL335:CW335))))</f>
        <v>0</v>
      </c>
      <c r="CY335" s="174">
        <f ca="1">IF(AJ334&lt;=0,0,IF($C335-$CJ335&lt;=SUM($CL335:CX335),0,IF(BQ335+$C335-$CJ335-SUM($CL335:CX335)&gt;AJ334+AZ335,AJ334+AZ335-BQ335,$C335-$CJ335-SUM($CL335:CX335))))</f>
        <v>0</v>
      </c>
      <c r="CZ335" s="174">
        <f ca="1">IF(AK334&lt;=0,0,IF($C335-$CJ335&lt;=SUM($CL335:CY335),0,IF(BR335+$C335-$CJ335-SUM($CL335:CY335)&gt;AK334+BA335,AK334+BA335-BR335,$C335-$CJ335-SUM($CL335:CY335))))</f>
        <v>0</v>
      </c>
      <c r="DA335" s="176"/>
      <c r="DB335" s="176"/>
    </row>
    <row r="336" spans="1:106">
      <c r="A336" s="165" t="str">
        <f t="shared" ca="1" si="162"/>
        <v/>
      </c>
      <c r="B336" s="166" t="e">
        <f t="shared" ca="1" si="174"/>
        <v>#N/A</v>
      </c>
      <c r="C336" s="169" t="str">
        <f ca="1">IF(A336="","",IF(debteliminator,IF(($E$7-BS336)&lt;0,0,$E$7-BS336),0)+D336)</f>
        <v/>
      </c>
      <c r="D336" s="420"/>
      <c r="E336" s="172">
        <f t="shared" ca="1" si="175"/>
        <v>0</v>
      </c>
      <c r="F336" s="172">
        <f t="shared" ca="1" si="177"/>
        <v>0</v>
      </c>
      <c r="G336" s="172">
        <f t="shared" ca="1" si="178"/>
        <v>0</v>
      </c>
      <c r="H336" s="172">
        <f t="shared" ca="1" si="179"/>
        <v>0</v>
      </c>
      <c r="I336" s="172">
        <f t="shared" ca="1" si="180"/>
        <v>0</v>
      </c>
      <c r="J336" s="172">
        <f t="shared" ca="1" si="181"/>
        <v>0</v>
      </c>
      <c r="K336" s="172">
        <f t="shared" ca="1" si="182"/>
        <v>0</v>
      </c>
      <c r="L336" s="172">
        <f t="shared" ca="1" si="183"/>
        <v>0</v>
      </c>
      <c r="M336" s="172">
        <f t="shared" ca="1" si="184"/>
        <v>0</v>
      </c>
      <c r="N336" s="172">
        <f t="shared" ca="1" si="185"/>
        <v>0</v>
      </c>
      <c r="O336" s="172">
        <f t="shared" ca="1" si="186"/>
        <v>0</v>
      </c>
      <c r="P336" s="172">
        <f t="shared" ca="1" si="187"/>
        <v>0</v>
      </c>
      <c r="Q336" s="172">
        <f t="shared" ca="1" si="188"/>
        <v>0</v>
      </c>
      <c r="R336" s="172">
        <f t="shared" ca="1" si="189"/>
        <v>0</v>
      </c>
      <c r="S336" s="172">
        <f t="shared" ca="1" si="190"/>
        <v>0</v>
      </c>
      <c r="U336" s="169">
        <f t="shared" ca="1" si="163"/>
        <v>0</v>
      </c>
      <c r="V336" s="173">
        <f t="shared" ca="1" si="164"/>
        <v>0</v>
      </c>
      <c r="W336" s="174">
        <f t="shared" ca="1" si="165"/>
        <v>0</v>
      </c>
      <c r="X336" s="174">
        <f t="shared" ca="1" si="197"/>
        <v>0</v>
      </c>
      <c r="Y336" s="174">
        <f t="shared" ca="1" si="197"/>
        <v>0</v>
      </c>
      <c r="Z336" s="174">
        <f t="shared" ca="1" si="197"/>
        <v>0</v>
      </c>
      <c r="AA336" s="174">
        <f t="shared" ca="1" si="197"/>
        <v>0</v>
      </c>
      <c r="AB336" s="174">
        <f t="shared" ca="1" si="197"/>
        <v>0</v>
      </c>
      <c r="AC336" s="174">
        <f t="shared" ca="1" si="197"/>
        <v>0</v>
      </c>
      <c r="AD336" s="174">
        <f t="shared" ca="1" si="197"/>
        <v>0</v>
      </c>
      <c r="AE336" s="174">
        <f t="shared" ca="1" si="197"/>
        <v>0</v>
      </c>
      <c r="AF336" s="174">
        <f t="shared" ca="1" si="197"/>
        <v>0</v>
      </c>
      <c r="AG336" s="174">
        <f t="shared" ca="1" si="197"/>
        <v>0</v>
      </c>
      <c r="AH336" s="174">
        <f t="shared" ca="1" si="197"/>
        <v>0</v>
      </c>
      <c r="AI336" s="174">
        <f t="shared" ca="1" si="197"/>
        <v>0</v>
      </c>
      <c r="AJ336" s="174">
        <f t="shared" ca="1" si="197"/>
        <v>0</v>
      </c>
      <c r="AK336" s="174">
        <f t="shared" ca="1" si="197"/>
        <v>0</v>
      </c>
      <c r="AL336" s="179"/>
      <c r="AM336" s="174">
        <f t="shared" ca="1" si="167"/>
        <v>0</v>
      </c>
      <c r="AN336" s="174">
        <f t="shared" ca="1" si="198"/>
        <v>0</v>
      </c>
      <c r="AO336" s="174">
        <f t="shared" ca="1" si="198"/>
        <v>0</v>
      </c>
      <c r="AP336" s="174">
        <f t="shared" ca="1" si="198"/>
        <v>0</v>
      </c>
      <c r="AQ336" s="174">
        <f t="shared" ca="1" si="198"/>
        <v>0</v>
      </c>
      <c r="AR336" s="174">
        <f t="shared" ca="1" si="198"/>
        <v>0</v>
      </c>
      <c r="AS336" s="174">
        <f t="shared" ca="1" si="198"/>
        <v>0</v>
      </c>
      <c r="AT336" s="174">
        <f t="shared" ca="1" si="198"/>
        <v>0</v>
      </c>
      <c r="AU336" s="174">
        <f t="shared" ca="1" si="198"/>
        <v>0</v>
      </c>
      <c r="AV336" s="174">
        <f t="shared" ca="1" si="198"/>
        <v>0</v>
      </c>
      <c r="AW336" s="174">
        <f t="shared" ca="1" si="198"/>
        <v>0</v>
      </c>
      <c r="AX336" s="174">
        <f t="shared" ca="1" si="198"/>
        <v>0</v>
      </c>
      <c r="AY336" s="174">
        <f t="shared" ca="1" si="198"/>
        <v>0</v>
      </c>
      <c r="AZ336" s="174">
        <f t="shared" ca="1" si="198"/>
        <v>0</v>
      </c>
      <c r="BA336" s="174">
        <f t="shared" ca="1" si="198"/>
        <v>0</v>
      </c>
      <c r="BB336" s="175">
        <f t="shared" ca="1" si="169"/>
        <v>0</v>
      </c>
      <c r="BC336" s="176"/>
      <c r="BD336" s="174">
        <f t="shared" ca="1" si="170"/>
        <v>0</v>
      </c>
      <c r="BE336" s="174">
        <f t="shared" ca="1" si="199"/>
        <v>0</v>
      </c>
      <c r="BF336" s="174">
        <f t="shared" ca="1" si="199"/>
        <v>0</v>
      </c>
      <c r="BG336" s="174">
        <f t="shared" ca="1" si="199"/>
        <v>0</v>
      </c>
      <c r="BH336" s="174">
        <f t="shared" ca="1" si="199"/>
        <v>0</v>
      </c>
      <c r="BI336" s="174">
        <f t="shared" ca="1" si="199"/>
        <v>0</v>
      </c>
      <c r="BJ336" s="174">
        <f t="shared" ca="1" si="199"/>
        <v>0</v>
      </c>
      <c r="BK336" s="174">
        <f t="shared" ca="1" si="199"/>
        <v>0</v>
      </c>
      <c r="BL336" s="174">
        <f t="shared" ca="1" si="199"/>
        <v>0</v>
      </c>
      <c r="BM336" s="174">
        <f t="shared" ca="1" si="199"/>
        <v>0</v>
      </c>
      <c r="BN336" s="174">
        <f t="shared" ca="1" si="199"/>
        <v>0</v>
      </c>
      <c r="BO336" s="174">
        <f t="shared" ca="1" si="199"/>
        <v>0</v>
      </c>
      <c r="BP336" s="174">
        <f t="shared" ca="1" si="199"/>
        <v>0</v>
      </c>
      <c r="BQ336" s="174">
        <f t="shared" ca="1" si="199"/>
        <v>0</v>
      </c>
      <c r="BR336" s="174">
        <f t="shared" ca="1" si="199"/>
        <v>0</v>
      </c>
      <c r="BS336" s="177">
        <f t="shared" ca="1" si="172"/>
        <v>0</v>
      </c>
      <c r="BT336" s="175"/>
      <c r="BU336" s="178">
        <f ca="1">IF(NOT(debteliminator),0,IF(OR(E$11=0,W335+AM336-BD336&lt;=E$11),0,MIN(W335+AM336-BD336-E$11,$C336)))</f>
        <v>0</v>
      </c>
      <c r="BV336" s="174">
        <f ca="1">IF(NOT(debteliminator),0,IF(OR(F$11=0,X335+AN336-BE336&lt;=F$11),0,MIN(X335+AN336-BE336-F$11,$C336-SUM($BU336:BU336))))</f>
        <v>0</v>
      </c>
      <c r="BW336" s="174">
        <f ca="1">IF(NOT(debteliminator),0,IF(OR(G$11=0,Y335+AO336-BF336&lt;=G$11),0,MIN(Y335+AO336-BF336-G$11,$C336-SUM($BU336:BV336))))</f>
        <v>0</v>
      </c>
      <c r="BX336" s="174">
        <f ca="1">IF(NOT(debteliminator),0,IF(OR(H$11=0,Z335+AP336-BG336&lt;=H$11),0,MIN(Z335+AP336-BG336-H$11,$C336-SUM($BU336:BW336))))</f>
        <v>0</v>
      </c>
      <c r="BY336" s="174">
        <f ca="1">IF(NOT(debteliminator),0,IF(OR(I$11=0,AA335+AQ336-BH336&lt;=I$11),0,MIN(AA335+AQ336-BH336-I$11,$C336-SUM($BU336:BX336))))</f>
        <v>0</v>
      </c>
      <c r="BZ336" s="174">
        <f ca="1">IF(NOT(debteliminator),0,IF(OR(J$11=0,AB335+AR336-BI336&lt;=J$11),0,MIN(AB335+AR336-BI336-J$11,$C336-SUM($BU336:BY336))))</f>
        <v>0</v>
      </c>
      <c r="CA336" s="174">
        <f ca="1">IF(NOT(debteliminator),0,IF(OR(K$11=0,AC335+AS336-BJ336&lt;=K$11),0,MIN(AC335+AS336-BJ336-K$11,$C336-SUM($BU336:BZ336))))</f>
        <v>0</v>
      </c>
      <c r="CB336" s="174">
        <f ca="1">IF(NOT(debteliminator),0,IF(OR(L$11=0,AD335+AT336-BK336&lt;=L$11),0,MIN(AD335+AT336-BK336-L$11,$C336-SUM($BU336:CA336))))</f>
        <v>0</v>
      </c>
      <c r="CC336" s="174">
        <f ca="1">IF(NOT(debteliminator),0,IF(OR(M$11=0,AE335+AU336-BL336&lt;=M$11),0,MIN(AE335+AU336-BL336-M$11,$C336-SUM($BU336:CB336))))</f>
        <v>0</v>
      </c>
      <c r="CD336" s="174">
        <f ca="1">IF(NOT(debteliminator),0,IF(OR(N$11=0,AF335+AV336-BM336&lt;=N$11),0,MIN(AF335+AV336-BM336-N$11,$C336-SUM($BU336:CC336))))</f>
        <v>0</v>
      </c>
      <c r="CE336" s="174">
        <f ca="1">IF(NOT(debteliminator),0,IF(OR(O$11=0,AG335+AW336-BN336&lt;=O$11),0,MIN(AG335+AW336-BN336-O$11,$C336-SUM($BU336:CD336))))</f>
        <v>0</v>
      </c>
      <c r="CF336" s="174">
        <f ca="1">IF(NOT(debteliminator),0,IF(OR(P$11=0,AH335+AX336-BO336&lt;=P$11),0,MIN(AH335+AX336-BO336-P$11,$C336-SUM($BU336:CE336))))</f>
        <v>0</v>
      </c>
      <c r="CG336" s="174">
        <f ca="1">IF(NOT(debteliminator),0,IF(OR(Q$11=0,AI335+AY336-BP336&lt;=Q$11),0,MIN(AI335+AY336-BP336-Q$11,$C336-SUM($BU336:CF336))))</f>
        <v>0</v>
      </c>
      <c r="CH336" s="174">
        <f ca="1">IF(NOT(debteliminator),0,IF(OR(R$11=0,AJ335+AZ336-BQ336&lt;=R$11),0,MIN(AJ335+AZ336-BQ336-R$11,$C336-SUM($BU336:CG336))))</f>
        <v>0</v>
      </c>
      <c r="CI336" s="174">
        <f ca="1">IF(NOT(debteliminator),0,IF(OR(S$11=0,AK335+BA336-BR336&lt;=S$11),0,MIN(AK335+BA336-BR336-S$11,$C336-SUM($BU336:CH336))))</f>
        <v>0</v>
      </c>
      <c r="CJ336" s="177">
        <f t="shared" ca="1" si="173"/>
        <v>0</v>
      </c>
      <c r="CL336" s="178">
        <f t="shared" ca="1" si="176"/>
        <v>0</v>
      </c>
      <c r="CM336" s="174">
        <f ca="1">IF(X335&lt;=0,0,IF($C336-$CJ336&lt;=SUM($CL336:CL336),0,IF(BE336+$C336-$CJ336-SUM($CL336:CL336)&gt;X335+AN336,X335+AN336-BE336,$C336-$CJ336-SUM($CL336:CL336))))</f>
        <v>0</v>
      </c>
      <c r="CN336" s="174">
        <f ca="1">IF(Y335&lt;=0,0,IF($C336-$CJ336&lt;=SUM($CL336:CM336),0,IF(BF336+$C336-$CJ336-SUM($CL336:CM336)&gt;Y335+AO336,Y335+AO336-BF336,$C336-$CJ336-SUM($CL336:CM336))))</f>
        <v>0</v>
      </c>
      <c r="CO336" s="174">
        <f ca="1">IF(Z335&lt;=0,0,IF($C336-$CJ336&lt;=SUM($CL336:CN336),0,IF(BG336+$C336-$CJ336-SUM($CL336:CN336)&gt;Z335+AP336,Z335+AP336-BG336,$C336-$CJ336-SUM($CL336:CN336))))</f>
        <v>0</v>
      </c>
      <c r="CP336" s="174">
        <f ca="1">IF(AA335&lt;=0,0,IF($C336-$CJ336&lt;=SUM($CL336:CO336),0,IF(BH336+$C336-$CJ336-SUM($CL336:CO336)&gt;AA335+AQ336,AA335+AQ336-BH336,$C336-$CJ336-SUM($CL336:CO336))))</f>
        <v>0</v>
      </c>
      <c r="CQ336" s="174">
        <f ca="1">IF(AB335&lt;=0,0,IF($C336-$CJ336&lt;=SUM($CL336:CP336),0,IF(BI336+$C336-$CJ336-SUM($CL336:CP336)&gt;AB335+AR336,AB335+AR336-BI336,$C336-$CJ336-SUM($CL336:CP336))))</f>
        <v>0</v>
      </c>
      <c r="CR336" s="174">
        <f ca="1">IF(AC335&lt;=0,0,IF($C336-$CJ336&lt;=SUM($CL336:CQ336),0,IF(BJ336+$C336-$CJ336-SUM($CL336:CQ336)&gt;AC335+AS336,AC335+AS336-BJ336,$C336-$CJ336-SUM($CL336:CQ336))))</f>
        <v>0</v>
      </c>
      <c r="CS336" s="174">
        <f ca="1">IF(AD335&lt;=0,0,IF($C336-$CJ336&lt;=SUM($CL336:CR336),0,IF(BK336+$C336-$CJ336-SUM($CL336:CR336)&gt;AD335+AT336,AD335+AT336-BK336,$C336-$CJ336-SUM($CL336:CR336))))</f>
        <v>0</v>
      </c>
      <c r="CT336" s="174">
        <f ca="1">IF(AE335&lt;=0,0,IF($C336-$CJ336&lt;=SUM($CL336:CS336),0,IF(BL336+$C336-$CJ336-SUM($CL336:CS336)&gt;AE335+AU336,AE335+AU336-BL336,$C336-$CJ336-SUM($CL336:CS336))))</f>
        <v>0</v>
      </c>
      <c r="CU336" s="174">
        <f ca="1">IF(AF335&lt;=0,0,IF($C336-$CJ336&lt;=SUM($CL336:CT336),0,IF(BM336+$C336-$CJ336-SUM($CL336:CT336)&gt;AF335+AV336,AF335+AV336-BM336,$C336-$CJ336-SUM($CL336:CT336))))</f>
        <v>0</v>
      </c>
      <c r="CV336" s="174">
        <f ca="1">IF(AG335&lt;=0,0,IF($C336-$CJ336&lt;=SUM($CL336:CU336),0,IF(BN336+$C336-$CJ336-SUM($CL336:CU336)&gt;AG335+AW336,AG335+AW336-BN336,$C336-$CJ336-SUM($CL336:CU336))))</f>
        <v>0</v>
      </c>
      <c r="CW336" s="174">
        <f ca="1">IF(AH335&lt;=0,0,IF($C336-$CJ336&lt;=SUM($CL336:CV336),0,IF(BO336+$C336-$CJ336-SUM($CL336:CV336)&gt;AH335+AX336,AH335+AX336-BO336,$C336-$CJ336-SUM($CL336:CV336))))</f>
        <v>0</v>
      </c>
      <c r="CX336" s="174">
        <f ca="1">IF(AI335&lt;=0,0,IF($C336-$CJ336&lt;=SUM($CL336:CW336),0,IF(BP336+$C336-$CJ336-SUM($CL336:CW336)&gt;AI335+AY336,AI335+AY336-BP336,$C336-$CJ336-SUM($CL336:CW336))))</f>
        <v>0</v>
      </c>
      <c r="CY336" s="174">
        <f ca="1">IF(AJ335&lt;=0,0,IF($C336-$CJ336&lt;=SUM($CL336:CX336),0,IF(BQ336+$C336-$CJ336-SUM($CL336:CX336)&gt;AJ335+AZ336,AJ335+AZ336-BQ336,$C336-$CJ336-SUM($CL336:CX336))))</f>
        <v>0</v>
      </c>
      <c r="CZ336" s="174">
        <f ca="1">IF(AK335&lt;=0,0,IF($C336-$CJ336&lt;=SUM($CL336:CY336),0,IF(BR336+$C336-$CJ336-SUM($CL336:CY336)&gt;AK335+BA336,AK335+BA336-BR336,$C336-$CJ336-SUM($CL336:CY336))))</f>
        <v>0</v>
      </c>
      <c r="DA336" s="176"/>
      <c r="DB336" s="176"/>
    </row>
    <row r="337" spans="1:106">
      <c r="A337" s="165" t="str">
        <f t="shared" ca="1" si="162"/>
        <v/>
      </c>
      <c r="B337" s="166" t="e">
        <f t="shared" ca="1" si="174"/>
        <v>#N/A</v>
      </c>
      <c r="C337" s="169" t="str">
        <f ca="1">IF(A337="","",IF(debteliminator,IF(($E$7-BS337)&lt;0,0,$E$7-BS337),0)+D337)</f>
        <v/>
      </c>
      <c r="D337" s="420"/>
      <c r="E337" s="172">
        <f t="shared" ca="1" si="175"/>
        <v>0</v>
      </c>
      <c r="F337" s="172">
        <f t="shared" ca="1" si="177"/>
        <v>0</v>
      </c>
      <c r="G337" s="172">
        <f t="shared" ca="1" si="178"/>
        <v>0</v>
      </c>
      <c r="H337" s="172">
        <f t="shared" ca="1" si="179"/>
        <v>0</v>
      </c>
      <c r="I337" s="172">
        <f t="shared" ca="1" si="180"/>
        <v>0</v>
      </c>
      <c r="J337" s="172">
        <f t="shared" ca="1" si="181"/>
        <v>0</v>
      </c>
      <c r="K337" s="172">
        <f t="shared" ca="1" si="182"/>
        <v>0</v>
      </c>
      <c r="L337" s="172">
        <f t="shared" ca="1" si="183"/>
        <v>0</v>
      </c>
      <c r="M337" s="172">
        <f t="shared" ca="1" si="184"/>
        <v>0</v>
      </c>
      <c r="N337" s="172">
        <f t="shared" ca="1" si="185"/>
        <v>0</v>
      </c>
      <c r="O337" s="172">
        <f t="shared" ca="1" si="186"/>
        <v>0</v>
      </c>
      <c r="P337" s="172">
        <f t="shared" ca="1" si="187"/>
        <v>0</v>
      </c>
      <c r="Q337" s="172">
        <f t="shared" ca="1" si="188"/>
        <v>0</v>
      </c>
      <c r="R337" s="172">
        <f t="shared" ca="1" si="189"/>
        <v>0</v>
      </c>
      <c r="S337" s="172">
        <f t="shared" ca="1" si="190"/>
        <v>0</v>
      </c>
      <c r="U337" s="169">
        <f t="shared" ca="1" si="163"/>
        <v>0</v>
      </c>
      <c r="V337" s="173">
        <f t="shared" ca="1" si="164"/>
        <v>0</v>
      </c>
      <c r="W337" s="174">
        <f t="shared" ca="1" si="165"/>
        <v>0</v>
      </c>
      <c r="X337" s="174">
        <f t="shared" ca="1" si="197"/>
        <v>0</v>
      </c>
      <c r="Y337" s="174">
        <f t="shared" ca="1" si="197"/>
        <v>0</v>
      </c>
      <c r="Z337" s="174">
        <f t="shared" ca="1" si="197"/>
        <v>0</v>
      </c>
      <c r="AA337" s="174">
        <f t="shared" ca="1" si="197"/>
        <v>0</v>
      </c>
      <c r="AB337" s="174">
        <f t="shared" ca="1" si="197"/>
        <v>0</v>
      </c>
      <c r="AC337" s="174">
        <f t="shared" ca="1" si="197"/>
        <v>0</v>
      </c>
      <c r="AD337" s="174">
        <f t="shared" ca="1" si="197"/>
        <v>0</v>
      </c>
      <c r="AE337" s="174">
        <f t="shared" ca="1" si="197"/>
        <v>0</v>
      </c>
      <c r="AF337" s="174">
        <f t="shared" ca="1" si="197"/>
        <v>0</v>
      </c>
      <c r="AG337" s="174">
        <f t="shared" ca="1" si="197"/>
        <v>0</v>
      </c>
      <c r="AH337" s="174">
        <f t="shared" ca="1" si="197"/>
        <v>0</v>
      </c>
      <c r="AI337" s="174">
        <f t="shared" ca="1" si="197"/>
        <v>0</v>
      </c>
      <c r="AJ337" s="174">
        <f t="shared" ca="1" si="197"/>
        <v>0</v>
      </c>
      <c r="AK337" s="174">
        <f t="shared" ca="1" si="197"/>
        <v>0</v>
      </c>
      <c r="AL337" s="179"/>
      <c r="AM337" s="174">
        <f t="shared" ca="1" si="167"/>
        <v>0</v>
      </c>
      <c r="AN337" s="174">
        <f t="shared" ca="1" si="198"/>
        <v>0</v>
      </c>
      <c r="AO337" s="174">
        <f t="shared" ca="1" si="198"/>
        <v>0</v>
      </c>
      <c r="AP337" s="174">
        <f t="shared" ca="1" si="198"/>
        <v>0</v>
      </c>
      <c r="AQ337" s="174">
        <f t="shared" ca="1" si="198"/>
        <v>0</v>
      </c>
      <c r="AR337" s="174">
        <f t="shared" ca="1" si="198"/>
        <v>0</v>
      </c>
      <c r="AS337" s="174">
        <f t="shared" ca="1" si="198"/>
        <v>0</v>
      </c>
      <c r="AT337" s="174">
        <f t="shared" ca="1" si="198"/>
        <v>0</v>
      </c>
      <c r="AU337" s="174">
        <f t="shared" ca="1" si="198"/>
        <v>0</v>
      </c>
      <c r="AV337" s="174">
        <f t="shared" ca="1" si="198"/>
        <v>0</v>
      </c>
      <c r="AW337" s="174">
        <f t="shared" ca="1" si="198"/>
        <v>0</v>
      </c>
      <c r="AX337" s="174">
        <f t="shared" ca="1" si="198"/>
        <v>0</v>
      </c>
      <c r="AY337" s="174">
        <f t="shared" ca="1" si="198"/>
        <v>0</v>
      </c>
      <c r="AZ337" s="174">
        <f t="shared" ca="1" si="198"/>
        <v>0</v>
      </c>
      <c r="BA337" s="174">
        <f t="shared" ca="1" si="198"/>
        <v>0</v>
      </c>
      <c r="BB337" s="175">
        <f t="shared" ca="1" si="169"/>
        <v>0</v>
      </c>
      <c r="BC337" s="176"/>
      <c r="BD337" s="174">
        <f t="shared" ca="1" si="170"/>
        <v>0</v>
      </c>
      <c r="BE337" s="174">
        <f t="shared" ca="1" si="199"/>
        <v>0</v>
      </c>
      <c r="BF337" s="174">
        <f t="shared" ca="1" si="199"/>
        <v>0</v>
      </c>
      <c r="BG337" s="174">
        <f t="shared" ca="1" si="199"/>
        <v>0</v>
      </c>
      <c r="BH337" s="174">
        <f t="shared" ca="1" si="199"/>
        <v>0</v>
      </c>
      <c r="BI337" s="174">
        <f t="shared" ca="1" si="199"/>
        <v>0</v>
      </c>
      <c r="BJ337" s="174">
        <f t="shared" ca="1" si="199"/>
        <v>0</v>
      </c>
      <c r="BK337" s="174">
        <f t="shared" ca="1" si="199"/>
        <v>0</v>
      </c>
      <c r="BL337" s="174">
        <f t="shared" ca="1" si="199"/>
        <v>0</v>
      </c>
      <c r="BM337" s="174">
        <f t="shared" ca="1" si="199"/>
        <v>0</v>
      </c>
      <c r="BN337" s="174">
        <f t="shared" ca="1" si="199"/>
        <v>0</v>
      </c>
      <c r="BO337" s="174">
        <f t="shared" ca="1" si="199"/>
        <v>0</v>
      </c>
      <c r="BP337" s="174">
        <f t="shared" ca="1" si="199"/>
        <v>0</v>
      </c>
      <c r="BQ337" s="174">
        <f t="shared" ca="1" si="199"/>
        <v>0</v>
      </c>
      <c r="BR337" s="174">
        <f t="shared" ca="1" si="199"/>
        <v>0</v>
      </c>
      <c r="BS337" s="177">
        <f t="shared" ca="1" si="172"/>
        <v>0</v>
      </c>
      <c r="BT337" s="175"/>
      <c r="BU337" s="178">
        <f ca="1">IF(NOT(debteliminator),0,IF(OR(E$11=0,W336+AM337-BD337&lt;=E$11),0,MIN(W336+AM337-BD337-E$11,$C337)))</f>
        <v>0</v>
      </c>
      <c r="BV337" s="174">
        <f ca="1">IF(NOT(debteliminator),0,IF(OR(F$11=0,X336+AN337-BE337&lt;=F$11),0,MIN(X336+AN337-BE337-F$11,$C337-SUM($BU337:BU337))))</f>
        <v>0</v>
      </c>
      <c r="BW337" s="174">
        <f ca="1">IF(NOT(debteliminator),0,IF(OR(G$11=0,Y336+AO337-BF337&lt;=G$11),0,MIN(Y336+AO337-BF337-G$11,$C337-SUM($BU337:BV337))))</f>
        <v>0</v>
      </c>
      <c r="BX337" s="174">
        <f ca="1">IF(NOT(debteliminator),0,IF(OR(H$11=0,Z336+AP337-BG337&lt;=H$11),0,MIN(Z336+AP337-BG337-H$11,$C337-SUM($BU337:BW337))))</f>
        <v>0</v>
      </c>
      <c r="BY337" s="174">
        <f ca="1">IF(NOT(debteliminator),0,IF(OR(I$11=0,AA336+AQ337-BH337&lt;=I$11),0,MIN(AA336+AQ337-BH337-I$11,$C337-SUM($BU337:BX337))))</f>
        <v>0</v>
      </c>
      <c r="BZ337" s="174">
        <f ca="1">IF(NOT(debteliminator),0,IF(OR(J$11=0,AB336+AR337-BI337&lt;=J$11),0,MIN(AB336+AR337-BI337-J$11,$C337-SUM($BU337:BY337))))</f>
        <v>0</v>
      </c>
      <c r="CA337" s="174">
        <f ca="1">IF(NOT(debteliminator),0,IF(OR(K$11=0,AC336+AS337-BJ337&lt;=K$11),0,MIN(AC336+AS337-BJ337-K$11,$C337-SUM($BU337:BZ337))))</f>
        <v>0</v>
      </c>
      <c r="CB337" s="174">
        <f ca="1">IF(NOT(debteliminator),0,IF(OR(L$11=0,AD336+AT337-BK337&lt;=L$11),0,MIN(AD336+AT337-BK337-L$11,$C337-SUM($BU337:CA337))))</f>
        <v>0</v>
      </c>
      <c r="CC337" s="174">
        <f ca="1">IF(NOT(debteliminator),0,IF(OR(M$11=0,AE336+AU337-BL337&lt;=M$11),0,MIN(AE336+AU337-BL337-M$11,$C337-SUM($BU337:CB337))))</f>
        <v>0</v>
      </c>
      <c r="CD337" s="174">
        <f ca="1">IF(NOT(debteliminator),0,IF(OR(N$11=0,AF336+AV337-BM337&lt;=N$11),0,MIN(AF336+AV337-BM337-N$11,$C337-SUM($BU337:CC337))))</f>
        <v>0</v>
      </c>
      <c r="CE337" s="174">
        <f ca="1">IF(NOT(debteliminator),0,IF(OR(O$11=0,AG336+AW337-BN337&lt;=O$11),0,MIN(AG336+AW337-BN337-O$11,$C337-SUM($BU337:CD337))))</f>
        <v>0</v>
      </c>
      <c r="CF337" s="174">
        <f ca="1">IF(NOT(debteliminator),0,IF(OR(P$11=0,AH336+AX337-BO337&lt;=P$11),0,MIN(AH336+AX337-BO337-P$11,$C337-SUM($BU337:CE337))))</f>
        <v>0</v>
      </c>
      <c r="CG337" s="174">
        <f ca="1">IF(NOT(debteliminator),0,IF(OR(Q$11=0,AI336+AY337-BP337&lt;=Q$11),0,MIN(AI336+AY337-BP337-Q$11,$C337-SUM($BU337:CF337))))</f>
        <v>0</v>
      </c>
      <c r="CH337" s="174">
        <f ca="1">IF(NOT(debteliminator),0,IF(OR(R$11=0,AJ336+AZ337-BQ337&lt;=R$11),0,MIN(AJ336+AZ337-BQ337-R$11,$C337-SUM($BU337:CG337))))</f>
        <v>0</v>
      </c>
      <c r="CI337" s="174">
        <f ca="1">IF(NOT(debteliminator),0,IF(OR(S$11=0,AK336+BA337-BR337&lt;=S$11),0,MIN(AK336+BA337-BR337-S$11,$C337-SUM($BU337:CH337))))</f>
        <v>0</v>
      </c>
      <c r="CJ337" s="177">
        <f t="shared" ca="1" si="173"/>
        <v>0</v>
      </c>
      <c r="CL337" s="178">
        <f t="shared" ca="1" si="176"/>
        <v>0</v>
      </c>
      <c r="CM337" s="174">
        <f ca="1">IF(X336&lt;=0,0,IF($C337-$CJ337&lt;=SUM($CL337:CL337),0,IF(BE337+$C337-$CJ337-SUM($CL337:CL337)&gt;X336+AN337,X336+AN337-BE337,$C337-$CJ337-SUM($CL337:CL337))))</f>
        <v>0</v>
      </c>
      <c r="CN337" s="174">
        <f ca="1">IF(Y336&lt;=0,0,IF($C337-$CJ337&lt;=SUM($CL337:CM337),0,IF(BF337+$C337-$CJ337-SUM($CL337:CM337)&gt;Y336+AO337,Y336+AO337-BF337,$C337-$CJ337-SUM($CL337:CM337))))</f>
        <v>0</v>
      </c>
      <c r="CO337" s="174">
        <f ca="1">IF(Z336&lt;=0,0,IF($C337-$CJ337&lt;=SUM($CL337:CN337),0,IF(BG337+$C337-$CJ337-SUM($CL337:CN337)&gt;Z336+AP337,Z336+AP337-BG337,$C337-$CJ337-SUM($CL337:CN337))))</f>
        <v>0</v>
      </c>
      <c r="CP337" s="174">
        <f ca="1">IF(AA336&lt;=0,0,IF($C337-$CJ337&lt;=SUM($CL337:CO337),0,IF(BH337+$C337-$CJ337-SUM($CL337:CO337)&gt;AA336+AQ337,AA336+AQ337-BH337,$C337-$CJ337-SUM($CL337:CO337))))</f>
        <v>0</v>
      </c>
      <c r="CQ337" s="174">
        <f ca="1">IF(AB336&lt;=0,0,IF($C337-$CJ337&lt;=SUM($CL337:CP337),0,IF(BI337+$C337-$CJ337-SUM($CL337:CP337)&gt;AB336+AR337,AB336+AR337-BI337,$C337-$CJ337-SUM($CL337:CP337))))</f>
        <v>0</v>
      </c>
      <c r="CR337" s="174">
        <f ca="1">IF(AC336&lt;=0,0,IF($C337-$CJ337&lt;=SUM($CL337:CQ337),0,IF(BJ337+$C337-$CJ337-SUM($CL337:CQ337)&gt;AC336+AS337,AC336+AS337-BJ337,$C337-$CJ337-SUM($CL337:CQ337))))</f>
        <v>0</v>
      </c>
      <c r="CS337" s="174">
        <f ca="1">IF(AD336&lt;=0,0,IF($C337-$CJ337&lt;=SUM($CL337:CR337),0,IF(BK337+$C337-$CJ337-SUM($CL337:CR337)&gt;AD336+AT337,AD336+AT337-BK337,$C337-$CJ337-SUM($CL337:CR337))))</f>
        <v>0</v>
      </c>
      <c r="CT337" s="174">
        <f ca="1">IF(AE336&lt;=0,0,IF($C337-$CJ337&lt;=SUM($CL337:CS337),0,IF(BL337+$C337-$CJ337-SUM($CL337:CS337)&gt;AE336+AU337,AE336+AU337-BL337,$C337-$CJ337-SUM($CL337:CS337))))</f>
        <v>0</v>
      </c>
      <c r="CU337" s="174">
        <f ca="1">IF(AF336&lt;=0,0,IF($C337-$CJ337&lt;=SUM($CL337:CT337),0,IF(BM337+$C337-$CJ337-SUM($CL337:CT337)&gt;AF336+AV337,AF336+AV337-BM337,$C337-$CJ337-SUM($CL337:CT337))))</f>
        <v>0</v>
      </c>
      <c r="CV337" s="174">
        <f ca="1">IF(AG336&lt;=0,0,IF($C337-$CJ337&lt;=SUM($CL337:CU337),0,IF(BN337+$C337-$CJ337-SUM($CL337:CU337)&gt;AG336+AW337,AG336+AW337-BN337,$C337-$CJ337-SUM($CL337:CU337))))</f>
        <v>0</v>
      </c>
      <c r="CW337" s="174">
        <f ca="1">IF(AH336&lt;=0,0,IF($C337-$CJ337&lt;=SUM($CL337:CV337),0,IF(BO337+$C337-$CJ337-SUM($CL337:CV337)&gt;AH336+AX337,AH336+AX337-BO337,$C337-$CJ337-SUM($CL337:CV337))))</f>
        <v>0</v>
      </c>
      <c r="CX337" s="174">
        <f ca="1">IF(AI336&lt;=0,0,IF($C337-$CJ337&lt;=SUM($CL337:CW337),0,IF(BP337+$C337-$CJ337-SUM($CL337:CW337)&gt;AI336+AY337,AI336+AY337-BP337,$C337-$CJ337-SUM($CL337:CW337))))</f>
        <v>0</v>
      </c>
      <c r="CY337" s="174">
        <f ca="1">IF(AJ336&lt;=0,0,IF($C337-$CJ337&lt;=SUM($CL337:CX337),0,IF(BQ337+$C337-$CJ337-SUM($CL337:CX337)&gt;AJ336+AZ337,AJ336+AZ337-BQ337,$C337-$CJ337-SUM($CL337:CX337))))</f>
        <v>0</v>
      </c>
      <c r="CZ337" s="174">
        <f ca="1">IF(AK336&lt;=0,0,IF($C337-$CJ337&lt;=SUM($CL337:CY337),0,IF(BR337+$C337-$CJ337-SUM($CL337:CY337)&gt;AK336+BA337,AK336+BA337-BR337,$C337-$CJ337-SUM($CL337:CY337))))</f>
        <v>0</v>
      </c>
      <c r="DA337" s="176"/>
      <c r="DB337" s="176"/>
    </row>
    <row r="338" spans="1:106">
      <c r="A338" s="165" t="str">
        <f t="shared" ca="1" si="162"/>
        <v/>
      </c>
      <c r="B338" s="166" t="e">
        <f t="shared" ca="1" si="174"/>
        <v>#N/A</v>
      </c>
      <c r="C338" s="169" t="str">
        <f ca="1">IF(A338="","",IF(debteliminator,IF(($E$7-BS338)&lt;0,0,$E$7-BS338),0)+D338)</f>
        <v/>
      </c>
      <c r="D338" s="420"/>
      <c r="E338" s="172">
        <f t="shared" ca="1" si="175"/>
        <v>0</v>
      </c>
      <c r="F338" s="172">
        <f t="shared" ca="1" si="177"/>
        <v>0</v>
      </c>
      <c r="G338" s="172">
        <f t="shared" ca="1" si="178"/>
        <v>0</v>
      </c>
      <c r="H338" s="172">
        <f t="shared" ca="1" si="179"/>
        <v>0</v>
      </c>
      <c r="I338" s="172">
        <f t="shared" ca="1" si="180"/>
        <v>0</v>
      </c>
      <c r="J338" s="172">
        <f t="shared" ca="1" si="181"/>
        <v>0</v>
      </c>
      <c r="K338" s="172">
        <f t="shared" ca="1" si="182"/>
        <v>0</v>
      </c>
      <c r="L338" s="172">
        <f t="shared" ca="1" si="183"/>
        <v>0</v>
      </c>
      <c r="M338" s="172">
        <f t="shared" ca="1" si="184"/>
        <v>0</v>
      </c>
      <c r="N338" s="172">
        <f t="shared" ca="1" si="185"/>
        <v>0</v>
      </c>
      <c r="O338" s="172">
        <f t="shared" ca="1" si="186"/>
        <v>0</v>
      </c>
      <c r="P338" s="172">
        <f t="shared" ca="1" si="187"/>
        <v>0</v>
      </c>
      <c r="Q338" s="172">
        <f t="shared" ca="1" si="188"/>
        <v>0</v>
      </c>
      <c r="R338" s="172">
        <f t="shared" ca="1" si="189"/>
        <v>0</v>
      </c>
      <c r="S338" s="172">
        <f t="shared" ca="1" si="190"/>
        <v>0</v>
      </c>
      <c r="U338" s="169">
        <f t="shared" ca="1" si="163"/>
        <v>0</v>
      </c>
      <c r="V338" s="173">
        <f t="shared" ca="1" si="164"/>
        <v>0</v>
      </c>
      <c r="W338" s="174">
        <f t="shared" ca="1" si="165"/>
        <v>0</v>
      </c>
      <c r="X338" s="174">
        <f t="shared" ca="1" si="197"/>
        <v>0</v>
      </c>
      <c r="Y338" s="174">
        <f t="shared" ca="1" si="197"/>
        <v>0</v>
      </c>
      <c r="Z338" s="174">
        <f t="shared" ca="1" si="197"/>
        <v>0</v>
      </c>
      <c r="AA338" s="174">
        <f t="shared" ca="1" si="197"/>
        <v>0</v>
      </c>
      <c r="AB338" s="174">
        <f t="shared" ca="1" si="197"/>
        <v>0</v>
      </c>
      <c r="AC338" s="174">
        <f t="shared" ca="1" si="197"/>
        <v>0</v>
      </c>
      <c r="AD338" s="174">
        <f t="shared" ca="1" si="197"/>
        <v>0</v>
      </c>
      <c r="AE338" s="174">
        <f t="shared" ca="1" si="197"/>
        <v>0</v>
      </c>
      <c r="AF338" s="174">
        <f t="shared" ca="1" si="197"/>
        <v>0</v>
      </c>
      <c r="AG338" s="174">
        <f t="shared" ca="1" si="197"/>
        <v>0</v>
      </c>
      <c r="AH338" s="174">
        <f t="shared" ca="1" si="197"/>
        <v>0</v>
      </c>
      <c r="AI338" s="174">
        <f t="shared" ca="1" si="197"/>
        <v>0</v>
      </c>
      <c r="AJ338" s="174">
        <f t="shared" ca="1" si="197"/>
        <v>0</v>
      </c>
      <c r="AK338" s="174">
        <f t="shared" ca="1" si="197"/>
        <v>0</v>
      </c>
      <c r="AL338" s="179"/>
      <c r="AM338" s="174">
        <f t="shared" ca="1" si="167"/>
        <v>0</v>
      </c>
      <c r="AN338" s="174">
        <f t="shared" ca="1" si="198"/>
        <v>0</v>
      </c>
      <c r="AO338" s="174">
        <f t="shared" ca="1" si="198"/>
        <v>0</v>
      </c>
      <c r="AP338" s="174">
        <f t="shared" ca="1" si="198"/>
        <v>0</v>
      </c>
      <c r="AQ338" s="174">
        <f t="shared" ca="1" si="198"/>
        <v>0</v>
      </c>
      <c r="AR338" s="174">
        <f t="shared" ca="1" si="198"/>
        <v>0</v>
      </c>
      <c r="AS338" s="174">
        <f t="shared" ca="1" si="198"/>
        <v>0</v>
      </c>
      <c r="AT338" s="174">
        <f t="shared" ca="1" si="198"/>
        <v>0</v>
      </c>
      <c r="AU338" s="174">
        <f t="shared" ca="1" si="198"/>
        <v>0</v>
      </c>
      <c r="AV338" s="174">
        <f t="shared" ca="1" si="198"/>
        <v>0</v>
      </c>
      <c r="AW338" s="174">
        <f t="shared" ca="1" si="198"/>
        <v>0</v>
      </c>
      <c r="AX338" s="174">
        <f t="shared" ca="1" si="198"/>
        <v>0</v>
      </c>
      <c r="AY338" s="174">
        <f t="shared" ca="1" si="198"/>
        <v>0</v>
      </c>
      <c r="AZ338" s="174">
        <f t="shared" ca="1" si="198"/>
        <v>0</v>
      </c>
      <c r="BA338" s="174">
        <f t="shared" ca="1" si="198"/>
        <v>0</v>
      </c>
      <c r="BB338" s="175">
        <f t="shared" ca="1" si="169"/>
        <v>0</v>
      </c>
      <c r="BC338" s="176"/>
      <c r="BD338" s="174">
        <f t="shared" ca="1" si="170"/>
        <v>0</v>
      </c>
      <c r="BE338" s="174">
        <f t="shared" ca="1" si="199"/>
        <v>0</v>
      </c>
      <c r="BF338" s="174">
        <f t="shared" ca="1" si="199"/>
        <v>0</v>
      </c>
      <c r="BG338" s="174">
        <f t="shared" ca="1" si="199"/>
        <v>0</v>
      </c>
      <c r="BH338" s="174">
        <f t="shared" ca="1" si="199"/>
        <v>0</v>
      </c>
      <c r="BI338" s="174">
        <f t="shared" ca="1" si="199"/>
        <v>0</v>
      </c>
      <c r="BJ338" s="174">
        <f t="shared" ca="1" si="199"/>
        <v>0</v>
      </c>
      <c r="BK338" s="174">
        <f t="shared" ca="1" si="199"/>
        <v>0</v>
      </c>
      <c r="BL338" s="174">
        <f t="shared" ca="1" si="199"/>
        <v>0</v>
      </c>
      <c r="BM338" s="174">
        <f t="shared" ca="1" si="199"/>
        <v>0</v>
      </c>
      <c r="BN338" s="174">
        <f t="shared" ca="1" si="199"/>
        <v>0</v>
      </c>
      <c r="BO338" s="174">
        <f t="shared" ca="1" si="199"/>
        <v>0</v>
      </c>
      <c r="BP338" s="174">
        <f t="shared" ca="1" si="199"/>
        <v>0</v>
      </c>
      <c r="BQ338" s="174">
        <f t="shared" ca="1" si="199"/>
        <v>0</v>
      </c>
      <c r="BR338" s="174">
        <f t="shared" ca="1" si="199"/>
        <v>0</v>
      </c>
      <c r="BS338" s="177">
        <f t="shared" ca="1" si="172"/>
        <v>0</v>
      </c>
      <c r="BT338" s="175"/>
      <c r="BU338" s="178">
        <f ca="1">IF(NOT(debteliminator),0,IF(OR(E$11=0,W337+AM338-BD338&lt;=E$11),0,MIN(W337+AM338-BD338-E$11,$C338)))</f>
        <v>0</v>
      </c>
      <c r="BV338" s="174">
        <f ca="1">IF(NOT(debteliminator),0,IF(OR(F$11=0,X337+AN338-BE338&lt;=F$11),0,MIN(X337+AN338-BE338-F$11,$C338-SUM($BU338:BU338))))</f>
        <v>0</v>
      </c>
      <c r="BW338" s="174">
        <f ca="1">IF(NOT(debteliminator),0,IF(OR(G$11=0,Y337+AO338-BF338&lt;=G$11),0,MIN(Y337+AO338-BF338-G$11,$C338-SUM($BU338:BV338))))</f>
        <v>0</v>
      </c>
      <c r="BX338" s="174">
        <f ca="1">IF(NOT(debteliminator),0,IF(OR(H$11=0,Z337+AP338-BG338&lt;=H$11),0,MIN(Z337+AP338-BG338-H$11,$C338-SUM($BU338:BW338))))</f>
        <v>0</v>
      </c>
      <c r="BY338" s="174">
        <f ca="1">IF(NOT(debteliminator),0,IF(OR(I$11=0,AA337+AQ338-BH338&lt;=I$11),0,MIN(AA337+AQ338-BH338-I$11,$C338-SUM($BU338:BX338))))</f>
        <v>0</v>
      </c>
      <c r="BZ338" s="174">
        <f ca="1">IF(NOT(debteliminator),0,IF(OR(J$11=0,AB337+AR338-BI338&lt;=J$11),0,MIN(AB337+AR338-BI338-J$11,$C338-SUM($BU338:BY338))))</f>
        <v>0</v>
      </c>
      <c r="CA338" s="174">
        <f ca="1">IF(NOT(debteliminator),0,IF(OR(K$11=0,AC337+AS338-BJ338&lt;=K$11),0,MIN(AC337+AS338-BJ338-K$11,$C338-SUM($BU338:BZ338))))</f>
        <v>0</v>
      </c>
      <c r="CB338" s="174">
        <f ca="1">IF(NOT(debteliminator),0,IF(OR(L$11=0,AD337+AT338-BK338&lt;=L$11),0,MIN(AD337+AT338-BK338-L$11,$C338-SUM($BU338:CA338))))</f>
        <v>0</v>
      </c>
      <c r="CC338" s="174">
        <f ca="1">IF(NOT(debteliminator),0,IF(OR(M$11=0,AE337+AU338-BL338&lt;=M$11),0,MIN(AE337+AU338-BL338-M$11,$C338-SUM($BU338:CB338))))</f>
        <v>0</v>
      </c>
      <c r="CD338" s="174">
        <f ca="1">IF(NOT(debteliminator),0,IF(OR(N$11=0,AF337+AV338-BM338&lt;=N$11),0,MIN(AF337+AV338-BM338-N$11,$C338-SUM($BU338:CC338))))</f>
        <v>0</v>
      </c>
      <c r="CE338" s="174">
        <f ca="1">IF(NOT(debteliminator),0,IF(OR(O$11=0,AG337+AW338-BN338&lt;=O$11),0,MIN(AG337+AW338-BN338-O$11,$C338-SUM($BU338:CD338))))</f>
        <v>0</v>
      </c>
      <c r="CF338" s="174">
        <f ca="1">IF(NOT(debteliminator),0,IF(OR(P$11=0,AH337+AX338-BO338&lt;=P$11),0,MIN(AH337+AX338-BO338-P$11,$C338-SUM($BU338:CE338))))</f>
        <v>0</v>
      </c>
      <c r="CG338" s="174">
        <f ca="1">IF(NOT(debteliminator),0,IF(OR(Q$11=0,AI337+AY338-BP338&lt;=Q$11),0,MIN(AI337+AY338-BP338-Q$11,$C338-SUM($BU338:CF338))))</f>
        <v>0</v>
      </c>
      <c r="CH338" s="174">
        <f ca="1">IF(NOT(debteliminator),0,IF(OR(R$11=0,AJ337+AZ338-BQ338&lt;=R$11),0,MIN(AJ337+AZ338-BQ338-R$11,$C338-SUM($BU338:CG338))))</f>
        <v>0</v>
      </c>
      <c r="CI338" s="174">
        <f ca="1">IF(NOT(debteliminator),0,IF(OR(S$11=0,AK337+BA338-BR338&lt;=S$11),0,MIN(AK337+BA338-BR338-S$11,$C338-SUM($BU338:CH338))))</f>
        <v>0</v>
      </c>
      <c r="CJ338" s="177">
        <f t="shared" ca="1" si="173"/>
        <v>0</v>
      </c>
      <c r="CL338" s="178">
        <f t="shared" ca="1" si="176"/>
        <v>0</v>
      </c>
      <c r="CM338" s="174">
        <f ca="1">IF(X337&lt;=0,0,IF($C338-$CJ338&lt;=SUM($CL338:CL338),0,IF(BE338+$C338-$CJ338-SUM($CL338:CL338)&gt;X337+AN338,X337+AN338-BE338,$C338-$CJ338-SUM($CL338:CL338))))</f>
        <v>0</v>
      </c>
      <c r="CN338" s="174">
        <f ca="1">IF(Y337&lt;=0,0,IF($C338-$CJ338&lt;=SUM($CL338:CM338),0,IF(BF338+$C338-$CJ338-SUM($CL338:CM338)&gt;Y337+AO338,Y337+AO338-BF338,$C338-$CJ338-SUM($CL338:CM338))))</f>
        <v>0</v>
      </c>
      <c r="CO338" s="174">
        <f ca="1">IF(Z337&lt;=0,0,IF($C338-$CJ338&lt;=SUM($CL338:CN338),0,IF(BG338+$C338-$CJ338-SUM($CL338:CN338)&gt;Z337+AP338,Z337+AP338-BG338,$C338-$CJ338-SUM($CL338:CN338))))</f>
        <v>0</v>
      </c>
      <c r="CP338" s="174">
        <f ca="1">IF(AA337&lt;=0,0,IF($C338-$CJ338&lt;=SUM($CL338:CO338),0,IF(BH338+$C338-$CJ338-SUM($CL338:CO338)&gt;AA337+AQ338,AA337+AQ338-BH338,$C338-$CJ338-SUM($CL338:CO338))))</f>
        <v>0</v>
      </c>
      <c r="CQ338" s="174">
        <f ca="1">IF(AB337&lt;=0,0,IF($C338-$CJ338&lt;=SUM($CL338:CP338),0,IF(BI338+$C338-$CJ338-SUM($CL338:CP338)&gt;AB337+AR338,AB337+AR338-BI338,$C338-$CJ338-SUM($CL338:CP338))))</f>
        <v>0</v>
      </c>
      <c r="CR338" s="174">
        <f ca="1">IF(AC337&lt;=0,0,IF($C338-$CJ338&lt;=SUM($CL338:CQ338),0,IF(BJ338+$C338-$CJ338-SUM($CL338:CQ338)&gt;AC337+AS338,AC337+AS338-BJ338,$C338-$CJ338-SUM($CL338:CQ338))))</f>
        <v>0</v>
      </c>
      <c r="CS338" s="174">
        <f ca="1">IF(AD337&lt;=0,0,IF($C338-$CJ338&lt;=SUM($CL338:CR338),0,IF(BK338+$C338-$CJ338-SUM($CL338:CR338)&gt;AD337+AT338,AD337+AT338-BK338,$C338-$CJ338-SUM($CL338:CR338))))</f>
        <v>0</v>
      </c>
      <c r="CT338" s="174">
        <f ca="1">IF(AE337&lt;=0,0,IF($C338-$CJ338&lt;=SUM($CL338:CS338),0,IF(BL338+$C338-$CJ338-SUM($CL338:CS338)&gt;AE337+AU338,AE337+AU338-BL338,$C338-$CJ338-SUM($CL338:CS338))))</f>
        <v>0</v>
      </c>
      <c r="CU338" s="174">
        <f ca="1">IF(AF337&lt;=0,0,IF($C338-$CJ338&lt;=SUM($CL338:CT338),0,IF(BM338+$C338-$CJ338-SUM($CL338:CT338)&gt;AF337+AV338,AF337+AV338-BM338,$C338-$CJ338-SUM($CL338:CT338))))</f>
        <v>0</v>
      </c>
      <c r="CV338" s="174">
        <f ca="1">IF(AG337&lt;=0,0,IF($C338-$CJ338&lt;=SUM($CL338:CU338),0,IF(BN338+$C338-$CJ338-SUM($CL338:CU338)&gt;AG337+AW338,AG337+AW338-BN338,$C338-$CJ338-SUM($CL338:CU338))))</f>
        <v>0</v>
      </c>
      <c r="CW338" s="174">
        <f ca="1">IF(AH337&lt;=0,0,IF($C338-$CJ338&lt;=SUM($CL338:CV338),0,IF(BO338+$C338-$CJ338-SUM($CL338:CV338)&gt;AH337+AX338,AH337+AX338-BO338,$C338-$CJ338-SUM($CL338:CV338))))</f>
        <v>0</v>
      </c>
      <c r="CX338" s="174">
        <f ca="1">IF(AI337&lt;=0,0,IF($C338-$CJ338&lt;=SUM($CL338:CW338),0,IF(BP338+$C338-$CJ338-SUM($CL338:CW338)&gt;AI337+AY338,AI337+AY338-BP338,$C338-$CJ338-SUM($CL338:CW338))))</f>
        <v>0</v>
      </c>
      <c r="CY338" s="174">
        <f ca="1">IF(AJ337&lt;=0,0,IF($C338-$CJ338&lt;=SUM($CL338:CX338),0,IF(BQ338+$C338-$CJ338-SUM($CL338:CX338)&gt;AJ337+AZ338,AJ337+AZ338-BQ338,$C338-$CJ338-SUM($CL338:CX338))))</f>
        <v>0</v>
      </c>
      <c r="CZ338" s="174">
        <f ca="1">IF(AK337&lt;=0,0,IF($C338-$CJ338&lt;=SUM($CL338:CY338),0,IF(BR338+$C338-$CJ338-SUM($CL338:CY338)&gt;AK337+BA338,AK337+BA338-BR338,$C338-$CJ338-SUM($CL338:CY338))))</f>
        <v>0</v>
      </c>
      <c r="DA338" s="176"/>
      <c r="DB338" s="176"/>
    </row>
    <row r="339" spans="1:106">
      <c r="A339" s="165" t="str">
        <f t="shared" ca="1" si="162"/>
        <v/>
      </c>
      <c r="B339" s="166" t="e">
        <f t="shared" ca="1" si="174"/>
        <v>#N/A</v>
      </c>
      <c r="C339" s="169" t="str">
        <f ca="1">IF(A339="","",IF(debteliminator,IF(($E$7-BS339)&lt;0,0,$E$7-BS339),0)+D339)</f>
        <v/>
      </c>
      <c r="D339" s="420"/>
      <c r="E339" s="172">
        <f t="shared" ca="1" si="175"/>
        <v>0</v>
      </c>
      <c r="F339" s="172">
        <f t="shared" ca="1" si="177"/>
        <v>0</v>
      </c>
      <c r="G339" s="172">
        <f t="shared" ca="1" si="178"/>
        <v>0</v>
      </c>
      <c r="H339" s="172">
        <f t="shared" ca="1" si="179"/>
        <v>0</v>
      </c>
      <c r="I339" s="172">
        <f t="shared" ca="1" si="180"/>
        <v>0</v>
      </c>
      <c r="J339" s="172">
        <f t="shared" ca="1" si="181"/>
        <v>0</v>
      </c>
      <c r="K339" s="172">
        <f t="shared" ca="1" si="182"/>
        <v>0</v>
      </c>
      <c r="L339" s="172">
        <f t="shared" ca="1" si="183"/>
        <v>0</v>
      </c>
      <c r="M339" s="172">
        <f t="shared" ca="1" si="184"/>
        <v>0</v>
      </c>
      <c r="N339" s="172">
        <f t="shared" ca="1" si="185"/>
        <v>0</v>
      </c>
      <c r="O339" s="172">
        <f t="shared" ca="1" si="186"/>
        <v>0</v>
      </c>
      <c r="P339" s="172">
        <f t="shared" ca="1" si="187"/>
        <v>0</v>
      </c>
      <c r="Q339" s="172">
        <f t="shared" ca="1" si="188"/>
        <v>0</v>
      </c>
      <c r="R339" s="172">
        <f t="shared" ca="1" si="189"/>
        <v>0</v>
      </c>
      <c r="S339" s="172">
        <f t="shared" ca="1" si="190"/>
        <v>0</v>
      </c>
      <c r="U339" s="169">
        <f t="shared" ca="1" si="163"/>
        <v>0</v>
      </c>
      <c r="V339" s="173">
        <f t="shared" ca="1" si="164"/>
        <v>0</v>
      </c>
      <c r="W339" s="174">
        <f t="shared" ca="1" si="165"/>
        <v>0</v>
      </c>
      <c r="X339" s="174">
        <f t="shared" ca="1" si="197"/>
        <v>0</v>
      </c>
      <c r="Y339" s="174">
        <f t="shared" ca="1" si="197"/>
        <v>0</v>
      </c>
      <c r="Z339" s="174">
        <f t="shared" ca="1" si="197"/>
        <v>0</v>
      </c>
      <c r="AA339" s="174">
        <f t="shared" ca="1" si="197"/>
        <v>0</v>
      </c>
      <c r="AB339" s="174">
        <f t="shared" ca="1" si="197"/>
        <v>0</v>
      </c>
      <c r="AC339" s="174">
        <f t="shared" ca="1" si="197"/>
        <v>0</v>
      </c>
      <c r="AD339" s="174">
        <f t="shared" ca="1" si="197"/>
        <v>0</v>
      </c>
      <c r="AE339" s="174">
        <f t="shared" ca="1" si="197"/>
        <v>0</v>
      </c>
      <c r="AF339" s="174">
        <f t="shared" ca="1" si="197"/>
        <v>0</v>
      </c>
      <c r="AG339" s="174">
        <f t="shared" ca="1" si="197"/>
        <v>0</v>
      </c>
      <c r="AH339" s="174">
        <f t="shared" ca="1" si="197"/>
        <v>0</v>
      </c>
      <c r="AI339" s="174">
        <f t="shared" ca="1" si="197"/>
        <v>0</v>
      </c>
      <c r="AJ339" s="174">
        <f t="shared" ca="1" si="197"/>
        <v>0</v>
      </c>
      <c r="AK339" s="174">
        <f t="shared" ca="1" si="197"/>
        <v>0</v>
      </c>
      <c r="AL339" s="179"/>
      <c r="AM339" s="174">
        <f t="shared" ca="1" si="167"/>
        <v>0</v>
      </c>
      <c r="AN339" s="174">
        <f t="shared" ca="1" si="198"/>
        <v>0</v>
      </c>
      <c r="AO339" s="174">
        <f t="shared" ca="1" si="198"/>
        <v>0</v>
      </c>
      <c r="AP339" s="174">
        <f t="shared" ca="1" si="198"/>
        <v>0</v>
      </c>
      <c r="AQ339" s="174">
        <f t="shared" ca="1" si="198"/>
        <v>0</v>
      </c>
      <c r="AR339" s="174">
        <f t="shared" ca="1" si="198"/>
        <v>0</v>
      </c>
      <c r="AS339" s="174">
        <f t="shared" ca="1" si="198"/>
        <v>0</v>
      </c>
      <c r="AT339" s="174">
        <f t="shared" ca="1" si="198"/>
        <v>0</v>
      </c>
      <c r="AU339" s="174">
        <f t="shared" ca="1" si="198"/>
        <v>0</v>
      </c>
      <c r="AV339" s="174">
        <f t="shared" ca="1" si="198"/>
        <v>0</v>
      </c>
      <c r="AW339" s="174">
        <f t="shared" ca="1" si="198"/>
        <v>0</v>
      </c>
      <c r="AX339" s="174">
        <f t="shared" ca="1" si="198"/>
        <v>0</v>
      </c>
      <c r="AY339" s="174">
        <f t="shared" ca="1" si="198"/>
        <v>0</v>
      </c>
      <c r="AZ339" s="174">
        <f t="shared" ca="1" si="198"/>
        <v>0</v>
      </c>
      <c r="BA339" s="174">
        <f t="shared" ca="1" si="198"/>
        <v>0</v>
      </c>
      <c r="BB339" s="175">
        <f t="shared" ca="1" si="169"/>
        <v>0</v>
      </c>
      <c r="BC339" s="176"/>
      <c r="BD339" s="174">
        <f t="shared" ca="1" si="170"/>
        <v>0</v>
      </c>
      <c r="BE339" s="174">
        <f t="shared" ca="1" si="199"/>
        <v>0</v>
      </c>
      <c r="BF339" s="174">
        <f t="shared" ca="1" si="199"/>
        <v>0</v>
      </c>
      <c r="BG339" s="174">
        <f t="shared" ca="1" si="199"/>
        <v>0</v>
      </c>
      <c r="BH339" s="174">
        <f t="shared" ca="1" si="199"/>
        <v>0</v>
      </c>
      <c r="BI339" s="174">
        <f t="shared" ca="1" si="199"/>
        <v>0</v>
      </c>
      <c r="BJ339" s="174">
        <f t="shared" ca="1" si="199"/>
        <v>0</v>
      </c>
      <c r="BK339" s="174">
        <f t="shared" ca="1" si="199"/>
        <v>0</v>
      </c>
      <c r="BL339" s="174">
        <f t="shared" ca="1" si="199"/>
        <v>0</v>
      </c>
      <c r="BM339" s="174">
        <f t="shared" ca="1" si="199"/>
        <v>0</v>
      </c>
      <c r="BN339" s="174">
        <f t="shared" ca="1" si="199"/>
        <v>0</v>
      </c>
      <c r="BO339" s="174">
        <f t="shared" ca="1" si="199"/>
        <v>0</v>
      </c>
      <c r="BP339" s="174">
        <f t="shared" ca="1" si="199"/>
        <v>0</v>
      </c>
      <c r="BQ339" s="174">
        <f t="shared" ca="1" si="199"/>
        <v>0</v>
      </c>
      <c r="BR339" s="174">
        <f t="shared" ca="1" si="199"/>
        <v>0</v>
      </c>
      <c r="BS339" s="177">
        <f t="shared" ca="1" si="172"/>
        <v>0</v>
      </c>
      <c r="BT339" s="175"/>
      <c r="BU339" s="178">
        <f ca="1">IF(NOT(debteliminator),0,IF(OR(E$11=0,W338+AM339-BD339&lt;=E$11),0,MIN(W338+AM339-BD339-E$11,$C339)))</f>
        <v>0</v>
      </c>
      <c r="BV339" s="174">
        <f ca="1">IF(NOT(debteliminator),0,IF(OR(F$11=0,X338+AN339-BE339&lt;=F$11),0,MIN(X338+AN339-BE339-F$11,$C339-SUM($BU339:BU339))))</f>
        <v>0</v>
      </c>
      <c r="BW339" s="174">
        <f ca="1">IF(NOT(debteliminator),0,IF(OR(G$11=0,Y338+AO339-BF339&lt;=G$11),0,MIN(Y338+AO339-BF339-G$11,$C339-SUM($BU339:BV339))))</f>
        <v>0</v>
      </c>
      <c r="BX339" s="174">
        <f ca="1">IF(NOT(debteliminator),0,IF(OR(H$11=0,Z338+AP339-BG339&lt;=H$11),0,MIN(Z338+AP339-BG339-H$11,$C339-SUM($BU339:BW339))))</f>
        <v>0</v>
      </c>
      <c r="BY339" s="174">
        <f ca="1">IF(NOT(debteliminator),0,IF(OR(I$11=0,AA338+AQ339-BH339&lt;=I$11),0,MIN(AA338+AQ339-BH339-I$11,$C339-SUM($BU339:BX339))))</f>
        <v>0</v>
      </c>
      <c r="BZ339" s="174">
        <f ca="1">IF(NOT(debteliminator),0,IF(OR(J$11=0,AB338+AR339-BI339&lt;=J$11),0,MIN(AB338+AR339-BI339-J$11,$C339-SUM($BU339:BY339))))</f>
        <v>0</v>
      </c>
      <c r="CA339" s="174">
        <f ca="1">IF(NOT(debteliminator),0,IF(OR(K$11=0,AC338+AS339-BJ339&lt;=K$11),0,MIN(AC338+AS339-BJ339-K$11,$C339-SUM($BU339:BZ339))))</f>
        <v>0</v>
      </c>
      <c r="CB339" s="174">
        <f ca="1">IF(NOT(debteliminator),0,IF(OR(L$11=0,AD338+AT339-BK339&lt;=L$11),0,MIN(AD338+AT339-BK339-L$11,$C339-SUM($BU339:CA339))))</f>
        <v>0</v>
      </c>
      <c r="CC339" s="174">
        <f ca="1">IF(NOT(debteliminator),0,IF(OR(M$11=0,AE338+AU339-BL339&lt;=M$11),0,MIN(AE338+AU339-BL339-M$11,$C339-SUM($BU339:CB339))))</f>
        <v>0</v>
      </c>
      <c r="CD339" s="174">
        <f ca="1">IF(NOT(debteliminator),0,IF(OR(N$11=0,AF338+AV339-BM339&lt;=N$11),0,MIN(AF338+AV339-BM339-N$11,$C339-SUM($BU339:CC339))))</f>
        <v>0</v>
      </c>
      <c r="CE339" s="174">
        <f ca="1">IF(NOT(debteliminator),0,IF(OR(O$11=0,AG338+AW339-BN339&lt;=O$11),0,MIN(AG338+AW339-BN339-O$11,$C339-SUM($BU339:CD339))))</f>
        <v>0</v>
      </c>
      <c r="CF339" s="174">
        <f ca="1">IF(NOT(debteliminator),0,IF(OR(P$11=0,AH338+AX339-BO339&lt;=P$11),0,MIN(AH338+AX339-BO339-P$11,$C339-SUM($BU339:CE339))))</f>
        <v>0</v>
      </c>
      <c r="CG339" s="174">
        <f ca="1">IF(NOT(debteliminator),0,IF(OR(Q$11=0,AI338+AY339-BP339&lt;=Q$11),0,MIN(AI338+AY339-BP339-Q$11,$C339-SUM($BU339:CF339))))</f>
        <v>0</v>
      </c>
      <c r="CH339" s="174">
        <f ca="1">IF(NOT(debteliminator),0,IF(OR(R$11=0,AJ338+AZ339-BQ339&lt;=R$11),0,MIN(AJ338+AZ339-BQ339-R$11,$C339-SUM($BU339:CG339))))</f>
        <v>0</v>
      </c>
      <c r="CI339" s="174">
        <f ca="1">IF(NOT(debteliminator),0,IF(OR(S$11=0,AK338+BA339-BR339&lt;=S$11),0,MIN(AK338+BA339-BR339-S$11,$C339-SUM($BU339:CH339))))</f>
        <v>0</v>
      </c>
      <c r="CJ339" s="177">
        <f t="shared" ca="1" si="173"/>
        <v>0</v>
      </c>
      <c r="CL339" s="178">
        <f t="shared" ca="1" si="176"/>
        <v>0</v>
      </c>
      <c r="CM339" s="174">
        <f ca="1">IF(X338&lt;=0,0,IF($C339-$CJ339&lt;=SUM($CL339:CL339),0,IF(BE339+$C339-$CJ339-SUM($CL339:CL339)&gt;X338+AN339,X338+AN339-BE339,$C339-$CJ339-SUM($CL339:CL339))))</f>
        <v>0</v>
      </c>
      <c r="CN339" s="174">
        <f ca="1">IF(Y338&lt;=0,0,IF($C339-$CJ339&lt;=SUM($CL339:CM339),0,IF(BF339+$C339-$CJ339-SUM($CL339:CM339)&gt;Y338+AO339,Y338+AO339-BF339,$C339-$CJ339-SUM($CL339:CM339))))</f>
        <v>0</v>
      </c>
      <c r="CO339" s="174">
        <f ca="1">IF(Z338&lt;=0,0,IF($C339-$CJ339&lt;=SUM($CL339:CN339),0,IF(BG339+$C339-$CJ339-SUM($CL339:CN339)&gt;Z338+AP339,Z338+AP339-BG339,$C339-$CJ339-SUM($CL339:CN339))))</f>
        <v>0</v>
      </c>
      <c r="CP339" s="174">
        <f ca="1">IF(AA338&lt;=0,0,IF($C339-$CJ339&lt;=SUM($CL339:CO339),0,IF(BH339+$C339-$CJ339-SUM($CL339:CO339)&gt;AA338+AQ339,AA338+AQ339-BH339,$C339-$CJ339-SUM($CL339:CO339))))</f>
        <v>0</v>
      </c>
      <c r="CQ339" s="174">
        <f ca="1">IF(AB338&lt;=0,0,IF($C339-$CJ339&lt;=SUM($CL339:CP339),0,IF(BI339+$C339-$CJ339-SUM($CL339:CP339)&gt;AB338+AR339,AB338+AR339-BI339,$C339-$CJ339-SUM($CL339:CP339))))</f>
        <v>0</v>
      </c>
      <c r="CR339" s="174">
        <f ca="1">IF(AC338&lt;=0,0,IF($C339-$CJ339&lt;=SUM($CL339:CQ339),0,IF(BJ339+$C339-$CJ339-SUM($CL339:CQ339)&gt;AC338+AS339,AC338+AS339-BJ339,$C339-$CJ339-SUM($CL339:CQ339))))</f>
        <v>0</v>
      </c>
      <c r="CS339" s="174">
        <f ca="1">IF(AD338&lt;=0,0,IF($C339-$CJ339&lt;=SUM($CL339:CR339),0,IF(BK339+$C339-$CJ339-SUM($CL339:CR339)&gt;AD338+AT339,AD338+AT339-BK339,$C339-$CJ339-SUM($CL339:CR339))))</f>
        <v>0</v>
      </c>
      <c r="CT339" s="174">
        <f ca="1">IF(AE338&lt;=0,0,IF($C339-$CJ339&lt;=SUM($CL339:CS339),0,IF(BL339+$C339-$CJ339-SUM($CL339:CS339)&gt;AE338+AU339,AE338+AU339-BL339,$C339-$CJ339-SUM($CL339:CS339))))</f>
        <v>0</v>
      </c>
      <c r="CU339" s="174">
        <f ca="1">IF(AF338&lt;=0,0,IF($C339-$CJ339&lt;=SUM($CL339:CT339),0,IF(BM339+$C339-$CJ339-SUM($CL339:CT339)&gt;AF338+AV339,AF338+AV339-BM339,$C339-$CJ339-SUM($CL339:CT339))))</f>
        <v>0</v>
      </c>
      <c r="CV339" s="174">
        <f ca="1">IF(AG338&lt;=0,0,IF($C339-$CJ339&lt;=SUM($CL339:CU339),0,IF(BN339+$C339-$CJ339-SUM($CL339:CU339)&gt;AG338+AW339,AG338+AW339-BN339,$C339-$CJ339-SUM($CL339:CU339))))</f>
        <v>0</v>
      </c>
      <c r="CW339" s="174">
        <f ca="1">IF(AH338&lt;=0,0,IF($C339-$CJ339&lt;=SUM($CL339:CV339),0,IF(BO339+$C339-$CJ339-SUM($CL339:CV339)&gt;AH338+AX339,AH338+AX339-BO339,$C339-$CJ339-SUM($CL339:CV339))))</f>
        <v>0</v>
      </c>
      <c r="CX339" s="174">
        <f ca="1">IF(AI338&lt;=0,0,IF($C339-$CJ339&lt;=SUM($CL339:CW339),0,IF(BP339+$C339-$CJ339-SUM($CL339:CW339)&gt;AI338+AY339,AI338+AY339-BP339,$C339-$CJ339-SUM($CL339:CW339))))</f>
        <v>0</v>
      </c>
      <c r="CY339" s="174">
        <f ca="1">IF(AJ338&lt;=0,0,IF($C339-$CJ339&lt;=SUM($CL339:CX339),0,IF(BQ339+$C339-$CJ339-SUM($CL339:CX339)&gt;AJ338+AZ339,AJ338+AZ339-BQ339,$C339-$CJ339-SUM($CL339:CX339))))</f>
        <v>0</v>
      </c>
      <c r="CZ339" s="174">
        <f ca="1">IF(AK338&lt;=0,0,IF($C339-$CJ339&lt;=SUM($CL339:CY339),0,IF(BR339+$C339-$CJ339-SUM($CL339:CY339)&gt;AK338+BA339,AK338+BA339-BR339,$C339-$CJ339-SUM($CL339:CY339))))</f>
        <v>0</v>
      </c>
      <c r="DA339" s="176"/>
      <c r="DB339" s="176"/>
    </row>
    <row r="340" spans="1:106">
      <c r="A340" s="165" t="str">
        <f t="shared" ca="1" si="162"/>
        <v/>
      </c>
      <c r="B340" s="166" t="e">
        <f t="shared" ca="1" si="174"/>
        <v>#N/A</v>
      </c>
      <c r="C340" s="169" t="str">
        <f ca="1">IF(A340="","",IF(debteliminator,IF(($E$7-BS340)&lt;0,0,$E$7-BS340),0)+D340)</f>
        <v/>
      </c>
      <c r="D340" s="420"/>
      <c r="E340" s="172">
        <f t="shared" ca="1" si="175"/>
        <v>0</v>
      </c>
      <c r="F340" s="172">
        <f t="shared" ca="1" si="177"/>
        <v>0</v>
      </c>
      <c r="G340" s="172">
        <f t="shared" ca="1" si="178"/>
        <v>0</v>
      </c>
      <c r="H340" s="172">
        <f t="shared" ca="1" si="179"/>
        <v>0</v>
      </c>
      <c r="I340" s="172">
        <f t="shared" ca="1" si="180"/>
        <v>0</v>
      </c>
      <c r="J340" s="172">
        <f t="shared" ca="1" si="181"/>
        <v>0</v>
      </c>
      <c r="K340" s="172">
        <f t="shared" ca="1" si="182"/>
        <v>0</v>
      </c>
      <c r="L340" s="172">
        <f t="shared" ca="1" si="183"/>
        <v>0</v>
      </c>
      <c r="M340" s="172">
        <f t="shared" ca="1" si="184"/>
        <v>0</v>
      </c>
      <c r="N340" s="172">
        <f t="shared" ca="1" si="185"/>
        <v>0</v>
      </c>
      <c r="O340" s="172">
        <f t="shared" ca="1" si="186"/>
        <v>0</v>
      </c>
      <c r="P340" s="172">
        <f t="shared" ca="1" si="187"/>
        <v>0</v>
      </c>
      <c r="Q340" s="172">
        <f t="shared" ca="1" si="188"/>
        <v>0</v>
      </c>
      <c r="R340" s="172">
        <f t="shared" ca="1" si="189"/>
        <v>0</v>
      </c>
      <c r="S340" s="172">
        <f t="shared" ca="1" si="190"/>
        <v>0</v>
      </c>
      <c r="U340" s="169">
        <f t="shared" ca="1" si="163"/>
        <v>0</v>
      </c>
      <c r="V340" s="173">
        <f t="shared" ca="1" si="164"/>
        <v>0</v>
      </c>
      <c r="W340" s="174">
        <f t="shared" ca="1" si="165"/>
        <v>0</v>
      </c>
      <c r="X340" s="174">
        <f t="shared" ca="1" si="197"/>
        <v>0</v>
      </c>
      <c r="Y340" s="174">
        <f t="shared" ca="1" si="197"/>
        <v>0</v>
      </c>
      <c r="Z340" s="174">
        <f t="shared" ca="1" si="197"/>
        <v>0</v>
      </c>
      <c r="AA340" s="174">
        <f t="shared" ca="1" si="197"/>
        <v>0</v>
      </c>
      <c r="AB340" s="174">
        <f t="shared" ca="1" si="197"/>
        <v>0</v>
      </c>
      <c r="AC340" s="174">
        <f t="shared" ca="1" si="197"/>
        <v>0</v>
      </c>
      <c r="AD340" s="174">
        <f t="shared" ca="1" si="197"/>
        <v>0</v>
      </c>
      <c r="AE340" s="174">
        <f t="shared" ca="1" si="197"/>
        <v>0</v>
      </c>
      <c r="AF340" s="174">
        <f t="shared" ca="1" si="197"/>
        <v>0</v>
      </c>
      <c r="AG340" s="174">
        <f t="shared" ca="1" si="197"/>
        <v>0</v>
      </c>
      <c r="AH340" s="174">
        <f t="shared" ca="1" si="197"/>
        <v>0</v>
      </c>
      <c r="AI340" s="174">
        <f t="shared" ca="1" si="197"/>
        <v>0</v>
      </c>
      <c r="AJ340" s="174">
        <f t="shared" ca="1" si="197"/>
        <v>0</v>
      </c>
      <c r="AK340" s="174">
        <f t="shared" ca="1" si="197"/>
        <v>0</v>
      </c>
      <c r="AL340" s="179"/>
      <c r="AM340" s="174">
        <f t="shared" ca="1" si="167"/>
        <v>0</v>
      </c>
      <c r="AN340" s="174">
        <f t="shared" ca="1" si="198"/>
        <v>0</v>
      </c>
      <c r="AO340" s="174">
        <f t="shared" ca="1" si="198"/>
        <v>0</v>
      </c>
      <c r="AP340" s="174">
        <f t="shared" ca="1" si="198"/>
        <v>0</v>
      </c>
      <c r="AQ340" s="174">
        <f t="shared" ca="1" si="198"/>
        <v>0</v>
      </c>
      <c r="AR340" s="174">
        <f t="shared" ca="1" si="198"/>
        <v>0</v>
      </c>
      <c r="AS340" s="174">
        <f t="shared" ca="1" si="198"/>
        <v>0</v>
      </c>
      <c r="AT340" s="174">
        <f t="shared" ca="1" si="198"/>
        <v>0</v>
      </c>
      <c r="AU340" s="174">
        <f t="shared" ca="1" si="198"/>
        <v>0</v>
      </c>
      <c r="AV340" s="174">
        <f t="shared" ca="1" si="198"/>
        <v>0</v>
      </c>
      <c r="AW340" s="174">
        <f t="shared" ca="1" si="198"/>
        <v>0</v>
      </c>
      <c r="AX340" s="174">
        <f t="shared" ca="1" si="198"/>
        <v>0</v>
      </c>
      <c r="AY340" s="174">
        <f t="shared" ca="1" si="198"/>
        <v>0</v>
      </c>
      <c r="AZ340" s="174">
        <f t="shared" ca="1" si="198"/>
        <v>0</v>
      </c>
      <c r="BA340" s="174">
        <f t="shared" ca="1" si="198"/>
        <v>0</v>
      </c>
      <c r="BB340" s="175">
        <f t="shared" ca="1" si="169"/>
        <v>0</v>
      </c>
      <c r="BC340" s="176"/>
      <c r="BD340" s="174">
        <f t="shared" ca="1" si="170"/>
        <v>0</v>
      </c>
      <c r="BE340" s="174">
        <f t="shared" ca="1" si="199"/>
        <v>0</v>
      </c>
      <c r="BF340" s="174">
        <f t="shared" ca="1" si="199"/>
        <v>0</v>
      </c>
      <c r="BG340" s="174">
        <f t="shared" ca="1" si="199"/>
        <v>0</v>
      </c>
      <c r="BH340" s="174">
        <f t="shared" ca="1" si="199"/>
        <v>0</v>
      </c>
      <c r="BI340" s="174">
        <f t="shared" ca="1" si="199"/>
        <v>0</v>
      </c>
      <c r="BJ340" s="174">
        <f t="shared" ca="1" si="199"/>
        <v>0</v>
      </c>
      <c r="BK340" s="174">
        <f t="shared" ca="1" si="199"/>
        <v>0</v>
      </c>
      <c r="BL340" s="174">
        <f t="shared" ca="1" si="199"/>
        <v>0</v>
      </c>
      <c r="BM340" s="174">
        <f t="shared" ca="1" si="199"/>
        <v>0</v>
      </c>
      <c r="BN340" s="174">
        <f t="shared" ca="1" si="199"/>
        <v>0</v>
      </c>
      <c r="BO340" s="174">
        <f t="shared" ca="1" si="199"/>
        <v>0</v>
      </c>
      <c r="BP340" s="174">
        <f t="shared" ca="1" si="199"/>
        <v>0</v>
      </c>
      <c r="BQ340" s="174">
        <f t="shared" ca="1" si="199"/>
        <v>0</v>
      </c>
      <c r="BR340" s="174">
        <f t="shared" ca="1" si="199"/>
        <v>0</v>
      </c>
      <c r="BS340" s="177">
        <f t="shared" ca="1" si="172"/>
        <v>0</v>
      </c>
      <c r="BT340" s="175"/>
      <c r="BU340" s="178">
        <f ca="1">IF(NOT(debteliminator),0,IF(OR(E$11=0,W339+AM340-BD340&lt;=E$11),0,MIN(W339+AM340-BD340-E$11,$C340)))</f>
        <v>0</v>
      </c>
      <c r="BV340" s="174">
        <f ca="1">IF(NOT(debteliminator),0,IF(OR(F$11=0,X339+AN340-BE340&lt;=F$11),0,MIN(X339+AN340-BE340-F$11,$C340-SUM($BU340:BU340))))</f>
        <v>0</v>
      </c>
      <c r="BW340" s="174">
        <f ca="1">IF(NOT(debteliminator),0,IF(OR(G$11=0,Y339+AO340-BF340&lt;=G$11),0,MIN(Y339+AO340-BF340-G$11,$C340-SUM($BU340:BV340))))</f>
        <v>0</v>
      </c>
      <c r="BX340" s="174">
        <f ca="1">IF(NOT(debteliminator),0,IF(OR(H$11=0,Z339+AP340-BG340&lt;=H$11),0,MIN(Z339+AP340-BG340-H$11,$C340-SUM($BU340:BW340))))</f>
        <v>0</v>
      </c>
      <c r="BY340" s="174">
        <f ca="1">IF(NOT(debteliminator),0,IF(OR(I$11=0,AA339+AQ340-BH340&lt;=I$11),0,MIN(AA339+AQ340-BH340-I$11,$C340-SUM($BU340:BX340))))</f>
        <v>0</v>
      </c>
      <c r="BZ340" s="174">
        <f ca="1">IF(NOT(debteliminator),0,IF(OR(J$11=0,AB339+AR340-BI340&lt;=J$11),0,MIN(AB339+AR340-BI340-J$11,$C340-SUM($BU340:BY340))))</f>
        <v>0</v>
      </c>
      <c r="CA340" s="174">
        <f ca="1">IF(NOT(debteliminator),0,IF(OR(K$11=0,AC339+AS340-BJ340&lt;=K$11),0,MIN(AC339+AS340-BJ340-K$11,$C340-SUM($BU340:BZ340))))</f>
        <v>0</v>
      </c>
      <c r="CB340" s="174">
        <f ca="1">IF(NOT(debteliminator),0,IF(OR(L$11=0,AD339+AT340-BK340&lt;=L$11),0,MIN(AD339+AT340-BK340-L$11,$C340-SUM($BU340:CA340))))</f>
        <v>0</v>
      </c>
      <c r="CC340" s="174">
        <f ca="1">IF(NOT(debteliminator),0,IF(OR(M$11=0,AE339+AU340-BL340&lt;=M$11),0,MIN(AE339+AU340-BL340-M$11,$C340-SUM($BU340:CB340))))</f>
        <v>0</v>
      </c>
      <c r="CD340" s="174">
        <f ca="1">IF(NOT(debteliminator),0,IF(OR(N$11=0,AF339+AV340-BM340&lt;=N$11),0,MIN(AF339+AV340-BM340-N$11,$C340-SUM($BU340:CC340))))</f>
        <v>0</v>
      </c>
      <c r="CE340" s="174">
        <f ca="1">IF(NOT(debteliminator),0,IF(OR(O$11=0,AG339+AW340-BN340&lt;=O$11),0,MIN(AG339+AW340-BN340-O$11,$C340-SUM($BU340:CD340))))</f>
        <v>0</v>
      </c>
      <c r="CF340" s="174">
        <f ca="1">IF(NOT(debteliminator),0,IF(OR(P$11=0,AH339+AX340-BO340&lt;=P$11),0,MIN(AH339+AX340-BO340-P$11,$C340-SUM($BU340:CE340))))</f>
        <v>0</v>
      </c>
      <c r="CG340" s="174">
        <f ca="1">IF(NOT(debteliminator),0,IF(OR(Q$11=0,AI339+AY340-BP340&lt;=Q$11),0,MIN(AI339+AY340-BP340-Q$11,$C340-SUM($BU340:CF340))))</f>
        <v>0</v>
      </c>
      <c r="CH340" s="174">
        <f ca="1">IF(NOT(debteliminator),0,IF(OR(R$11=0,AJ339+AZ340-BQ340&lt;=R$11),0,MIN(AJ339+AZ340-BQ340-R$11,$C340-SUM($BU340:CG340))))</f>
        <v>0</v>
      </c>
      <c r="CI340" s="174">
        <f ca="1">IF(NOT(debteliminator),0,IF(OR(S$11=0,AK339+BA340-BR340&lt;=S$11),0,MIN(AK339+BA340-BR340-S$11,$C340-SUM($BU340:CH340))))</f>
        <v>0</v>
      </c>
      <c r="CJ340" s="177">
        <f t="shared" ca="1" si="173"/>
        <v>0</v>
      </c>
      <c r="CL340" s="178">
        <f t="shared" ca="1" si="176"/>
        <v>0</v>
      </c>
      <c r="CM340" s="174">
        <f ca="1">IF(X339&lt;=0,0,IF($C340-$CJ340&lt;=SUM($CL340:CL340),0,IF(BE340+$C340-$CJ340-SUM($CL340:CL340)&gt;X339+AN340,X339+AN340-BE340,$C340-$CJ340-SUM($CL340:CL340))))</f>
        <v>0</v>
      </c>
      <c r="CN340" s="174">
        <f ca="1">IF(Y339&lt;=0,0,IF($C340-$CJ340&lt;=SUM($CL340:CM340),0,IF(BF340+$C340-$CJ340-SUM($CL340:CM340)&gt;Y339+AO340,Y339+AO340-BF340,$C340-$CJ340-SUM($CL340:CM340))))</f>
        <v>0</v>
      </c>
      <c r="CO340" s="174">
        <f ca="1">IF(Z339&lt;=0,0,IF($C340-$CJ340&lt;=SUM($CL340:CN340),0,IF(BG340+$C340-$CJ340-SUM($CL340:CN340)&gt;Z339+AP340,Z339+AP340-BG340,$C340-$CJ340-SUM($CL340:CN340))))</f>
        <v>0</v>
      </c>
      <c r="CP340" s="174">
        <f ca="1">IF(AA339&lt;=0,0,IF($C340-$CJ340&lt;=SUM($CL340:CO340),0,IF(BH340+$C340-$CJ340-SUM($CL340:CO340)&gt;AA339+AQ340,AA339+AQ340-BH340,$C340-$CJ340-SUM($CL340:CO340))))</f>
        <v>0</v>
      </c>
      <c r="CQ340" s="174">
        <f ca="1">IF(AB339&lt;=0,0,IF($C340-$CJ340&lt;=SUM($CL340:CP340),0,IF(BI340+$C340-$CJ340-SUM($CL340:CP340)&gt;AB339+AR340,AB339+AR340-BI340,$C340-$CJ340-SUM($CL340:CP340))))</f>
        <v>0</v>
      </c>
      <c r="CR340" s="174">
        <f ca="1">IF(AC339&lt;=0,0,IF($C340-$CJ340&lt;=SUM($CL340:CQ340),0,IF(BJ340+$C340-$CJ340-SUM($CL340:CQ340)&gt;AC339+AS340,AC339+AS340-BJ340,$C340-$CJ340-SUM($CL340:CQ340))))</f>
        <v>0</v>
      </c>
      <c r="CS340" s="174">
        <f ca="1">IF(AD339&lt;=0,0,IF($C340-$CJ340&lt;=SUM($CL340:CR340),0,IF(BK340+$C340-$CJ340-SUM($CL340:CR340)&gt;AD339+AT340,AD339+AT340-BK340,$C340-$CJ340-SUM($CL340:CR340))))</f>
        <v>0</v>
      </c>
      <c r="CT340" s="174">
        <f ca="1">IF(AE339&lt;=0,0,IF($C340-$CJ340&lt;=SUM($CL340:CS340),0,IF(BL340+$C340-$CJ340-SUM($CL340:CS340)&gt;AE339+AU340,AE339+AU340-BL340,$C340-$CJ340-SUM($CL340:CS340))))</f>
        <v>0</v>
      </c>
      <c r="CU340" s="174">
        <f ca="1">IF(AF339&lt;=0,0,IF($C340-$CJ340&lt;=SUM($CL340:CT340),0,IF(BM340+$C340-$CJ340-SUM($CL340:CT340)&gt;AF339+AV340,AF339+AV340-BM340,$C340-$CJ340-SUM($CL340:CT340))))</f>
        <v>0</v>
      </c>
      <c r="CV340" s="174">
        <f ca="1">IF(AG339&lt;=0,0,IF($C340-$CJ340&lt;=SUM($CL340:CU340),0,IF(BN340+$C340-$CJ340-SUM($CL340:CU340)&gt;AG339+AW340,AG339+AW340-BN340,$C340-$CJ340-SUM($CL340:CU340))))</f>
        <v>0</v>
      </c>
      <c r="CW340" s="174">
        <f ca="1">IF(AH339&lt;=0,0,IF($C340-$CJ340&lt;=SUM($CL340:CV340),0,IF(BO340+$C340-$CJ340-SUM($CL340:CV340)&gt;AH339+AX340,AH339+AX340-BO340,$C340-$CJ340-SUM($CL340:CV340))))</f>
        <v>0</v>
      </c>
      <c r="CX340" s="174">
        <f ca="1">IF(AI339&lt;=0,0,IF($C340-$CJ340&lt;=SUM($CL340:CW340),0,IF(BP340+$C340-$CJ340-SUM($CL340:CW340)&gt;AI339+AY340,AI339+AY340-BP340,$C340-$CJ340-SUM($CL340:CW340))))</f>
        <v>0</v>
      </c>
      <c r="CY340" s="174">
        <f ca="1">IF(AJ339&lt;=0,0,IF($C340-$CJ340&lt;=SUM($CL340:CX340),0,IF(BQ340+$C340-$CJ340-SUM($CL340:CX340)&gt;AJ339+AZ340,AJ339+AZ340-BQ340,$C340-$CJ340-SUM($CL340:CX340))))</f>
        <v>0</v>
      </c>
      <c r="CZ340" s="174">
        <f ca="1">IF(AK339&lt;=0,0,IF($C340-$CJ340&lt;=SUM($CL340:CY340),0,IF(BR340+$C340-$CJ340-SUM($CL340:CY340)&gt;AK339+BA340,AK339+BA340-BR340,$C340-$CJ340-SUM($CL340:CY340))))</f>
        <v>0</v>
      </c>
      <c r="DA340" s="176"/>
      <c r="DB340" s="176"/>
    </row>
    <row r="341" spans="1:106">
      <c r="A341" s="165" t="str">
        <f t="shared" ca="1" si="162"/>
        <v/>
      </c>
      <c r="B341" s="166" t="e">
        <f t="shared" ca="1" si="174"/>
        <v>#N/A</v>
      </c>
      <c r="C341" s="169" t="str">
        <f ca="1">IF(A341="","",IF(debteliminator,IF(($E$7-BS341)&lt;0,0,$E$7-BS341),0)+D341)</f>
        <v/>
      </c>
      <c r="D341" s="420"/>
      <c r="E341" s="172">
        <f t="shared" ca="1" si="175"/>
        <v>0</v>
      </c>
      <c r="F341" s="172">
        <f t="shared" ca="1" si="177"/>
        <v>0</v>
      </c>
      <c r="G341" s="172">
        <f t="shared" ca="1" si="178"/>
        <v>0</v>
      </c>
      <c r="H341" s="172">
        <f t="shared" ca="1" si="179"/>
        <v>0</v>
      </c>
      <c r="I341" s="172">
        <f t="shared" ca="1" si="180"/>
        <v>0</v>
      </c>
      <c r="J341" s="172">
        <f t="shared" ca="1" si="181"/>
        <v>0</v>
      </c>
      <c r="K341" s="172">
        <f t="shared" ca="1" si="182"/>
        <v>0</v>
      </c>
      <c r="L341" s="172">
        <f t="shared" ca="1" si="183"/>
        <v>0</v>
      </c>
      <c r="M341" s="172">
        <f t="shared" ca="1" si="184"/>
        <v>0</v>
      </c>
      <c r="N341" s="172">
        <f t="shared" ca="1" si="185"/>
        <v>0</v>
      </c>
      <c r="O341" s="172">
        <f t="shared" ca="1" si="186"/>
        <v>0</v>
      </c>
      <c r="P341" s="172">
        <f t="shared" ca="1" si="187"/>
        <v>0</v>
      </c>
      <c r="Q341" s="172">
        <f t="shared" ca="1" si="188"/>
        <v>0</v>
      </c>
      <c r="R341" s="172">
        <f t="shared" ca="1" si="189"/>
        <v>0</v>
      </c>
      <c r="S341" s="172">
        <f t="shared" ca="1" si="190"/>
        <v>0</v>
      </c>
      <c r="U341" s="169">
        <f t="shared" ca="1" si="163"/>
        <v>0</v>
      </c>
      <c r="V341" s="173">
        <f t="shared" ca="1" si="164"/>
        <v>0</v>
      </c>
      <c r="W341" s="174">
        <f t="shared" ca="1" si="165"/>
        <v>0</v>
      </c>
      <c r="X341" s="174">
        <f t="shared" ca="1" si="197"/>
        <v>0</v>
      </c>
      <c r="Y341" s="174">
        <f t="shared" ca="1" si="197"/>
        <v>0</v>
      </c>
      <c r="Z341" s="174">
        <f t="shared" ca="1" si="197"/>
        <v>0</v>
      </c>
      <c r="AA341" s="174">
        <f t="shared" ca="1" si="197"/>
        <v>0</v>
      </c>
      <c r="AB341" s="174">
        <f t="shared" ca="1" si="197"/>
        <v>0</v>
      </c>
      <c r="AC341" s="174">
        <f t="shared" ca="1" si="197"/>
        <v>0</v>
      </c>
      <c r="AD341" s="174">
        <f t="shared" ca="1" si="197"/>
        <v>0</v>
      </c>
      <c r="AE341" s="174">
        <f t="shared" ca="1" si="197"/>
        <v>0</v>
      </c>
      <c r="AF341" s="174">
        <f t="shared" ca="1" si="197"/>
        <v>0</v>
      </c>
      <c r="AG341" s="174">
        <f t="shared" ca="1" si="197"/>
        <v>0</v>
      </c>
      <c r="AH341" s="174">
        <f t="shared" ca="1" si="197"/>
        <v>0</v>
      </c>
      <c r="AI341" s="174">
        <f t="shared" ca="1" si="197"/>
        <v>0</v>
      </c>
      <c r="AJ341" s="174">
        <f t="shared" ca="1" si="197"/>
        <v>0</v>
      </c>
      <c r="AK341" s="174">
        <f t="shared" ca="1" si="197"/>
        <v>0</v>
      </c>
      <c r="AL341" s="179"/>
      <c r="AM341" s="174">
        <f t="shared" ca="1" si="167"/>
        <v>0</v>
      </c>
      <c r="AN341" s="174">
        <f t="shared" ca="1" si="198"/>
        <v>0</v>
      </c>
      <c r="AO341" s="174">
        <f t="shared" ca="1" si="198"/>
        <v>0</v>
      </c>
      <c r="AP341" s="174">
        <f t="shared" ca="1" si="198"/>
        <v>0</v>
      </c>
      <c r="AQ341" s="174">
        <f t="shared" ca="1" si="198"/>
        <v>0</v>
      </c>
      <c r="AR341" s="174">
        <f t="shared" ca="1" si="198"/>
        <v>0</v>
      </c>
      <c r="AS341" s="174">
        <f t="shared" ca="1" si="198"/>
        <v>0</v>
      </c>
      <c r="AT341" s="174">
        <f t="shared" ca="1" si="198"/>
        <v>0</v>
      </c>
      <c r="AU341" s="174">
        <f t="shared" ca="1" si="198"/>
        <v>0</v>
      </c>
      <c r="AV341" s="174">
        <f t="shared" ca="1" si="198"/>
        <v>0</v>
      </c>
      <c r="AW341" s="174">
        <f t="shared" ca="1" si="198"/>
        <v>0</v>
      </c>
      <c r="AX341" s="174">
        <f t="shared" ca="1" si="198"/>
        <v>0</v>
      </c>
      <c r="AY341" s="174">
        <f t="shared" ca="1" si="198"/>
        <v>0</v>
      </c>
      <c r="AZ341" s="174">
        <f t="shared" ca="1" si="198"/>
        <v>0</v>
      </c>
      <c r="BA341" s="174">
        <f t="shared" ca="1" si="198"/>
        <v>0</v>
      </c>
      <c r="BB341" s="175">
        <f t="shared" ca="1" si="169"/>
        <v>0</v>
      </c>
      <c r="BC341" s="176"/>
      <c r="BD341" s="174">
        <f t="shared" ca="1" si="170"/>
        <v>0</v>
      </c>
      <c r="BE341" s="174">
        <f t="shared" ca="1" si="199"/>
        <v>0</v>
      </c>
      <c r="BF341" s="174">
        <f t="shared" ca="1" si="199"/>
        <v>0</v>
      </c>
      <c r="BG341" s="174">
        <f t="shared" ca="1" si="199"/>
        <v>0</v>
      </c>
      <c r="BH341" s="174">
        <f t="shared" ca="1" si="199"/>
        <v>0</v>
      </c>
      <c r="BI341" s="174">
        <f t="shared" ca="1" si="199"/>
        <v>0</v>
      </c>
      <c r="BJ341" s="174">
        <f t="shared" ca="1" si="199"/>
        <v>0</v>
      </c>
      <c r="BK341" s="174">
        <f t="shared" ca="1" si="199"/>
        <v>0</v>
      </c>
      <c r="BL341" s="174">
        <f t="shared" ca="1" si="199"/>
        <v>0</v>
      </c>
      <c r="BM341" s="174">
        <f t="shared" ca="1" si="199"/>
        <v>0</v>
      </c>
      <c r="BN341" s="174">
        <f t="shared" ca="1" si="199"/>
        <v>0</v>
      </c>
      <c r="BO341" s="174">
        <f t="shared" ca="1" si="199"/>
        <v>0</v>
      </c>
      <c r="BP341" s="174">
        <f t="shared" ca="1" si="199"/>
        <v>0</v>
      </c>
      <c r="BQ341" s="174">
        <f t="shared" ca="1" si="199"/>
        <v>0</v>
      </c>
      <c r="BR341" s="174">
        <f t="shared" ca="1" si="199"/>
        <v>0</v>
      </c>
      <c r="BS341" s="177">
        <f t="shared" ca="1" si="172"/>
        <v>0</v>
      </c>
      <c r="BT341" s="175"/>
      <c r="BU341" s="178">
        <f ca="1">IF(NOT(debteliminator),0,IF(OR(E$11=0,W340+AM341-BD341&lt;=E$11),0,MIN(W340+AM341-BD341-E$11,$C341)))</f>
        <v>0</v>
      </c>
      <c r="BV341" s="174">
        <f ca="1">IF(NOT(debteliminator),0,IF(OR(F$11=0,X340+AN341-BE341&lt;=F$11),0,MIN(X340+AN341-BE341-F$11,$C341-SUM($BU341:BU341))))</f>
        <v>0</v>
      </c>
      <c r="BW341" s="174">
        <f ca="1">IF(NOT(debteliminator),0,IF(OR(G$11=0,Y340+AO341-BF341&lt;=G$11),0,MIN(Y340+AO341-BF341-G$11,$C341-SUM($BU341:BV341))))</f>
        <v>0</v>
      </c>
      <c r="BX341" s="174">
        <f ca="1">IF(NOT(debteliminator),0,IF(OR(H$11=0,Z340+AP341-BG341&lt;=H$11),0,MIN(Z340+AP341-BG341-H$11,$C341-SUM($BU341:BW341))))</f>
        <v>0</v>
      </c>
      <c r="BY341" s="174">
        <f ca="1">IF(NOT(debteliminator),0,IF(OR(I$11=0,AA340+AQ341-BH341&lt;=I$11),0,MIN(AA340+AQ341-BH341-I$11,$C341-SUM($BU341:BX341))))</f>
        <v>0</v>
      </c>
      <c r="BZ341" s="174">
        <f ca="1">IF(NOT(debteliminator),0,IF(OR(J$11=0,AB340+AR341-BI341&lt;=J$11),0,MIN(AB340+AR341-BI341-J$11,$C341-SUM($BU341:BY341))))</f>
        <v>0</v>
      </c>
      <c r="CA341" s="174">
        <f ca="1">IF(NOT(debteliminator),0,IF(OR(K$11=0,AC340+AS341-BJ341&lt;=K$11),0,MIN(AC340+AS341-BJ341-K$11,$C341-SUM($BU341:BZ341))))</f>
        <v>0</v>
      </c>
      <c r="CB341" s="174">
        <f ca="1">IF(NOT(debteliminator),0,IF(OR(L$11=0,AD340+AT341-BK341&lt;=L$11),0,MIN(AD340+AT341-BK341-L$11,$C341-SUM($BU341:CA341))))</f>
        <v>0</v>
      </c>
      <c r="CC341" s="174">
        <f ca="1">IF(NOT(debteliminator),0,IF(OR(M$11=0,AE340+AU341-BL341&lt;=M$11),0,MIN(AE340+AU341-BL341-M$11,$C341-SUM($BU341:CB341))))</f>
        <v>0</v>
      </c>
      <c r="CD341" s="174">
        <f ca="1">IF(NOT(debteliminator),0,IF(OR(N$11=0,AF340+AV341-BM341&lt;=N$11),0,MIN(AF340+AV341-BM341-N$11,$C341-SUM($BU341:CC341))))</f>
        <v>0</v>
      </c>
      <c r="CE341" s="174">
        <f ca="1">IF(NOT(debteliminator),0,IF(OR(O$11=0,AG340+AW341-BN341&lt;=O$11),0,MIN(AG340+AW341-BN341-O$11,$C341-SUM($BU341:CD341))))</f>
        <v>0</v>
      </c>
      <c r="CF341" s="174">
        <f ca="1">IF(NOT(debteliminator),0,IF(OR(P$11=0,AH340+AX341-BO341&lt;=P$11),0,MIN(AH340+AX341-BO341-P$11,$C341-SUM($BU341:CE341))))</f>
        <v>0</v>
      </c>
      <c r="CG341" s="174">
        <f ca="1">IF(NOT(debteliminator),0,IF(OR(Q$11=0,AI340+AY341-BP341&lt;=Q$11),0,MIN(AI340+AY341-BP341-Q$11,$C341-SUM($BU341:CF341))))</f>
        <v>0</v>
      </c>
      <c r="CH341" s="174">
        <f ca="1">IF(NOT(debteliminator),0,IF(OR(R$11=0,AJ340+AZ341-BQ341&lt;=R$11),0,MIN(AJ340+AZ341-BQ341-R$11,$C341-SUM($BU341:CG341))))</f>
        <v>0</v>
      </c>
      <c r="CI341" s="174">
        <f ca="1">IF(NOT(debteliminator),0,IF(OR(S$11=0,AK340+BA341-BR341&lt;=S$11),0,MIN(AK340+BA341-BR341-S$11,$C341-SUM($BU341:CH341))))</f>
        <v>0</v>
      </c>
      <c r="CJ341" s="177">
        <f t="shared" ca="1" si="173"/>
        <v>0</v>
      </c>
      <c r="CL341" s="178">
        <f t="shared" ca="1" si="176"/>
        <v>0</v>
      </c>
      <c r="CM341" s="174">
        <f ca="1">IF(X340&lt;=0,0,IF($C341-$CJ341&lt;=SUM($CL341:CL341),0,IF(BE341+$C341-$CJ341-SUM($CL341:CL341)&gt;X340+AN341,X340+AN341-BE341,$C341-$CJ341-SUM($CL341:CL341))))</f>
        <v>0</v>
      </c>
      <c r="CN341" s="174">
        <f ca="1">IF(Y340&lt;=0,0,IF($C341-$CJ341&lt;=SUM($CL341:CM341),0,IF(BF341+$C341-$CJ341-SUM($CL341:CM341)&gt;Y340+AO341,Y340+AO341-BF341,$C341-$CJ341-SUM($CL341:CM341))))</f>
        <v>0</v>
      </c>
      <c r="CO341" s="174">
        <f ca="1">IF(Z340&lt;=0,0,IF($C341-$CJ341&lt;=SUM($CL341:CN341),0,IF(BG341+$C341-$CJ341-SUM($CL341:CN341)&gt;Z340+AP341,Z340+AP341-BG341,$C341-$CJ341-SUM($CL341:CN341))))</f>
        <v>0</v>
      </c>
      <c r="CP341" s="174">
        <f ca="1">IF(AA340&lt;=0,0,IF($C341-$CJ341&lt;=SUM($CL341:CO341),0,IF(BH341+$C341-$CJ341-SUM($CL341:CO341)&gt;AA340+AQ341,AA340+AQ341-BH341,$C341-$CJ341-SUM($CL341:CO341))))</f>
        <v>0</v>
      </c>
      <c r="CQ341" s="174">
        <f ca="1">IF(AB340&lt;=0,0,IF($C341-$CJ341&lt;=SUM($CL341:CP341),0,IF(BI341+$C341-$CJ341-SUM($CL341:CP341)&gt;AB340+AR341,AB340+AR341-BI341,$C341-$CJ341-SUM($CL341:CP341))))</f>
        <v>0</v>
      </c>
      <c r="CR341" s="174">
        <f ca="1">IF(AC340&lt;=0,0,IF($C341-$CJ341&lt;=SUM($CL341:CQ341),0,IF(BJ341+$C341-$CJ341-SUM($CL341:CQ341)&gt;AC340+AS341,AC340+AS341-BJ341,$C341-$CJ341-SUM($CL341:CQ341))))</f>
        <v>0</v>
      </c>
      <c r="CS341" s="174">
        <f ca="1">IF(AD340&lt;=0,0,IF($C341-$CJ341&lt;=SUM($CL341:CR341),0,IF(BK341+$C341-$CJ341-SUM($CL341:CR341)&gt;AD340+AT341,AD340+AT341-BK341,$C341-$CJ341-SUM($CL341:CR341))))</f>
        <v>0</v>
      </c>
      <c r="CT341" s="174">
        <f ca="1">IF(AE340&lt;=0,0,IF($C341-$CJ341&lt;=SUM($CL341:CS341),0,IF(BL341+$C341-$CJ341-SUM($CL341:CS341)&gt;AE340+AU341,AE340+AU341-BL341,$C341-$CJ341-SUM($CL341:CS341))))</f>
        <v>0</v>
      </c>
      <c r="CU341" s="174">
        <f ca="1">IF(AF340&lt;=0,0,IF($C341-$CJ341&lt;=SUM($CL341:CT341),0,IF(BM341+$C341-$CJ341-SUM($CL341:CT341)&gt;AF340+AV341,AF340+AV341-BM341,$C341-$CJ341-SUM($CL341:CT341))))</f>
        <v>0</v>
      </c>
      <c r="CV341" s="174">
        <f ca="1">IF(AG340&lt;=0,0,IF($C341-$CJ341&lt;=SUM($CL341:CU341),0,IF(BN341+$C341-$CJ341-SUM($CL341:CU341)&gt;AG340+AW341,AG340+AW341-BN341,$C341-$CJ341-SUM($CL341:CU341))))</f>
        <v>0</v>
      </c>
      <c r="CW341" s="174">
        <f ca="1">IF(AH340&lt;=0,0,IF($C341-$CJ341&lt;=SUM($CL341:CV341),0,IF(BO341+$C341-$CJ341-SUM($CL341:CV341)&gt;AH340+AX341,AH340+AX341-BO341,$C341-$CJ341-SUM($CL341:CV341))))</f>
        <v>0</v>
      </c>
      <c r="CX341" s="174">
        <f ca="1">IF(AI340&lt;=0,0,IF($C341-$CJ341&lt;=SUM($CL341:CW341),0,IF(BP341+$C341-$CJ341-SUM($CL341:CW341)&gt;AI340+AY341,AI340+AY341-BP341,$C341-$CJ341-SUM($CL341:CW341))))</f>
        <v>0</v>
      </c>
      <c r="CY341" s="174">
        <f ca="1">IF(AJ340&lt;=0,0,IF($C341-$CJ341&lt;=SUM($CL341:CX341),0,IF(BQ341+$C341-$CJ341-SUM($CL341:CX341)&gt;AJ340+AZ341,AJ340+AZ341-BQ341,$C341-$CJ341-SUM($CL341:CX341))))</f>
        <v>0</v>
      </c>
      <c r="CZ341" s="174">
        <f ca="1">IF(AK340&lt;=0,0,IF($C341-$CJ341&lt;=SUM($CL341:CY341),0,IF(BR341+$C341-$CJ341-SUM($CL341:CY341)&gt;AK340+BA341,AK340+BA341-BR341,$C341-$CJ341-SUM($CL341:CY341))))</f>
        <v>0</v>
      </c>
      <c r="DA341" s="176"/>
      <c r="DB341" s="176"/>
    </row>
    <row r="342" spans="1:106">
      <c r="A342" s="165" t="str">
        <f t="shared" ca="1" si="162"/>
        <v/>
      </c>
      <c r="B342" s="166" t="e">
        <f t="shared" ca="1" si="174"/>
        <v>#N/A</v>
      </c>
      <c r="C342" s="169" t="str">
        <f ca="1">IF(A342="","",IF(debteliminator,IF(($E$7-BS342)&lt;0,0,$E$7-BS342),0)+D342)</f>
        <v/>
      </c>
      <c r="D342" s="420"/>
      <c r="E342" s="172">
        <f t="shared" ca="1" si="175"/>
        <v>0</v>
      </c>
      <c r="F342" s="172">
        <f t="shared" ca="1" si="177"/>
        <v>0</v>
      </c>
      <c r="G342" s="172">
        <f t="shared" ca="1" si="178"/>
        <v>0</v>
      </c>
      <c r="H342" s="172">
        <f t="shared" ca="1" si="179"/>
        <v>0</v>
      </c>
      <c r="I342" s="172">
        <f t="shared" ca="1" si="180"/>
        <v>0</v>
      </c>
      <c r="J342" s="172">
        <f t="shared" ca="1" si="181"/>
        <v>0</v>
      </c>
      <c r="K342" s="172">
        <f t="shared" ca="1" si="182"/>
        <v>0</v>
      </c>
      <c r="L342" s="172">
        <f t="shared" ca="1" si="183"/>
        <v>0</v>
      </c>
      <c r="M342" s="172">
        <f t="shared" ca="1" si="184"/>
        <v>0</v>
      </c>
      <c r="N342" s="172">
        <f t="shared" ca="1" si="185"/>
        <v>0</v>
      </c>
      <c r="O342" s="172">
        <f t="shared" ca="1" si="186"/>
        <v>0</v>
      </c>
      <c r="P342" s="172">
        <f t="shared" ca="1" si="187"/>
        <v>0</v>
      </c>
      <c r="Q342" s="172">
        <f t="shared" ca="1" si="188"/>
        <v>0</v>
      </c>
      <c r="R342" s="172">
        <f t="shared" ca="1" si="189"/>
        <v>0</v>
      </c>
      <c r="S342" s="172">
        <f t="shared" ca="1" si="190"/>
        <v>0</v>
      </c>
      <c r="U342" s="169">
        <f t="shared" ca="1" si="163"/>
        <v>0</v>
      </c>
      <c r="V342" s="173">
        <f t="shared" ca="1" si="164"/>
        <v>0</v>
      </c>
      <c r="W342" s="174">
        <f t="shared" ca="1" si="165"/>
        <v>0</v>
      </c>
      <c r="X342" s="174">
        <f t="shared" ca="1" si="197"/>
        <v>0</v>
      </c>
      <c r="Y342" s="174">
        <f t="shared" ca="1" si="197"/>
        <v>0</v>
      </c>
      <c r="Z342" s="174">
        <f t="shared" ca="1" si="197"/>
        <v>0</v>
      </c>
      <c r="AA342" s="174">
        <f t="shared" ca="1" si="197"/>
        <v>0</v>
      </c>
      <c r="AB342" s="174">
        <f t="shared" ca="1" si="197"/>
        <v>0</v>
      </c>
      <c r="AC342" s="174">
        <f t="shared" ca="1" si="197"/>
        <v>0</v>
      </c>
      <c r="AD342" s="174">
        <f t="shared" ca="1" si="197"/>
        <v>0</v>
      </c>
      <c r="AE342" s="174">
        <f t="shared" ca="1" si="197"/>
        <v>0</v>
      </c>
      <c r="AF342" s="174">
        <f t="shared" ca="1" si="197"/>
        <v>0</v>
      </c>
      <c r="AG342" s="174">
        <f t="shared" ca="1" si="197"/>
        <v>0</v>
      </c>
      <c r="AH342" s="174">
        <f t="shared" ca="1" si="197"/>
        <v>0</v>
      </c>
      <c r="AI342" s="174">
        <f t="shared" ca="1" si="197"/>
        <v>0</v>
      </c>
      <c r="AJ342" s="174">
        <f t="shared" ca="1" si="197"/>
        <v>0</v>
      </c>
      <c r="AK342" s="174">
        <f t="shared" ca="1" si="197"/>
        <v>0</v>
      </c>
      <c r="AL342" s="179"/>
      <c r="AM342" s="174">
        <f t="shared" ca="1" si="167"/>
        <v>0</v>
      </c>
      <c r="AN342" s="174">
        <f t="shared" ca="1" si="198"/>
        <v>0</v>
      </c>
      <c r="AO342" s="174">
        <f t="shared" ca="1" si="198"/>
        <v>0</v>
      </c>
      <c r="AP342" s="174">
        <f t="shared" ca="1" si="198"/>
        <v>0</v>
      </c>
      <c r="AQ342" s="174">
        <f t="shared" ca="1" si="198"/>
        <v>0</v>
      </c>
      <c r="AR342" s="174">
        <f t="shared" ca="1" si="198"/>
        <v>0</v>
      </c>
      <c r="AS342" s="174">
        <f t="shared" ca="1" si="198"/>
        <v>0</v>
      </c>
      <c r="AT342" s="174">
        <f t="shared" ca="1" si="198"/>
        <v>0</v>
      </c>
      <c r="AU342" s="174">
        <f t="shared" ca="1" si="198"/>
        <v>0</v>
      </c>
      <c r="AV342" s="174">
        <f t="shared" ca="1" si="198"/>
        <v>0</v>
      </c>
      <c r="AW342" s="174">
        <f t="shared" ca="1" si="198"/>
        <v>0</v>
      </c>
      <c r="AX342" s="174">
        <f t="shared" ca="1" si="198"/>
        <v>0</v>
      </c>
      <c r="AY342" s="174">
        <f t="shared" ca="1" si="198"/>
        <v>0</v>
      </c>
      <c r="AZ342" s="174">
        <f t="shared" ca="1" si="198"/>
        <v>0</v>
      </c>
      <c r="BA342" s="174">
        <f t="shared" ca="1" si="198"/>
        <v>0</v>
      </c>
      <c r="BB342" s="175">
        <f t="shared" ca="1" si="169"/>
        <v>0</v>
      </c>
      <c r="BC342" s="176"/>
      <c r="BD342" s="174">
        <f t="shared" ca="1" si="170"/>
        <v>0</v>
      </c>
      <c r="BE342" s="174">
        <f t="shared" ca="1" si="199"/>
        <v>0</v>
      </c>
      <c r="BF342" s="174">
        <f t="shared" ca="1" si="199"/>
        <v>0</v>
      </c>
      <c r="BG342" s="174">
        <f t="shared" ca="1" si="199"/>
        <v>0</v>
      </c>
      <c r="BH342" s="174">
        <f t="shared" ca="1" si="199"/>
        <v>0</v>
      </c>
      <c r="BI342" s="174">
        <f t="shared" ca="1" si="199"/>
        <v>0</v>
      </c>
      <c r="BJ342" s="174">
        <f t="shared" ca="1" si="199"/>
        <v>0</v>
      </c>
      <c r="BK342" s="174">
        <f t="shared" ca="1" si="199"/>
        <v>0</v>
      </c>
      <c r="BL342" s="174">
        <f t="shared" ca="1" si="199"/>
        <v>0</v>
      </c>
      <c r="BM342" s="174">
        <f t="shared" ca="1" si="199"/>
        <v>0</v>
      </c>
      <c r="BN342" s="174">
        <f t="shared" ca="1" si="199"/>
        <v>0</v>
      </c>
      <c r="BO342" s="174">
        <f t="shared" ca="1" si="199"/>
        <v>0</v>
      </c>
      <c r="BP342" s="174">
        <f t="shared" ca="1" si="199"/>
        <v>0</v>
      </c>
      <c r="BQ342" s="174">
        <f t="shared" ca="1" si="199"/>
        <v>0</v>
      </c>
      <c r="BR342" s="174">
        <f t="shared" ca="1" si="199"/>
        <v>0</v>
      </c>
      <c r="BS342" s="177">
        <f t="shared" ca="1" si="172"/>
        <v>0</v>
      </c>
      <c r="BT342" s="175"/>
      <c r="BU342" s="178">
        <f ca="1">IF(NOT(debteliminator),0,IF(OR(E$11=0,W341+AM342-BD342&lt;=E$11),0,MIN(W341+AM342-BD342-E$11,$C342)))</f>
        <v>0</v>
      </c>
      <c r="BV342" s="174">
        <f ca="1">IF(NOT(debteliminator),0,IF(OR(F$11=0,X341+AN342-BE342&lt;=F$11),0,MIN(X341+AN342-BE342-F$11,$C342-SUM($BU342:BU342))))</f>
        <v>0</v>
      </c>
      <c r="BW342" s="174">
        <f ca="1">IF(NOT(debteliminator),0,IF(OR(G$11=0,Y341+AO342-BF342&lt;=G$11),0,MIN(Y341+AO342-BF342-G$11,$C342-SUM($BU342:BV342))))</f>
        <v>0</v>
      </c>
      <c r="BX342" s="174">
        <f ca="1">IF(NOT(debteliminator),0,IF(OR(H$11=0,Z341+AP342-BG342&lt;=H$11),0,MIN(Z341+AP342-BG342-H$11,$C342-SUM($BU342:BW342))))</f>
        <v>0</v>
      </c>
      <c r="BY342" s="174">
        <f ca="1">IF(NOT(debteliminator),0,IF(OR(I$11=0,AA341+AQ342-BH342&lt;=I$11),0,MIN(AA341+AQ342-BH342-I$11,$C342-SUM($BU342:BX342))))</f>
        <v>0</v>
      </c>
      <c r="BZ342" s="174">
        <f ca="1">IF(NOT(debteliminator),0,IF(OR(J$11=0,AB341+AR342-BI342&lt;=J$11),0,MIN(AB341+AR342-BI342-J$11,$C342-SUM($BU342:BY342))))</f>
        <v>0</v>
      </c>
      <c r="CA342" s="174">
        <f ca="1">IF(NOT(debteliminator),0,IF(OR(K$11=0,AC341+AS342-BJ342&lt;=K$11),0,MIN(AC341+AS342-BJ342-K$11,$C342-SUM($BU342:BZ342))))</f>
        <v>0</v>
      </c>
      <c r="CB342" s="174">
        <f ca="1">IF(NOT(debteliminator),0,IF(OR(L$11=0,AD341+AT342-BK342&lt;=L$11),0,MIN(AD341+AT342-BK342-L$11,$C342-SUM($BU342:CA342))))</f>
        <v>0</v>
      </c>
      <c r="CC342" s="174">
        <f ca="1">IF(NOT(debteliminator),0,IF(OR(M$11=0,AE341+AU342-BL342&lt;=M$11),0,MIN(AE341+AU342-BL342-M$11,$C342-SUM($BU342:CB342))))</f>
        <v>0</v>
      </c>
      <c r="CD342" s="174">
        <f ca="1">IF(NOT(debteliminator),0,IF(OR(N$11=0,AF341+AV342-BM342&lt;=N$11),0,MIN(AF341+AV342-BM342-N$11,$C342-SUM($BU342:CC342))))</f>
        <v>0</v>
      </c>
      <c r="CE342" s="174">
        <f ca="1">IF(NOT(debteliminator),0,IF(OR(O$11=0,AG341+AW342-BN342&lt;=O$11),0,MIN(AG341+AW342-BN342-O$11,$C342-SUM($BU342:CD342))))</f>
        <v>0</v>
      </c>
      <c r="CF342" s="174">
        <f ca="1">IF(NOT(debteliminator),0,IF(OR(P$11=0,AH341+AX342-BO342&lt;=P$11),0,MIN(AH341+AX342-BO342-P$11,$C342-SUM($BU342:CE342))))</f>
        <v>0</v>
      </c>
      <c r="CG342" s="174">
        <f ca="1">IF(NOT(debteliminator),0,IF(OR(Q$11=0,AI341+AY342-BP342&lt;=Q$11),0,MIN(AI341+AY342-BP342-Q$11,$C342-SUM($BU342:CF342))))</f>
        <v>0</v>
      </c>
      <c r="CH342" s="174">
        <f ca="1">IF(NOT(debteliminator),0,IF(OR(R$11=0,AJ341+AZ342-BQ342&lt;=R$11),0,MIN(AJ341+AZ342-BQ342-R$11,$C342-SUM($BU342:CG342))))</f>
        <v>0</v>
      </c>
      <c r="CI342" s="174">
        <f ca="1">IF(NOT(debteliminator),0,IF(OR(S$11=0,AK341+BA342-BR342&lt;=S$11),0,MIN(AK341+BA342-BR342-S$11,$C342-SUM($BU342:CH342))))</f>
        <v>0</v>
      </c>
      <c r="CJ342" s="177">
        <f t="shared" ca="1" si="173"/>
        <v>0</v>
      </c>
      <c r="CL342" s="178">
        <f t="shared" ca="1" si="176"/>
        <v>0</v>
      </c>
      <c r="CM342" s="174">
        <f ca="1">IF(X341&lt;=0,0,IF($C342-$CJ342&lt;=SUM($CL342:CL342),0,IF(BE342+$C342-$CJ342-SUM($CL342:CL342)&gt;X341+AN342,X341+AN342-BE342,$C342-$CJ342-SUM($CL342:CL342))))</f>
        <v>0</v>
      </c>
      <c r="CN342" s="174">
        <f ca="1">IF(Y341&lt;=0,0,IF($C342-$CJ342&lt;=SUM($CL342:CM342),0,IF(BF342+$C342-$CJ342-SUM($CL342:CM342)&gt;Y341+AO342,Y341+AO342-BF342,$C342-$CJ342-SUM($CL342:CM342))))</f>
        <v>0</v>
      </c>
      <c r="CO342" s="174">
        <f ca="1">IF(Z341&lt;=0,0,IF($C342-$CJ342&lt;=SUM($CL342:CN342),0,IF(BG342+$C342-$CJ342-SUM($CL342:CN342)&gt;Z341+AP342,Z341+AP342-BG342,$C342-$CJ342-SUM($CL342:CN342))))</f>
        <v>0</v>
      </c>
      <c r="CP342" s="174">
        <f ca="1">IF(AA341&lt;=0,0,IF($C342-$CJ342&lt;=SUM($CL342:CO342),0,IF(BH342+$C342-$CJ342-SUM($CL342:CO342)&gt;AA341+AQ342,AA341+AQ342-BH342,$C342-$CJ342-SUM($CL342:CO342))))</f>
        <v>0</v>
      </c>
      <c r="CQ342" s="174">
        <f ca="1">IF(AB341&lt;=0,0,IF($C342-$CJ342&lt;=SUM($CL342:CP342),0,IF(BI342+$C342-$CJ342-SUM($CL342:CP342)&gt;AB341+AR342,AB341+AR342-BI342,$C342-$CJ342-SUM($CL342:CP342))))</f>
        <v>0</v>
      </c>
      <c r="CR342" s="174">
        <f ca="1">IF(AC341&lt;=0,0,IF($C342-$CJ342&lt;=SUM($CL342:CQ342),0,IF(BJ342+$C342-$CJ342-SUM($CL342:CQ342)&gt;AC341+AS342,AC341+AS342-BJ342,$C342-$CJ342-SUM($CL342:CQ342))))</f>
        <v>0</v>
      </c>
      <c r="CS342" s="174">
        <f ca="1">IF(AD341&lt;=0,0,IF($C342-$CJ342&lt;=SUM($CL342:CR342),0,IF(BK342+$C342-$CJ342-SUM($CL342:CR342)&gt;AD341+AT342,AD341+AT342-BK342,$C342-$CJ342-SUM($CL342:CR342))))</f>
        <v>0</v>
      </c>
      <c r="CT342" s="174">
        <f ca="1">IF(AE341&lt;=0,0,IF($C342-$CJ342&lt;=SUM($CL342:CS342),0,IF(BL342+$C342-$CJ342-SUM($CL342:CS342)&gt;AE341+AU342,AE341+AU342-BL342,$C342-$CJ342-SUM($CL342:CS342))))</f>
        <v>0</v>
      </c>
      <c r="CU342" s="174">
        <f ca="1">IF(AF341&lt;=0,0,IF($C342-$CJ342&lt;=SUM($CL342:CT342),0,IF(BM342+$C342-$CJ342-SUM($CL342:CT342)&gt;AF341+AV342,AF341+AV342-BM342,$C342-$CJ342-SUM($CL342:CT342))))</f>
        <v>0</v>
      </c>
      <c r="CV342" s="174">
        <f ca="1">IF(AG341&lt;=0,0,IF($C342-$CJ342&lt;=SUM($CL342:CU342),0,IF(BN342+$C342-$CJ342-SUM($CL342:CU342)&gt;AG341+AW342,AG341+AW342-BN342,$C342-$CJ342-SUM($CL342:CU342))))</f>
        <v>0</v>
      </c>
      <c r="CW342" s="174">
        <f ca="1">IF(AH341&lt;=0,0,IF($C342-$CJ342&lt;=SUM($CL342:CV342),0,IF(BO342+$C342-$CJ342-SUM($CL342:CV342)&gt;AH341+AX342,AH341+AX342-BO342,$C342-$CJ342-SUM($CL342:CV342))))</f>
        <v>0</v>
      </c>
      <c r="CX342" s="174">
        <f ca="1">IF(AI341&lt;=0,0,IF($C342-$CJ342&lt;=SUM($CL342:CW342),0,IF(BP342+$C342-$CJ342-SUM($CL342:CW342)&gt;AI341+AY342,AI341+AY342-BP342,$C342-$CJ342-SUM($CL342:CW342))))</f>
        <v>0</v>
      </c>
      <c r="CY342" s="174">
        <f ca="1">IF(AJ341&lt;=0,0,IF($C342-$CJ342&lt;=SUM($CL342:CX342),0,IF(BQ342+$C342-$CJ342-SUM($CL342:CX342)&gt;AJ341+AZ342,AJ341+AZ342-BQ342,$C342-$CJ342-SUM($CL342:CX342))))</f>
        <v>0</v>
      </c>
      <c r="CZ342" s="174">
        <f ca="1">IF(AK341&lt;=0,0,IF($C342-$CJ342&lt;=SUM($CL342:CY342),0,IF(BR342+$C342-$CJ342-SUM($CL342:CY342)&gt;AK341+BA342,AK341+BA342-BR342,$C342-$CJ342-SUM($CL342:CY342))))</f>
        <v>0</v>
      </c>
      <c r="DA342" s="176"/>
      <c r="DB342" s="176"/>
    </row>
    <row r="343" spans="1:106">
      <c r="A343" s="165" t="str">
        <f t="shared" ca="1" si="162"/>
        <v/>
      </c>
      <c r="B343" s="166" t="e">
        <f t="shared" ca="1" si="174"/>
        <v>#N/A</v>
      </c>
      <c r="C343" s="169" t="str">
        <f ca="1">IF(A343="","",IF(debteliminator,IF(($E$7-BS343)&lt;0,0,$E$7-BS343),0)+D343)</f>
        <v/>
      </c>
      <c r="D343" s="420"/>
      <c r="E343" s="172">
        <f t="shared" ca="1" si="175"/>
        <v>0</v>
      </c>
      <c r="F343" s="172">
        <f t="shared" ca="1" si="177"/>
        <v>0</v>
      </c>
      <c r="G343" s="172">
        <f t="shared" ca="1" si="178"/>
        <v>0</v>
      </c>
      <c r="H343" s="172">
        <f t="shared" ca="1" si="179"/>
        <v>0</v>
      </c>
      <c r="I343" s="172">
        <f t="shared" ca="1" si="180"/>
        <v>0</v>
      </c>
      <c r="J343" s="172">
        <f t="shared" ca="1" si="181"/>
        <v>0</v>
      </c>
      <c r="K343" s="172">
        <f t="shared" ca="1" si="182"/>
        <v>0</v>
      </c>
      <c r="L343" s="172">
        <f t="shared" ca="1" si="183"/>
        <v>0</v>
      </c>
      <c r="M343" s="172">
        <f t="shared" ca="1" si="184"/>
        <v>0</v>
      </c>
      <c r="N343" s="172">
        <f t="shared" ca="1" si="185"/>
        <v>0</v>
      </c>
      <c r="O343" s="172">
        <f t="shared" ca="1" si="186"/>
        <v>0</v>
      </c>
      <c r="P343" s="172">
        <f t="shared" ca="1" si="187"/>
        <v>0</v>
      </c>
      <c r="Q343" s="172">
        <f t="shared" ca="1" si="188"/>
        <v>0</v>
      </c>
      <c r="R343" s="172">
        <f t="shared" ca="1" si="189"/>
        <v>0</v>
      </c>
      <c r="S343" s="172">
        <f t="shared" ca="1" si="190"/>
        <v>0</v>
      </c>
      <c r="U343" s="169">
        <f t="shared" ca="1" si="163"/>
        <v>0</v>
      </c>
      <c r="V343" s="173">
        <f t="shared" ca="1" si="164"/>
        <v>0</v>
      </c>
      <c r="W343" s="174">
        <f t="shared" ca="1" si="165"/>
        <v>0</v>
      </c>
      <c r="X343" s="174">
        <f t="shared" ca="1" si="197"/>
        <v>0</v>
      </c>
      <c r="Y343" s="174">
        <f t="shared" ca="1" si="197"/>
        <v>0</v>
      </c>
      <c r="Z343" s="174">
        <f t="shared" ca="1" si="197"/>
        <v>0</v>
      </c>
      <c r="AA343" s="174">
        <f t="shared" ca="1" si="197"/>
        <v>0</v>
      </c>
      <c r="AB343" s="174">
        <f t="shared" ca="1" si="197"/>
        <v>0</v>
      </c>
      <c r="AC343" s="174">
        <f t="shared" ca="1" si="197"/>
        <v>0</v>
      </c>
      <c r="AD343" s="174">
        <f t="shared" ca="1" si="197"/>
        <v>0</v>
      </c>
      <c r="AE343" s="174">
        <f t="shared" ca="1" si="197"/>
        <v>0</v>
      </c>
      <c r="AF343" s="174">
        <f t="shared" ca="1" si="197"/>
        <v>0</v>
      </c>
      <c r="AG343" s="174">
        <f t="shared" ca="1" si="197"/>
        <v>0</v>
      </c>
      <c r="AH343" s="174">
        <f t="shared" ca="1" si="197"/>
        <v>0</v>
      </c>
      <c r="AI343" s="174">
        <f t="shared" ca="1" si="197"/>
        <v>0</v>
      </c>
      <c r="AJ343" s="174">
        <f t="shared" ca="1" si="197"/>
        <v>0</v>
      </c>
      <c r="AK343" s="174">
        <f t="shared" ca="1" si="197"/>
        <v>0</v>
      </c>
      <c r="AL343" s="179"/>
      <c r="AM343" s="174">
        <f t="shared" ca="1" si="167"/>
        <v>0</v>
      </c>
      <c r="AN343" s="174">
        <f t="shared" ca="1" si="198"/>
        <v>0</v>
      </c>
      <c r="AO343" s="174">
        <f t="shared" ca="1" si="198"/>
        <v>0</v>
      </c>
      <c r="AP343" s="174">
        <f t="shared" ca="1" si="198"/>
        <v>0</v>
      </c>
      <c r="AQ343" s="174">
        <f t="shared" ca="1" si="198"/>
        <v>0</v>
      </c>
      <c r="AR343" s="174">
        <f t="shared" ca="1" si="198"/>
        <v>0</v>
      </c>
      <c r="AS343" s="174">
        <f t="shared" ca="1" si="198"/>
        <v>0</v>
      </c>
      <c r="AT343" s="174">
        <f t="shared" ca="1" si="198"/>
        <v>0</v>
      </c>
      <c r="AU343" s="174">
        <f t="shared" ca="1" si="198"/>
        <v>0</v>
      </c>
      <c r="AV343" s="174">
        <f t="shared" ca="1" si="198"/>
        <v>0</v>
      </c>
      <c r="AW343" s="174">
        <f t="shared" ca="1" si="198"/>
        <v>0</v>
      </c>
      <c r="AX343" s="174">
        <f t="shared" ca="1" si="198"/>
        <v>0</v>
      </c>
      <c r="AY343" s="174">
        <f t="shared" ca="1" si="198"/>
        <v>0</v>
      </c>
      <c r="AZ343" s="174">
        <f t="shared" ca="1" si="198"/>
        <v>0</v>
      </c>
      <c r="BA343" s="174">
        <f t="shared" ca="1" si="198"/>
        <v>0</v>
      </c>
      <c r="BB343" s="175">
        <f t="shared" ca="1" si="169"/>
        <v>0</v>
      </c>
      <c r="BC343" s="176"/>
      <c r="BD343" s="174">
        <f t="shared" ca="1" si="170"/>
        <v>0</v>
      </c>
      <c r="BE343" s="174">
        <f t="shared" ca="1" si="199"/>
        <v>0</v>
      </c>
      <c r="BF343" s="174">
        <f t="shared" ca="1" si="199"/>
        <v>0</v>
      </c>
      <c r="BG343" s="174">
        <f t="shared" ca="1" si="199"/>
        <v>0</v>
      </c>
      <c r="BH343" s="174">
        <f t="shared" ca="1" si="199"/>
        <v>0</v>
      </c>
      <c r="BI343" s="174">
        <f t="shared" ca="1" si="199"/>
        <v>0</v>
      </c>
      <c r="BJ343" s="174">
        <f t="shared" ca="1" si="199"/>
        <v>0</v>
      </c>
      <c r="BK343" s="174">
        <f t="shared" ca="1" si="199"/>
        <v>0</v>
      </c>
      <c r="BL343" s="174">
        <f t="shared" ca="1" si="199"/>
        <v>0</v>
      </c>
      <c r="BM343" s="174">
        <f t="shared" ca="1" si="199"/>
        <v>0</v>
      </c>
      <c r="BN343" s="174">
        <f t="shared" ca="1" si="199"/>
        <v>0</v>
      </c>
      <c r="BO343" s="174">
        <f t="shared" ca="1" si="199"/>
        <v>0</v>
      </c>
      <c r="BP343" s="174">
        <f t="shared" ca="1" si="199"/>
        <v>0</v>
      </c>
      <c r="BQ343" s="174">
        <f t="shared" ca="1" si="199"/>
        <v>0</v>
      </c>
      <c r="BR343" s="174">
        <f t="shared" ca="1" si="199"/>
        <v>0</v>
      </c>
      <c r="BS343" s="177">
        <f t="shared" ca="1" si="172"/>
        <v>0</v>
      </c>
      <c r="BT343" s="175"/>
      <c r="BU343" s="178">
        <f ca="1">IF(NOT(debteliminator),0,IF(OR(E$11=0,W342+AM343-BD343&lt;=E$11),0,MIN(W342+AM343-BD343-E$11,$C343)))</f>
        <v>0</v>
      </c>
      <c r="BV343" s="174">
        <f ca="1">IF(NOT(debteliminator),0,IF(OR(F$11=0,X342+AN343-BE343&lt;=F$11),0,MIN(X342+AN343-BE343-F$11,$C343-SUM($BU343:BU343))))</f>
        <v>0</v>
      </c>
      <c r="BW343" s="174">
        <f ca="1">IF(NOT(debteliminator),0,IF(OR(G$11=0,Y342+AO343-BF343&lt;=G$11),0,MIN(Y342+AO343-BF343-G$11,$C343-SUM($BU343:BV343))))</f>
        <v>0</v>
      </c>
      <c r="BX343" s="174">
        <f ca="1">IF(NOT(debteliminator),0,IF(OR(H$11=0,Z342+AP343-BG343&lt;=H$11),0,MIN(Z342+AP343-BG343-H$11,$C343-SUM($BU343:BW343))))</f>
        <v>0</v>
      </c>
      <c r="BY343" s="174">
        <f ca="1">IF(NOT(debteliminator),0,IF(OR(I$11=0,AA342+AQ343-BH343&lt;=I$11),0,MIN(AA342+AQ343-BH343-I$11,$C343-SUM($BU343:BX343))))</f>
        <v>0</v>
      </c>
      <c r="BZ343" s="174">
        <f ca="1">IF(NOT(debteliminator),0,IF(OR(J$11=0,AB342+AR343-BI343&lt;=J$11),0,MIN(AB342+AR343-BI343-J$11,$C343-SUM($BU343:BY343))))</f>
        <v>0</v>
      </c>
      <c r="CA343" s="174">
        <f ca="1">IF(NOT(debteliminator),0,IF(OR(K$11=0,AC342+AS343-BJ343&lt;=K$11),0,MIN(AC342+AS343-BJ343-K$11,$C343-SUM($BU343:BZ343))))</f>
        <v>0</v>
      </c>
      <c r="CB343" s="174">
        <f ca="1">IF(NOT(debteliminator),0,IF(OR(L$11=0,AD342+AT343-BK343&lt;=L$11),0,MIN(AD342+AT343-BK343-L$11,$C343-SUM($BU343:CA343))))</f>
        <v>0</v>
      </c>
      <c r="CC343" s="174">
        <f ca="1">IF(NOT(debteliminator),0,IF(OR(M$11=0,AE342+AU343-BL343&lt;=M$11),0,MIN(AE342+AU343-BL343-M$11,$C343-SUM($BU343:CB343))))</f>
        <v>0</v>
      </c>
      <c r="CD343" s="174">
        <f ca="1">IF(NOT(debteliminator),0,IF(OR(N$11=0,AF342+AV343-BM343&lt;=N$11),0,MIN(AF342+AV343-BM343-N$11,$C343-SUM($BU343:CC343))))</f>
        <v>0</v>
      </c>
      <c r="CE343" s="174">
        <f ca="1">IF(NOT(debteliminator),0,IF(OR(O$11=0,AG342+AW343-BN343&lt;=O$11),0,MIN(AG342+AW343-BN343-O$11,$C343-SUM($BU343:CD343))))</f>
        <v>0</v>
      </c>
      <c r="CF343" s="174">
        <f ca="1">IF(NOT(debteliminator),0,IF(OR(P$11=0,AH342+AX343-BO343&lt;=P$11),0,MIN(AH342+AX343-BO343-P$11,$C343-SUM($BU343:CE343))))</f>
        <v>0</v>
      </c>
      <c r="CG343" s="174">
        <f ca="1">IF(NOT(debteliminator),0,IF(OR(Q$11=0,AI342+AY343-BP343&lt;=Q$11),0,MIN(AI342+AY343-BP343-Q$11,$C343-SUM($BU343:CF343))))</f>
        <v>0</v>
      </c>
      <c r="CH343" s="174">
        <f ca="1">IF(NOT(debteliminator),0,IF(OR(R$11=0,AJ342+AZ343-BQ343&lt;=R$11),0,MIN(AJ342+AZ343-BQ343-R$11,$C343-SUM($BU343:CG343))))</f>
        <v>0</v>
      </c>
      <c r="CI343" s="174">
        <f ca="1">IF(NOT(debteliminator),0,IF(OR(S$11=0,AK342+BA343-BR343&lt;=S$11),0,MIN(AK342+BA343-BR343-S$11,$C343-SUM($BU343:CH343))))</f>
        <v>0</v>
      </c>
      <c r="CJ343" s="177">
        <f t="shared" ca="1" si="173"/>
        <v>0</v>
      </c>
      <c r="CL343" s="178">
        <f t="shared" ca="1" si="176"/>
        <v>0</v>
      </c>
      <c r="CM343" s="174">
        <f ca="1">IF(X342&lt;=0,0,IF($C343-$CJ343&lt;=SUM($CL343:CL343),0,IF(BE343+$C343-$CJ343-SUM($CL343:CL343)&gt;X342+AN343,X342+AN343-BE343,$C343-$CJ343-SUM($CL343:CL343))))</f>
        <v>0</v>
      </c>
      <c r="CN343" s="174">
        <f ca="1">IF(Y342&lt;=0,0,IF($C343-$CJ343&lt;=SUM($CL343:CM343),0,IF(BF343+$C343-$CJ343-SUM($CL343:CM343)&gt;Y342+AO343,Y342+AO343-BF343,$C343-$CJ343-SUM($CL343:CM343))))</f>
        <v>0</v>
      </c>
      <c r="CO343" s="174">
        <f ca="1">IF(Z342&lt;=0,0,IF($C343-$CJ343&lt;=SUM($CL343:CN343),0,IF(BG343+$C343-$CJ343-SUM($CL343:CN343)&gt;Z342+AP343,Z342+AP343-BG343,$C343-$CJ343-SUM($CL343:CN343))))</f>
        <v>0</v>
      </c>
      <c r="CP343" s="174">
        <f ca="1">IF(AA342&lt;=0,0,IF($C343-$CJ343&lt;=SUM($CL343:CO343),0,IF(BH343+$C343-$CJ343-SUM($CL343:CO343)&gt;AA342+AQ343,AA342+AQ343-BH343,$C343-$CJ343-SUM($CL343:CO343))))</f>
        <v>0</v>
      </c>
      <c r="CQ343" s="174">
        <f ca="1">IF(AB342&lt;=0,0,IF($C343-$CJ343&lt;=SUM($CL343:CP343),0,IF(BI343+$C343-$CJ343-SUM($CL343:CP343)&gt;AB342+AR343,AB342+AR343-BI343,$C343-$CJ343-SUM($CL343:CP343))))</f>
        <v>0</v>
      </c>
      <c r="CR343" s="174">
        <f ca="1">IF(AC342&lt;=0,0,IF($C343-$CJ343&lt;=SUM($CL343:CQ343),0,IF(BJ343+$C343-$CJ343-SUM($CL343:CQ343)&gt;AC342+AS343,AC342+AS343-BJ343,$C343-$CJ343-SUM($CL343:CQ343))))</f>
        <v>0</v>
      </c>
      <c r="CS343" s="174">
        <f ca="1">IF(AD342&lt;=0,0,IF($C343-$CJ343&lt;=SUM($CL343:CR343),0,IF(BK343+$C343-$CJ343-SUM($CL343:CR343)&gt;AD342+AT343,AD342+AT343-BK343,$C343-$CJ343-SUM($CL343:CR343))))</f>
        <v>0</v>
      </c>
      <c r="CT343" s="174">
        <f ca="1">IF(AE342&lt;=0,0,IF($C343-$CJ343&lt;=SUM($CL343:CS343),0,IF(BL343+$C343-$CJ343-SUM($CL343:CS343)&gt;AE342+AU343,AE342+AU343-BL343,$C343-$CJ343-SUM($CL343:CS343))))</f>
        <v>0</v>
      </c>
      <c r="CU343" s="174">
        <f ca="1">IF(AF342&lt;=0,0,IF($C343-$CJ343&lt;=SUM($CL343:CT343),0,IF(BM343+$C343-$CJ343-SUM($CL343:CT343)&gt;AF342+AV343,AF342+AV343-BM343,$C343-$CJ343-SUM($CL343:CT343))))</f>
        <v>0</v>
      </c>
      <c r="CV343" s="174">
        <f ca="1">IF(AG342&lt;=0,0,IF($C343-$CJ343&lt;=SUM($CL343:CU343),0,IF(BN343+$C343-$CJ343-SUM($CL343:CU343)&gt;AG342+AW343,AG342+AW343-BN343,$C343-$CJ343-SUM($CL343:CU343))))</f>
        <v>0</v>
      </c>
      <c r="CW343" s="174">
        <f ca="1">IF(AH342&lt;=0,0,IF($C343-$CJ343&lt;=SUM($CL343:CV343),0,IF(BO343+$C343-$CJ343-SUM($CL343:CV343)&gt;AH342+AX343,AH342+AX343-BO343,$C343-$CJ343-SUM($CL343:CV343))))</f>
        <v>0</v>
      </c>
      <c r="CX343" s="174">
        <f ca="1">IF(AI342&lt;=0,0,IF($C343-$CJ343&lt;=SUM($CL343:CW343),0,IF(BP343+$C343-$CJ343-SUM($CL343:CW343)&gt;AI342+AY343,AI342+AY343-BP343,$C343-$CJ343-SUM($CL343:CW343))))</f>
        <v>0</v>
      </c>
      <c r="CY343" s="174">
        <f ca="1">IF(AJ342&lt;=0,0,IF($C343-$CJ343&lt;=SUM($CL343:CX343),0,IF(BQ343+$C343-$CJ343-SUM($CL343:CX343)&gt;AJ342+AZ343,AJ342+AZ343-BQ343,$C343-$CJ343-SUM($CL343:CX343))))</f>
        <v>0</v>
      </c>
      <c r="CZ343" s="174">
        <f ca="1">IF(AK342&lt;=0,0,IF($C343-$CJ343&lt;=SUM($CL343:CY343),0,IF(BR343+$C343-$CJ343-SUM($CL343:CY343)&gt;AK342+BA343,AK342+BA343-BR343,$C343-$CJ343-SUM($CL343:CY343))))</f>
        <v>0</v>
      </c>
      <c r="DA343" s="176"/>
      <c r="DB343" s="176"/>
    </row>
    <row r="344" spans="1:106">
      <c r="A344" s="165" t="str">
        <f t="shared" ca="1" si="162"/>
        <v/>
      </c>
      <c r="B344" s="166" t="e">
        <f t="shared" ca="1" si="174"/>
        <v>#N/A</v>
      </c>
      <c r="C344" s="169" t="str">
        <f ca="1">IF(A344="","",IF(debteliminator,IF(($E$7-BS344)&lt;0,0,$E$7-BS344),0)+D344)</f>
        <v/>
      </c>
      <c r="D344" s="420"/>
      <c r="E344" s="172">
        <f t="shared" ca="1" si="175"/>
        <v>0</v>
      </c>
      <c r="F344" s="172">
        <f t="shared" ca="1" si="177"/>
        <v>0</v>
      </c>
      <c r="G344" s="172">
        <f t="shared" ca="1" si="178"/>
        <v>0</v>
      </c>
      <c r="H344" s="172">
        <f t="shared" ca="1" si="179"/>
        <v>0</v>
      </c>
      <c r="I344" s="172">
        <f t="shared" ca="1" si="180"/>
        <v>0</v>
      </c>
      <c r="J344" s="172">
        <f t="shared" ca="1" si="181"/>
        <v>0</v>
      </c>
      <c r="K344" s="172">
        <f t="shared" ca="1" si="182"/>
        <v>0</v>
      </c>
      <c r="L344" s="172">
        <f t="shared" ca="1" si="183"/>
        <v>0</v>
      </c>
      <c r="M344" s="172">
        <f t="shared" ca="1" si="184"/>
        <v>0</v>
      </c>
      <c r="N344" s="172">
        <f t="shared" ca="1" si="185"/>
        <v>0</v>
      </c>
      <c r="O344" s="172">
        <f t="shared" ca="1" si="186"/>
        <v>0</v>
      </c>
      <c r="P344" s="172">
        <f t="shared" ca="1" si="187"/>
        <v>0</v>
      </c>
      <c r="Q344" s="172">
        <f t="shared" ca="1" si="188"/>
        <v>0</v>
      </c>
      <c r="R344" s="172">
        <f t="shared" ca="1" si="189"/>
        <v>0</v>
      </c>
      <c r="S344" s="172">
        <f t="shared" ca="1" si="190"/>
        <v>0</v>
      </c>
      <c r="U344" s="169">
        <f t="shared" ca="1" si="163"/>
        <v>0</v>
      </c>
      <c r="V344" s="173">
        <f t="shared" ca="1" si="164"/>
        <v>0</v>
      </c>
      <c r="W344" s="174">
        <f t="shared" ca="1" si="165"/>
        <v>0</v>
      </c>
      <c r="X344" s="174">
        <f t="shared" ca="1" si="197"/>
        <v>0</v>
      </c>
      <c r="Y344" s="174">
        <f t="shared" ca="1" si="197"/>
        <v>0</v>
      </c>
      <c r="Z344" s="174">
        <f t="shared" ca="1" si="197"/>
        <v>0</v>
      </c>
      <c r="AA344" s="174">
        <f t="shared" ca="1" si="197"/>
        <v>0</v>
      </c>
      <c r="AB344" s="174">
        <f t="shared" ca="1" si="197"/>
        <v>0</v>
      </c>
      <c r="AC344" s="174">
        <f t="shared" ca="1" si="197"/>
        <v>0</v>
      </c>
      <c r="AD344" s="174">
        <f t="shared" ca="1" si="197"/>
        <v>0</v>
      </c>
      <c r="AE344" s="174">
        <f t="shared" ca="1" si="197"/>
        <v>0</v>
      </c>
      <c r="AF344" s="174">
        <f t="shared" ca="1" si="197"/>
        <v>0</v>
      </c>
      <c r="AG344" s="174">
        <f t="shared" ca="1" si="197"/>
        <v>0</v>
      </c>
      <c r="AH344" s="174">
        <f t="shared" ca="1" si="197"/>
        <v>0</v>
      </c>
      <c r="AI344" s="174">
        <f t="shared" ca="1" si="197"/>
        <v>0</v>
      </c>
      <c r="AJ344" s="174">
        <f t="shared" ca="1" si="197"/>
        <v>0</v>
      </c>
      <c r="AK344" s="174">
        <f t="shared" ca="1" si="197"/>
        <v>0</v>
      </c>
      <c r="AL344" s="179"/>
      <c r="AM344" s="174">
        <f t="shared" ca="1" si="167"/>
        <v>0</v>
      </c>
      <c r="AN344" s="174">
        <f t="shared" ca="1" si="198"/>
        <v>0</v>
      </c>
      <c r="AO344" s="174">
        <f t="shared" ca="1" si="198"/>
        <v>0</v>
      </c>
      <c r="AP344" s="174">
        <f t="shared" ca="1" si="198"/>
        <v>0</v>
      </c>
      <c r="AQ344" s="174">
        <f t="shared" ca="1" si="198"/>
        <v>0</v>
      </c>
      <c r="AR344" s="174">
        <f t="shared" ca="1" si="198"/>
        <v>0</v>
      </c>
      <c r="AS344" s="174">
        <f t="shared" ca="1" si="198"/>
        <v>0</v>
      </c>
      <c r="AT344" s="174">
        <f t="shared" ca="1" si="198"/>
        <v>0</v>
      </c>
      <c r="AU344" s="174">
        <f t="shared" ca="1" si="198"/>
        <v>0</v>
      </c>
      <c r="AV344" s="174">
        <f t="shared" ca="1" si="198"/>
        <v>0</v>
      </c>
      <c r="AW344" s="174">
        <f t="shared" ca="1" si="198"/>
        <v>0</v>
      </c>
      <c r="AX344" s="174">
        <f t="shared" ca="1" si="198"/>
        <v>0</v>
      </c>
      <c r="AY344" s="174">
        <f t="shared" ca="1" si="198"/>
        <v>0</v>
      </c>
      <c r="AZ344" s="174">
        <f t="shared" ca="1" si="198"/>
        <v>0</v>
      </c>
      <c r="BA344" s="174">
        <f t="shared" ca="1" si="198"/>
        <v>0</v>
      </c>
      <c r="BB344" s="175">
        <f t="shared" ca="1" si="169"/>
        <v>0</v>
      </c>
      <c r="BC344" s="176"/>
      <c r="BD344" s="174">
        <f t="shared" ca="1" si="170"/>
        <v>0</v>
      </c>
      <c r="BE344" s="174">
        <f t="shared" ca="1" si="199"/>
        <v>0</v>
      </c>
      <c r="BF344" s="174">
        <f t="shared" ca="1" si="199"/>
        <v>0</v>
      </c>
      <c r="BG344" s="174">
        <f t="shared" ca="1" si="199"/>
        <v>0</v>
      </c>
      <c r="BH344" s="174">
        <f t="shared" ca="1" si="199"/>
        <v>0</v>
      </c>
      <c r="BI344" s="174">
        <f t="shared" ca="1" si="199"/>
        <v>0</v>
      </c>
      <c r="BJ344" s="174">
        <f t="shared" ca="1" si="199"/>
        <v>0</v>
      </c>
      <c r="BK344" s="174">
        <f t="shared" ca="1" si="199"/>
        <v>0</v>
      </c>
      <c r="BL344" s="174">
        <f t="shared" ca="1" si="199"/>
        <v>0</v>
      </c>
      <c r="BM344" s="174">
        <f t="shared" ca="1" si="199"/>
        <v>0</v>
      </c>
      <c r="BN344" s="174">
        <f t="shared" ca="1" si="199"/>
        <v>0</v>
      </c>
      <c r="BO344" s="174">
        <f t="shared" ca="1" si="199"/>
        <v>0</v>
      </c>
      <c r="BP344" s="174">
        <f t="shared" ca="1" si="199"/>
        <v>0</v>
      </c>
      <c r="BQ344" s="174">
        <f t="shared" ca="1" si="199"/>
        <v>0</v>
      </c>
      <c r="BR344" s="174">
        <f t="shared" ca="1" si="199"/>
        <v>0</v>
      </c>
      <c r="BS344" s="177">
        <f t="shared" ca="1" si="172"/>
        <v>0</v>
      </c>
      <c r="BT344" s="175"/>
      <c r="BU344" s="178">
        <f ca="1">IF(NOT(debteliminator),0,IF(OR(E$11=0,W343+AM344-BD344&lt;=E$11),0,MIN(W343+AM344-BD344-E$11,$C344)))</f>
        <v>0</v>
      </c>
      <c r="BV344" s="174">
        <f ca="1">IF(NOT(debteliminator),0,IF(OR(F$11=0,X343+AN344-BE344&lt;=F$11),0,MIN(X343+AN344-BE344-F$11,$C344-SUM($BU344:BU344))))</f>
        <v>0</v>
      </c>
      <c r="BW344" s="174">
        <f ca="1">IF(NOT(debteliminator),0,IF(OR(G$11=0,Y343+AO344-BF344&lt;=G$11),0,MIN(Y343+AO344-BF344-G$11,$C344-SUM($BU344:BV344))))</f>
        <v>0</v>
      </c>
      <c r="BX344" s="174">
        <f ca="1">IF(NOT(debteliminator),0,IF(OR(H$11=0,Z343+AP344-BG344&lt;=H$11),0,MIN(Z343+AP344-BG344-H$11,$C344-SUM($BU344:BW344))))</f>
        <v>0</v>
      </c>
      <c r="BY344" s="174">
        <f ca="1">IF(NOT(debteliminator),0,IF(OR(I$11=0,AA343+AQ344-BH344&lt;=I$11),0,MIN(AA343+AQ344-BH344-I$11,$C344-SUM($BU344:BX344))))</f>
        <v>0</v>
      </c>
      <c r="BZ344" s="174">
        <f ca="1">IF(NOT(debteliminator),0,IF(OR(J$11=0,AB343+AR344-BI344&lt;=J$11),0,MIN(AB343+AR344-BI344-J$11,$C344-SUM($BU344:BY344))))</f>
        <v>0</v>
      </c>
      <c r="CA344" s="174">
        <f ca="1">IF(NOT(debteliminator),0,IF(OR(K$11=0,AC343+AS344-BJ344&lt;=K$11),0,MIN(AC343+AS344-BJ344-K$11,$C344-SUM($BU344:BZ344))))</f>
        <v>0</v>
      </c>
      <c r="CB344" s="174">
        <f ca="1">IF(NOT(debteliminator),0,IF(OR(L$11=0,AD343+AT344-BK344&lt;=L$11),0,MIN(AD343+AT344-BK344-L$11,$C344-SUM($BU344:CA344))))</f>
        <v>0</v>
      </c>
      <c r="CC344" s="174">
        <f ca="1">IF(NOT(debteliminator),0,IF(OR(M$11=0,AE343+AU344-BL344&lt;=M$11),0,MIN(AE343+AU344-BL344-M$11,$C344-SUM($BU344:CB344))))</f>
        <v>0</v>
      </c>
      <c r="CD344" s="174">
        <f ca="1">IF(NOT(debteliminator),0,IF(OR(N$11=0,AF343+AV344-BM344&lt;=N$11),0,MIN(AF343+AV344-BM344-N$11,$C344-SUM($BU344:CC344))))</f>
        <v>0</v>
      </c>
      <c r="CE344" s="174">
        <f ca="1">IF(NOT(debteliminator),0,IF(OR(O$11=0,AG343+AW344-BN344&lt;=O$11),0,MIN(AG343+AW344-BN344-O$11,$C344-SUM($BU344:CD344))))</f>
        <v>0</v>
      </c>
      <c r="CF344" s="174">
        <f ca="1">IF(NOT(debteliminator),0,IF(OR(P$11=0,AH343+AX344-BO344&lt;=P$11),0,MIN(AH343+AX344-BO344-P$11,$C344-SUM($BU344:CE344))))</f>
        <v>0</v>
      </c>
      <c r="CG344" s="174">
        <f ca="1">IF(NOT(debteliminator),0,IF(OR(Q$11=0,AI343+AY344-BP344&lt;=Q$11),0,MIN(AI343+AY344-BP344-Q$11,$C344-SUM($BU344:CF344))))</f>
        <v>0</v>
      </c>
      <c r="CH344" s="174">
        <f ca="1">IF(NOT(debteliminator),0,IF(OR(R$11=0,AJ343+AZ344-BQ344&lt;=R$11),0,MIN(AJ343+AZ344-BQ344-R$11,$C344-SUM($BU344:CG344))))</f>
        <v>0</v>
      </c>
      <c r="CI344" s="174">
        <f ca="1">IF(NOT(debteliminator),0,IF(OR(S$11=0,AK343+BA344-BR344&lt;=S$11),0,MIN(AK343+BA344-BR344-S$11,$C344-SUM($BU344:CH344))))</f>
        <v>0</v>
      </c>
      <c r="CJ344" s="177">
        <f t="shared" ca="1" si="173"/>
        <v>0</v>
      </c>
      <c r="CL344" s="178">
        <f t="shared" ca="1" si="176"/>
        <v>0</v>
      </c>
      <c r="CM344" s="174">
        <f ca="1">IF(X343&lt;=0,0,IF($C344-$CJ344&lt;=SUM($CL344:CL344),0,IF(BE344+$C344-$CJ344-SUM($CL344:CL344)&gt;X343+AN344,X343+AN344-BE344,$C344-$CJ344-SUM($CL344:CL344))))</f>
        <v>0</v>
      </c>
      <c r="CN344" s="174">
        <f ca="1">IF(Y343&lt;=0,0,IF($C344-$CJ344&lt;=SUM($CL344:CM344),0,IF(BF344+$C344-$CJ344-SUM($CL344:CM344)&gt;Y343+AO344,Y343+AO344-BF344,$C344-$CJ344-SUM($CL344:CM344))))</f>
        <v>0</v>
      </c>
      <c r="CO344" s="174">
        <f ca="1">IF(Z343&lt;=0,0,IF($C344-$CJ344&lt;=SUM($CL344:CN344),0,IF(BG344+$C344-$CJ344-SUM($CL344:CN344)&gt;Z343+AP344,Z343+AP344-BG344,$C344-$CJ344-SUM($CL344:CN344))))</f>
        <v>0</v>
      </c>
      <c r="CP344" s="174">
        <f ca="1">IF(AA343&lt;=0,0,IF($C344-$CJ344&lt;=SUM($CL344:CO344),0,IF(BH344+$C344-$CJ344-SUM($CL344:CO344)&gt;AA343+AQ344,AA343+AQ344-BH344,$C344-$CJ344-SUM($CL344:CO344))))</f>
        <v>0</v>
      </c>
      <c r="CQ344" s="174">
        <f ca="1">IF(AB343&lt;=0,0,IF($C344-$CJ344&lt;=SUM($CL344:CP344),0,IF(BI344+$C344-$CJ344-SUM($CL344:CP344)&gt;AB343+AR344,AB343+AR344-BI344,$C344-$CJ344-SUM($CL344:CP344))))</f>
        <v>0</v>
      </c>
      <c r="CR344" s="174">
        <f ca="1">IF(AC343&lt;=0,0,IF($C344-$CJ344&lt;=SUM($CL344:CQ344),0,IF(BJ344+$C344-$CJ344-SUM($CL344:CQ344)&gt;AC343+AS344,AC343+AS344-BJ344,$C344-$CJ344-SUM($CL344:CQ344))))</f>
        <v>0</v>
      </c>
      <c r="CS344" s="174">
        <f ca="1">IF(AD343&lt;=0,0,IF($C344-$CJ344&lt;=SUM($CL344:CR344),0,IF(BK344+$C344-$CJ344-SUM($CL344:CR344)&gt;AD343+AT344,AD343+AT344-BK344,$C344-$CJ344-SUM($CL344:CR344))))</f>
        <v>0</v>
      </c>
      <c r="CT344" s="174">
        <f ca="1">IF(AE343&lt;=0,0,IF($C344-$CJ344&lt;=SUM($CL344:CS344),0,IF(BL344+$C344-$CJ344-SUM($CL344:CS344)&gt;AE343+AU344,AE343+AU344-BL344,$C344-$CJ344-SUM($CL344:CS344))))</f>
        <v>0</v>
      </c>
      <c r="CU344" s="174">
        <f ca="1">IF(AF343&lt;=0,0,IF($C344-$CJ344&lt;=SUM($CL344:CT344),0,IF(BM344+$C344-$CJ344-SUM($CL344:CT344)&gt;AF343+AV344,AF343+AV344-BM344,$C344-$CJ344-SUM($CL344:CT344))))</f>
        <v>0</v>
      </c>
      <c r="CV344" s="174">
        <f ca="1">IF(AG343&lt;=0,0,IF($C344-$CJ344&lt;=SUM($CL344:CU344),0,IF(BN344+$C344-$CJ344-SUM($CL344:CU344)&gt;AG343+AW344,AG343+AW344-BN344,$C344-$CJ344-SUM($CL344:CU344))))</f>
        <v>0</v>
      </c>
      <c r="CW344" s="174">
        <f ca="1">IF(AH343&lt;=0,0,IF($C344-$CJ344&lt;=SUM($CL344:CV344),0,IF(BO344+$C344-$CJ344-SUM($CL344:CV344)&gt;AH343+AX344,AH343+AX344-BO344,$C344-$CJ344-SUM($CL344:CV344))))</f>
        <v>0</v>
      </c>
      <c r="CX344" s="174">
        <f ca="1">IF(AI343&lt;=0,0,IF($C344-$CJ344&lt;=SUM($CL344:CW344),0,IF(BP344+$C344-$CJ344-SUM($CL344:CW344)&gt;AI343+AY344,AI343+AY344-BP344,$C344-$CJ344-SUM($CL344:CW344))))</f>
        <v>0</v>
      </c>
      <c r="CY344" s="174">
        <f ca="1">IF(AJ343&lt;=0,0,IF($C344-$CJ344&lt;=SUM($CL344:CX344),0,IF(BQ344+$C344-$CJ344-SUM($CL344:CX344)&gt;AJ343+AZ344,AJ343+AZ344-BQ344,$C344-$CJ344-SUM($CL344:CX344))))</f>
        <v>0</v>
      </c>
      <c r="CZ344" s="174">
        <f ca="1">IF(AK343&lt;=0,0,IF($C344-$CJ344&lt;=SUM($CL344:CY344),0,IF(BR344+$C344-$CJ344-SUM($CL344:CY344)&gt;AK343+BA344,AK343+BA344-BR344,$C344-$CJ344-SUM($CL344:CY344))))</f>
        <v>0</v>
      </c>
      <c r="DA344" s="176"/>
      <c r="DB344" s="176"/>
    </row>
    <row r="345" spans="1:106">
      <c r="A345" s="165" t="str">
        <f t="shared" ref="A345:A381" ca="1" si="200">IF(SUM(W344:AK344)&lt;=0,"",A344+1)</f>
        <v/>
      </c>
      <c r="B345" s="166" t="e">
        <f t="shared" ca="1" si="174"/>
        <v>#N/A</v>
      </c>
      <c r="C345" s="169" t="str">
        <f ca="1">IF(A345="","",IF(debteliminator,IF(($E$7-BS345)&lt;0,0,$E$7-BS345),0)+D345)</f>
        <v/>
      </c>
      <c r="D345" s="420"/>
      <c r="E345" s="172">
        <f t="shared" ca="1" si="175"/>
        <v>0</v>
      </c>
      <c r="F345" s="172">
        <f t="shared" ca="1" si="177"/>
        <v>0</v>
      </c>
      <c r="G345" s="172">
        <f t="shared" ca="1" si="178"/>
        <v>0</v>
      </c>
      <c r="H345" s="172">
        <f t="shared" ca="1" si="179"/>
        <v>0</v>
      </c>
      <c r="I345" s="172">
        <f t="shared" ca="1" si="180"/>
        <v>0</v>
      </c>
      <c r="J345" s="172">
        <f t="shared" ca="1" si="181"/>
        <v>0</v>
      </c>
      <c r="K345" s="172">
        <f t="shared" ca="1" si="182"/>
        <v>0</v>
      </c>
      <c r="L345" s="172">
        <f t="shared" ca="1" si="183"/>
        <v>0</v>
      </c>
      <c r="M345" s="172">
        <f t="shared" ca="1" si="184"/>
        <v>0</v>
      </c>
      <c r="N345" s="172">
        <f t="shared" ca="1" si="185"/>
        <v>0</v>
      </c>
      <c r="O345" s="172">
        <f t="shared" ca="1" si="186"/>
        <v>0</v>
      </c>
      <c r="P345" s="172">
        <f t="shared" ca="1" si="187"/>
        <v>0</v>
      </c>
      <c r="Q345" s="172">
        <f t="shared" ca="1" si="188"/>
        <v>0</v>
      </c>
      <c r="R345" s="172">
        <f t="shared" ca="1" si="189"/>
        <v>0</v>
      </c>
      <c r="S345" s="172">
        <f t="shared" ca="1" si="190"/>
        <v>0</v>
      </c>
      <c r="U345" s="169">
        <f t="shared" ref="U345:U381" ca="1" si="201">SUM(W345:AK345)</f>
        <v>0</v>
      </c>
      <c r="V345" s="173">
        <f t="shared" ref="V345:V381" ca="1" si="202">SUM(E345:S345)</f>
        <v>0</v>
      </c>
      <c r="W345" s="174">
        <f t="shared" ref="W345:W381" ca="1" si="203">IF(E$10=0,0,ROUND(W344-(E345-AM345),2))</f>
        <v>0</v>
      </c>
      <c r="X345" s="174">
        <f t="shared" ref="X345:AK360" ca="1" si="204">IF(F$10=0,0,ROUND(X344-(F345-AN345),2))</f>
        <v>0</v>
      </c>
      <c r="Y345" s="174">
        <f t="shared" ca="1" si="204"/>
        <v>0</v>
      </c>
      <c r="Z345" s="174">
        <f t="shared" ca="1" si="204"/>
        <v>0</v>
      </c>
      <c r="AA345" s="174">
        <f t="shared" ca="1" si="204"/>
        <v>0</v>
      </c>
      <c r="AB345" s="174">
        <f t="shared" ca="1" si="204"/>
        <v>0</v>
      </c>
      <c r="AC345" s="174">
        <f t="shared" ca="1" si="204"/>
        <v>0</v>
      </c>
      <c r="AD345" s="174">
        <f t="shared" ca="1" si="204"/>
        <v>0</v>
      </c>
      <c r="AE345" s="174">
        <f t="shared" ca="1" si="204"/>
        <v>0</v>
      </c>
      <c r="AF345" s="174">
        <f t="shared" ca="1" si="204"/>
        <v>0</v>
      </c>
      <c r="AG345" s="174">
        <f t="shared" ca="1" si="204"/>
        <v>0</v>
      </c>
      <c r="AH345" s="174">
        <f t="shared" ca="1" si="204"/>
        <v>0</v>
      </c>
      <c r="AI345" s="174">
        <f t="shared" ca="1" si="204"/>
        <v>0</v>
      </c>
      <c r="AJ345" s="174">
        <f t="shared" ca="1" si="204"/>
        <v>0</v>
      </c>
      <c r="AK345" s="174">
        <f t="shared" ca="1" si="204"/>
        <v>0</v>
      </c>
      <c r="AL345" s="179"/>
      <c r="AM345" s="174">
        <f t="shared" ref="AM345:AM381" ca="1" si="205">ROUND(W344*E$12/12,2)</f>
        <v>0</v>
      </c>
      <c r="AN345" s="174">
        <f t="shared" ref="AN345:BA360" ca="1" si="206">ROUND(X344*F$12/12,2)</f>
        <v>0</v>
      </c>
      <c r="AO345" s="174">
        <f t="shared" ca="1" si="206"/>
        <v>0</v>
      </c>
      <c r="AP345" s="174">
        <f t="shared" ca="1" si="206"/>
        <v>0</v>
      </c>
      <c r="AQ345" s="174">
        <f t="shared" ca="1" si="206"/>
        <v>0</v>
      </c>
      <c r="AR345" s="174">
        <f t="shared" ca="1" si="206"/>
        <v>0</v>
      </c>
      <c r="AS345" s="174">
        <f t="shared" ca="1" si="206"/>
        <v>0</v>
      </c>
      <c r="AT345" s="174">
        <f t="shared" ca="1" si="206"/>
        <v>0</v>
      </c>
      <c r="AU345" s="174">
        <f t="shared" ca="1" si="206"/>
        <v>0</v>
      </c>
      <c r="AV345" s="174">
        <f t="shared" ca="1" si="206"/>
        <v>0</v>
      </c>
      <c r="AW345" s="174">
        <f t="shared" ca="1" si="206"/>
        <v>0</v>
      </c>
      <c r="AX345" s="174">
        <f t="shared" ca="1" si="206"/>
        <v>0</v>
      </c>
      <c r="AY345" s="174">
        <f t="shared" ca="1" si="206"/>
        <v>0</v>
      </c>
      <c r="AZ345" s="174">
        <f t="shared" ca="1" si="206"/>
        <v>0</v>
      </c>
      <c r="BA345" s="174">
        <f t="shared" ca="1" si="206"/>
        <v>0</v>
      </c>
      <c r="BB345" s="175">
        <f t="shared" ref="BB345:BB381" ca="1" si="207">SUM(AM345:BA345)</f>
        <v>0</v>
      </c>
      <c r="BC345" s="176"/>
      <c r="BD345" s="174">
        <f t="shared" ref="BD345:BD381" ca="1" si="208">IF(W344&gt;0,IF((W344+AM345)&lt;E$13,W344+AM345,E$13),0)</f>
        <v>0</v>
      </c>
      <c r="BE345" s="174">
        <f t="shared" ref="BE345:BR360" ca="1" si="209">IF(X344&gt;0,IF((X344+AN345)&lt;F$13,X344+AN345,F$13),0)</f>
        <v>0</v>
      </c>
      <c r="BF345" s="174">
        <f t="shared" ca="1" si="209"/>
        <v>0</v>
      </c>
      <c r="BG345" s="174">
        <f t="shared" ca="1" si="209"/>
        <v>0</v>
      </c>
      <c r="BH345" s="174">
        <f t="shared" ca="1" si="209"/>
        <v>0</v>
      </c>
      <c r="BI345" s="174">
        <f t="shared" ca="1" si="209"/>
        <v>0</v>
      </c>
      <c r="BJ345" s="174">
        <f t="shared" ca="1" si="209"/>
        <v>0</v>
      </c>
      <c r="BK345" s="174">
        <f t="shared" ca="1" si="209"/>
        <v>0</v>
      </c>
      <c r="BL345" s="174">
        <f t="shared" ca="1" si="209"/>
        <v>0</v>
      </c>
      <c r="BM345" s="174">
        <f t="shared" ca="1" si="209"/>
        <v>0</v>
      </c>
      <c r="BN345" s="174">
        <f t="shared" ca="1" si="209"/>
        <v>0</v>
      </c>
      <c r="BO345" s="174">
        <f t="shared" ca="1" si="209"/>
        <v>0</v>
      </c>
      <c r="BP345" s="174">
        <f t="shared" ca="1" si="209"/>
        <v>0</v>
      </c>
      <c r="BQ345" s="174">
        <f t="shared" ca="1" si="209"/>
        <v>0</v>
      </c>
      <c r="BR345" s="174">
        <f t="shared" ca="1" si="209"/>
        <v>0</v>
      </c>
      <c r="BS345" s="177">
        <f t="shared" ref="BS345:BS381" ca="1" si="210">SUM(BD345:BR345)</f>
        <v>0</v>
      </c>
      <c r="BT345" s="175"/>
      <c r="BU345" s="178">
        <f ca="1">IF(NOT(debteliminator),0,IF(OR(E$11=0,W344+AM345-BD345&lt;=E$11),0,MIN(W344+AM345-BD345-E$11,$C345)))</f>
        <v>0</v>
      </c>
      <c r="BV345" s="174">
        <f ca="1">IF(NOT(debteliminator),0,IF(OR(F$11=0,X344+AN345-BE345&lt;=F$11),0,MIN(X344+AN345-BE345-F$11,$C345-SUM($BU345:BU345))))</f>
        <v>0</v>
      </c>
      <c r="BW345" s="174">
        <f ca="1">IF(NOT(debteliminator),0,IF(OR(G$11=0,Y344+AO345-BF345&lt;=G$11),0,MIN(Y344+AO345-BF345-G$11,$C345-SUM($BU345:BV345))))</f>
        <v>0</v>
      </c>
      <c r="BX345" s="174">
        <f ca="1">IF(NOT(debteliminator),0,IF(OR(H$11=0,Z344+AP345-BG345&lt;=H$11),0,MIN(Z344+AP345-BG345-H$11,$C345-SUM($BU345:BW345))))</f>
        <v>0</v>
      </c>
      <c r="BY345" s="174">
        <f ca="1">IF(NOT(debteliminator),0,IF(OR(I$11=0,AA344+AQ345-BH345&lt;=I$11),0,MIN(AA344+AQ345-BH345-I$11,$C345-SUM($BU345:BX345))))</f>
        <v>0</v>
      </c>
      <c r="BZ345" s="174">
        <f ca="1">IF(NOT(debteliminator),0,IF(OR(J$11=0,AB344+AR345-BI345&lt;=J$11),0,MIN(AB344+AR345-BI345-J$11,$C345-SUM($BU345:BY345))))</f>
        <v>0</v>
      </c>
      <c r="CA345" s="174">
        <f ca="1">IF(NOT(debteliminator),0,IF(OR(K$11=0,AC344+AS345-BJ345&lt;=K$11),0,MIN(AC344+AS345-BJ345-K$11,$C345-SUM($BU345:BZ345))))</f>
        <v>0</v>
      </c>
      <c r="CB345" s="174">
        <f ca="1">IF(NOT(debteliminator),0,IF(OR(L$11=0,AD344+AT345-BK345&lt;=L$11),0,MIN(AD344+AT345-BK345-L$11,$C345-SUM($BU345:CA345))))</f>
        <v>0</v>
      </c>
      <c r="CC345" s="174">
        <f ca="1">IF(NOT(debteliminator),0,IF(OR(M$11=0,AE344+AU345-BL345&lt;=M$11),0,MIN(AE344+AU345-BL345-M$11,$C345-SUM($BU345:CB345))))</f>
        <v>0</v>
      </c>
      <c r="CD345" s="174">
        <f ca="1">IF(NOT(debteliminator),0,IF(OR(N$11=0,AF344+AV345-BM345&lt;=N$11),0,MIN(AF344+AV345-BM345-N$11,$C345-SUM($BU345:CC345))))</f>
        <v>0</v>
      </c>
      <c r="CE345" s="174">
        <f ca="1">IF(NOT(debteliminator),0,IF(OR(O$11=0,AG344+AW345-BN345&lt;=O$11),0,MIN(AG344+AW345-BN345-O$11,$C345-SUM($BU345:CD345))))</f>
        <v>0</v>
      </c>
      <c r="CF345" s="174">
        <f ca="1">IF(NOT(debteliminator),0,IF(OR(P$11=0,AH344+AX345-BO345&lt;=P$11),0,MIN(AH344+AX345-BO345-P$11,$C345-SUM($BU345:CE345))))</f>
        <v>0</v>
      </c>
      <c r="CG345" s="174">
        <f ca="1">IF(NOT(debteliminator),0,IF(OR(Q$11=0,AI344+AY345-BP345&lt;=Q$11),0,MIN(AI344+AY345-BP345-Q$11,$C345-SUM($BU345:CF345))))</f>
        <v>0</v>
      </c>
      <c r="CH345" s="174">
        <f ca="1">IF(NOT(debteliminator),0,IF(OR(R$11=0,AJ344+AZ345-BQ345&lt;=R$11),0,MIN(AJ344+AZ345-BQ345-R$11,$C345-SUM($BU345:CG345))))</f>
        <v>0</v>
      </c>
      <c r="CI345" s="174">
        <f ca="1">IF(NOT(debteliminator),0,IF(OR(S$11=0,AK344+BA345-BR345&lt;=S$11),0,MIN(AK344+BA345-BR345-S$11,$C345-SUM($BU345:CH345))))</f>
        <v>0</v>
      </c>
      <c r="CJ345" s="177">
        <f t="shared" ref="CJ345:CJ381" ca="1" si="211">SUM(BU345:CI345)</f>
        <v>0</v>
      </c>
      <c r="CL345" s="178">
        <f t="shared" ca="1" si="176"/>
        <v>0</v>
      </c>
      <c r="CM345" s="174">
        <f ca="1">IF(X344&lt;=0,0,IF($C345-$CJ345&lt;=SUM($CL345:CL345),0,IF(BE345+$C345-$CJ345-SUM($CL345:CL345)&gt;X344+AN345,X344+AN345-BE345,$C345-$CJ345-SUM($CL345:CL345))))</f>
        <v>0</v>
      </c>
      <c r="CN345" s="174">
        <f ca="1">IF(Y344&lt;=0,0,IF($C345-$CJ345&lt;=SUM($CL345:CM345),0,IF(BF345+$C345-$CJ345-SUM($CL345:CM345)&gt;Y344+AO345,Y344+AO345-BF345,$C345-$CJ345-SUM($CL345:CM345))))</f>
        <v>0</v>
      </c>
      <c r="CO345" s="174">
        <f ca="1">IF(Z344&lt;=0,0,IF($C345-$CJ345&lt;=SUM($CL345:CN345),0,IF(BG345+$C345-$CJ345-SUM($CL345:CN345)&gt;Z344+AP345,Z344+AP345-BG345,$C345-$CJ345-SUM($CL345:CN345))))</f>
        <v>0</v>
      </c>
      <c r="CP345" s="174">
        <f ca="1">IF(AA344&lt;=0,0,IF($C345-$CJ345&lt;=SUM($CL345:CO345),0,IF(BH345+$C345-$CJ345-SUM($CL345:CO345)&gt;AA344+AQ345,AA344+AQ345-BH345,$C345-$CJ345-SUM($CL345:CO345))))</f>
        <v>0</v>
      </c>
      <c r="CQ345" s="174">
        <f ca="1">IF(AB344&lt;=0,0,IF($C345-$CJ345&lt;=SUM($CL345:CP345),0,IF(BI345+$C345-$CJ345-SUM($CL345:CP345)&gt;AB344+AR345,AB344+AR345-BI345,$C345-$CJ345-SUM($CL345:CP345))))</f>
        <v>0</v>
      </c>
      <c r="CR345" s="174">
        <f ca="1">IF(AC344&lt;=0,0,IF($C345-$CJ345&lt;=SUM($CL345:CQ345),0,IF(BJ345+$C345-$CJ345-SUM($CL345:CQ345)&gt;AC344+AS345,AC344+AS345-BJ345,$C345-$CJ345-SUM($CL345:CQ345))))</f>
        <v>0</v>
      </c>
      <c r="CS345" s="174">
        <f ca="1">IF(AD344&lt;=0,0,IF($C345-$CJ345&lt;=SUM($CL345:CR345),0,IF(BK345+$C345-$CJ345-SUM($CL345:CR345)&gt;AD344+AT345,AD344+AT345-BK345,$C345-$CJ345-SUM($CL345:CR345))))</f>
        <v>0</v>
      </c>
      <c r="CT345" s="174">
        <f ca="1">IF(AE344&lt;=0,0,IF($C345-$CJ345&lt;=SUM($CL345:CS345),0,IF(BL345+$C345-$CJ345-SUM($CL345:CS345)&gt;AE344+AU345,AE344+AU345-BL345,$C345-$CJ345-SUM($CL345:CS345))))</f>
        <v>0</v>
      </c>
      <c r="CU345" s="174">
        <f ca="1">IF(AF344&lt;=0,0,IF($C345-$CJ345&lt;=SUM($CL345:CT345),0,IF(BM345+$C345-$CJ345-SUM($CL345:CT345)&gt;AF344+AV345,AF344+AV345-BM345,$C345-$CJ345-SUM($CL345:CT345))))</f>
        <v>0</v>
      </c>
      <c r="CV345" s="174">
        <f ca="1">IF(AG344&lt;=0,0,IF($C345-$CJ345&lt;=SUM($CL345:CU345),0,IF(BN345+$C345-$CJ345-SUM($CL345:CU345)&gt;AG344+AW345,AG344+AW345-BN345,$C345-$CJ345-SUM($CL345:CU345))))</f>
        <v>0</v>
      </c>
      <c r="CW345" s="174">
        <f ca="1">IF(AH344&lt;=0,0,IF($C345-$CJ345&lt;=SUM($CL345:CV345),0,IF(BO345+$C345-$CJ345-SUM($CL345:CV345)&gt;AH344+AX345,AH344+AX345-BO345,$C345-$CJ345-SUM($CL345:CV345))))</f>
        <v>0</v>
      </c>
      <c r="CX345" s="174">
        <f ca="1">IF(AI344&lt;=0,0,IF($C345-$CJ345&lt;=SUM($CL345:CW345),0,IF(BP345+$C345-$CJ345-SUM($CL345:CW345)&gt;AI344+AY345,AI344+AY345-BP345,$C345-$CJ345-SUM($CL345:CW345))))</f>
        <v>0</v>
      </c>
      <c r="CY345" s="174">
        <f ca="1">IF(AJ344&lt;=0,0,IF($C345-$CJ345&lt;=SUM($CL345:CX345),0,IF(BQ345+$C345-$CJ345-SUM($CL345:CX345)&gt;AJ344+AZ345,AJ344+AZ345-BQ345,$C345-$CJ345-SUM($CL345:CX345))))</f>
        <v>0</v>
      </c>
      <c r="CZ345" s="174">
        <f ca="1">IF(AK344&lt;=0,0,IF($C345-$CJ345&lt;=SUM($CL345:CY345),0,IF(BR345+$C345-$CJ345-SUM($CL345:CY345)&gt;AK344+BA345,AK344+BA345-BR345,$C345-$CJ345-SUM($CL345:CY345))))</f>
        <v>0</v>
      </c>
      <c r="DA345" s="176"/>
      <c r="DB345" s="176"/>
    </row>
    <row r="346" spans="1:106">
      <c r="A346" s="165" t="str">
        <f t="shared" ca="1" si="200"/>
        <v/>
      </c>
      <c r="B346" s="166" t="e">
        <f t="shared" ref="B346:B381" ca="1" si="212">IF(A346="",NA(),DATE(YEAR(B345),MONTH(B345)+1,1))</f>
        <v>#N/A</v>
      </c>
      <c r="C346" s="169" t="str">
        <f ca="1">IF(A346="","",IF(debteliminator,IF(($E$7-BS346)&lt;0,0,$E$7-BS346),0)+D346)</f>
        <v/>
      </c>
      <c r="D346" s="420"/>
      <c r="E346" s="172">
        <f t="shared" ref="E346:E381" ca="1" si="213">BD346+CL346+BU346</f>
        <v>0</v>
      </c>
      <c r="F346" s="172">
        <f t="shared" ca="1" si="177"/>
        <v>0</v>
      </c>
      <c r="G346" s="172">
        <f t="shared" ca="1" si="178"/>
        <v>0</v>
      </c>
      <c r="H346" s="172">
        <f t="shared" ca="1" si="179"/>
        <v>0</v>
      </c>
      <c r="I346" s="172">
        <f t="shared" ca="1" si="180"/>
        <v>0</v>
      </c>
      <c r="J346" s="172">
        <f t="shared" ca="1" si="181"/>
        <v>0</v>
      </c>
      <c r="K346" s="172">
        <f t="shared" ca="1" si="182"/>
        <v>0</v>
      </c>
      <c r="L346" s="172">
        <f t="shared" ca="1" si="183"/>
        <v>0</v>
      </c>
      <c r="M346" s="172">
        <f t="shared" ca="1" si="184"/>
        <v>0</v>
      </c>
      <c r="N346" s="172">
        <f t="shared" ca="1" si="185"/>
        <v>0</v>
      </c>
      <c r="O346" s="172">
        <f t="shared" ca="1" si="186"/>
        <v>0</v>
      </c>
      <c r="P346" s="172">
        <f t="shared" ca="1" si="187"/>
        <v>0</v>
      </c>
      <c r="Q346" s="172">
        <f t="shared" ca="1" si="188"/>
        <v>0</v>
      </c>
      <c r="R346" s="172">
        <f t="shared" ca="1" si="189"/>
        <v>0</v>
      </c>
      <c r="S346" s="172">
        <f t="shared" ca="1" si="190"/>
        <v>0</v>
      </c>
      <c r="U346" s="169">
        <f t="shared" ca="1" si="201"/>
        <v>0</v>
      </c>
      <c r="V346" s="173">
        <f t="shared" ca="1" si="202"/>
        <v>0</v>
      </c>
      <c r="W346" s="174">
        <f t="shared" ca="1" si="203"/>
        <v>0</v>
      </c>
      <c r="X346" s="174">
        <f t="shared" ca="1" si="204"/>
        <v>0</v>
      </c>
      <c r="Y346" s="174">
        <f t="shared" ca="1" si="204"/>
        <v>0</v>
      </c>
      <c r="Z346" s="174">
        <f t="shared" ca="1" si="204"/>
        <v>0</v>
      </c>
      <c r="AA346" s="174">
        <f t="shared" ca="1" si="204"/>
        <v>0</v>
      </c>
      <c r="AB346" s="174">
        <f t="shared" ca="1" si="204"/>
        <v>0</v>
      </c>
      <c r="AC346" s="174">
        <f t="shared" ca="1" si="204"/>
        <v>0</v>
      </c>
      <c r="AD346" s="174">
        <f t="shared" ca="1" si="204"/>
        <v>0</v>
      </c>
      <c r="AE346" s="174">
        <f t="shared" ca="1" si="204"/>
        <v>0</v>
      </c>
      <c r="AF346" s="174">
        <f t="shared" ca="1" si="204"/>
        <v>0</v>
      </c>
      <c r="AG346" s="174">
        <f t="shared" ca="1" si="204"/>
        <v>0</v>
      </c>
      <c r="AH346" s="174">
        <f t="shared" ca="1" si="204"/>
        <v>0</v>
      </c>
      <c r="AI346" s="174">
        <f t="shared" ca="1" si="204"/>
        <v>0</v>
      </c>
      <c r="AJ346" s="174">
        <f t="shared" ca="1" si="204"/>
        <v>0</v>
      </c>
      <c r="AK346" s="174">
        <f t="shared" ca="1" si="204"/>
        <v>0</v>
      </c>
      <c r="AL346" s="179"/>
      <c r="AM346" s="174">
        <f t="shared" ca="1" si="205"/>
        <v>0</v>
      </c>
      <c r="AN346" s="174">
        <f t="shared" ca="1" si="206"/>
        <v>0</v>
      </c>
      <c r="AO346" s="174">
        <f t="shared" ca="1" si="206"/>
        <v>0</v>
      </c>
      <c r="AP346" s="174">
        <f t="shared" ca="1" si="206"/>
        <v>0</v>
      </c>
      <c r="AQ346" s="174">
        <f t="shared" ca="1" si="206"/>
        <v>0</v>
      </c>
      <c r="AR346" s="174">
        <f t="shared" ca="1" si="206"/>
        <v>0</v>
      </c>
      <c r="AS346" s="174">
        <f t="shared" ca="1" si="206"/>
        <v>0</v>
      </c>
      <c r="AT346" s="174">
        <f t="shared" ca="1" si="206"/>
        <v>0</v>
      </c>
      <c r="AU346" s="174">
        <f t="shared" ca="1" si="206"/>
        <v>0</v>
      </c>
      <c r="AV346" s="174">
        <f t="shared" ca="1" si="206"/>
        <v>0</v>
      </c>
      <c r="AW346" s="174">
        <f t="shared" ca="1" si="206"/>
        <v>0</v>
      </c>
      <c r="AX346" s="174">
        <f t="shared" ca="1" si="206"/>
        <v>0</v>
      </c>
      <c r="AY346" s="174">
        <f t="shared" ca="1" si="206"/>
        <v>0</v>
      </c>
      <c r="AZ346" s="174">
        <f t="shared" ca="1" si="206"/>
        <v>0</v>
      </c>
      <c r="BA346" s="174">
        <f t="shared" ca="1" si="206"/>
        <v>0</v>
      </c>
      <c r="BB346" s="175">
        <f t="shared" ca="1" si="207"/>
        <v>0</v>
      </c>
      <c r="BC346" s="176"/>
      <c r="BD346" s="174">
        <f t="shared" ca="1" si="208"/>
        <v>0</v>
      </c>
      <c r="BE346" s="174">
        <f t="shared" ca="1" si="209"/>
        <v>0</v>
      </c>
      <c r="BF346" s="174">
        <f t="shared" ca="1" si="209"/>
        <v>0</v>
      </c>
      <c r="BG346" s="174">
        <f t="shared" ca="1" si="209"/>
        <v>0</v>
      </c>
      <c r="BH346" s="174">
        <f t="shared" ca="1" si="209"/>
        <v>0</v>
      </c>
      <c r="BI346" s="174">
        <f t="shared" ca="1" si="209"/>
        <v>0</v>
      </c>
      <c r="BJ346" s="174">
        <f t="shared" ca="1" si="209"/>
        <v>0</v>
      </c>
      <c r="BK346" s="174">
        <f t="shared" ca="1" si="209"/>
        <v>0</v>
      </c>
      <c r="BL346" s="174">
        <f t="shared" ca="1" si="209"/>
        <v>0</v>
      </c>
      <c r="BM346" s="174">
        <f t="shared" ca="1" si="209"/>
        <v>0</v>
      </c>
      <c r="BN346" s="174">
        <f t="shared" ca="1" si="209"/>
        <v>0</v>
      </c>
      <c r="BO346" s="174">
        <f t="shared" ca="1" si="209"/>
        <v>0</v>
      </c>
      <c r="BP346" s="174">
        <f t="shared" ca="1" si="209"/>
        <v>0</v>
      </c>
      <c r="BQ346" s="174">
        <f t="shared" ca="1" si="209"/>
        <v>0</v>
      </c>
      <c r="BR346" s="174">
        <f t="shared" ca="1" si="209"/>
        <v>0</v>
      </c>
      <c r="BS346" s="177">
        <f t="shared" ca="1" si="210"/>
        <v>0</v>
      </c>
      <c r="BT346" s="175"/>
      <c r="BU346" s="178">
        <f ca="1">IF(NOT(debteliminator),0,IF(OR(E$11=0,W345+AM346-BD346&lt;=E$11),0,MIN(W345+AM346-BD346-E$11,$C346)))</f>
        <v>0</v>
      </c>
      <c r="BV346" s="174">
        <f ca="1">IF(NOT(debteliminator),0,IF(OR(F$11=0,X345+AN346-BE346&lt;=F$11),0,MIN(X345+AN346-BE346-F$11,$C346-SUM($BU346:BU346))))</f>
        <v>0</v>
      </c>
      <c r="BW346" s="174">
        <f ca="1">IF(NOT(debteliminator),0,IF(OR(G$11=0,Y345+AO346-BF346&lt;=G$11),0,MIN(Y345+AO346-BF346-G$11,$C346-SUM($BU346:BV346))))</f>
        <v>0</v>
      </c>
      <c r="BX346" s="174">
        <f ca="1">IF(NOT(debteliminator),0,IF(OR(H$11=0,Z345+AP346-BG346&lt;=H$11),0,MIN(Z345+AP346-BG346-H$11,$C346-SUM($BU346:BW346))))</f>
        <v>0</v>
      </c>
      <c r="BY346" s="174">
        <f ca="1">IF(NOT(debteliminator),0,IF(OR(I$11=0,AA345+AQ346-BH346&lt;=I$11),0,MIN(AA345+AQ346-BH346-I$11,$C346-SUM($BU346:BX346))))</f>
        <v>0</v>
      </c>
      <c r="BZ346" s="174">
        <f ca="1">IF(NOT(debteliminator),0,IF(OR(J$11=0,AB345+AR346-BI346&lt;=J$11),0,MIN(AB345+AR346-BI346-J$11,$C346-SUM($BU346:BY346))))</f>
        <v>0</v>
      </c>
      <c r="CA346" s="174">
        <f ca="1">IF(NOT(debteliminator),0,IF(OR(K$11=0,AC345+AS346-BJ346&lt;=K$11),0,MIN(AC345+AS346-BJ346-K$11,$C346-SUM($BU346:BZ346))))</f>
        <v>0</v>
      </c>
      <c r="CB346" s="174">
        <f ca="1">IF(NOT(debteliminator),0,IF(OR(L$11=0,AD345+AT346-BK346&lt;=L$11),0,MIN(AD345+AT346-BK346-L$11,$C346-SUM($BU346:CA346))))</f>
        <v>0</v>
      </c>
      <c r="CC346" s="174">
        <f ca="1">IF(NOT(debteliminator),0,IF(OR(M$11=0,AE345+AU346-BL346&lt;=M$11),0,MIN(AE345+AU346-BL346-M$11,$C346-SUM($BU346:CB346))))</f>
        <v>0</v>
      </c>
      <c r="CD346" s="174">
        <f ca="1">IF(NOT(debteliminator),0,IF(OR(N$11=0,AF345+AV346-BM346&lt;=N$11),0,MIN(AF345+AV346-BM346-N$11,$C346-SUM($BU346:CC346))))</f>
        <v>0</v>
      </c>
      <c r="CE346" s="174">
        <f ca="1">IF(NOT(debteliminator),0,IF(OR(O$11=0,AG345+AW346-BN346&lt;=O$11),0,MIN(AG345+AW346-BN346-O$11,$C346-SUM($BU346:CD346))))</f>
        <v>0</v>
      </c>
      <c r="CF346" s="174">
        <f ca="1">IF(NOT(debteliminator),0,IF(OR(P$11=0,AH345+AX346-BO346&lt;=P$11),0,MIN(AH345+AX346-BO346-P$11,$C346-SUM($BU346:CE346))))</f>
        <v>0</v>
      </c>
      <c r="CG346" s="174">
        <f ca="1">IF(NOT(debteliminator),0,IF(OR(Q$11=0,AI345+AY346-BP346&lt;=Q$11),0,MIN(AI345+AY346-BP346-Q$11,$C346-SUM($BU346:CF346))))</f>
        <v>0</v>
      </c>
      <c r="CH346" s="174">
        <f ca="1">IF(NOT(debteliminator),0,IF(OR(R$11=0,AJ345+AZ346-BQ346&lt;=R$11),0,MIN(AJ345+AZ346-BQ346-R$11,$C346-SUM($BU346:CG346))))</f>
        <v>0</v>
      </c>
      <c r="CI346" s="174">
        <f ca="1">IF(NOT(debteliminator),0,IF(OR(S$11=0,AK345+BA346-BR346&lt;=S$11),0,MIN(AK345+BA346-BR346-S$11,$C346-SUM($BU346:CH346))))</f>
        <v>0</v>
      </c>
      <c r="CJ346" s="177">
        <f t="shared" ca="1" si="211"/>
        <v>0</v>
      </c>
      <c r="CL346" s="178">
        <f t="shared" ref="CL346:CL381" ca="1" si="214">IF(W345&lt;=0,0,IF(BD346+$C346-$CJ346&gt;W345+AM346,W345+AM346-BD346,$C346-$CJ346))</f>
        <v>0</v>
      </c>
      <c r="CM346" s="174">
        <f ca="1">IF(X345&lt;=0,0,IF($C346-$CJ346&lt;=SUM($CL346:CL346),0,IF(BE346+$C346-$CJ346-SUM($CL346:CL346)&gt;X345+AN346,X345+AN346-BE346,$C346-$CJ346-SUM($CL346:CL346))))</f>
        <v>0</v>
      </c>
      <c r="CN346" s="174">
        <f ca="1">IF(Y345&lt;=0,0,IF($C346-$CJ346&lt;=SUM($CL346:CM346),0,IF(BF346+$C346-$CJ346-SUM($CL346:CM346)&gt;Y345+AO346,Y345+AO346-BF346,$C346-$CJ346-SUM($CL346:CM346))))</f>
        <v>0</v>
      </c>
      <c r="CO346" s="174">
        <f ca="1">IF(Z345&lt;=0,0,IF($C346-$CJ346&lt;=SUM($CL346:CN346),0,IF(BG346+$C346-$CJ346-SUM($CL346:CN346)&gt;Z345+AP346,Z345+AP346-BG346,$C346-$CJ346-SUM($CL346:CN346))))</f>
        <v>0</v>
      </c>
      <c r="CP346" s="174">
        <f ca="1">IF(AA345&lt;=0,0,IF($C346-$CJ346&lt;=SUM($CL346:CO346),0,IF(BH346+$C346-$CJ346-SUM($CL346:CO346)&gt;AA345+AQ346,AA345+AQ346-BH346,$C346-$CJ346-SUM($CL346:CO346))))</f>
        <v>0</v>
      </c>
      <c r="CQ346" s="174">
        <f ca="1">IF(AB345&lt;=0,0,IF($C346-$CJ346&lt;=SUM($CL346:CP346),0,IF(BI346+$C346-$CJ346-SUM($CL346:CP346)&gt;AB345+AR346,AB345+AR346-BI346,$C346-$CJ346-SUM($CL346:CP346))))</f>
        <v>0</v>
      </c>
      <c r="CR346" s="174">
        <f ca="1">IF(AC345&lt;=0,0,IF($C346-$CJ346&lt;=SUM($CL346:CQ346),0,IF(BJ346+$C346-$CJ346-SUM($CL346:CQ346)&gt;AC345+AS346,AC345+AS346-BJ346,$C346-$CJ346-SUM($CL346:CQ346))))</f>
        <v>0</v>
      </c>
      <c r="CS346" s="174">
        <f ca="1">IF(AD345&lt;=0,0,IF($C346-$CJ346&lt;=SUM($CL346:CR346),0,IF(BK346+$C346-$CJ346-SUM($CL346:CR346)&gt;AD345+AT346,AD345+AT346-BK346,$C346-$CJ346-SUM($CL346:CR346))))</f>
        <v>0</v>
      </c>
      <c r="CT346" s="174">
        <f ca="1">IF(AE345&lt;=0,0,IF($C346-$CJ346&lt;=SUM($CL346:CS346),0,IF(BL346+$C346-$CJ346-SUM($CL346:CS346)&gt;AE345+AU346,AE345+AU346-BL346,$C346-$CJ346-SUM($CL346:CS346))))</f>
        <v>0</v>
      </c>
      <c r="CU346" s="174">
        <f ca="1">IF(AF345&lt;=0,0,IF($C346-$CJ346&lt;=SUM($CL346:CT346),0,IF(BM346+$C346-$CJ346-SUM($CL346:CT346)&gt;AF345+AV346,AF345+AV346-BM346,$C346-$CJ346-SUM($CL346:CT346))))</f>
        <v>0</v>
      </c>
      <c r="CV346" s="174">
        <f ca="1">IF(AG345&lt;=0,0,IF($C346-$CJ346&lt;=SUM($CL346:CU346),0,IF(BN346+$C346-$CJ346-SUM($CL346:CU346)&gt;AG345+AW346,AG345+AW346-BN346,$C346-$CJ346-SUM($CL346:CU346))))</f>
        <v>0</v>
      </c>
      <c r="CW346" s="174">
        <f ca="1">IF(AH345&lt;=0,0,IF($C346-$CJ346&lt;=SUM($CL346:CV346),0,IF(BO346+$C346-$CJ346-SUM($CL346:CV346)&gt;AH345+AX346,AH345+AX346-BO346,$C346-$CJ346-SUM($CL346:CV346))))</f>
        <v>0</v>
      </c>
      <c r="CX346" s="174">
        <f ca="1">IF(AI345&lt;=0,0,IF($C346-$CJ346&lt;=SUM($CL346:CW346),0,IF(BP346+$C346-$CJ346-SUM($CL346:CW346)&gt;AI345+AY346,AI345+AY346-BP346,$C346-$CJ346-SUM($CL346:CW346))))</f>
        <v>0</v>
      </c>
      <c r="CY346" s="174">
        <f ca="1">IF(AJ345&lt;=0,0,IF($C346-$CJ346&lt;=SUM($CL346:CX346),0,IF(BQ346+$C346-$CJ346-SUM($CL346:CX346)&gt;AJ345+AZ346,AJ345+AZ346-BQ346,$C346-$CJ346-SUM($CL346:CX346))))</f>
        <v>0</v>
      </c>
      <c r="CZ346" s="174">
        <f ca="1">IF(AK345&lt;=0,0,IF($C346-$CJ346&lt;=SUM($CL346:CY346),0,IF(BR346+$C346-$CJ346-SUM($CL346:CY346)&gt;AK345+BA346,AK345+BA346-BR346,$C346-$CJ346-SUM($CL346:CY346))))</f>
        <v>0</v>
      </c>
      <c r="DA346" s="176"/>
      <c r="DB346" s="176"/>
    </row>
    <row r="347" spans="1:106">
      <c r="A347" s="165" t="str">
        <f t="shared" ca="1" si="200"/>
        <v/>
      </c>
      <c r="B347" s="166" t="e">
        <f t="shared" ca="1" si="212"/>
        <v>#N/A</v>
      </c>
      <c r="C347" s="169" t="str">
        <f ca="1">IF(A347="","",IF(debteliminator,IF(($E$7-BS347)&lt;0,0,$E$7-BS347),0)+D347)</f>
        <v/>
      </c>
      <c r="D347" s="420"/>
      <c r="E347" s="172">
        <f t="shared" ca="1" si="213"/>
        <v>0</v>
      </c>
      <c r="F347" s="172">
        <f t="shared" ca="1" si="177"/>
        <v>0</v>
      </c>
      <c r="G347" s="172">
        <f t="shared" ca="1" si="178"/>
        <v>0</v>
      </c>
      <c r="H347" s="172">
        <f t="shared" ca="1" si="179"/>
        <v>0</v>
      </c>
      <c r="I347" s="172">
        <f t="shared" ca="1" si="180"/>
        <v>0</v>
      </c>
      <c r="J347" s="172">
        <f t="shared" ca="1" si="181"/>
        <v>0</v>
      </c>
      <c r="K347" s="172">
        <f t="shared" ca="1" si="182"/>
        <v>0</v>
      </c>
      <c r="L347" s="172">
        <f t="shared" ca="1" si="183"/>
        <v>0</v>
      </c>
      <c r="M347" s="172">
        <f t="shared" ca="1" si="184"/>
        <v>0</v>
      </c>
      <c r="N347" s="172">
        <f t="shared" ca="1" si="185"/>
        <v>0</v>
      </c>
      <c r="O347" s="172">
        <f t="shared" ca="1" si="186"/>
        <v>0</v>
      </c>
      <c r="P347" s="172">
        <f t="shared" ca="1" si="187"/>
        <v>0</v>
      </c>
      <c r="Q347" s="172">
        <f t="shared" ca="1" si="188"/>
        <v>0</v>
      </c>
      <c r="R347" s="172">
        <f t="shared" ca="1" si="189"/>
        <v>0</v>
      </c>
      <c r="S347" s="172">
        <f t="shared" ca="1" si="190"/>
        <v>0</v>
      </c>
      <c r="U347" s="169">
        <f t="shared" ca="1" si="201"/>
        <v>0</v>
      </c>
      <c r="V347" s="173">
        <f t="shared" ca="1" si="202"/>
        <v>0</v>
      </c>
      <c r="W347" s="174">
        <f t="shared" ca="1" si="203"/>
        <v>0</v>
      </c>
      <c r="X347" s="174">
        <f t="shared" ca="1" si="204"/>
        <v>0</v>
      </c>
      <c r="Y347" s="174">
        <f t="shared" ca="1" si="204"/>
        <v>0</v>
      </c>
      <c r="Z347" s="174">
        <f t="shared" ca="1" si="204"/>
        <v>0</v>
      </c>
      <c r="AA347" s="174">
        <f t="shared" ca="1" si="204"/>
        <v>0</v>
      </c>
      <c r="AB347" s="174">
        <f t="shared" ca="1" si="204"/>
        <v>0</v>
      </c>
      <c r="AC347" s="174">
        <f t="shared" ca="1" si="204"/>
        <v>0</v>
      </c>
      <c r="AD347" s="174">
        <f t="shared" ca="1" si="204"/>
        <v>0</v>
      </c>
      <c r="AE347" s="174">
        <f t="shared" ca="1" si="204"/>
        <v>0</v>
      </c>
      <c r="AF347" s="174">
        <f t="shared" ca="1" si="204"/>
        <v>0</v>
      </c>
      <c r="AG347" s="174">
        <f t="shared" ca="1" si="204"/>
        <v>0</v>
      </c>
      <c r="AH347" s="174">
        <f t="shared" ca="1" si="204"/>
        <v>0</v>
      </c>
      <c r="AI347" s="174">
        <f t="shared" ca="1" si="204"/>
        <v>0</v>
      </c>
      <c r="AJ347" s="174">
        <f t="shared" ca="1" si="204"/>
        <v>0</v>
      </c>
      <c r="AK347" s="174">
        <f t="shared" ca="1" si="204"/>
        <v>0</v>
      </c>
      <c r="AL347" s="179"/>
      <c r="AM347" s="174">
        <f t="shared" ca="1" si="205"/>
        <v>0</v>
      </c>
      <c r="AN347" s="174">
        <f t="shared" ca="1" si="206"/>
        <v>0</v>
      </c>
      <c r="AO347" s="174">
        <f t="shared" ca="1" si="206"/>
        <v>0</v>
      </c>
      <c r="AP347" s="174">
        <f t="shared" ca="1" si="206"/>
        <v>0</v>
      </c>
      <c r="AQ347" s="174">
        <f t="shared" ca="1" si="206"/>
        <v>0</v>
      </c>
      <c r="AR347" s="174">
        <f t="shared" ca="1" si="206"/>
        <v>0</v>
      </c>
      <c r="AS347" s="174">
        <f t="shared" ca="1" si="206"/>
        <v>0</v>
      </c>
      <c r="AT347" s="174">
        <f t="shared" ca="1" si="206"/>
        <v>0</v>
      </c>
      <c r="AU347" s="174">
        <f t="shared" ca="1" si="206"/>
        <v>0</v>
      </c>
      <c r="AV347" s="174">
        <f t="shared" ca="1" si="206"/>
        <v>0</v>
      </c>
      <c r="AW347" s="174">
        <f t="shared" ca="1" si="206"/>
        <v>0</v>
      </c>
      <c r="AX347" s="174">
        <f t="shared" ca="1" si="206"/>
        <v>0</v>
      </c>
      <c r="AY347" s="174">
        <f t="shared" ca="1" si="206"/>
        <v>0</v>
      </c>
      <c r="AZ347" s="174">
        <f t="shared" ca="1" si="206"/>
        <v>0</v>
      </c>
      <c r="BA347" s="174">
        <f t="shared" ca="1" si="206"/>
        <v>0</v>
      </c>
      <c r="BB347" s="175">
        <f t="shared" ca="1" si="207"/>
        <v>0</v>
      </c>
      <c r="BC347" s="176"/>
      <c r="BD347" s="174">
        <f t="shared" ca="1" si="208"/>
        <v>0</v>
      </c>
      <c r="BE347" s="174">
        <f t="shared" ca="1" si="209"/>
        <v>0</v>
      </c>
      <c r="BF347" s="174">
        <f t="shared" ca="1" si="209"/>
        <v>0</v>
      </c>
      <c r="BG347" s="174">
        <f t="shared" ca="1" si="209"/>
        <v>0</v>
      </c>
      <c r="BH347" s="174">
        <f t="shared" ca="1" si="209"/>
        <v>0</v>
      </c>
      <c r="BI347" s="174">
        <f t="shared" ca="1" si="209"/>
        <v>0</v>
      </c>
      <c r="BJ347" s="174">
        <f t="shared" ca="1" si="209"/>
        <v>0</v>
      </c>
      <c r="BK347" s="174">
        <f t="shared" ca="1" si="209"/>
        <v>0</v>
      </c>
      <c r="BL347" s="174">
        <f t="shared" ca="1" si="209"/>
        <v>0</v>
      </c>
      <c r="BM347" s="174">
        <f t="shared" ca="1" si="209"/>
        <v>0</v>
      </c>
      <c r="BN347" s="174">
        <f t="shared" ca="1" si="209"/>
        <v>0</v>
      </c>
      <c r="BO347" s="174">
        <f t="shared" ca="1" si="209"/>
        <v>0</v>
      </c>
      <c r="BP347" s="174">
        <f t="shared" ca="1" si="209"/>
        <v>0</v>
      </c>
      <c r="BQ347" s="174">
        <f t="shared" ca="1" si="209"/>
        <v>0</v>
      </c>
      <c r="BR347" s="174">
        <f t="shared" ca="1" si="209"/>
        <v>0</v>
      </c>
      <c r="BS347" s="177">
        <f t="shared" ca="1" si="210"/>
        <v>0</v>
      </c>
      <c r="BT347" s="175"/>
      <c r="BU347" s="178">
        <f ca="1">IF(NOT(debteliminator),0,IF(OR(E$11=0,W346+AM347-BD347&lt;=E$11),0,MIN(W346+AM347-BD347-E$11,$C347)))</f>
        <v>0</v>
      </c>
      <c r="BV347" s="174">
        <f ca="1">IF(NOT(debteliminator),0,IF(OR(F$11=0,X346+AN347-BE347&lt;=F$11),0,MIN(X346+AN347-BE347-F$11,$C347-SUM($BU347:BU347))))</f>
        <v>0</v>
      </c>
      <c r="BW347" s="174">
        <f ca="1">IF(NOT(debteliminator),0,IF(OR(G$11=0,Y346+AO347-BF347&lt;=G$11),0,MIN(Y346+AO347-BF347-G$11,$C347-SUM($BU347:BV347))))</f>
        <v>0</v>
      </c>
      <c r="BX347" s="174">
        <f ca="1">IF(NOT(debteliminator),0,IF(OR(H$11=0,Z346+AP347-BG347&lt;=H$11),0,MIN(Z346+AP347-BG347-H$11,$C347-SUM($BU347:BW347))))</f>
        <v>0</v>
      </c>
      <c r="BY347" s="174">
        <f ca="1">IF(NOT(debteliminator),0,IF(OR(I$11=0,AA346+AQ347-BH347&lt;=I$11),0,MIN(AA346+AQ347-BH347-I$11,$C347-SUM($BU347:BX347))))</f>
        <v>0</v>
      </c>
      <c r="BZ347" s="174">
        <f ca="1">IF(NOT(debteliminator),0,IF(OR(J$11=0,AB346+AR347-BI347&lt;=J$11),0,MIN(AB346+AR347-BI347-J$11,$C347-SUM($BU347:BY347))))</f>
        <v>0</v>
      </c>
      <c r="CA347" s="174">
        <f ca="1">IF(NOT(debteliminator),0,IF(OR(K$11=0,AC346+AS347-BJ347&lt;=K$11),0,MIN(AC346+AS347-BJ347-K$11,$C347-SUM($BU347:BZ347))))</f>
        <v>0</v>
      </c>
      <c r="CB347" s="174">
        <f ca="1">IF(NOT(debteliminator),0,IF(OR(L$11=0,AD346+AT347-BK347&lt;=L$11),0,MIN(AD346+AT347-BK347-L$11,$C347-SUM($BU347:CA347))))</f>
        <v>0</v>
      </c>
      <c r="CC347" s="174">
        <f ca="1">IF(NOT(debteliminator),0,IF(OR(M$11=0,AE346+AU347-BL347&lt;=M$11),0,MIN(AE346+AU347-BL347-M$11,$C347-SUM($BU347:CB347))))</f>
        <v>0</v>
      </c>
      <c r="CD347" s="174">
        <f ca="1">IF(NOT(debteliminator),0,IF(OR(N$11=0,AF346+AV347-BM347&lt;=N$11),0,MIN(AF346+AV347-BM347-N$11,$C347-SUM($BU347:CC347))))</f>
        <v>0</v>
      </c>
      <c r="CE347" s="174">
        <f ca="1">IF(NOT(debteliminator),0,IF(OR(O$11=0,AG346+AW347-BN347&lt;=O$11),0,MIN(AG346+AW347-BN347-O$11,$C347-SUM($BU347:CD347))))</f>
        <v>0</v>
      </c>
      <c r="CF347" s="174">
        <f ca="1">IF(NOT(debteliminator),0,IF(OR(P$11=0,AH346+AX347-BO347&lt;=P$11),0,MIN(AH346+AX347-BO347-P$11,$C347-SUM($BU347:CE347))))</f>
        <v>0</v>
      </c>
      <c r="CG347" s="174">
        <f ca="1">IF(NOT(debteliminator),0,IF(OR(Q$11=0,AI346+AY347-BP347&lt;=Q$11),0,MIN(AI346+AY347-BP347-Q$11,$C347-SUM($BU347:CF347))))</f>
        <v>0</v>
      </c>
      <c r="CH347" s="174">
        <f ca="1">IF(NOT(debteliminator),0,IF(OR(R$11=0,AJ346+AZ347-BQ347&lt;=R$11),0,MIN(AJ346+AZ347-BQ347-R$11,$C347-SUM($BU347:CG347))))</f>
        <v>0</v>
      </c>
      <c r="CI347" s="174">
        <f ca="1">IF(NOT(debteliminator),0,IF(OR(S$11=0,AK346+BA347-BR347&lt;=S$11),0,MIN(AK346+BA347-BR347-S$11,$C347-SUM($BU347:CH347))))</f>
        <v>0</v>
      </c>
      <c r="CJ347" s="177">
        <f t="shared" ca="1" si="211"/>
        <v>0</v>
      </c>
      <c r="CL347" s="178">
        <f t="shared" ca="1" si="214"/>
        <v>0</v>
      </c>
      <c r="CM347" s="174">
        <f ca="1">IF(X346&lt;=0,0,IF($C347-$CJ347&lt;=SUM($CL347:CL347),0,IF(BE347+$C347-$CJ347-SUM($CL347:CL347)&gt;X346+AN347,X346+AN347-BE347,$C347-$CJ347-SUM($CL347:CL347))))</f>
        <v>0</v>
      </c>
      <c r="CN347" s="174">
        <f ca="1">IF(Y346&lt;=0,0,IF($C347-$CJ347&lt;=SUM($CL347:CM347),0,IF(BF347+$C347-$CJ347-SUM($CL347:CM347)&gt;Y346+AO347,Y346+AO347-BF347,$C347-$CJ347-SUM($CL347:CM347))))</f>
        <v>0</v>
      </c>
      <c r="CO347" s="174">
        <f ca="1">IF(Z346&lt;=0,0,IF($C347-$CJ347&lt;=SUM($CL347:CN347),0,IF(BG347+$C347-$CJ347-SUM($CL347:CN347)&gt;Z346+AP347,Z346+AP347-BG347,$C347-$CJ347-SUM($CL347:CN347))))</f>
        <v>0</v>
      </c>
      <c r="CP347" s="174">
        <f ca="1">IF(AA346&lt;=0,0,IF($C347-$CJ347&lt;=SUM($CL347:CO347),0,IF(BH347+$C347-$CJ347-SUM($CL347:CO347)&gt;AA346+AQ347,AA346+AQ347-BH347,$C347-$CJ347-SUM($CL347:CO347))))</f>
        <v>0</v>
      </c>
      <c r="CQ347" s="174">
        <f ca="1">IF(AB346&lt;=0,0,IF($C347-$CJ347&lt;=SUM($CL347:CP347),0,IF(BI347+$C347-$CJ347-SUM($CL347:CP347)&gt;AB346+AR347,AB346+AR347-BI347,$C347-$CJ347-SUM($CL347:CP347))))</f>
        <v>0</v>
      </c>
      <c r="CR347" s="174">
        <f ca="1">IF(AC346&lt;=0,0,IF($C347-$CJ347&lt;=SUM($CL347:CQ347),0,IF(BJ347+$C347-$CJ347-SUM($CL347:CQ347)&gt;AC346+AS347,AC346+AS347-BJ347,$C347-$CJ347-SUM($CL347:CQ347))))</f>
        <v>0</v>
      </c>
      <c r="CS347" s="174">
        <f ca="1">IF(AD346&lt;=0,0,IF($C347-$CJ347&lt;=SUM($CL347:CR347),0,IF(BK347+$C347-$CJ347-SUM($CL347:CR347)&gt;AD346+AT347,AD346+AT347-BK347,$C347-$CJ347-SUM($CL347:CR347))))</f>
        <v>0</v>
      </c>
      <c r="CT347" s="174">
        <f ca="1">IF(AE346&lt;=0,0,IF($C347-$CJ347&lt;=SUM($CL347:CS347),0,IF(BL347+$C347-$CJ347-SUM($CL347:CS347)&gt;AE346+AU347,AE346+AU347-BL347,$C347-$CJ347-SUM($CL347:CS347))))</f>
        <v>0</v>
      </c>
      <c r="CU347" s="174">
        <f ca="1">IF(AF346&lt;=0,0,IF($C347-$CJ347&lt;=SUM($CL347:CT347),0,IF(BM347+$C347-$CJ347-SUM($CL347:CT347)&gt;AF346+AV347,AF346+AV347-BM347,$C347-$CJ347-SUM($CL347:CT347))))</f>
        <v>0</v>
      </c>
      <c r="CV347" s="174">
        <f ca="1">IF(AG346&lt;=0,0,IF($C347-$CJ347&lt;=SUM($CL347:CU347),0,IF(BN347+$C347-$CJ347-SUM($CL347:CU347)&gt;AG346+AW347,AG346+AW347-BN347,$C347-$CJ347-SUM($CL347:CU347))))</f>
        <v>0</v>
      </c>
      <c r="CW347" s="174">
        <f ca="1">IF(AH346&lt;=0,0,IF($C347-$CJ347&lt;=SUM($CL347:CV347),0,IF(BO347+$C347-$CJ347-SUM($CL347:CV347)&gt;AH346+AX347,AH346+AX347-BO347,$C347-$CJ347-SUM($CL347:CV347))))</f>
        <v>0</v>
      </c>
      <c r="CX347" s="174">
        <f ca="1">IF(AI346&lt;=0,0,IF($C347-$CJ347&lt;=SUM($CL347:CW347),0,IF(BP347+$C347-$CJ347-SUM($CL347:CW347)&gt;AI346+AY347,AI346+AY347-BP347,$C347-$CJ347-SUM($CL347:CW347))))</f>
        <v>0</v>
      </c>
      <c r="CY347" s="174">
        <f ca="1">IF(AJ346&lt;=0,0,IF($C347-$CJ347&lt;=SUM($CL347:CX347),0,IF(BQ347+$C347-$CJ347-SUM($CL347:CX347)&gt;AJ346+AZ347,AJ346+AZ347-BQ347,$C347-$CJ347-SUM($CL347:CX347))))</f>
        <v>0</v>
      </c>
      <c r="CZ347" s="174">
        <f ca="1">IF(AK346&lt;=0,0,IF($C347-$CJ347&lt;=SUM($CL347:CY347),0,IF(BR347+$C347-$CJ347-SUM($CL347:CY347)&gt;AK346+BA347,AK346+BA347-BR347,$C347-$CJ347-SUM($CL347:CY347))))</f>
        <v>0</v>
      </c>
      <c r="DA347" s="176"/>
      <c r="DB347" s="176"/>
    </row>
    <row r="348" spans="1:106">
      <c r="A348" s="165" t="str">
        <f t="shared" ca="1" si="200"/>
        <v/>
      </c>
      <c r="B348" s="166" t="e">
        <f t="shared" ca="1" si="212"/>
        <v>#N/A</v>
      </c>
      <c r="C348" s="169" t="str">
        <f ca="1">IF(A348="","",IF(debteliminator,IF(($E$7-BS348)&lt;0,0,$E$7-BS348),0)+D348)</f>
        <v/>
      </c>
      <c r="D348" s="420"/>
      <c r="E348" s="172">
        <f t="shared" ca="1" si="213"/>
        <v>0</v>
      </c>
      <c r="F348" s="172">
        <f t="shared" ca="1" si="177"/>
        <v>0</v>
      </c>
      <c r="G348" s="172">
        <f t="shared" ca="1" si="178"/>
        <v>0</v>
      </c>
      <c r="H348" s="172">
        <f t="shared" ca="1" si="179"/>
        <v>0</v>
      </c>
      <c r="I348" s="172">
        <f t="shared" ca="1" si="180"/>
        <v>0</v>
      </c>
      <c r="J348" s="172">
        <f t="shared" ca="1" si="181"/>
        <v>0</v>
      </c>
      <c r="K348" s="172">
        <f t="shared" ca="1" si="182"/>
        <v>0</v>
      </c>
      <c r="L348" s="172">
        <f t="shared" ca="1" si="183"/>
        <v>0</v>
      </c>
      <c r="M348" s="172">
        <f t="shared" ca="1" si="184"/>
        <v>0</v>
      </c>
      <c r="N348" s="172">
        <f t="shared" ca="1" si="185"/>
        <v>0</v>
      </c>
      <c r="O348" s="172">
        <f t="shared" ca="1" si="186"/>
        <v>0</v>
      </c>
      <c r="P348" s="172">
        <f t="shared" ca="1" si="187"/>
        <v>0</v>
      </c>
      <c r="Q348" s="172">
        <f t="shared" ca="1" si="188"/>
        <v>0</v>
      </c>
      <c r="R348" s="172">
        <f t="shared" ca="1" si="189"/>
        <v>0</v>
      </c>
      <c r="S348" s="172">
        <f t="shared" ca="1" si="190"/>
        <v>0</v>
      </c>
      <c r="U348" s="169">
        <f t="shared" ca="1" si="201"/>
        <v>0</v>
      </c>
      <c r="V348" s="173">
        <f t="shared" ca="1" si="202"/>
        <v>0</v>
      </c>
      <c r="W348" s="174">
        <f t="shared" ca="1" si="203"/>
        <v>0</v>
      </c>
      <c r="X348" s="174">
        <f t="shared" ca="1" si="204"/>
        <v>0</v>
      </c>
      <c r="Y348" s="174">
        <f t="shared" ca="1" si="204"/>
        <v>0</v>
      </c>
      <c r="Z348" s="174">
        <f t="shared" ca="1" si="204"/>
        <v>0</v>
      </c>
      <c r="AA348" s="174">
        <f t="shared" ca="1" si="204"/>
        <v>0</v>
      </c>
      <c r="AB348" s="174">
        <f t="shared" ca="1" si="204"/>
        <v>0</v>
      </c>
      <c r="AC348" s="174">
        <f t="shared" ca="1" si="204"/>
        <v>0</v>
      </c>
      <c r="AD348" s="174">
        <f t="shared" ca="1" si="204"/>
        <v>0</v>
      </c>
      <c r="AE348" s="174">
        <f t="shared" ca="1" si="204"/>
        <v>0</v>
      </c>
      <c r="AF348" s="174">
        <f t="shared" ca="1" si="204"/>
        <v>0</v>
      </c>
      <c r="AG348" s="174">
        <f t="shared" ca="1" si="204"/>
        <v>0</v>
      </c>
      <c r="AH348" s="174">
        <f t="shared" ca="1" si="204"/>
        <v>0</v>
      </c>
      <c r="AI348" s="174">
        <f t="shared" ca="1" si="204"/>
        <v>0</v>
      </c>
      <c r="AJ348" s="174">
        <f t="shared" ca="1" si="204"/>
        <v>0</v>
      </c>
      <c r="AK348" s="174">
        <f t="shared" ca="1" si="204"/>
        <v>0</v>
      </c>
      <c r="AL348" s="179"/>
      <c r="AM348" s="174">
        <f t="shared" ca="1" si="205"/>
        <v>0</v>
      </c>
      <c r="AN348" s="174">
        <f t="shared" ca="1" si="206"/>
        <v>0</v>
      </c>
      <c r="AO348" s="174">
        <f t="shared" ca="1" si="206"/>
        <v>0</v>
      </c>
      <c r="AP348" s="174">
        <f t="shared" ca="1" si="206"/>
        <v>0</v>
      </c>
      <c r="AQ348" s="174">
        <f t="shared" ca="1" si="206"/>
        <v>0</v>
      </c>
      <c r="AR348" s="174">
        <f t="shared" ca="1" si="206"/>
        <v>0</v>
      </c>
      <c r="AS348" s="174">
        <f t="shared" ca="1" si="206"/>
        <v>0</v>
      </c>
      <c r="AT348" s="174">
        <f t="shared" ca="1" si="206"/>
        <v>0</v>
      </c>
      <c r="AU348" s="174">
        <f t="shared" ca="1" si="206"/>
        <v>0</v>
      </c>
      <c r="AV348" s="174">
        <f t="shared" ca="1" si="206"/>
        <v>0</v>
      </c>
      <c r="AW348" s="174">
        <f t="shared" ca="1" si="206"/>
        <v>0</v>
      </c>
      <c r="AX348" s="174">
        <f t="shared" ca="1" si="206"/>
        <v>0</v>
      </c>
      <c r="AY348" s="174">
        <f t="shared" ca="1" si="206"/>
        <v>0</v>
      </c>
      <c r="AZ348" s="174">
        <f t="shared" ca="1" si="206"/>
        <v>0</v>
      </c>
      <c r="BA348" s="174">
        <f t="shared" ca="1" si="206"/>
        <v>0</v>
      </c>
      <c r="BB348" s="175">
        <f t="shared" ca="1" si="207"/>
        <v>0</v>
      </c>
      <c r="BC348" s="176"/>
      <c r="BD348" s="174">
        <f t="shared" ca="1" si="208"/>
        <v>0</v>
      </c>
      <c r="BE348" s="174">
        <f t="shared" ca="1" si="209"/>
        <v>0</v>
      </c>
      <c r="BF348" s="174">
        <f t="shared" ca="1" si="209"/>
        <v>0</v>
      </c>
      <c r="BG348" s="174">
        <f t="shared" ca="1" si="209"/>
        <v>0</v>
      </c>
      <c r="BH348" s="174">
        <f t="shared" ca="1" si="209"/>
        <v>0</v>
      </c>
      <c r="BI348" s="174">
        <f t="shared" ca="1" si="209"/>
        <v>0</v>
      </c>
      <c r="BJ348" s="174">
        <f t="shared" ca="1" si="209"/>
        <v>0</v>
      </c>
      <c r="BK348" s="174">
        <f t="shared" ca="1" si="209"/>
        <v>0</v>
      </c>
      <c r="BL348" s="174">
        <f t="shared" ca="1" si="209"/>
        <v>0</v>
      </c>
      <c r="BM348" s="174">
        <f t="shared" ca="1" si="209"/>
        <v>0</v>
      </c>
      <c r="BN348" s="174">
        <f t="shared" ca="1" si="209"/>
        <v>0</v>
      </c>
      <c r="BO348" s="174">
        <f t="shared" ca="1" si="209"/>
        <v>0</v>
      </c>
      <c r="BP348" s="174">
        <f t="shared" ca="1" si="209"/>
        <v>0</v>
      </c>
      <c r="BQ348" s="174">
        <f t="shared" ca="1" si="209"/>
        <v>0</v>
      </c>
      <c r="BR348" s="174">
        <f t="shared" ca="1" si="209"/>
        <v>0</v>
      </c>
      <c r="BS348" s="177">
        <f t="shared" ca="1" si="210"/>
        <v>0</v>
      </c>
      <c r="BT348" s="175"/>
      <c r="BU348" s="178">
        <f ca="1">IF(NOT(debteliminator),0,IF(OR(E$11=0,W347+AM348-BD348&lt;=E$11),0,MIN(W347+AM348-BD348-E$11,$C348)))</f>
        <v>0</v>
      </c>
      <c r="BV348" s="174">
        <f ca="1">IF(NOT(debteliminator),0,IF(OR(F$11=0,X347+AN348-BE348&lt;=F$11),0,MIN(X347+AN348-BE348-F$11,$C348-SUM($BU348:BU348))))</f>
        <v>0</v>
      </c>
      <c r="BW348" s="174">
        <f ca="1">IF(NOT(debteliminator),0,IF(OR(G$11=0,Y347+AO348-BF348&lt;=G$11),0,MIN(Y347+AO348-BF348-G$11,$C348-SUM($BU348:BV348))))</f>
        <v>0</v>
      </c>
      <c r="BX348" s="174">
        <f ca="1">IF(NOT(debteliminator),0,IF(OR(H$11=0,Z347+AP348-BG348&lt;=H$11),0,MIN(Z347+AP348-BG348-H$11,$C348-SUM($BU348:BW348))))</f>
        <v>0</v>
      </c>
      <c r="BY348" s="174">
        <f ca="1">IF(NOT(debteliminator),0,IF(OR(I$11=0,AA347+AQ348-BH348&lt;=I$11),0,MIN(AA347+AQ348-BH348-I$11,$C348-SUM($BU348:BX348))))</f>
        <v>0</v>
      </c>
      <c r="BZ348" s="174">
        <f ca="1">IF(NOT(debteliminator),0,IF(OR(J$11=0,AB347+AR348-BI348&lt;=J$11),0,MIN(AB347+AR348-BI348-J$11,$C348-SUM($BU348:BY348))))</f>
        <v>0</v>
      </c>
      <c r="CA348" s="174">
        <f ca="1">IF(NOT(debteliminator),0,IF(OR(K$11=0,AC347+AS348-BJ348&lt;=K$11),0,MIN(AC347+AS348-BJ348-K$11,$C348-SUM($BU348:BZ348))))</f>
        <v>0</v>
      </c>
      <c r="CB348" s="174">
        <f ca="1">IF(NOT(debteliminator),0,IF(OR(L$11=0,AD347+AT348-BK348&lt;=L$11),0,MIN(AD347+AT348-BK348-L$11,$C348-SUM($BU348:CA348))))</f>
        <v>0</v>
      </c>
      <c r="CC348" s="174">
        <f ca="1">IF(NOT(debteliminator),0,IF(OR(M$11=0,AE347+AU348-BL348&lt;=M$11),0,MIN(AE347+AU348-BL348-M$11,$C348-SUM($BU348:CB348))))</f>
        <v>0</v>
      </c>
      <c r="CD348" s="174">
        <f ca="1">IF(NOT(debteliminator),0,IF(OR(N$11=0,AF347+AV348-BM348&lt;=N$11),0,MIN(AF347+AV348-BM348-N$11,$C348-SUM($BU348:CC348))))</f>
        <v>0</v>
      </c>
      <c r="CE348" s="174">
        <f ca="1">IF(NOT(debteliminator),0,IF(OR(O$11=0,AG347+AW348-BN348&lt;=O$11),0,MIN(AG347+AW348-BN348-O$11,$C348-SUM($BU348:CD348))))</f>
        <v>0</v>
      </c>
      <c r="CF348" s="174">
        <f ca="1">IF(NOT(debteliminator),0,IF(OR(P$11=0,AH347+AX348-BO348&lt;=P$11),0,MIN(AH347+AX348-BO348-P$11,$C348-SUM($BU348:CE348))))</f>
        <v>0</v>
      </c>
      <c r="CG348" s="174">
        <f ca="1">IF(NOT(debteliminator),0,IF(OR(Q$11=0,AI347+AY348-BP348&lt;=Q$11),0,MIN(AI347+AY348-BP348-Q$11,$C348-SUM($BU348:CF348))))</f>
        <v>0</v>
      </c>
      <c r="CH348" s="174">
        <f ca="1">IF(NOT(debteliminator),0,IF(OR(R$11=0,AJ347+AZ348-BQ348&lt;=R$11),0,MIN(AJ347+AZ348-BQ348-R$11,$C348-SUM($BU348:CG348))))</f>
        <v>0</v>
      </c>
      <c r="CI348" s="174">
        <f ca="1">IF(NOT(debteliminator),0,IF(OR(S$11=0,AK347+BA348-BR348&lt;=S$11),0,MIN(AK347+BA348-BR348-S$11,$C348-SUM($BU348:CH348))))</f>
        <v>0</v>
      </c>
      <c r="CJ348" s="177">
        <f t="shared" ca="1" si="211"/>
        <v>0</v>
      </c>
      <c r="CL348" s="178">
        <f t="shared" ca="1" si="214"/>
        <v>0</v>
      </c>
      <c r="CM348" s="174">
        <f ca="1">IF(X347&lt;=0,0,IF($C348-$CJ348&lt;=SUM($CL348:CL348),0,IF(BE348+$C348-$CJ348-SUM($CL348:CL348)&gt;X347+AN348,X347+AN348-BE348,$C348-$CJ348-SUM($CL348:CL348))))</f>
        <v>0</v>
      </c>
      <c r="CN348" s="174">
        <f ca="1">IF(Y347&lt;=0,0,IF($C348-$CJ348&lt;=SUM($CL348:CM348),0,IF(BF348+$C348-$CJ348-SUM($CL348:CM348)&gt;Y347+AO348,Y347+AO348-BF348,$C348-$CJ348-SUM($CL348:CM348))))</f>
        <v>0</v>
      </c>
      <c r="CO348" s="174">
        <f ca="1">IF(Z347&lt;=0,0,IF($C348-$CJ348&lt;=SUM($CL348:CN348),0,IF(BG348+$C348-$CJ348-SUM($CL348:CN348)&gt;Z347+AP348,Z347+AP348-BG348,$C348-$CJ348-SUM($CL348:CN348))))</f>
        <v>0</v>
      </c>
      <c r="CP348" s="174">
        <f ca="1">IF(AA347&lt;=0,0,IF($C348-$CJ348&lt;=SUM($CL348:CO348),0,IF(BH348+$C348-$CJ348-SUM($CL348:CO348)&gt;AA347+AQ348,AA347+AQ348-BH348,$C348-$CJ348-SUM($CL348:CO348))))</f>
        <v>0</v>
      </c>
      <c r="CQ348" s="174">
        <f ca="1">IF(AB347&lt;=0,0,IF($C348-$CJ348&lt;=SUM($CL348:CP348),0,IF(BI348+$C348-$CJ348-SUM($CL348:CP348)&gt;AB347+AR348,AB347+AR348-BI348,$C348-$CJ348-SUM($CL348:CP348))))</f>
        <v>0</v>
      </c>
      <c r="CR348" s="174">
        <f ca="1">IF(AC347&lt;=0,0,IF($C348-$CJ348&lt;=SUM($CL348:CQ348),0,IF(BJ348+$C348-$CJ348-SUM($CL348:CQ348)&gt;AC347+AS348,AC347+AS348-BJ348,$C348-$CJ348-SUM($CL348:CQ348))))</f>
        <v>0</v>
      </c>
      <c r="CS348" s="174">
        <f ca="1">IF(AD347&lt;=0,0,IF($C348-$CJ348&lt;=SUM($CL348:CR348),0,IF(BK348+$C348-$CJ348-SUM($CL348:CR348)&gt;AD347+AT348,AD347+AT348-BK348,$C348-$CJ348-SUM($CL348:CR348))))</f>
        <v>0</v>
      </c>
      <c r="CT348" s="174">
        <f ca="1">IF(AE347&lt;=0,0,IF($C348-$CJ348&lt;=SUM($CL348:CS348),0,IF(BL348+$C348-$CJ348-SUM($CL348:CS348)&gt;AE347+AU348,AE347+AU348-BL348,$C348-$CJ348-SUM($CL348:CS348))))</f>
        <v>0</v>
      </c>
      <c r="CU348" s="174">
        <f ca="1">IF(AF347&lt;=0,0,IF($C348-$CJ348&lt;=SUM($CL348:CT348),0,IF(BM348+$C348-$CJ348-SUM($CL348:CT348)&gt;AF347+AV348,AF347+AV348-BM348,$C348-$CJ348-SUM($CL348:CT348))))</f>
        <v>0</v>
      </c>
      <c r="CV348" s="174">
        <f ca="1">IF(AG347&lt;=0,0,IF($C348-$CJ348&lt;=SUM($CL348:CU348),0,IF(BN348+$C348-$CJ348-SUM($CL348:CU348)&gt;AG347+AW348,AG347+AW348-BN348,$C348-$CJ348-SUM($CL348:CU348))))</f>
        <v>0</v>
      </c>
      <c r="CW348" s="174">
        <f ca="1">IF(AH347&lt;=0,0,IF($C348-$CJ348&lt;=SUM($CL348:CV348),0,IF(BO348+$C348-$CJ348-SUM($CL348:CV348)&gt;AH347+AX348,AH347+AX348-BO348,$C348-$CJ348-SUM($CL348:CV348))))</f>
        <v>0</v>
      </c>
      <c r="CX348" s="174">
        <f ca="1">IF(AI347&lt;=0,0,IF($C348-$CJ348&lt;=SUM($CL348:CW348),0,IF(BP348+$C348-$CJ348-SUM($CL348:CW348)&gt;AI347+AY348,AI347+AY348-BP348,$C348-$CJ348-SUM($CL348:CW348))))</f>
        <v>0</v>
      </c>
      <c r="CY348" s="174">
        <f ca="1">IF(AJ347&lt;=0,0,IF($C348-$CJ348&lt;=SUM($CL348:CX348),0,IF(BQ348+$C348-$CJ348-SUM($CL348:CX348)&gt;AJ347+AZ348,AJ347+AZ348-BQ348,$C348-$CJ348-SUM($CL348:CX348))))</f>
        <v>0</v>
      </c>
      <c r="CZ348" s="174">
        <f ca="1">IF(AK347&lt;=0,0,IF($C348-$CJ348&lt;=SUM($CL348:CY348),0,IF(BR348+$C348-$CJ348-SUM($CL348:CY348)&gt;AK347+BA348,AK347+BA348-BR348,$C348-$CJ348-SUM($CL348:CY348))))</f>
        <v>0</v>
      </c>
      <c r="DA348" s="176"/>
      <c r="DB348" s="176"/>
    </row>
    <row r="349" spans="1:106">
      <c r="A349" s="165" t="str">
        <f t="shared" ca="1" si="200"/>
        <v/>
      </c>
      <c r="B349" s="166" t="e">
        <f t="shared" ca="1" si="212"/>
        <v>#N/A</v>
      </c>
      <c r="C349" s="169" t="str">
        <f ca="1">IF(A349="","",IF(debteliminator,IF(($E$7-BS349)&lt;0,0,$E$7-BS349),0)+D349)</f>
        <v/>
      </c>
      <c r="D349" s="420"/>
      <c r="E349" s="172">
        <f t="shared" ca="1" si="213"/>
        <v>0</v>
      </c>
      <c r="F349" s="172">
        <f t="shared" ca="1" si="177"/>
        <v>0</v>
      </c>
      <c r="G349" s="172">
        <f t="shared" ca="1" si="178"/>
        <v>0</v>
      </c>
      <c r="H349" s="172">
        <f t="shared" ca="1" si="179"/>
        <v>0</v>
      </c>
      <c r="I349" s="172">
        <f t="shared" ca="1" si="180"/>
        <v>0</v>
      </c>
      <c r="J349" s="172">
        <f t="shared" ca="1" si="181"/>
        <v>0</v>
      </c>
      <c r="K349" s="172">
        <f t="shared" ca="1" si="182"/>
        <v>0</v>
      </c>
      <c r="L349" s="172">
        <f t="shared" ca="1" si="183"/>
        <v>0</v>
      </c>
      <c r="M349" s="172">
        <f t="shared" ca="1" si="184"/>
        <v>0</v>
      </c>
      <c r="N349" s="172">
        <f t="shared" ca="1" si="185"/>
        <v>0</v>
      </c>
      <c r="O349" s="172">
        <f t="shared" ca="1" si="186"/>
        <v>0</v>
      </c>
      <c r="P349" s="172">
        <f t="shared" ca="1" si="187"/>
        <v>0</v>
      </c>
      <c r="Q349" s="172">
        <f t="shared" ca="1" si="188"/>
        <v>0</v>
      </c>
      <c r="R349" s="172">
        <f t="shared" ca="1" si="189"/>
        <v>0</v>
      </c>
      <c r="S349" s="172">
        <f t="shared" ca="1" si="190"/>
        <v>0</v>
      </c>
      <c r="U349" s="169">
        <f t="shared" ca="1" si="201"/>
        <v>0</v>
      </c>
      <c r="V349" s="173">
        <f t="shared" ca="1" si="202"/>
        <v>0</v>
      </c>
      <c r="W349" s="174">
        <f t="shared" ca="1" si="203"/>
        <v>0</v>
      </c>
      <c r="X349" s="174">
        <f t="shared" ca="1" si="204"/>
        <v>0</v>
      </c>
      <c r="Y349" s="174">
        <f t="shared" ca="1" si="204"/>
        <v>0</v>
      </c>
      <c r="Z349" s="174">
        <f t="shared" ca="1" si="204"/>
        <v>0</v>
      </c>
      <c r="AA349" s="174">
        <f t="shared" ca="1" si="204"/>
        <v>0</v>
      </c>
      <c r="AB349" s="174">
        <f t="shared" ca="1" si="204"/>
        <v>0</v>
      </c>
      <c r="AC349" s="174">
        <f t="shared" ca="1" si="204"/>
        <v>0</v>
      </c>
      <c r="AD349" s="174">
        <f t="shared" ca="1" si="204"/>
        <v>0</v>
      </c>
      <c r="AE349" s="174">
        <f t="shared" ca="1" si="204"/>
        <v>0</v>
      </c>
      <c r="AF349" s="174">
        <f t="shared" ca="1" si="204"/>
        <v>0</v>
      </c>
      <c r="AG349" s="174">
        <f t="shared" ca="1" si="204"/>
        <v>0</v>
      </c>
      <c r="AH349" s="174">
        <f t="shared" ca="1" si="204"/>
        <v>0</v>
      </c>
      <c r="AI349" s="174">
        <f t="shared" ca="1" si="204"/>
        <v>0</v>
      </c>
      <c r="AJ349" s="174">
        <f t="shared" ca="1" si="204"/>
        <v>0</v>
      </c>
      <c r="AK349" s="174">
        <f t="shared" ca="1" si="204"/>
        <v>0</v>
      </c>
      <c r="AL349" s="179"/>
      <c r="AM349" s="174">
        <f t="shared" ca="1" si="205"/>
        <v>0</v>
      </c>
      <c r="AN349" s="174">
        <f t="shared" ca="1" si="206"/>
        <v>0</v>
      </c>
      <c r="AO349" s="174">
        <f t="shared" ca="1" si="206"/>
        <v>0</v>
      </c>
      <c r="AP349" s="174">
        <f t="shared" ca="1" si="206"/>
        <v>0</v>
      </c>
      <c r="AQ349" s="174">
        <f t="shared" ca="1" si="206"/>
        <v>0</v>
      </c>
      <c r="AR349" s="174">
        <f t="shared" ca="1" si="206"/>
        <v>0</v>
      </c>
      <c r="AS349" s="174">
        <f t="shared" ca="1" si="206"/>
        <v>0</v>
      </c>
      <c r="AT349" s="174">
        <f t="shared" ca="1" si="206"/>
        <v>0</v>
      </c>
      <c r="AU349" s="174">
        <f t="shared" ca="1" si="206"/>
        <v>0</v>
      </c>
      <c r="AV349" s="174">
        <f t="shared" ca="1" si="206"/>
        <v>0</v>
      </c>
      <c r="AW349" s="174">
        <f t="shared" ca="1" si="206"/>
        <v>0</v>
      </c>
      <c r="AX349" s="174">
        <f t="shared" ca="1" si="206"/>
        <v>0</v>
      </c>
      <c r="AY349" s="174">
        <f t="shared" ca="1" si="206"/>
        <v>0</v>
      </c>
      <c r="AZ349" s="174">
        <f t="shared" ca="1" si="206"/>
        <v>0</v>
      </c>
      <c r="BA349" s="174">
        <f t="shared" ca="1" si="206"/>
        <v>0</v>
      </c>
      <c r="BB349" s="175">
        <f t="shared" ca="1" si="207"/>
        <v>0</v>
      </c>
      <c r="BC349" s="176"/>
      <c r="BD349" s="174">
        <f t="shared" ca="1" si="208"/>
        <v>0</v>
      </c>
      <c r="BE349" s="174">
        <f t="shared" ca="1" si="209"/>
        <v>0</v>
      </c>
      <c r="BF349" s="174">
        <f t="shared" ca="1" si="209"/>
        <v>0</v>
      </c>
      <c r="BG349" s="174">
        <f t="shared" ca="1" si="209"/>
        <v>0</v>
      </c>
      <c r="BH349" s="174">
        <f t="shared" ca="1" si="209"/>
        <v>0</v>
      </c>
      <c r="BI349" s="174">
        <f t="shared" ca="1" si="209"/>
        <v>0</v>
      </c>
      <c r="BJ349" s="174">
        <f t="shared" ca="1" si="209"/>
        <v>0</v>
      </c>
      <c r="BK349" s="174">
        <f t="shared" ca="1" si="209"/>
        <v>0</v>
      </c>
      <c r="BL349" s="174">
        <f t="shared" ca="1" si="209"/>
        <v>0</v>
      </c>
      <c r="BM349" s="174">
        <f t="shared" ca="1" si="209"/>
        <v>0</v>
      </c>
      <c r="BN349" s="174">
        <f t="shared" ca="1" si="209"/>
        <v>0</v>
      </c>
      <c r="BO349" s="174">
        <f t="shared" ca="1" si="209"/>
        <v>0</v>
      </c>
      <c r="BP349" s="174">
        <f t="shared" ca="1" si="209"/>
        <v>0</v>
      </c>
      <c r="BQ349" s="174">
        <f t="shared" ca="1" si="209"/>
        <v>0</v>
      </c>
      <c r="BR349" s="174">
        <f t="shared" ca="1" si="209"/>
        <v>0</v>
      </c>
      <c r="BS349" s="177">
        <f t="shared" ca="1" si="210"/>
        <v>0</v>
      </c>
      <c r="BT349" s="175"/>
      <c r="BU349" s="178">
        <f ca="1">IF(NOT(debteliminator),0,IF(OR(E$11=0,W348+AM349-BD349&lt;=E$11),0,MIN(W348+AM349-BD349-E$11,$C349)))</f>
        <v>0</v>
      </c>
      <c r="BV349" s="174">
        <f ca="1">IF(NOT(debteliminator),0,IF(OR(F$11=0,X348+AN349-BE349&lt;=F$11),0,MIN(X348+AN349-BE349-F$11,$C349-SUM($BU349:BU349))))</f>
        <v>0</v>
      </c>
      <c r="BW349" s="174">
        <f ca="1">IF(NOT(debteliminator),0,IF(OR(G$11=0,Y348+AO349-BF349&lt;=G$11),0,MIN(Y348+AO349-BF349-G$11,$C349-SUM($BU349:BV349))))</f>
        <v>0</v>
      </c>
      <c r="BX349" s="174">
        <f ca="1">IF(NOT(debteliminator),0,IF(OR(H$11=0,Z348+AP349-BG349&lt;=H$11),0,MIN(Z348+AP349-BG349-H$11,$C349-SUM($BU349:BW349))))</f>
        <v>0</v>
      </c>
      <c r="BY349" s="174">
        <f ca="1">IF(NOT(debteliminator),0,IF(OR(I$11=0,AA348+AQ349-BH349&lt;=I$11),0,MIN(AA348+AQ349-BH349-I$11,$C349-SUM($BU349:BX349))))</f>
        <v>0</v>
      </c>
      <c r="BZ349" s="174">
        <f ca="1">IF(NOT(debteliminator),0,IF(OR(J$11=0,AB348+AR349-BI349&lt;=J$11),0,MIN(AB348+AR349-BI349-J$11,$C349-SUM($BU349:BY349))))</f>
        <v>0</v>
      </c>
      <c r="CA349" s="174">
        <f ca="1">IF(NOT(debteliminator),0,IF(OR(K$11=0,AC348+AS349-BJ349&lt;=K$11),0,MIN(AC348+AS349-BJ349-K$11,$C349-SUM($BU349:BZ349))))</f>
        <v>0</v>
      </c>
      <c r="CB349" s="174">
        <f ca="1">IF(NOT(debteliminator),0,IF(OR(L$11=0,AD348+AT349-BK349&lt;=L$11),0,MIN(AD348+AT349-BK349-L$11,$C349-SUM($BU349:CA349))))</f>
        <v>0</v>
      </c>
      <c r="CC349" s="174">
        <f ca="1">IF(NOT(debteliminator),0,IF(OR(M$11=0,AE348+AU349-BL349&lt;=M$11),0,MIN(AE348+AU349-BL349-M$11,$C349-SUM($BU349:CB349))))</f>
        <v>0</v>
      </c>
      <c r="CD349" s="174">
        <f ca="1">IF(NOT(debteliminator),0,IF(OR(N$11=0,AF348+AV349-BM349&lt;=N$11),0,MIN(AF348+AV349-BM349-N$11,$C349-SUM($BU349:CC349))))</f>
        <v>0</v>
      </c>
      <c r="CE349" s="174">
        <f ca="1">IF(NOT(debteliminator),0,IF(OR(O$11=0,AG348+AW349-BN349&lt;=O$11),0,MIN(AG348+AW349-BN349-O$11,$C349-SUM($BU349:CD349))))</f>
        <v>0</v>
      </c>
      <c r="CF349" s="174">
        <f ca="1">IF(NOT(debteliminator),0,IF(OR(P$11=0,AH348+AX349-BO349&lt;=P$11),0,MIN(AH348+AX349-BO349-P$11,$C349-SUM($BU349:CE349))))</f>
        <v>0</v>
      </c>
      <c r="CG349" s="174">
        <f ca="1">IF(NOT(debteliminator),0,IF(OR(Q$11=0,AI348+AY349-BP349&lt;=Q$11),0,MIN(AI348+AY349-BP349-Q$11,$C349-SUM($BU349:CF349))))</f>
        <v>0</v>
      </c>
      <c r="CH349" s="174">
        <f ca="1">IF(NOT(debteliminator),0,IF(OR(R$11=0,AJ348+AZ349-BQ349&lt;=R$11),0,MIN(AJ348+AZ349-BQ349-R$11,$C349-SUM($BU349:CG349))))</f>
        <v>0</v>
      </c>
      <c r="CI349" s="174">
        <f ca="1">IF(NOT(debteliminator),0,IF(OR(S$11=0,AK348+BA349-BR349&lt;=S$11),0,MIN(AK348+BA349-BR349-S$11,$C349-SUM($BU349:CH349))))</f>
        <v>0</v>
      </c>
      <c r="CJ349" s="177">
        <f t="shared" ca="1" si="211"/>
        <v>0</v>
      </c>
      <c r="CL349" s="178">
        <f t="shared" ca="1" si="214"/>
        <v>0</v>
      </c>
      <c r="CM349" s="174">
        <f ca="1">IF(X348&lt;=0,0,IF($C349-$CJ349&lt;=SUM($CL349:CL349),0,IF(BE349+$C349-$CJ349-SUM($CL349:CL349)&gt;X348+AN349,X348+AN349-BE349,$C349-$CJ349-SUM($CL349:CL349))))</f>
        <v>0</v>
      </c>
      <c r="CN349" s="174">
        <f ca="1">IF(Y348&lt;=0,0,IF($C349-$CJ349&lt;=SUM($CL349:CM349),0,IF(BF349+$C349-$CJ349-SUM($CL349:CM349)&gt;Y348+AO349,Y348+AO349-BF349,$C349-$CJ349-SUM($CL349:CM349))))</f>
        <v>0</v>
      </c>
      <c r="CO349" s="174">
        <f ca="1">IF(Z348&lt;=0,0,IF($C349-$CJ349&lt;=SUM($CL349:CN349),0,IF(BG349+$C349-$CJ349-SUM($CL349:CN349)&gt;Z348+AP349,Z348+AP349-BG349,$C349-$CJ349-SUM($CL349:CN349))))</f>
        <v>0</v>
      </c>
      <c r="CP349" s="174">
        <f ca="1">IF(AA348&lt;=0,0,IF($C349-$CJ349&lt;=SUM($CL349:CO349),0,IF(BH349+$C349-$CJ349-SUM($CL349:CO349)&gt;AA348+AQ349,AA348+AQ349-BH349,$C349-$CJ349-SUM($CL349:CO349))))</f>
        <v>0</v>
      </c>
      <c r="CQ349" s="174">
        <f ca="1">IF(AB348&lt;=0,0,IF($C349-$CJ349&lt;=SUM($CL349:CP349),0,IF(BI349+$C349-$CJ349-SUM($CL349:CP349)&gt;AB348+AR349,AB348+AR349-BI349,$C349-$CJ349-SUM($CL349:CP349))))</f>
        <v>0</v>
      </c>
      <c r="CR349" s="174">
        <f ca="1">IF(AC348&lt;=0,0,IF($C349-$CJ349&lt;=SUM($CL349:CQ349),0,IF(BJ349+$C349-$CJ349-SUM($CL349:CQ349)&gt;AC348+AS349,AC348+AS349-BJ349,$C349-$CJ349-SUM($CL349:CQ349))))</f>
        <v>0</v>
      </c>
      <c r="CS349" s="174">
        <f ca="1">IF(AD348&lt;=0,0,IF($C349-$CJ349&lt;=SUM($CL349:CR349),0,IF(BK349+$C349-$CJ349-SUM($CL349:CR349)&gt;AD348+AT349,AD348+AT349-BK349,$C349-$CJ349-SUM($CL349:CR349))))</f>
        <v>0</v>
      </c>
      <c r="CT349" s="174">
        <f ca="1">IF(AE348&lt;=0,0,IF($C349-$CJ349&lt;=SUM($CL349:CS349),0,IF(BL349+$C349-$CJ349-SUM($CL349:CS349)&gt;AE348+AU349,AE348+AU349-BL349,$C349-$CJ349-SUM($CL349:CS349))))</f>
        <v>0</v>
      </c>
      <c r="CU349" s="174">
        <f ca="1">IF(AF348&lt;=0,0,IF($C349-$CJ349&lt;=SUM($CL349:CT349),0,IF(BM349+$C349-$CJ349-SUM($CL349:CT349)&gt;AF348+AV349,AF348+AV349-BM349,$C349-$CJ349-SUM($CL349:CT349))))</f>
        <v>0</v>
      </c>
      <c r="CV349" s="174">
        <f ca="1">IF(AG348&lt;=0,0,IF($C349-$CJ349&lt;=SUM($CL349:CU349),0,IF(BN349+$C349-$CJ349-SUM($CL349:CU349)&gt;AG348+AW349,AG348+AW349-BN349,$C349-$CJ349-SUM($CL349:CU349))))</f>
        <v>0</v>
      </c>
      <c r="CW349" s="174">
        <f ca="1">IF(AH348&lt;=0,0,IF($C349-$CJ349&lt;=SUM($CL349:CV349),0,IF(BO349+$C349-$CJ349-SUM($CL349:CV349)&gt;AH348+AX349,AH348+AX349-BO349,$C349-$CJ349-SUM($CL349:CV349))))</f>
        <v>0</v>
      </c>
      <c r="CX349" s="174">
        <f ca="1">IF(AI348&lt;=0,0,IF($C349-$CJ349&lt;=SUM($CL349:CW349),0,IF(BP349+$C349-$CJ349-SUM($CL349:CW349)&gt;AI348+AY349,AI348+AY349-BP349,$C349-$CJ349-SUM($CL349:CW349))))</f>
        <v>0</v>
      </c>
      <c r="CY349" s="174">
        <f ca="1">IF(AJ348&lt;=0,0,IF($C349-$CJ349&lt;=SUM($CL349:CX349),0,IF(BQ349+$C349-$CJ349-SUM($CL349:CX349)&gt;AJ348+AZ349,AJ348+AZ349-BQ349,$C349-$CJ349-SUM($CL349:CX349))))</f>
        <v>0</v>
      </c>
      <c r="CZ349" s="174">
        <f ca="1">IF(AK348&lt;=0,0,IF($C349-$CJ349&lt;=SUM($CL349:CY349),0,IF(BR349+$C349-$CJ349-SUM($CL349:CY349)&gt;AK348+BA349,AK348+BA349-BR349,$C349-$CJ349-SUM($CL349:CY349))))</f>
        <v>0</v>
      </c>
      <c r="DA349" s="176"/>
      <c r="DB349" s="176"/>
    </row>
    <row r="350" spans="1:106">
      <c r="A350" s="165" t="str">
        <f t="shared" ca="1" si="200"/>
        <v/>
      </c>
      <c r="B350" s="166" t="e">
        <f t="shared" ca="1" si="212"/>
        <v>#N/A</v>
      </c>
      <c r="C350" s="169" t="str">
        <f ca="1">IF(A350="","",IF(debteliminator,IF(($E$7-BS350)&lt;0,0,$E$7-BS350),0)+D350)</f>
        <v/>
      </c>
      <c r="D350" s="420"/>
      <c r="E350" s="172">
        <f t="shared" ca="1" si="213"/>
        <v>0</v>
      </c>
      <c r="F350" s="172">
        <f t="shared" ca="1" si="177"/>
        <v>0</v>
      </c>
      <c r="G350" s="172">
        <f t="shared" ca="1" si="178"/>
        <v>0</v>
      </c>
      <c r="H350" s="172">
        <f t="shared" ca="1" si="179"/>
        <v>0</v>
      </c>
      <c r="I350" s="172">
        <f t="shared" ca="1" si="180"/>
        <v>0</v>
      </c>
      <c r="J350" s="172">
        <f t="shared" ca="1" si="181"/>
        <v>0</v>
      </c>
      <c r="K350" s="172">
        <f t="shared" ca="1" si="182"/>
        <v>0</v>
      </c>
      <c r="L350" s="172">
        <f t="shared" ca="1" si="183"/>
        <v>0</v>
      </c>
      <c r="M350" s="172">
        <f t="shared" ca="1" si="184"/>
        <v>0</v>
      </c>
      <c r="N350" s="172">
        <f t="shared" ca="1" si="185"/>
        <v>0</v>
      </c>
      <c r="O350" s="172">
        <f t="shared" ca="1" si="186"/>
        <v>0</v>
      </c>
      <c r="P350" s="172">
        <f t="shared" ca="1" si="187"/>
        <v>0</v>
      </c>
      <c r="Q350" s="172">
        <f t="shared" ca="1" si="188"/>
        <v>0</v>
      </c>
      <c r="R350" s="172">
        <f t="shared" ca="1" si="189"/>
        <v>0</v>
      </c>
      <c r="S350" s="172">
        <f t="shared" ca="1" si="190"/>
        <v>0</v>
      </c>
      <c r="U350" s="169">
        <f t="shared" ca="1" si="201"/>
        <v>0</v>
      </c>
      <c r="V350" s="173">
        <f t="shared" ca="1" si="202"/>
        <v>0</v>
      </c>
      <c r="W350" s="174">
        <f t="shared" ca="1" si="203"/>
        <v>0</v>
      </c>
      <c r="X350" s="174">
        <f t="shared" ca="1" si="204"/>
        <v>0</v>
      </c>
      <c r="Y350" s="174">
        <f t="shared" ca="1" si="204"/>
        <v>0</v>
      </c>
      <c r="Z350" s="174">
        <f t="shared" ca="1" si="204"/>
        <v>0</v>
      </c>
      <c r="AA350" s="174">
        <f t="shared" ca="1" si="204"/>
        <v>0</v>
      </c>
      <c r="AB350" s="174">
        <f t="shared" ca="1" si="204"/>
        <v>0</v>
      </c>
      <c r="AC350" s="174">
        <f t="shared" ca="1" si="204"/>
        <v>0</v>
      </c>
      <c r="AD350" s="174">
        <f t="shared" ca="1" si="204"/>
        <v>0</v>
      </c>
      <c r="AE350" s="174">
        <f t="shared" ca="1" si="204"/>
        <v>0</v>
      </c>
      <c r="AF350" s="174">
        <f t="shared" ca="1" si="204"/>
        <v>0</v>
      </c>
      <c r="AG350" s="174">
        <f t="shared" ca="1" si="204"/>
        <v>0</v>
      </c>
      <c r="AH350" s="174">
        <f t="shared" ca="1" si="204"/>
        <v>0</v>
      </c>
      <c r="AI350" s="174">
        <f t="shared" ca="1" si="204"/>
        <v>0</v>
      </c>
      <c r="AJ350" s="174">
        <f t="shared" ca="1" si="204"/>
        <v>0</v>
      </c>
      <c r="AK350" s="174">
        <f t="shared" ca="1" si="204"/>
        <v>0</v>
      </c>
      <c r="AL350" s="179"/>
      <c r="AM350" s="174">
        <f t="shared" ca="1" si="205"/>
        <v>0</v>
      </c>
      <c r="AN350" s="174">
        <f t="shared" ca="1" si="206"/>
        <v>0</v>
      </c>
      <c r="AO350" s="174">
        <f t="shared" ca="1" si="206"/>
        <v>0</v>
      </c>
      <c r="AP350" s="174">
        <f t="shared" ca="1" si="206"/>
        <v>0</v>
      </c>
      <c r="AQ350" s="174">
        <f t="shared" ca="1" si="206"/>
        <v>0</v>
      </c>
      <c r="AR350" s="174">
        <f t="shared" ca="1" si="206"/>
        <v>0</v>
      </c>
      <c r="AS350" s="174">
        <f t="shared" ca="1" si="206"/>
        <v>0</v>
      </c>
      <c r="AT350" s="174">
        <f t="shared" ca="1" si="206"/>
        <v>0</v>
      </c>
      <c r="AU350" s="174">
        <f t="shared" ca="1" si="206"/>
        <v>0</v>
      </c>
      <c r="AV350" s="174">
        <f t="shared" ca="1" si="206"/>
        <v>0</v>
      </c>
      <c r="AW350" s="174">
        <f t="shared" ca="1" si="206"/>
        <v>0</v>
      </c>
      <c r="AX350" s="174">
        <f t="shared" ca="1" si="206"/>
        <v>0</v>
      </c>
      <c r="AY350" s="174">
        <f t="shared" ca="1" si="206"/>
        <v>0</v>
      </c>
      <c r="AZ350" s="174">
        <f t="shared" ca="1" si="206"/>
        <v>0</v>
      </c>
      <c r="BA350" s="174">
        <f t="shared" ca="1" si="206"/>
        <v>0</v>
      </c>
      <c r="BB350" s="175">
        <f t="shared" ca="1" si="207"/>
        <v>0</v>
      </c>
      <c r="BC350" s="176"/>
      <c r="BD350" s="174">
        <f t="shared" ca="1" si="208"/>
        <v>0</v>
      </c>
      <c r="BE350" s="174">
        <f t="shared" ca="1" si="209"/>
        <v>0</v>
      </c>
      <c r="BF350" s="174">
        <f t="shared" ca="1" si="209"/>
        <v>0</v>
      </c>
      <c r="BG350" s="174">
        <f t="shared" ca="1" si="209"/>
        <v>0</v>
      </c>
      <c r="BH350" s="174">
        <f t="shared" ca="1" si="209"/>
        <v>0</v>
      </c>
      <c r="BI350" s="174">
        <f t="shared" ca="1" si="209"/>
        <v>0</v>
      </c>
      <c r="BJ350" s="174">
        <f t="shared" ca="1" si="209"/>
        <v>0</v>
      </c>
      <c r="BK350" s="174">
        <f t="shared" ca="1" si="209"/>
        <v>0</v>
      </c>
      <c r="BL350" s="174">
        <f t="shared" ca="1" si="209"/>
        <v>0</v>
      </c>
      <c r="BM350" s="174">
        <f t="shared" ca="1" si="209"/>
        <v>0</v>
      </c>
      <c r="BN350" s="174">
        <f t="shared" ca="1" si="209"/>
        <v>0</v>
      </c>
      <c r="BO350" s="174">
        <f t="shared" ca="1" si="209"/>
        <v>0</v>
      </c>
      <c r="BP350" s="174">
        <f t="shared" ca="1" si="209"/>
        <v>0</v>
      </c>
      <c r="BQ350" s="174">
        <f t="shared" ca="1" si="209"/>
        <v>0</v>
      </c>
      <c r="BR350" s="174">
        <f t="shared" ca="1" si="209"/>
        <v>0</v>
      </c>
      <c r="BS350" s="177">
        <f t="shared" ca="1" si="210"/>
        <v>0</v>
      </c>
      <c r="BT350" s="175"/>
      <c r="BU350" s="178">
        <f ca="1">IF(NOT(debteliminator),0,IF(OR(E$11=0,W349+AM350-BD350&lt;=E$11),0,MIN(W349+AM350-BD350-E$11,$C350)))</f>
        <v>0</v>
      </c>
      <c r="BV350" s="174">
        <f ca="1">IF(NOT(debteliminator),0,IF(OR(F$11=0,X349+AN350-BE350&lt;=F$11),0,MIN(X349+AN350-BE350-F$11,$C350-SUM($BU350:BU350))))</f>
        <v>0</v>
      </c>
      <c r="BW350" s="174">
        <f ca="1">IF(NOT(debteliminator),0,IF(OR(G$11=0,Y349+AO350-BF350&lt;=G$11),0,MIN(Y349+AO350-BF350-G$11,$C350-SUM($BU350:BV350))))</f>
        <v>0</v>
      </c>
      <c r="BX350" s="174">
        <f ca="1">IF(NOT(debteliminator),0,IF(OR(H$11=0,Z349+AP350-BG350&lt;=H$11),0,MIN(Z349+AP350-BG350-H$11,$C350-SUM($BU350:BW350))))</f>
        <v>0</v>
      </c>
      <c r="BY350" s="174">
        <f ca="1">IF(NOT(debteliminator),0,IF(OR(I$11=0,AA349+AQ350-BH350&lt;=I$11),0,MIN(AA349+AQ350-BH350-I$11,$C350-SUM($BU350:BX350))))</f>
        <v>0</v>
      </c>
      <c r="BZ350" s="174">
        <f ca="1">IF(NOT(debteliminator),0,IF(OR(J$11=0,AB349+AR350-BI350&lt;=J$11),0,MIN(AB349+AR350-BI350-J$11,$C350-SUM($BU350:BY350))))</f>
        <v>0</v>
      </c>
      <c r="CA350" s="174">
        <f ca="1">IF(NOT(debteliminator),0,IF(OR(K$11=0,AC349+AS350-BJ350&lt;=K$11),0,MIN(AC349+AS350-BJ350-K$11,$C350-SUM($BU350:BZ350))))</f>
        <v>0</v>
      </c>
      <c r="CB350" s="174">
        <f ca="1">IF(NOT(debteliminator),0,IF(OR(L$11=0,AD349+AT350-BK350&lt;=L$11),0,MIN(AD349+AT350-BK350-L$11,$C350-SUM($BU350:CA350))))</f>
        <v>0</v>
      </c>
      <c r="CC350" s="174">
        <f ca="1">IF(NOT(debteliminator),0,IF(OR(M$11=0,AE349+AU350-BL350&lt;=M$11),0,MIN(AE349+AU350-BL350-M$11,$C350-SUM($BU350:CB350))))</f>
        <v>0</v>
      </c>
      <c r="CD350" s="174">
        <f ca="1">IF(NOT(debteliminator),0,IF(OR(N$11=0,AF349+AV350-BM350&lt;=N$11),0,MIN(AF349+AV350-BM350-N$11,$C350-SUM($BU350:CC350))))</f>
        <v>0</v>
      </c>
      <c r="CE350" s="174">
        <f ca="1">IF(NOT(debteliminator),0,IF(OR(O$11=0,AG349+AW350-BN350&lt;=O$11),0,MIN(AG349+AW350-BN350-O$11,$C350-SUM($BU350:CD350))))</f>
        <v>0</v>
      </c>
      <c r="CF350" s="174">
        <f ca="1">IF(NOT(debteliminator),0,IF(OR(P$11=0,AH349+AX350-BO350&lt;=P$11),0,MIN(AH349+AX350-BO350-P$11,$C350-SUM($BU350:CE350))))</f>
        <v>0</v>
      </c>
      <c r="CG350" s="174">
        <f ca="1">IF(NOT(debteliminator),0,IF(OR(Q$11=0,AI349+AY350-BP350&lt;=Q$11),0,MIN(AI349+AY350-BP350-Q$11,$C350-SUM($BU350:CF350))))</f>
        <v>0</v>
      </c>
      <c r="CH350" s="174">
        <f ca="1">IF(NOT(debteliminator),0,IF(OR(R$11=0,AJ349+AZ350-BQ350&lt;=R$11),0,MIN(AJ349+AZ350-BQ350-R$11,$C350-SUM($BU350:CG350))))</f>
        <v>0</v>
      </c>
      <c r="CI350" s="174">
        <f ca="1">IF(NOT(debteliminator),0,IF(OR(S$11=0,AK349+BA350-BR350&lt;=S$11),0,MIN(AK349+BA350-BR350-S$11,$C350-SUM($BU350:CH350))))</f>
        <v>0</v>
      </c>
      <c r="CJ350" s="177">
        <f t="shared" ca="1" si="211"/>
        <v>0</v>
      </c>
      <c r="CL350" s="178">
        <f t="shared" ca="1" si="214"/>
        <v>0</v>
      </c>
      <c r="CM350" s="174">
        <f ca="1">IF(X349&lt;=0,0,IF($C350-$CJ350&lt;=SUM($CL350:CL350),0,IF(BE350+$C350-$CJ350-SUM($CL350:CL350)&gt;X349+AN350,X349+AN350-BE350,$C350-$CJ350-SUM($CL350:CL350))))</f>
        <v>0</v>
      </c>
      <c r="CN350" s="174">
        <f ca="1">IF(Y349&lt;=0,0,IF($C350-$CJ350&lt;=SUM($CL350:CM350),0,IF(BF350+$C350-$CJ350-SUM($CL350:CM350)&gt;Y349+AO350,Y349+AO350-BF350,$C350-$CJ350-SUM($CL350:CM350))))</f>
        <v>0</v>
      </c>
      <c r="CO350" s="174">
        <f ca="1">IF(Z349&lt;=0,0,IF($C350-$CJ350&lt;=SUM($CL350:CN350),0,IF(BG350+$C350-$CJ350-SUM($CL350:CN350)&gt;Z349+AP350,Z349+AP350-BG350,$C350-$CJ350-SUM($CL350:CN350))))</f>
        <v>0</v>
      </c>
      <c r="CP350" s="174">
        <f ca="1">IF(AA349&lt;=0,0,IF($C350-$CJ350&lt;=SUM($CL350:CO350),0,IF(BH350+$C350-$CJ350-SUM($CL350:CO350)&gt;AA349+AQ350,AA349+AQ350-BH350,$C350-$CJ350-SUM($CL350:CO350))))</f>
        <v>0</v>
      </c>
      <c r="CQ350" s="174">
        <f ca="1">IF(AB349&lt;=0,0,IF($C350-$CJ350&lt;=SUM($CL350:CP350),0,IF(BI350+$C350-$CJ350-SUM($CL350:CP350)&gt;AB349+AR350,AB349+AR350-BI350,$C350-$CJ350-SUM($CL350:CP350))))</f>
        <v>0</v>
      </c>
      <c r="CR350" s="174">
        <f ca="1">IF(AC349&lt;=0,0,IF($C350-$CJ350&lt;=SUM($CL350:CQ350),0,IF(BJ350+$C350-$CJ350-SUM($CL350:CQ350)&gt;AC349+AS350,AC349+AS350-BJ350,$C350-$CJ350-SUM($CL350:CQ350))))</f>
        <v>0</v>
      </c>
      <c r="CS350" s="174">
        <f ca="1">IF(AD349&lt;=0,0,IF($C350-$CJ350&lt;=SUM($CL350:CR350),0,IF(BK350+$C350-$CJ350-SUM($CL350:CR350)&gt;AD349+AT350,AD349+AT350-BK350,$C350-$CJ350-SUM($CL350:CR350))))</f>
        <v>0</v>
      </c>
      <c r="CT350" s="174">
        <f ca="1">IF(AE349&lt;=0,0,IF($C350-$CJ350&lt;=SUM($CL350:CS350),0,IF(BL350+$C350-$CJ350-SUM($CL350:CS350)&gt;AE349+AU350,AE349+AU350-BL350,$C350-$CJ350-SUM($CL350:CS350))))</f>
        <v>0</v>
      </c>
      <c r="CU350" s="174">
        <f ca="1">IF(AF349&lt;=0,0,IF($C350-$CJ350&lt;=SUM($CL350:CT350),0,IF(BM350+$C350-$CJ350-SUM($CL350:CT350)&gt;AF349+AV350,AF349+AV350-BM350,$C350-$CJ350-SUM($CL350:CT350))))</f>
        <v>0</v>
      </c>
      <c r="CV350" s="174">
        <f ca="1">IF(AG349&lt;=0,0,IF($C350-$CJ350&lt;=SUM($CL350:CU350),0,IF(BN350+$C350-$CJ350-SUM($CL350:CU350)&gt;AG349+AW350,AG349+AW350-BN350,$C350-$CJ350-SUM($CL350:CU350))))</f>
        <v>0</v>
      </c>
      <c r="CW350" s="174">
        <f ca="1">IF(AH349&lt;=0,0,IF($C350-$CJ350&lt;=SUM($CL350:CV350),0,IF(BO350+$C350-$CJ350-SUM($CL350:CV350)&gt;AH349+AX350,AH349+AX350-BO350,$C350-$CJ350-SUM($CL350:CV350))))</f>
        <v>0</v>
      </c>
      <c r="CX350" s="174">
        <f ca="1">IF(AI349&lt;=0,0,IF($C350-$CJ350&lt;=SUM($CL350:CW350),0,IF(BP350+$C350-$CJ350-SUM($CL350:CW350)&gt;AI349+AY350,AI349+AY350-BP350,$C350-$CJ350-SUM($CL350:CW350))))</f>
        <v>0</v>
      </c>
      <c r="CY350" s="174">
        <f ca="1">IF(AJ349&lt;=0,0,IF($C350-$CJ350&lt;=SUM($CL350:CX350),0,IF(BQ350+$C350-$CJ350-SUM($CL350:CX350)&gt;AJ349+AZ350,AJ349+AZ350-BQ350,$C350-$CJ350-SUM($CL350:CX350))))</f>
        <v>0</v>
      </c>
      <c r="CZ350" s="174">
        <f ca="1">IF(AK349&lt;=0,0,IF($C350-$CJ350&lt;=SUM($CL350:CY350),0,IF(BR350+$C350-$CJ350-SUM($CL350:CY350)&gt;AK349+BA350,AK349+BA350-BR350,$C350-$CJ350-SUM($CL350:CY350))))</f>
        <v>0</v>
      </c>
      <c r="DA350" s="176"/>
      <c r="DB350" s="176"/>
    </row>
    <row r="351" spans="1:106">
      <c r="A351" s="165" t="str">
        <f t="shared" ca="1" si="200"/>
        <v/>
      </c>
      <c r="B351" s="166" t="e">
        <f t="shared" ca="1" si="212"/>
        <v>#N/A</v>
      </c>
      <c r="C351" s="169" t="str">
        <f ca="1">IF(A351="","",IF(debteliminator,IF(($E$7-BS351)&lt;0,0,$E$7-BS351),0)+D351)</f>
        <v/>
      </c>
      <c r="D351" s="420"/>
      <c r="E351" s="172">
        <f t="shared" ca="1" si="213"/>
        <v>0</v>
      </c>
      <c r="F351" s="172">
        <f t="shared" ca="1" si="177"/>
        <v>0</v>
      </c>
      <c r="G351" s="172">
        <f t="shared" ca="1" si="178"/>
        <v>0</v>
      </c>
      <c r="H351" s="172">
        <f t="shared" ca="1" si="179"/>
        <v>0</v>
      </c>
      <c r="I351" s="172">
        <f t="shared" ca="1" si="180"/>
        <v>0</v>
      </c>
      <c r="J351" s="172">
        <f t="shared" ca="1" si="181"/>
        <v>0</v>
      </c>
      <c r="K351" s="172">
        <f t="shared" ca="1" si="182"/>
        <v>0</v>
      </c>
      <c r="L351" s="172">
        <f t="shared" ca="1" si="183"/>
        <v>0</v>
      </c>
      <c r="M351" s="172">
        <f t="shared" ca="1" si="184"/>
        <v>0</v>
      </c>
      <c r="N351" s="172">
        <f t="shared" ca="1" si="185"/>
        <v>0</v>
      </c>
      <c r="O351" s="172">
        <f t="shared" ca="1" si="186"/>
        <v>0</v>
      </c>
      <c r="P351" s="172">
        <f t="shared" ca="1" si="187"/>
        <v>0</v>
      </c>
      <c r="Q351" s="172">
        <f t="shared" ca="1" si="188"/>
        <v>0</v>
      </c>
      <c r="R351" s="172">
        <f t="shared" ca="1" si="189"/>
        <v>0</v>
      </c>
      <c r="S351" s="172">
        <f t="shared" ca="1" si="190"/>
        <v>0</v>
      </c>
      <c r="U351" s="169">
        <f t="shared" ca="1" si="201"/>
        <v>0</v>
      </c>
      <c r="V351" s="173">
        <f t="shared" ca="1" si="202"/>
        <v>0</v>
      </c>
      <c r="W351" s="174">
        <f t="shared" ca="1" si="203"/>
        <v>0</v>
      </c>
      <c r="X351" s="174">
        <f t="shared" ca="1" si="204"/>
        <v>0</v>
      </c>
      <c r="Y351" s="174">
        <f t="shared" ca="1" si="204"/>
        <v>0</v>
      </c>
      <c r="Z351" s="174">
        <f t="shared" ca="1" si="204"/>
        <v>0</v>
      </c>
      <c r="AA351" s="174">
        <f t="shared" ca="1" si="204"/>
        <v>0</v>
      </c>
      <c r="AB351" s="174">
        <f t="shared" ca="1" si="204"/>
        <v>0</v>
      </c>
      <c r="AC351" s="174">
        <f t="shared" ca="1" si="204"/>
        <v>0</v>
      </c>
      <c r="AD351" s="174">
        <f t="shared" ca="1" si="204"/>
        <v>0</v>
      </c>
      <c r="AE351" s="174">
        <f t="shared" ca="1" si="204"/>
        <v>0</v>
      </c>
      <c r="AF351" s="174">
        <f t="shared" ca="1" si="204"/>
        <v>0</v>
      </c>
      <c r="AG351" s="174">
        <f t="shared" ca="1" si="204"/>
        <v>0</v>
      </c>
      <c r="AH351" s="174">
        <f t="shared" ca="1" si="204"/>
        <v>0</v>
      </c>
      <c r="AI351" s="174">
        <f t="shared" ca="1" si="204"/>
        <v>0</v>
      </c>
      <c r="AJ351" s="174">
        <f t="shared" ca="1" si="204"/>
        <v>0</v>
      </c>
      <c r="AK351" s="174">
        <f t="shared" ca="1" si="204"/>
        <v>0</v>
      </c>
      <c r="AL351" s="179"/>
      <c r="AM351" s="174">
        <f t="shared" ca="1" si="205"/>
        <v>0</v>
      </c>
      <c r="AN351" s="174">
        <f t="shared" ca="1" si="206"/>
        <v>0</v>
      </c>
      <c r="AO351" s="174">
        <f t="shared" ca="1" si="206"/>
        <v>0</v>
      </c>
      <c r="AP351" s="174">
        <f t="shared" ca="1" si="206"/>
        <v>0</v>
      </c>
      <c r="AQ351" s="174">
        <f t="shared" ca="1" si="206"/>
        <v>0</v>
      </c>
      <c r="AR351" s="174">
        <f t="shared" ca="1" si="206"/>
        <v>0</v>
      </c>
      <c r="AS351" s="174">
        <f t="shared" ca="1" si="206"/>
        <v>0</v>
      </c>
      <c r="AT351" s="174">
        <f t="shared" ca="1" si="206"/>
        <v>0</v>
      </c>
      <c r="AU351" s="174">
        <f t="shared" ca="1" si="206"/>
        <v>0</v>
      </c>
      <c r="AV351" s="174">
        <f t="shared" ca="1" si="206"/>
        <v>0</v>
      </c>
      <c r="AW351" s="174">
        <f t="shared" ca="1" si="206"/>
        <v>0</v>
      </c>
      <c r="AX351" s="174">
        <f t="shared" ca="1" si="206"/>
        <v>0</v>
      </c>
      <c r="AY351" s="174">
        <f t="shared" ca="1" si="206"/>
        <v>0</v>
      </c>
      <c r="AZ351" s="174">
        <f t="shared" ca="1" si="206"/>
        <v>0</v>
      </c>
      <c r="BA351" s="174">
        <f t="shared" ca="1" si="206"/>
        <v>0</v>
      </c>
      <c r="BB351" s="175">
        <f t="shared" ca="1" si="207"/>
        <v>0</v>
      </c>
      <c r="BC351" s="176"/>
      <c r="BD351" s="174">
        <f t="shared" ca="1" si="208"/>
        <v>0</v>
      </c>
      <c r="BE351" s="174">
        <f t="shared" ca="1" si="209"/>
        <v>0</v>
      </c>
      <c r="BF351" s="174">
        <f t="shared" ca="1" si="209"/>
        <v>0</v>
      </c>
      <c r="BG351" s="174">
        <f t="shared" ca="1" si="209"/>
        <v>0</v>
      </c>
      <c r="BH351" s="174">
        <f t="shared" ca="1" si="209"/>
        <v>0</v>
      </c>
      <c r="BI351" s="174">
        <f t="shared" ca="1" si="209"/>
        <v>0</v>
      </c>
      <c r="BJ351" s="174">
        <f t="shared" ca="1" si="209"/>
        <v>0</v>
      </c>
      <c r="BK351" s="174">
        <f t="shared" ca="1" si="209"/>
        <v>0</v>
      </c>
      <c r="BL351" s="174">
        <f t="shared" ca="1" si="209"/>
        <v>0</v>
      </c>
      <c r="BM351" s="174">
        <f t="shared" ca="1" si="209"/>
        <v>0</v>
      </c>
      <c r="BN351" s="174">
        <f t="shared" ca="1" si="209"/>
        <v>0</v>
      </c>
      <c r="BO351" s="174">
        <f t="shared" ca="1" si="209"/>
        <v>0</v>
      </c>
      <c r="BP351" s="174">
        <f t="shared" ca="1" si="209"/>
        <v>0</v>
      </c>
      <c r="BQ351" s="174">
        <f t="shared" ca="1" si="209"/>
        <v>0</v>
      </c>
      <c r="BR351" s="174">
        <f t="shared" ca="1" si="209"/>
        <v>0</v>
      </c>
      <c r="BS351" s="177">
        <f t="shared" ca="1" si="210"/>
        <v>0</v>
      </c>
      <c r="BT351" s="175"/>
      <c r="BU351" s="178">
        <f ca="1">IF(NOT(debteliminator),0,IF(OR(E$11=0,W350+AM351-BD351&lt;=E$11),0,MIN(W350+AM351-BD351-E$11,$C351)))</f>
        <v>0</v>
      </c>
      <c r="BV351" s="174">
        <f ca="1">IF(NOT(debteliminator),0,IF(OR(F$11=0,X350+AN351-BE351&lt;=F$11),0,MIN(X350+AN351-BE351-F$11,$C351-SUM($BU351:BU351))))</f>
        <v>0</v>
      </c>
      <c r="BW351" s="174">
        <f ca="1">IF(NOT(debteliminator),0,IF(OR(G$11=0,Y350+AO351-BF351&lt;=G$11),0,MIN(Y350+AO351-BF351-G$11,$C351-SUM($BU351:BV351))))</f>
        <v>0</v>
      </c>
      <c r="BX351" s="174">
        <f ca="1">IF(NOT(debteliminator),0,IF(OR(H$11=0,Z350+AP351-BG351&lt;=H$11),0,MIN(Z350+AP351-BG351-H$11,$C351-SUM($BU351:BW351))))</f>
        <v>0</v>
      </c>
      <c r="BY351" s="174">
        <f ca="1">IF(NOT(debteliminator),0,IF(OR(I$11=0,AA350+AQ351-BH351&lt;=I$11),0,MIN(AA350+AQ351-BH351-I$11,$C351-SUM($BU351:BX351))))</f>
        <v>0</v>
      </c>
      <c r="BZ351" s="174">
        <f ca="1">IF(NOT(debteliminator),0,IF(OR(J$11=0,AB350+AR351-BI351&lt;=J$11),0,MIN(AB350+AR351-BI351-J$11,$C351-SUM($BU351:BY351))))</f>
        <v>0</v>
      </c>
      <c r="CA351" s="174">
        <f ca="1">IF(NOT(debteliminator),0,IF(OR(K$11=0,AC350+AS351-BJ351&lt;=K$11),0,MIN(AC350+AS351-BJ351-K$11,$C351-SUM($BU351:BZ351))))</f>
        <v>0</v>
      </c>
      <c r="CB351" s="174">
        <f ca="1">IF(NOT(debteliminator),0,IF(OR(L$11=0,AD350+AT351-BK351&lt;=L$11),0,MIN(AD350+AT351-BK351-L$11,$C351-SUM($BU351:CA351))))</f>
        <v>0</v>
      </c>
      <c r="CC351" s="174">
        <f ca="1">IF(NOT(debteliminator),0,IF(OR(M$11=0,AE350+AU351-BL351&lt;=M$11),0,MIN(AE350+AU351-BL351-M$11,$C351-SUM($BU351:CB351))))</f>
        <v>0</v>
      </c>
      <c r="CD351" s="174">
        <f ca="1">IF(NOT(debteliminator),0,IF(OR(N$11=0,AF350+AV351-BM351&lt;=N$11),0,MIN(AF350+AV351-BM351-N$11,$C351-SUM($BU351:CC351))))</f>
        <v>0</v>
      </c>
      <c r="CE351" s="174">
        <f ca="1">IF(NOT(debteliminator),0,IF(OR(O$11=0,AG350+AW351-BN351&lt;=O$11),0,MIN(AG350+AW351-BN351-O$11,$C351-SUM($BU351:CD351))))</f>
        <v>0</v>
      </c>
      <c r="CF351" s="174">
        <f ca="1">IF(NOT(debteliminator),0,IF(OR(P$11=0,AH350+AX351-BO351&lt;=P$11),0,MIN(AH350+AX351-BO351-P$11,$C351-SUM($BU351:CE351))))</f>
        <v>0</v>
      </c>
      <c r="CG351" s="174">
        <f ca="1">IF(NOT(debteliminator),0,IF(OR(Q$11=0,AI350+AY351-BP351&lt;=Q$11),0,MIN(AI350+AY351-BP351-Q$11,$C351-SUM($BU351:CF351))))</f>
        <v>0</v>
      </c>
      <c r="CH351" s="174">
        <f ca="1">IF(NOT(debteliminator),0,IF(OR(R$11=0,AJ350+AZ351-BQ351&lt;=R$11),0,MIN(AJ350+AZ351-BQ351-R$11,$C351-SUM($BU351:CG351))))</f>
        <v>0</v>
      </c>
      <c r="CI351" s="174">
        <f ca="1">IF(NOT(debteliminator),0,IF(OR(S$11=0,AK350+BA351-BR351&lt;=S$11),0,MIN(AK350+BA351-BR351-S$11,$C351-SUM($BU351:CH351))))</f>
        <v>0</v>
      </c>
      <c r="CJ351" s="177">
        <f t="shared" ca="1" si="211"/>
        <v>0</v>
      </c>
      <c r="CL351" s="178">
        <f t="shared" ca="1" si="214"/>
        <v>0</v>
      </c>
      <c r="CM351" s="174">
        <f ca="1">IF(X350&lt;=0,0,IF($C351-$CJ351&lt;=SUM($CL351:CL351),0,IF(BE351+$C351-$CJ351-SUM($CL351:CL351)&gt;X350+AN351,X350+AN351-BE351,$C351-$CJ351-SUM($CL351:CL351))))</f>
        <v>0</v>
      </c>
      <c r="CN351" s="174">
        <f ca="1">IF(Y350&lt;=0,0,IF($C351-$CJ351&lt;=SUM($CL351:CM351),0,IF(BF351+$C351-$CJ351-SUM($CL351:CM351)&gt;Y350+AO351,Y350+AO351-BF351,$C351-$CJ351-SUM($CL351:CM351))))</f>
        <v>0</v>
      </c>
      <c r="CO351" s="174">
        <f ca="1">IF(Z350&lt;=0,0,IF($C351-$CJ351&lt;=SUM($CL351:CN351),0,IF(BG351+$C351-$CJ351-SUM($CL351:CN351)&gt;Z350+AP351,Z350+AP351-BG351,$C351-$CJ351-SUM($CL351:CN351))))</f>
        <v>0</v>
      </c>
      <c r="CP351" s="174">
        <f ca="1">IF(AA350&lt;=0,0,IF($C351-$CJ351&lt;=SUM($CL351:CO351),0,IF(BH351+$C351-$CJ351-SUM($CL351:CO351)&gt;AA350+AQ351,AA350+AQ351-BH351,$C351-$CJ351-SUM($CL351:CO351))))</f>
        <v>0</v>
      </c>
      <c r="CQ351" s="174">
        <f ca="1">IF(AB350&lt;=0,0,IF($C351-$CJ351&lt;=SUM($CL351:CP351),0,IF(BI351+$C351-$CJ351-SUM($CL351:CP351)&gt;AB350+AR351,AB350+AR351-BI351,$C351-$CJ351-SUM($CL351:CP351))))</f>
        <v>0</v>
      </c>
      <c r="CR351" s="174">
        <f ca="1">IF(AC350&lt;=0,0,IF($C351-$CJ351&lt;=SUM($CL351:CQ351),0,IF(BJ351+$C351-$CJ351-SUM($CL351:CQ351)&gt;AC350+AS351,AC350+AS351-BJ351,$C351-$CJ351-SUM($CL351:CQ351))))</f>
        <v>0</v>
      </c>
      <c r="CS351" s="174">
        <f ca="1">IF(AD350&lt;=0,0,IF($C351-$CJ351&lt;=SUM($CL351:CR351),0,IF(BK351+$C351-$CJ351-SUM($CL351:CR351)&gt;AD350+AT351,AD350+AT351-BK351,$C351-$CJ351-SUM($CL351:CR351))))</f>
        <v>0</v>
      </c>
      <c r="CT351" s="174">
        <f ca="1">IF(AE350&lt;=0,0,IF($C351-$CJ351&lt;=SUM($CL351:CS351),0,IF(BL351+$C351-$CJ351-SUM($CL351:CS351)&gt;AE350+AU351,AE350+AU351-BL351,$C351-$CJ351-SUM($CL351:CS351))))</f>
        <v>0</v>
      </c>
      <c r="CU351" s="174">
        <f ca="1">IF(AF350&lt;=0,0,IF($C351-$CJ351&lt;=SUM($CL351:CT351),0,IF(BM351+$C351-$CJ351-SUM($CL351:CT351)&gt;AF350+AV351,AF350+AV351-BM351,$C351-$CJ351-SUM($CL351:CT351))))</f>
        <v>0</v>
      </c>
      <c r="CV351" s="174">
        <f ca="1">IF(AG350&lt;=0,0,IF($C351-$CJ351&lt;=SUM($CL351:CU351),0,IF(BN351+$C351-$CJ351-SUM($CL351:CU351)&gt;AG350+AW351,AG350+AW351-BN351,$C351-$CJ351-SUM($CL351:CU351))))</f>
        <v>0</v>
      </c>
      <c r="CW351" s="174">
        <f ca="1">IF(AH350&lt;=0,0,IF($C351-$CJ351&lt;=SUM($CL351:CV351),0,IF(BO351+$C351-$CJ351-SUM($CL351:CV351)&gt;AH350+AX351,AH350+AX351-BO351,$C351-$CJ351-SUM($CL351:CV351))))</f>
        <v>0</v>
      </c>
      <c r="CX351" s="174">
        <f ca="1">IF(AI350&lt;=0,0,IF($C351-$CJ351&lt;=SUM($CL351:CW351),0,IF(BP351+$C351-$CJ351-SUM($CL351:CW351)&gt;AI350+AY351,AI350+AY351-BP351,$C351-$CJ351-SUM($CL351:CW351))))</f>
        <v>0</v>
      </c>
      <c r="CY351" s="174">
        <f ca="1">IF(AJ350&lt;=0,0,IF($C351-$CJ351&lt;=SUM($CL351:CX351),0,IF(BQ351+$C351-$CJ351-SUM($CL351:CX351)&gt;AJ350+AZ351,AJ350+AZ351-BQ351,$C351-$CJ351-SUM($CL351:CX351))))</f>
        <v>0</v>
      </c>
      <c r="CZ351" s="174">
        <f ca="1">IF(AK350&lt;=0,0,IF($C351-$CJ351&lt;=SUM($CL351:CY351),0,IF(BR351+$C351-$CJ351-SUM($CL351:CY351)&gt;AK350+BA351,AK350+BA351-BR351,$C351-$CJ351-SUM($CL351:CY351))))</f>
        <v>0</v>
      </c>
      <c r="DA351" s="176"/>
      <c r="DB351" s="176"/>
    </row>
    <row r="352" spans="1:106">
      <c r="A352" s="165" t="str">
        <f t="shared" ca="1" si="200"/>
        <v/>
      </c>
      <c r="B352" s="166" t="e">
        <f t="shared" ca="1" si="212"/>
        <v>#N/A</v>
      </c>
      <c r="C352" s="169" t="str">
        <f ca="1">IF(A352="","",IF(debteliminator,IF(($E$7-BS352)&lt;0,0,$E$7-BS352),0)+D352)</f>
        <v/>
      </c>
      <c r="D352" s="420"/>
      <c r="E352" s="172">
        <f t="shared" ca="1" si="213"/>
        <v>0</v>
      </c>
      <c r="F352" s="172">
        <f t="shared" ca="1" si="177"/>
        <v>0</v>
      </c>
      <c r="G352" s="172">
        <f t="shared" ca="1" si="178"/>
        <v>0</v>
      </c>
      <c r="H352" s="172">
        <f t="shared" ca="1" si="179"/>
        <v>0</v>
      </c>
      <c r="I352" s="172">
        <f t="shared" ca="1" si="180"/>
        <v>0</v>
      </c>
      <c r="J352" s="172">
        <f t="shared" ca="1" si="181"/>
        <v>0</v>
      </c>
      <c r="K352" s="172">
        <f t="shared" ca="1" si="182"/>
        <v>0</v>
      </c>
      <c r="L352" s="172">
        <f t="shared" ca="1" si="183"/>
        <v>0</v>
      </c>
      <c r="M352" s="172">
        <f t="shared" ca="1" si="184"/>
        <v>0</v>
      </c>
      <c r="N352" s="172">
        <f t="shared" ca="1" si="185"/>
        <v>0</v>
      </c>
      <c r="O352" s="172">
        <f t="shared" ca="1" si="186"/>
        <v>0</v>
      </c>
      <c r="P352" s="172">
        <f t="shared" ca="1" si="187"/>
        <v>0</v>
      </c>
      <c r="Q352" s="172">
        <f t="shared" ca="1" si="188"/>
        <v>0</v>
      </c>
      <c r="R352" s="172">
        <f t="shared" ca="1" si="189"/>
        <v>0</v>
      </c>
      <c r="S352" s="172">
        <f t="shared" ca="1" si="190"/>
        <v>0</v>
      </c>
      <c r="U352" s="169">
        <f t="shared" ca="1" si="201"/>
        <v>0</v>
      </c>
      <c r="V352" s="173">
        <f t="shared" ca="1" si="202"/>
        <v>0</v>
      </c>
      <c r="W352" s="174">
        <f t="shared" ca="1" si="203"/>
        <v>0</v>
      </c>
      <c r="X352" s="174">
        <f t="shared" ca="1" si="204"/>
        <v>0</v>
      </c>
      <c r="Y352" s="174">
        <f t="shared" ca="1" si="204"/>
        <v>0</v>
      </c>
      <c r="Z352" s="174">
        <f t="shared" ca="1" si="204"/>
        <v>0</v>
      </c>
      <c r="AA352" s="174">
        <f t="shared" ca="1" si="204"/>
        <v>0</v>
      </c>
      <c r="AB352" s="174">
        <f t="shared" ca="1" si="204"/>
        <v>0</v>
      </c>
      <c r="AC352" s="174">
        <f t="shared" ca="1" si="204"/>
        <v>0</v>
      </c>
      <c r="AD352" s="174">
        <f t="shared" ca="1" si="204"/>
        <v>0</v>
      </c>
      <c r="AE352" s="174">
        <f t="shared" ca="1" si="204"/>
        <v>0</v>
      </c>
      <c r="AF352" s="174">
        <f t="shared" ca="1" si="204"/>
        <v>0</v>
      </c>
      <c r="AG352" s="174">
        <f t="shared" ca="1" si="204"/>
        <v>0</v>
      </c>
      <c r="AH352" s="174">
        <f t="shared" ca="1" si="204"/>
        <v>0</v>
      </c>
      <c r="AI352" s="174">
        <f t="shared" ca="1" si="204"/>
        <v>0</v>
      </c>
      <c r="AJ352" s="174">
        <f t="shared" ca="1" si="204"/>
        <v>0</v>
      </c>
      <c r="AK352" s="174">
        <f t="shared" ca="1" si="204"/>
        <v>0</v>
      </c>
      <c r="AL352" s="179"/>
      <c r="AM352" s="174">
        <f t="shared" ca="1" si="205"/>
        <v>0</v>
      </c>
      <c r="AN352" s="174">
        <f t="shared" ca="1" si="206"/>
        <v>0</v>
      </c>
      <c r="AO352" s="174">
        <f t="shared" ca="1" si="206"/>
        <v>0</v>
      </c>
      <c r="AP352" s="174">
        <f t="shared" ca="1" si="206"/>
        <v>0</v>
      </c>
      <c r="AQ352" s="174">
        <f t="shared" ca="1" si="206"/>
        <v>0</v>
      </c>
      <c r="AR352" s="174">
        <f t="shared" ca="1" si="206"/>
        <v>0</v>
      </c>
      <c r="AS352" s="174">
        <f t="shared" ca="1" si="206"/>
        <v>0</v>
      </c>
      <c r="AT352" s="174">
        <f t="shared" ca="1" si="206"/>
        <v>0</v>
      </c>
      <c r="AU352" s="174">
        <f t="shared" ca="1" si="206"/>
        <v>0</v>
      </c>
      <c r="AV352" s="174">
        <f t="shared" ca="1" si="206"/>
        <v>0</v>
      </c>
      <c r="AW352" s="174">
        <f t="shared" ca="1" si="206"/>
        <v>0</v>
      </c>
      <c r="AX352" s="174">
        <f t="shared" ca="1" si="206"/>
        <v>0</v>
      </c>
      <c r="AY352" s="174">
        <f t="shared" ca="1" si="206"/>
        <v>0</v>
      </c>
      <c r="AZ352" s="174">
        <f t="shared" ca="1" si="206"/>
        <v>0</v>
      </c>
      <c r="BA352" s="174">
        <f t="shared" ca="1" si="206"/>
        <v>0</v>
      </c>
      <c r="BB352" s="175">
        <f t="shared" ca="1" si="207"/>
        <v>0</v>
      </c>
      <c r="BC352" s="176"/>
      <c r="BD352" s="174">
        <f t="shared" ca="1" si="208"/>
        <v>0</v>
      </c>
      <c r="BE352" s="174">
        <f t="shared" ca="1" si="209"/>
        <v>0</v>
      </c>
      <c r="BF352" s="174">
        <f t="shared" ca="1" si="209"/>
        <v>0</v>
      </c>
      <c r="BG352" s="174">
        <f t="shared" ca="1" si="209"/>
        <v>0</v>
      </c>
      <c r="BH352" s="174">
        <f t="shared" ca="1" si="209"/>
        <v>0</v>
      </c>
      <c r="BI352" s="174">
        <f t="shared" ca="1" si="209"/>
        <v>0</v>
      </c>
      <c r="BJ352" s="174">
        <f t="shared" ca="1" si="209"/>
        <v>0</v>
      </c>
      <c r="BK352" s="174">
        <f t="shared" ca="1" si="209"/>
        <v>0</v>
      </c>
      <c r="BL352" s="174">
        <f t="shared" ca="1" si="209"/>
        <v>0</v>
      </c>
      <c r="BM352" s="174">
        <f t="shared" ca="1" si="209"/>
        <v>0</v>
      </c>
      <c r="BN352" s="174">
        <f t="shared" ca="1" si="209"/>
        <v>0</v>
      </c>
      <c r="BO352" s="174">
        <f t="shared" ca="1" si="209"/>
        <v>0</v>
      </c>
      <c r="BP352" s="174">
        <f t="shared" ca="1" si="209"/>
        <v>0</v>
      </c>
      <c r="BQ352" s="174">
        <f t="shared" ca="1" si="209"/>
        <v>0</v>
      </c>
      <c r="BR352" s="174">
        <f t="shared" ca="1" si="209"/>
        <v>0</v>
      </c>
      <c r="BS352" s="177">
        <f t="shared" ca="1" si="210"/>
        <v>0</v>
      </c>
      <c r="BT352" s="175"/>
      <c r="BU352" s="178">
        <f ca="1">IF(NOT(debteliminator),0,IF(OR(E$11=0,W351+AM352-BD352&lt;=E$11),0,MIN(W351+AM352-BD352-E$11,$C352)))</f>
        <v>0</v>
      </c>
      <c r="BV352" s="174">
        <f ca="1">IF(NOT(debteliminator),0,IF(OR(F$11=0,X351+AN352-BE352&lt;=F$11),0,MIN(X351+AN352-BE352-F$11,$C352-SUM($BU352:BU352))))</f>
        <v>0</v>
      </c>
      <c r="BW352" s="174">
        <f ca="1">IF(NOT(debteliminator),0,IF(OR(G$11=0,Y351+AO352-BF352&lt;=G$11),0,MIN(Y351+AO352-BF352-G$11,$C352-SUM($BU352:BV352))))</f>
        <v>0</v>
      </c>
      <c r="BX352" s="174">
        <f ca="1">IF(NOT(debteliminator),0,IF(OR(H$11=0,Z351+AP352-BG352&lt;=H$11),0,MIN(Z351+AP352-BG352-H$11,$C352-SUM($BU352:BW352))))</f>
        <v>0</v>
      </c>
      <c r="BY352" s="174">
        <f ca="1">IF(NOT(debteliminator),0,IF(OR(I$11=0,AA351+AQ352-BH352&lt;=I$11),0,MIN(AA351+AQ352-BH352-I$11,$C352-SUM($BU352:BX352))))</f>
        <v>0</v>
      </c>
      <c r="BZ352" s="174">
        <f ca="1">IF(NOT(debteliminator),0,IF(OR(J$11=0,AB351+AR352-BI352&lt;=J$11),0,MIN(AB351+AR352-BI352-J$11,$C352-SUM($BU352:BY352))))</f>
        <v>0</v>
      </c>
      <c r="CA352" s="174">
        <f ca="1">IF(NOT(debteliminator),0,IF(OR(K$11=0,AC351+AS352-BJ352&lt;=K$11),0,MIN(AC351+AS352-BJ352-K$11,$C352-SUM($BU352:BZ352))))</f>
        <v>0</v>
      </c>
      <c r="CB352" s="174">
        <f ca="1">IF(NOT(debteliminator),0,IF(OR(L$11=0,AD351+AT352-BK352&lt;=L$11),0,MIN(AD351+AT352-BK352-L$11,$C352-SUM($BU352:CA352))))</f>
        <v>0</v>
      </c>
      <c r="CC352" s="174">
        <f ca="1">IF(NOT(debteliminator),0,IF(OR(M$11=0,AE351+AU352-BL352&lt;=M$11),0,MIN(AE351+AU352-BL352-M$11,$C352-SUM($BU352:CB352))))</f>
        <v>0</v>
      </c>
      <c r="CD352" s="174">
        <f ca="1">IF(NOT(debteliminator),0,IF(OR(N$11=0,AF351+AV352-BM352&lt;=N$11),0,MIN(AF351+AV352-BM352-N$11,$C352-SUM($BU352:CC352))))</f>
        <v>0</v>
      </c>
      <c r="CE352" s="174">
        <f ca="1">IF(NOT(debteliminator),0,IF(OR(O$11=0,AG351+AW352-BN352&lt;=O$11),0,MIN(AG351+AW352-BN352-O$11,$C352-SUM($BU352:CD352))))</f>
        <v>0</v>
      </c>
      <c r="CF352" s="174">
        <f ca="1">IF(NOT(debteliminator),0,IF(OR(P$11=0,AH351+AX352-BO352&lt;=P$11),0,MIN(AH351+AX352-BO352-P$11,$C352-SUM($BU352:CE352))))</f>
        <v>0</v>
      </c>
      <c r="CG352" s="174">
        <f ca="1">IF(NOT(debteliminator),0,IF(OR(Q$11=0,AI351+AY352-BP352&lt;=Q$11),0,MIN(AI351+AY352-BP352-Q$11,$C352-SUM($BU352:CF352))))</f>
        <v>0</v>
      </c>
      <c r="CH352" s="174">
        <f ca="1">IF(NOT(debteliminator),0,IF(OR(R$11=0,AJ351+AZ352-BQ352&lt;=R$11),0,MIN(AJ351+AZ352-BQ352-R$11,$C352-SUM($BU352:CG352))))</f>
        <v>0</v>
      </c>
      <c r="CI352" s="174">
        <f ca="1">IF(NOT(debteliminator),0,IF(OR(S$11=0,AK351+BA352-BR352&lt;=S$11),0,MIN(AK351+BA352-BR352-S$11,$C352-SUM($BU352:CH352))))</f>
        <v>0</v>
      </c>
      <c r="CJ352" s="177">
        <f t="shared" ca="1" si="211"/>
        <v>0</v>
      </c>
      <c r="CL352" s="178">
        <f t="shared" ca="1" si="214"/>
        <v>0</v>
      </c>
      <c r="CM352" s="174">
        <f ca="1">IF(X351&lt;=0,0,IF($C352-$CJ352&lt;=SUM($CL352:CL352),0,IF(BE352+$C352-$CJ352-SUM($CL352:CL352)&gt;X351+AN352,X351+AN352-BE352,$C352-$CJ352-SUM($CL352:CL352))))</f>
        <v>0</v>
      </c>
      <c r="CN352" s="174">
        <f ca="1">IF(Y351&lt;=0,0,IF($C352-$CJ352&lt;=SUM($CL352:CM352),0,IF(BF352+$C352-$CJ352-SUM($CL352:CM352)&gt;Y351+AO352,Y351+AO352-BF352,$C352-$CJ352-SUM($CL352:CM352))))</f>
        <v>0</v>
      </c>
      <c r="CO352" s="174">
        <f ca="1">IF(Z351&lt;=0,0,IF($C352-$CJ352&lt;=SUM($CL352:CN352),0,IF(BG352+$C352-$CJ352-SUM($CL352:CN352)&gt;Z351+AP352,Z351+AP352-BG352,$C352-$CJ352-SUM($CL352:CN352))))</f>
        <v>0</v>
      </c>
      <c r="CP352" s="174">
        <f ca="1">IF(AA351&lt;=0,0,IF($C352-$CJ352&lt;=SUM($CL352:CO352),0,IF(BH352+$C352-$CJ352-SUM($CL352:CO352)&gt;AA351+AQ352,AA351+AQ352-BH352,$C352-$CJ352-SUM($CL352:CO352))))</f>
        <v>0</v>
      </c>
      <c r="CQ352" s="174">
        <f ca="1">IF(AB351&lt;=0,0,IF($C352-$CJ352&lt;=SUM($CL352:CP352),0,IF(BI352+$C352-$CJ352-SUM($CL352:CP352)&gt;AB351+AR352,AB351+AR352-BI352,$C352-$CJ352-SUM($CL352:CP352))))</f>
        <v>0</v>
      </c>
      <c r="CR352" s="174">
        <f ca="1">IF(AC351&lt;=0,0,IF($C352-$CJ352&lt;=SUM($CL352:CQ352),0,IF(BJ352+$C352-$CJ352-SUM($CL352:CQ352)&gt;AC351+AS352,AC351+AS352-BJ352,$C352-$CJ352-SUM($CL352:CQ352))))</f>
        <v>0</v>
      </c>
      <c r="CS352" s="174">
        <f ca="1">IF(AD351&lt;=0,0,IF($C352-$CJ352&lt;=SUM($CL352:CR352),0,IF(BK352+$C352-$CJ352-SUM($CL352:CR352)&gt;AD351+AT352,AD351+AT352-BK352,$C352-$CJ352-SUM($CL352:CR352))))</f>
        <v>0</v>
      </c>
      <c r="CT352" s="174">
        <f ca="1">IF(AE351&lt;=0,0,IF($C352-$CJ352&lt;=SUM($CL352:CS352),0,IF(BL352+$C352-$CJ352-SUM($CL352:CS352)&gt;AE351+AU352,AE351+AU352-BL352,$C352-$CJ352-SUM($CL352:CS352))))</f>
        <v>0</v>
      </c>
      <c r="CU352" s="174">
        <f ca="1">IF(AF351&lt;=0,0,IF($C352-$CJ352&lt;=SUM($CL352:CT352),0,IF(BM352+$C352-$CJ352-SUM($CL352:CT352)&gt;AF351+AV352,AF351+AV352-BM352,$C352-$CJ352-SUM($CL352:CT352))))</f>
        <v>0</v>
      </c>
      <c r="CV352" s="174">
        <f ca="1">IF(AG351&lt;=0,0,IF($C352-$CJ352&lt;=SUM($CL352:CU352),0,IF(BN352+$C352-$CJ352-SUM($CL352:CU352)&gt;AG351+AW352,AG351+AW352-BN352,$C352-$CJ352-SUM($CL352:CU352))))</f>
        <v>0</v>
      </c>
      <c r="CW352" s="174">
        <f ca="1">IF(AH351&lt;=0,0,IF($C352-$CJ352&lt;=SUM($CL352:CV352),0,IF(BO352+$C352-$CJ352-SUM($CL352:CV352)&gt;AH351+AX352,AH351+AX352-BO352,$C352-$CJ352-SUM($CL352:CV352))))</f>
        <v>0</v>
      </c>
      <c r="CX352" s="174">
        <f ca="1">IF(AI351&lt;=0,0,IF($C352-$CJ352&lt;=SUM($CL352:CW352),0,IF(BP352+$C352-$CJ352-SUM($CL352:CW352)&gt;AI351+AY352,AI351+AY352-BP352,$C352-$CJ352-SUM($CL352:CW352))))</f>
        <v>0</v>
      </c>
      <c r="CY352" s="174">
        <f ca="1">IF(AJ351&lt;=0,0,IF($C352-$CJ352&lt;=SUM($CL352:CX352),0,IF(BQ352+$C352-$CJ352-SUM($CL352:CX352)&gt;AJ351+AZ352,AJ351+AZ352-BQ352,$C352-$CJ352-SUM($CL352:CX352))))</f>
        <v>0</v>
      </c>
      <c r="CZ352" s="174">
        <f ca="1">IF(AK351&lt;=0,0,IF($C352-$CJ352&lt;=SUM($CL352:CY352),0,IF(BR352+$C352-$CJ352-SUM($CL352:CY352)&gt;AK351+BA352,AK351+BA352-BR352,$C352-$CJ352-SUM($CL352:CY352))))</f>
        <v>0</v>
      </c>
      <c r="DA352" s="176"/>
      <c r="DB352" s="176"/>
    </row>
    <row r="353" spans="1:106">
      <c r="A353" s="165" t="str">
        <f t="shared" ca="1" si="200"/>
        <v/>
      </c>
      <c r="B353" s="166" t="e">
        <f t="shared" ca="1" si="212"/>
        <v>#N/A</v>
      </c>
      <c r="C353" s="169" t="str">
        <f ca="1">IF(A353="","",IF(debteliminator,IF(($E$7-BS353)&lt;0,0,$E$7-BS353),0)+D353)</f>
        <v/>
      </c>
      <c r="D353" s="420"/>
      <c r="E353" s="172">
        <f t="shared" ca="1" si="213"/>
        <v>0</v>
      </c>
      <c r="F353" s="172">
        <f t="shared" ca="1" si="177"/>
        <v>0</v>
      </c>
      <c r="G353" s="172">
        <f t="shared" ca="1" si="178"/>
        <v>0</v>
      </c>
      <c r="H353" s="172">
        <f t="shared" ca="1" si="179"/>
        <v>0</v>
      </c>
      <c r="I353" s="172">
        <f t="shared" ca="1" si="180"/>
        <v>0</v>
      </c>
      <c r="J353" s="172">
        <f t="shared" ca="1" si="181"/>
        <v>0</v>
      </c>
      <c r="K353" s="172">
        <f t="shared" ca="1" si="182"/>
        <v>0</v>
      </c>
      <c r="L353" s="172">
        <f t="shared" ca="1" si="183"/>
        <v>0</v>
      </c>
      <c r="M353" s="172">
        <f t="shared" ca="1" si="184"/>
        <v>0</v>
      </c>
      <c r="N353" s="172">
        <f t="shared" ca="1" si="185"/>
        <v>0</v>
      </c>
      <c r="O353" s="172">
        <f t="shared" ca="1" si="186"/>
        <v>0</v>
      </c>
      <c r="P353" s="172">
        <f t="shared" ca="1" si="187"/>
        <v>0</v>
      </c>
      <c r="Q353" s="172">
        <f t="shared" ca="1" si="188"/>
        <v>0</v>
      </c>
      <c r="R353" s="172">
        <f t="shared" ca="1" si="189"/>
        <v>0</v>
      </c>
      <c r="S353" s="172">
        <f t="shared" ca="1" si="190"/>
        <v>0</v>
      </c>
      <c r="U353" s="169">
        <f t="shared" ca="1" si="201"/>
        <v>0</v>
      </c>
      <c r="V353" s="173">
        <f t="shared" ca="1" si="202"/>
        <v>0</v>
      </c>
      <c r="W353" s="174">
        <f t="shared" ca="1" si="203"/>
        <v>0</v>
      </c>
      <c r="X353" s="174">
        <f t="shared" ca="1" si="204"/>
        <v>0</v>
      </c>
      <c r="Y353" s="174">
        <f t="shared" ca="1" si="204"/>
        <v>0</v>
      </c>
      <c r="Z353" s="174">
        <f t="shared" ca="1" si="204"/>
        <v>0</v>
      </c>
      <c r="AA353" s="174">
        <f t="shared" ca="1" si="204"/>
        <v>0</v>
      </c>
      <c r="AB353" s="174">
        <f t="shared" ca="1" si="204"/>
        <v>0</v>
      </c>
      <c r="AC353" s="174">
        <f t="shared" ca="1" si="204"/>
        <v>0</v>
      </c>
      <c r="AD353" s="174">
        <f t="shared" ca="1" si="204"/>
        <v>0</v>
      </c>
      <c r="AE353" s="174">
        <f t="shared" ca="1" si="204"/>
        <v>0</v>
      </c>
      <c r="AF353" s="174">
        <f t="shared" ca="1" si="204"/>
        <v>0</v>
      </c>
      <c r="AG353" s="174">
        <f t="shared" ca="1" si="204"/>
        <v>0</v>
      </c>
      <c r="AH353" s="174">
        <f t="shared" ca="1" si="204"/>
        <v>0</v>
      </c>
      <c r="AI353" s="174">
        <f t="shared" ca="1" si="204"/>
        <v>0</v>
      </c>
      <c r="AJ353" s="174">
        <f t="shared" ca="1" si="204"/>
        <v>0</v>
      </c>
      <c r="AK353" s="174">
        <f t="shared" ca="1" si="204"/>
        <v>0</v>
      </c>
      <c r="AL353" s="179"/>
      <c r="AM353" s="174">
        <f t="shared" ca="1" si="205"/>
        <v>0</v>
      </c>
      <c r="AN353" s="174">
        <f t="shared" ca="1" si="206"/>
        <v>0</v>
      </c>
      <c r="AO353" s="174">
        <f t="shared" ca="1" si="206"/>
        <v>0</v>
      </c>
      <c r="AP353" s="174">
        <f t="shared" ca="1" si="206"/>
        <v>0</v>
      </c>
      <c r="AQ353" s="174">
        <f t="shared" ca="1" si="206"/>
        <v>0</v>
      </c>
      <c r="AR353" s="174">
        <f t="shared" ca="1" si="206"/>
        <v>0</v>
      </c>
      <c r="AS353" s="174">
        <f t="shared" ca="1" si="206"/>
        <v>0</v>
      </c>
      <c r="AT353" s="174">
        <f t="shared" ca="1" si="206"/>
        <v>0</v>
      </c>
      <c r="AU353" s="174">
        <f t="shared" ca="1" si="206"/>
        <v>0</v>
      </c>
      <c r="AV353" s="174">
        <f t="shared" ca="1" si="206"/>
        <v>0</v>
      </c>
      <c r="AW353" s="174">
        <f t="shared" ca="1" si="206"/>
        <v>0</v>
      </c>
      <c r="AX353" s="174">
        <f t="shared" ca="1" si="206"/>
        <v>0</v>
      </c>
      <c r="AY353" s="174">
        <f t="shared" ca="1" si="206"/>
        <v>0</v>
      </c>
      <c r="AZ353" s="174">
        <f t="shared" ca="1" si="206"/>
        <v>0</v>
      </c>
      <c r="BA353" s="174">
        <f t="shared" ca="1" si="206"/>
        <v>0</v>
      </c>
      <c r="BB353" s="175">
        <f t="shared" ca="1" si="207"/>
        <v>0</v>
      </c>
      <c r="BC353" s="176"/>
      <c r="BD353" s="174">
        <f t="shared" ca="1" si="208"/>
        <v>0</v>
      </c>
      <c r="BE353" s="174">
        <f t="shared" ca="1" si="209"/>
        <v>0</v>
      </c>
      <c r="BF353" s="174">
        <f t="shared" ca="1" si="209"/>
        <v>0</v>
      </c>
      <c r="BG353" s="174">
        <f t="shared" ca="1" si="209"/>
        <v>0</v>
      </c>
      <c r="BH353" s="174">
        <f t="shared" ca="1" si="209"/>
        <v>0</v>
      </c>
      <c r="BI353" s="174">
        <f t="shared" ca="1" si="209"/>
        <v>0</v>
      </c>
      <c r="BJ353" s="174">
        <f t="shared" ca="1" si="209"/>
        <v>0</v>
      </c>
      <c r="BK353" s="174">
        <f t="shared" ca="1" si="209"/>
        <v>0</v>
      </c>
      <c r="BL353" s="174">
        <f t="shared" ca="1" si="209"/>
        <v>0</v>
      </c>
      <c r="BM353" s="174">
        <f t="shared" ca="1" si="209"/>
        <v>0</v>
      </c>
      <c r="BN353" s="174">
        <f t="shared" ca="1" si="209"/>
        <v>0</v>
      </c>
      <c r="BO353" s="174">
        <f t="shared" ca="1" si="209"/>
        <v>0</v>
      </c>
      <c r="BP353" s="174">
        <f t="shared" ca="1" si="209"/>
        <v>0</v>
      </c>
      <c r="BQ353" s="174">
        <f t="shared" ca="1" si="209"/>
        <v>0</v>
      </c>
      <c r="BR353" s="174">
        <f t="shared" ca="1" si="209"/>
        <v>0</v>
      </c>
      <c r="BS353" s="177">
        <f t="shared" ca="1" si="210"/>
        <v>0</v>
      </c>
      <c r="BT353" s="175"/>
      <c r="BU353" s="178">
        <f ca="1">IF(NOT(debteliminator),0,IF(OR(E$11=0,W352+AM353-BD353&lt;=E$11),0,MIN(W352+AM353-BD353-E$11,$C353)))</f>
        <v>0</v>
      </c>
      <c r="BV353" s="174">
        <f ca="1">IF(NOT(debteliminator),0,IF(OR(F$11=0,X352+AN353-BE353&lt;=F$11),0,MIN(X352+AN353-BE353-F$11,$C353-SUM($BU353:BU353))))</f>
        <v>0</v>
      </c>
      <c r="BW353" s="174">
        <f ca="1">IF(NOT(debteliminator),0,IF(OR(G$11=0,Y352+AO353-BF353&lt;=G$11),0,MIN(Y352+AO353-BF353-G$11,$C353-SUM($BU353:BV353))))</f>
        <v>0</v>
      </c>
      <c r="BX353" s="174">
        <f ca="1">IF(NOT(debteliminator),0,IF(OR(H$11=0,Z352+AP353-BG353&lt;=H$11),0,MIN(Z352+AP353-BG353-H$11,$C353-SUM($BU353:BW353))))</f>
        <v>0</v>
      </c>
      <c r="BY353" s="174">
        <f ca="1">IF(NOT(debteliminator),0,IF(OR(I$11=0,AA352+AQ353-BH353&lt;=I$11),0,MIN(AA352+AQ353-BH353-I$11,$C353-SUM($BU353:BX353))))</f>
        <v>0</v>
      </c>
      <c r="BZ353" s="174">
        <f ca="1">IF(NOT(debteliminator),0,IF(OR(J$11=0,AB352+AR353-BI353&lt;=J$11),0,MIN(AB352+AR353-BI353-J$11,$C353-SUM($BU353:BY353))))</f>
        <v>0</v>
      </c>
      <c r="CA353" s="174">
        <f ca="1">IF(NOT(debteliminator),0,IF(OR(K$11=0,AC352+AS353-BJ353&lt;=K$11),0,MIN(AC352+AS353-BJ353-K$11,$C353-SUM($BU353:BZ353))))</f>
        <v>0</v>
      </c>
      <c r="CB353" s="174">
        <f ca="1">IF(NOT(debteliminator),0,IF(OR(L$11=0,AD352+AT353-BK353&lt;=L$11),0,MIN(AD352+AT353-BK353-L$11,$C353-SUM($BU353:CA353))))</f>
        <v>0</v>
      </c>
      <c r="CC353" s="174">
        <f ca="1">IF(NOT(debteliminator),0,IF(OR(M$11=0,AE352+AU353-BL353&lt;=M$11),0,MIN(AE352+AU353-BL353-M$11,$C353-SUM($BU353:CB353))))</f>
        <v>0</v>
      </c>
      <c r="CD353" s="174">
        <f ca="1">IF(NOT(debteliminator),0,IF(OR(N$11=0,AF352+AV353-BM353&lt;=N$11),0,MIN(AF352+AV353-BM353-N$11,$C353-SUM($BU353:CC353))))</f>
        <v>0</v>
      </c>
      <c r="CE353" s="174">
        <f ca="1">IF(NOT(debteliminator),0,IF(OR(O$11=0,AG352+AW353-BN353&lt;=O$11),0,MIN(AG352+AW353-BN353-O$11,$C353-SUM($BU353:CD353))))</f>
        <v>0</v>
      </c>
      <c r="CF353" s="174">
        <f ca="1">IF(NOT(debteliminator),0,IF(OR(P$11=0,AH352+AX353-BO353&lt;=P$11),0,MIN(AH352+AX353-BO353-P$11,$C353-SUM($BU353:CE353))))</f>
        <v>0</v>
      </c>
      <c r="CG353" s="174">
        <f ca="1">IF(NOT(debteliminator),0,IF(OR(Q$11=0,AI352+AY353-BP353&lt;=Q$11),0,MIN(AI352+AY353-BP353-Q$11,$C353-SUM($BU353:CF353))))</f>
        <v>0</v>
      </c>
      <c r="CH353" s="174">
        <f ca="1">IF(NOT(debteliminator),0,IF(OR(R$11=0,AJ352+AZ353-BQ353&lt;=R$11),0,MIN(AJ352+AZ353-BQ353-R$11,$C353-SUM($BU353:CG353))))</f>
        <v>0</v>
      </c>
      <c r="CI353" s="174">
        <f ca="1">IF(NOT(debteliminator),0,IF(OR(S$11=0,AK352+BA353-BR353&lt;=S$11),0,MIN(AK352+BA353-BR353-S$11,$C353-SUM($BU353:CH353))))</f>
        <v>0</v>
      </c>
      <c r="CJ353" s="177">
        <f t="shared" ca="1" si="211"/>
        <v>0</v>
      </c>
      <c r="CL353" s="178">
        <f t="shared" ca="1" si="214"/>
        <v>0</v>
      </c>
      <c r="CM353" s="174">
        <f ca="1">IF(X352&lt;=0,0,IF($C353-$CJ353&lt;=SUM($CL353:CL353),0,IF(BE353+$C353-$CJ353-SUM($CL353:CL353)&gt;X352+AN353,X352+AN353-BE353,$C353-$CJ353-SUM($CL353:CL353))))</f>
        <v>0</v>
      </c>
      <c r="CN353" s="174">
        <f ca="1">IF(Y352&lt;=0,0,IF($C353-$CJ353&lt;=SUM($CL353:CM353),0,IF(BF353+$C353-$CJ353-SUM($CL353:CM353)&gt;Y352+AO353,Y352+AO353-BF353,$C353-$CJ353-SUM($CL353:CM353))))</f>
        <v>0</v>
      </c>
      <c r="CO353" s="174">
        <f ca="1">IF(Z352&lt;=0,0,IF($C353-$CJ353&lt;=SUM($CL353:CN353),0,IF(BG353+$C353-$CJ353-SUM($CL353:CN353)&gt;Z352+AP353,Z352+AP353-BG353,$C353-$CJ353-SUM($CL353:CN353))))</f>
        <v>0</v>
      </c>
      <c r="CP353" s="174">
        <f ca="1">IF(AA352&lt;=0,0,IF($C353-$CJ353&lt;=SUM($CL353:CO353),0,IF(BH353+$C353-$CJ353-SUM($CL353:CO353)&gt;AA352+AQ353,AA352+AQ353-BH353,$C353-$CJ353-SUM($CL353:CO353))))</f>
        <v>0</v>
      </c>
      <c r="CQ353" s="174">
        <f ca="1">IF(AB352&lt;=0,0,IF($C353-$CJ353&lt;=SUM($CL353:CP353),0,IF(BI353+$C353-$CJ353-SUM($CL353:CP353)&gt;AB352+AR353,AB352+AR353-BI353,$C353-$CJ353-SUM($CL353:CP353))))</f>
        <v>0</v>
      </c>
      <c r="CR353" s="174">
        <f ca="1">IF(AC352&lt;=0,0,IF($C353-$CJ353&lt;=SUM($CL353:CQ353),0,IF(BJ353+$C353-$CJ353-SUM($CL353:CQ353)&gt;AC352+AS353,AC352+AS353-BJ353,$C353-$CJ353-SUM($CL353:CQ353))))</f>
        <v>0</v>
      </c>
      <c r="CS353" s="174">
        <f ca="1">IF(AD352&lt;=0,0,IF($C353-$CJ353&lt;=SUM($CL353:CR353),0,IF(BK353+$C353-$CJ353-SUM($CL353:CR353)&gt;AD352+AT353,AD352+AT353-BK353,$C353-$CJ353-SUM($CL353:CR353))))</f>
        <v>0</v>
      </c>
      <c r="CT353" s="174">
        <f ca="1">IF(AE352&lt;=0,0,IF($C353-$CJ353&lt;=SUM($CL353:CS353),0,IF(BL353+$C353-$CJ353-SUM($CL353:CS353)&gt;AE352+AU353,AE352+AU353-BL353,$C353-$CJ353-SUM($CL353:CS353))))</f>
        <v>0</v>
      </c>
      <c r="CU353" s="174">
        <f ca="1">IF(AF352&lt;=0,0,IF($C353-$CJ353&lt;=SUM($CL353:CT353),0,IF(BM353+$C353-$CJ353-SUM($CL353:CT353)&gt;AF352+AV353,AF352+AV353-BM353,$C353-$CJ353-SUM($CL353:CT353))))</f>
        <v>0</v>
      </c>
      <c r="CV353" s="174">
        <f ca="1">IF(AG352&lt;=0,0,IF($C353-$CJ353&lt;=SUM($CL353:CU353),0,IF(BN353+$C353-$CJ353-SUM($CL353:CU353)&gt;AG352+AW353,AG352+AW353-BN353,$C353-$CJ353-SUM($CL353:CU353))))</f>
        <v>0</v>
      </c>
      <c r="CW353" s="174">
        <f ca="1">IF(AH352&lt;=0,0,IF($C353-$CJ353&lt;=SUM($CL353:CV353),0,IF(BO353+$C353-$CJ353-SUM($CL353:CV353)&gt;AH352+AX353,AH352+AX353-BO353,$C353-$CJ353-SUM($CL353:CV353))))</f>
        <v>0</v>
      </c>
      <c r="CX353" s="174">
        <f ca="1">IF(AI352&lt;=0,0,IF($C353-$CJ353&lt;=SUM($CL353:CW353),0,IF(BP353+$C353-$CJ353-SUM($CL353:CW353)&gt;AI352+AY353,AI352+AY353-BP353,$C353-$CJ353-SUM($CL353:CW353))))</f>
        <v>0</v>
      </c>
      <c r="CY353" s="174">
        <f ca="1">IF(AJ352&lt;=0,0,IF($C353-$CJ353&lt;=SUM($CL353:CX353),0,IF(BQ353+$C353-$CJ353-SUM($CL353:CX353)&gt;AJ352+AZ353,AJ352+AZ353-BQ353,$C353-$CJ353-SUM($CL353:CX353))))</f>
        <v>0</v>
      </c>
      <c r="CZ353" s="174">
        <f ca="1">IF(AK352&lt;=0,0,IF($C353-$CJ353&lt;=SUM($CL353:CY353),0,IF(BR353+$C353-$CJ353-SUM($CL353:CY353)&gt;AK352+BA353,AK352+BA353-BR353,$C353-$CJ353-SUM($CL353:CY353))))</f>
        <v>0</v>
      </c>
      <c r="DA353" s="176"/>
      <c r="DB353" s="176"/>
    </row>
    <row r="354" spans="1:106">
      <c r="A354" s="165" t="str">
        <f t="shared" ca="1" si="200"/>
        <v/>
      </c>
      <c r="B354" s="166" t="e">
        <f t="shared" ca="1" si="212"/>
        <v>#N/A</v>
      </c>
      <c r="C354" s="169" t="str">
        <f ca="1">IF(A354="","",IF(debteliminator,IF(($E$7-BS354)&lt;0,0,$E$7-BS354),0)+D354)</f>
        <v/>
      </c>
      <c r="D354" s="420"/>
      <c r="E354" s="172">
        <f t="shared" ca="1" si="213"/>
        <v>0</v>
      </c>
      <c r="F354" s="172">
        <f t="shared" ca="1" si="177"/>
        <v>0</v>
      </c>
      <c r="G354" s="172">
        <f t="shared" ca="1" si="178"/>
        <v>0</v>
      </c>
      <c r="H354" s="172">
        <f t="shared" ca="1" si="179"/>
        <v>0</v>
      </c>
      <c r="I354" s="172">
        <f t="shared" ca="1" si="180"/>
        <v>0</v>
      </c>
      <c r="J354" s="172">
        <f t="shared" ca="1" si="181"/>
        <v>0</v>
      </c>
      <c r="K354" s="172">
        <f t="shared" ca="1" si="182"/>
        <v>0</v>
      </c>
      <c r="L354" s="172">
        <f t="shared" ca="1" si="183"/>
        <v>0</v>
      </c>
      <c r="M354" s="172">
        <f t="shared" ca="1" si="184"/>
        <v>0</v>
      </c>
      <c r="N354" s="172">
        <f t="shared" ca="1" si="185"/>
        <v>0</v>
      </c>
      <c r="O354" s="172">
        <f t="shared" ca="1" si="186"/>
        <v>0</v>
      </c>
      <c r="P354" s="172">
        <f t="shared" ca="1" si="187"/>
        <v>0</v>
      </c>
      <c r="Q354" s="172">
        <f t="shared" ca="1" si="188"/>
        <v>0</v>
      </c>
      <c r="R354" s="172">
        <f t="shared" ca="1" si="189"/>
        <v>0</v>
      </c>
      <c r="S354" s="172">
        <f t="shared" ca="1" si="190"/>
        <v>0</v>
      </c>
      <c r="U354" s="169">
        <f t="shared" ca="1" si="201"/>
        <v>0</v>
      </c>
      <c r="V354" s="173">
        <f t="shared" ca="1" si="202"/>
        <v>0</v>
      </c>
      <c r="W354" s="174">
        <f t="shared" ca="1" si="203"/>
        <v>0</v>
      </c>
      <c r="X354" s="174">
        <f t="shared" ca="1" si="204"/>
        <v>0</v>
      </c>
      <c r="Y354" s="174">
        <f t="shared" ca="1" si="204"/>
        <v>0</v>
      </c>
      <c r="Z354" s="174">
        <f t="shared" ca="1" si="204"/>
        <v>0</v>
      </c>
      <c r="AA354" s="174">
        <f t="shared" ca="1" si="204"/>
        <v>0</v>
      </c>
      <c r="AB354" s="174">
        <f t="shared" ca="1" si="204"/>
        <v>0</v>
      </c>
      <c r="AC354" s="174">
        <f t="shared" ca="1" si="204"/>
        <v>0</v>
      </c>
      <c r="AD354" s="174">
        <f t="shared" ca="1" si="204"/>
        <v>0</v>
      </c>
      <c r="AE354" s="174">
        <f t="shared" ca="1" si="204"/>
        <v>0</v>
      </c>
      <c r="AF354" s="174">
        <f t="shared" ca="1" si="204"/>
        <v>0</v>
      </c>
      <c r="AG354" s="174">
        <f t="shared" ca="1" si="204"/>
        <v>0</v>
      </c>
      <c r="AH354" s="174">
        <f t="shared" ca="1" si="204"/>
        <v>0</v>
      </c>
      <c r="AI354" s="174">
        <f t="shared" ca="1" si="204"/>
        <v>0</v>
      </c>
      <c r="AJ354" s="174">
        <f t="shared" ca="1" si="204"/>
        <v>0</v>
      </c>
      <c r="AK354" s="174">
        <f t="shared" ca="1" si="204"/>
        <v>0</v>
      </c>
      <c r="AL354" s="179"/>
      <c r="AM354" s="174">
        <f t="shared" ca="1" si="205"/>
        <v>0</v>
      </c>
      <c r="AN354" s="174">
        <f t="shared" ca="1" si="206"/>
        <v>0</v>
      </c>
      <c r="AO354" s="174">
        <f t="shared" ca="1" si="206"/>
        <v>0</v>
      </c>
      <c r="AP354" s="174">
        <f t="shared" ca="1" si="206"/>
        <v>0</v>
      </c>
      <c r="AQ354" s="174">
        <f t="shared" ca="1" si="206"/>
        <v>0</v>
      </c>
      <c r="AR354" s="174">
        <f t="shared" ca="1" si="206"/>
        <v>0</v>
      </c>
      <c r="AS354" s="174">
        <f t="shared" ca="1" si="206"/>
        <v>0</v>
      </c>
      <c r="AT354" s="174">
        <f t="shared" ca="1" si="206"/>
        <v>0</v>
      </c>
      <c r="AU354" s="174">
        <f t="shared" ca="1" si="206"/>
        <v>0</v>
      </c>
      <c r="AV354" s="174">
        <f t="shared" ca="1" si="206"/>
        <v>0</v>
      </c>
      <c r="AW354" s="174">
        <f t="shared" ca="1" si="206"/>
        <v>0</v>
      </c>
      <c r="AX354" s="174">
        <f t="shared" ca="1" si="206"/>
        <v>0</v>
      </c>
      <c r="AY354" s="174">
        <f t="shared" ca="1" si="206"/>
        <v>0</v>
      </c>
      <c r="AZ354" s="174">
        <f t="shared" ca="1" si="206"/>
        <v>0</v>
      </c>
      <c r="BA354" s="174">
        <f t="shared" ca="1" si="206"/>
        <v>0</v>
      </c>
      <c r="BB354" s="175">
        <f t="shared" ca="1" si="207"/>
        <v>0</v>
      </c>
      <c r="BC354" s="176"/>
      <c r="BD354" s="174">
        <f t="shared" ca="1" si="208"/>
        <v>0</v>
      </c>
      <c r="BE354" s="174">
        <f t="shared" ca="1" si="209"/>
        <v>0</v>
      </c>
      <c r="BF354" s="174">
        <f t="shared" ca="1" si="209"/>
        <v>0</v>
      </c>
      <c r="BG354" s="174">
        <f t="shared" ca="1" si="209"/>
        <v>0</v>
      </c>
      <c r="BH354" s="174">
        <f t="shared" ca="1" si="209"/>
        <v>0</v>
      </c>
      <c r="BI354" s="174">
        <f t="shared" ca="1" si="209"/>
        <v>0</v>
      </c>
      <c r="BJ354" s="174">
        <f t="shared" ca="1" si="209"/>
        <v>0</v>
      </c>
      <c r="BK354" s="174">
        <f t="shared" ca="1" si="209"/>
        <v>0</v>
      </c>
      <c r="BL354" s="174">
        <f t="shared" ca="1" si="209"/>
        <v>0</v>
      </c>
      <c r="BM354" s="174">
        <f t="shared" ca="1" si="209"/>
        <v>0</v>
      </c>
      <c r="BN354" s="174">
        <f t="shared" ca="1" si="209"/>
        <v>0</v>
      </c>
      <c r="BO354" s="174">
        <f t="shared" ca="1" si="209"/>
        <v>0</v>
      </c>
      <c r="BP354" s="174">
        <f t="shared" ca="1" si="209"/>
        <v>0</v>
      </c>
      <c r="BQ354" s="174">
        <f t="shared" ca="1" si="209"/>
        <v>0</v>
      </c>
      <c r="BR354" s="174">
        <f t="shared" ca="1" si="209"/>
        <v>0</v>
      </c>
      <c r="BS354" s="177">
        <f t="shared" ca="1" si="210"/>
        <v>0</v>
      </c>
      <c r="BT354" s="175"/>
      <c r="BU354" s="178">
        <f ca="1">IF(NOT(debteliminator),0,IF(OR(E$11=0,W353+AM354-BD354&lt;=E$11),0,MIN(W353+AM354-BD354-E$11,$C354)))</f>
        <v>0</v>
      </c>
      <c r="BV354" s="174">
        <f ca="1">IF(NOT(debteliminator),0,IF(OR(F$11=0,X353+AN354-BE354&lt;=F$11),0,MIN(X353+AN354-BE354-F$11,$C354-SUM($BU354:BU354))))</f>
        <v>0</v>
      </c>
      <c r="BW354" s="174">
        <f ca="1">IF(NOT(debteliminator),0,IF(OR(G$11=0,Y353+AO354-BF354&lt;=G$11),0,MIN(Y353+AO354-BF354-G$11,$C354-SUM($BU354:BV354))))</f>
        <v>0</v>
      </c>
      <c r="BX354" s="174">
        <f ca="1">IF(NOT(debteliminator),0,IF(OR(H$11=0,Z353+AP354-BG354&lt;=H$11),0,MIN(Z353+AP354-BG354-H$11,$C354-SUM($BU354:BW354))))</f>
        <v>0</v>
      </c>
      <c r="BY354" s="174">
        <f ca="1">IF(NOT(debteliminator),0,IF(OR(I$11=0,AA353+AQ354-BH354&lt;=I$11),0,MIN(AA353+AQ354-BH354-I$11,$C354-SUM($BU354:BX354))))</f>
        <v>0</v>
      </c>
      <c r="BZ354" s="174">
        <f ca="1">IF(NOT(debteliminator),0,IF(OR(J$11=0,AB353+AR354-BI354&lt;=J$11),0,MIN(AB353+AR354-BI354-J$11,$C354-SUM($BU354:BY354))))</f>
        <v>0</v>
      </c>
      <c r="CA354" s="174">
        <f ca="1">IF(NOT(debteliminator),0,IF(OR(K$11=0,AC353+AS354-BJ354&lt;=K$11),0,MIN(AC353+AS354-BJ354-K$11,$C354-SUM($BU354:BZ354))))</f>
        <v>0</v>
      </c>
      <c r="CB354" s="174">
        <f ca="1">IF(NOT(debteliminator),0,IF(OR(L$11=0,AD353+AT354-BK354&lt;=L$11),0,MIN(AD353+AT354-BK354-L$11,$C354-SUM($BU354:CA354))))</f>
        <v>0</v>
      </c>
      <c r="CC354" s="174">
        <f ca="1">IF(NOT(debteliminator),0,IF(OR(M$11=0,AE353+AU354-BL354&lt;=M$11),0,MIN(AE353+AU354-BL354-M$11,$C354-SUM($BU354:CB354))))</f>
        <v>0</v>
      </c>
      <c r="CD354" s="174">
        <f ca="1">IF(NOT(debteliminator),0,IF(OR(N$11=0,AF353+AV354-BM354&lt;=N$11),0,MIN(AF353+AV354-BM354-N$11,$C354-SUM($BU354:CC354))))</f>
        <v>0</v>
      </c>
      <c r="CE354" s="174">
        <f ca="1">IF(NOT(debteliminator),0,IF(OR(O$11=0,AG353+AW354-BN354&lt;=O$11),0,MIN(AG353+AW354-BN354-O$11,$C354-SUM($BU354:CD354))))</f>
        <v>0</v>
      </c>
      <c r="CF354" s="174">
        <f ca="1">IF(NOT(debteliminator),0,IF(OR(P$11=0,AH353+AX354-BO354&lt;=P$11),0,MIN(AH353+AX354-BO354-P$11,$C354-SUM($BU354:CE354))))</f>
        <v>0</v>
      </c>
      <c r="CG354" s="174">
        <f ca="1">IF(NOT(debteliminator),0,IF(OR(Q$11=0,AI353+AY354-BP354&lt;=Q$11),0,MIN(AI353+AY354-BP354-Q$11,$C354-SUM($BU354:CF354))))</f>
        <v>0</v>
      </c>
      <c r="CH354" s="174">
        <f ca="1">IF(NOT(debteliminator),0,IF(OR(R$11=0,AJ353+AZ354-BQ354&lt;=R$11),0,MIN(AJ353+AZ354-BQ354-R$11,$C354-SUM($BU354:CG354))))</f>
        <v>0</v>
      </c>
      <c r="CI354" s="174">
        <f ca="1">IF(NOT(debteliminator),0,IF(OR(S$11=0,AK353+BA354-BR354&lt;=S$11),0,MIN(AK353+BA354-BR354-S$11,$C354-SUM($BU354:CH354))))</f>
        <v>0</v>
      </c>
      <c r="CJ354" s="177">
        <f t="shared" ca="1" si="211"/>
        <v>0</v>
      </c>
      <c r="CL354" s="178">
        <f t="shared" ca="1" si="214"/>
        <v>0</v>
      </c>
      <c r="CM354" s="174">
        <f ca="1">IF(X353&lt;=0,0,IF($C354-$CJ354&lt;=SUM($CL354:CL354),0,IF(BE354+$C354-$CJ354-SUM($CL354:CL354)&gt;X353+AN354,X353+AN354-BE354,$C354-$CJ354-SUM($CL354:CL354))))</f>
        <v>0</v>
      </c>
      <c r="CN354" s="174">
        <f ca="1">IF(Y353&lt;=0,0,IF($C354-$CJ354&lt;=SUM($CL354:CM354),0,IF(BF354+$C354-$CJ354-SUM($CL354:CM354)&gt;Y353+AO354,Y353+AO354-BF354,$C354-$CJ354-SUM($CL354:CM354))))</f>
        <v>0</v>
      </c>
      <c r="CO354" s="174">
        <f ca="1">IF(Z353&lt;=0,0,IF($C354-$CJ354&lt;=SUM($CL354:CN354),0,IF(BG354+$C354-$CJ354-SUM($CL354:CN354)&gt;Z353+AP354,Z353+AP354-BG354,$C354-$CJ354-SUM($CL354:CN354))))</f>
        <v>0</v>
      </c>
      <c r="CP354" s="174">
        <f ca="1">IF(AA353&lt;=0,0,IF($C354-$CJ354&lt;=SUM($CL354:CO354),0,IF(BH354+$C354-$CJ354-SUM($CL354:CO354)&gt;AA353+AQ354,AA353+AQ354-BH354,$C354-$CJ354-SUM($CL354:CO354))))</f>
        <v>0</v>
      </c>
      <c r="CQ354" s="174">
        <f ca="1">IF(AB353&lt;=0,0,IF($C354-$CJ354&lt;=SUM($CL354:CP354),0,IF(BI354+$C354-$CJ354-SUM($CL354:CP354)&gt;AB353+AR354,AB353+AR354-BI354,$C354-$CJ354-SUM($CL354:CP354))))</f>
        <v>0</v>
      </c>
      <c r="CR354" s="174">
        <f ca="1">IF(AC353&lt;=0,0,IF($C354-$CJ354&lt;=SUM($CL354:CQ354),0,IF(BJ354+$C354-$CJ354-SUM($CL354:CQ354)&gt;AC353+AS354,AC353+AS354-BJ354,$C354-$CJ354-SUM($CL354:CQ354))))</f>
        <v>0</v>
      </c>
      <c r="CS354" s="174">
        <f ca="1">IF(AD353&lt;=0,0,IF($C354-$CJ354&lt;=SUM($CL354:CR354),0,IF(BK354+$C354-$CJ354-SUM($CL354:CR354)&gt;AD353+AT354,AD353+AT354-BK354,$C354-$CJ354-SUM($CL354:CR354))))</f>
        <v>0</v>
      </c>
      <c r="CT354" s="174">
        <f ca="1">IF(AE353&lt;=0,0,IF($C354-$CJ354&lt;=SUM($CL354:CS354),0,IF(BL354+$C354-$CJ354-SUM($CL354:CS354)&gt;AE353+AU354,AE353+AU354-BL354,$C354-$CJ354-SUM($CL354:CS354))))</f>
        <v>0</v>
      </c>
      <c r="CU354" s="174">
        <f ca="1">IF(AF353&lt;=0,0,IF($C354-$CJ354&lt;=SUM($CL354:CT354),0,IF(BM354+$C354-$CJ354-SUM($CL354:CT354)&gt;AF353+AV354,AF353+AV354-BM354,$C354-$CJ354-SUM($CL354:CT354))))</f>
        <v>0</v>
      </c>
      <c r="CV354" s="174">
        <f ca="1">IF(AG353&lt;=0,0,IF($C354-$CJ354&lt;=SUM($CL354:CU354),0,IF(BN354+$C354-$CJ354-SUM($CL354:CU354)&gt;AG353+AW354,AG353+AW354-BN354,$C354-$CJ354-SUM($CL354:CU354))))</f>
        <v>0</v>
      </c>
      <c r="CW354" s="174">
        <f ca="1">IF(AH353&lt;=0,0,IF($C354-$CJ354&lt;=SUM($CL354:CV354),0,IF(BO354+$C354-$CJ354-SUM($CL354:CV354)&gt;AH353+AX354,AH353+AX354-BO354,$C354-$CJ354-SUM($CL354:CV354))))</f>
        <v>0</v>
      </c>
      <c r="CX354" s="174">
        <f ca="1">IF(AI353&lt;=0,0,IF($C354-$CJ354&lt;=SUM($CL354:CW354),0,IF(BP354+$C354-$CJ354-SUM($CL354:CW354)&gt;AI353+AY354,AI353+AY354-BP354,$C354-$CJ354-SUM($CL354:CW354))))</f>
        <v>0</v>
      </c>
      <c r="CY354" s="174">
        <f ca="1">IF(AJ353&lt;=0,0,IF($C354-$CJ354&lt;=SUM($CL354:CX354),0,IF(BQ354+$C354-$CJ354-SUM($CL354:CX354)&gt;AJ353+AZ354,AJ353+AZ354-BQ354,$C354-$CJ354-SUM($CL354:CX354))))</f>
        <v>0</v>
      </c>
      <c r="CZ354" s="174">
        <f ca="1">IF(AK353&lt;=0,0,IF($C354-$CJ354&lt;=SUM($CL354:CY354),0,IF(BR354+$C354-$CJ354-SUM($CL354:CY354)&gt;AK353+BA354,AK353+BA354-BR354,$C354-$CJ354-SUM($CL354:CY354))))</f>
        <v>0</v>
      </c>
      <c r="DA354" s="176"/>
      <c r="DB354" s="176"/>
    </row>
    <row r="355" spans="1:106">
      <c r="A355" s="165" t="str">
        <f t="shared" ca="1" si="200"/>
        <v/>
      </c>
      <c r="B355" s="166" t="e">
        <f t="shared" ca="1" si="212"/>
        <v>#N/A</v>
      </c>
      <c r="C355" s="169" t="str">
        <f ca="1">IF(A355="","",IF(debteliminator,IF(($E$7-BS355)&lt;0,0,$E$7-BS355),0)+D355)</f>
        <v/>
      </c>
      <c r="D355" s="420"/>
      <c r="E355" s="172">
        <f t="shared" ca="1" si="213"/>
        <v>0</v>
      </c>
      <c r="F355" s="172">
        <f t="shared" ca="1" si="177"/>
        <v>0</v>
      </c>
      <c r="G355" s="172">
        <f t="shared" ca="1" si="178"/>
        <v>0</v>
      </c>
      <c r="H355" s="172">
        <f t="shared" ca="1" si="179"/>
        <v>0</v>
      </c>
      <c r="I355" s="172">
        <f t="shared" ca="1" si="180"/>
        <v>0</v>
      </c>
      <c r="J355" s="172">
        <f t="shared" ca="1" si="181"/>
        <v>0</v>
      </c>
      <c r="K355" s="172">
        <f t="shared" ca="1" si="182"/>
        <v>0</v>
      </c>
      <c r="L355" s="172">
        <f t="shared" ca="1" si="183"/>
        <v>0</v>
      </c>
      <c r="M355" s="172">
        <f t="shared" ca="1" si="184"/>
        <v>0</v>
      </c>
      <c r="N355" s="172">
        <f t="shared" ca="1" si="185"/>
        <v>0</v>
      </c>
      <c r="O355" s="172">
        <f t="shared" ca="1" si="186"/>
        <v>0</v>
      </c>
      <c r="P355" s="172">
        <f t="shared" ca="1" si="187"/>
        <v>0</v>
      </c>
      <c r="Q355" s="172">
        <f t="shared" ca="1" si="188"/>
        <v>0</v>
      </c>
      <c r="R355" s="172">
        <f t="shared" ca="1" si="189"/>
        <v>0</v>
      </c>
      <c r="S355" s="172">
        <f t="shared" ca="1" si="190"/>
        <v>0</v>
      </c>
      <c r="U355" s="169">
        <f t="shared" ca="1" si="201"/>
        <v>0</v>
      </c>
      <c r="V355" s="173">
        <f t="shared" ca="1" si="202"/>
        <v>0</v>
      </c>
      <c r="W355" s="174">
        <f t="shared" ca="1" si="203"/>
        <v>0</v>
      </c>
      <c r="X355" s="174">
        <f t="shared" ca="1" si="204"/>
        <v>0</v>
      </c>
      <c r="Y355" s="174">
        <f t="shared" ca="1" si="204"/>
        <v>0</v>
      </c>
      <c r="Z355" s="174">
        <f t="shared" ca="1" si="204"/>
        <v>0</v>
      </c>
      <c r="AA355" s="174">
        <f t="shared" ca="1" si="204"/>
        <v>0</v>
      </c>
      <c r="AB355" s="174">
        <f t="shared" ca="1" si="204"/>
        <v>0</v>
      </c>
      <c r="AC355" s="174">
        <f t="shared" ca="1" si="204"/>
        <v>0</v>
      </c>
      <c r="AD355" s="174">
        <f t="shared" ca="1" si="204"/>
        <v>0</v>
      </c>
      <c r="AE355" s="174">
        <f t="shared" ca="1" si="204"/>
        <v>0</v>
      </c>
      <c r="AF355" s="174">
        <f t="shared" ca="1" si="204"/>
        <v>0</v>
      </c>
      <c r="AG355" s="174">
        <f t="shared" ca="1" si="204"/>
        <v>0</v>
      </c>
      <c r="AH355" s="174">
        <f t="shared" ca="1" si="204"/>
        <v>0</v>
      </c>
      <c r="AI355" s="174">
        <f t="shared" ca="1" si="204"/>
        <v>0</v>
      </c>
      <c r="AJ355" s="174">
        <f t="shared" ca="1" si="204"/>
        <v>0</v>
      </c>
      <c r="AK355" s="174">
        <f t="shared" ca="1" si="204"/>
        <v>0</v>
      </c>
      <c r="AL355" s="179"/>
      <c r="AM355" s="174">
        <f t="shared" ca="1" si="205"/>
        <v>0</v>
      </c>
      <c r="AN355" s="174">
        <f t="shared" ca="1" si="206"/>
        <v>0</v>
      </c>
      <c r="AO355" s="174">
        <f t="shared" ca="1" si="206"/>
        <v>0</v>
      </c>
      <c r="AP355" s="174">
        <f t="shared" ca="1" si="206"/>
        <v>0</v>
      </c>
      <c r="AQ355" s="174">
        <f t="shared" ca="1" si="206"/>
        <v>0</v>
      </c>
      <c r="AR355" s="174">
        <f t="shared" ca="1" si="206"/>
        <v>0</v>
      </c>
      <c r="AS355" s="174">
        <f t="shared" ca="1" si="206"/>
        <v>0</v>
      </c>
      <c r="AT355" s="174">
        <f t="shared" ca="1" si="206"/>
        <v>0</v>
      </c>
      <c r="AU355" s="174">
        <f t="shared" ca="1" si="206"/>
        <v>0</v>
      </c>
      <c r="AV355" s="174">
        <f t="shared" ca="1" si="206"/>
        <v>0</v>
      </c>
      <c r="AW355" s="174">
        <f t="shared" ca="1" si="206"/>
        <v>0</v>
      </c>
      <c r="AX355" s="174">
        <f t="shared" ca="1" si="206"/>
        <v>0</v>
      </c>
      <c r="AY355" s="174">
        <f t="shared" ca="1" si="206"/>
        <v>0</v>
      </c>
      <c r="AZ355" s="174">
        <f t="shared" ca="1" si="206"/>
        <v>0</v>
      </c>
      <c r="BA355" s="174">
        <f t="shared" ca="1" si="206"/>
        <v>0</v>
      </c>
      <c r="BB355" s="175">
        <f t="shared" ca="1" si="207"/>
        <v>0</v>
      </c>
      <c r="BC355" s="176"/>
      <c r="BD355" s="174">
        <f t="shared" ca="1" si="208"/>
        <v>0</v>
      </c>
      <c r="BE355" s="174">
        <f t="shared" ca="1" si="209"/>
        <v>0</v>
      </c>
      <c r="BF355" s="174">
        <f t="shared" ca="1" si="209"/>
        <v>0</v>
      </c>
      <c r="BG355" s="174">
        <f t="shared" ca="1" si="209"/>
        <v>0</v>
      </c>
      <c r="BH355" s="174">
        <f t="shared" ca="1" si="209"/>
        <v>0</v>
      </c>
      <c r="BI355" s="174">
        <f t="shared" ca="1" si="209"/>
        <v>0</v>
      </c>
      <c r="BJ355" s="174">
        <f t="shared" ca="1" si="209"/>
        <v>0</v>
      </c>
      <c r="BK355" s="174">
        <f t="shared" ca="1" si="209"/>
        <v>0</v>
      </c>
      <c r="BL355" s="174">
        <f t="shared" ca="1" si="209"/>
        <v>0</v>
      </c>
      <c r="BM355" s="174">
        <f t="shared" ca="1" si="209"/>
        <v>0</v>
      </c>
      <c r="BN355" s="174">
        <f t="shared" ca="1" si="209"/>
        <v>0</v>
      </c>
      <c r="BO355" s="174">
        <f t="shared" ca="1" si="209"/>
        <v>0</v>
      </c>
      <c r="BP355" s="174">
        <f t="shared" ca="1" si="209"/>
        <v>0</v>
      </c>
      <c r="BQ355" s="174">
        <f t="shared" ca="1" si="209"/>
        <v>0</v>
      </c>
      <c r="BR355" s="174">
        <f t="shared" ca="1" si="209"/>
        <v>0</v>
      </c>
      <c r="BS355" s="177">
        <f t="shared" ca="1" si="210"/>
        <v>0</v>
      </c>
      <c r="BT355" s="175"/>
      <c r="BU355" s="178">
        <f ca="1">IF(NOT(debteliminator),0,IF(OR(E$11=0,W354+AM355-BD355&lt;=E$11),0,MIN(W354+AM355-BD355-E$11,$C355)))</f>
        <v>0</v>
      </c>
      <c r="BV355" s="174">
        <f ca="1">IF(NOT(debteliminator),0,IF(OR(F$11=0,X354+AN355-BE355&lt;=F$11),0,MIN(X354+AN355-BE355-F$11,$C355-SUM($BU355:BU355))))</f>
        <v>0</v>
      </c>
      <c r="BW355" s="174">
        <f ca="1">IF(NOT(debteliminator),0,IF(OR(G$11=0,Y354+AO355-BF355&lt;=G$11),0,MIN(Y354+AO355-BF355-G$11,$C355-SUM($BU355:BV355))))</f>
        <v>0</v>
      </c>
      <c r="BX355" s="174">
        <f ca="1">IF(NOT(debteliminator),0,IF(OR(H$11=0,Z354+AP355-BG355&lt;=H$11),0,MIN(Z354+AP355-BG355-H$11,$C355-SUM($BU355:BW355))))</f>
        <v>0</v>
      </c>
      <c r="BY355" s="174">
        <f ca="1">IF(NOT(debteliminator),0,IF(OR(I$11=0,AA354+AQ355-BH355&lt;=I$11),0,MIN(AA354+AQ355-BH355-I$11,$C355-SUM($BU355:BX355))))</f>
        <v>0</v>
      </c>
      <c r="BZ355" s="174">
        <f ca="1">IF(NOT(debteliminator),0,IF(OR(J$11=0,AB354+AR355-BI355&lt;=J$11),0,MIN(AB354+AR355-BI355-J$11,$C355-SUM($BU355:BY355))))</f>
        <v>0</v>
      </c>
      <c r="CA355" s="174">
        <f ca="1">IF(NOT(debteliminator),0,IF(OR(K$11=0,AC354+AS355-BJ355&lt;=K$11),0,MIN(AC354+AS355-BJ355-K$11,$C355-SUM($BU355:BZ355))))</f>
        <v>0</v>
      </c>
      <c r="CB355" s="174">
        <f ca="1">IF(NOT(debteliminator),0,IF(OR(L$11=0,AD354+AT355-BK355&lt;=L$11),0,MIN(AD354+AT355-BK355-L$11,$C355-SUM($BU355:CA355))))</f>
        <v>0</v>
      </c>
      <c r="CC355" s="174">
        <f ca="1">IF(NOT(debteliminator),0,IF(OR(M$11=0,AE354+AU355-BL355&lt;=M$11),0,MIN(AE354+AU355-BL355-M$11,$C355-SUM($BU355:CB355))))</f>
        <v>0</v>
      </c>
      <c r="CD355" s="174">
        <f ca="1">IF(NOT(debteliminator),0,IF(OR(N$11=0,AF354+AV355-BM355&lt;=N$11),0,MIN(AF354+AV355-BM355-N$11,$C355-SUM($BU355:CC355))))</f>
        <v>0</v>
      </c>
      <c r="CE355" s="174">
        <f ca="1">IF(NOT(debteliminator),0,IF(OR(O$11=0,AG354+AW355-BN355&lt;=O$11),0,MIN(AG354+AW355-BN355-O$11,$C355-SUM($BU355:CD355))))</f>
        <v>0</v>
      </c>
      <c r="CF355" s="174">
        <f ca="1">IF(NOT(debteliminator),0,IF(OR(P$11=0,AH354+AX355-BO355&lt;=P$11),0,MIN(AH354+AX355-BO355-P$11,$C355-SUM($BU355:CE355))))</f>
        <v>0</v>
      </c>
      <c r="CG355" s="174">
        <f ca="1">IF(NOT(debteliminator),0,IF(OR(Q$11=0,AI354+AY355-BP355&lt;=Q$11),0,MIN(AI354+AY355-BP355-Q$11,$C355-SUM($BU355:CF355))))</f>
        <v>0</v>
      </c>
      <c r="CH355" s="174">
        <f ca="1">IF(NOT(debteliminator),0,IF(OR(R$11=0,AJ354+AZ355-BQ355&lt;=R$11),0,MIN(AJ354+AZ355-BQ355-R$11,$C355-SUM($BU355:CG355))))</f>
        <v>0</v>
      </c>
      <c r="CI355" s="174">
        <f ca="1">IF(NOT(debteliminator),0,IF(OR(S$11=0,AK354+BA355-BR355&lt;=S$11),0,MIN(AK354+BA355-BR355-S$11,$C355-SUM($BU355:CH355))))</f>
        <v>0</v>
      </c>
      <c r="CJ355" s="177">
        <f t="shared" ca="1" si="211"/>
        <v>0</v>
      </c>
      <c r="CL355" s="178">
        <f t="shared" ca="1" si="214"/>
        <v>0</v>
      </c>
      <c r="CM355" s="174">
        <f ca="1">IF(X354&lt;=0,0,IF($C355-$CJ355&lt;=SUM($CL355:CL355),0,IF(BE355+$C355-$CJ355-SUM($CL355:CL355)&gt;X354+AN355,X354+AN355-BE355,$C355-$CJ355-SUM($CL355:CL355))))</f>
        <v>0</v>
      </c>
      <c r="CN355" s="174">
        <f ca="1">IF(Y354&lt;=0,0,IF($C355-$CJ355&lt;=SUM($CL355:CM355),0,IF(BF355+$C355-$CJ355-SUM($CL355:CM355)&gt;Y354+AO355,Y354+AO355-BF355,$C355-$CJ355-SUM($CL355:CM355))))</f>
        <v>0</v>
      </c>
      <c r="CO355" s="174">
        <f ca="1">IF(Z354&lt;=0,0,IF($C355-$CJ355&lt;=SUM($CL355:CN355),0,IF(BG355+$C355-$CJ355-SUM($CL355:CN355)&gt;Z354+AP355,Z354+AP355-BG355,$C355-$CJ355-SUM($CL355:CN355))))</f>
        <v>0</v>
      </c>
      <c r="CP355" s="174">
        <f ca="1">IF(AA354&lt;=0,0,IF($C355-$CJ355&lt;=SUM($CL355:CO355),0,IF(BH355+$C355-$CJ355-SUM($CL355:CO355)&gt;AA354+AQ355,AA354+AQ355-BH355,$C355-$CJ355-SUM($CL355:CO355))))</f>
        <v>0</v>
      </c>
      <c r="CQ355" s="174">
        <f ca="1">IF(AB354&lt;=0,0,IF($C355-$CJ355&lt;=SUM($CL355:CP355),0,IF(BI355+$C355-$CJ355-SUM($CL355:CP355)&gt;AB354+AR355,AB354+AR355-BI355,$C355-$CJ355-SUM($CL355:CP355))))</f>
        <v>0</v>
      </c>
      <c r="CR355" s="174">
        <f ca="1">IF(AC354&lt;=0,0,IF($C355-$CJ355&lt;=SUM($CL355:CQ355),0,IF(BJ355+$C355-$CJ355-SUM($CL355:CQ355)&gt;AC354+AS355,AC354+AS355-BJ355,$C355-$CJ355-SUM($CL355:CQ355))))</f>
        <v>0</v>
      </c>
      <c r="CS355" s="174">
        <f ca="1">IF(AD354&lt;=0,0,IF($C355-$CJ355&lt;=SUM($CL355:CR355),0,IF(BK355+$C355-$CJ355-SUM($CL355:CR355)&gt;AD354+AT355,AD354+AT355-BK355,$C355-$CJ355-SUM($CL355:CR355))))</f>
        <v>0</v>
      </c>
      <c r="CT355" s="174">
        <f ca="1">IF(AE354&lt;=0,0,IF($C355-$CJ355&lt;=SUM($CL355:CS355),0,IF(BL355+$C355-$CJ355-SUM($CL355:CS355)&gt;AE354+AU355,AE354+AU355-BL355,$C355-$CJ355-SUM($CL355:CS355))))</f>
        <v>0</v>
      </c>
      <c r="CU355" s="174">
        <f ca="1">IF(AF354&lt;=0,0,IF($C355-$CJ355&lt;=SUM($CL355:CT355),0,IF(BM355+$C355-$CJ355-SUM($CL355:CT355)&gt;AF354+AV355,AF354+AV355-BM355,$C355-$CJ355-SUM($CL355:CT355))))</f>
        <v>0</v>
      </c>
      <c r="CV355" s="174">
        <f ca="1">IF(AG354&lt;=0,0,IF($C355-$CJ355&lt;=SUM($CL355:CU355),0,IF(BN355+$C355-$CJ355-SUM($CL355:CU355)&gt;AG354+AW355,AG354+AW355-BN355,$C355-$CJ355-SUM($CL355:CU355))))</f>
        <v>0</v>
      </c>
      <c r="CW355" s="174">
        <f ca="1">IF(AH354&lt;=0,0,IF($C355-$CJ355&lt;=SUM($CL355:CV355),0,IF(BO355+$C355-$CJ355-SUM($CL355:CV355)&gt;AH354+AX355,AH354+AX355-BO355,$C355-$CJ355-SUM($CL355:CV355))))</f>
        <v>0</v>
      </c>
      <c r="CX355" s="174">
        <f ca="1">IF(AI354&lt;=0,0,IF($C355-$CJ355&lt;=SUM($CL355:CW355),0,IF(BP355+$C355-$CJ355-SUM($CL355:CW355)&gt;AI354+AY355,AI354+AY355-BP355,$C355-$CJ355-SUM($CL355:CW355))))</f>
        <v>0</v>
      </c>
      <c r="CY355" s="174">
        <f ca="1">IF(AJ354&lt;=0,0,IF($C355-$CJ355&lt;=SUM($CL355:CX355),0,IF(BQ355+$C355-$CJ355-SUM($CL355:CX355)&gt;AJ354+AZ355,AJ354+AZ355-BQ355,$C355-$CJ355-SUM($CL355:CX355))))</f>
        <v>0</v>
      </c>
      <c r="CZ355" s="174">
        <f ca="1">IF(AK354&lt;=0,0,IF($C355-$CJ355&lt;=SUM($CL355:CY355),0,IF(BR355+$C355-$CJ355-SUM($CL355:CY355)&gt;AK354+BA355,AK354+BA355-BR355,$C355-$CJ355-SUM($CL355:CY355))))</f>
        <v>0</v>
      </c>
      <c r="DA355" s="176"/>
      <c r="DB355" s="176"/>
    </row>
    <row r="356" spans="1:106">
      <c r="A356" s="165" t="str">
        <f t="shared" ca="1" si="200"/>
        <v/>
      </c>
      <c r="B356" s="166" t="e">
        <f t="shared" ca="1" si="212"/>
        <v>#N/A</v>
      </c>
      <c r="C356" s="169" t="str">
        <f ca="1">IF(A356="","",IF(debteliminator,IF(($E$7-BS356)&lt;0,0,$E$7-BS356),0)+D356)</f>
        <v/>
      </c>
      <c r="D356" s="420"/>
      <c r="E356" s="172">
        <f t="shared" ca="1" si="213"/>
        <v>0</v>
      </c>
      <c r="F356" s="172">
        <f t="shared" ca="1" si="177"/>
        <v>0</v>
      </c>
      <c r="G356" s="172">
        <f t="shared" ca="1" si="178"/>
        <v>0</v>
      </c>
      <c r="H356" s="172">
        <f t="shared" ca="1" si="179"/>
        <v>0</v>
      </c>
      <c r="I356" s="172">
        <f t="shared" ca="1" si="180"/>
        <v>0</v>
      </c>
      <c r="J356" s="172">
        <f t="shared" ca="1" si="181"/>
        <v>0</v>
      </c>
      <c r="K356" s="172">
        <f t="shared" ca="1" si="182"/>
        <v>0</v>
      </c>
      <c r="L356" s="172">
        <f t="shared" ca="1" si="183"/>
        <v>0</v>
      </c>
      <c r="M356" s="172">
        <f t="shared" ca="1" si="184"/>
        <v>0</v>
      </c>
      <c r="N356" s="172">
        <f t="shared" ca="1" si="185"/>
        <v>0</v>
      </c>
      <c r="O356" s="172">
        <f t="shared" ca="1" si="186"/>
        <v>0</v>
      </c>
      <c r="P356" s="172">
        <f t="shared" ca="1" si="187"/>
        <v>0</v>
      </c>
      <c r="Q356" s="172">
        <f t="shared" ca="1" si="188"/>
        <v>0</v>
      </c>
      <c r="R356" s="172">
        <f t="shared" ca="1" si="189"/>
        <v>0</v>
      </c>
      <c r="S356" s="172">
        <f t="shared" ca="1" si="190"/>
        <v>0</v>
      </c>
      <c r="U356" s="169">
        <f t="shared" ca="1" si="201"/>
        <v>0</v>
      </c>
      <c r="V356" s="173">
        <f t="shared" ca="1" si="202"/>
        <v>0</v>
      </c>
      <c r="W356" s="174">
        <f t="shared" ca="1" si="203"/>
        <v>0</v>
      </c>
      <c r="X356" s="174">
        <f t="shared" ca="1" si="204"/>
        <v>0</v>
      </c>
      <c r="Y356" s="174">
        <f t="shared" ca="1" si="204"/>
        <v>0</v>
      </c>
      <c r="Z356" s="174">
        <f t="shared" ca="1" si="204"/>
        <v>0</v>
      </c>
      <c r="AA356" s="174">
        <f t="shared" ca="1" si="204"/>
        <v>0</v>
      </c>
      <c r="AB356" s="174">
        <f t="shared" ca="1" si="204"/>
        <v>0</v>
      </c>
      <c r="AC356" s="174">
        <f t="shared" ca="1" si="204"/>
        <v>0</v>
      </c>
      <c r="AD356" s="174">
        <f t="shared" ca="1" si="204"/>
        <v>0</v>
      </c>
      <c r="AE356" s="174">
        <f t="shared" ca="1" si="204"/>
        <v>0</v>
      </c>
      <c r="AF356" s="174">
        <f t="shared" ca="1" si="204"/>
        <v>0</v>
      </c>
      <c r="AG356" s="174">
        <f t="shared" ca="1" si="204"/>
        <v>0</v>
      </c>
      <c r="AH356" s="174">
        <f t="shared" ca="1" si="204"/>
        <v>0</v>
      </c>
      <c r="AI356" s="174">
        <f t="shared" ca="1" si="204"/>
        <v>0</v>
      </c>
      <c r="AJ356" s="174">
        <f t="shared" ca="1" si="204"/>
        <v>0</v>
      </c>
      <c r="AK356" s="174">
        <f t="shared" ca="1" si="204"/>
        <v>0</v>
      </c>
      <c r="AL356" s="179"/>
      <c r="AM356" s="174">
        <f t="shared" ca="1" si="205"/>
        <v>0</v>
      </c>
      <c r="AN356" s="174">
        <f t="shared" ca="1" si="206"/>
        <v>0</v>
      </c>
      <c r="AO356" s="174">
        <f t="shared" ca="1" si="206"/>
        <v>0</v>
      </c>
      <c r="AP356" s="174">
        <f t="shared" ca="1" si="206"/>
        <v>0</v>
      </c>
      <c r="AQ356" s="174">
        <f t="shared" ca="1" si="206"/>
        <v>0</v>
      </c>
      <c r="AR356" s="174">
        <f t="shared" ca="1" si="206"/>
        <v>0</v>
      </c>
      <c r="AS356" s="174">
        <f t="shared" ca="1" si="206"/>
        <v>0</v>
      </c>
      <c r="AT356" s="174">
        <f t="shared" ca="1" si="206"/>
        <v>0</v>
      </c>
      <c r="AU356" s="174">
        <f t="shared" ca="1" si="206"/>
        <v>0</v>
      </c>
      <c r="AV356" s="174">
        <f t="shared" ca="1" si="206"/>
        <v>0</v>
      </c>
      <c r="AW356" s="174">
        <f t="shared" ca="1" si="206"/>
        <v>0</v>
      </c>
      <c r="AX356" s="174">
        <f t="shared" ca="1" si="206"/>
        <v>0</v>
      </c>
      <c r="AY356" s="174">
        <f t="shared" ca="1" si="206"/>
        <v>0</v>
      </c>
      <c r="AZ356" s="174">
        <f t="shared" ca="1" si="206"/>
        <v>0</v>
      </c>
      <c r="BA356" s="174">
        <f t="shared" ca="1" si="206"/>
        <v>0</v>
      </c>
      <c r="BB356" s="175">
        <f t="shared" ca="1" si="207"/>
        <v>0</v>
      </c>
      <c r="BC356" s="176"/>
      <c r="BD356" s="174">
        <f t="shared" ca="1" si="208"/>
        <v>0</v>
      </c>
      <c r="BE356" s="174">
        <f t="shared" ca="1" si="209"/>
        <v>0</v>
      </c>
      <c r="BF356" s="174">
        <f t="shared" ca="1" si="209"/>
        <v>0</v>
      </c>
      <c r="BG356" s="174">
        <f t="shared" ca="1" si="209"/>
        <v>0</v>
      </c>
      <c r="BH356" s="174">
        <f t="shared" ca="1" si="209"/>
        <v>0</v>
      </c>
      <c r="BI356" s="174">
        <f t="shared" ca="1" si="209"/>
        <v>0</v>
      </c>
      <c r="BJ356" s="174">
        <f t="shared" ca="1" si="209"/>
        <v>0</v>
      </c>
      <c r="BK356" s="174">
        <f t="shared" ca="1" si="209"/>
        <v>0</v>
      </c>
      <c r="BL356" s="174">
        <f t="shared" ca="1" si="209"/>
        <v>0</v>
      </c>
      <c r="BM356" s="174">
        <f t="shared" ca="1" si="209"/>
        <v>0</v>
      </c>
      <c r="BN356" s="174">
        <f t="shared" ca="1" si="209"/>
        <v>0</v>
      </c>
      <c r="BO356" s="174">
        <f t="shared" ca="1" si="209"/>
        <v>0</v>
      </c>
      <c r="BP356" s="174">
        <f t="shared" ca="1" si="209"/>
        <v>0</v>
      </c>
      <c r="BQ356" s="174">
        <f t="shared" ca="1" si="209"/>
        <v>0</v>
      </c>
      <c r="BR356" s="174">
        <f t="shared" ca="1" si="209"/>
        <v>0</v>
      </c>
      <c r="BS356" s="177">
        <f t="shared" ca="1" si="210"/>
        <v>0</v>
      </c>
      <c r="BT356" s="175"/>
      <c r="BU356" s="178">
        <f ca="1">IF(NOT(debteliminator),0,IF(OR(E$11=0,W355+AM356-BD356&lt;=E$11),0,MIN(W355+AM356-BD356-E$11,$C356)))</f>
        <v>0</v>
      </c>
      <c r="BV356" s="174">
        <f ca="1">IF(NOT(debteliminator),0,IF(OR(F$11=0,X355+AN356-BE356&lt;=F$11),0,MIN(X355+AN356-BE356-F$11,$C356-SUM($BU356:BU356))))</f>
        <v>0</v>
      </c>
      <c r="BW356" s="174">
        <f ca="1">IF(NOT(debteliminator),0,IF(OR(G$11=0,Y355+AO356-BF356&lt;=G$11),0,MIN(Y355+AO356-BF356-G$11,$C356-SUM($BU356:BV356))))</f>
        <v>0</v>
      </c>
      <c r="BX356" s="174">
        <f ca="1">IF(NOT(debteliminator),0,IF(OR(H$11=0,Z355+AP356-BG356&lt;=H$11),0,MIN(Z355+AP356-BG356-H$11,$C356-SUM($BU356:BW356))))</f>
        <v>0</v>
      </c>
      <c r="BY356" s="174">
        <f ca="1">IF(NOT(debteliminator),0,IF(OR(I$11=0,AA355+AQ356-BH356&lt;=I$11),0,MIN(AA355+AQ356-BH356-I$11,$C356-SUM($BU356:BX356))))</f>
        <v>0</v>
      </c>
      <c r="BZ356" s="174">
        <f ca="1">IF(NOT(debteliminator),0,IF(OR(J$11=0,AB355+AR356-BI356&lt;=J$11),0,MIN(AB355+AR356-BI356-J$11,$C356-SUM($BU356:BY356))))</f>
        <v>0</v>
      </c>
      <c r="CA356" s="174">
        <f ca="1">IF(NOT(debteliminator),0,IF(OR(K$11=0,AC355+AS356-BJ356&lt;=K$11),0,MIN(AC355+AS356-BJ356-K$11,$C356-SUM($BU356:BZ356))))</f>
        <v>0</v>
      </c>
      <c r="CB356" s="174">
        <f ca="1">IF(NOT(debteliminator),0,IF(OR(L$11=0,AD355+AT356-BK356&lt;=L$11),0,MIN(AD355+AT356-BK356-L$11,$C356-SUM($BU356:CA356))))</f>
        <v>0</v>
      </c>
      <c r="CC356" s="174">
        <f ca="1">IF(NOT(debteliminator),0,IF(OR(M$11=0,AE355+AU356-BL356&lt;=M$11),0,MIN(AE355+AU356-BL356-M$11,$C356-SUM($BU356:CB356))))</f>
        <v>0</v>
      </c>
      <c r="CD356" s="174">
        <f ca="1">IF(NOT(debteliminator),0,IF(OR(N$11=0,AF355+AV356-BM356&lt;=N$11),0,MIN(AF355+AV356-BM356-N$11,$C356-SUM($BU356:CC356))))</f>
        <v>0</v>
      </c>
      <c r="CE356" s="174">
        <f ca="1">IF(NOT(debteliminator),0,IF(OR(O$11=0,AG355+AW356-BN356&lt;=O$11),0,MIN(AG355+AW356-BN356-O$11,$C356-SUM($BU356:CD356))))</f>
        <v>0</v>
      </c>
      <c r="CF356" s="174">
        <f ca="1">IF(NOT(debteliminator),0,IF(OR(P$11=0,AH355+AX356-BO356&lt;=P$11),0,MIN(AH355+AX356-BO356-P$11,$C356-SUM($BU356:CE356))))</f>
        <v>0</v>
      </c>
      <c r="CG356" s="174">
        <f ca="1">IF(NOT(debteliminator),0,IF(OR(Q$11=0,AI355+AY356-BP356&lt;=Q$11),0,MIN(AI355+AY356-BP356-Q$11,$C356-SUM($BU356:CF356))))</f>
        <v>0</v>
      </c>
      <c r="CH356" s="174">
        <f ca="1">IF(NOT(debteliminator),0,IF(OR(R$11=0,AJ355+AZ356-BQ356&lt;=R$11),0,MIN(AJ355+AZ356-BQ356-R$11,$C356-SUM($BU356:CG356))))</f>
        <v>0</v>
      </c>
      <c r="CI356" s="174">
        <f ca="1">IF(NOT(debteliminator),0,IF(OR(S$11=0,AK355+BA356-BR356&lt;=S$11),0,MIN(AK355+BA356-BR356-S$11,$C356-SUM($BU356:CH356))))</f>
        <v>0</v>
      </c>
      <c r="CJ356" s="177">
        <f t="shared" ca="1" si="211"/>
        <v>0</v>
      </c>
      <c r="CL356" s="178">
        <f t="shared" ca="1" si="214"/>
        <v>0</v>
      </c>
      <c r="CM356" s="174">
        <f ca="1">IF(X355&lt;=0,0,IF($C356-$CJ356&lt;=SUM($CL356:CL356),0,IF(BE356+$C356-$CJ356-SUM($CL356:CL356)&gt;X355+AN356,X355+AN356-BE356,$C356-$CJ356-SUM($CL356:CL356))))</f>
        <v>0</v>
      </c>
      <c r="CN356" s="174">
        <f ca="1">IF(Y355&lt;=0,0,IF($C356-$CJ356&lt;=SUM($CL356:CM356),0,IF(BF356+$C356-$CJ356-SUM($CL356:CM356)&gt;Y355+AO356,Y355+AO356-BF356,$C356-$CJ356-SUM($CL356:CM356))))</f>
        <v>0</v>
      </c>
      <c r="CO356" s="174">
        <f ca="1">IF(Z355&lt;=0,0,IF($C356-$CJ356&lt;=SUM($CL356:CN356),0,IF(BG356+$C356-$CJ356-SUM($CL356:CN356)&gt;Z355+AP356,Z355+AP356-BG356,$C356-$CJ356-SUM($CL356:CN356))))</f>
        <v>0</v>
      </c>
      <c r="CP356" s="174">
        <f ca="1">IF(AA355&lt;=0,0,IF($C356-$CJ356&lt;=SUM($CL356:CO356),0,IF(BH356+$C356-$CJ356-SUM($CL356:CO356)&gt;AA355+AQ356,AA355+AQ356-BH356,$C356-$CJ356-SUM($CL356:CO356))))</f>
        <v>0</v>
      </c>
      <c r="CQ356" s="174">
        <f ca="1">IF(AB355&lt;=0,0,IF($C356-$CJ356&lt;=SUM($CL356:CP356),0,IF(BI356+$C356-$CJ356-SUM($CL356:CP356)&gt;AB355+AR356,AB355+AR356-BI356,$C356-$CJ356-SUM($CL356:CP356))))</f>
        <v>0</v>
      </c>
      <c r="CR356" s="174">
        <f ca="1">IF(AC355&lt;=0,0,IF($C356-$CJ356&lt;=SUM($CL356:CQ356),0,IF(BJ356+$C356-$CJ356-SUM($CL356:CQ356)&gt;AC355+AS356,AC355+AS356-BJ356,$C356-$CJ356-SUM($CL356:CQ356))))</f>
        <v>0</v>
      </c>
      <c r="CS356" s="174">
        <f ca="1">IF(AD355&lt;=0,0,IF($C356-$CJ356&lt;=SUM($CL356:CR356),0,IF(BK356+$C356-$CJ356-SUM($CL356:CR356)&gt;AD355+AT356,AD355+AT356-BK356,$C356-$CJ356-SUM($CL356:CR356))))</f>
        <v>0</v>
      </c>
      <c r="CT356" s="174">
        <f ca="1">IF(AE355&lt;=0,0,IF($C356-$CJ356&lt;=SUM($CL356:CS356),0,IF(BL356+$C356-$CJ356-SUM($CL356:CS356)&gt;AE355+AU356,AE355+AU356-BL356,$C356-$CJ356-SUM($CL356:CS356))))</f>
        <v>0</v>
      </c>
      <c r="CU356" s="174">
        <f ca="1">IF(AF355&lt;=0,0,IF($C356-$CJ356&lt;=SUM($CL356:CT356),0,IF(BM356+$C356-$CJ356-SUM($CL356:CT356)&gt;AF355+AV356,AF355+AV356-BM356,$C356-$CJ356-SUM($CL356:CT356))))</f>
        <v>0</v>
      </c>
      <c r="CV356" s="174">
        <f ca="1">IF(AG355&lt;=0,0,IF($C356-$CJ356&lt;=SUM($CL356:CU356),0,IF(BN356+$C356-$CJ356-SUM($CL356:CU356)&gt;AG355+AW356,AG355+AW356-BN356,$C356-$CJ356-SUM($CL356:CU356))))</f>
        <v>0</v>
      </c>
      <c r="CW356" s="174">
        <f ca="1">IF(AH355&lt;=0,0,IF($C356-$CJ356&lt;=SUM($CL356:CV356),0,IF(BO356+$C356-$CJ356-SUM($CL356:CV356)&gt;AH355+AX356,AH355+AX356-BO356,$C356-$CJ356-SUM($CL356:CV356))))</f>
        <v>0</v>
      </c>
      <c r="CX356" s="174">
        <f ca="1">IF(AI355&lt;=0,0,IF($C356-$CJ356&lt;=SUM($CL356:CW356),0,IF(BP356+$C356-$CJ356-SUM($CL356:CW356)&gt;AI355+AY356,AI355+AY356-BP356,$C356-$CJ356-SUM($CL356:CW356))))</f>
        <v>0</v>
      </c>
      <c r="CY356" s="174">
        <f ca="1">IF(AJ355&lt;=0,0,IF($C356-$CJ356&lt;=SUM($CL356:CX356),0,IF(BQ356+$C356-$CJ356-SUM($CL356:CX356)&gt;AJ355+AZ356,AJ355+AZ356-BQ356,$C356-$CJ356-SUM($CL356:CX356))))</f>
        <v>0</v>
      </c>
      <c r="CZ356" s="174">
        <f ca="1">IF(AK355&lt;=0,0,IF($C356-$CJ356&lt;=SUM($CL356:CY356),0,IF(BR356+$C356-$CJ356-SUM($CL356:CY356)&gt;AK355+BA356,AK355+BA356-BR356,$C356-$CJ356-SUM($CL356:CY356))))</f>
        <v>0</v>
      </c>
      <c r="DA356" s="176"/>
      <c r="DB356" s="176"/>
    </row>
    <row r="357" spans="1:106">
      <c r="A357" s="165" t="str">
        <f t="shared" ca="1" si="200"/>
        <v/>
      </c>
      <c r="B357" s="166" t="e">
        <f t="shared" ca="1" si="212"/>
        <v>#N/A</v>
      </c>
      <c r="C357" s="169" t="str">
        <f ca="1">IF(A357="","",IF(debteliminator,IF(($E$7-BS357)&lt;0,0,$E$7-BS357),0)+D357)</f>
        <v/>
      </c>
      <c r="D357" s="420"/>
      <c r="E357" s="172">
        <f t="shared" ca="1" si="213"/>
        <v>0</v>
      </c>
      <c r="F357" s="172">
        <f t="shared" ca="1" si="177"/>
        <v>0</v>
      </c>
      <c r="G357" s="172">
        <f t="shared" ca="1" si="178"/>
        <v>0</v>
      </c>
      <c r="H357" s="172">
        <f t="shared" ca="1" si="179"/>
        <v>0</v>
      </c>
      <c r="I357" s="172">
        <f t="shared" ca="1" si="180"/>
        <v>0</v>
      </c>
      <c r="J357" s="172">
        <f t="shared" ca="1" si="181"/>
        <v>0</v>
      </c>
      <c r="K357" s="172">
        <f t="shared" ca="1" si="182"/>
        <v>0</v>
      </c>
      <c r="L357" s="172">
        <f t="shared" ca="1" si="183"/>
        <v>0</v>
      </c>
      <c r="M357" s="172">
        <f t="shared" ca="1" si="184"/>
        <v>0</v>
      </c>
      <c r="N357" s="172">
        <f t="shared" ca="1" si="185"/>
        <v>0</v>
      </c>
      <c r="O357" s="172">
        <f t="shared" ca="1" si="186"/>
        <v>0</v>
      </c>
      <c r="P357" s="172">
        <f t="shared" ca="1" si="187"/>
        <v>0</v>
      </c>
      <c r="Q357" s="172">
        <f t="shared" ca="1" si="188"/>
        <v>0</v>
      </c>
      <c r="R357" s="172">
        <f t="shared" ca="1" si="189"/>
        <v>0</v>
      </c>
      <c r="S357" s="172">
        <f t="shared" ca="1" si="190"/>
        <v>0</v>
      </c>
      <c r="U357" s="169">
        <f t="shared" ca="1" si="201"/>
        <v>0</v>
      </c>
      <c r="V357" s="173">
        <f t="shared" ca="1" si="202"/>
        <v>0</v>
      </c>
      <c r="W357" s="174">
        <f t="shared" ca="1" si="203"/>
        <v>0</v>
      </c>
      <c r="X357" s="174">
        <f t="shared" ca="1" si="204"/>
        <v>0</v>
      </c>
      <c r="Y357" s="174">
        <f t="shared" ca="1" si="204"/>
        <v>0</v>
      </c>
      <c r="Z357" s="174">
        <f t="shared" ca="1" si="204"/>
        <v>0</v>
      </c>
      <c r="AA357" s="174">
        <f t="shared" ca="1" si="204"/>
        <v>0</v>
      </c>
      <c r="AB357" s="174">
        <f t="shared" ca="1" si="204"/>
        <v>0</v>
      </c>
      <c r="AC357" s="174">
        <f t="shared" ca="1" si="204"/>
        <v>0</v>
      </c>
      <c r="AD357" s="174">
        <f t="shared" ca="1" si="204"/>
        <v>0</v>
      </c>
      <c r="AE357" s="174">
        <f t="shared" ca="1" si="204"/>
        <v>0</v>
      </c>
      <c r="AF357" s="174">
        <f t="shared" ca="1" si="204"/>
        <v>0</v>
      </c>
      <c r="AG357" s="174">
        <f t="shared" ca="1" si="204"/>
        <v>0</v>
      </c>
      <c r="AH357" s="174">
        <f t="shared" ca="1" si="204"/>
        <v>0</v>
      </c>
      <c r="AI357" s="174">
        <f t="shared" ca="1" si="204"/>
        <v>0</v>
      </c>
      <c r="AJ357" s="174">
        <f t="shared" ca="1" si="204"/>
        <v>0</v>
      </c>
      <c r="AK357" s="174">
        <f t="shared" ca="1" si="204"/>
        <v>0</v>
      </c>
      <c r="AL357" s="179"/>
      <c r="AM357" s="174">
        <f t="shared" ca="1" si="205"/>
        <v>0</v>
      </c>
      <c r="AN357" s="174">
        <f t="shared" ca="1" si="206"/>
        <v>0</v>
      </c>
      <c r="AO357" s="174">
        <f t="shared" ca="1" si="206"/>
        <v>0</v>
      </c>
      <c r="AP357" s="174">
        <f t="shared" ca="1" si="206"/>
        <v>0</v>
      </c>
      <c r="AQ357" s="174">
        <f t="shared" ca="1" si="206"/>
        <v>0</v>
      </c>
      <c r="AR357" s="174">
        <f t="shared" ca="1" si="206"/>
        <v>0</v>
      </c>
      <c r="AS357" s="174">
        <f t="shared" ca="1" si="206"/>
        <v>0</v>
      </c>
      <c r="AT357" s="174">
        <f t="shared" ca="1" si="206"/>
        <v>0</v>
      </c>
      <c r="AU357" s="174">
        <f t="shared" ca="1" si="206"/>
        <v>0</v>
      </c>
      <c r="AV357" s="174">
        <f t="shared" ca="1" si="206"/>
        <v>0</v>
      </c>
      <c r="AW357" s="174">
        <f t="shared" ca="1" si="206"/>
        <v>0</v>
      </c>
      <c r="AX357" s="174">
        <f t="shared" ca="1" si="206"/>
        <v>0</v>
      </c>
      <c r="AY357" s="174">
        <f t="shared" ca="1" si="206"/>
        <v>0</v>
      </c>
      <c r="AZ357" s="174">
        <f t="shared" ca="1" si="206"/>
        <v>0</v>
      </c>
      <c r="BA357" s="174">
        <f t="shared" ca="1" si="206"/>
        <v>0</v>
      </c>
      <c r="BB357" s="175">
        <f t="shared" ca="1" si="207"/>
        <v>0</v>
      </c>
      <c r="BC357" s="176"/>
      <c r="BD357" s="174">
        <f t="shared" ca="1" si="208"/>
        <v>0</v>
      </c>
      <c r="BE357" s="174">
        <f t="shared" ca="1" si="209"/>
        <v>0</v>
      </c>
      <c r="BF357" s="174">
        <f t="shared" ca="1" si="209"/>
        <v>0</v>
      </c>
      <c r="BG357" s="174">
        <f t="shared" ca="1" si="209"/>
        <v>0</v>
      </c>
      <c r="BH357" s="174">
        <f t="shared" ca="1" si="209"/>
        <v>0</v>
      </c>
      <c r="BI357" s="174">
        <f t="shared" ca="1" si="209"/>
        <v>0</v>
      </c>
      <c r="BJ357" s="174">
        <f t="shared" ca="1" si="209"/>
        <v>0</v>
      </c>
      <c r="BK357" s="174">
        <f t="shared" ca="1" si="209"/>
        <v>0</v>
      </c>
      <c r="BL357" s="174">
        <f t="shared" ca="1" si="209"/>
        <v>0</v>
      </c>
      <c r="BM357" s="174">
        <f t="shared" ca="1" si="209"/>
        <v>0</v>
      </c>
      <c r="BN357" s="174">
        <f t="shared" ca="1" si="209"/>
        <v>0</v>
      </c>
      <c r="BO357" s="174">
        <f t="shared" ca="1" si="209"/>
        <v>0</v>
      </c>
      <c r="BP357" s="174">
        <f t="shared" ca="1" si="209"/>
        <v>0</v>
      </c>
      <c r="BQ357" s="174">
        <f t="shared" ca="1" si="209"/>
        <v>0</v>
      </c>
      <c r="BR357" s="174">
        <f t="shared" ca="1" si="209"/>
        <v>0</v>
      </c>
      <c r="BS357" s="177">
        <f t="shared" ca="1" si="210"/>
        <v>0</v>
      </c>
      <c r="BT357" s="175"/>
      <c r="BU357" s="178">
        <f ca="1">IF(NOT(debteliminator),0,IF(OR(E$11=0,W356+AM357-BD357&lt;=E$11),0,MIN(W356+AM357-BD357-E$11,$C357)))</f>
        <v>0</v>
      </c>
      <c r="BV357" s="174">
        <f ca="1">IF(NOT(debteliminator),0,IF(OR(F$11=0,X356+AN357-BE357&lt;=F$11),0,MIN(X356+AN357-BE357-F$11,$C357-SUM($BU357:BU357))))</f>
        <v>0</v>
      </c>
      <c r="BW357" s="174">
        <f ca="1">IF(NOT(debteliminator),0,IF(OR(G$11=0,Y356+AO357-BF357&lt;=G$11),0,MIN(Y356+AO357-BF357-G$11,$C357-SUM($BU357:BV357))))</f>
        <v>0</v>
      </c>
      <c r="BX357" s="174">
        <f ca="1">IF(NOT(debteliminator),0,IF(OR(H$11=0,Z356+AP357-BG357&lt;=H$11),0,MIN(Z356+AP357-BG357-H$11,$C357-SUM($BU357:BW357))))</f>
        <v>0</v>
      </c>
      <c r="BY357" s="174">
        <f ca="1">IF(NOT(debteliminator),0,IF(OR(I$11=0,AA356+AQ357-BH357&lt;=I$11),0,MIN(AA356+AQ357-BH357-I$11,$C357-SUM($BU357:BX357))))</f>
        <v>0</v>
      </c>
      <c r="BZ357" s="174">
        <f ca="1">IF(NOT(debteliminator),0,IF(OR(J$11=0,AB356+AR357-BI357&lt;=J$11),0,MIN(AB356+AR357-BI357-J$11,$C357-SUM($BU357:BY357))))</f>
        <v>0</v>
      </c>
      <c r="CA357" s="174">
        <f ca="1">IF(NOT(debteliminator),0,IF(OR(K$11=0,AC356+AS357-BJ357&lt;=K$11),0,MIN(AC356+AS357-BJ357-K$11,$C357-SUM($BU357:BZ357))))</f>
        <v>0</v>
      </c>
      <c r="CB357" s="174">
        <f ca="1">IF(NOT(debteliminator),0,IF(OR(L$11=0,AD356+AT357-BK357&lt;=L$11),0,MIN(AD356+AT357-BK357-L$11,$C357-SUM($BU357:CA357))))</f>
        <v>0</v>
      </c>
      <c r="CC357" s="174">
        <f ca="1">IF(NOT(debteliminator),0,IF(OR(M$11=0,AE356+AU357-BL357&lt;=M$11),0,MIN(AE356+AU357-BL357-M$11,$C357-SUM($BU357:CB357))))</f>
        <v>0</v>
      </c>
      <c r="CD357" s="174">
        <f ca="1">IF(NOT(debteliminator),0,IF(OR(N$11=0,AF356+AV357-BM357&lt;=N$11),0,MIN(AF356+AV357-BM357-N$11,$C357-SUM($BU357:CC357))))</f>
        <v>0</v>
      </c>
      <c r="CE357" s="174">
        <f ca="1">IF(NOT(debteliminator),0,IF(OR(O$11=0,AG356+AW357-BN357&lt;=O$11),0,MIN(AG356+AW357-BN357-O$11,$C357-SUM($BU357:CD357))))</f>
        <v>0</v>
      </c>
      <c r="CF357" s="174">
        <f ca="1">IF(NOT(debteliminator),0,IF(OR(P$11=0,AH356+AX357-BO357&lt;=P$11),0,MIN(AH356+AX357-BO357-P$11,$C357-SUM($BU357:CE357))))</f>
        <v>0</v>
      </c>
      <c r="CG357" s="174">
        <f ca="1">IF(NOT(debteliminator),0,IF(OR(Q$11=0,AI356+AY357-BP357&lt;=Q$11),0,MIN(AI356+AY357-BP357-Q$11,$C357-SUM($BU357:CF357))))</f>
        <v>0</v>
      </c>
      <c r="CH357" s="174">
        <f ca="1">IF(NOT(debteliminator),0,IF(OR(R$11=0,AJ356+AZ357-BQ357&lt;=R$11),0,MIN(AJ356+AZ357-BQ357-R$11,$C357-SUM($BU357:CG357))))</f>
        <v>0</v>
      </c>
      <c r="CI357" s="174">
        <f ca="1">IF(NOT(debteliminator),0,IF(OR(S$11=0,AK356+BA357-BR357&lt;=S$11),0,MIN(AK356+BA357-BR357-S$11,$C357-SUM($BU357:CH357))))</f>
        <v>0</v>
      </c>
      <c r="CJ357" s="177">
        <f t="shared" ca="1" si="211"/>
        <v>0</v>
      </c>
      <c r="CL357" s="178">
        <f t="shared" ca="1" si="214"/>
        <v>0</v>
      </c>
      <c r="CM357" s="174">
        <f ca="1">IF(X356&lt;=0,0,IF($C357-$CJ357&lt;=SUM($CL357:CL357),0,IF(BE357+$C357-$CJ357-SUM($CL357:CL357)&gt;X356+AN357,X356+AN357-BE357,$C357-$CJ357-SUM($CL357:CL357))))</f>
        <v>0</v>
      </c>
      <c r="CN357" s="174">
        <f ca="1">IF(Y356&lt;=0,0,IF($C357-$CJ357&lt;=SUM($CL357:CM357),0,IF(BF357+$C357-$CJ357-SUM($CL357:CM357)&gt;Y356+AO357,Y356+AO357-BF357,$C357-$CJ357-SUM($CL357:CM357))))</f>
        <v>0</v>
      </c>
      <c r="CO357" s="174">
        <f ca="1">IF(Z356&lt;=0,0,IF($C357-$CJ357&lt;=SUM($CL357:CN357),0,IF(BG357+$C357-$CJ357-SUM($CL357:CN357)&gt;Z356+AP357,Z356+AP357-BG357,$C357-$CJ357-SUM($CL357:CN357))))</f>
        <v>0</v>
      </c>
      <c r="CP357" s="174">
        <f ca="1">IF(AA356&lt;=0,0,IF($C357-$CJ357&lt;=SUM($CL357:CO357),0,IF(BH357+$C357-$CJ357-SUM($CL357:CO357)&gt;AA356+AQ357,AA356+AQ357-BH357,$C357-$CJ357-SUM($CL357:CO357))))</f>
        <v>0</v>
      </c>
      <c r="CQ357" s="174">
        <f ca="1">IF(AB356&lt;=0,0,IF($C357-$CJ357&lt;=SUM($CL357:CP357),0,IF(BI357+$C357-$CJ357-SUM($CL357:CP357)&gt;AB356+AR357,AB356+AR357-BI357,$C357-$CJ357-SUM($CL357:CP357))))</f>
        <v>0</v>
      </c>
      <c r="CR357" s="174">
        <f ca="1">IF(AC356&lt;=0,0,IF($C357-$CJ357&lt;=SUM($CL357:CQ357),0,IF(BJ357+$C357-$CJ357-SUM($CL357:CQ357)&gt;AC356+AS357,AC356+AS357-BJ357,$C357-$CJ357-SUM($CL357:CQ357))))</f>
        <v>0</v>
      </c>
      <c r="CS357" s="174">
        <f ca="1">IF(AD356&lt;=0,0,IF($C357-$CJ357&lt;=SUM($CL357:CR357),0,IF(BK357+$C357-$CJ357-SUM($CL357:CR357)&gt;AD356+AT357,AD356+AT357-BK357,$C357-$CJ357-SUM($CL357:CR357))))</f>
        <v>0</v>
      </c>
      <c r="CT357" s="174">
        <f ca="1">IF(AE356&lt;=0,0,IF($C357-$CJ357&lt;=SUM($CL357:CS357),0,IF(BL357+$C357-$CJ357-SUM($CL357:CS357)&gt;AE356+AU357,AE356+AU357-BL357,$C357-$CJ357-SUM($CL357:CS357))))</f>
        <v>0</v>
      </c>
      <c r="CU357" s="174">
        <f ca="1">IF(AF356&lt;=0,0,IF($C357-$CJ357&lt;=SUM($CL357:CT357),0,IF(BM357+$C357-$CJ357-SUM($CL357:CT357)&gt;AF356+AV357,AF356+AV357-BM357,$C357-$CJ357-SUM($CL357:CT357))))</f>
        <v>0</v>
      </c>
      <c r="CV357" s="174">
        <f ca="1">IF(AG356&lt;=0,0,IF($C357-$CJ357&lt;=SUM($CL357:CU357),0,IF(BN357+$C357-$CJ357-SUM($CL357:CU357)&gt;AG356+AW357,AG356+AW357-BN357,$C357-$CJ357-SUM($CL357:CU357))))</f>
        <v>0</v>
      </c>
      <c r="CW357" s="174">
        <f ca="1">IF(AH356&lt;=0,0,IF($C357-$CJ357&lt;=SUM($CL357:CV357),0,IF(BO357+$C357-$CJ357-SUM($CL357:CV357)&gt;AH356+AX357,AH356+AX357-BO357,$C357-$CJ357-SUM($CL357:CV357))))</f>
        <v>0</v>
      </c>
      <c r="CX357" s="174">
        <f ca="1">IF(AI356&lt;=0,0,IF($C357-$CJ357&lt;=SUM($CL357:CW357),0,IF(BP357+$C357-$CJ357-SUM($CL357:CW357)&gt;AI356+AY357,AI356+AY357-BP357,$C357-$CJ357-SUM($CL357:CW357))))</f>
        <v>0</v>
      </c>
      <c r="CY357" s="174">
        <f ca="1">IF(AJ356&lt;=0,0,IF($C357-$CJ357&lt;=SUM($CL357:CX357),0,IF(BQ357+$C357-$CJ357-SUM($CL357:CX357)&gt;AJ356+AZ357,AJ356+AZ357-BQ357,$C357-$CJ357-SUM($CL357:CX357))))</f>
        <v>0</v>
      </c>
      <c r="CZ357" s="174">
        <f ca="1">IF(AK356&lt;=0,0,IF($C357-$CJ357&lt;=SUM($CL357:CY357),0,IF(BR357+$C357-$CJ357-SUM($CL357:CY357)&gt;AK356+BA357,AK356+BA357-BR357,$C357-$CJ357-SUM($CL357:CY357))))</f>
        <v>0</v>
      </c>
      <c r="DA357" s="176"/>
      <c r="DB357" s="176"/>
    </row>
    <row r="358" spans="1:106">
      <c r="A358" s="165" t="str">
        <f t="shared" ca="1" si="200"/>
        <v/>
      </c>
      <c r="B358" s="166" t="e">
        <f t="shared" ca="1" si="212"/>
        <v>#N/A</v>
      </c>
      <c r="C358" s="169" t="str">
        <f ca="1">IF(A358="","",IF(debteliminator,IF(($E$7-BS358)&lt;0,0,$E$7-BS358),0)+D358)</f>
        <v/>
      </c>
      <c r="D358" s="420"/>
      <c r="E358" s="172">
        <f t="shared" ca="1" si="213"/>
        <v>0</v>
      </c>
      <c r="F358" s="172">
        <f t="shared" ca="1" si="177"/>
        <v>0</v>
      </c>
      <c r="G358" s="172">
        <f t="shared" ca="1" si="178"/>
        <v>0</v>
      </c>
      <c r="H358" s="172">
        <f t="shared" ca="1" si="179"/>
        <v>0</v>
      </c>
      <c r="I358" s="172">
        <f t="shared" ca="1" si="180"/>
        <v>0</v>
      </c>
      <c r="J358" s="172">
        <f t="shared" ca="1" si="181"/>
        <v>0</v>
      </c>
      <c r="K358" s="172">
        <f t="shared" ca="1" si="182"/>
        <v>0</v>
      </c>
      <c r="L358" s="172">
        <f t="shared" ca="1" si="183"/>
        <v>0</v>
      </c>
      <c r="M358" s="172">
        <f t="shared" ca="1" si="184"/>
        <v>0</v>
      </c>
      <c r="N358" s="172">
        <f t="shared" ca="1" si="185"/>
        <v>0</v>
      </c>
      <c r="O358" s="172">
        <f t="shared" ca="1" si="186"/>
        <v>0</v>
      </c>
      <c r="P358" s="172">
        <f t="shared" ca="1" si="187"/>
        <v>0</v>
      </c>
      <c r="Q358" s="172">
        <f t="shared" ca="1" si="188"/>
        <v>0</v>
      </c>
      <c r="R358" s="172">
        <f t="shared" ca="1" si="189"/>
        <v>0</v>
      </c>
      <c r="S358" s="172">
        <f t="shared" ca="1" si="190"/>
        <v>0</v>
      </c>
      <c r="U358" s="169">
        <f t="shared" ca="1" si="201"/>
        <v>0</v>
      </c>
      <c r="V358" s="173">
        <f t="shared" ca="1" si="202"/>
        <v>0</v>
      </c>
      <c r="W358" s="174">
        <f t="shared" ca="1" si="203"/>
        <v>0</v>
      </c>
      <c r="X358" s="174">
        <f t="shared" ca="1" si="204"/>
        <v>0</v>
      </c>
      <c r="Y358" s="174">
        <f t="shared" ca="1" si="204"/>
        <v>0</v>
      </c>
      <c r="Z358" s="174">
        <f t="shared" ca="1" si="204"/>
        <v>0</v>
      </c>
      <c r="AA358" s="174">
        <f t="shared" ca="1" si="204"/>
        <v>0</v>
      </c>
      <c r="AB358" s="174">
        <f t="shared" ca="1" si="204"/>
        <v>0</v>
      </c>
      <c r="AC358" s="174">
        <f t="shared" ca="1" si="204"/>
        <v>0</v>
      </c>
      <c r="AD358" s="174">
        <f t="shared" ca="1" si="204"/>
        <v>0</v>
      </c>
      <c r="AE358" s="174">
        <f t="shared" ca="1" si="204"/>
        <v>0</v>
      </c>
      <c r="AF358" s="174">
        <f t="shared" ca="1" si="204"/>
        <v>0</v>
      </c>
      <c r="AG358" s="174">
        <f t="shared" ca="1" si="204"/>
        <v>0</v>
      </c>
      <c r="AH358" s="174">
        <f t="shared" ca="1" si="204"/>
        <v>0</v>
      </c>
      <c r="AI358" s="174">
        <f t="shared" ca="1" si="204"/>
        <v>0</v>
      </c>
      <c r="AJ358" s="174">
        <f t="shared" ca="1" si="204"/>
        <v>0</v>
      </c>
      <c r="AK358" s="174">
        <f t="shared" ca="1" si="204"/>
        <v>0</v>
      </c>
      <c r="AL358" s="179"/>
      <c r="AM358" s="174">
        <f t="shared" ca="1" si="205"/>
        <v>0</v>
      </c>
      <c r="AN358" s="174">
        <f t="shared" ca="1" si="206"/>
        <v>0</v>
      </c>
      <c r="AO358" s="174">
        <f t="shared" ca="1" si="206"/>
        <v>0</v>
      </c>
      <c r="AP358" s="174">
        <f t="shared" ca="1" si="206"/>
        <v>0</v>
      </c>
      <c r="AQ358" s="174">
        <f t="shared" ca="1" si="206"/>
        <v>0</v>
      </c>
      <c r="AR358" s="174">
        <f t="shared" ca="1" si="206"/>
        <v>0</v>
      </c>
      <c r="AS358" s="174">
        <f t="shared" ca="1" si="206"/>
        <v>0</v>
      </c>
      <c r="AT358" s="174">
        <f t="shared" ca="1" si="206"/>
        <v>0</v>
      </c>
      <c r="AU358" s="174">
        <f t="shared" ca="1" si="206"/>
        <v>0</v>
      </c>
      <c r="AV358" s="174">
        <f t="shared" ca="1" si="206"/>
        <v>0</v>
      </c>
      <c r="AW358" s="174">
        <f t="shared" ca="1" si="206"/>
        <v>0</v>
      </c>
      <c r="AX358" s="174">
        <f t="shared" ca="1" si="206"/>
        <v>0</v>
      </c>
      <c r="AY358" s="174">
        <f t="shared" ca="1" si="206"/>
        <v>0</v>
      </c>
      <c r="AZ358" s="174">
        <f t="shared" ca="1" si="206"/>
        <v>0</v>
      </c>
      <c r="BA358" s="174">
        <f t="shared" ca="1" si="206"/>
        <v>0</v>
      </c>
      <c r="BB358" s="175">
        <f t="shared" ca="1" si="207"/>
        <v>0</v>
      </c>
      <c r="BC358" s="176"/>
      <c r="BD358" s="174">
        <f t="shared" ca="1" si="208"/>
        <v>0</v>
      </c>
      <c r="BE358" s="174">
        <f t="shared" ca="1" si="209"/>
        <v>0</v>
      </c>
      <c r="BF358" s="174">
        <f t="shared" ca="1" si="209"/>
        <v>0</v>
      </c>
      <c r="BG358" s="174">
        <f t="shared" ca="1" si="209"/>
        <v>0</v>
      </c>
      <c r="BH358" s="174">
        <f t="shared" ca="1" si="209"/>
        <v>0</v>
      </c>
      <c r="BI358" s="174">
        <f t="shared" ca="1" si="209"/>
        <v>0</v>
      </c>
      <c r="BJ358" s="174">
        <f t="shared" ca="1" si="209"/>
        <v>0</v>
      </c>
      <c r="BK358" s="174">
        <f t="shared" ca="1" si="209"/>
        <v>0</v>
      </c>
      <c r="BL358" s="174">
        <f t="shared" ca="1" si="209"/>
        <v>0</v>
      </c>
      <c r="BM358" s="174">
        <f t="shared" ca="1" si="209"/>
        <v>0</v>
      </c>
      <c r="BN358" s="174">
        <f t="shared" ca="1" si="209"/>
        <v>0</v>
      </c>
      <c r="BO358" s="174">
        <f t="shared" ca="1" si="209"/>
        <v>0</v>
      </c>
      <c r="BP358" s="174">
        <f t="shared" ca="1" si="209"/>
        <v>0</v>
      </c>
      <c r="BQ358" s="174">
        <f t="shared" ca="1" si="209"/>
        <v>0</v>
      </c>
      <c r="BR358" s="174">
        <f t="shared" ca="1" si="209"/>
        <v>0</v>
      </c>
      <c r="BS358" s="177">
        <f t="shared" ca="1" si="210"/>
        <v>0</v>
      </c>
      <c r="BT358" s="175"/>
      <c r="BU358" s="178">
        <f ca="1">IF(NOT(debteliminator),0,IF(OR(E$11=0,W357+AM358-BD358&lt;=E$11),0,MIN(W357+AM358-BD358-E$11,$C358)))</f>
        <v>0</v>
      </c>
      <c r="BV358" s="174">
        <f ca="1">IF(NOT(debteliminator),0,IF(OR(F$11=0,X357+AN358-BE358&lt;=F$11),0,MIN(X357+AN358-BE358-F$11,$C358-SUM($BU358:BU358))))</f>
        <v>0</v>
      </c>
      <c r="BW358" s="174">
        <f ca="1">IF(NOT(debteliminator),0,IF(OR(G$11=0,Y357+AO358-BF358&lt;=G$11),0,MIN(Y357+AO358-BF358-G$11,$C358-SUM($BU358:BV358))))</f>
        <v>0</v>
      </c>
      <c r="BX358" s="174">
        <f ca="1">IF(NOT(debteliminator),0,IF(OR(H$11=0,Z357+AP358-BG358&lt;=H$11),0,MIN(Z357+AP358-BG358-H$11,$C358-SUM($BU358:BW358))))</f>
        <v>0</v>
      </c>
      <c r="BY358" s="174">
        <f ca="1">IF(NOT(debteliminator),0,IF(OR(I$11=0,AA357+AQ358-BH358&lt;=I$11),0,MIN(AA357+AQ358-BH358-I$11,$C358-SUM($BU358:BX358))))</f>
        <v>0</v>
      </c>
      <c r="BZ358" s="174">
        <f ca="1">IF(NOT(debteliminator),0,IF(OR(J$11=0,AB357+AR358-BI358&lt;=J$11),0,MIN(AB357+AR358-BI358-J$11,$C358-SUM($BU358:BY358))))</f>
        <v>0</v>
      </c>
      <c r="CA358" s="174">
        <f ca="1">IF(NOT(debteliminator),0,IF(OR(K$11=0,AC357+AS358-BJ358&lt;=K$11),0,MIN(AC357+AS358-BJ358-K$11,$C358-SUM($BU358:BZ358))))</f>
        <v>0</v>
      </c>
      <c r="CB358" s="174">
        <f ca="1">IF(NOT(debteliminator),0,IF(OR(L$11=0,AD357+AT358-BK358&lt;=L$11),0,MIN(AD357+AT358-BK358-L$11,$C358-SUM($BU358:CA358))))</f>
        <v>0</v>
      </c>
      <c r="CC358" s="174">
        <f ca="1">IF(NOT(debteliminator),0,IF(OR(M$11=0,AE357+AU358-BL358&lt;=M$11),0,MIN(AE357+AU358-BL358-M$11,$C358-SUM($BU358:CB358))))</f>
        <v>0</v>
      </c>
      <c r="CD358" s="174">
        <f ca="1">IF(NOT(debteliminator),0,IF(OR(N$11=0,AF357+AV358-BM358&lt;=N$11),0,MIN(AF357+AV358-BM358-N$11,$C358-SUM($BU358:CC358))))</f>
        <v>0</v>
      </c>
      <c r="CE358" s="174">
        <f ca="1">IF(NOT(debteliminator),0,IF(OR(O$11=0,AG357+AW358-BN358&lt;=O$11),0,MIN(AG357+AW358-BN358-O$11,$C358-SUM($BU358:CD358))))</f>
        <v>0</v>
      </c>
      <c r="CF358" s="174">
        <f ca="1">IF(NOT(debteliminator),0,IF(OR(P$11=0,AH357+AX358-BO358&lt;=P$11),0,MIN(AH357+AX358-BO358-P$11,$C358-SUM($BU358:CE358))))</f>
        <v>0</v>
      </c>
      <c r="CG358" s="174">
        <f ca="1">IF(NOT(debteliminator),0,IF(OR(Q$11=0,AI357+AY358-BP358&lt;=Q$11),0,MIN(AI357+AY358-BP358-Q$11,$C358-SUM($BU358:CF358))))</f>
        <v>0</v>
      </c>
      <c r="CH358" s="174">
        <f ca="1">IF(NOT(debteliminator),0,IF(OR(R$11=0,AJ357+AZ358-BQ358&lt;=R$11),0,MIN(AJ357+AZ358-BQ358-R$11,$C358-SUM($BU358:CG358))))</f>
        <v>0</v>
      </c>
      <c r="CI358" s="174">
        <f ca="1">IF(NOT(debteliminator),0,IF(OR(S$11=0,AK357+BA358-BR358&lt;=S$11),0,MIN(AK357+BA358-BR358-S$11,$C358-SUM($BU358:CH358))))</f>
        <v>0</v>
      </c>
      <c r="CJ358" s="177">
        <f t="shared" ca="1" si="211"/>
        <v>0</v>
      </c>
      <c r="CL358" s="178">
        <f t="shared" ca="1" si="214"/>
        <v>0</v>
      </c>
      <c r="CM358" s="174">
        <f ca="1">IF(X357&lt;=0,0,IF($C358-$CJ358&lt;=SUM($CL358:CL358),0,IF(BE358+$C358-$CJ358-SUM($CL358:CL358)&gt;X357+AN358,X357+AN358-BE358,$C358-$CJ358-SUM($CL358:CL358))))</f>
        <v>0</v>
      </c>
      <c r="CN358" s="174">
        <f ca="1">IF(Y357&lt;=0,0,IF($C358-$CJ358&lt;=SUM($CL358:CM358),0,IF(BF358+$C358-$CJ358-SUM($CL358:CM358)&gt;Y357+AO358,Y357+AO358-BF358,$C358-$CJ358-SUM($CL358:CM358))))</f>
        <v>0</v>
      </c>
      <c r="CO358" s="174">
        <f ca="1">IF(Z357&lt;=0,0,IF($C358-$CJ358&lt;=SUM($CL358:CN358),0,IF(BG358+$C358-$CJ358-SUM($CL358:CN358)&gt;Z357+AP358,Z357+AP358-BG358,$C358-$CJ358-SUM($CL358:CN358))))</f>
        <v>0</v>
      </c>
      <c r="CP358" s="174">
        <f ca="1">IF(AA357&lt;=0,0,IF($C358-$CJ358&lt;=SUM($CL358:CO358),0,IF(BH358+$C358-$CJ358-SUM($CL358:CO358)&gt;AA357+AQ358,AA357+AQ358-BH358,$C358-$CJ358-SUM($CL358:CO358))))</f>
        <v>0</v>
      </c>
      <c r="CQ358" s="174">
        <f ca="1">IF(AB357&lt;=0,0,IF($C358-$CJ358&lt;=SUM($CL358:CP358),0,IF(BI358+$C358-$CJ358-SUM($CL358:CP358)&gt;AB357+AR358,AB357+AR358-BI358,$C358-$CJ358-SUM($CL358:CP358))))</f>
        <v>0</v>
      </c>
      <c r="CR358" s="174">
        <f ca="1">IF(AC357&lt;=0,0,IF($C358-$CJ358&lt;=SUM($CL358:CQ358),0,IF(BJ358+$C358-$CJ358-SUM($CL358:CQ358)&gt;AC357+AS358,AC357+AS358-BJ358,$C358-$CJ358-SUM($CL358:CQ358))))</f>
        <v>0</v>
      </c>
      <c r="CS358" s="174">
        <f ca="1">IF(AD357&lt;=0,0,IF($C358-$CJ358&lt;=SUM($CL358:CR358),0,IF(BK358+$C358-$CJ358-SUM($CL358:CR358)&gt;AD357+AT358,AD357+AT358-BK358,$C358-$CJ358-SUM($CL358:CR358))))</f>
        <v>0</v>
      </c>
      <c r="CT358" s="174">
        <f ca="1">IF(AE357&lt;=0,0,IF($C358-$CJ358&lt;=SUM($CL358:CS358),0,IF(BL358+$C358-$CJ358-SUM($CL358:CS358)&gt;AE357+AU358,AE357+AU358-BL358,$C358-$CJ358-SUM($CL358:CS358))))</f>
        <v>0</v>
      </c>
      <c r="CU358" s="174">
        <f ca="1">IF(AF357&lt;=0,0,IF($C358-$CJ358&lt;=SUM($CL358:CT358),0,IF(BM358+$C358-$CJ358-SUM($CL358:CT358)&gt;AF357+AV358,AF357+AV358-BM358,$C358-$CJ358-SUM($CL358:CT358))))</f>
        <v>0</v>
      </c>
      <c r="CV358" s="174">
        <f ca="1">IF(AG357&lt;=0,0,IF($C358-$CJ358&lt;=SUM($CL358:CU358),0,IF(BN358+$C358-$CJ358-SUM($CL358:CU358)&gt;AG357+AW358,AG357+AW358-BN358,$C358-$CJ358-SUM($CL358:CU358))))</f>
        <v>0</v>
      </c>
      <c r="CW358" s="174">
        <f ca="1">IF(AH357&lt;=0,0,IF($C358-$CJ358&lt;=SUM($CL358:CV358),0,IF(BO358+$C358-$CJ358-SUM($CL358:CV358)&gt;AH357+AX358,AH357+AX358-BO358,$C358-$CJ358-SUM($CL358:CV358))))</f>
        <v>0</v>
      </c>
      <c r="CX358" s="174">
        <f ca="1">IF(AI357&lt;=0,0,IF($C358-$CJ358&lt;=SUM($CL358:CW358),0,IF(BP358+$C358-$CJ358-SUM($CL358:CW358)&gt;AI357+AY358,AI357+AY358-BP358,$C358-$CJ358-SUM($CL358:CW358))))</f>
        <v>0</v>
      </c>
      <c r="CY358" s="174">
        <f ca="1">IF(AJ357&lt;=0,0,IF($C358-$CJ358&lt;=SUM($CL358:CX358),0,IF(BQ358+$C358-$CJ358-SUM($CL358:CX358)&gt;AJ357+AZ358,AJ357+AZ358-BQ358,$C358-$CJ358-SUM($CL358:CX358))))</f>
        <v>0</v>
      </c>
      <c r="CZ358" s="174">
        <f ca="1">IF(AK357&lt;=0,0,IF($C358-$CJ358&lt;=SUM($CL358:CY358),0,IF(BR358+$C358-$CJ358-SUM($CL358:CY358)&gt;AK357+BA358,AK357+BA358-BR358,$C358-$CJ358-SUM($CL358:CY358))))</f>
        <v>0</v>
      </c>
      <c r="DA358" s="176"/>
      <c r="DB358" s="176"/>
    </row>
    <row r="359" spans="1:106">
      <c r="A359" s="165" t="str">
        <f t="shared" ca="1" si="200"/>
        <v/>
      </c>
      <c r="B359" s="166" t="e">
        <f t="shared" ca="1" si="212"/>
        <v>#N/A</v>
      </c>
      <c r="C359" s="169" t="str">
        <f ca="1">IF(A359="","",IF(debteliminator,IF(($E$7-BS359)&lt;0,0,$E$7-BS359),0)+D359)</f>
        <v/>
      </c>
      <c r="D359" s="420"/>
      <c r="E359" s="172">
        <f t="shared" ca="1" si="213"/>
        <v>0</v>
      </c>
      <c r="F359" s="172">
        <f t="shared" ca="1" si="177"/>
        <v>0</v>
      </c>
      <c r="G359" s="172">
        <f t="shared" ca="1" si="178"/>
        <v>0</v>
      </c>
      <c r="H359" s="172">
        <f t="shared" ca="1" si="179"/>
        <v>0</v>
      </c>
      <c r="I359" s="172">
        <f t="shared" ca="1" si="180"/>
        <v>0</v>
      </c>
      <c r="J359" s="172">
        <f t="shared" ca="1" si="181"/>
        <v>0</v>
      </c>
      <c r="K359" s="172">
        <f t="shared" ca="1" si="182"/>
        <v>0</v>
      </c>
      <c r="L359" s="172">
        <f t="shared" ca="1" si="183"/>
        <v>0</v>
      </c>
      <c r="M359" s="172">
        <f t="shared" ca="1" si="184"/>
        <v>0</v>
      </c>
      <c r="N359" s="172">
        <f t="shared" ca="1" si="185"/>
        <v>0</v>
      </c>
      <c r="O359" s="172">
        <f t="shared" ca="1" si="186"/>
        <v>0</v>
      </c>
      <c r="P359" s="172">
        <f t="shared" ca="1" si="187"/>
        <v>0</v>
      </c>
      <c r="Q359" s="172">
        <f t="shared" ca="1" si="188"/>
        <v>0</v>
      </c>
      <c r="R359" s="172">
        <f t="shared" ca="1" si="189"/>
        <v>0</v>
      </c>
      <c r="S359" s="172">
        <f t="shared" ca="1" si="190"/>
        <v>0</v>
      </c>
      <c r="U359" s="169">
        <f t="shared" ca="1" si="201"/>
        <v>0</v>
      </c>
      <c r="V359" s="173">
        <f t="shared" ca="1" si="202"/>
        <v>0</v>
      </c>
      <c r="W359" s="174">
        <f t="shared" ca="1" si="203"/>
        <v>0</v>
      </c>
      <c r="X359" s="174">
        <f t="shared" ca="1" si="204"/>
        <v>0</v>
      </c>
      <c r="Y359" s="174">
        <f t="shared" ca="1" si="204"/>
        <v>0</v>
      </c>
      <c r="Z359" s="174">
        <f t="shared" ca="1" si="204"/>
        <v>0</v>
      </c>
      <c r="AA359" s="174">
        <f t="shared" ca="1" si="204"/>
        <v>0</v>
      </c>
      <c r="AB359" s="174">
        <f t="shared" ca="1" si="204"/>
        <v>0</v>
      </c>
      <c r="AC359" s="174">
        <f t="shared" ca="1" si="204"/>
        <v>0</v>
      </c>
      <c r="AD359" s="174">
        <f t="shared" ca="1" si="204"/>
        <v>0</v>
      </c>
      <c r="AE359" s="174">
        <f t="shared" ca="1" si="204"/>
        <v>0</v>
      </c>
      <c r="AF359" s="174">
        <f t="shared" ca="1" si="204"/>
        <v>0</v>
      </c>
      <c r="AG359" s="174">
        <f t="shared" ca="1" si="204"/>
        <v>0</v>
      </c>
      <c r="AH359" s="174">
        <f t="shared" ca="1" si="204"/>
        <v>0</v>
      </c>
      <c r="AI359" s="174">
        <f t="shared" ca="1" si="204"/>
        <v>0</v>
      </c>
      <c r="AJ359" s="174">
        <f t="shared" ca="1" si="204"/>
        <v>0</v>
      </c>
      <c r="AK359" s="174">
        <f t="shared" ca="1" si="204"/>
        <v>0</v>
      </c>
      <c r="AL359" s="179"/>
      <c r="AM359" s="174">
        <f t="shared" ca="1" si="205"/>
        <v>0</v>
      </c>
      <c r="AN359" s="174">
        <f t="shared" ca="1" si="206"/>
        <v>0</v>
      </c>
      <c r="AO359" s="174">
        <f t="shared" ca="1" si="206"/>
        <v>0</v>
      </c>
      <c r="AP359" s="174">
        <f t="shared" ca="1" si="206"/>
        <v>0</v>
      </c>
      <c r="AQ359" s="174">
        <f t="shared" ca="1" si="206"/>
        <v>0</v>
      </c>
      <c r="AR359" s="174">
        <f t="shared" ca="1" si="206"/>
        <v>0</v>
      </c>
      <c r="AS359" s="174">
        <f t="shared" ca="1" si="206"/>
        <v>0</v>
      </c>
      <c r="AT359" s="174">
        <f t="shared" ca="1" si="206"/>
        <v>0</v>
      </c>
      <c r="AU359" s="174">
        <f t="shared" ca="1" si="206"/>
        <v>0</v>
      </c>
      <c r="AV359" s="174">
        <f t="shared" ca="1" si="206"/>
        <v>0</v>
      </c>
      <c r="AW359" s="174">
        <f t="shared" ca="1" si="206"/>
        <v>0</v>
      </c>
      <c r="AX359" s="174">
        <f t="shared" ca="1" si="206"/>
        <v>0</v>
      </c>
      <c r="AY359" s="174">
        <f t="shared" ca="1" si="206"/>
        <v>0</v>
      </c>
      <c r="AZ359" s="174">
        <f t="shared" ca="1" si="206"/>
        <v>0</v>
      </c>
      <c r="BA359" s="174">
        <f t="shared" ca="1" si="206"/>
        <v>0</v>
      </c>
      <c r="BB359" s="175">
        <f t="shared" ca="1" si="207"/>
        <v>0</v>
      </c>
      <c r="BC359" s="176"/>
      <c r="BD359" s="174">
        <f t="shared" ca="1" si="208"/>
        <v>0</v>
      </c>
      <c r="BE359" s="174">
        <f t="shared" ca="1" si="209"/>
        <v>0</v>
      </c>
      <c r="BF359" s="174">
        <f t="shared" ca="1" si="209"/>
        <v>0</v>
      </c>
      <c r="BG359" s="174">
        <f t="shared" ca="1" si="209"/>
        <v>0</v>
      </c>
      <c r="BH359" s="174">
        <f t="shared" ca="1" si="209"/>
        <v>0</v>
      </c>
      <c r="BI359" s="174">
        <f t="shared" ca="1" si="209"/>
        <v>0</v>
      </c>
      <c r="BJ359" s="174">
        <f t="shared" ca="1" si="209"/>
        <v>0</v>
      </c>
      <c r="BK359" s="174">
        <f t="shared" ca="1" si="209"/>
        <v>0</v>
      </c>
      <c r="BL359" s="174">
        <f t="shared" ca="1" si="209"/>
        <v>0</v>
      </c>
      <c r="BM359" s="174">
        <f t="shared" ca="1" si="209"/>
        <v>0</v>
      </c>
      <c r="BN359" s="174">
        <f t="shared" ca="1" si="209"/>
        <v>0</v>
      </c>
      <c r="BO359" s="174">
        <f t="shared" ca="1" si="209"/>
        <v>0</v>
      </c>
      <c r="BP359" s="174">
        <f t="shared" ca="1" si="209"/>
        <v>0</v>
      </c>
      <c r="BQ359" s="174">
        <f t="shared" ca="1" si="209"/>
        <v>0</v>
      </c>
      <c r="BR359" s="174">
        <f t="shared" ca="1" si="209"/>
        <v>0</v>
      </c>
      <c r="BS359" s="177">
        <f t="shared" ca="1" si="210"/>
        <v>0</v>
      </c>
      <c r="BT359" s="175"/>
      <c r="BU359" s="178">
        <f ca="1">IF(NOT(debteliminator),0,IF(OR(E$11=0,W358+AM359-BD359&lt;=E$11),0,MIN(W358+AM359-BD359-E$11,$C359)))</f>
        <v>0</v>
      </c>
      <c r="BV359" s="174">
        <f ca="1">IF(NOT(debteliminator),0,IF(OR(F$11=0,X358+AN359-BE359&lt;=F$11),0,MIN(X358+AN359-BE359-F$11,$C359-SUM($BU359:BU359))))</f>
        <v>0</v>
      </c>
      <c r="BW359" s="174">
        <f ca="1">IF(NOT(debteliminator),0,IF(OR(G$11=0,Y358+AO359-BF359&lt;=G$11),0,MIN(Y358+AO359-BF359-G$11,$C359-SUM($BU359:BV359))))</f>
        <v>0</v>
      </c>
      <c r="BX359" s="174">
        <f ca="1">IF(NOT(debteliminator),0,IF(OR(H$11=0,Z358+AP359-BG359&lt;=H$11),0,MIN(Z358+AP359-BG359-H$11,$C359-SUM($BU359:BW359))))</f>
        <v>0</v>
      </c>
      <c r="BY359" s="174">
        <f ca="1">IF(NOT(debteliminator),0,IF(OR(I$11=0,AA358+AQ359-BH359&lt;=I$11),0,MIN(AA358+AQ359-BH359-I$11,$C359-SUM($BU359:BX359))))</f>
        <v>0</v>
      </c>
      <c r="BZ359" s="174">
        <f ca="1">IF(NOT(debteliminator),0,IF(OR(J$11=0,AB358+AR359-BI359&lt;=J$11),0,MIN(AB358+AR359-BI359-J$11,$C359-SUM($BU359:BY359))))</f>
        <v>0</v>
      </c>
      <c r="CA359" s="174">
        <f ca="1">IF(NOT(debteliminator),0,IF(OR(K$11=0,AC358+AS359-BJ359&lt;=K$11),0,MIN(AC358+AS359-BJ359-K$11,$C359-SUM($BU359:BZ359))))</f>
        <v>0</v>
      </c>
      <c r="CB359" s="174">
        <f ca="1">IF(NOT(debteliminator),0,IF(OR(L$11=0,AD358+AT359-BK359&lt;=L$11),0,MIN(AD358+AT359-BK359-L$11,$C359-SUM($BU359:CA359))))</f>
        <v>0</v>
      </c>
      <c r="CC359" s="174">
        <f ca="1">IF(NOT(debteliminator),0,IF(OR(M$11=0,AE358+AU359-BL359&lt;=M$11),0,MIN(AE358+AU359-BL359-M$11,$C359-SUM($BU359:CB359))))</f>
        <v>0</v>
      </c>
      <c r="CD359" s="174">
        <f ca="1">IF(NOT(debteliminator),0,IF(OR(N$11=0,AF358+AV359-BM359&lt;=N$11),0,MIN(AF358+AV359-BM359-N$11,$C359-SUM($BU359:CC359))))</f>
        <v>0</v>
      </c>
      <c r="CE359" s="174">
        <f ca="1">IF(NOT(debteliminator),0,IF(OR(O$11=0,AG358+AW359-BN359&lt;=O$11),0,MIN(AG358+AW359-BN359-O$11,$C359-SUM($BU359:CD359))))</f>
        <v>0</v>
      </c>
      <c r="CF359" s="174">
        <f ca="1">IF(NOT(debteliminator),0,IF(OR(P$11=0,AH358+AX359-BO359&lt;=P$11),0,MIN(AH358+AX359-BO359-P$11,$C359-SUM($BU359:CE359))))</f>
        <v>0</v>
      </c>
      <c r="CG359" s="174">
        <f ca="1">IF(NOT(debteliminator),0,IF(OR(Q$11=0,AI358+AY359-BP359&lt;=Q$11),0,MIN(AI358+AY359-BP359-Q$11,$C359-SUM($BU359:CF359))))</f>
        <v>0</v>
      </c>
      <c r="CH359" s="174">
        <f ca="1">IF(NOT(debteliminator),0,IF(OR(R$11=0,AJ358+AZ359-BQ359&lt;=R$11),0,MIN(AJ358+AZ359-BQ359-R$11,$C359-SUM($BU359:CG359))))</f>
        <v>0</v>
      </c>
      <c r="CI359" s="174">
        <f ca="1">IF(NOT(debteliminator),0,IF(OR(S$11=0,AK358+BA359-BR359&lt;=S$11),0,MIN(AK358+BA359-BR359-S$11,$C359-SUM($BU359:CH359))))</f>
        <v>0</v>
      </c>
      <c r="CJ359" s="177">
        <f t="shared" ca="1" si="211"/>
        <v>0</v>
      </c>
      <c r="CL359" s="178">
        <f t="shared" ca="1" si="214"/>
        <v>0</v>
      </c>
      <c r="CM359" s="174">
        <f ca="1">IF(X358&lt;=0,0,IF($C359-$CJ359&lt;=SUM($CL359:CL359),0,IF(BE359+$C359-$CJ359-SUM($CL359:CL359)&gt;X358+AN359,X358+AN359-BE359,$C359-$CJ359-SUM($CL359:CL359))))</f>
        <v>0</v>
      </c>
      <c r="CN359" s="174">
        <f ca="1">IF(Y358&lt;=0,0,IF($C359-$CJ359&lt;=SUM($CL359:CM359),0,IF(BF359+$C359-$CJ359-SUM($CL359:CM359)&gt;Y358+AO359,Y358+AO359-BF359,$C359-$CJ359-SUM($CL359:CM359))))</f>
        <v>0</v>
      </c>
      <c r="CO359" s="174">
        <f ca="1">IF(Z358&lt;=0,0,IF($C359-$CJ359&lt;=SUM($CL359:CN359),0,IF(BG359+$C359-$CJ359-SUM($CL359:CN359)&gt;Z358+AP359,Z358+AP359-BG359,$C359-$CJ359-SUM($CL359:CN359))))</f>
        <v>0</v>
      </c>
      <c r="CP359" s="174">
        <f ca="1">IF(AA358&lt;=0,0,IF($C359-$CJ359&lt;=SUM($CL359:CO359),0,IF(BH359+$C359-$CJ359-SUM($CL359:CO359)&gt;AA358+AQ359,AA358+AQ359-BH359,$C359-$CJ359-SUM($CL359:CO359))))</f>
        <v>0</v>
      </c>
      <c r="CQ359" s="174">
        <f ca="1">IF(AB358&lt;=0,0,IF($C359-$CJ359&lt;=SUM($CL359:CP359),0,IF(BI359+$C359-$CJ359-SUM($CL359:CP359)&gt;AB358+AR359,AB358+AR359-BI359,$C359-$CJ359-SUM($CL359:CP359))))</f>
        <v>0</v>
      </c>
      <c r="CR359" s="174">
        <f ca="1">IF(AC358&lt;=0,0,IF($C359-$CJ359&lt;=SUM($CL359:CQ359),0,IF(BJ359+$C359-$CJ359-SUM($CL359:CQ359)&gt;AC358+AS359,AC358+AS359-BJ359,$C359-$CJ359-SUM($CL359:CQ359))))</f>
        <v>0</v>
      </c>
      <c r="CS359" s="174">
        <f ca="1">IF(AD358&lt;=0,0,IF($C359-$CJ359&lt;=SUM($CL359:CR359),0,IF(BK359+$C359-$CJ359-SUM($CL359:CR359)&gt;AD358+AT359,AD358+AT359-BK359,$C359-$CJ359-SUM($CL359:CR359))))</f>
        <v>0</v>
      </c>
      <c r="CT359" s="174">
        <f ca="1">IF(AE358&lt;=0,0,IF($C359-$CJ359&lt;=SUM($CL359:CS359),0,IF(BL359+$C359-$CJ359-SUM($CL359:CS359)&gt;AE358+AU359,AE358+AU359-BL359,$C359-$CJ359-SUM($CL359:CS359))))</f>
        <v>0</v>
      </c>
      <c r="CU359" s="174">
        <f ca="1">IF(AF358&lt;=0,0,IF($C359-$CJ359&lt;=SUM($CL359:CT359),0,IF(BM359+$C359-$CJ359-SUM($CL359:CT359)&gt;AF358+AV359,AF358+AV359-BM359,$C359-$CJ359-SUM($CL359:CT359))))</f>
        <v>0</v>
      </c>
      <c r="CV359" s="174">
        <f ca="1">IF(AG358&lt;=0,0,IF($C359-$CJ359&lt;=SUM($CL359:CU359),0,IF(BN359+$C359-$CJ359-SUM($CL359:CU359)&gt;AG358+AW359,AG358+AW359-BN359,$C359-$CJ359-SUM($CL359:CU359))))</f>
        <v>0</v>
      </c>
      <c r="CW359" s="174">
        <f ca="1">IF(AH358&lt;=0,0,IF($C359-$CJ359&lt;=SUM($CL359:CV359),0,IF(BO359+$C359-$CJ359-SUM($CL359:CV359)&gt;AH358+AX359,AH358+AX359-BO359,$C359-$CJ359-SUM($CL359:CV359))))</f>
        <v>0</v>
      </c>
      <c r="CX359" s="174">
        <f ca="1">IF(AI358&lt;=0,0,IF($C359-$CJ359&lt;=SUM($CL359:CW359),0,IF(BP359+$C359-$CJ359-SUM($CL359:CW359)&gt;AI358+AY359,AI358+AY359-BP359,$C359-$CJ359-SUM($CL359:CW359))))</f>
        <v>0</v>
      </c>
      <c r="CY359" s="174">
        <f ca="1">IF(AJ358&lt;=0,0,IF($C359-$CJ359&lt;=SUM($CL359:CX359),0,IF(BQ359+$C359-$CJ359-SUM($CL359:CX359)&gt;AJ358+AZ359,AJ358+AZ359-BQ359,$C359-$CJ359-SUM($CL359:CX359))))</f>
        <v>0</v>
      </c>
      <c r="CZ359" s="174">
        <f ca="1">IF(AK358&lt;=0,0,IF($C359-$CJ359&lt;=SUM($CL359:CY359),0,IF(BR359+$C359-$CJ359-SUM($CL359:CY359)&gt;AK358+BA359,AK358+BA359-BR359,$C359-$CJ359-SUM($CL359:CY359))))</f>
        <v>0</v>
      </c>
      <c r="DA359" s="176"/>
      <c r="DB359" s="176"/>
    </row>
    <row r="360" spans="1:106">
      <c r="A360" s="165" t="str">
        <f t="shared" ca="1" si="200"/>
        <v/>
      </c>
      <c r="B360" s="166" t="e">
        <f t="shared" ca="1" si="212"/>
        <v>#N/A</v>
      </c>
      <c r="C360" s="169" t="str">
        <f ca="1">IF(A360="","",IF(debteliminator,IF(($E$7-BS360)&lt;0,0,$E$7-BS360),0)+D360)</f>
        <v/>
      </c>
      <c r="D360" s="420"/>
      <c r="E360" s="172">
        <f t="shared" ca="1" si="213"/>
        <v>0</v>
      </c>
      <c r="F360" s="172">
        <f t="shared" ca="1" si="177"/>
        <v>0</v>
      </c>
      <c r="G360" s="172">
        <f t="shared" ca="1" si="178"/>
        <v>0</v>
      </c>
      <c r="H360" s="172">
        <f t="shared" ca="1" si="179"/>
        <v>0</v>
      </c>
      <c r="I360" s="172">
        <f t="shared" ca="1" si="180"/>
        <v>0</v>
      </c>
      <c r="J360" s="172">
        <f t="shared" ca="1" si="181"/>
        <v>0</v>
      </c>
      <c r="K360" s="172">
        <f t="shared" ca="1" si="182"/>
        <v>0</v>
      </c>
      <c r="L360" s="172">
        <f t="shared" ca="1" si="183"/>
        <v>0</v>
      </c>
      <c r="M360" s="172">
        <f t="shared" ca="1" si="184"/>
        <v>0</v>
      </c>
      <c r="N360" s="172">
        <f t="shared" ca="1" si="185"/>
        <v>0</v>
      </c>
      <c r="O360" s="172">
        <f t="shared" ca="1" si="186"/>
        <v>0</v>
      </c>
      <c r="P360" s="172">
        <f t="shared" ca="1" si="187"/>
        <v>0</v>
      </c>
      <c r="Q360" s="172">
        <f t="shared" ca="1" si="188"/>
        <v>0</v>
      </c>
      <c r="R360" s="172">
        <f t="shared" ca="1" si="189"/>
        <v>0</v>
      </c>
      <c r="S360" s="172">
        <f t="shared" ca="1" si="190"/>
        <v>0</v>
      </c>
      <c r="U360" s="169">
        <f t="shared" ca="1" si="201"/>
        <v>0</v>
      </c>
      <c r="V360" s="173">
        <f t="shared" ca="1" si="202"/>
        <v>0</v>
      </c>
      <c r="W360" s="174">
        <f t="shared" ca="1" si="203"/>
        <v>0</v>
      </c>
      <c r="X360" s="174">
        <f t="shared" ca="1" si="204"/>
        <v>0</v>
      </c>
      <c r="Y360" s="174">
        <f t="shared" ca="1" si="204"/>
        <v>0</v>
      </c>
      <c r="Z360" s="174">
        <f t="shared" ca="1" si="204"/>
        <v>0</v>
      </c>
      <c r="AA360" s="174">
        <f t="shared" ca="1" si="204"/>
        <v>0</v>
      </c>
      <c r="AB360" s="174">
        <f t="shared" ca="1" si="204"/>
        <v>0</v>
      </c>
      <c r="AC360" s="174">
        <f t="shared" ca="1" si="204"/>
        <v>0</v>
      </c>
      <c r="AD360" s="174">
        <f t="shared" ca="1" si="204"/>
        <v>0</v>
      </c>
      <c r="AE360" s="174">
        <f t="shared" ca="1" si="204"/>
        <v>0</v>
      </c>
      <c r="AF360" s="174">
        <f t="shared" ca="1" si="204"/>
        <v>0</v>
      </c>
      <c r="AG360" s="174">
        <f t="shared" ca="1" si="204"/>
        <v>0</v>
      </c>
      <c r="AH360" s="174">
        <f t="shared" ca="1" si="204"/>
        <v>0</v>
      </c>
      <c r="AI360" s="174">
        <f t="shared" ca="1" si="204"/>
        <v>0</v>
      </c>
      <c r="AJ360" s="174">
        <f t="shared" ca="1" si="204"/>
        <v>0</v>
      </c>
      <c r="AK360" s="174">
        <f t="shared" ca="1" si="204"/>
        <v>0</v>
      </c>
      <c r="AL360" s="179"/>
      <c r="AM360" s="174">
        <f t="shared" ca="1" si="205"/>
        <v>0</v>
      </c>
      <c r="AN360" s="174">
        <f t="shared" ca="1" si="206"/>
        <v>0</v>
      </c>
      <c r="AO360" s="174">
        <f t="shared" ca="1" si="206"/>
        <v>0</v>
      </c>
      <c r="AP360" s="174">
        <f t="shared" ca="1" si="206"/>
        <v>0</v>
      </c>
      <c r="AQ360" s="174">
        <f t="shared" ca="1" si="206"/>
        <v>0</v>
      </c>
      <c r="AR360" s="174">
        <f t="shared" ca="1" si="206"/>
        <v>0</v>
      </c>
      <c r="AS360" s="174">
        <f t="shared" ca="1" si="206"/>
        <v>0</v>
      </c>
      <c r="AT360" s="174">
        <f t="shared" ca="1" si="206"/>
        <v>0</v>
      </c>
      <c r="AU360" s="174">
        <f t="shared" ca="1" si="206"/>
        <v>0</v>
      </c>
      <c r="AV360" s="174">
        <f t="shared" ca="1" si="206"/>
        <v>0</v>
      </c>
      <c r="AW360" s="174">
        <f t="shared" ca="1" si="206"/>
        <v>0</v>
      </c>
      <c r="AX360" s="174">
        <f t="shared" ca="1" si="206"/>
        <v>0</v>
      </c>
      <c r="AY360" s="174">
        <f t="shared" ca="1" si="206"/>
        <v>0</v>
      </c>
      <c r="AZ360" s="174">
        <f t="shared" ca="1" si="206"/>
        <v>0</v>
      </c>
      <c r="BA360" s="174">
        <f t="shared" ca="1" si="206"/>
        <v>0</v>
      </c>
      <c r="BB360" s="175">
        <f t="shared" ca="1" si="207"/>
        <v>0</v>
      </c>
      <c r="BC360" s="176"/>
      <c r="BD360" s="174">
        <f t="shared" ca="1" si="208"/>
        <v>0</v>
      </c>
      <c r="BE360" s="174">
        <f t="shared" ca="1" si="209"/>
        <v>0</v>
      </c>
      <c r="BF360" s="174">
        <f t="shared" ca="1" si="209"/>
        <v>0</v>
      </c>
      <c r="BG360" s="174">
        <f t="shared" ca="1" si="209"/>
        <v>0</v>
      </c>
      <c r="BH360" s="174">
        <f t="shared" ca="1" si="209"/>
        <v>0</v>
      </c>
      <c r="BI360" s="174">
        <f t="shared" ca="1" si="209"/>
        <v>0</v>
      </c>
      <c r="BJ360" s="174">
        <f t="shared" ca="1" si="209"/>
        <v>0</v>
      </c>
      <c r="BK360" s="174">
        <f t="shared" ca="1" si="209"/>
        <v>0</v>
      </c>
      <c r="BL360" s="174">
        <f t="shared" ca="1" si="209"/>
        <v>0</v>
      </c>
      <c r="BM360" s="174">
        <f t="shared" ca="1" si="209"/>
        <v>0</v>
      </c>
      <c r="BN360" s="174">
        <f t="shared" ca="1" si="209"/>
        <v>0</v>
      </c>
      <c r="BO360" s="174">
        <f t="shared" ca="1" si="209"/>
        <v>0</v>
      </c>
      <c r="BP360" s="174">
        <f t="shared" ca="1" si="209"/>
        <v>0</v>
      </c>
      <c r="BQ360" s="174">
        <f t="shared" ca="1" si="209"/>
        <v>0</v>
      </c>
      <c r="BR360" s="174">
        <f t="shared" ca="1" si="209"/>
        <v>0</v>
      </c>
      <c r="BS360" s="177">
        <f t="shared" ca="1" si="210"/>
        <v>0</v>
      </c>
      <c r="BT360" s="175"/>
      <c r="BU360" s="178">
        <f ca="1">IF(NOT(debteliminator),0,IF(OR(E$11=0,W359+AM360-BD360&lt;=E$11),0,MIN(W359+AM360-BD360-E$11,$C360)))</f>
        <v>0</v>
      </c>
      <c r="BV360" s="174">
        <f ca="1">IF(NOT(debteliminator),0,IF(OR(F$11=0,X359+AN360-BE360&lt;=F$11),0,MIN(X359+AN360-BE360-F$11,$C360-SUM($BU360:BU360))))</f>
        <v>0</v>
      </c>
      <c r="BW360" s="174">
        <f ca="1">IF(NOT(debteliminator),0,IF(OR(G$11=0,Y359+AO360-BF360&lt;=G$11),0,MIN(Y359+AO360-BF360-G$11,$C360-SUM($BU360:BV360))))</f>
        <v>0</v>
      </c>
      <c r="BX360" s="174">
        <f ca="1">IF(NOT(debteliminator),0,IF(OR(H$11=0,Z359+AP360-BG360&lt;=H$11),0,MIN(Z359+AP360-BG360-H$11,$C360-SUM($BU360:BW360))))</f>
        <v>0</v>
      </c>
      <c r="BY360" s="174">
        <f ca="1">IF(NOT(debteliminator),0,IF(OR(I$11=0,AA359+AQ360-BH360&lt;=I$11),0,MIN(AA359+AQ360-BH360-I$11,$C360-SUM($BU360:BX360))))</f>
        <v>0</v>
      </c>
      <c r="BZ360" s="174">
        <f ca="1">IF(NOT(debteliminator),0,IF(OR(J$11=0,AB359+AR360-BI360&lt;=J$11),0,MIN(AB359+AR360-BI360-J$11,$C360-SUM($BU360:BY360))))</f>
        <v>0</v>
      </c>
      <c r="CA360" s="174">
        <f ca="1">IF(NOT(debteliminator),0,IF(OR(K$11=0,AC359+AS360-BJ360&lt;=K$11),0,MIN(AC359+AS360-BJ360-K$11,$C360-SUM($BU360:BZ360))))</f>
        <v>0</v>
      </c>
      <c r="CB360" s="174">
        <f ca="1">IF(NOT(debteliminator),0,IF(OR(L$11=0,AD359+AT360-BK360&lt;=L$11),0,MIN(AD359+AT360-BK360-L$11,$C360-SUM($BU360:CA360))))</f>
        <v>0</v>
      </c>
      <c r="CC360" s="174">
        <f ca="1">IF(NOT(debteliminator),0,IF(OR(M$11=0,AE359+AU360-BL360&lt;=M$11),0,MIN(AE359+AU360-BL360-M$11,$C360-SUM($BU360:CB360))))</f>
        <v>0</v>
      </c>
      <c r="CD360" s="174">
        <f ca="1">IF(NOT(debteliminator),0,IF(OR(N$11=0,AF359+AV360-BM360&lt;=N$11),0,MIN(AF359+AV360-BM360-N$11,$C360-SUM($BU360:CC360))))</f>
        <v>0</v>
      </c>
      <c r="CE360" s="174">
        <f ca="1">IF(NOT(debteliminator),0,IF(OR(O$11=0,AG359+AW360-BN360&lt;=O$11),0,MIN(AG359+AW360-BN360-O$11,$C360-SUM($BU360:CD360))))</f>
        <v>0</v>
      </c>
      <c r="CF360" s="174">
        <f ca="1">IF(NOT(debteliminator),0,IF(OR(P$11=0,AH359+AX360-BO360&lt;=P$11),0,MIN(AH359+AX360-BO360-P$11,$C360-SUM($BU360:CE360))))</f>
        <v>0</v>
      </c>
      <c r="CG360" s="174">
        <f ca="1">IF(NOT(debteliminator),0,IF(OR(Q$11=0,AI359+AY360-BP360&lt;=Q$11),0,MIN(AI359+AY360-BP360-Q$11,$C360-SUM($BU360:CF360))))</f>
        <v>0</v>
      </c>
      <c r="CH360" s="174">
        <f ca="1">IF(NOT(debteliminator),0,IF(OR(R$11=0,AJ359+AZ360-BQ360&lt;=R$11),0,MIN(AJ359+AZ360-BQ360-R$11,$C360-SUM($BU360:CG360))))</f>
        <v>0</v>
      </c>
      <c r="CI360" s="174">
        <f ca="1">IF(NOT(debteliminator),0,IF(OR(S$11=0,AK359+BA360-BR360&lt;=S$11),0,MIN(AK359+BA360-BR360-S$11,$C360-SUM($BU360:CH360))))</f>
        <v>0</v>
      </c>
      <c r="CJ360" s="177">
        <f t="shared" ca="1" si="211"/>
        <v>0</v>
      </c>
      <c r="CL360" s="178">
        <f t="shared" ca="1" si="214"/>
        <v>0</v>
      </c>
      <c r="CM360" s="174">
        <f ca="1">IF(X359&lt;=0,0,IF($C360-$CJ360&lt;=SUM($CL360:CL360),0,IF(BE360+$C360-$CJ360-SUM($CL360:CL360)&gt;X359+AN360,X359+AN360-BE360,$C360-$CJ360-SUM($CL360:CL360))))</f>
        <v>0</v>
      </c>
      <c r="CN360" s="174">
        <f ca="1">IF(Y359&lt;=0,0,IF($C360-$CJ360&lt;=SUM($CL360:CM360),0,IF(BF360+$C360-$CJ360-SUM($CL360:CM360)&gt;Y359+AO360,Y359+AO360-BF360,$C360-$CJ360-SUM($CL360:CM360))))</f>
        <v>0</v>
      </c>
      <c r="CO360" s="174">
        <f ca="1">IF(Z359&lt;=0,0,IF($C360-$CJ360&lt;=SUM($CL360:CN360),0,IF(BG360+$C360-$CJ360-SUM($CL360:CN360)&gt;Z359+AP360,Z359+AP360-BG360,$C360-$CJ360-SUM($CL360:CN360))))</f>
        <v>0</v>
      </c>
      <c r="CP360" s="174">
        <f ca="1">IF(AA359&lt;=0,0,IF($C360-$CJ360&lt;=SUM($CL360:CO360),0,IF(BH360+$C360-$CJ360-SUM($CL360:CO360)&gt;AA359+AQ360,AA359+AQ360-BH360,$C360-$CJ360-SUM($CL360:CO360))))</f>
        <v>0</v>
      </c>
      <c r="CQ360" s="174">
        <f ca="1">IF(AB359&lt;=0,0,IF($C360-$CJ360&lt;=SUM($CL360:CP360),0,IF(BI360+$C360-$CJ360-SUM($CL360:CP360)&gt;AB359+AR360,AB359+AR360-BI360,$C360-$CJ360-SUM($CL360:CP360))))</f>
        <v>0</v>
      </c>
      <c r="CR360" s="174">
        <f ca="1">IF(AC359&lt;=0,0,IF($C360-$CJ360&lt;=SUM($CL360:CQ360),0,IF(BJ360+$C360-$CJ360-SUM($CL360:CQ360)&gt;AC359+AS360,AC359+AS360-BJ360,$C360-$CJ360-SUM($CL360:CQ360))))</f>
        <v>0</v>
      </c>
      <c r="CS360" s="174">
        <f ca="1">IF(AD359&lt;=0,0,IF($C360-$CJ360&lt;=SUM($CL360:CR360),0,IF(BK360+$C360-$CJ360-SUM($CL360:CR360)&gt;AD359+AT360,AD359+AT360-BK360,$C360-$CJ360-SUM($CL360:CR360))))</f>
        <v>0</v>
      </c>
      <c r="CT360" s="174">
        <f ca="1">IF(AE359&lt;=0,0,IF($C360-$CJ360&lt;=SUM($CL360:CS360),0,IF(BL360+$C360-$CJ360-SUM($CL360:CS360)&gt;AE359+AU360,AE359+AU360-BL360,$C360-$CJ360-SUM($CL360:CS360))))</f>
        <v>0</v>
      </c>
      <c r="CU360" s="174">
        <f ca="1">IF(AF359&lt;=0,0,IF($C360-$CJ360&lt;=SUM($CL360:CT360),0,IF(BM360+$C360-$CJ360-SUM($CL360:CT360)&gt;AF359+AV360,AF359+AV360-BM360,$C360-$CJ360-SUM($CL360:CT360))))</f>
        <v>0</v>
      </c>
      <c r="CV360" s="174">
        <f ca="1">IF(AG359&lt;=0,0,IF($C360-$CJ360&lt;=SUM($CL360:CU360),0,IF(BN360+$C360-$CJ360-SUM($CL360:CU360)&gt;AG359+AW360,AG359+AW360-BN360,$C360-$CJ360-SUM($CL360:CU360))))</f>
        <v>0</v>
      </c>
      <c r="CW360" s="174">
        <f ca="1">IF(AH359&lt;=0,0,IF($C360-$CJ360&lt;=SUM($CL360:CV360),0,IF(BO360+$C360-$CJ360-SUM($CL360:CV360)&gt;AH359+AX360,AH359+AX360-BO360,$C360-$CJ360-SUM($CL360:CV360))))</f>
        <v>0</v>
      </c>
      <c r="CX360" s="174">
        <f ca="1">IF(AI359&lt;=0,0,IF($C360-$CJ360&lt;=SUM($CL360:CW360),0,IF(BP360+$C360-$CJ360-SUM($CL360:CW360)&gt;AI359+AY360,AI359+AY360-BP360,$C360-$CJ360-SUM($CL360:CW360))))</f>
        <v>0</v>
      </c>
      <c r="CY360" s="174">
        <f ca="1">IF(AJ359&lt;=0,0,IF($C360-$CJ360&lt;=SUM($CL360:CX360),0,IF(BQ360+$C360-$CJ360-SUM($CL360:CX360)&gt;AJ359+AZ360,AJ359+AZ360-BQ360,$C360-$CJ360-SUM($CL360:CX360))))</f>
        <v>0</v>
      </c>
      <c r="CZ360" s="174">
        <f ca="1">IF(AK359&lt;=0,0,IF($C360-$CJ360&lt;=SUM($CL360:CY360),0,IF(BR360+$C360-$CJ360-SUM($CL360:CY360)&gt;AK359+BA360,AK359+BA360-BR360,$C360-$CJ360-SUM($CL360:CY360))))</f>
        <v>0</v>
      </c>
      <c r="DA360" s="176"/>
      <c r="DB360" s="176"/>
    </row>
    <row r="361" spans="1:106">
      <c r="A361" s="165" t="str">
        <f t="shared" ca="1" si="200"/>
        <v/>
      </c>
      <c r="B361" s="166" t="e">
        <f t="shared" ca="1" si="212"/>
        <v>#N/A</v>
      </c>
      <c r="C361" s="169" t="str">
        <f ca="1">IF(A361="","",IF(debteliminator,IF(($E$7-BS361)&lt;0,0,$E$7-BS361),0)+D361)</f>
        <v/>
      </c>
      <c r="D361" s="420"/>
      <c r="E361" s="172">
        <f t="shared" ca="1" si="213"/>
        <v>0</v>
      </c>
      <c r="F361" s="172">
        <f t="shared" ref="F361:F381" ca="1" si="215">BE361+CM361+BV361</f>
        <v>0</v>
      </c>
      <c r="G361" s="172">
        <f t="shared" ref="G361:G381" ca="1" si="216">BF361+CN361+BW361</f>
        <v>0</v>
      </c>
      <c r="H361" s="172">
        <f t="shared" ref="H361:H381" ca="1" si="217">BG361+CO361+BX361</f>
        <v>0</v>
      </c>
      <c r="I361" s="172">
        <f t="shared" ref="I361:I381" ca="1" si="218">BH361+CP361+BY361</f>
        <v>0</v>
      </c>
      <c r="J361" s="172">
        <f t="shared" ref="J361:J381" ca="1" si="219">BI361+CQ361+BZ361</f>
        <v>0</v>
      </c>
      <c r="K361" s="172">
        <f t="shared" ref="K361:K381" ca="1" si="220">BJ361+CR361+CA361</f>
        <v>0</v>
      </c>
      <c r="L361" s="172">
        <f t="shared" ref="L361:L381" ca="1" si="221">BK361+CS361+CB361</f>
        <v>0</v>
      </c>
      <c r="M361" s="172">
        <f t="shared" ref="M361:M381" ca="1" si="222">BL361+CT361+CC361</f>
        <v>0</v>
      </c>
      <c r="N361" s="172">
        <f t="shared" ref="N361:N381" ca="1" si="223">BM361+CU361+CD361</f>
        <v>0</v>
      </c>
      <c r="O361" s="172">
        <f t="shared" ref="O361:O381" ca="1" si="224">BN361+CV361+CE361</f>
        <v>0</v>
      </c>
      <c r="P361" s="172">
        <f t="shared" ref="P361:P381" ca="1" si="225">BO361+CW361+CF361</f>
        <v>0</v>
      </c>
      <c r="Q361" s="172">
        <f t="shared" ref="Q361:Q381" ca="1" si="226">BP361+CX361+CG361</f>
        <v>0</v>
      </c>
      <c r="R361" s="172">
        <f t="shared" ref="R361:R381" ca="1" si="227">BQ361+CY361+CH361</f>
        <v>0</v>
      </c>
      <c r="S361" s="172">
        <f t="shared" ref="S361:S381" ca="1" si="228">BR361+CZ361+CI361</f>
        <v>0</v>
      </c>
      <c r="U361" s="169">
        <f t="shared" ca="1" si="201"/>
        <v>0</v>
      </c>
      <c r="V361" s="173">
        <f t="shared" ca="1" si="202"/>
        <v>0</v>
      </c>
      <c r="W361" s="174">
        <f t="shared" ca="1" si="203"/>
        <v>0</v>
      </c>
      <c r="X361" s="174">
        <f t="shared" ref="X361:AK376" ca="1" si="229">IF(F$10=0,0,ROUND(X360-(F361-AN361),2))</f>
        <v>0</v>
      </c>
      <c r="Y361" s="174">
        <f t="shared" ca="1" si="229"/>
        <v>0</v>
      </c>
      <c r="Z361" s="174">
        <f t="shared" ca="1" si="229"/>
        <v>0</v>
      </c>
      <c r="AA361" s="174">
        <f t="shared" ca="1" si="229"/>
        <v>0</v>
      </c>
      <c r="AB361" s="174">
        <f t="shared" ca="1" si="229"/>
        <v>0</v>
      </c>
      <c r="AC361" s="174">
        <f t="shared" ca="1" si="229"/>
        <v>0</v>
      </c>
      <c r="AD361" s="174">
        <f t="shared" ca="1" si="229"/>
        <v>0</v>
      </c>
      <c r="AE361" s="174">
        <f t="shared" ca="1" si="229"/>
        <v>0</v>
      </c>
      <c r="AF361" s="174">
        <f t="shared" ca="1" si="229"/>
        <v>0</v>
      </c>
      <c r="AG361" s="174">
        <f t="shared" ca="1" si="229"/>
        <v>0</v>
      </c>
      <c r="AH361" s="174">
        <f t="shared" ca="1" si="229"/>
        <v>0</v>
      </c>
      <c r="AI361" s="174">
        <f t="shared" ca="1" si="229"/>
        <v>0</v>
      </c>
      <c r="AJ361" s="174">
        <f t="shared" ca="1" si="229"/>
        <v>0</v>
      </c>
      <c r="AK361" s="174">
        <f t="shared" ca="1" si="229"/>
        <v>0</v>
      </c>
      <c r="AL361" s="179"/>
      <c r="AM361" s="174">
        <f t="shared" ca="1" si="205"/>
        <v>0</v>
      </c>
      <c r="AN361" s="174">
        <f t="shared" ref="AN361:BA376" ca="1" si="230">ROUND(X360*F$12/12,2)</f>
        <v>0</v>
      </c>
      <c r="AO361" s="174">
        <f t="shared" ca="1" si="230"/>
        <v>0</v>
      </c>
      <c r="AP361" s="174">
        <f t="shared" ca="1" si="230"/>
        <v>0</v>
      </c>
      <c r="AQ361" s="174">
        <f t="shared" ca="1" si="230"/>
        <v>0</v>
      </c>
      <c r="AR361" s="174">
        <f t="shared" ca="1" si="230"/>
        <v>0</v>
      </c>
      <c r="AS361" s="174">
        <f t="shared" ca="1" si="230"/>
        <v>0</v>
      </c>
      <c r="AT361" s="174">
        <f t="shared" ca="1" si="230"/>
        <v>0</v>
      </c>
      <c r="AU361" s="174">
        <f t="shared" ca="1" si="230"/>
        <v>0</v>
      </c>
      <c r="AV361" s="174">
        <f t="shared" ca="1" si="230"/>
        <v>0</v>
      </c>
      <c r="AW361" s="174">
        <f t="shared" ca="1" si="230"/>
        <v>0</v>
      </c>
      <c r="AX361" s="174">
        <f t="shared" ca="1" si="230"/>
        <v>0</v>
      </c>
      <c r="AY361" s="174">
        <f t="shared" ca="1" si="230"/>
        <v>0</v>
      </c>
      <c r="AZ361" s="174">
        <f t="shared" ca="1" si="230"/>
        <v>0</v>
      </c>
      <c r="BA361" s="174">
        <f t="shared" ca="1" si="230"/>
        <v>0</v>
      </c>
      <c r="BB361" s="175">
        <f t="shared" ca="1" si="207"/>
        <v>0</v>
      </c>
      <c r="BC361" s="176"/>
      <c r="BD361" s="174">
        <f t="shared" ca="1" si="208"/>
        <v>0</v>
      </c>
      <c r="BE361" s="174">
        <f t="shared" ref="BE361:BR376" ca="1" si="231">IF(X360&gt;0,IF((X360+AN361)&lt;F$13,X360+AN361,F$13),0)</f>
        <v>0</v>
      </c>
      <c r="BF361" s="174">
        <f t="shared" ca="1" si="231"/>
        <v>0</v>
      </c>
      <c r="BG361" s="174">
        <f t="shared" ca="1" si="231"/>
        <v>0</v>
      </c>
      <c r="BH361" s="174">
        <f t="shared" ca="1" si="231"/>
        <v>0</v>
      </c>
      <c r="BI361" s="174">
        <f t="shared" ca="1" si="231"/>
        <v>0</v>
      </c>
      <c r="BJ361" s="174">
        <f t="shared" ca="1" si="231"/>
        <v>0</v>
      </c>
      <c r="BK361" s="174">
        <f t="shared" ca="1" si="231"/>
        <v>0</v>
      </c>
      <c r="BL361" s="174">
        <f t="shared" ca="1" si="231"/>
        <v>0</v>
      </c>
      <c r="BM361" s="174">
        <f t="shared" ca="1" si="231"/>
        <v>0</v>
      </c>
      <c r="BN361" s="174">
        <f t="shared" ca="1" si="231"/>
        <v>0</v>
      </c>
      <c r="BO361" s="174">
        <f t="shared" ca="1" si="231"/>
        <v>0</v>
      </c>
      <c r="BP361" s="174">
        <f t="shared" ca="1" si="231"/>
        <v>0</v>
      </c>
      <c r="BQ361" s="174">
        <f t="shared" ca="1" si="231"/>
        <v>0</v>
      </c>
      <c r="BR361" s="174">
        <f t="shared" ca="1" si="231"/>
        <v>0</v>
      </c>
      <c r="BS361" s="177">
        <f t="shared" ca="1" si="210"/>
        <v>0</v>
      </c>
      <c r="BT361" s="175"/>
      <c r="BU361" s="178">
        <f ca="1">IF(NOT(debteliminator),0,IF(OR(E$11=0,W360+AM361-BD361&lt;=E$11),0,MIN(W360+AM361-BD361-E$11,$C361)))</f>
        <v>0</v>
      </c>
      <c r="BV361" s="174">
        <f ca="1">IF(NOT(debteliminator),0,IF(OR(F$11=0,X360+AN361-BE361&lt;=F$11),0,MIN(X360+AN361-BE361-F$11,$C361-SUM($BU361:BU361))))</f>
        <v>0</v>
      </c>
      <c r="BW361" s="174">
        <f ca="1">IF(NOT(debteliminator),0,IF(OR(G$11=0,Y360+AO361-BF361&lt;=G$11),0,MIN(Y360+AO361-BF361-G$11,$C361-SUM($BU361:BV361))))</f>
        <v>0</v>
      </c>
      <c r="BX361" s="174">
        <f ca="1">IF(NOT(debteliminator),0,IF(OR(H$11=0,Z360+AP361-BG361&lt;=H$11),0,MIN(Z360+AP361-BG361-H$11,$C361-SUM($BU361:BW361))))</f>
        <v>0</v>
      </c>
      <c r="BY361" s="174">
        <f ca="1">IF(NOT(debteliminator),0,IF(OR(I$11=0,AA360+AQ361-BH361&lt;=I$11),0,MIN(AA360+AQ361-BH361-I$11,$C361-SUM($BU361:BX361))))</f>
        <v>0</v>
      </c>
      <c r="BZ361" s="174">
        <f ca="1">IF(NOT(debteliminator),0,IF(OR(J$11=0,AB360+AR361-BI361&lt;=J$11),0,MIN(AB360+AR361-BI361-J$11,$C361-SUM($BU361:BY361))))</f>
        <v>0</v>
      </c>
      <c r="CA361" s="174">
        <f ca="1">IF(NOT(debteliminator),0,IF(OR(K$11=0,AC360+AS361-BJ361&lt;=K$11),0,MIN(AC360+AS361-BJ361-K$11,$C361-SUM($BU361:BZ361))))</f>
        <v>0</v>
      </c>
      <c r="CB361" s="174">
        <f ca="1">IF(NOT(debteliminator),0,IF(OR(L$11=0,AD360+AT361-BK361&lt;=L$11),0,MIN(AD360+AT361-BK361-L$11,$C361-SUM($BU361:CA361))))</f>
        <v>0</v>
      </c>
      <c r="CC361" s="174">
        <f ca="1">IF(NOT(debteliminator),0,IF(OR(M$11=0,AE360+AU361-BL361&lt;=M$11),0,MIN(AE360+AU361-BL361-M$11,$C361-SUM($BU361:CB361))))</f>
        <v>0</v>
      </c>
      <c r="CD361" s="174">
        <f ca="1">IF(NOT(debteliminator),0,IF(OR(N$11=0,AF360+AV361-BM361&lt;=N$11),0,MIN(AF360+AV361-BM361-N$11,$C361-SUM($BU361:CC361))))</f>
        <v>0</v>
      </c>
      <c r="CE361" s="174">
        <f ca="1">IF(NOT(debteliminator),0,IF(OR(O$11=0,AG360+AW361-BN361&lt;=O$11),0,MIN(AG360+AW361-BN361-O$11,$C361-SUM($BU361:CD361))))</f>
        <v>0</v>
      </c>
      <c r="CF361" s="174">
        <f ca="1">IF(NOT(debteliminator),0,IF(OR(P$11=0,AH360+AX361-BO361&lt;=P$11),0,MIN(AH360+AX361-BO361-P$11,$C361-SUM($BU361:CE361))))</f>
        <v>0</v>
      </c>
      <c r="CG361" s="174">
        <f ca="1">IF(NOT(debteliminator),0,IF(OR(Q$11=0,AI360+AY361-BP361&lt;=Q$11),0,MIN(AI360+AY361-BP361-Q$11,$C361-SUM($BU361:CF361))))</f>
        <v>0</v>
      </c>
      <c r="CH361" s="174">
        <f ca="1">IF(NOT(debteliminator),0,IF(OR(R$11=0,AJ360+AZ361-BQ361&lt;=R$11),0,MIN(AJ360+AZ361-BQ361-R$11,$C361-SUM($BU361:CG361))))</f>
        <v>0</v>
      </c>
      <c r="CI361" s="174">
        <f ca="1">IF(NOT(debteliminator),0,IF(OR(S$11=0,AK360+BA361-BR361&lt;=S$11),0,MIN(AK360+BA361-BR361-S$11,$C361-SUM($BU361:CH361))))</f>
        <v>0</v>
      </c>
      <c r="CJ361" s="177">
        <f t="shared" ca="1" si="211"/>
        <v>0</v>
      </c>
      <c r="CL361" s="178">
        <f t="shared" ca="1" si="214"/>
        <v>0</v>
      </c>
      <c r="CM361" s="174">
        <f ca="1">IF(X360&lt;=0,0,IF($C361-$CJ361&lt;=SUM($CL361:CL361),0,IF(BE361+$C361-$CJ361-SUM($CL361:CL361)&gt;X360+AN361,X360+AN361-BE361,$C361-$CJ361-SUM($CL361:CL361))))</f>
        <v>0</v>
      </c>
      <c r="CN361" s="174">
        <f ca="1">IF(Y360&lt;=0,0,IF($C361-$CJ361&lt;=SUM($CL361:CM361),0,IF(BF361+$C361-$CJ361-SUM($CL361:CM361)&gt;Y360+AO361,Y360+AO361-BF361,$C361-$CJ361-SUM($CL361:CM361))))</f>
        <v>0</v>
      </c>
      <c r="CO361" s="174">
        <f ca="1">IF(Z360&lt;=0,0,IF($C361-$CJ361&lt;=SUM($CL361:CN361),0,IF(BG361+$C361-$CJ361-SUM($CL361:CN361)&gt;Z360+AP361,Z360+AP361-BG361,$C361-$CJ361-SUM($CL361:CN361))))</f>
        <v>0</v>
      </c>
      <c r="CP361" s="174">
        <f ca="1">IF(AA360&lt;=0,0,IF($C361-$CJ361&lt;=SUM($CL361:CO361),0,IF(BH361+$C361-$CJ361-SUM($CL361:CO361)&gt;AA360+AQ361,AA360+AQ361-BH361,$C361-$CJ361-SUM($CL361:CO361))))</f>
        <v>0</v>
      </c>
      <c r="CQ361" s="174">
        <f ca="1">IF(AB360&lt;=0,0,IF($C361-$CJ361&lt;=SUM($CL361:CP361),0,IF(BI361+$C361-$CJ361-SUM($CL361:CP361)&gt;AB360+AR361,AB360+AR361-BI361,$C361-$CJ361-SUM($CL361:CP361))))</f>
        <v>0</v>
      </c>
      <c r="CR361" s="174">
        <f ca="1">IF(AC360&lt;=0,0,IF($C361-$CJ361&lt;=SUM($CL361:CQ361),0,IF(BJ361+$C361-$CJ361-SUM($CL361:CQ361)&gt;AC360+AS361,AC360+AS361-BJ361,$C361-$CJ361-SUM($CL361:CQ361))))</f>
        <v>0</v>
      </c>
      <c r="CS361" s="174">
        <f ca="1">IF(AD360&lt;=0,0,IF($C361-$CJ361&lt;=SUM($CL361:CR361),0,IF(BK361+$C361-$CJ361-SUM($CL361:CR361)&gt;AD360+AT361,AD360+AT361-BK361,$C361-$CJ361-SUM($CL361:CR361))))</f>
        <v>0</v>
      </c>
      <c r="CT361" s="174">
        <f ca="1">IF(AE360&lt;=0,0,IF($C361-$CJ361&lt;=SUM($CL361:CS361),0,IF(BL361+$C361-$CJ361-SUM($CL361:CS361)&gt;AE360+AU361,AE360+AU361-BL361,$C361-$CJ361-SUM($CL361:CS361))))</f>
        <v>0</v>
      </c>
      <c r="CU361" s="174">
        <f ca="1">IF(AF360&lt;=0,0,IF($C361-$CJ361&lt;=SUM($CL361:CT361),0,IF(BM361+$C361-$CJ361-SUM($CL361:CT361)&gt;AF360+AV361,AF360+AV361-BM361,$C361-$CJ361-SUM($CL361:CT361))))</f>
        <v>0</v>
      </c>
      <c r="CV361" s="174">
        <f ca="1">IF(AG360&lt;=0,0,IF($C361-$CJ361&lt;=SUM($CL361:CU361),0,IF(BN361+$C361-$CJ361-SUM($CL361:CU361)&gt;AG360+AW361,AG360+AW361-BN361,$C361-$CJ361-SUM($CL361:CU361))))</f>
        <v>0</v>
      </c>
      <c r="CW361" s="174">
        <f ca="1">IF(AH360&lt;=0,0,IF($C361-$CJ361&lt;=SUM($CL361:CV361),0,IF(BO361+$C361-$CJ361-SUM($CL361:CV361)&gt;AH360+AX361,AH360+AX361-BO361,$C361-$CJ361-SUM($CL361:CV361))))</f>
        <v>0</v>
      </c>
      <c r="CX361" s="174">
        <f ca="1">IF(AI360&lt;=0,0,IF($C361-$CJ361&lt;=SUM($CL361:CW361),0,IF(BP361+$C361-$CJ361-SUM($CL361:CW361)&gt;AI360+AY361,AI360+AY361-BP361,$C361-$CJ361-SUM($CL361:CW361))))</f>
        <v>0</v>
      </c>
      <c r="CY361" s="174">
        <f ca="1">IF(AJ360&lt;=0,0,IF($C361-$CJ361&lt;=SUM($CL361:CX361),0,IF(BQ361+$C361-$CJ361-SUM($CL361:CX361)&gt;AJ360+AZ361,AJ360+AZ361-BQ361,$C361-$CJ361-SUM($CL361:CX361))))</f>
        <v>0</v>
      </c>
      <c r="CZ361" s="174">
        <f ca="1">IF(AK360&lt;=0,0,IF($C361-$CJ361&lt;=SUM($CL361:CY361),0,IF(BR361+$C361-$CJ361-SUM($CL361:CY361)&gt;AK360+BA361,AK360+BA361-BR361,$C361-$CJ361-SUM($CL361:CY361))))</f>
        <v>0</v>
      </c>
      <c r="DA361" s="176"/>
      <c r="DB361" s="176"/>
    </row>
    <row r="362" spans="1:106">
      <c r="A362" s="165" t="str">
        <f t="shared" ca="1" si="200"/>
        <v/>
      </c>
      <c r="B362" s="166" t="e">
        <f t="shared" ca="1" si="212"/>
        <v>#N/A</v>
      </c>
      <c r="C362" s="169" t="str">
        <f ca="1">IF(A362="","",IF(debteliminator,IF(($E$7-BS362)&lt;0,0,$E$7-BS362),0)+D362)</f>
        <v/>
      </c>
      <c r="D362" s="420"/>
      <c r="E362" s="172">
        <f t="shared" ca="1" si="213"/>
        <v>0</v>
      </c>
      <c r="F362" s="172">
        <f t="shared" ca="1" si="215"/>
        <v>0</v>
      </c>
      <c r="G362" s="172">
        <f t="shared" ca="1" si="216"/>
        <v>0</v>
      </c>
      <c r="H362" s="172">
        <f t="shared" ca="1" si="217"/>
        <v>0</v>
      </c>
      <c r="I362" s="172">
        <f t="shared" ca="1" si="218"/>
        <v>0</v>
      </c>
      <c r="J362" s="172">
        <f t="shared" ca="1" si="219"/>
        <v>0</v>
      </c>
      <c r="K362" s="172">
        <f t="shared" ca="1" si="220"/>
        <v>0</v>
      </c>
      <c r="L362" s="172">
        <f t="shared" ca="1" si="221"/>
        <v>0</v>
      </c>
      <c r="M362" s="172">
        <f t="shared" ca="1" si="222"/>
        <v>0</v>
      </c>
      <c r="N362" s="172">
        <f t="shared" ca="1" si="223"/>
        <v>0</v>
      </c>
      <c r="O362" s="172">
        <f t="shared" ca="1" si="224"/>
        <v>0</v>
      </c>
      <c r="P362" s="172">
        <f t="shared" ca="1" si="225"/>
        <v>0</v>
      </c>
      <c r="Q362" s="172">
        <f t="shared" ca="1" si="226"/>
        <v>0</v>
      </c>
      <c r="R362" s="172">
        <f t="shared" ca="1" si="227"/>
        <v>0</v>
      </c>
      <c r="S362" s="172">
        <f t="shared" ca="1" si="228"/>
        <v>0</v>
      </c>
      <c r="U362" s="169">
        <f t="shared" ca="1" si="201"/>
        <v>0</v>
      </c>
      <c r="V362" s="173">
        <f t="shared" ca="1" si="202"/>
        <v>0</v>
      </c>
      <c r="W362" s="174">
        <f t="shared" ca="1" si="203"/>
        <v>0</v>
      </c>
      <c r="X362" s="174">
        <f t="shared" ca="1" si="229"/>
        <v>0</v>
      </c>
      <c r="Y362" s="174">
        <f t="shared" ca="1" si="229"/>
        <v>0</v>
      </c>
      <c r="Z362" s="174">
        <f t="shared" ca="1" si="229"/>
        <v>0</v>
      </c>
      <c r="AA362" s="174">
        <f t="shared" ca="1" si="229"/>
        <v>0</v>
      </c>
      <c r="AB362" s="174">
        <f t="shared" ca="1" si="229"/>
        <v>0</v>
      </c>
      <c r="AC362" s="174">
        <f t="shared" ca="1" si="229"/>
        <v>0</v>
      </c>
      <c r="AD362" s="174">
        <f t="shared" ca="1" si="229"/>
        <v>0</v>
      </c>
      <c r="AE362" s="174">
        <f t="shared" ca="1" si="229"/>
        <v>0</v>
      </c>
      <c r="AF362" s="174">
        <f t="shared" ca="1" si="229"/>
        <v>0</v>
      </c>
      <c r="AG362" s="174">
        <f t="shared" ca="1" si="229"/>
        <v>0</v>
      </c>
      <c r="AH362" s="174">
        <f t="shared" ca="1" si="229"/>
        <v>0</v>
      </c>
      <c r="AI362" s="174">
        <f t="shared" ca="1" si="229"/>
        <v>0</v>
      </c>
      <c r="AJ362" s="174">
        <f t="shared" ca="1" si="229"/>
        <v>0</v>
      </c>
      <c r="AK362" s="174">
        <f t="shared" ca="1" si="229"/>
        <v>0</v>
      </c>
      <c r="AL362" s="179"/>
      <c r="AM362" s="174">
        <f t="shared" ca="1" si="205"/>
        <v>0</v>
      </c>
      <c r="AN362" s="174">
        <f t="shared" ca="1" si="230"/>
        <v>0</v>
      </c>
      <c r="AO362" s="174">
        <f t="shared" ca="1" si="230"/>
        <v>0</v>
      </c>
      <c r="AP362" s="174">
        <f t="shared" ca="1" si="230"/>
        <v>0</v>
      </c>
      <c r="AQ362" s="174">
        <f t="shared" ca="1" si="230"/>
        <v>0</v>
      </c>
      <c r="AR362" s="174">
        <f t="shared" ca="1" si="230"/>
        <v>0</v>
      </c>
      <c r="AS362" s="174">
        <f t="shared" ca="1" si="230"/>
        <v>0</v>
      </c>
      <c r="AT362" s="174">
        <f t="shared" ca="1" si="230"/>
        <v>0</v>
      </c>
      <c r="AU362" s="174">
        <f t="shared" ca="1" si="230"/>
        <v>0</v>
      </c>
      <c r="AV362" s="174">
        <f t="shared" ca="1" si="230"/>
        <v>0</v>
      </c>
      <c r="AW362" s="174">
        <f t="shared" ca="1" si="230"/>
        <v>0</v>
      </c>
      <c r="AX362" s="174">
        <f t="shared" ca="1" si="230"/>
        <v>0</v>
      </c>
      <c r="AY362" s="174">
        <f t="shared" ca="1" si="230"/>
        <v>0</v>
      </c>
      <c r="AZ362" s="174">
        <f t="shared" ca="1" si="230"/>
        <v>0</v>
      </c>
      <c r="BA362" s="174">
        <f t="shared" ca="1" si="230"/>
        <v>0</v>
      </c>
      <c r="BB362" s="175">
        <f t="shared" ca="1" si="207"/>
        <v>0</v>
      </c>
      <c r="BC362" s="176"/>
      <c r="BD362" s="174">
        <f t="shared" ca="1" si="208"/>
        <v>0</v>
      </c>
      <c r="BE362" s="174">
        <f t="shared" ca="1" si="231"/>
        <v>0</v>
      </c>
      <c r="BF362" s="174">
        <f t="shared" ca="1" si="231"/>
        <v>0</v>
      </c>
      <c r="BG362" s="174">
        <f t="shared" ca="1" si="231"/>
        <v>0</v>
      </c>
      <c r="BH362" s="174">
        <f t="shared" ca="1" si="231"/>
        <v>0</v>
      </c>
      <c r="BI362" s="174">
        <f t="shared" ca="1" si="231"/>
        <v>0</v>
      </c>
      <c r="BJ362" s="174">
        <f t="shared" ca="1" si="231"/>
        <v>0</v>
      </c>
      <c r="BK362" s="174">
        <f t="shared" ca="1" si="231"/>
        <v>0</v>
      </c>
      <c r="BL362" s="174">
        <f t="shared" ca="1" si="231"/>
        <v>0</v>
      </c>
      <c r="BM362" s="174">
        <f t="shared" ca="1" si="231"/>
        <v>0</v>
      </c>
      <c r="BN362" s="174">
        <f t="shared" ca="1" si="231"/>
        <v>0</v>
      </c>
      <c r="BO362" s="174">
        <f t="shared" ca="1" si="231"/>
        <v>0</v>
      </c>
      <c r="BP362" s="174">
        <f t="shared" ca="1" si="231"/>
        <v>0</v>
      </c>
      <c r="BQ362" s="174">
        <f t="shared" ca="1" si="231"/>
        <v>0</v>
      </c>
      <c r="BR362" s="174">
        <f t="shared" ca="1" si="231"/>
        <v>0</v>
      </c>
      <c r="BS362" s="177">
        <f t="shared" ca="1" si="210"/>
        <v>0</v>
      </c>
      <c r="BT362" s="175"/>
      <c r="BU362" s="178">
        <f ca="1">IF(NOT(debteliminator),0,IF(OR(E$11=0,W361+AM362-BD362&lt;=E$11),0,MIN(W361+AM362-BD362-E$11,$C362)))</f>
        <v>0</v>
      </c>
      <c r="BV362" s="174">
        <f ca="1">IF(NOT(debteliminator),0,IF(OR(F$11=0,X361+AN362-BE362&lt;=F$11),0,MIN(X361+AN362-BE362-F$11,$C362-SUM($BU362:BU362))))</f>
        <v>0</v>
      </c>
      <c r="BW362" s="174">
        <f ca="1">IF(NOT(debteliminator),0,IF(OR(G$11=0,Y361+AO362-BF362&lt;=G$11),0,MIN(Y361+AO362-BF362-G$11,$C362-SUM($BU362:BV362))))</f>
        <v>0</v>
      </c>
      <c r="BX362" s="174">
        <f ca="1">IF(NOT(debteliminator),0,IF(OR(H$11=0,Z361+AP362-BG362&lt;=H$11),0,MIN(Z361+AP362-BG362-H$11,$C362-SUM($BU362:BW362))))</f>
        <v>0</v>
      </c>
      <c r="BY362" s="174">
        <f ca="1">IF(NOT(debteliminator),0,IF(OR(I$11=0,AA361+AQ362-BH362&lt;=I$11),0,MIN(AA361+AQ362-BH362-I$11,$C362-SUM($BU362:BX362))))</f>
        <v>0</v>
      </c>
      <c r="BZ362" s="174">
        <f ca="1">IF(NOT(debteliminator),0,IF(OR(J$11=0,AB361+AR362-BI362&lt;=J$11),0,MIN(AB361+AR362-BI362-J$11,$C362-SUM($BU362:BY362))))</f>
        <v>0</v>
      </c>
      <c r="CA362" s="174">
        <f ca="1">IF(NOT(debteliminator),0,IF(OR(K$11=0,AC361+AS362-BJ362&lt;=K$11),0,MIN(AC361+AS362-BJ362-K$11,$C362-SUM($BU362:BZ362))))</f>
        <v>0</v>
      </c>
      <c r="CB362" s="174">
        <f ca="1">IF(NOT(debteliminator),0,IF(OR(L$11=0,AD361+AT362-BK362&lt;=L$11),0,MIN(AD361+AT362-BK362-L$11,$C362-SUM($BU362:CA362))))</f>
        <v>0</v>
      </c>
      <c r="CC362" s="174">
        <f ca="1">IF(NOT(debteliminator),0,IF(OR(M$11=0,AE361+AU362-BL362&lt;=M$11),0,MIN(AE361+AU362-BL362-M$11,$C362-SUM($BU362:CB362))))</f>
        <v>0</v>
      </c>
      <c r="CD362" s="174">
        <f ca="1">IF(NOT(debteliminator),0,IF(OR(N$11=0,AF361+AV362-BM362&lt;=N$11),0,MIN(AF361+AV362-BM362-N$11,$C362-SUM($BU362:CC362))))</f>
        <v>0</v>
      </c>
      <c r="CE362" s="174">
        <f ca="1">IF(NOT(debteliminator),0,IF(OR(O$11=0,AG361+AW362-BN362&lt;=O$11),0,MIN(AG361+AW362-BN362-O$11,$C362-SUM($BU362:CD362))))</f>
        <v>0</v>
      </c>
      <c r="CF362" s="174">
        <f ca="1">IF(NOT(debteliminator),0,IF(OR(P$11=0,AH361+AX362-BO362&lt;=P$11),0,MIN(AH361+AX362-BO362-P$11,$C362-SUM($BU362:CE362))))</f>
        <v>0</v>
      </c>
      <c r="CG362" s="174">
        <f ca="1">IF(NOT(debteliminator),0,IF(OR(Q$11=0,AI361+AY362-BP362&lt;=Q$11),0,MIN(AI361+AY362-BP362-Q$11,$C362-SUM($BU362:CF362))))</f>
        <v>0</v>
      </c>
      <c r="CH362" s="174">
        <f ca="1">IF(NOT(debteliminator),0,IF(OR(R$11=0,AJ361+AZ362-BQ362&lt;=R$11),0,MIN(AJ361+AZ362-BQ362-R$11,$C362-SUM($BU362:CG362))))</f>
        <v>0</v>
      </c>
      <c r="CI362" s="174">
        <f ca="1">IF(NOT(debteliminator),0,IF(OR(S$11=0,AK361+BA362-BR362&lt;=S$11),0,MIN(AK361+BA362-BR362-S$11,$C362-SUM($BU362:CH362))))</f>
        <v>0</v>
      </c>
      <c r="CJ362" s="177">
        <f t="shared" ca="1" si="211"/>
        <v>0</v>
      </c>
      <c r="CL362" s="178">
        <f t="shared" ca="1" si="214"/>
        <v>0</v>
      </c>
      <c r="CM362" s="174">
        <f ca="1">IF(X361&lt;=0,0,IF($C362-$CJ362&lt;=SUM($CL362:CL362),0,IF(BE362+$C362-$CJ362-SUM($CL362:CL362)&gt;X361+AN362,X361+AN362-BE362,$C362-$CJ362-SUM($CL362:CL362))))</f>
        <v>0</v>
      </c>
      <c r="CN362" s="174">
        <f ca="1">IF(Y361&lt;=0,0,IF($C362-$CJ362&lt;=SUM($CL362:CM362),0,IF(BF362+$C362-$CJ362-SUM($CL362:CM362)&gt;Y361+AO362,Y361+AO362-BF362,$C362-$CJ362-SUM($CL362:CM362))))</f>
        <v>0</v>
      </c>
      <c r="CO362" s="174">
        <f ca="1">IF(Z361&lt;=0,0,IF($C362-$CJ362&lt;=SUM($CL362:CN362),0,IF(BG362+$C362-$CJ362-SUM($CL362:CN362)&gt;Z361+AP362,Z361+AP362-BG362,$C362-$CJ362-SUM($CL362:CN362))))</f>
        <v>0</v>
      </c>
      <c r="CP362" s="174">
        <f ca="1">IF(AA361&lt;=0,0,IF($C362-$CJ362&lt;=SUM($CL362:CO362),0,IF(BH362+$C362-$CJ362-SUM($CL362:CO362)&gt;AA361+AQ362,AA361+AQ362-BH362,$C362-$CJ362-SUM($CL362:CO362))))</f>
        <v>0</v>
      </c>
      <c r="CQ362" s="174">
        <f ca="1">IF(AB361&lt;=0,0,IF($C362-$CJ362&lt;=SUM($CL362:CP362),0,IF(BI362+$C362-$CJ362-SUM($CL362:CP362)&gt;AB361+AR362,AB361+AR362-BI362,$C362-$CJ362-SUM($CL362:CP362))))</f>
        <v>0</v>
      </c>
      <c r="CR362" s="174">
        <f ca="1">IF(AC361&lt;=0,0,IF($C362-$CJ362&lt;=SUM($CL362:CQ362),0,IF(BJ362+$C362-$CJ362-SUM($CL362:CQ362)&gt;AC361+AS362,AC361+AS362-BJ362,$C362-$CJ362-SUM($CL362:CQ362))))</f>
        <v>0</v>
      </c>
      <c r="CS362" s="174">
        <f ca="1">IF(AD361&lt;=0,0,IF($C362-$CJ362&lt;=SUM($CL362:CR362),0,IF(BK362+$C362-$CJ362-SUM($CL362:CR362)&gt;AD361+AT362,AD361+AT362-BK362,$C362-$CJ362-SUM($CL362:CR362))))</f>
        <v>0</v>
      </c>
      <c r="CT362" s="174">
        <f ca="1">IF(AE361&lt;=0,0,IF($C362-$CJ362&lt;=SUM($CL362:CS362),0,IF(BL362+$C362-$CJ362-SUM($CL362:CS362)&gt;AE361+AU362,AE361+AU362-BL362,$C362-$CJ362-SUM($CL362:CS362))))</f>
        <v>0</v>
      </c>
      <c r="CU362" s="174">
        <f ca="1">IF(AF361&lt;=0,0,IF($C362-$CJ362&lt;=SUM($CL362:CT362),0,IF(BM362+$C362-$CJ362-SUM($CL362:CT362)&gt;AF361+AV362,AF361+AV362-BM362,$C362-$CJ362-SUM($CL362:CT362))))</f>
        <v>0</v>
      </c>
      <c r="CV362" s="174">
        <f ca="1">IF(AG361&lt;=0,0,IF($C362-$CJ362&lt;=SUM($CL362:CU362),0,IF(BN362+$C362-$CJ362-SUM($CL362:CU362)&gt;AG361+AW362,AG361+AW362-BN362,$C362-$CJ362-SUM($CL362:CU362))))</f>
        <v>0</v>
      </c>
      <c r="CW362" s="174">
        <f ca="1">IF(AH361&lt;=0,0,IF($C362-$CJ362&lt;=SUM($CL362:CV362),0,IF(BO362+$C362-$CJ362-SUM($CL362:CV362)&gt;AH361+AX362,AH361+AX362-BO362,$C362-$CJ362-SUM($CL362:CV362))))</f>
        <v>0</v>
      </c>
      <c r="CX362" s="174">
        <f ca="1">IF(AI361&lt;=0,0,IF($C362-$CJ362&lt;=SUM($CL362:CW362),0,IF(BP362+$C362-$CJ362-SUM($CL362:CW362)&gt;AI361+AY362,AI361+AY362-BP362,$C362-$CJ362-SUM($CL362:CW362))))</f>
        <v>0</v>
      </c>
      <c r="CY362" s="174">
        <f ca="1">IF(AJ361&lt;=0,0,IF($C362-$CJ362&lt;=SUM($CL362:CX362),0,IF(BQ362+$C362-$CJ362-SUM($CL362:CX362)&gt;AJ361+AZ362,AJ361+AZ362-BQ362,$C362-$CJ362-SUM($CL362:CX362))))</f>
        <v>0</v>
      </c>
      <c r="CZ362" s="174">
        <f ca="1">IF(AK361&lt;=0,0,IF($C362-$CJ362&lt;=SUM($CL362:CY362),0,IF(BR362+$C362-$CJ362-SUM($CL362:CY362)&gt;AK361+BA362,AK361+BA362-BR362,$C362-$CJ362-SUM($CL362:CY362))))</f>
        <v>0</v>
      </c>
      <c r="DA362" s="176"/>
      <c r="DB362" s="176"/>
    </row>
    <row r="363" spans="1:106">
      <c r="A363" s="165" t="str">
        <f t="shared" ca="1" si="200"/>
        <v/>
      </c>
      <c r="B363" s="166" t="e">
        <f t="shared" ca="1" si="212"/>
        <v>#N/A</v>
      </c>
      <c r="C363" s="169" t="str">
        <f ca="1">IF(A363="","",IF(debteliminator,IF(($E$7-BS363)&lt;0,0,$E$7-BS363),0)+D363)</f>
        <v/>
      </c>
      <c r="D363" s="420"/>
      <c r="E363" s="172">
        <f t="shared" ca="1" si="213"/>
        <v>0</v>
      </c>
      <c r="F363" s="172">
        <f t="shared" ca="1" si="215"/>
        <v>0</v>
      </c>
      <c r="G363" s="172">
        <f t="shared" ca="1" si="216"/>
        <v>0</v>
      </c>
      <c r="H363" s="172">
        <f t="shared" ca="1" si="217"/>
        <v>0</v>
      </c>
      <c r="I363" s="172">
        <f t="shared" ca="1" si="218"/>
        <v>0</v>
      </c>
      <c r="J363" s="172">
        <f t="shared" ca="1" si="219"/>
        <v>0</v>
      </c>
      <c r="K363" s="172">
        <f t="shared" ca="1" si="220"/>
        <v>0</v>
      </c>
      <c r="L363" s="172">
        <f t="shared" ca="1" si="221"/>
        <v>0</v>
      </c>
      <c r="M363" s="172">
        <f t="shared" ca="1" si="222"/>
        <v>0</v>
      </c>
      <c r="N363" s="172">
        <f t="shared" ca="1" si="223"/>
        <v>0</v>
      </c>
      <c r="O363" s="172">
        <f t="shared" ca="1" si="224"/>
        <v>0</v>
      </c>
      <c r="P363" s="172">
        <f t="shared" ca="1" si="225"/>
        <v>0</v>
      </c>
      <c r="Q363" s="172">
        <f t="shared" ca="1" si="226"/>
        <v>0</v>
      </c>
      <c r="R363" s="172">
        <f t="shared" ca="1" si="227"/>
        <v>0</v>
      </c>
      <c r="S363" s="172">
        <f t="shared" ca="1" si="228"/>
        <v>0</v>
      </c>
      <c r="U363" s="169">
        <f t="shared" ca="1" si="201"/>
        <v>0</v>
      </c>
      <c r="V363" s="173">
        <f t="shared" ca="1" si="202"/>
        <v>0</v>
      </c>
      <c r="W363" s="174">
        <f t="shared" ca="1" si="203"/>
        <v>0</v>
      </c>
      <c r="X363" s="174">
        <f t="shared" ca="1" si="229"/>
        <v>0</v>
      </c>
      <c r="Y363" s="174">
        <f t="shared" ca="1" si="229"/>
        <v>0</v>
      </c>
      <c r="Z363" s="174">
        <f t="shared" ca="1" si="229"/>
        <v>0</v>
      </c>
      <c r="AA363" s="174">
        <f t="shared" ca="1" si="229"/>
        <v>0</v>
      </c>
      <c r="AB363" s="174">
        <f t="shared" ca="1" si="229"/>
        <v>0</v>
      </c>
      <c r="AC363" s="174">
        <f t="shared" ca="1" si="229"/>
        <v>0</v>
      </c>
      <c r="AD363" s="174">
        <f t="shared" ca="1" si="229"/>
        <v>0</v>
      </c>
      <c r="AE363" s="174">
        <f t="shared" ca="1" si="229"/>
        <v>0</v>
      </c>
      <c r="AF363" s="174">
        <f t="shared" ca="1" si="229"/>
        <v>0</v>
      </c>
      <c r="AG363" s="174">
        <f t="shared" ca="1" si="229"/>
        <v>0</v>
      </c>
      <c r="AH363" s="174">
        <f t="shared" ca="1" si="229"/>
        <v>0</v>
      </c>
      <c r="AI363" s="174">
        <f t="shared" ca="1" si="229"/>
        <v>0</v>
      </c>
      <c r="AJ363" s="174">
        <f t="shared" ca="1" si="229"/>
        <v>0</v>
      </c>
      <c r="AK363" s="174">
        <f t="shared" ca="1" si="229"/>
        <v>0</v>
      </c>
      <c r="AL363" s="179"/>
      <c r="AM363" s="174">
        <f t="shared" ca="1" si="205"/>
        <v>0</v>
      </c>
      <c r="AN363" s="174">
        <f t="shared" ca="1" si="230"/>
        <v>0</v>
      </c>
      <c r="AO363" s="174">
        <f t="shared" ca="1" si="230"/>
        <v>0</v>
      </c>
      <c r="AP363" s="174">
        <f t="shared" ca="1" si="230"/>
        <v>0</v>
      </c>
      <c r="AQ363" s="174">
        <f t="shared" ca="1" si="230"/>
        <v>0</v>
      </c>
      <c r="AR363" s="174">
        <f t="shared" ca="1" si="230"/>
        <v>0</v>
      </c>
      <c r="AS363" s="174">
        <f t="shared" ca="1" si="230"/>
        <v>0</v>
      </c>
      <c r="AT363" s="174">
        <f t="shared" ca="1" si="230"/>
        <v>0</v>
      </c>
      <c r="AU363" s="174">
        <f t="shared" ca="1" si="230"/>
        <v>0</v>
      </c>
      <c r="AV363" s="174">
        <f t="shared" ca="1" si="230"/>
        <v>0</v>
      </c>
      <c r="AW363" s="174">
        <f t="shared" ca="1" si="230"/>
        <v>0</v>
      </c>
      <c r="AX363" s="174">
        <f t="shared" ca="1" si="230"/>
        <v>0</v>
      </c>
      <c r="AY363" s="174">
        <f t="shared" ca="1" si="230"/>
        <v>0</v>
      </c>
      <c r="AZ363" s="174">
        <f t="shared" ca="1" si="230"/>
        <v>0</v>
      </c>
      <c r="BA363" s="174">
        <f t="shared" ca="1" si="230"/>
        <v>0</v>
      </c>
      <c r="BB363" s="175">
        <f t="shared" ca="1" si="207"/>
        <v>0</v>
      </c>
      <c r="BC363" s="176"/>
      <c r="BD363" s="174">
        <f t="shared" ca="1" si="208"/>
        <v>0</v>
      </c>
      <c r="BE363" s="174">
        <f t="shared" ca="1" si="231"/>
        <v>0</v>
      </c>
      <c r="BF363" s="174">
        <f t="shared" ca="1" si="231"/>
        <v>0</v>
      </c>
      <c r="BG363" s="174">
        <f t="shared" ca="1" si="231"/>
        <v>0</v>
      </c>
      <c r="BH363" s="174">
        <f t="shared" ca="1" si="231"/>
        <v>0</v>
      </c>
      <c r="BI363" s="174">
        <f t="shared" ca="1" si="231"/>
        <v>0</v>
      </c>
      <c r="BJ363" s="174">
        <f t="shared" ca="1" si="231"/>
        <v>0</v>
      </c>
      <c r="BK363" s="174">
        <f t="shared" ca="1" si="231"/>
        <v>0</v>
      </c>
      <c r="BL363" s="174">
        <f t="shared" ca="1" si="231"/>
        <v>0</v>
      </c>
      <c r="BM363" s="174">
        <f t="shared" ca="1" si="231"/>
        <v>0</v>
      </c>
      <c r="BN363" s="174">
        <f t="shared" ca="1" si="231"/>
        <v>0</v>
      </c>
      <c r="BO363" s="174">
        <f t="shared" ca="1" si="231"/>
        <v>0</v>
      </c>
      <c r="BP363" s="174">
        <f t="shared" ca="1" si="231"/>
        <v>0</v>
      </c>
      <c r="BQ363" s="174">
        <f t="shared" ca="1" si="231"/>
        <v>0</v>
      </c>
      <c r="BR363" s="174">
        <f t="shared" ca="1" si="231"/>
        <v>0</v>
      </c>
      <c r="BS363" s="177">
        <f t="shared" ca="1" si="210"/>
        <v>0</v>
      </c>
      <c r="BT363" s="175"/>
      <c r="BU363" s="178">
        <f ca="1">IF(NOT(debteliminator),0,IF(OR(E$11=0,W362+AM363-BD363&lt;=E$11),0,MIN(W362+AM363-BD363-E$11,$C363)))</f>
        <v>0</v>
      </c>
      <c r="BV363" s="174">
        <f ca="1">IF(NOT(debteliminator),0,IF(OR(F$11=0,X362+AN363-BE363&lt;=F$11),0,MIN(X362+AN363-BE363-F$11,$C363-SUM($BU363:BU363))))</f>
        <v>0</v>
      </c>
      <c r="BW363" s="174">
        <f ca="1">IF(NOT(debteliminator),0,IF(OR(G$11=0,Y362+AO363-BF363&lt;=G$11),0,MIN(Y362+AO363-BF363-G$11,$C363-SUM($BU363:BV363))))</f>
        <v>0</v>
      </c>
      <c r="BX363" s="174">
        <f ca="1">IF(NOT(debteliminator),0,IF(OR(H$11=0,Z362+AP363-BG363&lt;=H$11),0,MIN(Z362+AP363-BG363-H$11,$C363-SUM($BU363:BW363))))</f>
        <v>0</v>
      </c>
      <c r="BY363" s="174">
        <f ca="1">IF(NOT(debteliminator),0,IF(OR(I$11=0,AA362+AQ363-BH363&lt;=I$11),0,MIN(AA362+AQ363-BH363-I$11,$C363-SUM($BU363:BX363))))</f>
        <v>0</v>
      </c>
      <c r="BZ363" s="174">
        <f ca="1">IF(NOT(debteliminator),0,IF(OR(J$11=0,AB362+AR363-BI363&lt;=J$11),0,MIN(AB362+AR363-BI363-J$11,$C363-SUM($BU363:BY363))))</f>
        <v>0</v>
      </c>
      <c r="CA363" s="174">
        <f ca="1">IF(NOT(debteliminator),0,IF(OR(K$11=0,AC362+AS363-BJ363&lt;=K$11),0,MIN(AC362+AS363-BJ363-K$11,$C363-SUM($BU363:BZ363))))</f>
        <v>0</v>
      </c>
      <c r="CB363" s="174">
        <f ca="1">IF(NOT(debteliminator),0,IF(OR(L$11=0,AD362+AT363-BK363&lt;=L$11),0,MIN(AD362+AT363-BK363-L$11,$C363-SUM($BU363:CA363))))</f>
        <v>0</v>
      </c>
      <c r="CC363" s="174">
        <f ca="1">IF(NOT(debteliminator),0,IF(OR(M$11=0,AE362+AU363-BL363&lt;=M$11),0,MIN(AE362+AU363-BL363-M$11,$C363-SUM($BU363:CB363))))</f>
        <v>0</v>
      </c>
      <c r="CD363" s="174">
        <f ca="1">IF(NOT(debteliminator),0,IF(OR(N$11=0,AF362+AV363-BM363&lt;=N$11),0,MIN(AF362+AV363-BM363-N$11,$C363-SUM($BU363:CC363))))</f>
        <v>0</v>
      </c>
      <c r="CE363" s="174">
        <f ca="1">IF(NOT(debteliminator),0,IF(OR(O$11=0,AG362+AW363-BN363&lt;=O$11),0,MIN(AG362+AW363-BN363-O$11,$C363-SUM($BU363:CD363))))</f>
        <v>0</v>
      </c>
      <c r="CF363" s="174">
        <f ca="1">IF(NOT(debteliminator),0,IF(OR(P$11=0,AH362+AX363-BO363&lt;=P$11),0,MIN(AH362+AX363-BO363-P$11,$C363-SUM($BU363:CE363))))</f>
        <v>0</v>
      </c>
      <c r="CG363" s="174">
        <f ca="1">IF(NOT(debteliminator),0,IF(OR(Q$11=0,AI362+AY363-BP363&lt;=Q$11),0,MIN(AI362+AY363-BP363-Q$11,$C363-SUM($BU363:CF363))))</f>
        <v>0</v>
      </c>
      <c r="CH363" s="174">
        <f ca="1">IF(NOT(debteliminator),0,IF(OR(R$11=0,AJ362+AZ363-BQ363&lt;=R$11),0,MIN(AJ362+AZ363-BQ363-R$11,$C363-SUM($BU363:CG363))))</f>
        <v>0</v>
      </c>
      <c r="CI363" s="174">
        <f ca="1">IF(NOT(debteliminator),0,IF(OR(S$11=0,AK362+BA363-BR363&lt;=S$11),0,MIN(AK362+BA363-BR363-S$11,$C363-SUM($BU363:CH363))))</f>
        <v>0</v>
      </c>
      <c r="CJ363" s="177">
        <f t="shared" ca="1" si="211"/>
        <v>0</v>
      </c>
      <c r="CL363" s="178">
        <f t="shared" ca="1" si="214"/>
        <v>0</v>
      </c>
      <c r="CM363" s="174">
        <f ca="1">IF(X362&lt;=0,0,IF($C363-$CJ363&lt;=SUM($CL363:CL363),0,IF(BE363+$C363-$CJ363-SUM($CL363:CL363)&gt;X362+AN363,X362+AN363-BE363,$C363-$CJ363-SUM($CL363:CL363))))</f>
        <v>0</v>
      </c>
      <c r="CN363" s="174">
        <f ca="1">IF(Y362&lt;=0,0,IF($C363-$CJ363&lt;=SUM($CL363:CM363),0,IF(BF363+$C363-$CJ363-SUM($CL363:CM363)&gt;Y362+AO363,Y362+AO363-BF363,$C363-$CJ363-SUM($CL363:CM363))))</f>
        <v>0</v>
      </c>
      <c r="CO363" s="174">
        <f ca="1">IF(Z362&lt;=0,0,IF($C363-$CJ363&lt;=SUM($CL363:CN363),0,IF(BG363+$C363-$CJ363-SUM($CL363:CN363)&gt;Z362+AP363,Z362+AP363-BG363,$C363-$CJ363-SUM($CL363:CN363))))</f>
        <v>0</v>
      </c>
      <c r="CP363" s="174">
        <f ca="1">IF(AA362&lt;=0,0,IF($C363-$CJ363&lt;=SUM($CL363:CO363),0,IF(BH363+$C363-$CJ363-SUM($CL363:CO363)&gt;AA362+AQ363,AA362+AQ363-BH363,$C363-$CJ363-SUM($CL363:CO363))))</f>
        <v>0</v>
      </c>
      <c r="CQ363" s="174">
        <f ca="1">IF(AB362&lt;=0,0,IF($C363-$CJ363&lt;=SUM($CL363:CP363),0,IF(BI363+$C363-$CJ363-SUM($CL363:CP363)&gt;AB362+AR363,AB362+AR363-BI363,$C363-$CJ363-SUM($CL363:CP363))))</f>
        <v>0</v>
      </c>
      <c r="CR363" s="174">
        <f ca="1">IF(AC362&lt;=0,0,IF($C363-$CJ363&lt;=SUM($CL363:CQ363),0,IF(BJ363+$C363-$CJ363-SUM($CL363:CQ363)&gt;AC362+AS363,AC362+AS363-BJ363,$C363-$CJ363-SUM($CL363:CQ363))))</f>
        <v>0</v>
      </c>
      <c r="CS363" s="174">
        <f ca="1">IF(AD362&lt;=0,0,IF($C363-$CJ363&lt;=SUM($CL363:CR363),0,IF(BK363+$C363-$CJ363-SUM($CL363:CR363)&gt;AD362+AT363,AD362+AT363-BK363,$C363-$CJ363-SUM($CL363:CR363))))</f>
        <v>0</v>
      </c>
      <c r="CT363" s="174">
        <f ca="1">IF(AE362&lt;=0,0,IF($C363-$CJ363&lt;=SUM($CL363:CS363),0,IF(BL363+$C363-$CJ363-SUM($CL363:CS363)&gt;AE362+AU363,AE362+AU363-BL363,$C363-$CJ363-SUM($CL363:CS363))))</f>
        <v>0</v>
      </c>
      <c r="CU363" s="174">
        <f ca="1">IF(AF362&lt;=0,0,IF($C363-$CJ363&lt;=SUM($CL363:CT363),0,IF(BM363+$C363-$CJ363-SUM($CL363:CT363)&gt;AF362+AV363,AF362+AV363-BM363,$C363-$CJ363-SUM($CL363:CT363))))</f>
        <v>0</v>
      </c>
      <c r="CV363" s="174">
        <f ca="1">IF(AG362&lt;=0,0,IF($C363-$CJ363&lt;=SUM($CL363:CU363),0,IF(BN363+$C363-$CJ363-SUM($CL363:CU363)&gt;AG362+AW363,AG362+AW363-BN363,$C363-$CJ363-SUM($CL363:CU363))))</f>
        <v>0</v>
      </c>
      <c r="CW363" s="174">
        <f ca="1">IF(AH362&lt;=0,0,IF($C363-$CJ363&lt;=SUM($CL363:CV363),0,IF(BO363+$C363-$CJ363-SUM($CL363:CV363)&gt;AH362+AX363,AH362+AX363-BO363,$C363-$CJ363-SUM($CL363:CV363))))</f>
        <v>0</v>
      </c>
      <c r="CX363" s="174">
        <f ca="1">IF(AI362&lt;=0,0,IF($C363-$CJ363&lt;=SUM($CL363:CW363),0,IF(BP363+$C363-$CJ363-SUM($CL363:CW363)&gt;AI362+AY363,AI362+AY363-BP363,$C363-$CJ363-SUM($CL363:CW363))))</f>
        <v>0</v>
      </c>
      <c r="CY363" s="174">
        <f ca="1">IF(AJ362&lt;=0,0,IF($C363-$CJ363&lt;=SUM($CL363:CX363),0,IF(BQ363+$C363-$CJ363-SUM($CL363:CX363)&gt;AJ362+AZ363,AJ362+AZ363-BQ363,$C363-$CJ363-SUM($CL363:CX363))))</f>
        <v>0</v>
      </c>
      <c r="CZ363" s="174">
        <f ca="1">IF(AK362&lt;=0,0,IF($C363-$CJ363&lt;=SUM($CL363:CY363),0,IF(BR363+$C363-$CJ363-SUM($CL363:CY363)&gt;AK362+BA363,AK362+BA363-BR363,$C363-$CJ363-SUM($CL363:CY363))))</f>
        <v>0</v>
      </c>
      <c r="DA363" s="176"/>
      <c r="DB363" s="176"/>
    </row>
    <row r="364" spans="1:106">
      <c r="A364" s="165" t="str">
        <f t="shared" ca="1" si="200"/>
        <v/>
      </c>
      <c r="B364" s="166" t="e">
        <f t="shared" ca="1" si="212"/>
        <v>#N/A</v>
      </c>
      <c r="C364" s="169" t="str">
        <f ca="1">IF(A364="","",IF(debteliminator,IF(($E$7-BS364)&lt;0,0,$E$7-BS364),0)+D364)</f>
        <v/>
      </c>
      <c r="D364" s="420"/>
      <c r="E364" s="172">
        <f t="shared" ca="1" si="213"/>
        <v>0</v>
      </c>
      <c r="F364" s="172">
        <f t="shared" ca="1" si="215"/>
        <v>0</v>
      </c>
      <c r="G364" s="172">
        <f t="shared" ca="1" si="216"/>
        <v>0</v>
      </c>
      <c r="H364" s="172">
        <f t="shared" ca="1" si="217"/>
        <v>0</v>
      </c>
      <c r="I364" s="172">
        <f t="shared" ca="1" si="218"/>
        <v>0</v>
      </c>
      <c r="J364" s="172">
        <f t="shared" ca="1" si="219"/>
        <v>0</v>
      </c>
      <c r="K364" s="172">
        <f t="shared" ca="1" si="220"/>
        <v>0</v>
      </c>
      <c r="L364" s="172">
        <f t="shared" ca="1" si="221"/>
        <v>0</v>
      </c>
      <c r="M364" s="172">
        <f t="shared" ca="1" si="222"/>
        <v>0</v>
      </c>
      <c r="N364" s="172">
        <f t="shared" ca="1" si="223"/>
        <v>0</v>
      </c>
      <c r="O364" s="172">
        <f t="shared" ca="1" si="224"/>
        <v>0</v>
      </c>
      <c r="P364" s="172">
        <f t="shared" ca="1" si="225"/>
        <v>0</v>
      </c>
      <c r="Q364" s="172">
        <f t="shared" ca="1" si="226"/>
        <v>0</v>
      </c>
      <c r="R364" s="172">
        <f t="shared" ca="1" si="227"/>
        <v>0</v>
      </c>
      <c r="S364" s="172">
        <f t="shared" ca="1" si="228"/>
        <v>0</v>
      </c>
      <c r="U364" s="169">
        <f t="shared" ca="1" si="201"/>
        <v>0</v>
      </c>
      <c r="V364" s="173">
        <f t="shared" ca="1" si="202"/>
        <v>0</v>
      </c>
      <c r="W364" s="174">
        <f t="shared" ca="1" si="203"/>
        <v>0</v>
      </c>
      <c r="X364" s="174">
        <f t="shared" ca="1" si="229"/>
        <v>0</v>
      </c>
      <c r="Y364" s="174">
        <f t="shared" ca="1" si="229"/>
        <v>0</v>
      </c>
      <c r="Z364" s="174">
        <f t="shared" ca="1" si="229"/>
        <v>0</v>
      </c>
      <c r="AA364" s="174">
        <f t="shared" ca="1" si="229"/>
        <v>0</v>
      </c>
      <c r="AB364" s="174">
        <f t="shared" ca="1" si="229"/>
        <v>0</v>
      </c>
      <c r="AC364" s="174">
        <f t="shared" ca="1" si="229"/>
        <v>0</v>
      </c>
      <c r="AD364" s="174">
        <f t="shared" ca="1" si="229"/>
        <v>0</v>
      </c>
      <c r="AE364" s="174">
        <f t="shared" ca="1" si="229"/>
        <v>0</v>
      </c>
      <c r="AF364" s="174">
        <f t="shared" ca="1" si="229"/>
        <v>0</v>
      </c>
      <c r="AG364" s="174">
        <f t="shared" ca="1" si="229"/>
        <v>0</v>
      </c>
      <c r="AH364" s="174">
        <f t="shared" ca="1" si="229"/>
        <v>0</v>
      </c>
      <c r="AI364" s="174">
        <f t="shared" ca="1" si="229"/>
        <v>0</v>
      </c>
      <c r="AJ364" s="174">
        <f t="shared" ca="1" si="229"/>
        <v>0</v>
      </c>
      <c r="AK364" s="174">
        <f t="shared" ca="1" si="229"/>
        <v>0</v>
      </c>
      <c r="AL364" s="179"/>
      <c r="AM364" s="174">
        <f t="shared" ca="1" si="205"/>
        <v>0</v>
      </c>
      <c r="AN364" s="174">
        <f t="shared" ca="1" si="230"/>
        <v>0</v>
      </c>
      <c r="AO364" s="174">
        <f t="shared" ca="1" si="230"/>
        <v>0</v>
      </c>
      <c r="AP364" s="174">
        <f t="shared" ca="1" si="230"/>
        <v>0</v>
      </c>
      <c r="AQ364" s="174">
        <f t="shared" ca="1" si="230"/>
        <v>0</v>
      </c>
      <c r="AR364" s="174">
        <f t="shared" ca="1" si="230"/>
        <v>0</v>
      </c>
      <c r="AS364" s="174">
        <f t="shared" ca="1" si="230"/>
        <v>0</v>
      </c>
      <c r="AT364" s="174">
        <f t="shared" ca="1" si="230"/>
        <v>0</v>
      </c>
      <c r="AU364" s="174">
        <f t="shared" ca="1" si="230"/>
        <v>0</v>
      </c>
      <c r="AV364" s="174">
        <f t="shared" ca="1" si="230"/>
        <v>0</v>
      </c>
      <c r="AW364" s="174">
        <f t="shared" ca="1" si="230"/>
        <v>0</v>
      </c>
      <c r="AX364" s="174">
        <f t="shared" ca="1" si="230"/>
        <v>0</v>
      </c>
      <c r="AY364" s="174">
        <f t="shared" ca="1" si="230"/>
        <v>0</v>
      </c>
      <c r="AZ364" s="174">
        <f t="shared" ca="1" si="230"/>
        <v>0</v>
      </c>
      <c r="BA364" s="174">
        <f t="shared" ca="1" si="230"/>
        <v>0</v>
      </c>
      <c r="BB364" s="175">
        <f t="shared" ca="1" si="207"/>
        <v>0</v>
      </c>
      <c r="BC364" s="176"/>
      <c r="BD364" s="174">
        <f t="shared" ca="1" si="208"/>
        <v>0</v>
      </c>
      <c r="BE364" s="174">
        <f t="shared" ca="1" si="231"/>
        <v>0</v>
      </c>
      <c r="BF364" s="174">
        <f t="shared" ca="1" si="231"/>
        <v>0</v>
      </c>
      <c r="BG364" s="174">
        <f t="shared" ca="1" si="231"/>
        <v>0</v>
      </c>
      <c r="BH364" s="174">
        <f t="shared" ca="1" si="231"/>
        <v>0</v>
      </c>
      <c r="BI364" s="174">
        <f t="shared" ca="1" si="231"/>
        <v>0</v>
      </c>
      <c r="BJ364" s="174">
        <f t="shared" ca="1" si="231"/>
        <v>0</v>
      </c>
      <c r="BK364" s="174">
        <f t="shared" ca="1" si="231"/>
        <v>0</v>
      </c>
      <c r="BL364" s="174">
        <f t="shared" ca="1" si="231"/>
        <v>0</v>
      </c>
      <c r="BM364" s="174">
        <f t="shared" ca="1" si="231"/>
        <v>0</v>
      </c>
      <c r="BN364" s="174">
        <f t="shared" ca="1" si="231"/>
        <v>0</v>
      </c>
      <c r="BO364" s="174">
        <f t="shared" ca="1" si="231"/>
        <v>0</v>
      </c>
      <c r="BP364" s="174">
        <f t="shared" ca="1" si="231"/>
        <v>0</v>
      </c>
      <c r="BQ364" s="174">
        <f t="shared" ca="1" si="231"/>
        <v>0</v>
      </c>
      <c r="BR364" s="174">
        <f t="shared" ca="1" si="231"/>
        <v>0</v>
      </c>
      <c r="BS364" s="177">
        <f t="shared" ca="1" si="210"/>
        <v>0</v>
      </c>
      <c r="BT364" s="175"/>
      <c r="BU364" s="178">
        <f ca="1">IF(NOT(debteliminator),0,IF(OR(E$11=0,W363+AM364-BD364&lt;=E$11),0,MIN(W363+AM364-BD364-E$11,$C364)))</f>
        <v>0</v>
      </c>
      <c r="BV364" s="174">
        <f ca="1">IF(NOT(debteliminator),0,IF(OR(F$11=0,X363+AN364-BE364&lt;=F$11),0,MIN(X363+AN364-BE364-F$11,$C364-SUM($BU364:BU364))))</f>
        <v>0</v>
      </c>
      <c r="BW364" s="174">
        <f ca="1">IF(NOT(debteliminator),0,IF(OR(G$11=0,Y363+AO364-BF364&lt;=G$11),0,MIN(Y363+AO364-BF364-G$11,$C364-SUM($BU364:BV364))))</f>
        <v>0</v>
      </c>
      <c r="BX364" s="174">
        <f ca="1">IF(NOT(debteliminator),0,IF(OR(H$11=0,Z363+AP364-BG364&lt;=H$11),0,MIN(Z363+AP364-BG364-H$11,$C364-SUM($BU364:BW364))))</f>
        <v>0</v>
      </c>
      <c r="BY364" s="174">
        <f ca="1">IF(NOT(debteliminator),0,IF(OR(I$11=0,AA363+AQ364-BH364&lt;=I$11),0,MIN(AA363+AQ364-BH364-I$11,$C364-SUM($BU364:BX364))))</f>
        <v>0</v>
      </c>
      <c r="BZ364" s="174">
        <f ca="1">IF(NOT(debteliminator),0,IF(OR(J$11=0,AB363+AR364-BI364&lt;=J$11),0,MIN(AB363+AR364-BI364-J$11,$C364-SUM($BU364:BY364))))</f>
        <v>0</v>
      </c>
      <c r="CA364" s="174">
        <f ca="1">IF(NOT(debteliminator),0,IF(OR(K$11=0,AC363+AS364-BJ364&lt;=K$11),0,MIN(AC363+AS364-BJ364-K$11,$C364-SUM($BU364:BZ364))))</f>
        <v>0</v>
      </c>
      <c r="CB364" s="174">
        <f ca="1">IF(NOT(debteliminator),0,IF(OR(L$11=0,AD363+AT364-BK364&lt;=L$11),0,MIN(AD363+AT364-BK364-L$11,$C364-SUM($BU364:CA364))))</f>
        <v>0</v>
      </c>
      <c r="CC364" s="174">
        <f ca="1">IF(NOT(debteliminator),0,IF(OR(M$11=0,AE363+AU364-BL364&lt;=M$11),0,MIN(AE363+AU364-BL364-M$11,$C364-SUM($BU364:CB364))))</f>
        <v>0</v>
      </c>
      <c r="CD364" s="174">
        <f ca="1">IF(NOT(debteliminator),0,IF(OR(N$11=0,AF363+AV364-BM364&lt;=N$11),0,MIN(AF363+AV364-BM364-N$11,$C364-SUM($BU364:CC364))))</f>
        <v>0</v>
      </c>
      <c r="CE364" s="174">
        <f ca="1">IF(NOT(debteliminator),0,IF(OR(O$11=0,AG363+AW364-BN364&lt;=O$11),0,MIN(AG363+AW364-BN364-O$11,$C364-SUM($BU364:CD364))))</f>
        <v>0</v>
      </c>
      <c r="CF364" s="174">
        <f ca="1">IF(NOT(debteliminator),0,IF(OR(P$11=0,AH363+AX364-BO364&lt;=P$11),0,MIN(AH363+AX364-BO364-P$11,$C364-SUM($BU364:CE364))))</f>
        <v>0</v>
      </c>
      <c r="CG364" s="174">
        <f ca="1">IF(NOT(debteliminator),0,IF(OR(Q$11=0,AI363+AY364-BP364&lt;=Q$11),0,MIN(AI363+AY364-BP364-Q$11,$C364-SUM($BU364:CF364))))</f>
        <v>0</v>
      </c>
      <c r="CH364" s="174">
        <f ca="1">IF(NOT(debteliminator),0,IF(OR(R$11=0,AJ363+AZ364-BQ364&lt;=R$11),0,MIN(AJ363+AZ364-BQ364-R$11,$C364-SUM($BU364:CG364))))</f>
        <v>0</v>
      </c>
      <c r="CI364" s="174">
        <f ca="1">IF(NOT(debteliminator),0,IF(OR(S$11=0,AK363+BA364-BR364&lt;=S$11),0,MIN(AK363+BA364-BR364-S$11,$C364-SUM($BU364:CH364))))</f>
        <v>0</v>
      </c>
      <c r="CJ364" s="177">
        <f t="shared" ca="1" si="211"/>
        <v>0</v>
      </c>
      <c r="CL364" s="178">
        <f t="shared" ca="1" si="214"/>
        <v>0</v>
      </c>
      <c r="CM364" s="174">
        <f ca="1">IF(X363&lt;=0,0,IF($C364-$CJ364&lt;=SUM($CL364:CL364),0,IF(BE364+$C364-$CJ364-SUM($CL364:CL364)&gt;X363+AN364,X363+AN364-BE364,$C364-$CJ364-SUM($CL364:CL364))))</f>
        <v>0</v>
      </c>
      <c r="CN364" s="174">
        <f ca="1">IF(Y363&lt;=0,0,IF($C364-$CJ364&lt;=SUM($CL364:CM364),0,IF(BF364+$C364-$CJ364-SUM($CL364:CM364)&gt;Y363+AO364,Y363+AO364-BF364,$C364-$CJ364-SUM($CL364:CM364))))</f>
        <v>0</v>
      </c>
      <c r="CO364" s="174">
        <f ca="1">IF(Z363&lt;=0,0,IF($C364-$CJ364&lt;=SUM($CL364:CN364),0,IF(BG364+$C364-$CJ364-SUM($CL364:CN364)&gt;Z363+AP364,Z363+AP364-BG364,$C364-$CJ364-SUM($CL364:CN364))))</f>
        <v>0</v>
      </c>
      <c r="CP364" s="174">
        <f ca="1">IF(AA363&lt;=0,0,IF($C364-$CJ364&lt;=SUM($CL364:CO364),0,IF(BH364+$C364-$CJ364-SUM($CL364:CO364)&gt;AA363+AQ364,AA363+AQ364-BH364,$C364-$CJ364-SUM($CL364:CO364))))</f>
        <v>0</v>
      </c>
      <c r="CQ364" s="174">
        <f ca="1">IF(AB363&lt;=0,0,IF($C364-$CJ364&lt;=SUM($CL364:CP364),0,IF(BI364+$C364-$CJ364-SUM($CL364:CP364)&gt;AB363+AR364,AB363+AR364-BI364,$C364-$CJ364-SUM($CL364:CP364))))</f>
        <v>0</v>
      </c>
      <c r="CR364" s="174">
        <f ca="1">IF(AC363&lt;=0,0,IF($C364-$CJ364&lt;=SUM($CL364:CQ364),0,IF(BJ364+$C364-$CJ364-SUM($CL364:CQ364)&gt;AC363+AS364,AC363+AS364-BJ364,$C364-$CJ364-SUM($CL364:CQ364))))</f>
        <v>0</v>
      </c>
      <c r="CS364" s="174">
        <f ca="1">IF(AD363&lt;=0,0,IF($C364-$CJ364&lt;=SUM($CL364:CR364),0,IF(BK364+$C364-$CJ364-SUM($CL364:CR364)&gt;AD363+AT364,AD363+AT364-BK364,$C364-$CJ364-SUM($CL364:CR364))))</f>
        <v>0</v>
      </c>
      <c r="CT364" s="174">
        <f ca="1">IF(AE363&lt;=0,0,IF($C364-$CJ364&lt;=SUM($CL364:CS364),0,IF(BL364+$C364-$CJ364-SUM($CL364:CS364)&gt;AE363+AU364,AE363+AU364-BL364,$C364-$CJ364-SUM($CL364:CS364))))</f>
        <v>0</v>
      </c>
      <c r="CU364" s="174">
        <f ca="1">IF(AF363&lt;=0,0,IF($C364-$CJ364&lt;=SUM($CL364:CT364),0,IF(BM364+$C364-$CJ364-SUM($CL364:CT364)&gt;AF363+AV364,AF363+AV364-BM364,$C364-$CJ364-SUM($CL364:CT364))))</f>
        <v>0</v>
      </c>
      <c r="CV364" s="174">
        <f ca="1">IF(AG363&lt;=0,0,IF($C364-$CJ364&lt;=SUM($CL364:CU364),0,IF(BN364+$C364-$CJ364-SUM($CL364:CU364)&gt;AG363+AW364,AG363+AW364-BN364,$C364-$CJ364-SUM($CL364:CU364))))</f>
        <v>0</v>
      </c>
      <c r="CW364" s="174">
        <f ca="1">IF(AH363&lt;=0,0,IF($C364-$CJ364&lt;=SUM($CL364:CV364),0,IF(BO364+$C364-$CJ364-SUM($CL364:CV364)&gt;AH363+AX364,AH363+AX364-BO364,$C364-$CJ364-SUM($CL364:CV364))))</f>
        <v>0</v>
      </c>
      <c r="CX364" s="174">
        <f ca="1">IF(AI363&lt;=0,0,IF($C364-$CJ364&lt;=SUM($CL364:CW364),0,IF(BP364+$C364-$CJ364-SUM($CL364:CW364)&gt;AI363+AY364,AI363+AY364-BP364,$C364-$CJ364-SUM($CL364:CW364))))</f>
        <v>0</v>
      </c>
      <c r="CY364" s="174">
        <f ca="1">IF(AJ363&lt;=0,0,IF($C364-$CJ364&lt;=SUM($CL364:CX364),0,IF(BQ364+$C364-$CJ364-SUM($CL364:CX364)&gt;AJ363+AZ364,AJ363+AZ364-BQ364,$C364-$CJ364-SUM($CL364:CX364))))</f>
        <v>0</v>
      </c>
      <c r="CZ364" s="174">
        <f ca="1">IF(AK363&lt;=0,0,IF($C364-$CJ364&lt;=SUM($CL364:CY364),0,IF(BR364+$C364-$CJ364-SUM($CL364:CY364)&gt;AK363+BA364,AK363+BA364-BR364,$C364-$CJ364-SUM($CL364:CY364))))</f>
        <v>0</v>
      </c>
      <c r="DA364" s="176"/>
      <c r="DB364" s="176"/>
    </row>
    <row r="365" spans="1:106">
      <c r="A365" s="165" t="str">
        <f t="shared" ca="1" si="200"/>
        <v/>
      </c>
      <c r="B365" s="166" t="e">
        <f t="shared" ca="1" si="212"/>
        <v>#N/A</v>
      </c>
      <c r="C365" s="169" t="str">
        <f ca="1">IF(A365="","",IF(debteliminator,IF(($E$7-BS365)&lt;0,0,$E$7-BS365),0)+D365)</f>
        <v/>
      </c>
      <c r="D365" s="420"/>
      <c r="E365" s="172">
        <f t="shared" ca="1" si="213"/>
        <v>0</v>
      </c>
      <c r="F365" s="172">
        <f t="shared" ca="1" si="215"/>
        <v>0</v>
      </c>
      <c r="G365" s="172">
        <f t="shared" ca="1" si="216"/>
        <v>0</v>
      </c>
      <c r="H365" s="172">
        <f t="shared" ca="1" si="217"/>
        <v>0</v>
      </c>
      <c r="I365" s="172">
        <f t="shared" ca="1" si="218"/>
        <v>0</v>
      </c>
      <c r="J365" s="172">
        <f t="shared" ca="1" si="219"/>
        <v>0</v>
      </c>
      <c r="K365" s="172">
        <f t="shared" ca="1" si="220"/>
        <v>0</v>
      </c>
      <c r="L365" s="172">
        <f t="shared" ca="1" si="221"/>
        <v>0</v>
      </c>
      <c r="M365" s="172">
        <f t="shared" ca="1" si="222"/>
        <v>0</v>
      </c>
      <c r="N365" s="172">
        <f t="shared" ca="1" si="223"/>
        <v>0</v>
      </c>
      <c r="O365" s="172">
        <f t="shared" ca="1" si="224"/>
        <v>0</v>
      </c>
      <c r="P365" s="172">
        <f t="shared" ca="1" si="225"/>
        <v>0</v>
      </c>
      <c r="Q365" s="172">
        <f t="shared" ca="1" si="226"/>
        <v>0</v>
      </c>
      <c r="R365" s="172">
        <f t="shared" ca="1" si="227"/>
        <v>0</v>
      </c>
      <c r="S365" s="172">
        <f t="shared" ca="1" si="228"/>
        <v>0</v>
      </c>
      <c r="U365" s="169">
        <f t="shared" ca="1" si="201"/>
        <v>0</v>
      </c>
      <c r="V365" s="173">
        <f t="shared" ca="1" si="202"/>
        <v>0</v>
      </c>
      <c r="W365" s="174">
        <f t="shared" ca="1" si="203"/>
        <v>0</v>
      </c>
      <c r="X365" s="174">
        <f t="shared" ca="1" si="229"/>
        <v>0</v>
      </c>
      <c r="Y365" s="174">
        <f t="shared" ca="1" si="229"/>
        <v>0</v>
      </c>
      <c r="Z365" s="174">
        <f t="shared" ca="1" si="229"/>
        <v>0</v>
      </c>
      <c r="AA365" s="174">
        <f t="shared" ca="1" si="229"/>
        <v>0</v>
      </c>
      <c r="AB365" s="174">
        <f t="shared" ca="1" si="229"/>
        <v>0</v>
      </c>
      <c r="AC365" s="174">
        <f t="shared" ca="1" si="229"/>
        <v>0</v>
      </c>
      <c r="AD365" s="174">
        <f t="shared" ca="1" si="229"/>
        <v>0</v>
      </c>
      <c r="AE365" s="174">
        <f t="shared" ca="1" si="229"/>
        <v>0</v>
      </c>
      <c r="AF365" s="174">
        <f t="shared" ca="1" si="229"/>
        <v>0</v>
      </c>
      <c r="AG365" s="174">
        <f t="shared" ca="1" si="229"/>
        <v>0</v>
      </c>
      <c r="AH365" s="174">
        <f t="shared" ca="1" si="229"/>
        <v>0</v>
      </c>
      <c r="AI365" s="174">
        <f t="shared" ca="1" si="229"/>
        <v>0</v>
      </c>
      <c r="AJ365" s="174">
        <f t="shared" ca="1" si="229"/>
        <v>0</v>
      </c>
      <c r="AK365" s="174">
        <f t="shared" ca="1" si="229"/>
        <v>0</v>
      </c>
      <c r="AL365" s="179"/>
      <c r="AM365" s="174">
        <f t="shared" ca="1" si="205"/>
        <v>0</v>
      </c>
      <c r="AN365" s="174">
        <f t="shared" ca="1" si="230"/>
        <v>0</v>
      </c>
      <c r="AO365" s="174">
        <f t="shared" ca="1" si="230"/>
        <v>0</v>
      </c>
      <c r="AP365" s="174">
        <f t="shared" ca="1" si="230"/>
        <v>0</v>
      </c>
      <c r="AQ365" s="174">
        <f t="shared" ca="1" si="230"/>
        <v>0</v>
      </c>
      <c r="AR365" s="174">
        <f t="shared" ca="1" si="230"/>
        <v>0</v>
      </c>
      <c r="AS365" s="174">
        <f t="shared" ca="1" si="230"/>
        <v>0</v>
      </c>
      <c r="AT365" s="174">
        <f t="shared" ca="1" si="230"/>
        <v>0</v>
      </c>
      <c r="AU365" s="174">
        <f t="shared" ca="1" si="230"/>
        <v>0</v>
      </c>
      <c r="AV365" s="174">
        <f t="shared" ca="1" si="230"/>
        <v>0</v>
      </c>
      <c r="AW365" s="174">
        <f t="shared" ca="1" si="230"/>
        <v>0</v>
      </c>
      <c r="AX365" s="174">
        <f t="shared" ca="1" si="230"/>
        <v>0</v>
      </c>
      <c r="AY365" s="174">
        <f t="shared" ca="1" si="230"/>
        <v>0</v>
      </c>
      <c r="AZ365" s="174">
        <f t="shared" ca="1" si="230"/>
        <v>0</v>
      </c>
      <c r="BA365" s="174">
        <f t="shared" ca="1" si="230"/>
        <v>0</v>
      </c>
      <c r="BB365" s="175">
        <f t="shared" ca="1" si="207"/>
        <v>0</v>
      </c>
      <c r="BC365" s="176"/>
      <c r="BD365" s="174">
        <f t="shared" ca="1" si="208"/>
        <v>0</v>
      </c>
      <c r="BE365" s="174">
        <f t="shared" ca="1" si="231"/>
        <v>0</v>
      </c>
      <c r="BF365" s="174">
        <f t="shared" ca="1" si="231"/>
        <v>0</v>
      </c>
      <c r="BG365" s="174">
        <f t="shared" ca="1" si="231"/>
        <v>0</v>
      </c>
      <c r="BH365" s="174">
        <f t="shared" ca="1" si="231"/>
        <v>0</v>
      </c>
      <c r="BI365" s="174">
        <f t="shared" ca="1" si="231"/>
        <v>0</v>
      </c>
      <c r="BJ365" s="174">
        <f t="shared" ca="1" si="231"/>
        <v>0</v>
      </c>
      <c r="BK365" s="174">
        <f t="shared" ca="1" si="231"/>
        <v>0</v>
      </c>
      <c r="BL365" s="174">
        <f t="shared" ca="1" si="231"/>
        <v>0</v>
      </c>
      <c r="BM365" s="174">
        <f t="shared" ca="1" si="231"/>
        <v>0</v>
      </c>
      <c r="BN365" s="174">
        <f t="shared" ca="1" si="231"/>
        <v>0</v>
      </c>
      <c r="BO365" s="174">
        <f t="shared" ca="1" si="231"/>
        <v>0</v>
      </c>
      <c r="BP365" s="174">
        <f t="shared" ca="1" si="231"/>
        <v>0</v>
      </c>
      <c r="BQ365" s="174">
        <f t="shared" ca="1" si="231"/>
        <v>0</v>
      </c>
      <c r="BR365" s="174">
        <f t="shared" ca="1" si="231"/>
        <v>0</v>
      </c>
      <c r="BS365" s="177">
        <f t="shared" ca="1" si="210"/>
        <v>0</v>
      </c>
      <c r="BT365" s="175"/>
      <c r="BU365" s="178">
        <f ca="1">IF(NOT(debteliminator),0,IF(OR(E$11=0,W364+AM365-BD365&lt;=E$11),0,MIN(W364+AM365-BD365-E$11,$C365)))</f>
        <v>0</v>
      </c>
      <c r="BV365" s="174">
        <f ca="1">IF(NOT(debteliminator),0,IF(OR(F$11=0,X364+AN365-BE365&lt;=F$11),0,MIN(X364+AN365-BE365-F$11,$C365-SUM($BU365:BU365))))</f>
        <v>0</v>
      </c>
      <c r="BW365" s="174">
        <f ca="1">IF(NOT(debteliminator),0,IF(OR(G$11=0,Y364+AO365-BF365&lt;=G$11),0,MIN(Y364+AO365-BF365-G$11,$C365-SUM($BU365:BV365))))</f>
        <v>0</v>
      </c>
      <c r="BX365" s="174">
        <f ca="1">IF(NOT(debteliminator),0,IF(OR(H$11=0,Z364+AP365-BG365&lt;=H$11),0,MIN(Z364+AP365-BG365-H$11,$C365-SUM($BU365:BW365))))</f>
        <v>0</v>
      </c>
      <c r="BY365" s="174">
        <f ca="1">IF(NOT(debteliminator),0,IF(OR(I$11=0,AA364+AQ365-BH365&lt;=I$11),0,MIN(AA364+AQ365-BH365-I$11,$C365-SUM($BU365:BX365))))</f>
        <v>0</v>
      </c>
      <c r="BZ365" s="174">
        <f ca="1">IF(NOT(debteliminator),0,IF(OR(J$11=0,AB364+AR365-BI365&lt;=J$11),0,MIN(AB364+AR365-BI365-J$11,$C365-SUM($BU365:BY365))))</f>
        <v>0</v>
      </c>
      <c r="CA365" s="174">
        <f ca="1">IF(NOT(debteliminator),0,IF(OR(K$11=0,AC364+AS365-BJ365&lt;=K$11),0,MIN(AC364+AS365-BJ365-K$11,$C365-SUM($BU365:BZ365))))</f>
        <v>0</v>
      </c>
      <c r="CB365" s="174">
        <f ca="1">IF(NOT(debteliminator),0,IF(OR(L$11=0,AD364+AT365-BK365&lt;=L$11),0,MIN(AD364+AT365-BK365-L$11,$C365-SUM($BU365:CA365))))</f>
        <v>0</v>
      </c>
      <c r="CC365" s="174">
        <f ca="1">IF(NOT(debteliminator),0,IF(OR(M$11=0,AE364+AU365-BL365&lt;=M$11),0,MIN(AE364+AU365-BL365-M$11,$C365-SUM($BU365:CB365))))</f>
        <v>0</v>
      </c>
      <c r="CD365" s="174">
        <f ca="1">IF(NOT(debteliminator),0,IF(OR(N$11=0,AF364+AV365-BM365&lt;=N$11),0,MIN(AF364+AV365-BM365-N$11,$C365-SUM($BU365:CC365))))</f>
        <v>0</v>
      </c>
      <c r="CE365" s="174">
        <f ca="1">IF(NOT(debteliminator),0,IF(OR(O$11=0,AG364+AW365-BN365&lt;=O$11),0,MIN(AG364+AW365-BN365-O$11,$C365-SUM($BU365:CD365))))</f>
        <v>0</v>
      </c>
      <c r="CF365" s="174">
        <f ca="1">IF(NOT(debteliminator),0,IF(OR(P$11=0,AH364+AX365-BO365&lt;=P$11),0,MIN(AH364+AX365-BO365-P$11,$C365-SUM($BU365:CE365))))</f>
        <v>0</v>
      </c>
      <c r="CG365" s="174">
        <f ca="1">IF(NOT(debteliminator),0,IF(OR(Q$11=0,AI364+AY365-BP365&lt;=Q$11),0,MIN(AI364+AY365-BP365-Q$11,$C365-SUM($BU365:CF365))))</f>
        <v>0</v>
      </c>
      <c r="CH365" s="174">
        <f ca="1">IF(NOT(debteliminator),0,IF(OR(R$11=0,AJ364+AZ365-BQ365&lt;=R$11),0,MIN(AJ364+AZ365-BQ365-R$11,$C365-SUM($BU365:CG365))))</f>
        <v>0</v>
      </c>
      <c r="CI365" s="174">
        <f ca="1">IF(NOT(debteliminator),0,IF(OR(S$11=0,AK364+BA365-BR365&lt;=S$11),0,MIN(AK364+BA365-BR365-S$11,$C365-SUM($BU365:CH365))))</f>
        <v>0</v>
      </c>
      <c r="CJ365" s="177">
        <f t="shared" ca="1" si="211"/>
        <v>0</v>
      </c>
      <c r="CL365" s="178">
        <f t="shared" ca="1" si="214"/>
        <v>0</v>
      </c>
      <c r="CM365" s="174">
        <f ca="1">IF(X364&lt;=0,0,IF($C365-$CJ365&lt;=SUM($CL365:CL365),0,IF(BE365+$C365-$CJ365-SUM($CL365:CL365)&gt;X364+AN365,X364+AN365-BE365,$C365-$CJ365-SUM($CL365:CL365))))</f>
        <v>0</v>
      </c>
      <c r="CN365" s="174">
        <f ca="1">IF(Y364&lt;=0,0,IF($C365-$CJ365&lt;=SUM($CL365:CM365),0,IF(BF365+$C365-$CJ365-SUM($CL365:CM365)&gt;Y364+AO365,Y364+AO365-BF365,$C365-$CJ365-SUM($CL365:CM365))))</f>
        <v>0</v>
      </c>
      <c r="CO365" s="174">
        <f ca="1">IF(Z364&lt;=0,0,IF($C365-$CJ365&lt;=SUM($CL365:CN365),0,IF(BG365+$C365-$CJ365-SUM($CL365:CN365)&gt;Z364+AP365,Z364+AP365-BG365,$C365-$CJ365-SUM($CL365:CN365))))</f>
        <v>0</v>
      </c>
      <c r="CP365" s="174">
        <f ca="1">IF(AA364&lt;=0,0,IF($C365-$CJ365&lt;=SUM($CL365:CO365),0,IF(BH365+$C365-$CJ365-SUM($CL365:CO365)&gt;AA364+AQ365,AA364+AQ365-BH365,$C365-$CJ365-SUM($CL365:CO365))))</f>
        <v>0</v>
      </c>
      <c r="CQ365" s="174">
        <f ca="1">IF(AB364&lt;=0,0,IF($C365-$CJ365&lt;=SUM($CL365:CP365),0,IF(BI365+$C365-$CJ365-SUM($CL365:CP365)&gt;AB364+AR365,AB364+AR365-BI365,$C365-$CJ365-SUM($CL365:CP365))))</f>
        <v>0</v>
      </c>
      <c r="CR365" s="174">
        <f ca="1">IF(AC364&lt;=0,0,IF($C365-$CJ365&lt;=SUM($CL365:CQ365),0,IF(BJ365+$C365-$CJ365-SUM($CL365:CQ365)&gt;AC364+AS365,AC364+AS365-BJ365,$C365-$CJ365-SUM($CL365:CQ365))))</f>
        <v>0</v>
      </c>
      <c r="CS365" s="174">
        <f ca="1">IF(AD364&lt;=0,0,IF($C365-$CJ365&lt;=SUM($CL365:CR365),0,IF(BK365+$C365-$CJ365-SUM($CL365:CR365)&gt;AD364+AT365,AD364+AT365-BK365,$C365-$CJ365-SUM($CL365:CR365))))</f>
        <v>0</v>
      </c>
      <c r="CT365" s="174">
        <f ca="1">IF(AE364&lt;=0,0,IF($C365-$CJ365&lt;=SUM($CL365:CS365),0,IF(BL365+$C365-$CJ365-SUM($CL365:CS365)&gt;AE364+AU365,AE364+AU365-BL365,$C365-$CJ365-SUM($CL365:CS365))))</f>
        <v>0</v>
      </c>
      <c r="CU365" s="174">
        <f ca="1">IF(AF364&lt;=0,0,IF($C365-$CJ365&lt;=SUM($CL365:CT365),0,IF(BM365+$C365-$CJ365-SUM($CL365:CT365)&gt;AF364+AV365,AF364+AV365-BM365,$C365-$CJ365-SUM($CL365:CT365))))</f>
        <v>0</v>
      </c>
      <c r="CV365" s="174">
        <f ca="1">IF(AG364&lt;=0,0,IF($C365-$CJ365&lt;=SUM($CL365:CU365),0,IF(BN365+$C365-$CJ365-SUM($CL365:CU365)&gt;AG364+AW365,AG364+AW365-BN365,$C365-$CJ365-SUM($CL365:CU365))))</f>
        <v>0</v>
      </c>
      <c r="CW365" s="174">
        <f ca="1">IF(AH364&lt;=0,0,IF($C365-$CJ365&lt;=SUM($CL365:CV365),0,IF(BO365+$C365-$CJ365-SUM($CL365:CV365)&gt;AH364+AX365,AH364+AX365-BO365,$C365-$CJ365-SUM($CL365:CV365))))</f>
        <v>0</v>
      </c>
      <c r="CX365" s="174">
        <f ca="1">IF(AI364&lt;=0,0,IF($C365-$CJ365&lt;=SUM($CL365:CW365),0,IF(BP365+$C365-$CJ365-SUM($CL365:CW365)&gt;AI364+AY365,AI364+AY365-BP365,$C365-$CJ365-SUM($CL365:CW365))))</f>
        <v>0</v>
      </c>
      <c r="CY365" s="174">
        <f ca="1">IF(AJ364&lt;=0,0,IF($C365-$CJ365&lt;=SUM($CL365:CX365),0,IF(BQ365+$C365-$CJ365-SUM($CL365:CX365)&gt;AJ364+AZ365,AJ364+AZ365-BQ365,$C365-$CJ365-SUM($CL365:CX365))))</f>
        <v>0</v>
      </c>
      <c r="CZ365" s="174">
        <f ca="1">IF(AK364&lt;=0,0,IF($C365-$CJ365&lt;=SUM($CL365:CY365),0,IF(BR365+$C365-$CJ365-SUM($CL365:CY365)&gt;AK364+BA365,AK364+BA365-BR365,$C365-$CJ365-SUM($CL365:CY365))))</f>
        <v>0</v>
      </c>
      <c r="DA365" s="176"/>
      <c r="DB365" s="176"/>
    </row>
    <row r="366" spans="1:106">
      <c r="A366" s="165" t="str">
        <f t="shared" ca="1" si="200"/>
        <v/>
      </c>
      <c r="B366" s="166" t="e">
        <f t="shared" ca="1" si="212"/>
        <v>#N/A</v>
      </c>
      <c r="C366" s="169" t="str">
        <f ca="1">IF(A366="","",IF(debteliminator,IF(($E$7-BS366)&lt;0,0,$E$7-BS366),0)+D366)</f>
        <v/>
      </c>
      <c r="D366" s="420"/>
      <c r="E366" s="172">
        <f t="shared" ca="1" si="213"/>
        <v>0</v>
      </c>
      <c r="F366" s="172">
        <f t="shared" ca="1" si="215"/>
        <v>0</v>
      </c>
      <c r="G366" s="172">
        <f t="shared" ca="1" si="216"/>
        <v>0</v>
      </c>
      <c r="H366" s="172">
        <f t="shared" ca="1" si="217"/>
        <v>0</v>
      </c>
      <c r="I366" s="172">
        <f t="shared" ca="1" si="218"/>
        <v>0</v>
      </c>
      <c r="J366" s="172">
        <f t="shared" ca="1" si="219"/>
        <v>0</v>
      </c>
      <c r="K366" s="172">
        <f t="shared" ca="1" si="220"/>
        <v>0</v>
      </c>
      <c r="L366" s="172">
        <f t="shared" ca="1" si="221"/>
        <v>0</v>
      </c>
      <c r="M366" s="172">
        <f t="shared" ca="1" si="222"/>
        <v>0</v>
      </c>
      <c r="N366" s="172">
        <f t="shared" ca="1" si="223"/>
        <v>0</v>
      </c>
      <c r="O366" s="172">
        <f t="shared" ca="1" si="224"/>
        <v>0</v>
      </c>
      <c r="P366" s="172">
        <f t="shared" ca="1" si="225"/>
        <v>0</v>
      </c>
      <c r="Q366" s="172">
        <f t="shared" ca="1" si="226"/>
        <v>0</v>
      </c>
      <c r="R366" s="172">
        <f t="shared" ca="1" si="227"/>
        <v>0</v>
      </c>
      <c r="S366" s="172">
        <f t="shared" ca="1" si="228"/>
        <v>0</v>
      </c>
      <c r="U366" s="169">
        <f t="shared" ca="1" si="201"/>
        <v>0</v>
      </c>
      <c r="V366" s="173">
        <f t="shared" ca="1" si="202"/>
        <v>0</v>
      </c>
      <c r="W366" s="174">
        <f t="shared" ca="1" si="203"/>
        <v>0</v>
      </c>
      <c r="X366" s="174">
        <f t="shared" ca="1" si="229"/>
        <v>0</v>
      </c>
      <c r="Y366" s="174">
        <f t="shared" ca="1" si="229"/>
        <v>0</v>
      </c>
      <c r="Z366" s="174">
        <f t="shared" ca="1" si="229"/>
        <v>0</v>
      </c>
      <c r="AA366" s="174">
        <f t="shared" ca="1" si="229"/>
        <v>0</v>
      </c>
      <c r="AB366" s="174">
        <f t="shared" ca="1" si="229"/>
        <v>0</v>
      </c>
      <c r="AC366" s="174">
        <f t="shared" ca="1" si="229"/>
        <v>0</v>
      </c>
      <c r="AD366" s="174">
        <f t="shared" ca="1" si="229"/>
        <v>0</v>
      </c>
      <c r="AE366" s="174">
        <f t="shared" ca="1" si="229"/>
        <v>0</v>
      </c>
      <c r="AF366" s="174">
        <f t="shared" ca="1" si="229"/>
        <v>0</v>
      </c>
      <c r="AG366" s="174">
        <f t="shared" ca="1" si="229"/>
        <v>0</v>
      </c>
      <c r="AH366" s="174">
        <f t="shared" ca="1" si="229"/>
        <v>0</v>
      </c>
      <c r="AI366" s="174">
        <f t="shared" ca="1" si="229"/>
        <v>0</v>
      </c>
      <c r="AJ366" s="174">
        <f t="shared" ca="1" si="229"/>
        <v>0</v>
      </c>
      <c r="AK366" s="174">
        <f t="shared" ca="1" si="229"/>
        <v>0</v>
      </c>
      <c r="AL366" s="179"/>
      <c r="AM366" s="174">
        <f t="shared" ca="1" si="205"/>
        <v>0</v>
      </c>
      <c r="AN366" s="174">
        <f t="shared" ca="1" si="230"/>
        <v>0</v>
      </c>
      <c r="AO366" s="174">
        <f t="shared" ca="1" si="230"/>
        <v>0</v>
      </c>
      <c r="AP366" s="174">
        <f t="shared" ca="1" si="230"/>
        <v>0</v>
      </c>
      <c r="AQ366" s="174">
        <f t="shared" ca="1" si="230"/>
        <v>0</v>
      </c>
      <c r="AR366" s="174">
        <f t="shared" ca="1" si="230"/>
        <v>0</v>
      </c>
      <c r="AS366" s="174">
        <f t="shared" ca="1" si="230"/>
        <v>0</v>
      </c>
      <c r="AT366" s="174">
        <f t="shared" ca="1" si="230"/>
        <v>0</v>
      </c>
      <c r="AU366" s="174">
        <f t="shared" ca="1" si="230"/>
        <v>0</v>
      </c>
      <c r="AV366" s="174">
        <f t="shared" ca="1" si="230"/>
        <v>0</v>
      </c>
      <c r="AW366" s="174">
        <f t="shared" ca="1" si="230"/>
        <v>0</v>
      </c>
      <c r="AX366" s="174">
        <f t="shared" ca="1" si="230"/>
        <v>0</v>
      </c>
      <c r="AY366" s="174">
        <f t="shared" ca="1" si="230"/>
        <v>0</v>
      </c>
      <c r="AZ366" s="174">
        <f t="shared" ca="1" si="230"/>
        <v>0</v>
      </c>
      <c r="BA366" s="174">
        <f t="shared" ca="1" si="230"/>
        <v>0</v>
      </c>
      <c r="BB366" s="175">
        <f t="shared" ca="1" si="207"/>
        <v>0</v>
      </c>
      <c r="BC366" s="176"/>
      <c r="BD366" s="174">
        <f t="shared" ca="1" si="208"/>
        <v>0</v>
      </c>
      <c r="BE366" s="174">
        <f t="shared" ca="1" si="231"/>
        <v>0</v>
      </c>
      <c r="BF366" s="174">
        <f t="shared" ca="1" si="231"/>
        <v>0</v>
      </c>
      <c r="BG366" s="174">
        <f t="shared" ca="1" si="231"/>
        <v>0</v>
      </c>
      <c r="BH366" s="174">
        <f t="shared" ca="1" si="231"/>
        <v>0</v>
      </c>
      <c r="BI366" s="174">
        <f t="shared" ca="1" si="231"/>
        <v>0</v>
      </c>
      <c r="BJ366" s="174">
        <f t="shared" ca="1" si="231"/>
        <v>0</v>
      </c>
      <c r="BK366" s="174">
        <f t="shared" ca="1" si="231"/>
        <v>0</v>
      </c>
      <c r="BL366" s="174">
        <f t="shared" ca="1" si="231"/>
        <v>0</v>
      </c>
      <c r="BM366" s="174">
        <f t="shared" ca="1" si="231"/>
        <v>0</v>
      </c>
      <c r="BN366" s="174">
        <f t="shared" ca="1" si="231"/>
        <v>0</v>
      </c>
      <c r="BO366" s="174">
        <f t="shared" ca="1" si="231"/>
        <v>0</v>
      </c>
      <c r="BP366" s="174">
        <f t="shared" ca="1" si="231"/>
        <v>0</v>
      </c>
      <c r="BQ366" s="174">
        <f t="shared" ca="1" si="231"/>
        <v>0</v>
      </c>
      <c r="BR366" s="174">
        <f t="shared" ca="1" si="231"/>
        <v>0</v>
      </c>
      <c r="BS366" s="177">
        <f t="shared" ca="1" si="210"/>
        <v>0</v>
      </c>
      <c r="BT366" s="175"/>
      <c r="BU366" s="178">
        <f ca="1">IF(NOT(debteliminator),0,IF(OR(E$11=0,W365+AM366-BD366&lt;=E$11),0,MIN(W365+AM366-BD366-E$11,$C366)))</f>
        <v>0</v>
      </c>
      <c r="BV366" s="174">
        <f ca="1">IF(NOT(debteliminator),0,IF(OR(F$11=0,X365+AN366-BE366&lt;=F$11),0,MIN(X365+AN366-BE366-F$11,$C366-SUM($BU366:BU366))))</f>
        <v>0</v>
      </c>
      <c r="BW366" s="174">
        <f ca="1">IF(NOT(debteliminator),0,IF(OR(G$11=0,Y365+AO366-BF366&lt;=G$11),0,MIN(Y365+AO366-BF366-G$11,$C366-SUM($BU366:BV366))))</f>
        <v>0</v>
      </c>
      <c r="BX366" s="174">
        <f ca="1">IF(NOT(debteliminator),0,IF(OR(H$11=0,Z365+AP366-BG366&lt;=H$11),0,MIN(Z365+AP366-BG366-H$11,$C366-SUM($BU366:BW366))))</f>
        <v>0</v>
      </c>
      <c r="BY366" s="174">
        <f ca="1">IF(NOT(debteliminator),0,IF(OR(I$11=0,AA365+AQ366-BH366&lt;=I$11),0,MIN(AA365+AQ366-BH366-I$11,$C366-SUM($BU366:BX366))))</f>
        <v>0</v>
      </c>
      <c r="BZ366" s="174">
        <f ca="1">IF(NOT(debteliminator),0,IF(OR(J$11=0,AB365+AR366-BI366&lt;=J$11),0,MIN(AB365+AR366-BI366-J$11,$C366-SUM($BU366:BY366))))</f>
        <v>0</v>
      </c>
      <c r="CA366" s="174">
        <f ca="1">IF(NOT(debteliminator),0,IF(OR(K$11=0,AC365+AS366-BJ366&lt;=K$11),0,MIN(AC365+AS366-BJ366-K$11,$C366-SUM($BU366:BZ366))))</f>
        <v>0</v>
      </c>
      <c r="CB366" s="174">
        <f ca="1">IF(NOT(debteliminator),0,IF(OR(L$11=0,AD365+AT366-BK366&lt;=L$11),0,MIN(AD365+AT366-BK366-L$11,$C366-SUM($BU366:CA366))))</f>
        <v>0</v>
      </c>
      <c r="CC366" s="174">
        <f ca="1">IF(NOT(debteliminator),0,IF(OR(M$11=0,AE365+AU366-BL366&lt;=M$11),0,MIN(AE365+AU366-BL366-M$11,$C366-SUM($BU366:CB366))))</f>
        <v>0</v>
      </c>
      <c r="CD366" s="174">
        <f ca="1">IF(NOT(debteliminator),0,IF(OR(N$11=0,AF365+AV366-BM366&lt;=N$11),0,MIN(AF365+AV366-BM366-N$11,$C366-SUM($BU366:CC366))))</f>
        <v>0</v>
      </c>
      <c r="CE366" s="174">
        <f ca="1">IF(NOT(debteliminator),0,IF(OR(O$11=0,AG365+AW366-BN366&lt;=O$11),0,MIN(AG365+AW366-BN366-O$11,$C366-SUM($BU366:CD366))))</f>
        <v>0</v>
      </c>
      <c r="CF366" s="174">
        <f ca="1">IF(NOT(debteliminator),0,IF(OR(P$11=0,AH365+AX366-BO366&lt;=P$11),0,MIN(AH365+AX366-BO366-P$11,$C366-SUM($BU366:CE366))))</f>
        <v>0</v>
      </c>
      <c r="CG366" s="174">
        <f ca="1">IF(NOT(debteliminator),0,IF(OR(Q$11=0,AI365+AY366-BP366&lt;=Q$11),0,MIN(AI365+AY366-BP366-Q$11,$C366-SUM($BU366:CF366))))</f>
        <v>0</v>
      </c>
      <c r="CH366" s="174">
        <f ca="1">IF(NOT(debteliminator),0,IF(OR(R$11=0,AJ365+AZ366-BQ366&lt;=R$11),0,MIN(AJ365+AZ366-BQ366-R$11,$C366-SUM($BU366:CG366))))</f>
        <v>0</v>
      </c>
      <c r="CI366" s="174">
        <f ca="1">IF(NOT(debteliminator),0,IF(OR(S$11=0,AK365+BA366-BR366&lt;=S$11),0,MIN(AK365+BA366-BR366-S$11,$C366-SUM($BU366:CH366))))</f>
        <v>0</v>
      </c>
      <c r="CJ366" s="177">
        <f t="shared" ca="1" si="211"/>
        <v>0</v>
      </c>
      <c r="CL366" s="178">
        <f t="shared" ca="1" si="214"/>
        <v>0</v>
      </c>
      <c r="CM366" s="174">
        <f ca="1">IF(X365&lt;=0,0,IF($C366-$CJ366&lt;=SUM($CL366:CL366),0,IF(BE366+$C366-$CJ366-SUM($CL366:CL366)&gt;X365+AN366,X365+AN366-BE366,$C366-$CJ366-SUM($CL366:CL366))))</f>
        <v>0</v>
      </c>
      <c r="CN366" s="174">
        <f ca="1">IF(Y365&lt;=0,0,IF($C366-$CJ366&lt;=SUM($CL366:CM366),0,IF(BF366+$C366-$CJ366-SUM($CL366:CM366)&gt;Y365+AO366,Y365+AO366-BF366,$C366-$CJ366-SUM($CL366:CM366))))</f>
        <v>0</v>
      </c>
      <c r="CO366" s="174">
        <f ca="1">IF(Z365&lt;=0,0,IF($C366-$CJ366&lt;=SUM($CL366:CN366),0,IF(BG366+$C366-$CJ366-SUM($CL366:CN366)&gt;Z365+AP366,Z365+AP366-BG366,$C366-$CJ366-SUM($CL366:CN366))))</f>
        <v>0</v>
      </c>
      <c r="CP366" s="174">
        <f ca="1">IF(AA365&lt;=0,0,IF($C366-$CJ366&lt;=SUM($CL366:CO366),0,IF(BH366+$C366-$CJ366-SUM($CL366:CO366)&gt;AA365+AQ366,AA365+AQ366-BH366,$C366-$CJ366-SUM($CL366:CO366))))</f>
        <v>0</v>
      </c>
      <c r="CQ366" s="174">
        <f ca="1">IF(AB365&lt;=0,0,IF($C366-$CJ366&lt;=SUM($CL366:CP366),0,IF(BI366+$C366-$CJ366-SUM($CL366:CP366)&gt;AB365+AR366,AB365+AR366-BI366,$C366-$CJ366-SUM($CL366:CP366))))</f>
        <v>0</v>
      </c>
      <c r="CR366" s="174">
        <f ca="1">IF(AC365&lt;=0,0,IF($C366-$CJ366&lt;=SUM($CL366:CQ366),0,IF(BJ366+$C366-$CJ366-SUM($CL366:CQ366)&gt;AC365+AS366,AC365+AS366-BJ366,$C366-$CJ366-SUM($CL366:CQ366))))</f>
        <v>0</v>
      </c>
      <c r="CS366" s="174">
        <f ca="1">IF(AD365&lt;=0,0,IF($C366-$CJ366&lt;=SUM($CL366:CR366),0,IF(BK366+$C366-$CJ366-SUM($CL366:CR366)&gt;AD365+AT366,AD365+AT366-BK366,$C366-$CJ366-SUM($CL366:CR366))))</f>
        <v>0</v>
      </c>
      <c r="CT366" s="174">
        <f ca="1">IF(AE365&lt;=0,0,IF($C366-$CJ366&lt;=SUM($CL366:CS366),0,IF(BL366+$C366-$CJ366-SUM($CL366:CS366)&gt;AE365+AU366,AE365+AU366-BL366,$C366-$CJ366-SUM($CL366:CS366))))</f>
        <v>0</v>
      </c>
      <c r="CU366" s="174">
        <f ca="1">IF(AF365&lt;=0,0,IF($C366-$CJ366&lt;=SUM($CL366:CT366),0,IF(BM366+$C366-$CJ366-SUM($CL366:CT366)&gt;AF365+AV366,AF365+AV366-BM366,$C366-$CJ366-SUM($CL366:CT366))))</f>
        <v>0</v>
      </c>
      <c r="CV366" s="174">
        <f ca="1">IF(AG365&lt;=0,0,IF($C366-$CJ366&lt;=SUM($CL366:CU366),0,IF(BN366+$C366-$CJ366-SUM($CL366:CU366)&gt;AG365+AW366,AG365+AW366-BN366,$C366-$CJ366-SUM($CL366:CU366))))</f>
        <v>0</v>
      </c>
      <c r="CW366" s="174">
        <f ca="1">IF(AH365&lt;=0,0,IF($C366-$CJ366&lt;=SUM($CL366:CV366),0,IF(BO366+$C366-$CJ366-SUM($CL366:CV366)&gt;AH365+AX366,AH365+AX366-BO366,$C366-$CJ366-SUM($CL366:CV366))))</f>
        <v>0</v>
      </c>
      <c r="CX366" s="174">
        <f ca="1">IF(AI365&lt;=0,0,IF($C366-$CJ366&lt;=SUM($CL366:CW366),0,IF(BP366+$C366-$CJ366-SUM($CL366:CW366)&gt;AI365+AY366,AI365+AY366-BP366,$C366-$CJ366-SUM($CL366:CW366))))</f>
        <v>0</v>
      </c>
      <c r="CY366" s="174">
        <f ca="1">IF(AJ365&lt;=0,0,IF($C366-$CJ366&lt;=SUM($CL366:CX366),0,IF(BQ366+$C366-$CJ366-SUM($CL366:CX366)&gt;AJ365+AZ366,AJ365+AZ366-BQ366,$C366-$CJ366-SUM($CL366:CX366))))</f>
        <v>0</v>
      </c>
      <c r="CZ366" s="174">
        <f ca="1">IF(AK365&lt;=0,0,IF($C366-$CJ366&lt;=SUM($CL366:CY366),0,IF(BR366+$C366-$CJ366-SUM($CL366:CY366)&gt;AK365+BA366,AK365+BA366-BR366,$C366-$CJ366-SUM($CL366:CY366))))</f>
        <v>0</v>
      </c>
      <c r="DA366" s="176"/>
      <c r="DB366" s="176"/>
    </row>
    <row r="367" spans="1:106">
      <c r="A367" s="165" t="str">
        <f t="shared" ca="1" si="200"/>
        <v/>
      </c>
      <c r="B367" s="166" t="e">
        <f t="shared" ca="1" si="212"/>
        <v>#N/A</v>
      </c>
      <c r="C367" s="169" t="str">
        <f ca="1">IF(A367="","",IF(debteliminator,IF(($E$7-BS367)&lt;0,0,$E$7-BS367),0)+D367)</f>
        <v/>
      </c>
      <c r="D367" s="420"/>
      <c r="E367" s="172">
        <f t="shared" ca="1" si="213"/>
        <v>0</v>
      </c>
      <c r="F367" s="172">
        <f t="shared" ca="1" si="215"/>
        <v>0</v>
      </c>
      <c r="G367" s="172">
        <f t="shared" ca="1" si="216"/>
        <v>0</v>
      </c>
      <c r="H367" s="172">
        <f t="shared" ca="1" si="217"/>
        <v>0</v>
      </c>
      <c r="I367" s="172">
        <f t="shared" ca="1" si="218"/>
        <v>0</v>
      </c>
      <c r="J367" s="172">
        <f t="shared" ca="1" si="219"/>
        <v>0</v>
      </c>
      <c r="K367" s="172">
        <f t="shared" ca="1" si="220"/>
        <v>0</v>
      </c>
      <c r="L367" s="172">
        <f t="shared" ca="1" si="221"/>
        <v>0</v>
      </c>
      <c r="M367" s="172">
        <f t="shared" ca="1" si="222"/>
        <v>0</v>
      </c>
      <c r="N367" s="172">
        <f t="shared" ca="1" si="223"/>
        <v>0</v>
      </c>
      <c r="O367" s="172">
        <f t="shared" ca="1" si="224"/>
        <v>0</v>
      </c>
      <c r="P367" s="172">
        <f t="shared" ca="1" si="225"/>
        <v>0</v>
      </c>
      <c r="Q367" s="172">
        <f t="shared" ca="1" si="226"/>
        <v>0</v>
      </c>
      <c r="R367" s="172">
        <f t="shared" ca="1" si="227"/>
        <v>0</v>
      </c>
      <c r="S367" s="172">
        <f t="shared" ca="1" si="228"/>
        <v>0</v>
      </c>
      <c r="U367" s="169">
        <f t="shared" ca="1" si="201"/>
        <v>0</v>
      </c>
      <c r="V367" s="173">
        <f t="shared" ca="1" si="202"/>
        <v>0</v>
      </c>
      <c r="W367" s="174">
        <f t="shared" ca="1" si="203"/>
        <v>0</v>
      </c>
      <c r="X367" s="174">
        <f t="shared" ca="1" si="229"/>
        <v>0</v>
      </c>
      <c r="Y367" s="174">
        <f t="shared" ca="1" si="229"/>
        <v>0</v>
      </c>
      <c r="Z367" s="174">
        <f t="shared" ca="1" si="229"/>
        <v>0</v>
      </c>
      <c r="AA367" s="174">
        <f t="shared" ca="1" si="229"/>
        <v>0</v>
      </c>
      <c r="AB367" s="174">
        <f t="shared" ca="1" si="229"/>
        <v>0</v>
      </c>
      <c r="AC367" s="174">
        <f t="shared" ca="1" si="229"/>
        <v>0</v>
      </c>
      <c r="AD367" s="174">
        <f t="shared" ca="1" si="229"/>
        <v>0</v>
      </c>
      <c r="AE367" s="174">
        <f t="shared" ca="1" si="229"/>
        <v>0</v>
      </c>
      <c r="AF367" s="174">
        <f t="shared" ca="1" si="229"/>
        <v>0</v>
      </c>
      <c r="AG367" s="174">
        <f t="shared" ca="1" si="229"/>
        <v>0</v>
      </c>
      <c r="AH367" s="174">
        <f t="shared" ca="1" si="229"/>
        <v>0</v>
      </c>
      <c r="AI367" s="174">
        <f t="shared" ca="1" si="229"/>
        <v>0</v>
      </c>
      <c r="AJ367" s="174">
        <f t="shared" ca="1" si="229"/>
        <v>0</v>
      </c>
      <c r="AK367" s="174">
        <f t="shared" ca="1" si="229"/>
        <v>0</v>
      </c>
      <c r="AL367" s="179"/>
      <c r="AM367" s="174">
        <f t="shared" ca="1" si="205"/>
        <v>0</v>
      </c>
      <c r="AN367" s="174">
        <f t="shared" ca="1" si="230"/>
        <v>0</v>
      </c>
      <c r="AO367" s="174">
        <f t="shared" ca="1" si="230"/>
        <v>0</v>
      </c>
      <c r="AP367" s="174">
        <f t="shared" ca="1" si="230"/>
        <v>0</v>
      </c>
      <c r="AQ367" s="174">
        <f t="shared" ca="1" si="230"/>
        <v>0</v>
      </c>
      <c r="AR367" s="174">
        <f t="shared" ca="1" si="230"/>
        <v>0</v>
      </c>
      <c r="AS367" s="174">
        <f t="shared" ca="1" si="230"/>
        <v>0</v>
      </c>
      <c r="AT367" s="174">
        <f t="shared" ca="1" si="230"/>
        <v>0</v>
      </c>
      <c r="AU367" s="174">
        <f t="shared" ca="1" si="230"/>
        <v>0</v>
      </c>
      <c r="AV367" s="174">
        <f t="shared" ca="1" si="230"/>
        <v>0</v>
      </c>
      <c r="AW367" s="174">
        <f t="shared" ca="1" si="230"/>
        <v>0</v>
      </c>
      <c r="AX367" s="174">
        <f t="shared" ca="1" si="230"/>
        <v>0</v>
      </c>
      <c r="AY367" s="174">
        <f t="shared" ca="1" si="230"/>
        <v>0</v>
      </c>
      <c r="AZ367" s="174">
        <f t="shared" ca="1" si="230"/>
        <v>0</v>
      </c>
      <c r="BA367" s="174">
        <f t="shared" ca="1" si="230"/>
        <v>0</v>
      </c>
      <c r="BB367" s="175">
        <f t="shared" ca="1" si="207"/>
        <v>0</v>
      </c>
      <c r="BC367" s="176"/>
      <c r="BD367" s="174">
        <f t="shared" ca="1" si="208"/>
        <v>0</v>
      </c>
      <c r="BE367" s="174">
        <f t="shared" ca="1" si="231"/>
        <v>0</v>
      </c>
      <c r="BF367" s="174">
        <f t="shared" ca="1" si="231"/>
        <v>0</v>
      </c>
      <c r="BG367" s="174">
        <f t="shared" ca="1" si="231"/>
        <v>0</v>
      </c>
      <c r="BH367" s="174">
        <f t="shared" ca="1" si="231"/>
        <v>0</v>
      </c>
      <c r="BI367" s="174">
        <f t="shared" ca="1" si="231"/>
        <v>0</v>
      </c>
      <c r="BJ367" s="174">
        <f t="shared" ca="1" si="231"/>
        <v>0</v>
      </c>
      <c r="BK367" s="174">
        <f t="shared" ca="1" si="231"/>
        <v>0</v>
      </c>
      <c r="BL367" s="174">
        <f t="shared" ca="1" si="231"/>
        <v>0</v>
      </c>
      <c r="BM367" s="174">
        <f t="shared" ca="1" si="231"/>
        <v>0</v>
      </c>
      <c r="BN367" s="174">
        <f t="shared" ca="1" si="231"/>
        <v>0</v>
      </c>
      <c r="BO367" s="174">
        <f t="shared" ca="1" si="231"/>
        <v>0</v>
      </c>
      <c r="BP367" s="174">
        <f t="shared" ca="1" si="231"/>
        <v>0</v>
      </c>
      <c r="BQ367" s="174">
        <f t="shared" ca="1" si="231"/>
        <v>0</v>
      </c>
      <c r="BR367" s="174">
        <f t="shared" ca="1" si="231"/>
        <v>0</v>
      </c>
      <c r="BS367" s="177">
        <f t="shared" ca="1" si="210"/>
        <v>0</v>
      </c>
      <c r="BT367" s="175"/>
      <c r="BU367" s="178">
        <f ca="1">IF(NOT(debteliminator),0,IF(OR(E$11=0,W366+AM367-BD367&lt;=E$11),0,MIN(W366+AM367-BD367-E$11,$C367)))</f>
        <v>0</v>
      </c>
      <c r="BV367" s="174">
        <f ca="1">IF(NOT(debteliminator),0,IF(OR(F$11=0,X366+AN367-BE367&lt;=F$11),0,MIN(X366+AN367-BE367-F$11,$C367-SUM($BU367:BU367))))</f>
        <v>0</v>
      </c>
      <c r="BW367" s="174">
        <f ca="1">IF(NOT(debteliminator),0,IF(OR(G$11=0,Y366+AO367-BF367&lt;=G$11),0,MIN(Y366+AO367-BF367-G$11,$C367-SUM($BU367:BV367))))</f>
        <v>0</v>
      </c>
      <c r="BX367" s="174">
        <f ca="1">IF(NOT(debteliminator),0,IF(OR(H$11=0,Z366+AP367-BG367&lt;=H$11),0,MIN(Z366+AP367-BG367-H$11,$C367-SUM($BU367:BW367))))</f>
        <v>0</v>
      </c>
      <c r="BY367" s="174">
        <f ca="1">IF(NOT(debteliminator),0,IF(OR(I$11=0,AA366+AQ367-BH367&lt;=I$11),0,MIN(AA366+AQ367-BH367-I$11,$C367-SUM($BU367:BX367))))</f>
        <v>0</v>
      </c>
      <c r="BZ367" s="174">
        <f ca="1">IF(NOT(debteliminator),0,IF(OR(J$11=0,AB366+AR367-BI367&lt;=J$11),0,MIN(AB366+AR367-BI367-J$11,$C367-SUM($BU367:BY367))))</f>
        <v>0</v>
      </c>
      <c r="CA367" s="174">
        <f ca="1">IF(NOT(debteliminator),0,IF(OR(K$11=0,AC366+AS367-BJ367&lt;=K$11),0,MIN(AC366+AS367-BJ367-K$11,$C367-SUM($BU367:BZ367))))</f>
        <v>0</v>
      </c>
      <c r="CB367" s="174">
        <f ca="1">IF(NOT(debteliminator),0,IF(OR(L$11=0,AD366+AT367-BK367&lt;=L$11),0,MIN(AD366+AT367-BK367-L$11,$C367-SUM($BU367:CA367))))</f>
        <v>0</v>
      </c>
      <c r="CC367" s="174">
        <f ca="1">IF(NOT(debteliminator),0,IF(OR(M$11=0,AE366+AU367-BL367&lt;=M$11),0,MIN(AE366+AU367-BL367-M$11,$C367-SUM($BU367:CB367))))</f>
        <v>0</v>
      </c>
      <c r="CD367" s="174">
        <f ca="1">IF(NOT(debteliminator),0,IF(OR(N$11=0,AF366+AV367-BM367&lt;=N$11),0,MIN(AF366+AV367-BM367-N$11,$C367-SUM($BU367:CC367))))</f>
        <v>0</v>
      </c>
      <c r="CE367" s="174">
        <f ca="1">IF(NOT(debteliminator),0,IF(OR(O$11=0,AG366+AW367-BN367&lt;=O$11),0,MIN(AG366+AW367-BN367-O$11,$C367-SUM($BU367:CD367))))</f>
        <v>0</v>
      </c>
      <c r="CF367" s="174">
        <f ca="1">IF(NOT(debteliminator),0,IF(OR(P$11=0,AH366+AX367-BO367&lt;=P$11),0,MIN(AH366+AX367-BO367-P$11,$C367-SUM($BU367:CE367))))</f>
        <v>0</v>
      </c>
      <c r="CG367" s="174">
        <f ca="1">IF(NOT(debteliminator),0,IF(OR(Q$11=0,AI366+AY367-BP367&lt;=Q$11),0,MIN(AI366+AY367-BP367-Q$11,$C367-SUM($BU367:CF367))))</f>
        <v>0</v>
      </c>
      <c r="CH367" s="174">
        <f ca="1">IF(NOT(debteliminator),0,IF(OR(R$11=0,AJ366+AZ367-BQ367&lt;=R$11),0,MIN(AJ366+AZ367-BQ367-R$11,$C367-SUM($BU367:CG367))))</f>
        <v>0</v>
      </c>
      <c r="CI367" s="174">
        <f ca="1">IF(NOT(debteliminator),0,IF(OR(S$11=0,AK366+BA367-BR367&lt;=S$11),0,MIN(AK366+BA367-BR367-S$11,$C367-SUM($BU367:CH367))))</f>
        <v>0</v>
      </c>
      <c r="CJ367" s="177">
        <f t="shared" ca="1" si="211"/>
        <v>0</v>
      </c>
      <c r="CL367" s="178">
        <f t="shared" ca="1" si="214"/>
        <v>0</v>
      </c>
      <c r="CM367" s="174">
        <f ca="1">IF(X366&lt;=0,0,IF($C367-$CJ367&lt;=SUM($CL367:CL367),0,IF(BE367+$C367-$CJ367-SUM($CL367:CL367)&gt;X366+AN367,X366+AN367-BE367,$C367-$CJ367-SUM($CL367:CL367))))</f>
        <v>0</v>
      </c>
      <c r="CN367" s="174">
        <f ca="1">IF(Y366&lt;=0,0,IF($C367-$CJ367&lt;=SUM($CL367:CM367),0,IF(BF367+$C367-$CJ367-SUM($CL367:CM367)&gt;Y366+AO367,Y366+AO367-BF367,$C367-$CJ367-SUM($CL367:CM367))))</f>
        <v>0</v>
      </c>
      <c r="CO367" s="174">
        <f ca="1">IF(Z366&lt;=0,0,IF($C367-$CJ367&lt;=SUM($CL367:CN367),0,IF(BG367+$C367-$CJ367-SUM($CL367:CN367)&gt;Z366+AP367,Z366+AP367-BG367,$C367-$CJ367-SUM($CL367:CN367))))</f>
        <v>0</v>
      </c>
      <c r="CP367" s="174">
        <f ca="1">IF(AA366&lt;=0,0,IF($C367-$CJ367&lt;=SUM($CL367:CO367),0,IF(BH367+$C367-$CJ367-SUM($CL367:CO367)&gt;AA366+AQ367,AA366+AQ367-BH367,$C367-$CJ367-SUM($CL367:CO367))))</f>
        <v>0</v>
      </c>
      <c r="CQ367" s="174">
        <f ca="1">IF(AB366&lt;=0,0,IF($C367-$CJ367&lt;=SUM($CL367:CP367),0,IF(BI367+$C367-$CJ367-SUM($CL367:CP367)&gt;AB366+AR367,AB366+AR367-BI367,$C367-$CJ367-SUM($CL367:CP367))))</f>
        <v>0</v>
      </c>
      <c r="CR367" s="174">
        <f ca="1">IF(AC366&lt;=0,0,IF($C367-$CJ367&lt;=SUM($CL367:CQ367),0,IF(BJ367+$C367-$CJ367-SUM($CL367:CQ367)&gt;AC366+AS367,AC366+AS367-BJ367,$C367-$CJ367-SUM($CL367:CQ367))))</f>
        <v>0</v>
      </c>
      <c r="CS367" s="174">
        <f ca="1">IF(AD366&lt;=0,0,IF($C367-$CJ367&lt;=SUM($CL367:CR367),0,IF(BK367+$C367-$CJ367-SUM($CL367:CR367)&gt;AD366+AT367,AD366+AT367-BK367,$C367-$CJ367-SUM($CL367:CR367))))</f>
        <v>0</v>
      </c>
      <c r="CT367" s="174">
        <f ca="1">IF(AE366&lt;=0,0,IF($C367-$CJ367&lt;=SUM($CL367:CS367),0,IF(BL367+$C367-$CJ367-SUM($CL367:CS367)&gt;AE366+AU367,AE366+AU367-BL367,$C367-$CJ367-SUM($CL367:CS367))))</f>
        <v>0</v>
      </c>
      <c r="CU367" s="174">
        <f ca="1">IF(AF366&lt;=0,0,IF($C367-$CJ367&lt;=SUM($CL367:CT367),0,IF(BM367+$C367-$CJ367-SUM($CL367:CT367)&gt;AF366+AV367,AF366+AV367-BM367,$C367-$CJ367-SUM($CL367:CT367))))</f>
        <v>0</v>
      </c>
      <c r="CV367" s="174">
        <f ca="1">IF(AG366&lt;=0,0,IF($C367-$CJ367&lt;=SUM($CL367:CU367),0,IF(BN367+$C367-$CJ367-SUM($CL367:CU367)&gt;AG366+AW367,AG366+AW367-BN367,$C367-$CJ367-SUM($CL367:CU367))))</f>
        <v>0</v>
      </c>
      <c r="CW367" s="174">
        <f ca="1">IF(AH366&lt;=0,0,IF($C367-$CJ367&lt;=SUM($CL367:CV367),0,IF(BO367+$C367-$CJ367-SUM($CL367:CV367)&gt;AH366+AX367,AH366+AX367-BO367,$C367-$CJ367-SUM($CL367:CV367))))</f>
        <v>0</v>
      </c>
      <c r="CX367" s="174">
        <f ca="1">IF(AI366&lt;=0,0,IF($C367-$CJ367&lt;=SUM($CL367:CW367),0,IF(BP367+$C367-$CJ367-SUM($CL367:CW367)&gt;AI366+AY367,AI366+AY367-BP367,$C367-$CJ367-SUM($CL367:CW367))))</f>
        <v>0</v>
      </c>
      <c r="CY367" s="174">
        <f ca="1">IF(AJ366&lt;=0,0,IF($C367-$CJ367&lt;=SUM($CL367:CX367),0,IF(BQ367+$C367-$CJ367-SUM($CL367:CX367)&gt;AJ366+AZ367,AJ366+AZ367-BQ367,$C367-$CJ367-SUM($CL367:CX367))))</f>
        <v>0</v>
      </c>
      <c r="CZ367" s="174">
        <f ca="1">IF(AK366&lt;=0,0,IF($C367-$CJ367&lt;=SUM($CL367:CY367),0,IF(BR367+$C367-$CJ367-SUM($CL367:CY367)&gt;AK366+BA367,AK366+BA367-BR367,$C367-$CJ367-SUM($CL367:CY367))))</f>
        <v>0</v>
      </c>
      <c r="DA367" s="176"/>
      <c r="DB367" s="176"/>
    </row>
    <row r="368" spans="1:106">
      <c r="A368" s="165" t="str">
        <f t="shared" ca="1" si="200"/>
        <v/>
      </c>
      <c r="B368" s="166" t="e">
        <f t="shared" ca="1" si="212"/>
        <v>#N/A</v>
      </c>
      <c r="C368" s="169" t="str">
        <f ca="1">IF(A368="","",IF(debteliminator,IF(($E$7-BS368)&lt;0,0,$E$7-BS368),0)+D368)</f>
        <v/>
      </c>
      <c r="D368" s="420"/>
      <c r="E368" s="172">
        <f t="shared" ca="1" si="213"/>
        <v>0</v>
      </c>
      <c r="F368" s="172">
        <f t="shared" ca="1" si="215"/>
        <v>0</v>
      </c>
      <c r="G368" s="172">
        <f t="shared" ca="1" si="216"/>
        <v>0</v>
      </c>
      <c r="H368" s="172">
        <f t="shared" ca="1" si="217"/>
        <v>0</v>
      </c>
      <c r="I368" s="172">
        <f t="shared" ca="1" si="218"/>
        <v>0</v>
      </c>
      <c r="J368" s="172">
        <f t="shared" ca="1" si="219"/>
        <v>0</v>
      </c>
      <c r="K368" s="172">
        <f t="shared" ca="1" si="220"/>
        <v>0</v>
      </c>
      <c r="L368" s="172">
        <f t="shared" ca="1" si="221"/>
        <v>0</v>
      </c>
      <c r="M368" s="172">
        <f t="shared" ca="1" si="222"/>
        <v>0</v>
      </c>
      <c r="N368" s="172">
        <f t="shared" ca="1" si="223"/>
        <v>0</v>
      </c>
      <c r="O368" s="172">
        <f t="shared" ca="1" si="224"/>
        <v>0</v>
      </c>
      <c r="P368" s="172">
        <f t="shared" ca="1" si="225"/>
        <v>0</v>
      </c>
      <c r="Q368" s="172">
        <f t="shared" ca="1" si="226"/>
        <v>0</v>
      </c>
      <c r="R368" s="172">
        <f t="shared" ca="1" si="227"/>
        <v>0</v>
      </c>
      <c r="S368" s="172">
        <f t="shared" ca="1" si="228"/>
        <v>0</v>
      </c>
      <c r="U368" s="169">
        <f t="shared" ca="1" si="201"/>
        <v>0</v>
      </c>
      <c r="V368" s="173">
        <f t="shared" ca="1" si="202"/>
        <v>0</v>
      </c>
      <c r="W368" s="174">
        <f t="shared" ca="1" si="203"/>
        <v>0</v>
      </c>
      <c r="X368" s="174">
        <f t="shared" ca="1" si="229"/>
        <v>0</v>
      </c>
      <c r="Y368" s="174">
        <f t="shared" ca="1" si="229"/>
        <v>0</v>
      </c>
      <c r="Z368" s="174">
        <f t="shared" ca="1" si="229"/>
        <v>0</v>
      </c>
      <c r="AA368" s="174">
        <f t="shared" ca="1" si="229"/>
        <v>0</v>
      </c>
      <c r="AB368" s="174">
        <f t="shared" ca="1" si="229"/>
        <v>0</v>
      </c>
      <c r="AC368" s="174">
        <f t="shared" ca="1" si="229"/>
        <v>0</v>
      </c>
      <c r="AD368" s="174">
        <f t="shared" ca="1" si="229"/>
        <v>0</v>
      </c>
      <c r="AE368" s="174">
        <f t="shared" ca="1" si="229"/>
        <v>0</v>
      </c>
      <c r="AF368" s="174">
        <f t="shared" ca="1" si="229"/>
        <v>0</v>
      </c>
      <c r="AG368" s="174">
        <f t="shared" ca="1" si="229"/>
        <v>0</v>
      </c>
      <c r="AH368" s="174">
        <f t="shared" ca="1" si="229"/>
        <v>0</v>
      </c>
      <c r="AI368" s="174">
        <f t="shared" ca="1" si="229"/>
        <v>0</v>
      </c>
      <c r="AJ368" s="174">
        <f t="shared" ca="1" si="229"/>
        <v>0</v>
      </c>
      <c r="AK368" s="174">
        <f t="shared" ca="1" si="229"/>
        <v>0</v>
      </c>
      <c r="AL368" s="179"/>
      <c r="AM368" s="174">
        <f t="shared" ca="1" si="205"/>
        <v>0</v>
      </c>
      <c r="AN368" s="174">
        <f t="shared" ca="1" si="230"/>
        <v>0</v>
      </c>
      <c r="AO368" s="174">
        <f t="shared" ca="1" si="230"/>
        <v>0</v>
      </c>
      <c r="AP368" s="174">
        <f t="shared" ca="1" si="230"/>
        <v>0</v>
      </c>
      <c r="AQ368" s="174">
        <f t="shared" ca="1" si="230"/>
        <v>0</v>
      </c>
      <c r="AR368" s="174">
        <f t="shared" ca="1" si="230"/>
        <v>0</v>
      </c>
      <c r="AS368" s="174">
        <f t="shared" ca="1" si="230"/>
        <v>0</v>
      </c>
      <c r="AT368" s="174">
        <f t="shared" ca="1" si="230"/>
        <v>0</v>
      </c>
      <c r="AU368" s="174">
        <f t="shared" ca="1" si="230"/>
        <v>0</v>
      </c>
      <c r="AV368" s="174">
        <f t="shared" ca="1" si="230"/>
        <v>0</v>
      </c>
      <c r="AW368" s="174">
        <f t="shared" ca="1" si="230"/>
        <v>0</v>
      </c>
      <c r="AX368" s="174">
        <f t="shared" ca="1" si="230"/>
        <v>0</v>
      </c>
      <c r="AY368" s="174">
        <f t="shared" ca="1" si="230"/>
        <v>0</v>
      </c>
      <c r="AZ368" s="174">
        <f t="shared" ca="1" si="230"/>
        <v>0</v>
      </c>
      <c r="BA368" s="174">
        <f t="shared" ca="1" si="230"/>
        <v>0</v>
      </c>
      <c r="BB368" s="175">
        <f t="shared" ca="1" si="207"/>
        <v>0</v>
      </c>
      <c r="BC368" s="176"/>
      <c r="BD368" s="174">
        <f t="shared" ca="1" si="208"/>
        <v>0</v>
      </c>
      <c r="BE368" s="174">
        <f t="shared" ca="1" si="231"/>
        <v>0</v>
      </c>
      <c r="BF368" s="174">
        <f t="shared" ca="1" si="231"/>
        <v>0</v>
      </c>
      <c r="BG368" s="174">
        <f t="shared" ca="1" si="231"/>
        <v>0</v>
      </c>
      <c r="BH368" s="174">
        <f t="shared" ca="1" si="231"/>
        <v>0</v>
      </c>
      <c r="BI368" s="174">
        <f t="shared" ca="1" si="231"/>
        <v>0</v>
      </c>
      <c r="BJ368" s="174">
        <f t="shared" ca="1" si="231"/>
        <v>0</v>
      </c>
      <c r="BK368" s="174">
        <f t="shared" ca="1" si="231"/>
        <v>0</v>
      </c>
      <c r="BL368" s="174">
        <f t="shared" ca="1" si="231"/>
        <v>0</v>
      </c>
      <c r="BM368" s="174">
        <f t="shared" ca="1" si="231"/>
        <v>0</v>
      </c>
      <c r="BN368" s="174">
        <f t="shared" ca="1" si="231"/>
        <v>0</v>
      </c>
      <c r="BO368" s="174">
        <f t="shared" ca="1" si="231"/>
        <v>0</v>
      </c>
      <c r="BP368" s="174">
        <f t="shared" ca="1" si="231"/>
        <v>0</v>
      </c>
      <c r="BQ368" s="174">
        <f t="shared" ca="1" si="231"/>
        <v>0</v>
      </c>
      <c r="BR368" s="174">
        <f t="shared" ca="1" si="231"/>
        <v>0</v>
      </c>
      <c r="BS368" s="177">
        <f t="shared" ca="1" si="210"/>
        <v>0</v>
      </c>
      <c r="BT368" s="175"/>
      <c r="BU368" s="178">
        <f ca="1">IF(NOT(debteliminator),0,IF(OR(E$11=0,W367+AM368-BD368&lt;=E$11),0,MIN(W367+AM368-BD368-E$11,$C368)))</f>
        <v>0</v>
      </c>
      <c r="BV368" s="174">
        <f ca="1">IF(NOT(debteliminator),0,IF(OR(F$11=0,X367+AN368-BE368&lt;=F$11),0,MIN(X367+AN368-BE368-F$11,$C368-SUM($BU368:BU368))))</f>
        <v>0</v>
      </c>
      <c r="BW368" s="174">
        <f ca="1">IF(NOT(debteliminator),0,IF(OR(G$11=0,Y367+AO368-BF368&lt;=G$11),0,MIN(Y367+AO368-BF368-G$11,$C368-SUM($BU368:BV368))))</f>
        <v>0</v>
      </c>
      <c r="BX368" s="174">
        <f ca="1">IF(NOT(debteliminator),0,IF(OR(H$11=0,Z367+AP368-BG368&lt;=H$11),0,MIN(Z367+AP368-BG368-H$11,$C368-SUM($BU368:BW368))))</f>
        <v>0</v>
      </c>
      <c r="BY368" s="174">
        <f ca="1">IF(NOT(debteliminator),0,IF(OR(I$11=0,AA367+AQ368-BH368&lt;=I$11),0,MIN(AA367+AQ368-BH368-I$11,$C368-SUM($BU368:BX368))))</f>
        <v>0</v>
      </c>
      <c r="BZ368" s="174">
        <f ca="1">IF(NOT(debteliminator),0,IF(OR(J$11=0,AB367+AR368-BI368&lt;=J$11),0,MIN(AB367+AR368-BI368-J$11,$C368-SUM($BU368:BY368))))</f>
        <v>0</v>
      </c>
      <c r="CA368" s="174">
        <f ca="1">IF(NOT(debteliminator),0,IF(OR(K$11=0,AC367+AS368-BJ368&lt;=K$11),0,MIN(AC367+AS368-BJ368-K$11,$C368-SUM($BU368:BZ368))))</f>
        <v>0</v>
      </c>
      <c r="CB368" s="174">
        <f ca="1">IF(NOT(debteliminator),0,IF(OR(L$11=0,AD367+AT368-BK368&lt;=L$11),0,MIN(AD367+AT368-BK368-L$11,$C368-SUM($BU368:CA368))))</f>
        <v>0</v>
      </c>
      <c r="CC368" s="174">
        <f ca="1">IF(NOT(debteliminator),0,IF(OR(M$11=0,AE367+AU368-BL368&lt;=M$11),0,MIN(AE367+AU368-BL368-M$11,$C368-SUM($BU368:CB368))))</f>
        <v>0</v>
      </c>
      <c r="CD368" s="174">
        <f ca="1">IF(NOT(debteliminator),0,IF(OR(N$11=0,AF367+AV368-BM368&lt;=N$11),0,MIN(AF367+AV368-BM368-N$11,$C368-SUM($BU368:CC368))))</f>
        <v>0</v>
      </c>
      <c r="CE368" s="174">
        <f ca="1">IF(NOT(debteliminator),0,IF(OR(O$11=0,AG367+AW368-BN368&lt;=O$11),0,MIN(AG367+AW368-BN368-O$11,$C368-SUM($BU368:CD368))))</f>
        <v>0</v>
      </c>
      <c r="CF368" s="174">
        <f ca="1">IF(NOT(debteliminator),0,IF(OR(P$11=0,AH367+AX368-BO368&lt;=P$11),0,MIN(AH367+AX368-BO368-P$11,$C368-SUM($BU368:CE368))))</f>
        <v>0</v>
      </c>
      <c r="CG368" s="174">
        <f ca="1">IF(NOT(debteliminator),0,IF(OR(Q$11=0,AI367+AY368-BP368&lt;=Q$11),0,MIN(AI367+AY368-BP368-Q$11,$C368-SUM($BU368:CF368))))</f>
        <v>0</v>
      </c>
      <c r="CH368" s="174">
        <f ca="1">IF(NOT(debteliminator),0,IF(OR(R$11=0,AJ367+AZ368-BQ368&lt;=R$11),0,MIN(AJ367+AZ368-BQ368-R$11,$C368-SUM($BU368:CG368))))</f>
        <v>0</v>
      </c>
      <c r="CI368" s="174">
        <f ca="1">IF(NOT(debteliminator),0,IF(OR(S$11=0,AK367+BA368-BR368&lt;=S$11),0,MIN(AK367+BA368-BR368-S$11,$C368-SUM($BU368:CH368))))</f>
        <v>0</v>
      </c>
      <c r="CJ368" s="177">
        <f t="shared" ca="1" si="211"/>
        <v>0</v>
      </c>
      <c r="CL368" s="178">
        <f t="shared" ca="1" si="214"/>
        <v>0</v>
      </c>
      <c r="CM368" s="174">
        <f ca="1">IF(X367&lt;=0,0,IF($C368-$CJ368&lt;=SUM($CL368:CL368),0,IF(BE368+$C368-$CJ368-SUM($CL368:CL368)&gt;X367+AN368,X367+AN368-BE368,$C368-$CJ368-SUM($CL368:CL368))))</f>
        <v>0</v>
      </c>
      <c r="CN368" s="174">
        <f ca="1">IF(Y367&lt;=0,0,IF($C368-$CJ368&lt;=SUM($CL368:CM368),0,IF(BF368+$C368-$CJ368-SUM($CL368:CM368)&gt;Y367+AO368,Y367+AO368-BF368,$C368-$CJ368-SUM($CL368:CM368))))</f>
        <v>0</v>
      </c>
      <c r="CO368" s="174">
        <f ca="1">IF(Z367&lt;=0,0,IF($C368-$CJ368&lt;=SUM($CL368:CN368),0,IF(BG368+$C368-$CJ368-SUM($CL368:CN368)&gt;Z367+AP368,Z367+AP368-BG368,$C368-$CJ368-SUM($CL368:CN368))))</f>
        <v>0</v>
      </c>
      <c r="CP368" s="174">
        <f ca="1">IF(AA367&lt;=0,0,IF($C368-$CJ368&lt;=SUM($CL368:CO368),0,IF(BH368+$C368-$CJ368-SUM($CL368:CO368)&gt;AA367+AQ368,AA367+AQ368-BH368,$C368-$CJ368-SUM($CL368:CO368))))</f>
        <v>0</v>
      </c>
      <c r="CQ368" s="174">
        <f ca="1">IF(AB367&lt;=0,0,IF($C368-$CJ368&lt;=SUM($CL368:CP368),0,IF(BI368+$C368-$CJ368-SUM($CL368:CP368)&gt;AB367+AR368,AB367+AR368-BI368,$C368-$CJ368-SUM($CL368:CP368))))</f>
        <v>0</v>
      </c>
      <c r="CR368" s="174">
        <f ca="1">IF(AC367&lt;=0,0,IF($C368-$CJ368&lt;=SUM($CL368:CQ368),0,IF(BJ368+$C368-$CJ368-SUM($CL368:CQ368)&gt;AC367+AS368,AC367+AS368-BJ368,$C368-$CJ368-SUM($CL368:CQ368))))</f>
        <v>0</v>
      </c>
      <c r="CS368" s="174">
        <f ca="1">IF(AD367&lt;=0,0,IF($C368-$CJ368&lt;=SUM($CL368:CR368),0,IF(BK368+$C368-$CJ368-SUM($CL368:CR368)&gt;AD367+AT368,AD367+AT368-BK368,$C368-$CJ368-SUM($CL368:CR368))))</f>
        <v>0</v>
      </c>
      <c r="CT368" s="174">
        <f ca="1">IF(AE367&lt;=0,0,IF($C368-$CJ368&lt;=SUM($CL368:CS368),0,IF(BL368+$C368-$CJ368-SUM($CL368:CS368)&gt;AE367+AU368,AE367+AU368-BL368,$C368-$CJ368-SUM($CL368:CS368))))</f>
        <v>0</v>
      </c>
      <c r="CU368" s="174">
        <f ca="1">IF(AF367&lt;=0,0,IF($C368-$CJ368&lt;=SUM($CL368:CT368),0,IF(BM368+$C368-$CJ368-SUM($CL368:CT368)&gt;AF367+AV368,AF367+AV368-BM368,$C368-$CJ368-SUM($CL368:CT368))))</f>
        <v>0</v>
      </c>
      <c r="CV368" s="174">
        <f ca="1">IF(AG367&lt;=0,0,IF($C368-$CJ368&lt;=SUM($CL368:CU368),0,IF(BN368+$C368-$CJ368-SUM($CL368:CU368)&gt;AG367+AW368,AG367+AW368-BN368,$C368-$CJ368-SUM($CL368:CU368))))</f>
        <v>0</v>
      </c>
      <c r="CW368" s="174">
        <f ca="1">IF(AH367&lt;=0,0,IF($C368-$CJ368&lt;=SUM($CL368:CV368),0,IF(BO368+$C368-$CJ368-SUM($CL368:CV368)&gt;AH367+AX368,AH367+AX368-BO368,$C368-$CJ368-SUM($CL368:CV368))))</f>
        <v>0</v>
      </c>
      <c r="CX368" s="174">
        <f ca="1">IF(AI367&lt;=0,0,IF($C368-$CJ368&lt;=SUM($CL368:CW368),0,IF(BP368+$C368-$CJ368-SUM($CL368:CW368)&gt;AI367+AY368,AI367+AY368-BP368,$C368-$CJ368-SUM($CL368:CW368))))</f>
        <v>0</v>
      </c>
      <c r="CY368" s="174">
        <f ca="1">IF(AJ367&lt;=0,0,IF($C368-$CJ368&lt;=SUM($CL368:CX368),0,IF(BQ368+$C368-$CJ368-SUM($CL368:CX368)&gt;AJ367+AZ368,AJ367+AZ368-BQ368,$C368-$CJ368-SUM($CL368:CX368))))</f>
        <v>0</v>
      </c>
      <c r="CZ368" s="174">
        <f ca="1">IF(AK367&lt;=0,0,IF($C368-$CJ368&lt;=SUM($CL368:CY368),0,IF(BR368+$C368-$CJ368-SUM($CL368:CY368)&gt;AK367+BA368,AK367+BA368-BR368,$C368-$CJ368-SUM($CL368:CY368))))</f>
        <v>0</v>
      </c>
      <c r="DA368" s="176"/>
      <c r="DB368" s="176"/>
    </row>
    <row r="369" spans="1:109">
      <c r="A369" s="165" t="str">
        <f t="shared" ca="1" si="200"/>
        <v/>
      </c>
      <c r="B369" s="166" t="e">
        <f t="shared" ca="1" si="212"/>
        <v>#N/A</v>
      </c>
      <c r="C369" s="169" t="str">
        <f ca="1">IF(A369="","",IF(debteliminator,IF(($E$7-BS369)&lt;0,0,$E$7-BS369),0)+D369)</f>
        <v/>
      </c>
      <c r="D369" s="420"/>
      <c r="E369" s="172">
        <f t="shared" ca="1" si="213"/>
        <v>0</v>
      </c>
      <c r="F369" s="172">
        <f t="shared" ca="1" si="215"/>
        <v>0</v>
      </c>
      <c r="G369" s="172">
        <f t="shared" ca="1" si="216"/>
        <v>0</v>
      </c>
      <c r="H369" s="172">
        <f t="shared" ca="1" si="217"/>
        <v>0</v>
      </c>
      <c r="I369" s="172">
        <f t="shared" ca="1" si="218"/>
        <v>0</v>
      </c>
      <c r="J369" s="172">
        <f t="shared" ca="1" si="219"/>
        <v>0</v>
      </c>
      <c r="K369" s="172">
        <f t="shared" ca="1" si="220"/>
        <v>0</v>
      </c>
      <c r="L369" s="172">
        <f t="shared" ca="1" si="221"/>
        <v>0</v>
      </c>
      <c r="M369" s="172">
        <f t="shared" ca="1" si="222"/>
        <v>0</v>
      </c>
      <c r="N369" s="172">
        <f t="shared" ca="1" si="223"/>
        <v>0</v>
      </c>
      <c r="O369" s="172">
        <f t="shared" ca="1" si="224"/>
        <v>0</v>
      </c>
      <c r="P369" s="172">
        <f t="shared" ca="1" si="225"/>
        <v>0</v>
      </c>
      <c r="Q369" s="172">
        <f t="shared" ca="1" si="226"/>
        <v>0</v>
      </c>
      <c r="R369" s="172">
        <f t="shared" ca="1" si="227"/>
        <v>0</v>
      </c>
      <c r="S369" s="172">
        <f t="shared" ca="1" si="228"/>
        <v>0</v>
      </c>
      <c r="U369" s="169">
        <f t="shared" ca="1" si="201"/>
        <v>0</v>
      </c>
      <c r="V369" s="173">
        <f t="shared" ca="1" si="202"/>
        <v>0</v>
      </c>
      <c r="W369" s="174">
        <f t="shared" ca="1" si="203"/>
        <v>0</v>
      </c>
      <c r="X369" s="174">
        <f t="shared" ca="1" si="229"/>
        <v>0</v>
      </c>
      <c r="Y369" s="174">
        <f t="shared" ca="1" si="229"/>
        <v>0</v>
      </c>
      <c r="Z369" s="174">
        <f t="shared" ca="1" si="229"/>
        <v>0</v>
      </c>
      <c r="AA369" s="174">
        <f t="shared" ca="1" si="229"/>
        <v>0</v>
      </c>
      <c r="AB369" s="174">
        <f t="shared" ca="1" si="229"/>
        <v>0</v>
      </c>
      <c r="AC369" s="174">
        <f t="shared" ca="1" si="229"/>
        <v>0</v>
      </c>
      <c r="AD369" s="174">
        <f t="shared" ca="1" si="229"/>
        <v>0</v>
      </c>
      <c r="AE369" s="174">
        <f t="shared" ca="1" si="229"/>
        <v>0</v>
      </c>
      <c r="AF369" s="174">
        <f t="shared" ca="1" si="229"/>
        <v>0</v>
      </c>
      <c r="AG369" s="174">
        <f t="shared" ca="1" si="229"/>
        <v>0</v>
      </c>
      <c r="AH369" s="174">
        <f t="shared" ca="1" si="229"/>
        <v>0</v>
      </c>
      <c r="AI369" s="174">
        <f t="shared" ca="1" si="229"/>
        <v>0</v>
      </c>
      <c r="AJ369" s="174">
        <f t="shared" ca="1" si="229"/>
        <v>0</v>
      </c>
      <c r="AK369" s="174">
        <f t="shared" ca="1" si="229"/>
        <v>0</v>
      </c>
      <c r="AL369" s="179"/>
      <c r="AM369" s="174">
        <f t="shared" ca="1" si="205"/>
        <v>0</v>
      </c>
      <c r="AN369" s="174">
        <f t="shared" ca="1" si="230"/>
        <v>0</v>
      </c>
      <c r="AO369" s="174">
        <f t="shared" ca="1" si="230"/>
        <v>0</v>
      </c>
      <c r="AP369" s="174">
        <f t="shared" ca="1" si="230"/>
        <v>0</v>
      </c>
      <c r="AQ369" s="174">
        <f t="shared" ca="1" si="230"/>
        <v>0</v>
      </c>
      <c r="AR369" s="174">
        <f t="shared" ca="1" si="230"/>
        <v>0</v>
      </c>
      <c r="AS369" s="174">
        <f t="shared" ca="1" si="230"/>
        <v>0</v>
      </c>
      <c r="AT369" s="174">
        <f t="shared" ca="1" si="230"/>
        <v>0</v>
      </c>
      <c r="AU369" s="174">
        <f t="shared" ca="1" si="230"/>
        <v>0</v>
      </c>
      <c r="AV369" s="174">
        <f t="shared" ca="1" si="230"/>
        <v>0</v>
      </c>
      <c r="AW369" s="174">
        <f t="shared" ca="1" si="230"/>
        <v>0</v>
      </c>
      <c r="AX369" s="174">
        <f t="shared" ca="1" si="230"/>
        <v>0</v>
      </c>
      <c r="AY369" s="174">
        <f t="shared" ca="1" si="230"/>
        <v>0</v>
      </c>
      <c r="AZ369" s="174">
        <f t="shared" ca="1" si="230"/>
        <v>0</v>
      </c>
      <c r="BA369" s="174">
        <f t="shared" ca="1" si="230"/>
        <v>0</v>
      </c>
      <c r="BB369" s="175">
        <f t="shared" ca="1" si="207"/>
        <v>0</v>
      </c>
      <c r="BC369" s="176"/>
      <c r="BD369" s="174">
        <f t="shared" ca="1" si="208"/>
        <v>0</v>
      </c>
      <c r="BE369" s="174">
        <f t="shared" ca="1" si="231"/>
        <v>0</v>
      </c>
      <c r="BF369" s="174">
        <f t="shared" ca="1" si="231"/>
        <v>0</v>
      </c>
      <c r="BG369" s="174">
        <f t="shared" ca="1" si="231"/>
        <v>0</v>
      </c>
      <c r="BH369" s="174">
        <f t="shared" ca="1" si="231"/>
        <v>0</v>
      </c>
      <c r="BI369" s="174">
        <f t="shared" ca="1" si="231"/>
        <v>0</v>
      </c>
      <c r="BJ369" s="174">
        <f t="shared" ca="1" si="231"/>
        <v>0</v>
      </c>
      <c r="BK369" s="174">
        <f t="shared" ca="1" si="231"/>
        <v>0</v>
      </c>
      <c r="BL369" s="174">
        <f t="shared" ca="1" si="231"/>
        <v>0</v>
      </c>
      <c r="BM369" s="174">
        <f t="shared" ca="1" si="231"/>
        <v>0</v>
      </c>
      <c r="BN369" s="174">
        <f t="shared" ca="1" si="231"/>
        <v>0</v>
      </c>
      <c r="BO369" s="174">
        <f t="shared" ca="1" si="231"/>
        <v>0</v>
      </c>
      <c r="BP369" s="174">
        <f t="shared" ca="1" si="231"/>
        <v>0</v>
      </c>
      <c r="BQ369" s="174">
        <f t="shared" ca="1" si="231"/>
        <v>0</v>
      </c>
      <c r="BR369" s="174">
        <f t="shared" ca="1" si="231"/>
        <v>0</v>
      </c>
      <c r="BS369" s="177">
        <f t="shared" ca="1" si="210"/>
        <v>0</v>
      </c>
      <c r="BT369" s="175"/>
      <c r="BU369" s="178">
        <f ca="1">IF(NOT(debteliminator),0,IF(OR(E$11=0,W368+AM369-BD369&lt;=E$11),0,MIN(W368+AM369-BD369-E$11,$C369)))</f>
        <v>0</v>
      </c>
      <c r="BV369" s="174">
        <f ca="1">IF(NOT(debteliminator),0,IF(OR(F$11=0,X368+AN369-BE369&lt;=F$11),0,MIN(X368+AN369-BE369-F$11,$C369-SUM($BU369:BU369))))</f>
        <v>0</v>
      </c>
      <c r="BW369" s="174">
        <f ca="1">IF(NOT(debteliminator),0,IF(OR(G$11=0,Y368+AO369-BF369&lt;=G$11),0,MIN(Y368+AO369-BF369-G$11,$C369-SUM($BU369:BV369))))</f>
        <v>0</v>
      </c>
      <c r="BX369" s="174">
        <f ca="1">IF(NOT(debteliminator),0,IF(OR(H$11=0,Z368+AP369-BG369&lt;=H$11),0,MIN(Z368+AP369-BG369-H$11,$C369-SUM($BU369:BW369))))</f>
        <v>0</v>
      </c>
      <c r="BY369" s="174">
        <f ca="1">IF(NOT(debteliminator),0,IF(OR(I$11=0,AA368+AQ369-BH369&lt;=I$11),0,MIN(AA368+AQ369-BH369-I$11,$C369-SUM($BU369:BX369))))</f>
        <v>0</v>
      </c>
      <c r="BZ369" s="174">
        <f ca="1">IF(NOT(debteliminator),0,IF(OR(J$11=0,AB368+AR369-BI369&lt;=J$11),0,MIN(AB368+AR369-BI369-J$11,$C369-SUM($BU369:BY369))))</f>
        <v>0</v>
      </c>
      <c r="CA369" s="174">
        <f ca="1">IF(NOT(debteliminator),0,IF(OR(K$11=0,AC368+AS369-BJ369&lt;=K$11),0,MIN(AC368+AS369-BJ369-K$11,$C369-SUM($BU369:BZ369))))</f>
        <v>0</v>
      </c>
      <c r="CB369" s="174">
        <f ca="1">IF(NOT(debteliminator),0,IF(OR(L$11=0,AD368+AT369-BK369&lt;=L$11),0,MIN(AD368+AT369-BK369-L$11,$C369-SUM($BU369:CA369))))</f>
        <v>0</v>
      </c>
      <c r="CC369" s="174">
        <f ca="1">IF(NOT(debteliminator),0,IF(OR(M$11=0,AE368+AU369-BL369&lt;=M$11),0,MIN(AE368+AU369-BL369-M$11,$C369-SUM($BU369:CB369))))</f>
        <v>0</v>
      </c>
      <c r="CD369" s="174">
        <f ca="1">IF(NOT(debteliminator),0,IF(OR(N$11=0,AF368+AV369-BM369&lt;=N$11),0,MIN(AF368+AV369-BM369-N$11,$C369-SUM($BU369:CC369))))</f>
        <v>0</v>
      </c>
      <c r="CE369" s="174">
        <f ca="1">IF(NOT(debteliminator),0,IF(OR(O$11=0,AG368+AW369-BN369&lt;=O$11),0,MIN(AG368+AW369-BN369-O$11,$C369-SUM($BU369:CD369))))</f>
        <v>0</v>
      </c>
      <c r="CF369" s="174">
        <f ca="1">IF(NOT(debteliminator),0,IF(OR(P$11=0,AH368+AX369-BO369&lt;=P$11),0,MIN(AH368+AX369-BO369-P$11,$C369-SUM($BU369:CE369))))</f>
        <v>0</v>
      </c>
      <c r="CG369" s="174">
        <f ca="1">IF(NOT(debteliminator),0,IF(OR(Q$11=0,AI368+AY369-BP369&lt;=Q$11),0,MIN(AI368+AY369-BP369-Q$11,$C369-SUM($BU369:CF369))))</f>
        <v>0</v>
      </c>
      <c r="CH369" s="174">
        <f ca="1">IF(NOT(debteliminator),0,IF(OR(R$11=0,AJ368+AZ369-BQ369&lt;=R$11),0,MIN(AJ368+AZ369-BQ369-R$11,$C369-SUM($BU369:CG369))))</f>
        <v>0</v>
      </c>
      <c r="CI369" s="174">
        <f ca="1">IF(NOT(debteliminator),0,IF(OR(S$11=0,AK368+BA369-BR369&lt;=S$11),0,MIN(AK368+BA369-BR369-S$11,$C369-SUM($BU369:CH369))))</f>
        <v>0</v>
      </c>
      <c r="CJ369" s="177">
        <f t="shared" ca="1" si="211"/>
        <v>0</v>
      </c>
      <c r="CL369" s="178">
        <f t="shared" ca="1" si="214"/>
        <v>0</v>
      </c>
      <c r="CM369" s="174">
        <f ca="1">IF(X368&lt;=0,0,IF($C369-$CJ369&lt;=SUM($CL369:CL369),0,IF(BE369+$C369-$CJ369-SUM($CL369:CL369)&gt;X368+AN369,X368+AN369-BE369,$C369-$CJ369-SUM($CL369:CL369))))</f>
        <v>0</v>
      </c>
      <c r="CN369" s="174">
        <f ca="1">IF(Y368&lt;=0,0,IF($C369-$CJ369&lt;=SUM($CL369:CM369),0,IF(BF369+$C369-$CJ369-SUM($CL369:CM369)&gt;Y368+AO369,Y368+AO369-BF369,$C369-$CJ369-SUM($CL369:CM369))))</f>
        <v>0</v>
      </c>
      <c r="CO369" s="174">
        <f ca="1">IF(Z368&lt;=0,0,IF($C369-$CJ369&lt;=SUM($CL369:CN369),0,IF(BG369+$C369-$CJ369-SUM($CL369:CN369)&gt;Z368+AP369,Z368+AP369-BG369,$C369-$CJ369-SUM($CL369:CN369))))</f>
        <v>0</v>
      </c>
      <c r="CP369" s="174">
        <f ca="1">IF(AA368&lt;=0,0,IF($C369-$CJ369&lt;=SUM($CL369:CO369),0,IF(BH369+$C369-$CJ369-SUM($CL369:CO369)&gt;AA368+AQ369,AA368+AQ369-BH369,$C369-$CJ369-SUM($CL369:CO369))))</f>
        <v>0</v>
      </c>
      <c r="CQ369" s="174">
        <f ca="1">IF(AB368&lt;=0,0,IF($C369-$CJ369&lt;=SUM($CL369:CP369),0,IF(BI369+$C369-$CJ369-SUM($CL369:CP369)&gt;AB368+AR369,AB368+AR369-BI369,$C369-$CJ369-SUM($CL369:CP369))))</f>
        <v>0</v>
      </c>
      <c r="CR369" s="174">
        <f ca="1">IF(AC368&lt;=0,0,IF($C369-$CJ369&lt;=SUM($CL369:CQ369),0,IF(BJ369+$C369-$CJ369-SUM($CL369:CQ369)&gt;AC368+AS369,AC368+AS369-BJ369,$C369-$CJ369-SUM($CL369:CQ369))))</f>
        <v>0</v>
      </c>
      <c r="CS369" s="174">
        <f ca="1">IF(AD368&lt;=0,0,IF($C369-$CJ369&lt;=SUM($CL369:CR369),0,IF(BK369+$C369-$CJ369-SUM($CL369:CR369)&gt;AD368+AT369,AD368+AT369-BK369,$C369-$CJ369-SUM($CL369:CR369))))</f>
        <v>0</v>
      </c>
      <c r="CT369" s="174">
        <f ca="1">IF(AE368&lt;=0,0,IF($C369-$CJ369&lt;=SUM($CL369:CS369),0,IF(BL369+$C369-$CJ369-SUM($CL369:CS369)&gt;AE368+AU369,AE368+AU369-BL369,$C369-$CJ369-SUM($CL369:CS369))))</f>
        <v>0</v>
      </c>
      <c r="CU369" s="174">
        <f ca="1">IF(AF368&lt;=0,0,IF($C369-$CJ369&lt;=SUM($CL369:CT369),0,IF(BM369+$C369-$CJ369-SUM($CL369:CT369)&gt;AF368+AV369,AF368+AV369-BM369,$C369-$CJ369-SUM($CL369:CT369))))</f>
        <v>0</v>
      </c>
      <c r="CV369" s="174">
        <f ca="1">IF(AG368&lt;=0,0,IF($C369-$CJ369&lt;=SUM($CL369:CU369),0,IF(BN369+$C369-$CJ369-SUM($CL369:CU369)&gt;AG368+AW369,AG368+AW369-BN369,$C369-$CJ369-SUM($CL369:CU369))))</f>
        <v>0</v>
      </c>
      <c r="CW369" s="174">
        <f ca="1">IF(AH368&lt;=0,0,IF($C369-$CJ369&lt;=SUM($CL369:CV369),0,IF(BO369+$C369-$CJ369-SUM($CL369:CV369)&gt;AH368+AX369,AH368+AX369-BO369,$C369-$CJ369-SUM($CL369:CV369))))</f>
        <v>0</v>
      </c>
      <c r="CX369" s="174">
        <f ca="1">IF(AI368&lt;=0,0,IF($C369-$CJ369&lt;=SUM($CL369:CW369),0,IF(BP369+$C369-$CJ369-SUM($CL369:CW369)&gt;AI368+AY369,AI368+AY369-BP369,$C369-$CJ369-SUM($CL369:CW369))))</f>
        <v>0</v>
      </c>
      <c r="CY369" s="174">
        <f ca="1">IF(AJ368&lt;=0,0,IF($C369-$CJ369&lt;=SUM($CL369:CX369),0,IF(BQ369+$C369-$CJ369-SUM($CL369:CX369)&gt;AJ368+AZ369,AJ368+AZ369-BQ369,$C369-$CJ369-SUM($CL369:CX369))))</f>
        <v>0</v>
      </c>
      <c r="CZ369" s="174">
        <f ca="1">IF(AK368&lt;=0,0,IF($C369-$CJ369&lt;=SUM($CL369:CY369),0,IF(BR369+$C369-$CJ369-SUM($CL369:CY369)&gt;AK368+BA369,AK368+BA369-BR369,$C369-$CJ369-SUM($CL369:CY369))))</f>
        <v>0</v>
      </c>
      <c r="DA369" s="176"/>
      <c r="DB369" s="176"/>
    </row>
    <row r="370" spans="1:109">
      <c r="A370" s="165" t="str">
        <f t="shared" ca="1" si="200"/>
        <v/>
      </c>
      <c r="B370" s="166" t="e">
        <f t="shared" ca="1" si="212"/>
        <v>#N/A</v>
      </c>
      <c r="C370" s="169" t="str">
        <f ca="1">IF(A370="","",IF(debteliminator,IF(($E$7-BS370)&lt;0,0,$E$7-BS370),0)+D370)</f>
        <v/>
      </c>
      <c r="D370" s="420"/>
      <c r="E370" s="172">
        <f t="shared" ca="1" si="213"/>
        <v>0</v>
      </c>
      <c r="F370" s="172">
        <f t="shared" ca="1" si="215"/>
        <v>0</v>
      </c>
      <c r="G370" s="172">
        <f t="shared" ca="1" si="216"/>
        <v>0</v>
      </c>
      <c r="H370" s="172">
        <f t="shared" ca="1" si="217"/>
        <v>0</v>
      </c>
      <c r="I370" s="172">
        <f t="shared" ca="1" si="218"/>
        <v>0</v>
      </c>
      <c r="J370" s="172">
        <f t="shared" ca="1" si="219"/>
        <v>0</v>
      </c>
      <c r="K370" s="172">
        <f t="shared" ca="1" si="220"/>
        <v>0</v>
      </c>
      <c r="L370" s="172">
        <f t="shared" ca="1" si="221"/>
        <v>0</v>
      </c>
      <c r="M370" s="172">
        <f t="shared" ca="1" si="222"/>
        <v>0</v>
      </c>
      <c r="N370" s="172">
        <f t="shared" ca="1" si="223"/>
        <v>0</v>
      </c>
      <c r="O370" s="172">
        <f t="shared" ca="1" si="224"/>
        <v>0</v>
      </c>
      <c r="P370" s="172">
        <f t="shared" ca="1" si="225"/>
        <v>0</v>
      </c>
      <c r="Q370" s="172">
        <f t="shared" ca="1" si="226"/>
        <v>0</v>
      </c>
      <c r="R370" s="172">
        <f t="shared" ca="1" si="227"/>
        <v>0</v>
      </c>
      <c r="S370" s="172">
        <f t="shared" ca="1" si="228"/>
        <v>0</v>
      </c>
      <c r="U370" s="169">
        <f t="shared" ca="1" si="201"/>
        <v>0</v>
      </c>
      <c r="V370" s="173">
        <f t="shared" ca="1" si="202"/>
        <v>0</v>
      </c>
      <c r="W370" s="174">
        <f t="shared" ca="1" si="203"/>
        <v>0</v>
      </c>
      <c r="X370" s="174">
        <f t="shared" ca="1" si="229"/>
        <v>0</v>
      </c>
      <c r="Y370" s="174">
        <f t="shared" ca="1" si="229"/>
        <v>0</v>
      </c>
      <c r="Z370" s="174">
        <f t="shared" ca="1" si="229"/>
        <v>0</v>
      </c>
      <c r="AA370" s="174">
        <f t="shared" ca="1" si="229"/>
        <v>0</v>
      </c>
      <c r="AB370" s="174">
        <f t="shared" ca="1" si="229"/>
        <v>0</v>
      </c>
      <c r="AC370" s="174">
        <f t="shared" ca="1" si="229"/>
        <v>0</v>
      </c>
      <c r="AD370" s="174">
        <f t="shared" ca="1" si="229"/>
        <v>0</v>
      </c>
      <c r="AE370" s="174">
        <f t="shared" ca="1" si="229"/>
        <v>0</v>
      </c>
      <c r="AF370" s="174">
        <f t="shared" ca="1" si="229"/>
        <v>0</v>
      </c>
      <c r="AG370" s="174">
        <f t="shared" ca="1" si="229"/>
        <v>0</v>
      </c>
      <c r="AH370" s="174">
        <f t="shared" ca="1" si="229"/>
        <v>0</v>
      </c>
      <c r="AI370" s="174">
        <f t="shared" ca="1" si="229"/>
        <v>0</v>
      </c>
      <c r="AJ370" s="174">
        <f t="shared" ca="1" si="229"/>
        <v>0</v>
      </c>
      <c r="AK370" s="174">
        <f t="shared" ca="1" si="229"/>
        <v>0</v>
      </c>
      <c r="AL370" s="179"/>
      <c r="AM370" s="174">
        <f t="shared" ca="1" si="205"/>
        <v>0</v>
      </c>
      <c r="AN370" s="174">
        <f t="shared" ca="1" si="230"/>
        <v>0</v>
      </c>
      <c r="AO370" s="174">
        <f t="shared" ca="1" si="230"/>
        <v>0</v>
      </c>
      <c r="AP370" s="174">
        <f t="shared" ca="1" si="230"/>
        <v>0</v>
      </c>
      <c r="AQ370" s="174">
        <f t="shared" ca="1" si="230"/>
        <v>0</v>
      </c>
      <c r="AR370" s="174">
        <f t="shared" ca="1" si="230"/>
        <v>0</v>
      </c>
      <c r="AS370" s="174">
        <f t="shared" ca="1" si="230"/>
        <v>0</v>
      </c>
      <c r="AT370" s="174">
        <f t="shared" ca="1" si="230"/>
        <v>0</v>
      </c>
      <c r="AU370" s="174">
        <f t="shared" ca="1" si="230"/>
        <v>0</v>
      </c>
      <c r="AV370" s="174">
        <f t="shared" ca="1" si="230"/>
        <v>0</v>
      </c>
      <c r="AW370" s="174">
        <f t="shared" ca="1" si="230"/>
        <v>0</v>
      </c>
      <c r="AX370" s="174">
        <f t="shared" ca="1" si="230"/>
        <v>0</v>
      </c>
      <c r="AY370" s="174">
        <f t="shared" ca="1" si="230"/>
        <v>0</v>
      </c>
      <c r="AZ370" s="174">
        <f t="shared" ca="1" si="230"/>
        <v>0</v>
      </c>
      <c r="BA370" s="174">
        <f t="shared" ca="1" si="230"/>
        <v>0</v>
      </c>
      <c r="BB370" s="175">
        <f t="shared" ca="1" si="207"/>
        <v>0</v>
      </c>
      <c r="BC370" s="176"/>
      <c r="BD370" s="174">
        <f t="shared" ca="1" si="208"/>
        <v>0</v>
      </c>
      <c r="BE370" s="174">
        <f t="shared" ca="1" si="231"/>
        <v>0</v>
      </c>
      <c r="BF370" s="174">
        <f t="shared" ca="1" si="231"/>
        <v>0</v>
      </c>
      <c r="BG370" s="174">
        <f t="shared" ca="1" si="231"/>
        <v>0</v>
      </c>
      <c r="BH370" s="174">
        <f t="shared" ca="1" si="231"/>
        <v>0</v>
      </c>
      <c r="BI370" s="174">
        <f t="shared" ca="1" si="231"/>
        <v>0</v>
      </c>
      <c r="BJ370" s="174">
        <f t="shared" ca="1" si="231"/>
        <v>0</v>
      </c>
      <c r="BK370" s="174">
        <f t="shared" ca="1" si="231"/>
        <v>0</v>
      </c>
      <c r="BL370" s="174">
        <f t="shared" ca="1" si="231"/>
        <v>0</v>
      </c>
      <c r="BM370" s="174">
        <f t="shared" ca="1" si="231"/>
        <v>0</v>
      </c>
      <c r="BN370" s="174">
        <f t="shared" ca="1" si="231"/>
        <v>0</v>
      </c>
      <c r="BO370" s="174">
        <f t="shared" ca="1" si="231"/>
        <v>0</v>
      </c>
      <c r="BP370" s="174">
        <f t="shared" ca="1" si="231"/>
        <v>0</v>
      </c>
      <c r="BQ370" s="174">
        <f t="shared" ca="1" si="231"/>
        <v>0</v>
      </c>
      <c r="BR370" s="174">
        <f t="shared" ca="1" si="231"/>
        <v>0</v>
      </c>
      <c r="BS370" s="177">
        <f t="shared" ca="1" si="210"/>
        <v>0</v>
      </c>
      <c r="BT370" s="175"/>
      <c r="BU370" s="178">
        <f ca="1">IF(NOT(debteliminator),0,IF(OR(E$11=0,W369+AM370-BD370&lt;=E$11),0,MIN(W369+AM370-BD370-E$11,$C370)))</f>
        <v>0</v>
      </c>
      <c r="BV370" s="174">
        <f ca="1">IF(NOT(debteliminator),0,IF(OR(F$11=0,X369+AN370-BE370&lt;=F$11),0,MIN(X369+AN370-BE370-F$11,$C370-SUM($BU370:BU370))))</f>
        <v>0</v>
      </c>
      <c r="BW370" s="174">
        <f ca="1">IF(NOT(debteliminator),0,IF(OR(G$11=0,Y369+AO370-BF370&lt;=G$11),0,MIN(Y369+AO370-BF370-G$11,$C370-SUM($BU370:BV370))))</f>
        <v>0</v>
      </c>
      <c r="BX370" s="174">
        <f ca="1">IF(NOT(debteliminator),0,IF(OR(H$11=0,Z369+AP370-BG370&lt;=H$11),0,MIN(Z369+AP370-BG370-H$11,$C370-SUM($BU370:BW370))))</f>
        <v>0</v>
      </c>
      <c r="BY370" s="174">
        <f ca="1">IF(NOT(debteliminator),0,IF(OR(I$11=0,AA369+AQ370-BH370&lt;=I$11),0,MIN(AA369+AQ370-BH370-I$11,$C370-SUM($BU370:BX370))))</f>
        <v>0</v>
      </c>
      <c r="BZ370" s="174">
        <f ca="1">IF(NOT(debteliminator),0,IF(OR(J$11=0,AB369+AR370-BI370&lt;=J$11),0,MIN(AB369+AR370-BI370-J$11,$C370-SUM($BU370:BY370))))</f>
        <v>0</v>
      </c>
      <c r="CA370" s="174">
        <f ca="1">IF(NOT(debteliminator),0,IF(OR(K$11=0,AC369+AS370-BJ370&lt;=K$11),0,MIN(AC369+AS370-BJ370-K$11,$C370-SUM($BU370:BZ370))))</f>
        <v>0</v>
      </c>
      <c r="CB370" s="174">
        <f ca="1">IF(NOT(debteliminator),0,IF(OR(L$11=0,AD369+AT370-BK370&lt;=L$11),0,MIN(AD369+AT370-BK370-L$11,$C370-SUM($BU370:CA370))))</f>
        <v>0</v>
      </c>
      <c r="CC370" s="174">
        <f ca="1">IF(NOT(debteliminator),0,IF(OR(M$11=0,AE369+AU370-BL370&lt;=M$11),0,MIN(AE369+AU370-BL370-M$11,$C370-SUM($BU370:CB370))))</f>
        <v>0</v>
      </c>
      <c r="CD370" s="174">
        <f ca="1">IF(NOT(debteliminator),0,IF(OR(N$11=0,AF369+AV370-BM370&lt;=N$11),0,MIN(AF369+AV370-BM370-N$11,$C370-SUM($BU370:CC370))))</f>
        <v>0</v>
      </c>
      <c r="CE370" s="174">
        <f ca="1">IF(NOT(debteliminator),0,IF(OR(O$11=0,AG369+AW370-BN370&lt;=O$11),0,MIN(AG369+AW370-BN370-O$11,$C370-SUM($BU370:CD370))))</f>
        <v>0</v>
      </c>
      <c r="CF370" s="174">
        <f ca="1">IF(NOT(debteliminator),0,IF(OR(P$11=0,AH369+AX370-BO370&lt;=P$11),0,MIN(AH369+AX370-BO370-P$11,$C370-SUM($BU370:CE370))))</f>
        <v>0</v>
      </c>
      <c r="CG370" s="174">
        <f ca="1">IF(NOT(debteliminator),0,IF(OR(Q$11=0,AI369+AY370-BP370&lt;=Q$11),0,MIN(AI369+AY370-BP370-Q$11,$C370-SUM($BU370:CF370))))</f>
        <v>0</v>
      </c>
      <c r="CH370" s="174">
        <f ca="1">IF(NOT(debteliminator),0,IF(OR(R$11=0,AJ369+AZ370-BQ370&lt;=R$11),0,MIN(AJ369+AZ370-BQ370-R$11,$C370-SUM($BU370:CG370))))</f>
        <v>0</v>
      </c>
      <c r="CI370" s="174">
        <f ca="1">IF(NOT(debteliminator),0,IF(OR(S$11=0,AK369+BA370-BR370&lt;=S$11),0,MIN(AK369+BA370-BR370-S$11,$C370-SUM($BU370:CH370))))</f>
        <v>0</v>
      </c>
      <c r="CJ370" s="177">
        <f t="shared" ca="1" si="211"/>
        <v>0</v>
      </c>
      <c r="CL370" s="178">
        <f t="shared" ca="1" si="214"/>
        <v>0</v>
      </c>
      <c r="CM370" s="174">
        <f ca="1">IF(X369&lt;=0,0,IF($C370-$CJ370&lt;=SUM($CL370:CL370),0,IF(BE370+$C370-$CJ370-SUM($CL370:CL370)&gt;X369+AN370,X369+AN370-BE370,$C370-$CJ370-SUM($CL370:CL370))))</f>
        <v>0</v>
      </c>
      <c r="CN370" s="174">
        <f ca="1">IF(Y369&lt;=0,0,IF($C370-$CJ370&lt;=SUM($CL370:CM370),0,IF(BF370+$C370-$CJ370-SUM($CL370:CM370)&gt;Y369+AO370,Y369+AO370-BF370,$C370-$CJ370-SUM($CL370:CM370))))</f>
        <v>0</v>
      </c>
      <c r="CO370" s="174">
        <f ca="1">IF(Z369&lt;=0,0,IF($C370-$CJ370&lt;=SUM($CL370:CN370),0,IF(BG370+$C370-$CJ370-SUM($CL370:CN370)&gt;Z369+AP370,Z369+AP370-BG370,$C370-$CJ370-SUM($CL370:CN370))))</f>
        <v>0</v>
      </c>
      <c r="CP370" s="174">
        <f ca="1">IF(AA369&lt;=0,0,IF($C370-$CJ370&lt;=SUM($CL370:CO370),0,IF(BH370+$C370-$CJ370-SUM($CL370:CO370)&gt;AA369+AQ370,AA369+AQ370-BH370,$C370-$CJ370-SUM($CL370:CO370))))</f>
        <v>0</v>
      </c>
      <c r="CQ370" s="174">
        <f ca="1">IF(AB369&lt;=0,0,IF($C370-$CJ370&lt;=SUM($CL370:CP370),0,IF(BI370+$C370-$CJ370-SUM($CL370:CP370)&gt;AB369+AR370,AB369+AR370-BI370,$C370-$CJ370-SUM($CL370:CP370))))</f>
        <v>0</v>
      </c>
      <c r="CR370" s="174">
        <f ca="1">IF(AC369&lt;=0,0,IF($C370-$CJ370&lt;=SUM($CL370:CQ370),0,IF(BJ370+$C370-$CJ370-SUM($CL370:CQ370)&gt;AC369+AS370,AC369+AS370-BJ370,$C370-$CJ370-SUM($CL370:CQ370))))</f>
        <v>0</v>
      </c>
      <c r="CS370" s="174">
        <f ca="1">IF(AD369&lt;=0,0,IF($C370-$CJ370&lt;=SUM($CL370:CR370),0,IF(BK370+$C370-$CJ370-SUM($CL370:CR370)&gt;AD369+AT370,AD369+AT370-BK370,$C370-$CJ370-SUM($CL370:CR370))))</f>
        <v>0</v>
      </c>
      <c r="CT370" s="174">
        <f ca="1">IF(AE369&lt;=0,0,IF($C370-$CJ370&lt;=SUM($CL370:CS370),0,IF(BL370+$C370-$CJ370-SUM($CL370:CS370)&gt;AE369+AU370,AE369+AU370-BL370,$C370-$CJ370-SUM($CL370:CS370))))</f>
        <v>0</v>
      </c>
      <c r="CU370" s="174">
        <f ca="1">IF(AF369&lt;=0,0,IF($C370-$CJ370&lt;=SUM($CL370:CT370),0,IF(BM370+$C370-$CJ370-SUM($CL370:CT370)&gt;AF369+AV370,AF369+AV370-BM370,$C370-$CJ370-SUM($CL370:CT370))))</f>
        <v>0</v>
      </c>
      <c r="CV370" s="174">
        <f ca="1">IF(AG369&lt;=0,0,IF($C370-$CJ370&lt;=SUM($CL370:CU370),0,IF(BN370+$C370-$CJ370-SUM($CL370:CU370)&gt;AG369+AW370,AG369+AW370-BN370,$C370-$CJ370-SUM($CL370:CU370))))</f>
        <v>0</v>
      </c>
      <c r="CW370" s="174">
        <f ca="1">IF(AH369&lt;=0,0,IF($C370-$CJ370&lt;=SUM($CL370:CV370),0,IF(BO370+$C370-$CJ370-SUM($CL370:CV370)&gt;AH369+AX370,AH369+AX370-BO370,$C370-$CJ370-SUM($CL370:CV370))))</f>
        <v>0</v>
      </c>
      <c r="CX370" s="174">
        <f ca="1">IF(AI369&lt;=0,0,IF($C370-$CJ370&lt;=SUM($CL370:CW370),0,IF(BP370+$C370-$CJ370-SUM($CL370:CW370)&gt;AI369+AY370,AI369+AY370-BP370,$C370-$CJ370-SUM($CL370:CW370))))</f>
        <v>0</v>
      </c>
      <c r="CY370" s="174">
        <f ca="1">IF(AJ369&lt;=0,0,IF($C370-$CJ370&lt;=SUM($CL370:CX370),0,IF(BQ370+$C370-$CJ370-SUM($CL370:CX370)&gt;AJ369+AZ370,AJ369+AZ370-BQ370,$C370-$CJ370-SUM($CL370:CX370))))</f>
        <v>0</v>
      </c>
      <c r="CZ370" s="174">
        <f ca="1">IF(AK369&lt;=0,0,IF($C370-$CJ370&lt;=SUM($CL370:CY370),0,IF(BR370+$C370-$CJ370-SUM($CL370:CY370)&gt;AK369+BA370,AK369+BA370-BR370,$C370-$CJ370-SUM($CL370:CY370))))</f>
        <v>0</v>
      </c>
      <c r="DA370" s="176"/>
      <c r="DB370" s="176"/>
    </row>
    <row r="371" spans="1:109">
      <c r="A371" s="165" t="str">
        <f t="shared" ca="1" si="200"/>
        <v/>
      </c>
      <c r="B371" s="166" t="e">
        <f t="shared" ca="1" si="212"/>
        <v>#N/A</v>
      </c>
      <c r="C371" s="169" t="str">
        <f ca="1">IF(A371="","",IF(debteliminator,IF(($E$7-BS371)&lt;0,0,$E$7-BS371),0)+D371)</f>
        <v/>
      </c>
      <c r="D371" s="420"/>
      <c r="E371" s="172">
        <f t="shared" ca="1" si="213"/>
        <v>0</v>
      </c>
      <c r="F371" s="172">
        <f t="shared" ca="1" si="215"/>
        <v>0</v>
      </c>
      <c r="G371" s="172">
        <f t="shared" ca="1" si="216"/>
        <v>0</v>
      </c>
      <c r="H371" s="172">
        <f t="shared" ca="1" si="217"/>
        <v>0</v>
      </c>
      <c r="I371" s="172">
        <f t="shared" ca="1" si="218"/>
        <v>0</v>
      </c>
      <c r="J371" s="172">
        <f t="shared" ca="1" si="219"/>
        <v>0</v>
      </c>
      <c r="K371" s="172">
        <f t="shared" ca="1" si="220"/>
        <v>0</v>
      </c>
      <c r="L371" s="172">
        <f t="shared" ca="1" si="221"/>
        <v>0</v>
      </c>
      <c r="M371" s="172">
        <f t="shared" ca="1" si="222"/>
        <v>0</v>
      </c>
      <c r="N371" s="172">
        <f t="shared" ca="1" si="223"/>
        <v>0</v>
      </c>
      <c r="O371" s="172">
        <f t="shared" ca="1" si="224"/>
        <v>0</v>
      </c>
      <c r="P371" s="172">
        <f t="shared" ca="1" si="225"/>
        <v>0</v>
      </c>
      <c r="Q371" s="172">
        <f t="shared" ca="1" si="226"/>
        <v>0</v>
      </c>
      <c r="R371" s="172">
        <f t="shared" ca="1" si="227"/>
        <v>0</v>
      </c>
      <c r="S371" s="172">
        <f t="shared" ca="1" si="228"/>
        <v>0</v>
      </c>
      <c r="U371" s="169">
        <f t="shared" ca="1" si="201"/>
        <v>0</v>
      </c>
      <c r="V371" s="173">
        <f t="shared" ca="1" si="202"/>
        <v>0</v>
      </c>
      <c r="W371" s="174">
        <f t="shared" ca="1" si="203"/>
        <v>0</v>
      </c>
      <c r="X371" s="174">
        <f t="shared" ca="1" si="229"/>
        <v>0</v>
      </c>
      <c r="Y371" s="174">
        <f t="shared" ca="1" si="229"/>
        <v>0</v>
      </c>
      <c r="Z371" s="174">
        <f t="shared" ca="1" si="229"/>
        <v>0</v>
      </c>
      <c r="AA371" s="174">
        <f t="shared" ca="1" si="229"/>
        <v>0</v>
      </c>
      <c r="AB371" s="174">
        <f t="shared" ca="1" si="229"/>
        <v>0</v>
      </c>
      <c r="AC371" s="174">
        <f t="shared" ca="1" si="229"/>
        <v>0</v>
      </c>
      <c r="AD371" s="174">
        <f t="shared" ca="1" si="229"/>
        <v>0</v>
      </c>
      <c r="AE371" s="174">
        <f t="shared" ca="1" si="229"/>
        <v>0</v>
      </c>
      <c r="AF371" s="174">
        <f t="shared" ca="1" si="229"/>
        <v>0</v>
      </c>
      <c r="AG371" s="174">
        <f t="shared" ca="1" si="229"/>
        <v>0</v>
      </c>
      <c r="AH371" s="174">
        <f t="shared" ca="1" si="229"/>
        <v>0</v>
      </c>
      <c r="AI371" s="174">
        <f t="shared" ca="1" si="229"/>
        <v>0</v>
      </c>
      <c r="AJ371" s="174">
        <f t="shared" ca="1" si="229"/>
        <v>0</v>
      </c>
      <c r="AK371" s="174">
        <f t="shared" ca="1" si="229"/>
        <v>0</v>
      </c>
      <c r="AL371" s="179"/>
      <c r="AM371" s="174">
        <f t="shared" ca="1" si="205"/>
        <v>0</v>
      </c>
      <c r="AN371" s="174">
        <f t="shared" ca="1" si="230"/>
        <v>0</v>
      </c>
      <c r="AO371" s="174">
        <f t="shared" ca="1" si="230"/>
        <v>0</v>
      </c>
      <c r="AP371" s="174">
        <f t="shared" ca="1" si="230"/>
        <v>0</v>
      </c>
      <c r="AQ371" s="174">
        <f t="shared" ca="1" si="230"/>
        <v>0</v>
      </c>
      <c r="AR371" s="174">
        <f t="shared" ca="1" si="230"/>
        <v>0</v>
      </c>
      <c r="AS371" s="174">
        <f t="shared" ca="1" si="230"/>
        <v>0</v>
      </c>
      <c r="AT371" s="174">
        <f t="shared" ca="1" si="230"/>
        <v>0</v>
      </c>
      <c r="AU371" s="174">
        <f t="shared" ca="1" si="230"/>
        <v>0</v>
      </c>
      <c r="AV371" s="174">
        <f t="shared" ca="1" si="230"/>
        <v>0</v>
      </c>
      <c r="AW371" s="174">
        <f t="shared" ca="1" si="230"/>
        <v>0</v>
      </c>
      <c r="AX371" s="174">
        <f t="shared" ca="1" si="230"/>
        <v>0</v>
      </c>
      <c r="AY371" s="174">
        <f t="shared" ca="1" si="230"/>
        <v>0</v>
      </c>
      <c r="AZ371" s="174">
        <f t="shared" ca="1" si="230"/>
        <v>0</v>
      </c>
      <c r="BA371" s="174">
        <f t="shared" ca="1" si="230"/>
        <v>0</v>
      </c>
      <c r="BB371" s="175">
        <f t="shared" ca="1" si="207"/>
        <v>0</v>
      </c>
      <c r="BC371" s="176"/>
      <c r="BD371" s="174">
        <f t="shared" ca="1" si="208"/>
        <v>0</v>
      </c>
      <c r="BE371" s="174">
        <f t="shared" ca="1" si="231"/>
        <v>0</v>
      </c>
      <c r="BF371" s="174">
        <f t="shared" ca="1" si="231"/>
        <v>0</v>
      </c>
      <c r="BG371" s="174">
        <f t="shared" ca="1" si="231"/>
        <v>0</v>
      </c>
      <c r="BH371" s="174">
        <f t="shared" ca="1" si="231"/>
        <v>0</v>
      </c>
      <c r="BI371" s="174">
        <f t="shared" ca="1" si="231"/>
        <v>0</v>
      </c>
      <c r="BJ371" s="174">
        <f t="shared" ca="1" si="231"/>
        <v>0</v>
      </c>
      <c r="BK371" s="174">
        <f t="shared" ca="1" si="231"/>
        <v>0</v>
      </c>
      <c r="BL371" s="174">
        <f t="shared" ca="1" si="231"/>
        <v>0</v>
      </c>
      <c r="BM371" s="174">
        <f t="shared" ca="1" si="231"/>
        <v>0</v>
      </c>
      <c r="BN371" s="174">
        <f t="shared" ca="1" si="231"/>
        <v>0</v>
      </c>
      <c r="BO371" s="174">
        <f t="shared" ca="1" si="231"/>
        <v>0</v>
      </c>
      <c r="BP371" s="174">
        <f t="shared" ca="1" si="231"/>
        <v>0</v>
      </c>
      <c r="BQ371" s="174">
        <f t="shared" ca="1" si="231"/>
        <v>0</v>
      </c>
      <c r="BR371" s="174">
        <f t="shared" ca="1" si="231"/>
        <v>0</v>
      </c>
      <c r="BS371" s="177">
        <f t="shared" ca="1" si="210"/>
        <v>0</v>
      </c>
      <c r="BT371" s="175"/>
      <c r="BU371" s="178">
        <f ca="1">IF(NOT(debteliminator),0,IF(OR(E$11=0,W370+AM371-BD371&lt;=E$11),0,MIN(W370+AM371-BD371-E$11,$C371)))</f>
        <v>0</v>
      </c>
      <c r="BV371" s="174">
        <f ca="1">IF(NOT(debteliminator),0,IF(OR(F$11=0,X370+AN371-BE371&lt;=F$11),0,MIN(X370+AN371-BE371-F$11,$C371-SUM($BU371:BU371))))</f>
        <v>0</v>
      </c>
      <c r="BW371" s="174">
        <f ca="1">IF(NOT(debteliminator),0,IF(OR(G$11=0,Y370+AO371-BF371&lt;=G$11),0,MIN(Y370+AO371-BF371-G$11,$C371-SUM($BU371:BV371))))</f>
        <v>0</v>
      </c>
      <c r="BX371" s="174">
        <f ca="1">IF(NOT(debteliminator),0,IF(OR(H$11=0,Z370+AP371-BG371&lt;=H$11),0,MIN(Z370+AP371-BG371-H$11,$C371-SUM($BU371:BW371))))</f>
        <v>0</v>
      </c>
      <c r="BY371" s="174">
        <f ca="1">IF(NOT(debteliminator),0,IF(OR(I$11=0,AA370+AQ371-BH371&lt;=I$11),0,MIN(AA370+AQ371-BH371-I$11,$C371-SUM($BU371:BX371))))</f>
        <v>0</v>
      </c>
      <c r="BZ371" s="174">
        <f ca="1">IF(NOT(debteliminator),0,IF(OR(J$11=0,AB370+AR371-BI371&lt;=J$11),0,MIN(AB370+AR371-BI371-J$11,$C371-SUM($BU371:BY371))))</f>
        <v>0</v>
      </c>
      <c r="CA371" s="174">
        <f ca="1">IF(NOT(debteliminator),0,IF(OR(K$11=0,AC370+AS371-BJ371&lt;=K$11),0,MIN(AC370+AS371-BJ371-K$11,$C371-SUM($BU371:BZ371))))</f>
        <v>0</v>
      </c>
      <c r="CB371" s="174">
        <f ca="1">IF(NOT(debteliminator),0,IF(OR(L$11=0,AD370+AT371-BK371&lt;=L$11),0,MIN(AD370+AT371-BK371-L$11,$C371-SUM($BU371:CA371))))</f>
        <v>0</v>
      </c>
      <c r="CC371" s="174">
        <f ca="1">IF(NOT(debteliminator),0,IF(OR(M$11=0,AE370+AU371-BL371&lt;=M$11),0,MIN(AE370+AU371-BL371-M$11,$C371-SUM($BU371:CB371))))</f>
        <v>0</v>
      </c>
      <c r="CD371" s="174">
        <f ca="1">IF(NOT(debteliminator),0,IF(OR(N$11=0,AF370+AV371-BM371&lt;=N$11),0,MIN(AF370+AV371-BM371-N$11,$C371-SUM($BU371:CC371))))</f>
        <v>0</v>
      </c>
      <c r="CE371" s="174">
        <f ca="1">IF(NOT(debteliminator),0,IF(OR(O$11=0,AG370+AW371-BN371&lt;=O$11),0,MIN(AG370+AW371-BN371-O$11,$C371-SUM($BU371:CD371))))</f>
        <v>0</v>
      </c>
      <c r="CF371" s="174">
        <f ca="1">IF(NOT(debteliminator),0,IF(OR(P$11=0,AH370+AX371-BO371&lt;=P$11),0,MIN(AH370+AX371-BO371-P$11,$C371-SUM($BU371:CE371))))</f>
        <v>0</v>
      </c>
      <c r="CG371" s="174">
        <f ca="1">IF(NOT(debteliminator),0,IF(OR(Q$11=0,AI370+AY371-BP371&lt;=Q$11),0,MIN(AI370+AY371-BP371-Q$11,$C371-SUM($BU371:CF371))))</f>
        <v>0</v>
      </c>
      <c r="CH371" s="174">
        <f ca="1">IF(NOT(debteliminator),0,IF(OR(R$11=0,AJ370+AZ371-BQ371&lt;=R$11),0,MIN(AJ370+AZ371-BQ371-R$11,$C371-SUM($BU371:CG371))))</f>
        <v>0</v>
      </c>
      <c r="CI371" s="174">
        <f ca="1">IF(NOT(debteliminator),0,IF(OR(S$11=0,AK370+BA371-BR371&lt;=S$11),0,MIN(AK370+BA371-BR371-S$11,$C371-SUM($BU371:CH371))))</f>
        <v>0</v>
      </c>
      <c r="CJ371" s="177">
        <f t="shared" ca="1" si="211"/>
        <v>0</v>
      </c>
      <c r="CL371" s="178">
        <f t="shared" ca="1" si="214"/>
        <v>0</v>
      </c>
      <c r="CM371" s="174">
        <f ca="1">IF(X370&lt;=0,0,IF($C371-$CJ371&lt;=SUM($CL371:CL371),0,IF(BE371+$C371-$CJ371-SUM($CL371:CL371)&gt;X370+AN371,X370+AN371-BE371,$C371-$CJ371-SUM($CL371:CL371))))</f>
        <v>0</v>
      </c>
      <c r="CN371" s="174">
        <f ca="1">IF(Y370&lt;=0,0,IF($C371-$CJ371&lt;=SUM($CL371:CM371),0,IF(BF371+$C371-$CJ371-SUM($CL371:CM371)&gt;Y370+AO371,Y370+AO371-BF371,$C371-$CJ371-SUM($CL371:CM371))))</f>
        <v>0</v>
      </c>
      <c r="CO371" s="174">
        <f ca="1">IF(Z370&lt;=0,0,IF($C371-$CJ371&lt;=SUM($CL371:CN371),0,IF(BG371+$C371-$CJ371-SUM($CL371:CN371)&gt;Z370+AP371,Z370+AP371-BG371,$C371-$CJ371-SUM($CL371:CN371))))</f>
        <v>0</v>
      </c>
      <c r="CP371" s="174">
        <f ca="1">IF(AA370&lt;=0,0,IF($C371-$CJ371&lt;=SUM($CL371:CO371),0,IF(BH371+$C371-$CJ371-SUM($CL371:CO371)&gt;AA370+AQ371,AA370+AQ371-BH371,$C371-$CJ371-SUM($CL371:CO371))))</f>
        <v>0</v>
      </c>
      <c r="CQ371" s="174">
        <f ca="1">IF(AB370&lt;=0,0,IF($C371-$CJ371&lt;=SUM($CL371:CP371),0,IF(BI371+$C371-$CJ371-SUM($CL371:CP371)&gt;AB370+AR371,AB370+AR371-BI371,$C371-$CJ371-SUM($CL371:CP371))))</f>
        <v>0</v>
      </c>
      <c r="CR371" s="174">
        <f ca="1">IF(AC370&lt;=0,0,IF($C371-$CJ371&lt;=SUM($CL371:CQ371),0,IF(BJ371+$C371-$CJ371-SUM($CL371:CQ371)&gt;AC370+AS371,AC370+AS371-BJ371,$C371-$CJ371-SUM($CL371:CQ371))))</f>
        <v>0</v>
      </c>
      <c r="CS371" s="174">
        <f ca="1">IF(AD370&lt;=0,0,IF($C371-$CJ371&lt;=SUM($CL371:CR371),0,IF(BK371+$C371-$CJ371-SUM($CL371:CR371)&gt;AD370+AT371,AD370+AT371-BK371,$C371-$CJ371-SUM($CL371:CR371))))</f>
        <v>0</v>
      </c>
      <c r="CT371" s="174">
        <f ca="1">IF(AE370&lt;=0,0,IF($C371-$CJ371&lt;=SUM($CL371:CS371),0,IF(BL371+$C371-$CJ371-SUM($CL371:CS371)&gt;AE370+AU371,AE370+AU371-BL371,$C371-$CJ371-SUM($CL371:CS371))))</f>
        <v>0</v>
      </c>
      <c r="CU371" s="174">
        <f ca="1">IF(AF370&lt;=0,0,IF($C371-$CJ371&lt;=SUM($CL371:CT371),0,IF(BM371+$C371-$CJ371-SUM($CL371:CT371)&gt;AF370+AV371,AF370+AV371-BM371,$C371-$CJ371-SUM($CL371:CT371))))</f>
        <v>0</v>
      </c>
      <c r="CV371" s="174">
        <f ca="1">IF(AG370&lt;=0,0,IF($C371-$CJ371&lt;=SUM($CL371:CU371),0,IF(BN371+$C371-$CJ371-SUM($CL371:CU371)&gt;AG370+AW371,AG370+AW371-BN371,$C371-$CJ371-SUM($CL371:CU371))))</f>
        <v>0</v>
      </c>
      <c r="CW371" s="174">
        <f ca="1">IF(AH370&lt;=0,0,IF($C371-$CJ371&lt;=SUM($CL371:CV371),0,IF(BO371+$C371-$CJ371-SUM($CL371:CV371)&gt;AH370+AX371,AH370+AX371-BO371,$C371-$CJ371-SUM($CL371:CV371))))</f>
        <v>0</v>
      </c>
      <c r="CX371" s="174">
        <f ca="1">IF(AI370&lt;=0,0,IF($C371-$CJ371&lt;=SUM($CL371:CW371),0,IF(BP371+$C371-$CJ371-SUM($CL371:CW371)&gt;AI370+AY371,AI370+AY371-BP371,$C371-$CJ371-SUM($CL371:CW371))))</f>
        <v>0</v>
      </c>
      <c r="CY371" s="174">
        <f ca="1">IF(AJ370&lt;=0,0,IF($C371-$CJ371&lt;=SUM($CL371:CX371),0,IF(BQ371+$C371-$CJ371-SUM($CL371:CX371)&gt;AJ370+AZ371,AJ370+AZ371-BQ371,$C371-$CJ371-SUM($CL371:CX371))))</f>
        <v>0</v>
      </c>
      <c r="CZ371" s="174">
        <f ca="1">IF(AK370&lt;=0,0,IF($C371-$CJ371&lt;=SUM($CL371:CY371),0,IF(BR371+$C371-$CJ371-SUM($CL371:CY371)&gt;AK370+BA371,AK370+BA371-BR371,$C371-$CJ371-SUM($CL371:CY371))))</f>
        <v>0</v>
      </c>
      <c r="DA371" s="176"/>
      <c r="DB371" s="176"/>
    </row>
    <row r="372" spans="1:109">
      <c r="A372" s="165" t="str">
        <f t="shared" ca="1" si="200"/>
        <v/>
      </c>
      <c r="B372" s="166" t="e">
        <f t="shared" ca="1" si="212"/>
        <v>#N/A</v>
      </c>
      <c r="C372" s="169" t="str">
        <f ca="1">IF(A372="","",IF(debteliminator,IF(($E$7-BS372)&lt;0,0,$E$7-BS372),0)+D372)</f>
        <v/>
      </c>
      <c r="D372" s="420"/>
      <c r="E372" s="172">
        <f t="shared" ca="1" si="213"/>
        <v>0</v>
      </c>
      <c r="F372" s="172">
        <f t="shared" ca="1" si="215"/>
        <v>0</v>
      </c>
      <c r="G372" s="172">
        <f t="shared" ca="1" si="216"/>
        <v>0</v>
      </c>
      <c r="H372" s="172">
        <f t="shared" ca="1" si="217"/>
        <v>0</v>
      </c>
      <c r="I372" s="172">
        <f t="shared" ca="1" si="218"/>
        <v>0</v>
      </c>
      <c r="J372" s="172">
        <f t="shared" ca="1" si="219"/>
        <v>0</v>
      </c>
      <c r="K372" s="172">
        <f t="shared" ca="1" si="220"/>
        <v>0</v>
      </c>
      <c r="L372" s="172">
        <f t="shared" ca="1" si="221"/>
        <v>0</v>
      </c>
      <c r="M372" s="172">
        <f t="shared" ca="1" si="222"/>
        <v>0</v>
      </c>
      <c r="N372" s="172">
        <f t="shared" ca="1" si="223"/>
        <v>0</v>
      </c>
      <c r="O372" s="172">
        <f t="shared" ca="1" si="224"/>
        <v>0</v>
      </c>
      <c r="P372" s="172">
        <f t="shared" ca="1" si="225"/>
        <v>0</v>
      </c>
      <c r="Q372" s="172">
        <f t="shared" ca="1" si="226"/>
        <v>0</v>
      </c>
      <c r="R372" s="172">
        <f t="shared" ca="1" si="227"/>
        <v>0</v>
      </c>
      <c r="S372" s="172">
        <f t="shared" ca="1" si="228"/>
        <v>0</v>
      </c>
      <c r="U372" s="169">
        <f t="shared" ca="1" si="201"/>
        <v>0</v>
      </c>
      <c r="V372" s="173">
        <f t="shared" ca="1" si="202"/>
        <v>0</v>
      </c>
      <c r="W372" s="174">
        <f t="shared" ca="1" si="203"/>
        <v>0</v>
      </c>
      <c r="X372" s="174">
        <f t="shared" ca="1" si="229"/>
        <v>0</v>
      </c>
      <c r="Y372" s="174">
        <f t="shared" ca="1" si="229"/>
        <v>0</v>
      </c>
      <c r="Z372" s="174">
        <f t="shared" ca="1" si="229"/>
        <v>0</v>
      </c>
      <c r="AA372" s="174">
        <f t="shared" ca="1" si="229"/>
        <v>0</v>
      </c>
      <c r="AB372" s="174">
        <f t="shared" ca="1" si="229"/>
        <v>0</v>
      </c>
      <c r="AC372" s="174">
        <f t="shared" ca="1" si="229"/>
        <v>0</v>
      </c>
      <c r="AD372" s="174">
        <f t="shared" ca="1" si="229"/>
        <v>0</v>
      </c>
      <c r="AE372" s="174">
        <f t="shared" ca="1" si="229"/>
        <v>0</v>
      </c>
      <c r="AF372" s="174">
        <f t="shared" ca="1" si="229"/>
        <v>0</v>
      </c>
      <c r="AG372" s="174">
        <f t="shared" ca="1" si="229"/>
        <v>0</v>
      </c>
      <c r="AH372" s="174">
        <f t="shared" ca="1" si="229"/>
        <v>0</v>
      </c>
      <c r="AI372" s="174">
        <f t="shared" ca="1" si="229"/>
        <v>0</v>
      </c>
      <c r="AJ372" s="174">
        <f t="shared" ca="1" si="229"/>
        <v>0</v>
      </c>
      <c r="AK372" s="174">
        <f t="shared" ca="1" si="229"/>
        <v>0</v>
      </c>
      <c r="AL372" s="179"/>
      <c r="AM372" s="174">
        <f t="shared" ca="1" si="205"/>
        <v>0</v>
      </c>
      <c r="AN372" s="174">
        <f t="shared" ca="1" si="230"/>
        <v>0</v>
      </c>
      <c r="AO372" s="174">
        <f t="shared" ca="1" si="230"/>
        <v>0</v>
      </c>
      <c r="AP372" s="174">
        <f t="shared" ca="1" si="230"/>
        <v>0</v>
      </c>
      <c r="AQ372" s="174">
        <f t="shared" ca="1" si="230"/>
        <v>0</v>
      </c>
      <c r="AR372" s="174">
        <f t="shared" ca="1" si="230"/>
        <v>0</v>
      </c>
      <c r="AS372" s="174">
        <f t="shared" ca="1" si="230"/>
        <v>0</v>
      </c>
      <c r="AT372" s="174">
        <f t="shared" ca="1" si="230"/>
        <v>0</v>
      </c>
      <c r="AU372" s="174">
        <f t="shared" ca="1" si="230"/>
        <v>0</v>
      </c>
      <c r="AV372" s="174">
        <f t="shared" ca="1" si="230"/>
        <v>0</v>
      </c>
      <c r="AW372" s="174">
        <f t="shared" ca="1" si="230"/>
        <v>0</v>
      </c>
      <c r="AX372" s="174">
        <f t="shared" ca="1" si="230"/>
        <v>0</v>
      </c>
      <c r="AY372" s="174">
        <f t="shared" ca="1" si="230"/>
        <v>0</v>
      </c>
      <c r="AZ372" s="174">
        <f t="shared" ca="1" si="230"/>
        <v>0</v>
      </c>
      <c r="BA372" s="174">
        <f t="shared" ca="1" si="230"/>
        <v>0</v>
      </c>
      <c r="BB372" s="175">
        <f t="shared" ca="1" si="207"/>
        <v>0</v>
      </c>
      <c r="BC372" s="176"/>
      <c r="BD372" s="174">
        <f t="shared" ca="1" si="208"/>
        <v>0</v>
      </c>
      <c r="BE372" s="174">
        <f t="shared" ca="1" si="231"/>
        <v>0</v>
      </c>
      <c r="BF372" s="174">
        <f t="shared" ca="1" si="231"/>
        <v>0</v>
      </c>
      <c r="BG372" s="174">
        <f t="shared" ca="1" si="231"/>
        <v>0</v>
      </c>
      <c r="BH372" s="174">
        <f t="shared" ca="1" si="231"/>
        <v>0</v>
      </c>
      <c r="BI372" s="174">
        <f t="shared" ca="1" si="231"/>
        <v>0</v>
      </c>
      <c r="BJ372" s="174">
        <f t="shared" ca="1" si="231"/>
        <v>0</v>
      </c>
      <c r="BK372" s="174">
        <f t="shared" ca="1" si="231"/>
        <v>0</v>
      </c>
      <c r="BL372" s="174">
        <f t="shared" ca="1" si="231"/>
        <v>0</v>
      </c>
      <c r="BM372" s="174">
        <f t="shared" ca="1" si="231"/>
        <v>0</v>
      </c>
      <c r="BN372" s="174">
        <f t="shared" ca="1" si="231"/>
        <v>0</v>
      </c>
      <c r="BO372" s="174">
        <f t="shared" ca="1" si="231"/>
        <v>0</v>
      </c>
      <c r="BP372" s="174">
        <f t="shared" ca="1" si="231"/>
        <v>0</v>
      </c>
      <c r="BQ372" s="174">
        <f t="shared" ca="1" si="231"/>
        <v>0</v>
      </c>
      <c r="BR372" s="174">
        <f t="shared" ca="1" si="231"/>
        <v>0</v>
      </c>
      <c r="BS372" s="177">
        <f t="shared" ca="1" si="210"/>
        <v>0</v>
      </c>
      <c r="BT372" s="175"/>
      <c r="BU372" s="178">
        <f ca="1">IF(NOT(debteliminator),0,IF(OR(E$11=0,W371+AM372-BD372&lt;=E$11),0,MIN(W371+AM372-BD372-E$11,$C372)))</f>
        <v>0</v>
      </c>
      <c r="BV372" s="174">
        <f ca="1">IF(NOT(debteliminator),0,IF(OR(F$11=0,X371+AN372-BE372&lt;=F$11),0,MIN(X371+AN372-BE372-F$11,$C372-SUM($BU372:BU372))))</f>
        <v>0</v>
      </c>
      <c r="BW372" s="174">
        <f ca="1">IF(NOT(debteliminator),0,IF(OR(G$11=0,Y371+AO372-BF372&lt;=G$11),0,MIN(Y371+AO372-BF372-G$11,$C372-SUM($BU372:BV372))))</f>
        <v>0</v>
      </c>
      <c r="BX372" s="174">
        <f ca="1">IF(NOT(debteliminator),0,IF(OR(H$11=0,Z371+AP372-BG372&lt;=H$11),0,MIN(Z371+AP372-BG372-H$11,$C372-SUM($BU372:BW372))))</f>
        <v>0</v>
      </c>
      <c r="BY372" s="174">
        <f ca="1">IF(NOT(debteliminator),0,IF(OR(I$11=0,AA371+AQ372-BH372&lt;=I$11),0,MIN(AA371+AQ372-BH372-I$11,$C372-SUM($BU372:BX372))))</f>
        <v>0</v>
      </c>
      <c r="BZ372" s="174">
        <f ca="1">IF(NOT(debteliminator),0,IF(OR(J$11=0,AB371+AR372-BI372&lt;=J$11),0,MIN(AB371+AR372-BI372-J$11,$C372-SUM($BU372:BY372))))</f>
        <v>0</v>
      </c>
      <c r="CA372" s="174">
        <f ca="1">IF(NOT(debteliminator),0,IF(OR(K$11=0,AC371+AS372-BJ372&lt;=K$11),0,MIN(AC371+AS372-BJ372-K$11,$C372-SUM($BU372:BZ372))))</f>
        <v>0</v>
      </c>
      <c r="CB372" s="174">
        <f ca="1">IF(NOT(debteliminator),0,IF(OR(L$11=0,AD371+AT372-BK372&lt;=L$11),0,MIN(AD371+AT372-BK372-L$11,$C372-SUM($BU372:CA372))))</f>
        <v>0</v>
      </c>
      <c r="CC372" s="174">
        <f ca="1">IF(NOT(debteliminator),0,IF(OR(M$11=0,AE371+AU372-BL372&lt;=M$11),0,MIN(AE371+AU372-BL372-M$11,$C372-SUM($BU372:CB372))))</f>
        <v>0</v>
      </c>
      <c r="CD372" s="174">
        <f ca="1">IF(NOT(debteliminator),0,IF(OR(N$11=0,AF371+AV372-BM372&lt;=N$11),0,MIN(AF371+AV372-BM372-N$11,$C372-SUM($BU372:CC372))))</f>
        <v>0</v>
      </c>
      <c r="CE372" s="174">
        <f ca="1">IF(NOT(debteliminator),0,IF(OR(O$11=0,AG371+AW372-BN372&lt;=O$11),0,MIN(AG371+AW372-BN372-O$11,$C372-SUM($BU372:CD372))))</f>
        <v>0</v>
      </c>
      <c r="CF372" s="174">
        <f ca="1">IF(NOT(debteliminator),0,IF(OR(P$11=0,AH371+AX372-BO372&lt;=P$11),0,MIN(AH371+AX372-BO372-P$11,$C372-SUM($BU372:CE372))))</f>
        <v>0</v>
      </c>
      <c r="CG372" s="174">
        <f ca="1">IF(NOT(debteliminator),0,IF(OR(Q$11=0,AI371+AY372-BP372&lt;=Q$11),0,MIN(AI371+AY372-BP372-Q$11,$C372-SUM($BU372:CF372))))</f>
        <v>0</v>
      </c>
      <c r="CH372" s="174">
        <f ca="1">IF(NOT(debteliminator),0,IF(OR(R$11=0,AJ371+AZ372-BQ372&lt;=R$11),0,MIN(AJ371+AZ372-BQ372-R$11,$C372-SUM($BU372:CG372))))</f>
        <v>0</v>
      </c>
      <c r="CI372" s="174">
        <f ca="1">IF(NOT(debteliminator),0,IF(OR(S$11=0,AK371+BA372-BR372&lt;=S$11),0,MIN(AK371+BA372-BR372-S$11,$C372-SUM($BU372:CH372))))</f>
        <v>0</v>
      </c>
      <c r="CJ372" s="177">
        <f t="shared" ca="1" si="211"/>
        <v>0</v>
      </c>
      <c r="CL372" s="178">
        <f t="shared" ca="1" si="214"/>
        <v>0</v>
      </c>
      <c r="CM372" s="174">
        <f ca="1">IF(X371&lt;=0,0,IF($C372-$CJ372&lt;=SUM($CL372:CL372),0,IF(BE372+$C372-$CJ372-SUM($CL372:CL372)&gt;X371+AN372,X371+AN372-BE372,$C372-$CJ372-SUM($CL372:CL372))))</f>
        <v>0</v>
      </c>
      <c r="CN372" s="174">
        <f ca="1">IF(Y371&lt;=0,0,IF($C372-$CJ372&lt;=SUM($CL372:CM372),0,IF(BF372+$C372-$CJ372-SUM($CL372:CM372)&gt;Y371+AO372,Y371+AO372-BF372,$C372-$CJ372-SUM($CL372:CM372))))</f>
        <v>0</v>
      </c>
      <c r="CO372" s="174">
        <f ca="1">IF(Z371&lt;=0,0,IF($C372-$CJ372&lt;=SUM($CL372:CN372),0,IF(BG372+$C372-$CJ372-SUM($CL372:CN372)&gt;Z371+AP372,Z371+AP372-BG372,$C372-$CJ372-SUM($CL372:CN372))))</f>
        <v>0</v>
      </c>
      <c r="CP372" s="174">
        <f ca="1">IF(AA371&lt;=0,0,IF($C372-$CJ372&lt;=SUM($CL372:CO372),0,IF(BH372+$C372-$CJ372-SUM($CL372:CO372)&gt;AA371+AQ372,AA371+AQ372-BH372,$C372-$CJ372-SUM($CL372:CO372))))</f>
        <v>0</v>
      </c>
      <c r="CQ372" s="174">
        <f ca="1">IF(AB371&lt;=0,0,IF($C372-$CJ372&lt;=SUM($CL372:CP372),0,IF(BI372+$C372-$CJ372-SUM($CL372:CP372)&gt;AB371+AR372,AB371+AR372-BI372,$C372-$CJ372-SUM($CL372:CP372))))</f>
        <v>0</v>
      </c>
      <c r="CR372" s="174">
        <f ca="1">IF(AC371&lt;=0,0,IF($C372-$CJ372&lt;=SUM($CL372:CQ372),0,IF(BJ372+$C372-$CJ372-SUM($CL372:CQ372)&gt;AC371+AS372,AC371+AS372-BJ372,$C372-$CJ372-SUM($CL372:CQ372))))</f>
        <v>0</v>
      </c>
      <c r="CS372" s="174">
        <f ca="1">IF(AD371&lt;=0,0,IF($C372-$CJ372&lt;=SUM($CL372:CR372),0,IF(BK372+$C372-$CJ372-SUM($CL372:CR372)&gt;AD371+AT372,AD371+AT372-BK372,$C372-$CJ372-SUM($CL372:CR372))))</f>
        <v>0</v>
      </c>
      <c r="CT372" s="174">
        <f ca="1">IF(AE371&lt;=0,0,IF($C372-$CJ372&lt;=SUM($CL372:CS372),0,IF(BL372+$C372-$CJ372-SUM($CL372:CS372)&gt;AE371+AU372,AE371+AU372-BL372,$C372-$CJ372-SUM($CL372:CS372))))</f>
        <v>0</v>
      </c>
      <c r="CU372" s="174">
        <f ca="1">IF(AF371&lt;=0,0,IF($C372-$CJ372&lt;=SUM($CL372:CT372),0,IF(BM372+$C372-$CJ372-SUM($CL372:CT372)&gt;AF371+AV372,AF371+AV372-BM372,$C372-$CJ372-SUM($CL372:CT372))))</f>
        <v>0</v>
      </c>
      <c r="CV372" s="174">
        <f ca="1">IF(AG371&lt;=0,0,IF($C372-$CJ372&lt;=SUM($CL372:CU372),0,IF(BN372+$C372-$CJ372-SUM($CL372:CU372)&gt;AG371+AW372,AG371+AW372-BN372,$C372-$CJ372-SUM($CL372:CU372))))</f>
        <v>0</v>
      </c>
      <c r="CW372" s="174">
        <f ca="1">IF(AH371&lt;=0,0,IF($C372-$CJ372&lt;=SUM($CL372:CV372),0,IF(BO372+$C372-$CJ372-SUM($CL372:CV372)&gt;AH371+AX372,AH371+AX372-BO372,$C372-$CJ372-SUM($CL372:CV372))))</f>
        <v>0</v>
      </c>
      <c r="CX372" s="174">
        <f ca="1">IF(AI371&lt;=0,0,IF($C372-$CJ372&lt;=SUM($CL372:CW372),0,IF(BP372+$C372-$CJ372-SUM($CL372:CW372)&gt;AI371+AY372,AI371+AY372-BP372,$C372-$CJ372-SUM($CL372:CW372))))</f>
        <v>0</v>
      </c>
      <c r="CY372" s="174">
        <f ca="1">IF(AJ371&lt;=0,0,IF($C372-$CJ372&lt;=SUM($CL372:CX372),0,IF(BQ372+$C372-$CJ372-SUM($CL372:CX372)&gt;AJ371+AZ372,AJ371+AZ372-BQ372,$C372-$CJ372-SUM($CL372:CX372))))</f>
        <v>0</v>
      </c>
      <c r="CZ372" s="174">
        <f ca="1">IF(AK371&lt;=0,0,IF($C372-$CJ372&lt;=SUM($CL372:CY372),0,IF(BR372+$C372-$CJ372-SUM($CL372:CY372)&gt;AK371+BA372,AK371+BA372-BR372,$C372-$CJ372-SUM($CL372:CY372))))</f>
        <v>0</v>
      </c>
      <c r="DA372" s="176"/>
      <c r="DB372" s="176"/>
    </row>
    <row r="373" spans="1:109">
      <c r="A373" s="165" t="str">
        <f t="shared" ca="1" si="200"/>
        <v/>
      </c>
      <c r="B373" s="166" t="e">
        <f t="shared" ca="1" si="212"/>
        <v>#N/A</v>
      </c>
      <c r="C373" s="169" t="str">
        <f ca="1">IF(A373="","",IF(debteliminator,IF(($E$7-BS373)&lt;0,0,$E$7-BS373),0)+D373)</f>
        <v/>
      </c>
      <c r="D373" s="420"/>
      <c r="E373" s="172">
        <f t="shared" ca="1" si="213"/>
        <v>0</v>
      </c>
      <c r="F373" s="172">
        <f t="shared" ca="1" si="215"/>
        <v>0</v>
      </c>
      <c r="G373" s="172">
        <f t="shared" ca="1" si="216"/>
        <v>0</v>
      </c>
      <c r="H373" s="172">
        <f t="shared" ca="1" si="217"/>
        <v>0</v>
      </c>
      <c r="I373" s="172">
        <f t="shared" ca="1" si="218"/>
        <v>0</v>
      </c>
      <c r="J373" s="172">
        <f t="shared" ca="1" si="219"/>
        <v>0</v>
      </c>
      <c r="K373" s="172">
        <f t="shared" ca="1" si="220"/>
        <v>0</v>
      </c>
      <c r="L373" s="172">
        <f t="shared" ca="1" si="221"/>
        <v>0</v>
      </c>
      <c r="M373" s="172">
        <f t="shared" ca="1" si="222"/>
        <v>0</v>
      </c>
      <c r="N373" s="172">
        <f t="shared" ca="1" si="223"/>
        <v>0</v>
      </c>
      <c r="O373" s="172">
        <f t="shared" ca="1" si="224"/>
        <v>0</v>
      </c>
      <c r="P373" s="172">
        <f t="shared" ca="1" si="225"/>
        <v>0</v>
      </c>
      <c r="Q373" s="172">
        <f t="shared" ca="1" si="226"/>
        <v>0</v>
      </c>
      <c r="R373" s="172">
        <f t="shared" ca="1" si="227"/>
        <v>0</v>
      </c>
      <c r="S373" s="172">
        <f t="shared" ca="1" si="228"/>
        <v>0</v>
      </c>
      <c r="U373" s="169">
        <f t="shared" ca="1" si="201"/>
        <v>0</v>
      </c>
      <c r="V373" s="173">
        <f t="shared" ca="1" si="202"/>
        <v>0</v>
      </c>
      <c r="W373" s="174">
        <f t="shared" ca="1" si="203"/>
        <v>0</v>
      </c>
      <c r="X373" s="174">
        <f t="shared" ca="1" si="229"/>
        <v>0</v>
      </c>
      <c r="Y373" s="174">
        <f t="shared" ca="1" si="229"/>
        <v>0</v>
      </c>
      <c r="Z373" s="174">
        <f t="shared" ca="1" si="229"/>
        <v>0</v>
      </c>
      <c r="AA373" s="174">
        <f t="shared" ca="1" si="229"/>
        <v>0</v>
      </c>
      <c r="AB373" s="174">
        <f t="shared" ca="1" si="229"/>
        <v>0</v>
      </c>
      <c r="AC373" s="174">
        <f t="shared" ca="1" si="229"/>
        <v>0</v>
      </c>
      <c r="AD373" s="174">
        <f t="shared" ca="1" si="229"/>
        <v>0</v>
      </c>
      <c r="AE373" s="174">
        <f t="shared" ca="1" si="229"/>
        <v>0</v>
      </c>
      <c r="AF373" s="174">
        <f t="shared" ca="1" si="229"/>
        <v>0</v>
      </c>
      <c r="AG373" s="174">
        <f t="shared" ca="1" si="229"/>
        <v>0</v>
      </c>
      <c r="AH373" s="174">
        <f t="shared" ca="1" si="229"/>
        <v>0</v>
      </c>
      <c r="AI373" s="174">
        <f t="shared" ca="1" si="229"/>
        <v>0</v>
      </c>
      <c r="AJ373" s="174">
        <f t="shared" ca="1" si="229"/>
        <v>0</v>
      </c>
      <c r="AK373" s="174">
        <f t="shared" ca="1" si="229"/>
        <v>0</v>
      </c>
      <c r="AL373" s="179"/>
      <c r="AM373" s="174">
        <f t="shared" ca="1" si="205"/>
        <v>0</v>
      </c>
      <c r="AN373" s="174">
        <f t="shared" ca="1" si="230"/>
        <v>0</v>
      </c>
      <c r="AO373" s="174">
        <f t="shared" ca="1" si="230"/>
        <v>0</v>
      </c>
      <c r="AP373" s="174">
        <f t="shared" ca="1" si="230"/>
        <v>0</v>
      </c>
      <c r="AQ373" s="174">
        <f t="shared" ca="1" si="230"/>
        <v>0</v>
      </c>
      <c r="AR373" s="174">
        <f t="shared" ca="1" si="230"/>
        <v>0</v>
      </c>
      <c r="AS373" s="174">
        <f t="shared" ca="1" si="230"/>
        <v>0</v>
      </c>
      <c r="AT373" s="174">
        <f t="shared" ca="1" si="230"/>
        <v>0</v>
      </c>
      <c r="AU373" s="174">
        <f t="shared" ca="1" si="230"/>
        <v>0</v>
      </c>
      <c r="AV373" s="174">
        <f t="shared" ca="1" si="230"/>
        <v>0</v>
      </c>
      <c r="AW373" s="174">
        <f t="shared" ca="1" si="230"/>
        <v>0</v>
      </c>
      <c r="AX373" s="174">
        <f t="shared" ca="1" si="230"/>
        <v>0</v>
      </c>
      <c r="AY373" s="174">
        <f t="shared" ca="1" si="230"/>
        <v>0</v>
      </c>
      <c r="AZ373" s="174">
        <f t="shared" ca="1" si="230"/>
        <v>0</v>
      </c>
      <c r="BA373" s="174">
        <f t="shared" ca="1" si="230"/>
        <v>0</v>
      </c>
      <c r="BB373" s="175">
        <f t="shared" ca="1" si="207"/>
        <v>0</v>
      </c>
      <c r="BC373" s="176"/>
      <c r="BD373" s="174">
        <f t="shared" ca="1" si="208"/>
        <v>0</v>
      </c>
      <c r="BE373" s="174">
        <f t="shared" ca="1" si="231"/>
        <v>0</v>
      </c>
      <c r="BF373" s="174">
        <f t="shared" ca="1" si="231"/>
        <v>0</v>
      </c>
      <c r="BG373" s="174">
        <f t="shared" ca="1" si="231"/>
        <v>0</v>
      </c>
      <c r="BH373" s="174">
        <f t="shared" ca="1" si="231"/>
        <v>0</v>
      </c>
      <c r="BI373" s="174">
        <f t="shared" ca="1" si="231"/>
        <v>0</v>
      </c>
      <c r="BJ373" s="174">
        <f t="shared" ca="1" si="231"/>
        <v>0</v>
      </c>
      <c r="BK373" s="174">
        <f t="shared" ca="1" si="231"/>
        <v>0</v>
      </c>
      <c r="BL373" s="174">
        <f t="shared" ca="1" si="231"/>
        <v>0</v>
      </c>
      <c r="BM373" s="174">
        <f t="shared" ca="1" si="231"/>
        <v>0</v>
      </c>
      <c r="BN373" s="174">
        <f t="shared" ca="1" si="231"/>
        <v>0</v>
      </c>
      <c r="BO373" s="174">
        <f t="shared" ca="1" si="231"/>
        <v>0</v>
      </c>
      <c r="BP373" s="174">
        <f t="shared" ca="1" si="231"/>
        <v>0</v>
      </c>
      <c r="BQ373" s="174">
        <f t="shared" ca="1" si="231"/>
        <v>0</v>
      </c>
      <c r="BR373" s="174">
        <f t="shared" ca="1" si="231"/>
        <v>0</v>
      </c>
      <c r="BS373" s="177">
        <f t="shared" ca="1" si="210"/>
        <v>0</v>
      </c>
      <c r="BT373" s="175"/>
      <c r="BU373" s="178">
        <f ca="1">IF(NOT(debteliminator),0,IF(OR(E$11=0,W372+AM373-BD373&lt;=E$11),0,MIN(W372+AM373-BD373-E$11,$C373)))</f>
        <v>0</v>
      </c>
      <c r="BV373" s="174">
        <f ca="1">IF(NOT(debteliminator),0,IF(OR(F$11=0,X372+AN373-BE373&lt;=F$11),0,MIN(X372+AN373-BE373-F$11,$C373-SUM($BU373:BU373))))</f>
        <v>0</v>
      </c>
      <c r="BW373" s="174">
        <f ca="1">IF(NOT(debteliminator),0,IF(OR(G$11=0,Y372+AO373-BF373&lt;=G$11),0,MIN(Y372+AO373-BF373-G$11,$C373-SUM($BU373:BV373))))</f>
        <v>0</v>
      </c>
      <c r="BX373" s="174">
        <f ca="1">IF(NOT(debteliminator),0,IF(OR(H$11=0,Z372+AP373-BG373&lt;=H$11),0,MIN(Z372+AP373-BG373-H$11,$C373-SUM($BU373:BW373))))</f>
        <v>0</v>
      </c>
      <c r="BY373" s="174">
        <f ca="1">IF(NOT(debteliminator),0,IF(OR(I$11=0,AA372+AQ373-BH373&lt;=I$11),0,MIN(AA372+AQ373-BH373-I$11,$C373-SUM($BU373:BX373))))</f>
        <v>0</v>
      </c>
      <c r="BZ373" s="174">
        <f ca="1">IF(NOT(debteliminator),0,IF(OR(J$11=0,AB372+AR373-BI373&lt;=J$11),0,MIN(AB372+AR373-BI373-J$11,$C373-SUM($BU373:BY373))))</f>
        <v>0</v>
      </c>
      <c r="CA373" s="174">
        <f ca="1">IF(NOT(debteliminator),0,IF(OR(K$11=0,AC372+AS373-BJ373&lt;=K$11),0,MIN(AC372+AS373-BJ373-K$11,$C373-SUM($BU373:BZ373))))</f>
        <v>0</v>
      </c>
      <c r="CB373" s="174">
        <f ca="1">IF(NOT(debteliminator),0,IF(OR(L$11=0,AD372+AT373-BK373&lt;=L$11),0,MIN(AD372+AT373-BK373-L$11,$C373-SUM($BU373:CA373))))</f>
        <v>0</v>
      </c>
      <c r="CC373" s="174">
        <f ca="1">IF(NOT(debteliminator),0,IF(OR(M$11=0,AE372+AU373-BL373&lt;=M$11),0,MIN(AE372+AU373-BL373-M$11,$C373-SUM($BU373:CB373))))</f>
        <v>0</v>
      </c>
      <c r="CD373" s="174">
        <f ca="1">IF(NOT(debteliminator),0,IF(OR(N$11=0,AF372+AV373-BM373&lt;=N$11),0,MIN(AF372+AV373-BM373-N$11,$C373-SUM($BU373:CC373))))</f>
        <v>0</v>
      </c>
      <c r="CE373" s="174">
        <f ca="1">IF(NOT(debteliminator),0,IF(OR(O$11=0,AG372+AW373-BN373&lt;=O$11),0,MIN(AG372+AW373-BN373-O$11,$C373-SUM($BU373:CD373))))</f>
        <v>0</v>
      </c>
      <c r="CF373" s="174">
        <f ca="1">IF(NOT(debteliminator),0,IF(OR(P$11=0,AH372+AX373-BO373&lt;=P$11),0,MIN(AH372+AX373-BO373-P$11,$C373-SUM($BU373:CE373))))</f>
        <v>0</v>
      </c>
      <c r="CG373" s="174">
        <f ca="1">IF(NOT(debteliminator),0,IF(OR(Q$11=0,AI372+AY373-BP373&lt;=Q$11),0,MIN(AI372+AY373-BP373-Q$11,$C373-SUM($BU373:CF373))))</f>
        <v>0</v>
      </c>
      <c r="CH373" s="174">
        <f ca="1">IF(NOT(debteliminator),0,IF(OR(R$11=0,AJ372+AZ373-BQ373&lt;=R$11),0,MIN(AJ372+AZ373-BQ373-R$11,$C373-SUM($BU373:CG373))))</f>
        <v>0</v>
      </c>
      <c r="CI373" s="174">
        <f ca="1">IF(NOT(debteliminator),0,IF(OR(S$11=0,AK372+BA373-BR373&lt;=S$11),0,MIN(AK372+BA373-BR373-S$11,$C373-SUM($BU373:CH373))))</f>
        <v>0</v>
      </c>
      <c r="CJ373" s="177">
        <f t="shared" ca="1" si="211"/>
        <v>0</v>
      </c>
      <c r="CL373" s="178">
        <f t="shared" ca="1" si="214"/>
        <v>0</v>
      </c>
      <c r="CM373" s="174">
        <f ca="1">IF(X372&lt;=0,0,IF($C373-$CJ373&lt;=SUM($CL373:CL373),0,IF(BE373+$C373-$CJ373-SUM($CL373:CL373)&gt;X372+AN373,X372+AN373-BE373,$C373-$CJ373-SUM($CL373:CL373))))</f>
        <v>0</v>
      </c>
      <c r="CN373" s="174">
        <f ca="1">IF(Y372&lt;=0,0,IF($C373-$CJ373&lt;=SUM($CL373:CM373),0,IF(BF373+$C373-$CJ373-SUM($CL373:CM373)&gt;Y372+AO373,Y372+AO373-BF373,$C373-$CJ373-SUM($CL373:CM373))))</f>
        <v>0</v>
      </c>
      <c r="CO373" s="174">
        <f ca="1">IF(Z372&lt;=0,0,IF($C373-$CJ373&lt;=SUM($CL373:CN373),0,IF(BG373+$C373-$CJ373-SUM($CL373:CN373)&gt;Z372+AP373,Z372+AP373-BG373,$C373-$CJ373-SUM($CL373:CN373))))</f>
        <v>0</v>
      </c>
      <c r="CP373" s="174">
        <f ca="1">IF(AA372&lt;=0,0,IF($C373-$CJ373&lt;=SUM($CL373:CO373),0,IF(BH373+$C373-$CJ373-SUM($CL373:CO373)&gt;AA372+AQ373,AA372+AQ373-BH373,$C373-$CJ373-SUM($CL373:CO373))))</f>
        <v>0</v>
      </c>
      <c r="CQ373" s="174">
        <f ca="1">IF(AB372&lt;=0,0,IF($C373-$CJ373&lt;=SUM($CL373:CP373),0,IF(BI373+$C373-$CJ373-SUM($CL373:CP373)&gt;AB372+AR373,AB372+AR373-BI373,$C373-$CJ373-SUM($CL373:CP373))))</f>
        <v>0</v>
      </c>
      <c r="CR373" s="174">
        <f ca="1">IF(AC372&lt;=0,0,IF($C373-$CJ373&lt;=SUM($CL373:CQ373),0,IF(BJ373+$C373-$CJ373-SUM($CL373:CQ373)&gt;AC372+AS373,AC372+AS373-BJ373,$C373-$CJ373-SUM($CL373:CQ373))))</f>
        <v>0</v>
      </c>
      <c r="CS373" s="174">
        <f ca="1">IF(AD372&lt;=0,0,IF($C373-$CJ373&lt;=SUM($CL373:CR373),0,IF(BK373+$C373-$CJ373-SUM($CL373:CR373)&gt;AD372+AT373,AD372+AT373-BK373,$C373-$CJ373-SUM($CL373:CR373))))</f>
        <v>0</v>
      </c>
      <c r="CT373" s="174">
        <f ca="1">IF(AE372&lt;=0,0,IF($C373-$CJ373&lt;=SUM($CL373:CS373),0,IF(BL373+$C373-$CJ373-SUM($CL373:CS373)&gt;AE372+AU373,AE372+AU373-BL373,$C373-$CJ373-SUM($CL373:CS373))))</f>
        <v>0</v>
      </c>
      <c r="CU373" s="174">
        <f ca="1">IF(AF372&lt;=0,0,IF($C373-$CJ373&lt;=SUM($CL373:CT373),0,IF(BM373+$C373-$CJ373-SUM($CL373:CT373)&gt;AF372+AV373,AF372+AV373-BM373,$C373-$CJ373-SUM($CL373:CT373))))</f>
        <v>0</v>
      </c>
      <c r="CV373" s="174">
        <f ca="1">IF(AG372&lt;=0,0,IF($C373-$CJ373&lt;=SUM($CL373:CU373),0,IF(BN373+$C373-$CJ373-SUM($CL373:CU373)&gt;AG372+AW373,AG372+AW373-BN373,$C373-$CJ373-SUM($CL373:CU373))))</f>
        <v>0</v>
      </c>
      <c r="CW373" s="174">
        <f ca="1">IF(AH372&lt;=0,0,IF($C373-$CJ373&lt;=SUM($CL373:CV373),0,IF(BO373+$C373-$CJ373-SUM($CL373:CV373)&gt;AH372+AX373,AH372+AX373-BO373,$C373-$CJ373-SUM($CL373:CV373))))</f>
        <v>0</v>
      </c>
      <c r="CX373" s="174">
        <f ca="1">IF(AI372&lt;=0,0,IF($C373-$CJ373&lt;=SUM($CL373:CW373),0,IF(BP373+$C373-$CJ373-SUM($CL373:CW373)&gt;AI372+AY373,AI372+AY373-BP373,$C373-$CJ373-SUM($CL373:CW373))))</f>
        <v>0</v>
      </c>
      <c r="CY373" s="174">
        <f ca="1">IF(AJ372&lt;=0,0,IF($C373-$CJ373&lt;=SUM($CL373:CX373),0,IF(BQ373+$C373-$CJ373-SUM($CL373:CX373)&gt;AJ372+AZ373,AJ372+AZ373-BQ373,$C373-$CJ373-SUM($CL373:CX373))))</f>
        <v>0</v>
      </c>
      <c r="CZ373" s="174">
        <f ca="1">IF(AK372&lt;=0,0,IF($C373-$CJ373&lt;=SUM($CL373:CY373),0,IF(BR373+$C373-$CJ373-SUM($CL373:CY373)&gt;AK372+BA373,AK372+BA373-BR373,$C373-$CJ373-SUM($CL373:CY373))))</f>
        <v>0</v>
      </c>
      <c r="DA373" s="176"/>
      <c r="DB373" s="176"/>
    </row>
    <row r="374" spans="1:109">
      <c r="A374" s="165" t="str">
        <f t="shared" ca="1" si="200"/>
        <v/>
      </c>
      <c r="B374" s="166" t="e">
        <f t="shared" ca="1" si="212"/>
        <v>#N/A</v>
      </c>
      <c r="C374" s="169" t="str">
        <f ca="1">IF(A374="","",IF(debteliminator,IF(($E$7-BS374)&lt;0,0,$E$7-BS374),0)+D374)</f>
        <v/>
      </c>
      <c r="D374" s="420"/>
      <c r="E374" s="172">
        <f t="shared" ca="1" si="213"/>
        <v>0</v>
      </c>
      <c r="F374" s="172">
        <f t="shared" ca="1" si="215"/>
        <v>0</v>
      </c>
      <c r="G374" s="172">
        <f t="shared" ca="1" si="216"/>
        <v>0</v>
      </c>
      <c r="H374" s="172">
        <f t="shared" ca="1" si="217"/>
        <v>0</v>
      </c>
      <c r="I374" s="172">
        <f t="shared" ca="1" si="218"/>
        <v>0</v>
      </c>
      <c r="J374" s="172">
        <f t="shared" ca="1" si="219"/>
        <v>0</v>
      </c>
      <c r="K374" s="172">
        <f t="shared" ca="1" si="220"/>
        <v>0</v>
      </c>
      <c r="L374" s="172">
        <f t="shared" ca="1" si="221"/>
        <v>0</v>
      </c>
      <c r="M374" s="172">
        <f t="shared" ca="1" si="222"/>
        <v>0</v>
      </c>
      <c r="N374" s="172">
        <f t="shared" ca="1" si="223"/>
        <v>0</v>
      </c>
      <c r="O374" s="172">
        <f t="shared" ca="1" si="224"/>
        <v>0</v>
      </c>
      <c r="P374" s="172">
        <f t="shared" ca="1" si="225"/>
        <v>0</v>
      </c>
      <c r="Q374" s="172">
        <f t="shared" ca="1" si="226"/>
        <v>0</v>
      </c>
      <c r="R374" s="172">
        <f t="shared" ca="1" si="227"/>
        <v>0</v>
      </c>
      <c r="S374" s="172">
        <f t="shared" ca="1" si="228"/>
        <v>0</v>
      </c>
      <c r="U374" s="169">
        <f t="shared" ca="1" si="201"/>
        <v>0</v>
      </c>
      <c r="V374" s="173">
        <f t="shared" ca="1" si="202"/>
        <v>0</v>
      </c>
      <c r="W374" s="174">
        <f t="shared" ca="1" si="203"/>
        <v>0</v>
      </c>
      <c r="X374" s="174">
        <f t="shared" ca="1" si="229"/>
        <v>0</v>
      </c>
      <c r="Y374" s="174">
        <f t="shared" ca="1" si="229"/>
        <v>0</v>
      </c>
      <c r="Z374" s="174">
        <f t="shared" ca="1" si="229"/>
        <v>0</v>
      </c>
      <c r="AA374" s="174">
        <f t="shared" ca="1" si="229"/>
        <v>0</v>
      </c>
      <c r="AB374" s="174">
        <f t="shared" ca="1" si="229"/>
        <v>0</v>
      </c>
      <c r="AC374" s="174">
        <f t="shared" ca="1" si="229"/>
        <v>0</v>
      </c>
      <c r="AD374" s="174">
        <f t="shared" ca="1" si="229"/>
        <v>0</v>
      </c>
      <c r="AE374" s="174">
        <f t="shared" ca="1" si="229"/>
        <v>0</v>
      </c>
      <c r="AF374" s="174">
        <f t="shared" ca="1" si="229"/>
        <v>0</v>
      </c>
      <c r="AG374" s="174">
        <f t="shared" ca="1" si="229"/>
        <v>0</v>
      </c>
      <c r="AH374" s="174">
        <f t="shared" ca="1" si="229"/>
        <v>0</v>
      </c>
      <c r="AI374" s="174">
        <f t="shared" ca="1" si="229"/>
        <v>0</v>
      </c>
      <c r="AJ374" s="174">
        <f t="shared" ca="1" si="229"/>
        <v>0</v>
      </c>
      <c r="AK374" s="174">
        <f t="shared" ca="1" si="229"/>
        <v>0</v>
      </c>
      <c r="AL374" s="179"/>
      <c r="AM374" s="174">
        <f t="shared" ca="1" si="205"/>
        <v>0</v>
      </c>
      <c r="AN374" s="174">
        <f t="shared" ca="1" si="230"/>
        <v>0</v>
      </c>
      <c r="AO374" s="174">
        <f t="shared" ca="1" si="230"/>
        <v>0</v>
      </c>
      <c r="AP374" s="174">
        <f t="shared" ca="1" si="230"/>
        <v>0</v>
      </c>
      <c r="AQ374" s="174">
        <f t="shared" ca="1" si="230"/>
        <v>0</v>
      </c>
      <c r="AR374" s="174">
        <f t="shared" ca="1" si="230"/>
        <v>0</v>
      </c>
      <c r="AS374" s="174">
        <f t="shared" ca="1" si="230"/>
        <v>0</v>
      </c>
      <c r="AT374" s="174">
        <f t="shared" ca="1" si="230"/>
        <v>0</v>
      </c>
      <c r="AU374" s="174">
        <f t="shared" ca="1" si="230"/>
        <v>0</v>
      </c>
      <c r="AV374" s="174">
        <f t="shared" ca="1" si="230"/>
        <v>0</v>
      </c>
      <c r="AW374" s="174">
        <f t="shared" ca="1" si="230"/>
        <v>0</v>
      </c>
      <c r="AX374" s="174">
        <f t="shared" ca="1" si="230"/>
        <v>0</v>
      </c>
      <c r="AY374" s="174">
        <f t="shared" ca="1" si="230"/>
        <v>0</v>
      </c>
      <c r="AZ374" s="174">
        <f t="shared" ca="1" si="230"/>
        <v>0</v>
      </c>
      <c r="BA374" s="174">
        <f t="shared" ca="1" si="230"/>
        <v>0</v>
      </c>
      <c r="BB374" s="175">
        <f t="shared" ca="1" si="207"/>
        <v>0</v>
      </c>
      <c r="BC374" s="176"/>
      <c r="BD374" s="174">
        <f t="shared" ca="1" si="208"/>
        <v>0</v>
      </c>
      <c r="BE374" s="174">
        <f t="shared" ca="1" si="231"/>
        <v>0</v>
      </c>
      <c r="BF374" s="174">
        <f t="shared" ca="1" si="231"/>
        <v>0</v>
      </c>
      <c r="BG374" s="174">
        <f t="shared" ca="1" si="231"/>
        <v>0</v>
      </c>
      <c r="BH374" s="174">
        <f t="shared" ca="1" si="231"/>
        <v>0</v>
      </c>
      <c r="BI374" s="174">
        <f t="shared" ca="1" si="231"/>
        <v>0</v>
      </c>
      <c r="BJ374" s="174">
        <f t="shared" ca="1" si="231"/>
        <v>0</v>
      </c>
      <c r="BK374" s="174">
        <f t="shared" ca="1" si="231"/>
        <v>0</v>
      </c>
      <c r="BL374" s="174">
        <f t="shared" ca="1" si="231"/>
        <v>0</v>
      </c>
      <c r="BM374" s="174">
        <f t="shared" ca="1" si="231"/>
        <v>0</v>
      </c>
      <c r="BN374" s="174">
        <f t="shared" ca="1" si="231"/>
        <v>0</v>
      </c>
      <c r="BO374" s="174">
        <f t="shared" ca="1" si="231"/>
        <v>0</v>
      </c>
      <c r="BP374" s="174">
        <f t="shared" ca="1" si="231"/>
        <v>0</v>
      </c>
      <c r="BQ374" s="174">
        <f t="shared" ca="1" si="231"/>
        <v>0</v>
      </c>
      <c r="BR374" s="174">
        <f t="shared" ca="1" si="231"/>
        <v>0</v>
      </c>
      <c r="BS374" s="177">
        <f t="shared" ca="1" si="210"/>
        <v>0</v>
      </c>
      <c r="BT374" s="175"/>
      <c r="BU374" s="178">
        <f ca="1">IF(NOT(debteliminator),0,IF(OR(E$11=0,W373+AM374-BD374&lt;=E$11),0,MIN(W373+AM374-BD374-E$11,$C374)))</f>
        <v>0</v>
      </c>
      <c r="BV374" s="174">
        <f ca="1">IF(NOT(debteliminator),0,IF(OR(F$11=0,X373+AN374-BE374&lt;=F$11),0,MIN(X373+AN374-BE374-F$11,$C374-SUM($BU374:BU374))))</f>
        <v>0</v>
      </c>
      <c r="BW374" s="174">
        <f ca="1">IF(NOT(debteliminator),0,IF(OR(G$11=0,Y373+AO374-BF374&lt;=G$11),0,MIN(Y373+AO374-BF374-G$11,$C374-SUM($BU374:BV374))))</f>
        <v>0</v>
      </c>
      <c r="BX374" s="174">
        <f ca="1">IF(NOT(debteliminator),0,IF(OR(H$11=0,Z373+AP374-BG374&lt;=H$11),0,MIN(Z373+AP374-BG374-H$11,$C374-SUM($BU374:BW374))))</f>
        <v>0</v>
      </c>
      <c r="BY374" s="174">
        <f ca="1">IF(NOT(debteliminator),0,IF(OR(I$11=0,AA373+AQ374-BH374&lt;=I$11),0,MIN(AA373+AQ374-BH374-I$11,$C374-SUM($BU374:BX374))))</f>
        <v>0</v>
      </c>
      <c r="BZ374" s="174">
        <f ca="1">IF(NOT(debteliminator),0,IF(OR(J$11=0,AB373+AR374-BI374&lt;=J$11),0,MIN(AB373+AR374-BI374-J$11,$C374-SUM($BU374:BY374))))</f>
        <v>0</v>
      </c>
      <c r="CA374" s="174">
        <f ca="1">IF(NOT(debteliminator),0,IF(OR(K$11=0,AC373+AS374-BJ374&lt;=K$11),0,MIN(AC373+AS374-BJ374-K$11,$C374-SUM($BU374:BZ374))))</f>
        <v>0</v>
      </c>
      <c r="CB374" s="174">
        <f ca="1">IF(NOT(debteliminator),0,IF(OR(L$11=0,AD373+AT374-BK374&lt;=L$11),0,MIN(AD373+AT374-BK374-L$11,$C374-SUM($BU374:CA374))))</f>
        <v>0</v>
      </c>
      <c r="CC374" s="174">
        <f ca="1">IF(NOT(debteliminator),0,IF(OR(M$11=0,AE373+AU374-BL374&lt;=M$11),0,MIN(AE373+AU374-BL374-M$11,$C374-SUM($BU374:CB374))))</f>
        <v>0</v>
      </c>
      <c r="CD374" s="174">
        <f ca="1">IF(NOT(debteliminator),0,IF(OR(N$11=0,AF373+AV374-BM374&lt;=N$11),0,MIN(AF373+AV374-BM374-N$11,$C374-SUM($BU374:CC374))))</f>
        <v>0</v>
      </c>
      <c r="CE374" s="174">
        <f ca="1">IF(NOT(debteliminator),0,IF(OR(O$11=0,AG373+AW374-BN374&lt;=O$11),0,MIN(AG373+AW374-BN374-O$11,$C374-SUM($BU374:CD374))))</f>
        <v>0</v>
      </c>
      <c r="CF374" s="174">
        <f ca="1">IF(NOT(debteliminator),0,IF(OR(P$11=0,AH373+AX374-BO374&lt;=P$11),0,MIN(AH373+AX374-BO374-P$11,$C374-SUM($BU374:CE374))))</f>
        <v>0</v>
      </c>
      <c r="CG374" s="174">
        <f ca="1">IF(NOT(debteliminator),0,IF(OR(Q$11=0,AI373+AY374-BP374&lt;=Q$11),0,MIN(AI373+AY374-BP374-Q$11,$C374-SUM($BU374:CF374))))</f>
        <v>0</v>
      </c>
      <c r="CH374" s="174">
        <f ca="1">IF(NOT(debteliminator),0,IF(OR(R$11=0,AJ373+AZ374-BQ374&lt;=R$11),0,MIN(AJ373+AZ374-BQ374-R$11,$C374-SUM($BU374:CG374))))</f>
        <v>0</v>
      </c>
      <c r="CI374" s="174">
        <f ca="1">IF(NOT(debteliminator),0,IF(OR(S$11=0,AK373+BA374-BR374&lt;=S$11),0,MIN(AK373+BA374-BR374-S$11,$C374-SUM($BU374:CH374))))</f>
        <v>0</v>
      </c>
      <c r="CJ374" s="177">
        <f t="shared" ca="1" si="211"/>
        <v>0</v>
      </c>
      <c r="CL374" s="178">
        <f t="shared" ca="1" si="214"/>
        <v>0</v>
      </c>
      <c r="CM374" s="174">
        <f ca="1">IF(X373&lt;=0,0,IF($C374-$CJ374&lt;=SUM($CL374:CL374),0,IF(BE374+$C374-$CJ374-SUM($CL374:CL374)&gt;X373+AN374,X373+AN374-BE374,$C374-$CJ374-SUM($CL374:CL374))))</f>
        <v>0</v>
      </c>
      <c r="CN374" s="174">
        <f ca="1">IF(Y373&lt;=0,0,IF($C374-$CJ374&lt;=SUM($CL374:CM374),0,IF(BF374+$C374-$CJ374-SUM($CL374:CM374)&gt;Y373+AO374,Y373+AO374-BF374,$C374-$CJ374-SUM($CL374:CM374))))</f>
        <v>0</v>
      </c>
      <c r="CO374" s="174">
        <f ca="1">IF(Z373&lt;=0,0,IF($C374-$CJ374&lt;=SUM($CL374:CN374),0,IF(BG374+$C374-$CJ374-SUM($CL374:CN374)&gt;Z373+AP374,Z373+AP374-BG374,$C374-$CJ374-SUM($CL374:CN374))))</f>
        <v>0</v>
      </c>
      <c r="CP374" s="174">
        <f ca="1">IF(AA373&lt;=0,0,IF($C374-$CJ374&lt;=SUM($CL374:CO374),0,IF(BH374+$C374-$CJ374-SUM($CL374:CO374)&gt;AA373+AQ374,AA373+AQ374-BH374,$C374-$CJ374-SUM($CL374:CO374))))</f>
        <v>0</v>
      </c>
      <c r="CQ374" s="174">
        <f ca="1">IF(AB373&lt;=0,0,IF($C374-$CJ374&lt;=SUM($CL374:CP374),0,IF(BI374+$C374-$CJ374-SUM($CL374:CP374)&gt;AB373+AR374,AB373+AR374-BI374,$C374-$CJ374-SUM($CL374:CP374))))</f>
        <v>0</v>
      </c>
      <c r="CR374" s="174">
        <f ca="1">IF(AC373&lt;=0,0,IF($C374-$CJ374&lt;=SUM($CL374:CQ374),0,IF(BJ374+$C374-$CJ374-SUM($CL374:CQ374)&gt;AC373+AS374,AC373+AS374-BJ374,$C374-$CJ374-SUM($CL374:CQ374))))</f>
        <v>0</v>
      </c>
      <c r="CS374" s="174">
        <f ca="1">IF(AD373&lt;=0,0,IF($C374-$CJ374&lt;=SUM($CL374:CR374),0,IF(BK374+$C374-$CJ374-SUM($CL374:CR374)&gt;AD373+AT374,AD373+AT374-BK374,$C374-$CJ374-SUM($CL374:CR374))))</f>
        <v>0</v>
      </c>
      <c r="CT374" s="174">
        <f ca="1">IF(AE373&lt;=0,0,IF($C374-$CJ374&lt;=SUM($CL374:CS374),0,IF(BL374+$C374-$CJ374-SUM($CL374:CS374)&gt;AE373+AU374,AE373+AU374-BL374,$C374-$CJ374-SUM($CL374:CS374))))</f>
        <v>0</v>
      </c>
      <c r="CU374" s="174">
        <f ca="1">IF(AF373&lt;=0,0,IF($C374-$CJ374&lt;=SUM($CL374:CT374),0,IF(BM374+$C374-$CJ374-SUM($CL374:CT374)&gt;AF373+AV374,AF373+AV374-BM374,$C374-$CJ374-SUM($CL374:CT374))))</f>
        <v>0</v>
      </c>
      <c r="CV374" s="174">
        <f ca="1">IF(AG373&lt;=0,0,IF($C374-$CJ374&lt;=SUM($CL374:CU374),0,IF(BN374+$C374-$CJ374-SUM($CL374:CU374)&gt;AG373+AW374,AG373+AW374-BN374,$C374-$CJ374-SUM($CL374:CU374))))</f>
        <v>0</v>
      </c>
      <c r="CW374" s="174">
        <f ca="1">IF(AH373&lt;=0,0,IF($C374-$CJ374&lt;=SUM($CL374:CV374),0,IF(BO374+$C374-$CJ374-SUM($CL374:CV374)&gt;AH373+AX374,AH373+AX374-BO374,$C374-$CJ374-SUM($CL374:CV374))))</f>
        <v>0</v>
      </c>
      <c r="CX374" s="174">
        <f ca="1">IF(AI373&lt;=0,0,IF($C374-$CJ374&lt;=SUM($CL374:CW374),0,IF(BP374+$C374-$CJ374-SUM($CL374:CW374)&gt;AI373+AY374,AI373+AY374-BP374,$C374-$CJ374-SUM($CL374:CW374))))</f>
        <v>0</v>
      </c>
      <c r="CY374" s="174">
        <f ca="1">IF(AJ373&lt;=0,0,IF($C374-$CJ374&lt;=SUM($CL374:CX374),0,IF(BQ374+$C374-$CJ374-SUM($CL374:CX374)&gt;AJ373+AZ374,AJ373+AZ374-BQ374,$C374-$CJ374-SUM($CL374:CX374))))</f>
        <v>0</v>
      </c>
      <c r="CZ374" s="174">
        <f ca="1">IF(AK373&lt;=0,0,IF($C374-$CJ374&lt;=SUM($CL374:CY374),0,IF(BR374+$C374-$CJ374-SUM($CL374:CY374)&gt;AK373+BA374,AK373+BA374-BR374,$C374-$CJ374-SUM($CL374:CY374))))</f>
        <v>0</v>
      </c>
      <c r="DA374" s="176"/>
      <c r="DB374" s="176"/>
    </row>
    <row r="375" spans="1:109">
      <c r="A375" s="165" t="str">
        <f t="shared" ca="1" si="200"/>
        <v/>
      </c>
      <c r="B375" s="166" t="e">
        <f t="shared" ca="1" si="212"/>
        <v>#N/A</v>
      </c>
      <c r="C375" s="169" t="str">
        <f ca="1">IF(A375="","",IF(debteliminator,IF(($E$7-BS375)&lt;0,0,$E$7-BS375),0)+D375)</f>
        <v/>
      </c>
      <c r="D375" s="420"/>
      <c r="E375" s="172">
        <f t="shared" ca="1" si="213"/>
        <v>0</v>
      </c>
      <c r="F375" s="172">
        <f t="shared" ca="1" si="215"/>
        <v>0</v>
      </c>
      <c r="G375" s="172">
        <f t="shared" ca="1" si="216"/>
        <v>0</v>
      </c>
      <c r="H375" s="172">
        <f t="shared" ca="1" si="217"/>
        <v>0</v>
      </c>
      <c r="I375" s="172">
        <f t="shared" ca="1" si="218"/>
        <v>0</v>
      </c>
      <c r="J375" s="172">
        <f t="shared" ca="1" si="219"/>
        <v>0</v>
      </c>
      <c r="K375" s="172">
        <f t="shared" ca="1" si="220"/>
        <v>0</v>
      </c>
      <c r="L375" s="172">
        <f t="shared" ca="1" si="221"/>
        <v>0</v>
      </c>
      <c r="M375" s="172">
        <f t="shared" ca="1" si="222"/>
        <v>0</v>
      </c>
      <c r="N375" s="172">
        <f t="shared" ca="1" si="223"/>
        <v>0</v>
      </c>
      <c r="O375" s="172">
        <f t="shared" ca="1" si="224"/>
        <v>0</v>
      </c>
      <c r="P375" s="172">
        <f t="shared" ca="1" si="225"/>
        <v>0</v>
      </c>
      <c r="Q375" s="172">
        <f t="shared" ca="1" si="226"/>
        <v>0</v>
      </c>
      <c r="R375" s="172">
        <f t="shared" ca="1" si="227"/>
        <v>0</v>
      </c>
      <c r="S375" s="172">
        <f t="shared" ca="1" si="228"/>
        <v>0</v>
      </c>
      <c r="U375" s="169">
        <f t="shared" ca="1" si="201"/>
        <v>0</v>
      </c>
      <c r="V375" s="173">
        <f t="shared" ca="1" si="202"/>
        <v>0</v>
      </c>
      <c r="W375" s="174">
        <f t="shared" ca="1" si="203"/>
        <v>0</v>
      </c>
      <c r="X375" s="174">
        <f t="shared" ca="1" si="229"/>
        <v>0</v>
      </c>
      <c r="Y375" s="174">
        <f t="shared" ca="1" si="229"/>
        <v>0</v>
      </c>
      <c r="Z375" s="174">
        <f t="shared" ca="1" si="229"/>
        <v>0</v>
      </c>
      <c r="AA375" s="174">
        <f t="shared" ca="1" si="229"/>
        <v>0</v>
      </c>
      <c r="AB375" s="174">
        <f t="shared" ca="1" si="229"/>
        <v>0</v>
      </c>
      <c r="AC375" s="174">
        <f t="shared" ca="1" si="229"/>
        <v>0</v>
      </c>
      <c r="AD375" s="174">
        <f t="shared" ca="1" si="229"/>
        <v>0</v>
      </c>
      <c r="AE375" s="174">
        <f t="shared" ca="1" si="229"/>
        <v>0</v>
      </c>
      <c r="AF375" s="174">
        <f t="shared" ca="1" si="229"/>
        <v>0</v>
      </c>
      <c r="AG375" s="174">
        <f t="shared" ca="1" si="229"/>
        <v>0</v>
      </c>
      <c r="AH375" s="174">
        <f t="shared" ca="1" si="229"/>
        <v>0</v>
      </c>
      <c r="AI375" s="174">
        <f t="shared" ca="1" si="229"/>
        <v>0</v>
      </c>
      <c r="AJ375" s="174">
        <f t="shared" ca="1" si="229"/>
        <v>0</v>
      </c>
      <c r="AK375" s="174">
        <f t="shared" ca="1" si="229"/>
        <v>0</v>
      </c>
      <c r="AL375" s="179"/>
      <c r="AM375" s="174">
        <f t="shared" ca="1" si="205"/>
        <v>0</v>
      </c>
      <c r="AN375" s="174">
        <f t="shared" ca="1" si="230"/>
        <v>0</v>
      </c>
      <c r="AO375" s="174">
        <f t="shared" ca="1" si="230"/>
        <v>0</v>
      </c>
      <c r="AP375" s="174">
        <f t="shared" ca="1" si="230"/>
        <v>0</v>
      </c>
      <c r="AQ375" s="174">
        <f t="shared" ca="1" si="230"/>
        <v>0</v>
      </c>
      <c r="AR375" s="174">
        <f t="shared" ca="1" si="230"/>
        <v>0</v>
      </c>
      <c r="AS375" s="174">
        <f t="shared" ca="1" si="230"/>
        <v>0</v>
      </c>
      <c r="AT375" s="174">
        <f t="shared" ca="1" si="230"/>
        <v>0</v>
      </c>
      <c r="AU375" s="174">
        <f t="shared" ca="1" si="230"/>
        <v>0</v>
      </c>
      <c r="AV375" s="174">
        <f t="shared" ca="1" si="230"/>
        <v>0</v>
      </c>
      <c r="AW375" s="174">
        <f t="shared" ca="1" si="230"/>
        <v>0</v>
      </c>
      <c r="AX375" s="174">
        <f t="shared" ca="1" si="230"/>
        <v>0</v>
      </c>
      <c r="AY375" s="174">
        <f t="shared" ca="1" si="230"/>
        <v>0</v>
      </c>
      <c r="AZ375" s="174">
        <f t="shared" ca="1" si="230"/>
        <v>0</v>
      </c>
      <c r="BA375" s="174">
        <f t="shared" ca="1" si="230"/>
        <v>0</v>
      </c>
      <c r="BB375" s="175">
        <f t="shared" ca="1" si="207"/>
        <v>0</v>
      </c>
      <c r="BC375" s="176"/>
      <c r="BD375" s="174">
        <f t="shared" ca="1" si="208"/>
        <v>0</v>
      </c>
      <c r="BE375" s="174">
        <f t="shared" ca="1" si="231"/>
        <v>0</v>
      </c>
      <c r="BF375" s="174">
        <f t="shared" ca="1" si="231"/>
        <v>0</v>
      </c>
      <c r="BG375" s="174">
        <f t="shared" ca="1" si="231"/>
        <v>0</v>
      </c>
      <c r="BH375" s="174">
        <f t="shared" ca="1" si="231"/>
        <v>0</v>
      </c>
      <c r="BI375" s="174">
        <f t="shared" ca="1" si="231"/>
        <v>0</v>
      </c>
      <c r="BJ375" s="174">
        <f t="shared" ca="1" si="231"/>
        <v>0</v>
      </c>
      <c r="BK375" s="174">
        <f t="shared" ca="1" si="231"/>
        <v>0</v>
      </c>
      <c r="BL375" s="174">
        <f t="shared" ca="1" si="231"/>
        <v>0</v>
      </c>
      <c r="BM375" s="174">
        <f t="shared" ca="1" si="231"/>
        <v>0</v>
      </c>
      <c r="BN375" s="174">
        <f t="shared" ca="1" si="231"/>
        <v>0</v>
      </c>
      <c r="BO375" s="174">
        <f t="shared" ca="1" si="231"/>
        <v>0</v>
      </c>
      <c r="BP375" s="174">
        <f t="shared" ca="1" si="231"/>
        <v>0</v>
      </c>
      <c r="BQ375" s="174">
        <f t="shared" ca="1" si="231"/>
        <v>0</v>
      </c>
      <c r="BR375" s="174">
        <f t="shared" ca="1" si="231"/>
        <v>0</v>
      </c>
      <c r="BS375" s="177">
        <f t="shared" ca="1" si="210"/>
        <v>0</v>
      </c>
      <c r="BT375" s="175"/>
      <c r="BU375" s="178">
        <f ca="1">IF(NOT(debteliminator),0,IF(OR(E$11=0,W374+AM375-BD375&lt;=E$11),0,MIN(W374+AM375-BD375-E$11,$C375)))</f>
        <v>0</v>
      </c>
      <c r="BV375" s="174">
        <f ca="1">IF(NOT(debteliminator),0,IF(OR(F$11=0,X374+AN375-BE375&lt;=F$11),0,MIN(X374+AN375-BE375-F$11,$C375-SUM($BU375:BU375))))</f>
        <v>0</v>
      </c>
      <c r="BW375" s="174">
        <f ca="1">IF(NOT(debteliminator),0,IF(OR(G$11=0,Y374+AO375-BF375&lt;=G$11),0,MIN(Y374+AO375-BF375-G$11,$C375-SUM($BU375:BV375))))</f>
        <v>0</v>
      </c>
      <c r="BX375" s="174">
        <f ca="1">IF(NOT(debteliminator),0,IF(OR(H$11=0,Z374+AP375-BG375&lt;=H$11),0,MIN(Z374+AP375-BG375-H$11,$C375-SUM($BU375:BW375))))</f>
        <v>0</v>
      </c>
      <c r="BY375" s="174">
        <f ca="1">IF(NOT(debteliminator),0,IF(OR(I$11=0,AA374+AQ375-BH375&lt;=I$11),0,MIN(AA374+AQ375-BH375-I$11,$C375-SUM($BU375:BX375))))</f>
        <v>0</v>
      </c>
      <c r="BZ375" s="174">
        <f ca="1">IF(NOT(debteliminator),0,IF(OR(J$11=0,AB374+AR375-BI375&lt;=J$11),0,MIN(AB374+AR375-BI375-J$11,$C375-SUM($BU375:BY375))))</f>
        <v>0</v>
      </c>
      <c r="CA375" s="174">
        <f ca="1">IF(NOT(debteliminator),0,IF(OR(K$11=0,AC374+AS375-BJ375&lt;=K$11),0,MIN(AC374+AS375-BJ375-K$11,$C375-SUM($BU375:BZ375))))</f>
        <v>0</v>
      </c>
      <c r="CB375" s="174">
        <f ca="1">IF(NOT(debteliminator),0,IF(OR(L$11=0,AD374+AT375-BK375&lt;=L$11),0,MIN(AD374+AT375-BK375-L$11,$C375-SUM($BU375:CA375))))</f>
        <v>0</v>
      </c>
      <c r="CC375" s="174">
        <f ca="1">IF(NOT(debteliminator),0,IF(OR(M$11=0,AE374+AU375-BL375&lt;=M$11),0,MIN(AE374+AU375-BL375-M$11,$C375-SUM($BU375:CB375))))</f>
        <v>0</v>
      </c>
      <c r="CD375" s="174">
        <f ca="1">IF(NOT(debteliminator),0,IF(OR(N$11=0,AF374+AV375-BM375&lt;=N$11),0,MIN(AF374+AV375-BM375-N$11,$C375-SUM($BU375:CC375))))</f>
        <v>0</v>
      </c>
      <c r="CE375" s="174">
        <f ca="1">IF(NOT(debteliminator),0,IF(OR(O$11=0,AG374+AW375-BN375&lt;=O$11),0,MIN(AG374+AW375-BN375-O$11,$C375-SUM($BU375:CD375))))</f>
        <v>0</v>
      </c>
      <c r="CF375" s="174">
        <f ca="1">IF(NOT(debteliminator),0,IF(OR(P$11=0,AH374+AX375-BO375&lt;=P$11),0,MIN(AH374+AX375-BO375-P$11,$C375-SUM($BU375:CE375))))</f>
        <v>0</v>
      </c>
      <c r="CG375" s="174">
        <f ca="1">IF(NOT(debteliminator),0,IF(OR(Q$11=0,AI374+AY375-BP375&lt;=Q$11),0,MIN(AI374+AY375-BP375-Q$11,$C375-SUM($BU375:CF375))))</f>
        <v>0</v>
      </c>
      <c r="CH375" s="174">
        <f ca="1">IF(NOT(debteliminator),0,IF(OR(R$11=0,AJ374+AZ375-BQ375&lt;=R$11),0,MIN(AJ374+AZ375-BQ375-R$11,$C375-SUM($BU375:CG375))))</f>
        <v>0</v>
      </c>
      <c r="CI375" s="174">
        <f ca="1">IF(NOT(debteliminator),0,IF(OR(S$11=0,AK374+BA375-BR375&lt;=S$11),0,MIN(AK374+BA375-BR375-S$11,$C375-SUM($BU375:CH375))))</f>
        <v>0</v>
      </c>
      <c r="CJ375" s="177">
        <f t="shared" ca="1" si="211"/>
        <v>0</v>
      </c>
      <c r="CL375" s="178">
        <f t="shared" ca="1" si="214"/>
        <v>0</v>
      </c>
      <c r="CM375" s="174">
        <f ca="1">IF(X374&lt;=0,0,IF($C375-$CJ375&lt;=SUM($CL375:CL375),0,IF(BE375+$C375-$CJ375-SUM($CL375:CL375)&gt;X374+AN375,X374+AN375-BE375,$C375-$CJ375-SUM($CL375:CL375))))</f>
        <v>0</v>
      </c>
      <c r="CN375" s="174">
        <f ca="1">IF(Y374&lt;=0,0,IF($C375-$CJ375&lt;=SUM($CL375:CM375),0,IF(BF375+$C375-$CJ375-SUM($CL375:CM375)&gt;Y374+AO375,Y374+AO375-BF375,$C375-$CJ375-SUM($CL375:CM375))))</f>
        <v>0</v>
      </c>
      <c r="CO375" s="174">
        <f ca="1">IF(Z374&lt;=0,0,IF($C375-$CJ375&lt;=SUM($CL375:CN375),0,IF(BG375+$C375-$CJ375-SUM($CL375:CN375)&gt;Z374+AP375,Z374+AP375-BG375,$C375-$CJ375-SUM($CL375:CN375))))</f>
        <v>0</v>
      </c>
      <c r="CP375" s="174">
        <f ca="1">IF(AA374&lt;=0,0,IF($C375-$CJ375&lt;=SUM($CL375:CO375),0,IF(BH375+$C375-$CJ375-SUM($CL375:CO375)&gt;AA374+AQ375,AA374+AQ375-BH375,$C375-$CJ375-SUM($CL375:CO375))))</f>
        <v>0</v>
      </c>
      <c r="CQ375" s="174">
        <f ca="1">IF(AB374&lt;=0,0,IF($C375-$CJ375&lt;=SUM($CL375:CP375),0,IF(BI375+$C375-$CJ375-SUM($CL375:CP375)&gt;AB374+AR375,AB374+AR375-BI375,$C375-$CJ375-SUM($CL375:CP375))))</f>
        <v>0</v>
      </c>
      <c r="CR375" s="174">
        <f ca="1">IF(AC374&lt;=0,0,IF($C375-$CJ375&lt;=SUM($CL375:CQ375),0,IF(BJ375+$C375-$CJ375-SUM($CL375:CQ375)&gt;AC374+AS375,AC374+AS375-BJ375,$C375-$CJ375-SUM($CL375:CQ375))))</f>
        <v>0</v>
      </c>
      <c r="CS375" s="174">
        <f ca="1">IF(AD374&lt;=0,0,IF($C375-$CJ375&lt;=SUM($CL375:CR375),0,IF(BK375+$C375-$CJ375-SUM($CL375:CR375)&gt;AD374+AT375,AD374+AT375-BK375,$C375-$CJ375-SUM($CL375:CR375))))</f>
        <v>0</v>
      </c>
      <c r="CT375" s="174">
        <f ca="1">IF(AE374&lt;=0,0,IF($C375-$CJ375&lt;=SUM($CL375:CS375),0,IF(BL375+$C375-$CJ375-SUM($CL375:CS375)&gt;AE374+AU375,AE374+AU375-BL375,$C375-$CJ375-SUM($CL375:CS375))))</f>
        <v>0</v>
      </c>
      <c r="CU375" s="174">
        <f ca="1">IF(AF374&lt;=0,0,IF($C375-$CJ375&lt;=SUM($CL375:CT375),0,IF(BM375+$C375-$CJ375-SUM($CL375:CT375)&gt;AF374+AV375,AF374+AV375-BM375,$C375-$CJ375-SUM($CL375:CT375))))</f>
        <v>0</v>
      </c>
      <c r="CV375" s="174">
        <f ca="1">IF(AG374&lt;=0,0,IF($C375-$CJ375&lt;=SUM($CL375:CU375),0,IF(BN375+$C375-$CJ375-SUM($CL375:CU375)&gt;AG374+AW375,AG374+AW375-BN375,$C375-$CJ375-SUM($CL375:CU375))))</f>
        <v>0</v>
      </c>
      <c r="CW375" s="174">
        <f ca="1">IF(AH374&lt;=0,0,IF($C375-$CJ375&lt;=SUM($CL375:CV375),0,IF(BO375+$C375-$CJ375-SUM($CL375:CV375)&gt;AH374+AX375,AH374+AX375-BO375,$C375-$CJ375-SUM($CL375:CV375))))</f>
        <v>0</v>
      </c>
      <c r="CX375" s="174">
        <f ca="1">IF(AI374&lt;=0,0,IF($C375-$CJ375&lt;=SUM($CL375:CW375),0,IF(BP375+$C375-$CJ375-SUM($CL375:CW375)&gt;AI374+AY375,AI374+AY375-BP375,$C375-$CJ375-SUM($CL375:CW375))))</f>
        <v>0</v>
      </c>
      <c r="CY375" s="174">
        <f ca="1">IF(AJ374&lt;=0,0,IF($C375-$CJ375&lt;=SUM($CL375:CX375),0,IF(BQ375+$C375-$CJ375-SUM($CL375:CX375)&gt;AJ374+AZ375,AJ374+AZ375-BQ375,$C375-$CJ375-SUM($CL375:CX375))))</f>
        <v>0</v>
      </c>
      <c r="CZ375" s="174">
        <f ca="1">IF(AK374&lt;=0,0,IF($C375-$CJ375&lt;=SUM($CL375:CY375),0,IF(BR375+$C375-$CJ375-SUM($CL375:CY375)&gt;AK374+BA375,AK374+BA375-BR375,$C375-$CJ375-SUM($CL375:CY375))))</f>
        <v>0</v>
      </c>
      <c r="DA375" s="176"/>
      <c r="DB375" s="176"/>
    </row>
    <row r="376" spans="1:109">
      <c r="A376" s="165" t="str">
        <f t="shared" ca="1" si="200"/>
        <v/>
      </c>
      <c r="B376" s="166" t="e">
        <f t="shared" ca="1" si="212"/>
        <v>#N/A</v>
      </c>
      <c r="C376" s="169" t="str">
        <f ca="1">IF(A376="","",IF(debteliminator,IF(($E$7-BS376)&lt;0,0,$E$7-BS376),0)+D376)</f>
        <v/>
      </c>
      <c r="D376" s="420"/>
      <c r="E376" s="172">
        <f t="shared" ca="1" si="213"/>
        <v>0</v>
      </c>
      <c r="F376" s="172">
        <f t="shared" ca="1" si="215"/>
        <v>0</v>
      </c>
      <c r="G376" s="172">
        <f t="shared" ca="1" si="216"/>
        <v>0</v>
      </c>
      <c r="H376" s="172">
        <f t="shared" ca="1" si="217"/>
        <v>0</v>
      </c>
      <c r="I376" s="172">
        <f t="shared" ca="1" si="218"/>
        <v>0</v>
      </c>
      <c r="J376" s="172">
        <f t="shared" ca="1" si="219"/>
        <v>0</v>
      </c>
      <c r="K376" s="172">
        <f t="shared" ca="1" si="220"/>
        <v>0</v>
      </c>
      <c r="L376" s="172">
        <f t="shared" ca="1" si="221"/>
        <v>0</v>
      </c>
      <c r="M376" s="172">
        <f t="shared" ca="1" si="222"/>
        <v>0</v>
      </c>
      <c r="N376" s="172">
        <f t="shared" ca="1" si="223"/>
        <v>0</v>
      </c>
      <c r="O376" s="172">
        <f t="shared" ca="1" si="224"/>
        <v>0</v>
      </c>
      <c r="P376" s="172">
        <f t="shared" ca="1" si="225"/>
        <v>0</v>
      </c>
      <c r="Q376" s="172">
        <f t="shared" ca="1" si="226"/>
        <v>0</v>
      </c>
      <c r="R376" s="172">
        <f t="shared" ca="1" si="227"/>
        <v>0</v>
      </c>
      <c r="S376" s="172">
        <f t="shared" ca="1" si="228"/>
        <v>0</v>
      </c>
      <c r="U376" s="169">
        <f t="shared" ca="1" si="201"/>
        <v>0</v>
      </c>
      <c r="V376" s="173">
        <f t="shared" ca="1" si="202"/>
        <v>0</v>
      </c>
      <c r="W376" s="174">
        <f t="shared" ca="1" si="203"/>
        <v>0</v>
      </c>
      <c r="X376" s="174">
        <f t="shared" ca="1" si="229"/>
        <v>0</v>
      </c>
      <c r="Y376" s="174">
        <f t="shared" ca="1" si="229"/>
        <v>0</v>
      </c>
      <c r="Z376" s="174">
        <f t="shared" ca="1" si="229"/>
        <v>0</v>
      </c>
      <c r="AA376" s="174">
        <f t="shared" ca="1" si="229"/>
        <v>0</v>
      </c>
      <c r="AB376" s="174">
        <f t="shared" ca="1" si="229"/>
        <v>0</v>
      </c>
      <c r="AC376" s="174">
        <f t="shared" ca="1" si="229"/>
        <v>0</v>
      </c>
      <c r="AD376" s="174">
        <f t="shared" ca="1" si="229"/>
        <v>0</v>
      </c>
      <c r="AE376" s="174">
        <f t="shared" ca="1" si="229"/>
        <v>0</v>
      </c>
      <c r="AF376" s="174">
        <f t="shared" ca="1" si="229"/>
        <v>0</v>
      </c>
      <c r="AG376" s="174">
        <f t="shared" ca="1" si="229"/>
        <v>0</v>
      </c>
      <c r="AH376" s="174">
        <f t="shared" ca="1" si="229"/>
        <v>0</v>
      </c>
      <c r="AI376" s="174">
        <f t="shared" ca="1" si="229"/>
        <v>0</v>
      </c>
      <c r="AJ376" s="174">
        <f t="shared" ca="1" si="229"/>
        <v>0</v>
      </c>
      <c r="AK376" s="174">
        <f t="shared" ca="1" si="229"/>
        <v>0</v>
      </c>
      <c r="AL376" s="179"/>
      <c r="AM376" s="174">
        <f t="shared" ca="1" si="205"/>
        <v>0</v>
      </c>
      <c r="AN376" s="174">
        <f t="shared" ca="1" si="230"/>
        <v>0</v>
      </c>
      <c r="AO376" s="174">
        <f t="shared" ca="1" si="230"/>
        <v>0</v>
      </c>
      <c r="AP376" s="174">
        <f t="shared" ca="1" si="230"/>
        <v>0</v>
      </c>
      <c r="AQ376" s="174">
        <f t="shared" ca="1" si="230"/>
        <v>0</v>
      </c>
      <c r="AR376" s="174">
        <f t="shared" ca="1" si="230"/>
        <v>0</v>
      </c>
      <c r="AS376" s="174">
        <f t="shared" ca="1" si="230"/>
        <v>0</v>
      </c>
      <c r="AT376" s="174">
        <f t="shared" ca="1" si="230"/>
        <v>0</v>
      </c>
      <c r="AU376" s="174">
        <f t="shared" ca="1" si="230"/>
        <v>0</v>
      </c>
      <c r="AV376" s="174">
        <f t="shared" ca="1" si="230"/>
        <v>0</v>
      </c>
      <c r="AW376" s="174">
        <f t="shared" ca="1" si="230"/>
        <v>0</v>
      </c>
      <c r="AX376" s="174">
        <f t="shared" ca="1" si="230"/>
        <v>0</v>
      </c>
      <c r="AY376" s="174">
        <f t="shared" ca="1" si="230"/>
        <v>0</v>
      </c>
      <c r="AZ376" s="174">
        <f t="shared" ca="1" si="230"/>
        <v>0</v>
      </c>
      <c r="BA376" s="174">
        <f t="shared" ca="1" si="230"/>
        <v>0</v>
      </c>
      <c r="BB376" s="175">
        <f t="shared" ca="1" si="207"/>
        <v>0</v>
      </c>
      <c r="BC376" s="176"/>
      <c r="BD376" s="174">
        <f t="shared" ca="1" si="208"/>
        <v>0</v>
      </c>
      <c r="BE376" s="174">
        <f t="shared" ca="1" si="231"/>
        <v>0</v>
      </c>
      <c r="BF376" s="174">
        <f t="shared" ca="1" si="231"/>
        <v>0</v>
      </c>
      <c r="BG376" s="174">
        <f t="shared" ca="1" si="231"/>
        <v>0</v>
      </c>
      <c r="BH376" s="174">
        <f t="shared" ca="1" si="231"/>
        <v>0</v>
      </c>
      <c r="BI376" s="174">
        <f t="shared" ca="1" si="231"/>
        <v>0</v>
      </c>
      <c r="BJ376" s="174">
        <f t="shared" ca="1" si="231"/>
        <v>0</v>
      </c>
      <c r="BK376" s="174">
        <f t="shared" ca="1" si="231"/>
        <v>0</v>
      </c>
      <c r="BL376" s="174">
        <f t="shared" ca="1" si="231"/>
        <v>0</v>
      </c>
      <c r="BM376" s="174">
        <f t="shared" ca="1" si="231"/>
        <v>0</v>
      </c>
      <c r="BN376" s="174">
        <f t="shared" ca="1" si="231"/>
        <v>0</v>
      </c>
      <c r="BO376" s="174">
        <f t="shared" ca="1" si="231"/>
        <v>0</v>
      </c>
      <c r="BP376" s="174">
        <f t="shared" ca="1" si="231"/>
        <v>0</v>
      </c>
      <c r="BQ376" s="174">
        <f t="shared" ca="1" si="231"/>
        <v>0</v>
      </c>
      <c r="BR376" s="174">
        <f t="shared" ca="1" si="231"/>
        <v>0</v>
      </c>
      <c r="BS376" s="177">
        <f t="shared" ca="1" si="210"/>
        <v>0</v>
      </c>
      <c r="BT376" s="175"/>
      <c r="BU376" s="178">
        <f ca="1">IF(NOT(debteliminator),0,IF(OR(E$11=0,W375+AM376-BD376&lt;=E$11),0,MIN(W375+AM376-BD376-E$11,$C376)))</f>
        <v>0</v>
      </c>
      <c r="BV376" s="174">
        <f ca="1">IF(NOT(debteliminator),0,IF(OR(F$11=0,X375+AN376-BE376&lt;=F$11),0,MIN(X375+AN376-BE376-F$11,$C376-SUM($BU376:BU376))))</f>
        <v>0</v>
      </c>
      <c r="BW376" s="174">
        <f ca="1">IF(NOT(debteliminator),0,IF(OR(G$11=0,Y375+AO376-BF376&lt;=G$11),0,MIN(Y375+AO376-BF376-G$11,$C376-SUM($BU376:BV376))))</f>
        <v>0</v>
      </c>
      <c r="BX376" s="174">
        <f ca="1">IF(NOT(debteliminator),0,IF(OR(H$11=0,Z375+AP376-BG376&lt;=H$11),0,MIN(Z375+AP376-BG376-H$11,$C376-SUM($BU376:BW376))))</f>
        <v>0</v>
      </c>
      <c r="BY376" s="174">
        <f ca="1">IF(NOT(debteliminator),0,IF(OR(I$11=0,AA375+AQ376-BH376&lt;=I$11),0,MIN(AA375+AQ376-BH376-I$11,$C376-SUM($BU376:BX376))))</f>
        <v>0</v>
      </c>
      <c r="BZ376" s="174">
        <f ca="1">IF(NOT(debteliminator),0,IF(OR(J$11=0,AB375+AR376-BI376&lt;=J$11),0,MIN(AB375+AR376-BI376-J$11,$C376-SUM($BU376:BY376))))</f>
        <v>0</v>
      </c>
      <c r="CA376" s="174">
        <f ca="1">IF(NOT(debteliminator),0,IF(OR(K$11=0,AC375+AS376-BJ376&lt;=K$11),0,MIN(AC375+AS376-BJ376-K$11,$C376-SUM($BU376:BZ376))))</f>
        <v>0</v>
      </c>
      <c r="CB376" s="174">
        <f ca="1">IF(NOT(debteliminator),0,IF(OR(L$11=0,AD375+AT376-BK376&lt;=L$11),0,MIN(AD375+AT376-BK376-L$11,$C376-SUM($BU376:CA376))))</f>
        <v>0</v>
      </c>
      <c r="CC376" s="174">
        <f ca="1">IF(NOT(debteliminator),0,IF(OR(M$11=0,AE375+AU376-BL376&lt;=M$11),0,MIN(AE375+AU376-BL376-M$11,$C376-SUM($BU376:CB376))))</f>
        <v>0</v>
      </c>
      <c r="CD376" s="174">
        <f ca="1">IF(NOT(debteliminator),0,IF(OR(N$11=0,AF375+AV376-BM376&lt;=N$11),0,MIN(AF375+AV376-BM376-N$11,$C376-SUM($BU376:CC376))))</f>
        <v>0</v>
      </c>
      <c r="CE376" s="174">
        <f ca="1">IF(NOT(debteliminator),0,IF(OR(O$11=0,AG375+AW376-BN376&lt;=O$11),0,MIN(AG375+AW376-BN376-O$11,$C376-SUM($BU376:CD376))))</f>
        <v>0</v>
      </c>
      <c r="CF376" s="174">
        <f ca="1">IF(NOT(debteliminator),0,IF(OR(P$11=0,AH375+AX376-BO376&lt;=P$11),0,MIN(AH375+AX376-BO376-P$11,$C376-SUM($BU376:CE376))))</f>
        <v>0</v>
      </c>
      <c r="CG376" s="174">
        <f ca="1">IF(NOT(debteliminator),0,IF(OR(Q$11=0,AI375+AY376-BP376&lt;=Q$11),0,MIN(AI375+AY376-BP376-Q$11,$C376-SUM($BU376:CF376))))</f>
        <v>0</v>
      </c>
      <c r="CH376" s="174">
        <f ca="1">IF(NOT(debteliminator),0,IF(OR(R$11=0,AJ375+AZ376-BQ376&lt;=R$11),0,MIN(AJ375+AZ376-BQ376-R$11,$C376-SUM($BU376:CG376))))</f>
        <v>0</v>
      </c>
      <c r="CI376" s="174">
        <f ca="1">IF(NOT(debteliminator),0,IF(OR(S$11=0,AK375+BA376-BR376&lt;=S$11),0,MIN(AK375+BA376-BR376-S$11,$C376-SUM($BU376:CH376))))</f>
        <v>0</v>
      </c>
      <c r="CJ376" s="177">
        <f t="shared" ca="1" si="211"/>
        <v>0</v>
      </c>
      <c r="CL376" s="178">
        <f t="shared" ca="1" si="214"/>
        <v>0</v>
      </c>
      <c r="CM376" s="174">
        <f ca="1">IF(X375&lt;=0,0,IF($C376-$CJ376&lt;=SUM($CL376:CL376),0,IF(BE376+$C376-$CJ376-SUM($CL376:CL376)&gt;X375+AN376,X375+AN376-BE376,$C376-$CJ376-SUM($CL376:CL376))))</f>
        <v>0</v>
      </c>
      <c r="CN376" s="174">
        <f ca="1">IF(Y375&lt;=0,0,IF($C376-$CJ376&lt;=SUM($CL376:CM376),0,IF(BF376+$C376-$CJ376-SUM($CL376:CM376)&gt;Y375+AO376,Y375+AO376-BF376,$C376-$CJ376-SUM($CL376:CM376))))</f>
        <v>0</v>
      </c>
      <c r="CO376" s="174">
        <f ca="1">IF(Z375&lt;=0,0,IF($C376-$CJ376&lt;=SUM($CL376:CN376),0,IF(BG376+$C376-$CJ376-SUM($CL376:CN376)&gt;Z375+AP376,Z375+AP376-BG376,$C376-$CJ376-SUM($CL376:CN376))))</f>
        <v>0</v>
      </c>
      <c r="CP376" s="174">
        <f ca="1">IF(AA375&lt;=0,0,IF($C376-$CJ376&lt;=SUM($CL376:CO376),0,IF(BH376+$C376-$CJ376-SUM($CL376:CO376)&gt;AA375+AQ376,AA375+AQ376-BH376,$C376-$CJ376-SUM($CL376:CO376))))</f>
        <v>0</v>
      </c>
      <c r="CQ376" s="174">
        <f ca="1">IF(AB375&lt;=0,0,IF($C376-$CJ376&lt;=SUM($CL376:CP376),0,IF(BI376+$C376-$CJ376-SUM($CL376:CP376)&gt;AB375+AR376,AB375+AR376-BI376,$C376-$CJ376-SUM($CL376:CP376))))</f>
        <v>0</v>
      </c>
      <c r="CR376" s="174">
        <f ca="1">IF(AC375&lt;=0,0,IF($C376-$CJ376&lt;=SUM($CL376:CQ376),0,IF(BJ376+$C376-$CJ376-SUM($CL376:CQ376)&gt;AC375+AS376,AC375+AS376-BJ376,$C376-$CJ376-SUM($CL376:CQ376))))</f>
        <v>0</v>
      </c>
      <c r="CS376" s="174">
        <f ca="1">IF(AD375&lt;=0,0,IF($C376-$CJ376&lt;=SUM($CL376:CR376),0,IF(BK376+$C376-$CJ376-SUM($CL376:CR376)&gt;AD375+AT376,AD375+AT376-BK376,$C376-$CJ376-SUM($CL376:CR376))))</f>
        <v>0</v>
      </c>
      <c r="CT376" s="174">
        <f ca="1">IF(AE375&lt;=0,0,IF($C376-$CJ376&lt;=SUM($CL376:CS376),0,IF(BL376+$C376-$CJ376-SUM($CL376:CS376)&gt;AE375+AU376,AE375+AU376-BL376,$C376-$CJ376-SUM($CL376:CS376))))</f>
        <v>0</v>
      </c>
      <c r="CU376" s="174">
        <f ca="1">IF(AF375&lt;=0,0,IF($C376-$CJ376&lt;=SUM($CL376:CT376),0,IF(BM376+$C376-$CJ376-SUM($CL376:CT376)&gt;AF375+AV376,AF375+AV376-BM376,$C376-$CJ376-SUM($CL376:CT376))))</f>
        <v>0</v>
      </c>
      <c r="CV376" s="174">
        <f ca="1">IF(AG375&lt;=0,0,IF($C376-$CJ376&lt;=SUM($CL376:CU376),0,IF(BN376+$C376-$CJ376-SUM($CL376:CU376)&gt;AG375+AW376,AG375+AW376-BN376,$C376-$CJ376-SUM($CL376:CU376))))</f>
        <v>0</v>
      </c>
      <c r="CW376" s="174">
        <f ca="1">IF(AH375&lt;=0,0,IF($C376-$CJ376&lt;=SUM($CL376:CV376),0,IF(BO376+$C376-$CJ376-SUM($CL376:CV376)&gt;AH375+AX376,AH375+AX376-BO376,$C376-$CJ376-SUM($CL376:CV376))))</f>
        <v>0</v>
      </c>
      <c r="CX376" s="174">
        <f ca="1">IF(AI375&lt;=0,0,IF($C376-$CJ376&lt;=SUM($CL376:CW376),0,IF(BP376+$C376-$CJ376-SUM($CL376:CW376)&gt;AI375+AY376,AI375+AY376-BP376,$C376-$CJ376-SUM($CL376:CW376))))</f>
        <v>0</v>
      </c>
      <c r="CY376" s="174">
        <f ca="1">IF(AJ375&lt;=0,0,IF($C376-$CJ376&lt;=SUM($CL376:CX376),0,IF(BQ376+$C376-$CJ376-SUM($CL376:CX376)&gt;AJ375+AZ376,AJ375+AZ376-BQ376,$C376-$CJ376-SUM($CL376:CX376))))</f>
        <v>0</v>
      </c>
      <c r="CZ376" s="174">
        <f ca="1">IF(AK375&lt;=0,0,IF($C376-$CJ376&lt;=SUM($CL376:CY376),0,IF(BR376+$C376-$CJ376-SUM($CL376:CY376)&gt;AK375+BA376,AK375+BA376-BR376,$C376-$CJ376-SUM($CL376:CY376))))</f>
        <v>0</v>
      </c>
      <c r="DA376" s="176"/>
      <c r="DB376" s="176"/>
    </row>
    <row r="377" spans="1:109">
      <c r="A377" s="165" t="str">
        <f t="shared" ca="1" si="200"/>
        <v/>
      </c>
      <c r="B377" s="166" t="e">
        <f t="shared" ca="1" si="212"/>
        <v>#N/A</v>
      </c>
      <c r="C377" s="169" t="str">
        <f ca="1">IF(A377="","",IF(debteliminator,IF(($E$7-BS377)&lt;0,0,$E$7-BS377),0)+D377)</f>
        <v/>
      </c>
      <c r="D377" s="420"/>
      <c r="E377" s="172">
        <f t="shared" ca="1" si="213"/>
        <v>0</v>
      </c>
      <c r="F377" s="172">
        <f t="shared" ca="1" si="215"/>
        <v>0</v>
      </c>
      <c r="G377" s="172">
        <f t="shared" ca="1" si="216"/>
        <v>0</v>
      </c>
      <c r="H377" s="172">
        <f t="shared" ca="1" si="217"/>
        <v>0</v>
      </c>
      <c r="I377" s="172">
        <f t="shared" ca="1" si="218"/>
        <v>0</v>
      </c>
      <c r="J377" s="172">
        <f t="shared" ca="1" si="219"/>
        <v>0</v>
      </c>
      <c r="K377" s="172">
        <f t="shared" ca="1" si="220"/>
        <v>0</v>
      </c>
      <c r="L377" s="172">
        <f t="shared" ca="1" si="221"/>
        <v>0</v>
      </c>
      <c r="M377" s="172">
        <f t="shared" ca="1" si="222"/>
        <v>0</v>
      </c>
      <c r="N377" s="172">
        <f t="shared" ca="1" si="223"/>
        <v>0</v>
      </c>
      <c r="O377" s="172">
        <f t="shared" ca="1" si="224"/>
        <v>0</v>
      </c>
      <c r="P377" s="172">
        <f t="shared" ca="1" si="225"/>
        <v>0</v>
      </c>
      <c r="Q377" s="172">
        <f t="shared" ca="1" si="226"/>
        <v>0</v>
      </c>
      <c r="R377" s="172">
        <f t="shared" ca="1" si="227"/>
        <v>0</v>
      </c>
      <c r="S377" s="172">
        <f t="shared" ca="1" si="228"/>
        <v>0</v>
      </c>
      <c r="U377" s="169">
        <f t="shared" ca="1" si="201"/>
        <v>0</v>
      </c>
      <c r="V377" s="173">
        <f t="shared" ca="1" si="202"/>
        <v>0</v>
      </c>
      <c r="W377" s="174">
        <f t="shared" ca="1" si="203"/>
        <v>0</v>
      </c>
      <c r="X377" s="174">
        <f t="shared" ref="X377:AK381" ca="1" si="232">IF(F$10=0,0,ROUND(X376-(F377-AN377),2))</f>
        <v>0</v>
      </c>
      <c r="Y377" s="174">
        <f t="shared" ca="1" si="232"/>
        <v>0</v>
      </c>
      <c r="Z377" s="174">
        <f t="shared" ca="1" si="232"/>
        <v>0</v>
      </c>
      <c r="AA377" s="174">
        <f t="shared" ca="1" si="232"/>
        <v>0</v>
      </c>
      <c r="AB377" s="174">
        <f t="shared" ca="1" si="232"/>
        <v>0</v>
      </c>
      <c r="AC377" s="174">
        <f t="shared" ca="1" si="232"/>
        <v>0</v>
      </c>
      <c r="AD377" s="174">
        <f t="shared" ca="1" si="232"/>
        <v>0</v>
      </c>
      <c r="AE377" s="174">
        <f t="shared" ca="1" si="232"/>
        <v>0</v>
      </c>
      <c r="AF377" s="174">
        <f t="shared" ca="1" si="232"/>
        <v>0</v>
      </c>
      <c r="AG377" s="174">
        <f t="shared" ca="1" si="232"/>
        <v>0</v>
      </c>
      <c r="AH377" s="174">
        <f t="shared" ca="1" si="232"/>
        <v>0</v>
      </c>
      <c r="AI377" s="174">
        <f t="shared" ca="1" si="232"/>
        <v>0</v>
      </c>
      <c r="AJ377" s="174">
        <f t="shared" ca="1" si="232"/>
        <v>0</v>
      </c>
      <c r="AK377" s="174">
        <f t="shared" ca="1" si="232"/>
        <v>0</v>
      </c>
      <c r="AL377" s="179"/>
      <c r="AM377" s="174">
        <f t="shared" ca="1" si="205"/>
        <v>0</v>
      </c>
      <c r="AN377" s="174">
        <f t="shared" ref="AN377:BA381" ca="1" si="233">ROUND(X376*F$12/12,2)</f>
        <v>0</v>
      </c>
      <c r="AO377" s="174">
        <f t="shared" ca="1" si="233"/>
        <v>0</v>
      </c>
      <c r="AP377" s="174">
        <f t="shared" ca="1" si="233"/>
        <v>0</v>
      </c>
      <c r="AQ377" s="174">
        <f t="shared" ca="1" si="233"/>
        <v>0</v>
      </c>
      <c r="AR377" s="174">
        <f t="shared" ca="1" si="233"/>
        <v>0</v>
      </c>
      <c r="AS377" s="174">
        <f t="shared" ca="1" si="233"/>
        <v>0</v>
      </c>
      <c r="AT377" s="174">
        <f t="shared" ca="1" si="233"/>
        <v>0</v>
      </c>
      <c r="AU377" s="174">
        <f t="shared" ca="1" si="233"/>
        <v>0</v>
      </c>
      <c r="AV377" s="174">
        <f t="shared" ca="1" si="233"/>
        <v>0</v>
      </c>
      <c r="AW377" s="174">
        <f t="shared" ca="1" si="233"/>
        <v>0</v>
      </c>
      <c r="AX377" s="174">
        <f t="shared" ca="1" si="233"/>
        <v>0</v>
      </c>
      <c r="AY377" s="174">
        <f t="shared" ca="1" si="233"/>
        <v>0</v>
      </c>
      <c r="AZ377" s="174">
        <f t="shared" ca="1" si="233"/>
        <v>0</v>
      </c>
      <c r="BA377" s="174">
        <f t="shared" ca="1" si="233"/>
        <v>0</v>
      </c>
      <c r="BB377" s="175">
        <f t="shared" ca="1" si="207"/>
        <v>0</v>
      </c>
      <c r="BC377" s="176"/>
      <c r="BD377" s="174">
        <f t="shared" ca="1" si="208"/>
        <v>0</v>
      </c>
      <c r="BE377" s="174">
        <f t="shared" ref="BE377:BR381" ca="1" si="234">IF(X376&gt;0,IF((X376+AN377)&lt;F$13,X376+AN377,F$13),0)</f>
        <v>0</v>
      </c>
      <c r="BF377" s="174">
        <f t="shared" ca="1" si="234"/>
        <v>0</v>
      </c>
      <c r="BG377" s="174">
        <f t="shared" ca="1" si="234"/>
        <v>0</v>
      </c>
      <c r="BH377" s="174">
        <f t="shared" ca="1" si="234"/>
        <v>0</v>
      </c>
      <c r="BI377" s="174">
        <f t="shared" ca="1" si="234"/>
        <v>0</v>
      </c>
      <c r="BJ377" s="174">
        <f t="shared" ca="1" si="234"/>
        <v>0</v>
      </c>
      <c r="BK377" s="174">
        <f t="shared" ca="1" si="234"/>
        <v>0</v>
      </c>
      <c r="BL377" s="174">
        <f t="shared" ca="1" si="234"/>
        <v>0</v>
      </c>
      <c r="BM377" s="174">
        <f t="shared" ca="1" si="234"/>
        <v>0</v>
      </c>
      <c r="BN377" s="174">
        <f t="shared" ca="1" si="234"/>
        <v>0</v>
      </c>
      <c r="BO377" s="174">
        <f t="shared" ca="1" si="234"/>
        <v>0</v>
      </c>
      <c r="BP377" s="174">
        <f t="shared" ca="1" si="234"/>
        <v>0</v>
      </c>
      <c r="BQ377" s="174">
        <f t="shared" ca="1" si="234"/>
        <v>0</v>
      </c>
      <c r="BR377" s="174">
        <f t="shared" ca="1" si="234"/>
        <v>0</v>
      </c>
      <c r="BS377" s="177">
        <f t="shared" ca="1" si="210"/>
        <v>0</v>
      </c>
      <c r="BT377" s="175"/>
      <c r="BU377" s="178">
        <f ca="1">IF(NOT(debteliminator),0,IF(OR(E$11=0,W376+AM377-BD377&lt;=E$11),0,MIN(W376+AM377-BD377-E$11,$C377)))</f>
        <v>0</v>
      </c>
      <c r="BV377" s="174">
        <f ca="1">IF(NOT(debteliminator),0,IF(OR(F$11=0,X376+AN377-BE377&lt;=F$11),0,MIN(X376+AN377-BE377-F$11,$C377-SUM($BU377:BU377))))</f>
        <v>0</v>
      </c>
      <c r="BW377" s="174">
        <f ca="1">IF(NOT(debteliminator),0,IF(OR(G$11=0,Y376+AO377-BF377&lt;=G$11),0,MIN(Y376+AO377-BF377-G$11,$C377-SUM($BU377:BV377))))</f>
        <v>0</v>
      </c>
      <c r="BX377" s="174">
        <f ca="1">IF(NOT(debteliminator),0,IF(OR(H$11=0,Z376+AP377-BG377&lt;=H$11),0,MIN(Z376+AP377-BG377-H$11,$C377-SUM($BU377:BW377))))</f>
        <v>0</v>
      </c>
      <c r="BY377" s="174">
        <f ca="1">IF(NOT(debteliminator),0,IF(OR(I$11=0,AA376+AQ377-BH377&lt;=I$11),0,MIN(AA376+AQ377-BH377-I$11,$C377-SUM($BU377:BX377))))</f>
        <v>0</v>
      </c>
      <c r="BZ377" s="174">
        <f ca="1">IF(NOT(debteliminator),0,IF(OR(J$11=0,AB376+AR377-BI377&lt;=J$11),0,MIN(AB376+AR377-BI377-J$11,$C377-SUM($BU377:BY377))))</f>
        <v>0</v>
      </c>
      <c r="CA377" s="174">
        <f ca="1">IF(NOT(debteliminator),0,IF(OR(K$11=0,AC376+AS377-BJ377&lt;=K$11),0,MIN(AC376+AS377-BJ377-K$11,$C377-SUM($BU377:BZ377))))</f>
        <v>0</v>
      </c>
      <c r="CB377" s="174">
        <f ca="1">IF(NOT(debteliminator),0,IF(OR(L$11=0,AD376+AT377-BK377&lt;=L$11),0,MIN(AD376+AT377-BK377-L$11,$C377-SUM($BU377:CA377))))</f>
        <v>0</v>
      </c>
      <c r="CC377" s="174">
        <f ca="1">IF(NOT(debteliminator),0,IF(OR(M$11=0,AE376+AU377-BL377&lt;=M$11),0,MIN(AE376+AU377-BL377-M$11,$C377-SUM($BU377:CB377))))</f>
        <v>0</v>
      </c>
      <c r="CD377" s="174">
        <f ca="1">IF(NOT(debteliminator),0,IF(OR(N$11=0,AF376+AV377-BM377&lt;=N$11),0,MIN(AF376+AV377-BM377-N$11,$C377-SUM($BU377:CC377))))</f>
        <v>0</v>
      </c>
      <c r="CE377" s="174">
        <f ca="1">IF(NOT(debteliminator),0,IF(OR(O$11=0,AG376+AW377-BN377&lt;=O$11),0,MIN(AG376+AW377-BN377-O$11,$C377-SUM($BU377:CD377))))</f>
        <v>0</v>
      </c>
      <c r="CF377" s="174">
        <f ca="1">IF(NOT(debteliminator),0,IF(OR(P$11=0,AH376+AX377-BO377&lt;=P$11),0,MIN(AH376+AX377-BO377-P$11,$C377-SUM($BU377:CE377))))</f>
        <v>0</v>
      </c>
      <c r="CG377" s="174">
        <f ca="1">IF(NOT(debteliminator),0,IF(OR(Q$11=0,AI376+AY377-BP377&lt;=Q$11),0,MIN(AI376+AY377-BP377-Q$11,$C377-SUM($BU377:CF377))))</f>
        <v>0</v>
      </c>
      <c r="CH377" s="174">
        <f ca="1">IF(NOT(debteliminator),0,IF(OR(R$11=0,AJ376+AZ377-BQ377&lt;=R$11),0,MIN(AJ376+AZ377-BQ377-R$11,$C377-SUM($BU377:CG377))))</f>
        <v>0</v>
      </c>
      <c r="CI377" s="174">
        <f ca="1">IF(NOT(debteliminator),0,IF(OR(S$11=0,AK376+BA377-BR377&lt;=S$11),0,MIN(AK376+BA377-BR377-S$11,$C377-SUM($BU377:CH377))))</f>
        <v>0</v>
      </c>
      <c r="CJ377" s="177">
        <f t="shared" ca="1" si="211"/>
        <v>0</v>
      </c>
      <c r="CL377" s="178">
        <f t="shared" ca="1" si="214"/>
        <v>0</v>
      </c>
      <c r="CM377" s="174">
        <f ca="1">IF(X376&lt;=0,0,IF($C377-$CJ377&lt;=SUM($CL377:CL377),0,IF(BE377+$C377-$CJ377-SUM($CL377:CL377)&gt;X376+AN377,X376+AN377-BE377,$C377-$CJ377-SUM($CL377:CL377))))</f>
        <v>0</v>
      </c>
      <c r="CN377" s="174">
        <f ca="1">IF(Y376&lt;=0,0,IF($C377-$CJ377&lt;=SUM($CL377:CM377),0,IF(BF377+$C377-$CJ377-SUM($CL377:CM377)&gt;Y376+AO377,Y376+AO377-BF377,$C377-$CJ377-SUM($CL377:CM377))))</f>
        <v>0</v>
      </c>
      <c r="CO377" s="174">
        <f ca="1">IF(Z376&lt;=0,0,IF($C377-$CJ377&lt;=SUM($CL377:CN377),0,IF(BG377+$C377-$CJ377-SUM($CL377:CN377)&gt;Z376+AP377,Z376+AP377-BG377,$C377-$CJ377-SUM($CL377:CN377))))</f>
        <v>0</v>
      </c>
      <c r="CP377" s="174">
        <f ca="1">IF(AA376&lt;=0,0,IF($C377-$CJ377&lt;=SUM($CL377:CO377),0,IF(BH377+$C377-$CJ377-SUM($CL377:CO377)&gt;AA376+AQ377,AA376+AQ377-BH377,$C377-$CJ377-SUM($CL377:CO377))))</f>
        <v>0</v>
      </c>
      <c r="CQ377" s="174">
        <f ca="1">IF(AB376&lt;=0,0,IF($C377-$CJ377&lt;=SUM($CL377:CP377),0,IF(BI377+$C377-$CJ377-SUM($CL377:CP377)&gt;AB376+AR377,AB376+AR377-BI377,$C377-$CJ377-SUM($CL377:CP377))))</f>
        <v>0</v>
      </c>
      <c r="CR377" s="174">
        <f ca="1">IF(AC376&lt;=0,0,IF($C377-$CJ377&lt;=SUM($CL377:CQ377),0,IF(BJ377+$C377-$CJ377-SUM($CL377:CQ377)&gt;AC376+AS377,AC376+AS377-BJ377,$C377-$CJ377-SUM($CL377:CQ377))))</f>
        <v>0</v>
      </c>
      <c r="CS377" s="174">
        <f ca="1">IF(AD376&lt;=0,0,IF($C377-$CJ377&lt;=SUM($CL377:CR377),0,IF(BK377+$C377-$CJ377-SUM($CL377:CR377)&gt;AD376+AT377,AD376+AT377-BK377,$C377-$CJ377-SUM($CL377:CR377))))</f>
        <v>0</v>
      </c>
      <c r="CT377" s="174">
        <f ca="1">IF(AE376&lt;=0,0,IF($C377-$CJ377&lt;=SUM($CL377:CS377),0,IF(BL377+$C377-$CJ377-SUM($CL377:CS377)&gt;AE376+AU377,AE376+AU377-BL377,$C377-$CJ377-SUM($CL377:CS377))))</f>
        <v>0</v>
      </c>
      <c r="CU377" s="174">
        <f ca="1">IF(AF376&lt;=0,0,IF($C377-$CJ377&lt;=SUM($CL377:CT377),0,IF(BM377+$C377-$CJ377-SUM($CL377:CT377)&gt;AF376+AV377,AF376+AV377-BM377,$C377-$CJ377-SUM($CL377:CT377))))</f>
        <v>0</v>
      </c>
      <c r="CV377" s="174">
        <f ca="1">IF(AG376&lt;=0,0,IF($C377-$CJ377&lt;=SUM($CL377:CU377),0,IF(BN377+$C377-$CJ377-SUM($CL377:CU377)&gt;AG376+AW377,AG376+AW377-BN377,$C377-$CJ377-SUM($CL377:CU377))))</f>
        <v>0</v>
      </c>
      <c r="CW377" s="174">
        <f ca="1">IF(AH376&lt;=0,0,IF($C377-$CJ377&lt;=SUM($CL377:CV377),0,IF(BO377+$C377-$CJ377-SUM($CL377:CV377)&gt;AH376+AX377,AH376+AX377-BO377,$C377-$CJ377-SUM($CL377:CV377))))</f>
        <v>0</v>
      </c>
      <c r="CX377" s="174">
        <f ca="1">IF(AI376&lt;=0,0,IF($C377-$CJ377&lt;=SUM($CL377:CW377),0,IF(BP377+$C377-$CJ377-SUM($CL377:CW377)&gt;AI376+AY377,AI376+AY377-BP377,$C377-$CJ377-SUM($CL377:CW377))))</f>
        <v>0</v>
      </c>
      <c r="CY377" s="174">
        <f ca="1">IF(AJ376&lt;=0,0,IF($C377-$CJ377&lt;=SUM($CL377:CX377),0,IF(BQ377+$C377-$CJ377-SUM($CL377:CX377)&gt;AJ376+AZ377,AJ376+AZ377-BQ377,$C377-$CJ377-SUM($CL377:CX377))))</f>
        <v>0</v>
      </c>
      <c r="CZ377" s="174">
        <f ca="1">IF(AK376&lt;=0,0,IF($C377-$CJ377&lt;=SUM($CL377:CY377),0,IF(BR377+$C377-$CJ377-SUM($CL377:CY377)&gt;AK376+BA377,AK376+BA377-BR377,$C377-$CJ377-SUM($CL377:CY377))))</f>
        <v>0</v>
      </c>
      <c r="DA377" s="176"/>
      <c r="DB377" s="176"/>
    </row>
    <row r="378" spans="1:109">
      <c r="A378" s="165" t="str">
        <f t="shared" ca="1" si="200"/>
        <v/>
      </c>
      <c r="B378" s="166" t="e">
        <f t="shared" ca="1" si="212"/>
        <v>#N/A</v>
      </c>
      <c r="C378" s="169" t="str">
        <f ca="1">IF(A378="","",IF(debteliminator,IF(($E$7-BS378)&lt;0,0,$E$7-BS378),0)+D378)</f>
        <v/>
      </c>
      <c r="D378" s="420"/>
      <c r="E378" s="172">
        <f t="shared" ca="1" si="213"/>
        <v>0</v>
      </c>
      <c r="F378" s="172">
        <f t="shared" ca="1" si="215"/>
        <v>0</v>
      </c>
      <c r="G378" s="172">
        <f t="shared" ca="1" si="216"/>
        <v>0</v>
      </c>
      <c r="H378" s="172">
        <f t="shared" ca="1" si="217"/>
        <v>0</v>
      </c>
      <c r="I378" s="172">
        <f t="shared" ca="1" si="218"/>
        <v>0</v>
      </c>
      <c r="J378" s="172">
        <f t="shared" ca="1" si="219"/>
        <v>0</v>
      </c>
      <c r="K378" s="172">
        <f t="shared" ca="1" si="220"/>
        <v>0</v>
      </c>
      <c r="L378" s="172">
        <f t="shared" ca="1" si="221"/>
        <v>0</v>
      </c>
      <c r="M378" s="172">
        <f t="shared" ca="1" si="222"/>
        <v>0</v>
      </c>
      <c r="N378" s="172">
        <f t="shared" ca="1" si="223"/>
        <v>0</v>
      </c>
      <c r="O378" s="172">
        <f t="shared" ca="1" si="224"/>
        <v>0</v>
      </c>
      <c r="P378" s="172">
        <f t="shared" ca="1" si="225"/>
        <v>0</v>
      </c>
      <c r="Q378" s="172">
        <f t="shared" ca="1" si="226"/>
        <v>0</v>
      </c>
      <c r="R378" s="172">
        <f t="shared" ca="1" si="227"/>
        <v>0</v>
      </c>
      <c r="S378" s="172">
        <f t="shared" ca="1" si="228"/>
        <v>0</v>
      </c>
      <c r="U378" s="169">
        <f t="shared" ca="1" si="201"/>
        <v>0</v>
      </c>
      <c r="V378" s="173">
        <f t="shared" ca="1" si="202"/>
        <v>0</v>
      </c>
      <c r="W378" s="174">
        <f t="shared" ca="1" si="203"/>
        <v>0</v>
      </c>
      <c r="X378" s="174">
        <f t="shared" ca="1" si="232"/>
        <v>0</v>
      </c>
      <c r="Y378" s="174">
        <f t="shared" ca="1" si="232"/>
        <v>0</v>
      </c>
      <c r="Z378" s="174">
        <f t="shared" ca="1" si="232"/>
        <v>0</v>
      </c>
      <c r="AA378" s="174">
        <f t="shared" ca="1" si="232"/>
        <v>0</v>
      </c>
      <c r="AB378" s="174">
        <f t="shared" ca="1" si="232"/>
        <v>0</v>
      </c>
      <c r="AC378" s="174">
        <f t="shared" ca="1" si="232"/>
        <v>0</v>
      </c>
      <c r="AD378" s="174">
        <f t="shared" ca="1" si="232"/>
        <v>0</v>
      </c>
      <c r="AE378" s="174">
        <f t="shared" ca="1" si="232"/>
        <v>0</v>
      </c>
      <c r="AF378" s="174">
        <f t="shared" ca="1" si="232"/>
        <v>0</v>
      </c>
      <c r="AG378" s="174">
        <f t="shared" ca="1" si="232"/>
        <v>0</v>
      </c>
      <c r="AH378" s="174">
        <f t="shared" ca="1" si="232"/>
        <v>0</v>
      </c>
      <c r="AI378" s="174">
        <f t="shared" ca="1" si="232"/>
        <v>0</v>
      </c>
      <c r="AJ378" s="174">
        <f t="shared" ca="1" si="232"/>
        <v>0</v>
      </c>
      <c r="AK378" s="174">
        <f t="shared" ca="1" si="232"/>
        <v>0</v>
      </c>
      <c r="AL378" s="179"/>
      <c r="AM378" s="174">
        <f t="shared" ca="1" si="205"/>
        <v>0</v>
      </c>
      <c r="AN378" s="174">
        <f t="shared" ca="1" si="233"/>
        <v>0</v>
      </c>
      <c r="AO378" s="174">
        <f t="shared" ca="1" si="233"/>
        <v>0</v>
      </c>
      <c r="AP378" s="174">
        <f t="shared" ca="1" si="233"/>
        <v>0</v>
      </c>
      <c r="AQ378" s="174">
        <f t="shared" ca="1" si="233"/>
        <v>0</v>
      </c>
      <c r="AR378" s="174">
        <f t="shared" ca="1" si="233"/>
        <v>0</v>
      </c>
      <c r="AS378" s="174">
        <f t="shared" ca="1" si="233"/>
        <v>0</v>
      </c>
      <c r="AT378" s="174">
        <f t="shared" ca="1" si="233"/>
        <v>0</v>
      </c>
      <c r="AU378" s="174">
        <f t="shared" ca="1" si="233"/>
        <v>0</v>
      </c>
      <c r="AV378" s="174">
        <f t="shared" ca="1" si="233"/>
        <v>0</v>
      </c>
      <c r="AW378" s="174">
        <f t="shared" ca="1" si="233"/>
        <v>0</v>
      </c>
      <c r="AX378" s="174">
        <f t="shared" ca="1" si="233"/>
        <v>0</v>
      </c>
      <c r="AY378" s="174">
        <f t="shared" ca="1" si="233"/>
        <v>0</v>
      </c>
      <c r="AZ378" s="174">
        <f t="shared" ca="1" si="233"/>
        <v>0</v>
      </c>
      <c r="BA378" s="174">
        <f t="shared" ca="1" si="233"/>
        <v>0</v>
      </c>
      <c r="BB378" s="175">
        <f t="shared" ca="1" si="207"/>
        <v>0</v>
      </c>
      <c r="BC378" s="176"/>
      <c r="BD378" s="174">
        <f t="shared" ca="1" si="208"/>
        <v>0</v>
      </c>
      <c r="BE378" s="174">
        <f t="shared" ca="1" si="234"/>
        <v>0</v>
      </c>
      <c r="BF378" s="174">
        <f t="shared" ca="1" si="234"/>
        <v>0</v>
      </c>
      <c r="BG378" s="174">
        <f t="shared" ca="1" si="234"/>
        <v>0</v>
      </c>
      <c r="BH378" s="174">
        <f t="shared" ca="1" si="234"/>
        <v>0</v>
      </c>
      <c r="BI378" s="174">
        <f t="shared" ca="1" si="234"/>
        <v>0</v>
      </c>
      <c r="BJ378" s="174">
        <f t="shared" ca="1" si="234"/>
        <v>0</v>
      </c>
      <c r="BK378" s="174">
        <f t="shared" ca="1" si="234"/>
        <v>0</v>
      </c>
      <c r="BL378" s="174">
        <f t="shared" ca="1" si="234"/>
        <v>0</v>
      </c>
      <c r="BM378" s="174">
        <f t="shared" ca="1" si="234"/>
        <v>0</v>
      </c>
      <c r="BN378" s="174">
        <f t="shared" ca="1" si="234"/>
        <v>0</v>
      </c>
      <c r="BO378" s="174">
        <f t="shared" ca="1" si="234"/>
        <v>0</v>
      </c>
      <c r="BP378" s="174">
        <f t="shared" ca="1" si="234"/>
        <v>0</v>
      </c>
      <c r="BQ378" s="174">
        <f t="shared" ca="1" si="234"/>
        <v>0</v>
      </c>
      <c r="BR378" s="174">
        <f t="shared" ca="1" si="234"/>
        <v>0</v>
      </c>
      <c r="BS378" s="177">
        <f t="shared" ca="1" si="210"/>
        <v>0</v>
      </c>
      <c r="BT378" s="175"/>
      <c r="BU378" s="178">
        <f ca="1">IF(NOT(debteliminator),0,IF(OR(E$11=0,W377+AM378-BD378&lt;=E$11),0,MIN(W377+AM378-BD378-E$11,$C378)))</f>
        <v>0</v>
      </c>
      <c r="BV378" s="174">
        <f ca="1">IF(NOT(debteliminator),0,IF(OR(F$11=0,X377+AN378-BE378&lt;=F$11),0,MIN(X377+AN378-BE378-F$11,$C378-SUM($BU378:BU378))))</f>
        <v>0</v>
      </c>
      <c r="BW378" s="174">
        <f ca="1">IF(NOT(debteliminator),0,IF(OR(G$11=0,Y377+AO378-BF378&lt;=G$11),0,MIN(Y377+AO378-BF378-G$11,$C378-SUM($BU378:BV378))))</f>
        <v>0</v>
      </c>
      <c r="BX378" s="174">
        <f ca="1">IF(NOT(debteliminator),0,IF(OR(H$11=0,Z377+AP378-BG378&lt;=H$11),0,MIN(Z377+AP378-BG378-H$11,$C378-SUM($BU378:BW378))))</f>
        <v>0</v>
      </c>
      <c r="BY378" s="174">
        <f ca="1">IF(NOT(debteliminator),0,IF(OR(I$11=0,AA377+AQ378-BH378&lt;=I$11),0,MIN(AA377+AQ378-BH378-I$11,$C378-SUM($BU378:BX378))))</f>
        <v>0</v>
      </c>
      <c r="BZ378" s="174">
        <f ca="1">IF(NOT(debteliminator),0,IF(OR(J$11=0,AB377+AR378-BI378&lt;=J$11),0,MIN(AB377+AR378-BI378-J$11,$C378-SUM($BU378:BY378))))</f>
        <v>0</v>
      </c>
      <c r="CA378" s="174">
        <f ca="1">IF(NOT(debteliminator),0,IF(OR(K$11=0,AC377+AS378-BJ378&lt;=K$11),0,MIN(AC377+AS378-BJ378-K$11,$C378-SUM($BU378:BZ378))))</f>
        <v>0</v>
      </c>
      <c r="CB378" s="174">
        <f ca="1">IF(NOT(debteliminator),0,IF(OR(L$11=0,AD377+AT378-BK378&lt;=L$11),0,MIN(AD377+AT378-BK378-L$11,$C378-SUM($BU378:CA378))))</f>
        <v>0</v>
      </c>
      <c r="CC378" s="174">
        <f ca="1">IF(NOT(debteliminator),0,IF(OR(M$11=0,AE377+AU378-BL378&lt;=M$11),0,MIN(AE377+AU378-BL378-M$11,$C378-SUM($BU378:CB378))))</f>
        <v>0</v>
      </c>
      <c r="CD378" s="174">
        <f ca="1">IF(NOT(debteliminator),0,IF(OR(N$11=0,AF377+AV378-BM378&lt;=N$11),0,MIN(AF377+AV378-BM378-N$11,$C378-SUM($BU378:CC378))))</f>
        <v>0</v>
      </c>
      <c r="CE378" s="174">
        <f ca="1">IF(NOT(debteliminator),0,IF(OR(O$11=0,AG377+AW378-BN378&lt;=O$11),0,MIN(AG377+AW378-BN378-O$11,$C378-SUM($BU378:CD378))))</f>
        <v>0</v>
      </c>
      <c r="CF378" s="174">
        <f ca="1">IF(NOT(debteliminator),0,IF(OR(P$11=0,AH377+AX378-BO378&lt;=P$11),0,MIN(AH377+AX378-BO378-P$11,$C378-SUM($BU378:CE378))))</f>
        <v>0</v>
      </c>
      <c r="CG378" s="174">
        <f ca="1">IF(NOT(debteliminator),0,IF(OR(Q$11=0,AI377+AY378-BP378&lt;=Q$11),0,MIN(AI377+AY378-BP378-Q$11,$C378-SUM($BU378:CF378))))</f>
        <v>0</v>
      </c>
      <c r="CH378" s="174">
        <f ca="1">IF(NOT(debteliminator),0,IF(OR(R$11=0,AJ377+AZ378-BQ378&lt;=R$11),0,MIN(AJ377+AZ378-BQ378-R$11,$C378-SUM($BU378:CG378))))</f>
        <v>0</v>
      </c>
      <c r="CI378" s="174">
        <f ca="1">IF(NOT(debteliminator),0,IF(OR(S$11=0,AK377+BA378-BR378&lt;=S$11),0,MIN(AK377+BA378-BR378-S$11,$C378-SUM($BU378:CH378))))</f>
        <v>0</v>
      </c>
      <c r="CJ378" s="177">
        <f t="shared" ca="1" si="211"/>
        <v>0</v>
      </c>
      <c r="CL378" s="178">
        <f t="shared" ca="1" si="214"/>
        <v>0</v>
      </c>
      <c r="CM378" s="174">
        <f ca="1">IF(X377&lt;=0,0,IF($C378-$CJ378&lt;=SUM($CL378:CL378),0,IF(BE378+$C378-$CJ378-SUM($CL378:CL378)&gt;X377+AN378,X377+AN378-BE378,$C378-$CJ378-SUM($CL378:CL378))))</f>
        <v>0</v>
      </c>
      <c r="CN378" s="174">
        <f ca="1">IF(Y377&lt;=0,0,IF($C378-$CJ378&lt;=SUM($CL378:CM378),0,IF(BF378+$C378-$CJ378-SUM($CL378:CM378)&gt;Y377+AO378,Y377+AO378-BF378,$C378-$CJ378-SUM($CL378:CM378))))</f>
        <v>0</v>
      </c>
      <c r="CO378" s="174">
        <f ca="1">IF(Z377&lt;=0,0,IF($C378-$CJ378&lt;=SUM($CL378:CN378),0,IF(BG378+$C378-$CJ378-SUM($CL378:CN378)&gt;Z377+AP378,Z377+AP378-BG378,$C378-$CJ378-SUM($CL378:CN378))))</f>
        <v>0</v>
      </c>
      <c r="CP378" s="174">
        <f ca="1">IF(AA377&lt;=0,0,IF($C378-$CJ378&lt;=SUM($CL378:CO378),0,IF(BH378+$C378-$CJ378-SUM($CL378:CO378)&gt;AA377+AQ378,AA377+AQ378-BH378,$C378-$CJ378-SUM($CL378:CO378))))</f>
        <v>0</v>
      </c>
      <c r="CQ378" s="174">
        <f ca="1">IF(AB377&lt;=0,0,IF($C378-$CJ378&lt;=SUM($CL378:CP378),0,IF(BI378+$C378-$CJ378-SUM($CL378:CP378)&gt;AB377+AR378,AB377+AR378-BI378,$C378-$CJ378-SUM($CL378:CP378))))</f>
        <v>0</v>
      </c>
      <c r="CR378" s="174">
        <f ca="1">IF(AC377&lt;=0,0,IF($C378-$CJ378&lt;=SUM($CL378:CQ378),0,IF(BJ378+$C378-$CJ378-SUM($CL378:CQ378)&gt;AC377+AS378,AC377+AS378-BJ378,$C378-$CJ378-SUM($CL378:CQ378))))</f>
        <v>0</v>
      </c>
      <c r="CS378" s="174">
        <f ca="1">IF(AD377&lt;=0,0,IF($C378-$CJ378&lt;=SUM($CL378:CR378),0,IF(BK378+$C378-$CJ378-SUM($CL378:CR378)&gt;AD377+AT378,AD377+AT378-BK378,$C378-$CJ378-SUM($CL378:CR378))))</f>
        <v>0</v>
      </c>
      <c r="CT378" s="174">
        <f ca="1">IF(AE377&lt;=0,0,IF($C378-$CJ378&lt;=SUM($CL378:CS378),0,IF(BL378+$C378-$CJ378-SUM($CL378:CS378)&gt;AE377+AU378,AE377+AU378-BL378,$C378-$CJ378-SUM($CL378:CS378))))</f>
        <v>0</v>
      </c>
      <c r="CU378" s="174">
        <f ca="1">IF(AF377&lt;=0,0,IF($C378-$CJ378&lt;=SUM($CL378:CT378),0,IF(BM378+$C378-$CJ378-SUM($CL378:CT378)&gt;AF377+AV378,AF377+AV378-BM378,$C378-$CJ378-SUM($CL378:CT378))))</f>
        <v>0</v>
      </c>
      <c r="CV378" s="174">
        <f ca="1">IF(AG377&lt;=0,0,IF($C378-$CJ378&lt;=SUM($CL378:CU378),0,IF(BN378+$C378-$CJ378-SUM($CL378:CU378)&gt;AG377+AW378,AG377+AW378-BN378,$C378-$CJ378-SUM($CL378:CU378))))</f>
        <v>0</v>
      </c>
      <c r="CW378" s="174">
        <f ca="1">IF(AH377&lt;=0,0,IF($C378-$CJ378&lt;=SUM($CL378:CV378),0,IF(BO378+$C378-$CJ378-SUM($CL378:CV378)&gt;AH377+AX378,AH377+AX378-BO378,$C378-$CJ378-SUM($CL378:CV378))))</f>
        <v>0</v>
      </c>
      <c r="CX378" s="174">
        <f ca="1">IF(AI377&lt;=0,0,IF($C378-$CJ378&lt;=SUM($CL378:CW378),0,IF(BP378+$C378-$CJ378-SUM($CL378:CW378)&gt;AI377+AY378,AI377+AY378-BP378,$C378-$CJ378-SUM($CL378:CW378))))</f>
        <v>0</v>
      </c>
      <c r="CY378" s="174">
        <f ca="1">IF(AJ377&lt;=0,0,IF($C378-$CJ378&lt;=SUM($CL378:CX378),0,IF(BQ378+$C378-$CJ378-SUM($CL378:CX378)&gt;AJ377+AZ378,AJ377+AZ378-BQ378,$C378-$CJ378-SUM($CL378:CX378))))</f>
        <v>0</v>
      </c>
      <c r="CZ378" s="174">
        <f ca="1">IF(AK377&lt;=0,0,IF($C378-$CJ378&lt;=SUM($CL378:CY378),0,IF(BR378+$C378-$CJ378-SUM($CL378:CY378)&gt;AK377+BA378,AK377+BA378-BR378,$C378-$CJ378-SUM($CL378:CY378))))</f>
        <v>0</v>
      </c>
      <c r="DA378" s="176"/>
      <c r="DB378" s="176"/>
    </row>
    <row r="379" spans="1:109">
      <c r="A379" s="165" t="str">
        <f t="shared" ca="1" si="200"/>
        <v/>
      </c>
      <c r="B379" s="166" t="e">
        <f t="shared" ca="1" si="212"/>
        <v>#N/A</v>
      </c>
      <c r="C379" s="169" t="str">
        <f ca="1">IF(A379="","",IF(debteliminator,IF(($E$7-BS379)&lt;0,0,$E$7-BS379),0)+D379)</f>
        <v/>
      </c>
      <c r="D379" s="420"/>
      <c r="E379" s="172">
        <f t="shared" ca="1" si="213"/>
        <v>0</v>
      </c>
      <c r="F379" s="172">
        <f t="shared" ca="1" si="215"/>
        <v>0</v>
      </c>
      <c r="G379" s="172">
        <f t="shared" ca="1" si="216"/>
        <v>0</v>
      </c>
      <c r="H379" s="172">
        <f t="shared" ca="1" si="217"/>
        <v>0</v>
      </c>
      <c r="I379" s="172">
        <f t="shared" ca="1" si="218"/>
        <v>0</v>
      </c>
      <c r="J379" s="172">
        <f t="shared" ca="1" si="219"/>
        <v>0</v>
      </c>
      <c r="K379" s="172">
        <f t="shared" ca="1" si="220"/>
        <v>0</v>
      </c>
      <c r="L379" s="172">
        <f t="shared" ca="1" si="221"/>
        <v>0</v>
      </c>
      <c r="M379" s="172">
        <f t="shared" ca="1" si="222"/>
        <v>0</v>
      </c>
      <c r="N379" s="172">
        <f t="shared" ca="1" si="223"/>
        <v>0</v>
      </c>
      <c r="O379" s="172">
        <f t="shared" ca="1" si="224"/>
        <v>0</v>
      </c>
      <c r="P379" s="172">
        <f t="shared" ca="1" si="225"/>
        <v>0</v>
      </c>
      <c r="Q379" s="172">
        <f t="shared" ca="1" si="226"/>
        <v>0</v>
      </c>
      <c r="R379" s="172">
        <f t="shared" ca="1" si="227"/>
        <v>0</v>
      </c>
      <c r="S379" s="172">
        <f t="shared" ca="1" si="228"/>
        <v>0</v>
      </c>
      <c r="U379" s="169">
        <f t="shared" ca="1" si="201"/>
        <v>0</v>
      </c>
      <c r="V379" s="173">
        <f t="shared" ca="1" si="202"/>
        <v>0</v>
      </c>
      <c r="W379" s="174">
        <f t="shared" ca="1" si="203"/>
        <v>0</v>
      </c>
      <c r="X379" s="174">
        <f t="shared" ca="1" si="232"/>
        <v>0</v>
      </c>
      <c r="Y379" s="174">
        <f t="shared" ca="1" si="232"/>
        <v>0</v>
      </c>
      <c r="Z379" s="174">
        <f t="shared" ca="1" si="232"/>
        <v>0</v>
      </c>
      <c r="AA379" s="174">
        <f t="shared" ca="1" si="232"/>
        <v>0</v>
      </c>
      <c r="AB379" s="174">
        <f t="shared" ca="1" si="232"/>
        <v>0</v>
      </c>
      <c r="AC379" s="174">
        <f t="shared" ca="1" si="232"/>
        <v>0</v>
      </c>
      <c r="AD379" s="174">
        <f t="shared" ca="1" si="232"/>
        <v>0</v>
      </c>
      <c r="AE379" s="174">
        <f t="shared" ca="1" si="232"/>
        <v>0</v>
      </c>
      <c r="AF379" s="174">
        <f t="shared" ca="1" si="232"/>
        <v>0</v>
      </c>
      <c r="AG379" s="174">
        <f t="shared" ca="1" si="232"/>
        <v>0</v>
      </c>
      <c r="AH379" s="174">
        <f t="shared" ca="1" si="232"/>
        <v>0</v>
      </c>
      <c r="AI379" s="174">
        <f t="shared" ca="1" si="232"/>
        <v>0</v>
      </c>
      <c r="AJ379" s="174">
        <f t="shared" ca="1" si="232"/>
        <v>0</v>
      </c>
      <c r="AK379" s="174">
        <f t="shared" ca="1" si="232"/>
        <v>0</v>
      </c>
      <c r="AL379" s="179"/>
      <c r="AM379" s="174">
        <f t="shared" ca="1" si="205"/>
        <v>0</v>
      </c>
      <c r="AN379" s="174">
        <f t="shared" ca="1" si="233"/>
        <v>0</v>
      </c>
      <c r="AO379" s="174">
        <f t="shared" ca="1" si="233"/>
        <v>0</v>
      </c>
      <c r="AP379" s="174">
        <f t="shared" ca="1" si="233"/>
        <v>0</v>
      </c>
      <c r="AQ379" s="174">
        <f t="shared" ca="1" si="233"/>
        <v>0</v>
      </c>
      <c r="AR379" s="174">
        <f t="shared" ca="1" si="233"/>
        <v>0</v>
      </c>
      <c r="AS379" s="174">
        <f t="shared" ca="1" si="233"/>
        <v>0</v>
      </c>
      <c r="AT379" s="174">
        <f t="shared" ca="1" si="233"/>
        <v>0</v>
      </c>
      <c r="AU379" s="174">
        <f t="shared" ca="1" si="233"/>
        <v>0</v>
      </c>
      <c r="AV379" s="174">
        <f t="shared" ca="1" si="233"/>
        <v>0</v>
      </c>
      <c r="AW379" s="174">
        <f t="shared" ca="1" si="233"/>
        <v>0</v>
      </c>
      <c r="AX379" s="174">
        <f t="shared" ca="1" si="233"/>
        <v>0</v>
      </c>
      <c r="AY379" s="174">
        <f t="shared" ca="1" si="233"/>
        <v>0</v>
      </c>
      <c r="AZ379" s="174">
        <f t="shared" ca="1" si="233"/>
        <v>0</v>
      </c>
      <c r="BA379" s="174">
        <f t="shared" ca="1" si="233"/>
        <v>0</v>
      </c>
      <c r="BB379" s="175">
        <f t="shared" ca="1" si="207"/>
        <v>0</v>
      </c>
      <c r="BC379" s="176"/>
      <c r="BD379" s="174">
        <f t="shared" ca="1" si="208"/>
        <v>0</v>
      </c>
      <c r="BE379" s="174">
        <f t="shared" ca="1" si="234"/>
        <v>0</v>
      </c>
      <c r="BF379" s="174">
        <f t="shared" ca="1" si="234"/>
        <v>0</v>
      </c>
      <c r="BG379" s="174">
        <f t="shared" ca="1" si="234"/>
        <v>0</v>
      </c>
      <c r="BH379" s="174">
        <f t="shared" ca="1" si="234"/>
        <v>0</v>
      </c>
      <c r="BI379" s="174">
        <f t="shared" ca="1" si="234"/>
        <v>0</v>
      </c>
      <c r="BJ379" s="174">
        <f t="shared" ca="1" si="234"/>
        <v>0</v>
      </c>
      <c r="BK379" s="174">
        <f t="shared" ca="1" si="234"/>
        <v>0</v>
      </c>
      <c r="BL379" s="174">
        <f t="shared" ca="1" si="234"/>
        <v>0</v>
      </c>
      <c r="BM379" s="174">
        <f t="shared" ca="1" si="234"/>
        <v>0</v>
      </c>
      <c r="BN379" s="174">
        <f t="shared" ca="1" si="234"/>
        <v>0</v>
      </c>
      <c r="BO379" s="174">
        <f t="shared" ca="1" si="234"/>
        <v>0</v>
      </c>
      <c r="BP379" s="174">
        <f t="shared" ca="1" si="234"/>
        <v>0</v>
      </c>
      <c r="BQ379" s="174">
        <f t="shared" ca="1" si="234"/>
        <v>0</v>
      </c>
      <c r="BR379" s="174">
        <f t="shared" ca="1" si="234"/>
        <v>0</v>
      </c>
      <c r="BS379" s="177">
        <f t="shared" ca="1" si="210"/>
        <v>0</v>
      </c>
      <c r="BT379" s="175"/>
      <c r="BU379" s="178">
        <f ca="1">IF(NOT(debteliminator),0,IF(OR(E$11=0,W378+AM379-BD379&lt;=E$11),0,MIN(W378+AM379-BD379-E$11,$C379)))</f>
        <v>0</v>
      </c>
      <c r="BV379" s="174">
        <f ca="1">IF(NOT(debteliminator),0,IF(OR(F$11=0,X378+AN379-BE379&lt;=F$11),0,MIN(X378+AN379-BE379-F$11,$C379-SUM($BU379:BU379))))</f>
        <v>0</v>
      </c>
      <c r="BW379" s="174">
        <f ca="1">IF(NOT(debteliminator),0,IF(OR(G$11=0,Y378+AO379-BF379&lt;=G$11),0,MIN(Y378+AO379-BF379-G$11,$C379-SUM($BU379:BV379))))</f>
        <v>0</v>
      </c>
      <c r="BX379" s="174">
        <f ca="1">IF(NOT(debteliminator),0,IF(OR(H$11=0,Z378+AP379-BG379&lt;=H$11),0,MIN(Z378+AP379-BG379-H$11,$C379-SUM($BU379:BW379))))</f>
        <v>0</v>
      </c>
      <c r="BY379" s="174">
        <f ca="1">IF(NOT(debteliminator),0,IF(OR(I$11=0,AA378+AQ379-BH379&lt;=I$11),0,MIN(AA378+AQ379-BH379-I$11,$C379-SUM($BU379:BX379))))</f>
        <v>0</v>
      </c>
      <c r="BZ379" s="174">
        <f ca="1">IF(NOT(debteliminator),0,IF(OR(J$11=0,AB378+AR379-BI379&lt;=J$11),0,MIN(AB378+AR379-BI379-J$11,$C379-SUM($BU379:BY379))))</f>
        <v>0</v>
      </c>
      <c r="CA379" s="174">
        <f ca="1">IF(NOT(debteliminator),0,IF(OR(K$11=0,AC378+AS379-BJ379&lt;=K$11),0,MIN(AC378+AS379-BJ379-K$11,$C379-SUM($BU379:BZ379))))</f>
        <v>0</v>
      </c>
      <c r="CB379" s="174">
        <f ca="1">IF(NOT(debteliminator),0,IF(OR(L$11=0,AD378+AT379-BK379&lt;=L$11),0,MIN(AD378+AT379-BK379-L$11,$C379-SUM($BU379:CA379))))</f>
        <v>0</v>
      </c>
      <c r="CC379" s="174">
        <f ca="1">IF(NOT(debteliminator),0,IF(OR(M$11=0,AE378+AU379-BL379&lt;=M$11),0,MIN(AE378+AU379-BL379-M$11,$C379-SUM($BU379:CB379))))</f>
        <v>0</v>
      </c>
      <c r="CD379" s="174">
        <f ca="1">IF(NOT(debteliminator),0,IF(OR(N$11=0,AF378+AV379-BM379&lt;=N$11),0,MIN(AF378+AV379-BM379-N$11,$C379-SUM($BU379:CC379))))</f>
        <v>0</v>
      </c>
      <c r="CE379" s="174">
        <f ca="1">IF(NOT(debteliminator),0,IF(OR(O$11=0,AG378+AW379-BN379&lt;=O$11),0,MIN(AG378+AW379-BN379-O$11,$C379-SUM($BU379:CD379))))</f>
        <v>0</v>
      </c>
      <c r="CF379" s="174">
        <f ca="1">IF(NOT(debteliminator),0,IF(OR(P$11=0,AH378+AX379-BO379&lt;=P$11),0,MIN(AH378+AX379-BO379-P$11,$C379-SUM($BU379:CE379))))</f>
        <v>0</v>
      </c>
      <c r="CG379" s="174">
        <f ca="1">IF(NOT(debteliminator),0,IF(OR(Q$11=0,AI378+AY379-BP379&lt;=Q$11),0,MIN(AI378+AY379-BP379-Q$11,$C379-SUM($BU379:CF379))))</f>
        <v>0</v>
      </c>
      <c r="CH379" s="174">
        <f ca="1">IF(NOT(debteliminator),0,IF(OR(R$11=0,AJ378+AZ379-BQ379&lt;=R$11),0,MIN(AJ378+AZ379-BQ379-R$11,$C379-SUM($BU379:CG379))))</f>
        <v>0</v>
      </c>
      <c r="CI379" s="174">
        <f ca="1">IF(NOT(debteliminator),0,IF(OR(S$11=0,AK378+BA379-BR379&lt;=S$11),0,MIN(AK378+BA379-BR379-S$11,$C379-SUM($BU379:CH379))))</f>
        <v>0</v>
      </c>
      <c r="CJ379" s="177">
        <f t="shared" ca="1" si="211"/>
        <v>0</v>
      </c>
      <c r="CL379" s="178">
        <f t="shared" ca="1" si="214"/>
        <v>0</v>
      </c>
      <c r="CM379" s="174">
        <f ca="1">IF(X378&lt;=0,0,IF($C379-$CJ379&lt;=SUM($CL379:CL379),0,IF(BE379+$C379-$CJ379-SUM($CL379:CL379)&gt;X378+AN379,X378+AN379-BE379,$C379-$CJ379-SUM($CL379:CL379))))</f>
        <v>0</v>
      </c>
      <c r="CN379" s="174">
        <f ca="1">IF(Y378&lt;=0,0,IF($C379-$CJ379&lt;=SUM($CL379:CM379),0,IF(BF379+$C379-$CJ379-SUM($CL379:CM379)&gt;Y378+AO379,Y378+AO379-BF379,$C379-$CJ379-SUM($CL379:CM379))))</f>
        <v>0</v>
      </c>
      <c r="CO379" s="174">
        <f ca="1">IF(Z378&lt;=0,0,IF($C379-$CJ379&lt;=SUM($CL379:CN379),0,IF(BG379+$C379-$CJ379-SUM($CL379:CN379)&gt;Z378+AP379,Z378+AP379-BG379,$C379-$CJ379-SUM($CL379:CN379))))</f>
        <v>0</v>
      </c>
      <c r="CP379" s="174">
        <f ca="1">IF(AA378&lt;=0,0,IF($C379-$CJ379&lt;=SUM($CL379:CO379),0,IF(BH379+$C379-$CJ379-SUM($CL379:CO379)&gt;AA378+AQ379,AA378+AQ379-BH379,$C379-$CJ379-SUM($CL379:CO379))))</f>
        <v>0</v>
      </c>
      <c r="CQ379" s="174">
        <f ca="1">IF(AB378&lt;=0,0,IF($C379-$CJ379&lt;=SUM($CL379:CP379),0,IF(BI379+$C379-$CJ379-SUM($CL379:CP379)&gt;AB378+AR379,AB378+AR379-BI379,$C379-$CJ379-SUM($CL379:CP379))))</f>
        <v>0</v>
      </c>
      <c r="CR379" s="174">
        <f ca="1">IF(AC378&lt;=0,0,IF($C379-$CJ379&lt;=SUM($CL379:CQ379),0,IF(BJ379+$C379-$CJ379-SUM($CL379:CQ379)&gt;AC378+AS379,AC378+AS379-BJ379,$C379-$CJ379-SUM($CL379:CQ379))))</f>
        <v>0</v>
      </c>
      <c r="CS379" s="174">
        <f ca="1">IF(AD378&lt;=0,0,IF($C379-$CJ379&lt;=SUM($CL379:CR379),0,IF(BK379+$C379-$CJ379-SUM($CL379:CR379)&gt;AD378+AT379,AD378+AT379-BK379,$C379-$CJ379-SUM($CL379:CR379))))</f>
        <v>0</v>
      </c>
      <c r="CT379" s="174">
        <f ca="1">IF(AE378&lt;=0,0,IF($C379-$CJ379&lt;=SUM($CL379:CS379),0,IF(BL379+$C379-$CJ379-SUM($CL379:CS379)&gt;AE378+AU379,AE378+AU379-BL379,$C379-$CJ379-SUM($CL379:CS379))))</f>
        <v>0</v>
      </c>
      <c r="CU379" s="174">
        <f ca="1">IF(AF378&lt;=0,0,IF($C379-$CJ379&lt;=SUM($CL379:CT379),0,IF(BM379+$C379-$CJ379-SUM($CL379:CT379)&gt;AF378+AV379,AF378+AV379-BM379,$C379-$CJ379-SUM($CL379:CT379))))</f>
        <v>0</v>
      </c>
      <c r="CV379" s="174">
        <f ca="1">IF(AG378&lt;=0,0,IF($C379-$CJ379&lt;=SUM($CL379:CU379),0,IF(BN379+$C379-$CJ379-SUM($CL379:CU379)&gt;AG378+AW379,AG378+AW379-BN379,$C379-$CJ379-SUM($CL379:CU379))))</f>
        <v>0</v>
      </c>
      <c r="CW379" s="174">
        <f ca="1">IF(AH378&lt;=0,0,IF($C379-$CJ379&lt;=SUM($CL379:CV379),0,IF(BO379+$C379-$CJ379-SUM($CL379:CV379)&gt;AH378+AX379,AH378+AX379-BO379,$C379-$CJ379-SUM($CL379:CV379))))</f>
        <v>0</v>
      </c>
      <c r="CX379" s="174">
        <f ca="1">IF(AI378&lt;=0,0,IF($C379-$CJ379&lt;=SUM($CL379:CW379),0,IF(BP379+$C379-$CJ379-SUM($CL379:CW379)&gt;AI378+AY379,AI378+AY379-BP379,$C379-$CJ379-SUM($CL379:CW379))))</f>
        <v>0</v>
      </c>
      <c r="CY379" s="174">
        <f ca="1">IF(AJ378&lt;=0,0,IF($C379-$CJ379&lt;=SUM($CL379:CX379),0,IF(BQ379+$C379-$CJ379-SUM($CL379:CX379)&gt;AJ378+AZ379,AJ378+AZ379-BQ379,$C379-$CJ379-SUM($CL379:CX379))))</f>
        <v>0</v>
      </c>
      <c r="CZ379" s="174">
        <f ca="1">IF(AK378&lt;=0,0,IF($C379-$CJ379&lt;=SUM($CL379:CY379),0,IF(BR379+$C379-$CJ379-SUM($CL379:CY379)&gt;AK378+BA379,AK378+BA379-BR379,$C379-$CJ379-SUM($CL379:CY379))))</f>
        <v>0</v>
      </c>
      <c r="DA379" s="176"/>
      <c r="DB379" s="176"/>
    </row>
    <row r="380" spans="1:109">
      <c r="A380" s="165" t="str">
        <f t="shared" ca="1" si="200"/>
        <v/>
      </c>
      <c r="B380" s="166" t="e">
        <f t="shared" ca="1" si="212"/>
        <v>#N/A</v>
      </c>
      <c r="C380" s="169" t="str">
        <f ca="1">IF(A380="","",IF(debteliminator,IF(($E$7-BS380)&lt;0,0,$E$7-BS380),0)+D380)</f>
        <v/>
      </c>
      <c r="D380" s="420"/>
      <c r="E380" s="172">
        <f t="shared" ca="1" si="213"/>
        <v>0</v>
      </c>
      <c r="F380" s="172">
        <f t="shared" ca="1" si="215"/>
        <v>0</v>
      </c>
      <c r="G380" s="172">
        <f t="shared" ca="1" si="216"/>
        <v>0</v>
      </c>
      <c r="H380" s="172">
        <f t="shared" ca="1" si="217"/>
        <v>0</v>
      </c>
      <c r="I380" s="172">
        <f t="shared" ca="1" si="218"/>
        <v>0</v>
      </c>
      <c r="J380" s="172">
        <f t="shared" ca="1" si="219"/>
        <v>0</v>
      </c>
      <c r="K380" s="172">
        <f t="shared" ca="1" si="220"/>
        <v>0</v>
      </c>
      <c r="L380" s="172">
        <f t="shared" ca="1" si="221"/>
        <v>0</v>
      </c>
      <c r="M380" s="172">
        <f t="shared" ca="1" si="222"/>
        <v>0</v>
      </c>
      <c r="N380" s="172">
        <f t="shared" ca="1" si="223"/>
        <v>0</v>
      </c>
      <c r="O380" s="172">
        <f t="shared" ca="1" si="224"/>
        <v>0</v>
      </c>
      <c r="P380" s="172">
        <f t="shared" ca="1" si="225"/>
        <v>0</v>
      </c>
      <c r="Q380" s="172">
        <f t="shared" ca="1" si="226"/>
        <v>0</v>
      </c>
      <c r="R380" s="172">
        <f t="shared" ca="1" si="227"/>
        <v>0</v>
      </c>
      <c r="S380" s="172">
        <f t="shared" ca="1" si="228"/>
        <v>0</v>
      </c>
      <c r="U380" s="169">
        <f t="shared" ca="1" si="201"/>
        <v>0</v>
      </c>
      <c r="V380" s="173">
        <f t="shared" ca="1" si="202"/>
        <v>0</v>
      </c>
      <c r="W380" s="174">
        <f t="shared" ca="1" si="203"/>
        <v>0</v>
      </c>
      <c r="X380" s="174">
        <f t="shared" ca="1" si="232"/>
        <v>0</v>
      </c>
      <c r="Y380" s="174">
        <f t="shared" ca="1" si="232"/>
        <v>0</v>
      </c>
      <c r="Z380" s="174">
        <f t="shared" ca="1" si="232"/>
        <v>0</v>
      </c>
      <c r="AA380" s="174">
        <f t="shared" ca="1" si="232"/>
        <v>0</v>
      </c>
      <c r="AB380" s="174">
        <f t="shared" ca="1" si="232"/>
        <v>0</v>
      </c>
      <c r="AC380" s="174">
        <f t="shared" ca="1" si="232"/>
        <v>0</v>
      </c>
      <c r="AD380" s="174">
        <f t="shared" ca="1" si="232"/>
        <v>0</v>
      </c>
      <c r="AE380" s="174">
        <f t="shared" ca="1" si="232"/>
        <v>0</v>
      </c>
      <c r="AF380" s="174">
        <f t="shared" ca="1" si="232"/>
        <v>0</v>
      </c>
      <c r="AG380" s="174">
        <f t="shared" ca="1" si="232"/>
        <v>0</v>
      </c>
      <c r="AH380" s="174">
        <f t="shared" ca="1" si="232"/>
        <v>0</v>
      </c>
      <c r="AI380" s="174">
        <f t="shared" ca="1" si="232"/>
        <v>0</v>
      </c>
      <c r="AJ380" s="174">
        <f t="shared" ca="1" si="232"/>
        <v>0</v>
      </c>
      <c r="AK380" s="174">
        <f t="shared" ca="1" si="232"/>
        <v>0</v>
      </c>
      <c r="AL380" s="179"/>
      <c r="AM380" s="174">
        <f t="shared" ca="1" si="205"/>
        <v>0</v>
      </c>
      <c r="AN380" s="174">
        <f t="shared" ca="1" si="233"/>
        <v>0</v>
      </c>
      <c r="AO380" s="174">
        <f t="shared" ca="1" si="233"/>
        <v>0</v>
      </c>
      <c r="AP380" s="174">
        <f t="shared" ca="1" si="233"/>
        <v>0</v>
      </c>
      <c r="AQ380" s="174">
        <f t="shared" ca="1" si="233"/>
        <v>0</v>
      </c>
      <c r="AR380" s="174">
        <f t="shared" ca="1" si="233"/>
        <v>0</v>
      </c>
      <c r="AS380" s="174">
        <f t="shared" ca="1" si="233"/>
        <v>0</v>
      </c>
      <c r="AT380" s="174">
        <f t="shared" ca="1" si="233"/>
        <v>0</v>
      </c>
      <c r="AU380" s="174">
        <f t="shared" ca="1" si="233"/>
        <v>0</v>
      </c>
      <c r="AV380" s="174">
        <f t="shared" ca="1" si="233"/>
        <v>0</v>
      </c>
      <c r="AW380" s="174">
        <f t="shared" ca="1" si="233"/>
        <v>0</v>
      </c>
      <c r="AX380" s="174">
        <f t="shared" ca="1" si="233"/>
        <v>0</v>
      </c>
      <c r="AY380" s="174">
        <f t="shared" ca="1" si="233"/>
        <v>0</v>
      </c>
      <c r="AZ380" s="174">
        <f t="shared" ca="1" si="233"/>
        <v>0</v>
      </c>
      <c r="BA380" s="174">
        <f t="shared" ca="1" si="233"/>
        <v>0</v>
      </c>
      <c r="BB380" s="175">
        <f t="shared" ca="1" si="207"/>
        <v>0</v>
      </c>
      <c r="BC380" s="176"/>
      <c r="BD380" s="174">
        <f t="shared" ca="1" si="208"/>
        <v>0</v>
      </c>
      <c r="BE380" s="174">
        <f t="shared" ca="1" si="234"/>
        <v>0</v>
      </c>
      <c r="BF380" s="174">
        <f t="shared" ca="1" si="234"/>
        <v>0</v>
      </c>
      <c r="BG380" s="174">
        <f t="shared" ca="1" si="234"/>
        <v>0</v>
      </c>
      <c r="BH380" s="174">
        <f t="shared" ca="1" si="234"/>
        <v>0</v>
      </c>
      <c r="BI380" s="174">
        <f t="shared" ca="1" si="234"/>
        <v>0</v>
      </c>
      <c r="BJ380" s="174">
        <f t="shared" ca="1" si="234"/>
        <v>0</v>
      </c>
      <c r="BK380" s="174">
        <f t="shared" ca="1" si="234"/>
        <v>0</v>
      </c>
      <c r="BL380" s="174">
        <f t="shared" ca="1" si="234"/>
        <v>0</v>
      </c>
      <c r="BM380" s="174">
        <f t="shared" ca="1" si="234"/>
        <v>0</v>
      </c>
      <c r="BN380" s="174">
        <f t="shared" ca="1" si="234"/>
        <v>0</v>
      </c>
      <c r="BO380" s="174">
        <f t="shared" ca="1" si="234"/>
        <v>0</v>
      </c>
      <c r="BP380" s="174">
        <f t="shared" ca="1" si="234"/>
        <v>0</v>
      </c>
      <c r="BQ380" s="174">
        <f t="shared" ca="1" si="234"/>
        <v>0</v>
      </c>
      <c r="BR380" s="174">
        <f t="shared" ca="1" si="234"/>
        <v>0</v>
      </c>
      <c r="BS380" s="177">
        <f t="shared" ca="1" si="210"/>
        <v>0</v>
      </c>
      <c r="BT380" s="175"/>
      <c r="BU380" s="178">
        <f ca="1">IF(NOT(debteliminator),0,IF(OR(E$11=0,W379+AM380-BD380&lt;=E$11),0,MIN(W379+AM380-BD380-E$11,$C380)))</f>
        <v>0</v>
      </c>
      <c r="BV380" s="174">
        <f ca="1">IF(NOT(debteliminator),0,IF(OR(F$11=0,X379+AN380-BE380&lt;=F$11),0,MIN(X379+AN380-BE380-F$11,$C380-SUM($BU380:BU380))))</f>
        <v>0</v>
      </c>
      <c r="BW380" s="174">
        <f ca="1">IF(NOT(debteliminator),0,IF(OR(G$11=0,Y379+AO380-BF380&lt;=G$11),0,MIN(Y379+AO380-BF380-G$11,$C380-SUM($BU380:BV380))))</f>
        <v>0</v>
      </c>
      <c r="BX380" s="174">
        <f ca="1">IF(NOT(debteliminator),0,IF(OR(H$11=0,Z379+AP380-BG380&lt;=H$11),0,MIN(Z379+AP380-BG380-H$11,$C380-SUM($BU380:BW380))))</f>
        <v>0</v>
      </c>
      <c r="BY380" s="174">
        <f ca="1">IF(NOT(debteliminator),0,IF(OR(I$11=0,AA379+AQ380-BH380&lt;=I$11),0,MIN(AA379+AQ380-BH380-I$11,$C380-SUM($BU380:BX380))))</f>
        <v>0</v>
      </c>
      <c r="BZ380" s="174">
        <f ca="1">IF(NOT(debteliminator),0,IF(OR(J$11=0,AB379+AR380-BI380&lt;=J$11),0,MIN(AB379+AR380-BI380-J$11,$C380-SUM($BU380:BY380))))</f>
        <v>0</v>
      </c>
      <c r="CA380" s="174">
        <f ca="1">IF(NOT(debteliminator),0,IF(OR(K$11=0,AC379+AS380-BJ380&lt;=K$11),0,MIN(AC379+AS380-BJ380-K$11,$C380-SUM($BU380:BZ380))))</f>
        <v>0</v>
      </c>
      <c r="CB380" s="174">
        <f ca="1">IF(NOT(debteliminator),0,IF(OR(L$11=0,AD379+AT380-BK380&lt;=L$11),0,MIN(AD379+AT380-BK380-L$11,$C380-SUM($BU380:CA380))))</f>
        <v>0</v>
      </c>
      <c r="CC380" s="174">
        <f ca="1">IF(NOT(debteliminator),0,IF(OR(M$11=0,AE379+AU380-BL380&lt;=M$11),0,MIN(AE379+AU380-BL380-M$11,$C380-SUM($BU380:CB380))))</f>
        <v>0</v>
      </c>
      <c r="CD380" s="174">
        <f ca="1">IF(NOT(debteliminator),0,IF(OR(N$11=0,AF379+AV380-BM380&lt;=N$11),0,MIN(AF379+AV380-BM380-N$11,$C380-SUM($BU380:CC380))))</f>
        <v>0</v>
      </c>
      <c r="CE380" s="174">
        <f ca="1">IF(NOT(debteliminator),0,IF(OR(O$11=0,AG379+AW380-BN380&lt;=O$11),0,MIN(AG379+AW380-BN380-O$11,$C380-SUM($BU380:CD380))))</f>
        <v>0</v>
      </c>
      <c r="CF380" s="174">
        <f ca="1">IF(NOT(debteliminator),0,IF(OR(P$11=0,AH379+AX380-BO380&lt;=P$11),0,MIN(AH379+AX380-BO380-P$11,$C380-SUM($BU380:CE380))))</f>
        <v>0</v>
      </c>
      <c r="CG380" s="174">
        <f ca="1">IF(NOT(debteliminator),0,IF(OR(Q$11=0,AI379+AY380-BP380&lt;=Q$11),0,MIN(AI379+AY380-BP380-Q$11,$C380-SUM($BU380:CF380))))</f>
        <v>0</v>
      </c>
      <c r="CH380" s="174">
        <f ca="1">IF(NOT(debteliminator),0,IF(OR(R$11=0,AJ379+AZ380-BQ380&lt;=R$11),0,MIN(AJ379+AZ380-BQ380-R$11,$C380-SUM($BU380:CG380))))</f>
        <v>0</v>
      </c>
      <c r="CI380" s="174">
        <f ca="1">IF(NOT(debteliminator),0,IF(OR(S$11=0,AK379+BA380-BR380&lt;=S$11),0,MIN(AK379+BA380-BR380-S$11,$C380-SUM($BU380:CH380))))</f>
        <v>0</v>
      </c>
      <c r="CJ380" s="177">
        <f t="shared" ca="1" si="211"/>
        <v>0</v>
      </c>
      <c r="CL380" s="178">
        <f t="shared" ca="1" si="214"/>
        <v>0</v>
      </c>
      <c r="CM380" s="174">
        <f ca="1">IF(X379&lt;=0,0,IF($C380-$CJ380&lt;=SUM($CL380:CL380),0,IF(BE380+$C380-$CJ380-SUM($CL380:CL380)&gt;X379+AN380,X379+AN380-BE380,$C380-$CJ380-SUM($CL380:CL380))))</f>
        <v>0</v>
      </c>
      <c r="CN380" s="174">
        <f ca="1">IF(Y379&lt;=0,0,IF($C380-$CJ380&lt;=SUM($CL380:CM380),0,IF(BF380+$C380-$CJ380-SUM($CL380:CM380)&gt;Y379+AO380,Y379+AO380-BF380,$C380-$CJ380-SUM($CL380:CM380))))</f>
        <v>0</v>
      </c>
      <c r="CO380" s="174">
        <f ca="1">IF(Z379&lt;=0,0,IF($C380-$CJ380&lt;=SUM($CL380:CN380),0,IF(BG380+$C380-$CJ380-SUM($CL380:CN380)&gt;Z379+AP380,Z379+AP380-BG380,$C380-$CJ380-SUM($CL380:CN380))))</f>
        <v>0</v>
      </c>
      <c r="CP380" s="174">
        <f ca="1">IF(AA379&lt;=0,0,IF($C380-$CJ380&lt;=SUM($CL380:CO380),0,IF(BH380+$C380-$CJ380-SUM($CL380:CO380)&gt;AA379+AQ380,AA379+AQ380-BH380,$C380-$CJ380-SUM($CL380:CO380))))</f>
        <v>0</v>
      </c>
      <c r="CQ380" s="174">
        <f ca="1">IF(AB379&lt;=0,0,IF($C380-$CJ380&lt;=SUM($CL380:CP380),0,IF(BI380+$C380-$CJ380-SUM($CL380:CP380)&gt;AB379+AR380,AB379+AR380-BI380,$C380-$CJ380-SUM($CL380:CP380))))</f>
        <v>0</v>
      </c>
      <c r="CR380" s="174">
        <f ca="1">IF(AC379&lt;=0,0,IF($C380-$CJ380&lt;=SUM($CL380:CQ380),0,IF(BJ380+$C380-$CJ380-SUM($CL380:CQ380)&gt;AC379+AS380,AC379+AS380-BJ380,$C380-$CJ380-SUM($CL380:CQ380))))</f>
        <v>0</v>
      </c>
      <c r="CS380" s="174">
        <f ca="1">IF(AD379&lt;=0,0,IF($C380-$CJ380&lt;=SUM($CL380:CR380),0,IF(BK380+$C380-$CJ380-SUM($CL380:CR380)&gt;AD379+AT380,AD379+AT380-BK380,$C380-$CJ380-SUM($CL380:CR380))))</f>
        <v>0</v>
      </c>
      <c r="CT380" s="174">
        <f ca="1">IF(AE379&lt;=0,0,IF($C380-$CJ380&lt;=SUM($CL380:CS380),0,IF(BL380+$C380-$CJ380-SUM($CL380:CS380)&gt;AE379+AU380,AE379+AU380-BL380,$C380-$CJ380-SUM($CL380:CS380))))</f>
        <v>0</v>
      </c>
      <c r="CU380" s="174">
        <f ca="1">IF(AF379&lt;=0,0,IF($C380-$CJ380&lt;=SUM($CL380:CT380),0,IF(BM380+$C380-$CJ380-SUM($CL380:CT380)&gt;AF379+AV380,AF379+AV380-BM380,$C380-$CJ380-SUM($CL380:CT380))))</f>
        <v>0</v>
      </c>
      <c r="CV380" s="174">
        <f ca="1">IF(AG379&lt;=0,0,IF($C380-$CJ380&lt;=SUM($CL380:CU380),0,IF(BN380+$C380-$CJ380-SUM($CL380:CU380)&gt;AG379+AW380,AG379+AW380-BN380,$C380-$CJ380-SUM($CL380:CU380))))</f>
        <v>0</v>
      </c>
      <c r="CW380" s="174">
        <f ca="1">IF(AH379&lt;=0,0,IF($C380-$CJ380&lt;=SUM($CL380:CV380),0,IF(BO380+$C380-$CJ380-SUM($CL380:CV380)&gt;AH379+AX380,AH379+AX380-BO380,$C380-$CJ380-SUM($CL380:CV380))))</f>
        <v>0</v>
      </c>
      <c r="CX380" s="174">
        <f ca="1">IF(AI379&lt;=0,0,IF($C380-$CJ380&lt;=SUM($CL380:CW380),0,IF(BP380+$C380-$CJ380-SUM($CL380:CW380)&gt;AI379+AY380,AI379+AY380-BP380,$C380-$CJ380-SUM($CL380:CW380))))</f>
        <v>0</v>
      </c>
      <c r="CY380" s="174">
        <f ca="1">IF(AJ379&lt;=0,0,IF($C380-$CJ380&lt;=SUM($CL380:CX380),0,IF(BQ380+$C380-$CJ380-SUM($CL380:CX380)&gt;AJ379+AZ380,AJ379+AZ380-BQ380,$C380-$CJ380-SUM($CL380:CX380))))</f>
        <v>0</v>
      </c>
      <c r="CZ380" s="174">
        <f ca="1">IF(AK379&lt;=0,0,IF($C380-$CJ380&lt;=SUM($CL380:CY380),0,IF(BR380+$C380-$CJ380-SUM($CL380:CY380)&gt;AK379+BA380,AK379+BA380-BR380,$C380-$CJ380-SUM($CL380:CY380))))</f>
        <v>0</v>
      </c>
      <c r="DA380" s="176"/>
      <c r="DB380" s="176"/>
    </row>
    <row r="381" spans="1:109">
      <c r="A381" s="165" t="str">
        <f t="shared" ca="1" si="200"/>
        <v/>
      </c>
      <c r="B381" s="166" t="e">
        <f t="shared" ca="1" si="212"/>
        <v>#N/A</v>
      </c>
      <c r="C381" s="169" t="str">
        <f ca="1">IF(A381="","",IF(debteliminator,IF(($E$7-BS381)&lt;0,0,$E$7-BS381),0)+D381)</f>
        <v/>
      </c>
      <c r="D381" s="420"/>
      <c r="E381" s="172">
        <f t="shared" ca="1" si="213"/>
        <v>0</v>
      </c>
      <c r="F381" s="172">
        <f t="shared" ca="1" si="215"/>
        <v>0</v>
      </c>
      <c r="G381" s="172">
        <f t="shared" ca="1" si="216"/>
        <v>0</v>
      </c>
      <c r="H381" s="172">
        <f t="shared" ca="1" si="217"/>
        <v>0</v>
      </c>
      <c r="I381" s="172">
        <f t="shared" ca="1" si="218"/>
        <v>0</v>
      </c>
      <c r="J381" s="172">
        <f t="shared" ca="1" si="219"/>
        <v>0</v>
      </c>
      <c r="K381" s="172">
        <f t="shared" ca="1" si="220"/>
        <v>0</v>
      </c>
      <c r="L381" s="172">
        <f t="shared" ca="1" si="221"/>
        <v>0</v>
      </c>
      <c r="M381" s="172">
        <f t="shared" ca="1" si="222"/>
        <v>0</v>
      </c>
      <c r="N381" s="172">
        <f t="shared" ca="1" si="223"/>
        <v>0</v>
      </c>
      <c r="O381" s="172">
        <f t="shared" ca="1" si="224"/>
        <v>0</v>
      </c>
      <c r="P381" s="172">
        <f t="shared" ca="1" si="225"/>
        <v>0</v>
      </c>
      <c r="Q381" s="172">
        <f t="shared" ca="1" si="226"/>
        <v>0</v>
      </c>
      <c r="R381" s="172">
        <f t="shared" ca="1" si="227"/>
        <v>0</v>
      </c>
      <c r="S381" s="172">
        <f t="shared" ca="1" si="228"/>
        <v>0</v>
      </c>
      <c r="U381" s="169">
        <f t="shared" ca="1" si="201"/>
        <v>0</v>
      </c>
      <c r="V381" s="173">
        <f t="shared" ca="1" si="202"/>
        <v>0</v>
      </c>
      <c r="W381" s="174">
        <f t="shared" ca="1" si="203"/>
        <v>0</v>
      </c>
      <c r="X381" s="174">
        <f t="shared" ca="1" si="232"/>
        <v>0</v>
      </c>
      <c r="Y381" s="174">
        <f t="shared" ca="1" si="232"/>
        <v>0</v>
      </c>
      <c r="Z381" s="174">
        <f t="shared" ca="1" si="232"/>
        <v>0</v>
      </c>
      <c r="AA381" s="174">
        <f t="shared" ca="1" si="232"/>
        <v>0</v>
      </c>
      <c r="AB381" s="174">
        <f t="shared" ca="1" si="232"/>
        <v>0</v>
      </c>
      <c r="AC381" s="174">
        <f t="shared" ca="1" si="232"/>
        <v>0</v>
      </c>
      <c r="AD381" s="174">
        <f t="shared" ca="1" si="232"/>
        <v>0</v>
      </c>
      <c r="AE381" s="174">
        <f t="shared" ca="1" si="232"/>
        <v>0</v>
      </c>
      <c r="AF381" s="174">
        <f t="shared" ca="1" si="232"/>
        <v>0</v>
      </c>
      <c r="AG381" s="174">
        <f t="shared" ca="1" si="232"/>
        <v>0</v>
      </c>
      <c r="AH381" s="174">
        <f t="shared" ca="1" si="232"/>
        <v>0</v>
      </c>
      <c r="AI381" s="174">
        <f t="shared" ca="1" si="232"/>
        <v>0</v>
      </c>
      <c r="AJ381" s="174">
        <f t="shared" ca="1" si="232"/>
        <v>0</v>
      </c>
      <c r="AK381" s="174">
        <f t="shared" ca="1" si="232"/>
        <v>0</v>
      </c>
      <c r="AL381" s="179"/>
      <c r="AM381" s="174">
        <f t="shared" ca="1" si="205"/>
        <v>0</v>
      </c>
      <c r="AN381" s="174">
        <f t="shared" ca="1" si="233"/>
        <v>0</v>
      </c>
      <c r="AO381" s="174">
        <f t="shared" ca="1" si="233"/>
        <v>0</v>
      </c>
      <c r="AP381" s="174">
        <f t="shared" ca="1" si="233"/>
        <v>0</v>
      </c>
      <c r="AQ381" s="174">
        <f t="shared" ca="1" si="233"/>
        <v>0</v>
      </c>
      <c r="AR381" s="174">
        <f t="shared" ca="1" si="233"/>
        <v>0</v>
      </c>
      <c r="AS381" s="174">
        <f t="shared" ca="1" si="233"/>
        <v>0</v>
      </c>
      <c r="AT381" s="174">
        <f t="shared" ca="1" si="233"/>
        <v>0</v>
      </c>
      <c r="AU381" s="174">
        <f t="shared" ca="1" si="233"/>
        <v>0</v>
      </c>
      <c r="AV381" s="174">
        <f t="shared" ca="1" si="233"/>
        <v>0</v>
      </c>
      <c r="AW381" s="174">
        <f t="shared" ca="1" si="233"/>
        <v>0</v>
      </c>
      <c r="AX381" s="174">
        <f t="shared" ca="1" si="233"/>
        <v>0</v>
      </c>
      <c r="AY381" s="174">
        <f t="shared" ca="1" si="233"/>
        <v>0</v>
      </c>
      <c r="AZ381" s="174">
        <f t="shared" ca="1" si="233"/>
        <v>0</v>
      </c>
      <c r="BA381" s="174">
        <f t="shared" ca="1" si="233"/>
        <v>0</v>
      </c>
      <c r="BB381" s="175">
        <f t="shared" ca="1" si="207"/>
        <v>0</v>
      </c>
      <c r="BC381" s="176"/>
      <c r="BD381" s="174">
        <f t="shared" ca="1" si="208"/>
        <v>0</v>
      </c>
      <c r="BE381" s="174">
        <f t="shared" ca="1" si="234"/>
        <v>0</v>
      </c>
      <c r="BF381" s="174">
        <f t="shared" ca="1" si="234"/>
        <v>0</v>
      </c>
      <c r="BG381" s="174">
        <f t="shared" ca="1" si="234"/>
        <v>0</v>
      </c>
      <c r="BH381" s="174">
        <f t="shared" ca="1" si="234"/>
        <v>0</v>
      </c>
      <c r="BI381" s="174">
        <f t="shared" ca="1" si="234"/>
        <v>0</v>
      </c>
      <c r="BJ381" s="174">
        <f t="shared" ca="1" si="234"/>
        <v>0</v>
      </c>
      <c r="BK381" s="174">
        <f t="shared" ca="1" si="234"/>
        <v>0</v>
      </c>
      <c r="BL381" s="174">
        <f t="shared" ca="1" si="234"/>
        <v>0</v>
      </c>
      <c r="BM381" s="174">
        <f t="shared" ca="1" si="234"/>
        <v>0</v>
      </c>
      <c r="BN381" s="174">
        <f t="shared" ca="1" si="234"/>
        <v>0</v>
      </c>
      <c r="BO381" s="174">
        <f t="shared" ca="1" si="234"/>
        <v>0</v>
      </c>
      <c r="BP381" s="174">
        <f t="shared" ca="1" si="234"/>
        <v>0</v>
      </c>
      <c r="BQ381" s="174">
        <f t="shared" ca="1" si="234"/>
        <v>0</v>
      </c>
      <c r="BR381" s="174">
        <f t="shared" ca="1" si="234"/>
        <v>0</v>
      </c>
      <c r="BS381" s="177">
        <f t="shared" ca="1" si="210"/>
        <v>0</v>
      </c>
      <c r="BT381" s="175"/>
      <c r="BU381" s="178">
        <f ca="1">IF(NOT(debteliminator),0,IF(OR(E$11=0,W380+AM381-BD381&lt;=E$11),0,MIN(W380+AM381-BD381-E$11,$C381)))</f>
        <v>0</v>
      </c>
      <c r="BV381" s="174">
        <f ca="1">IF(NOT(debteliminator),0,IF(OR(F$11=0,X380+AN381-BE381&lt;=F$11),0,MIN(X380+AN381-BE381-F$11,$C381-SUM($BU381:BU381))))</f>
        <v>0</v>
      </c>
      <c r="BW381" s="174">
        <f ca="1">IF(NOT(debteliminator),0,IF(OR(G$11=0,Y380+AO381-BF381&lt;=G$11),0,MIN(Y380+AO381-BF381-G$11,$C381-SUM($BU381:BV381))))</f>
        <v>0</v>
      </c>
      <c r="BX381" s="174">
        <f ca="1">IF(NOT(debteliminator),0,IF(OR(H$11=0,Z380+AP381-BG381&lt;=H$11),0,MIN(Z380+AP381-BG381-H$11,$C381-SUM($BU381:BW381))))</f>
        <v>0</v>
      </c>
      <c r="BY381" s="174">
        <f ca="1">IF(NOT(debteliminator),0,IF(OR(I$11=0,AA380+AQ381-BH381&lt;=I$11),0,MIN(AA380+AQ381-BH381-I$11,$C381-SUM($BU381:BX381))))</f>
        <v>0</v>
      </c>
      <c r="BZ381" s="174">
        <f ca="1">IF(NOT(debteliminator),0,IF(OR(J$11=0,AB380+AR381-BI381&lt;=J$11),0,MIN(AB380+AR381-BI381-J$11,$C381-SUM($BU381:BY381))))</f>
        <v>0</v>
      </c>
      <c r="CA381" s="174">
        <f ca="1">IF(NOT(debteliminator),0,IF(OR(K$11=0,AC380+AS381-BJ381&lt;=K$11),0,MIN(AC380+AS381-BJ381-K$11,$C381-SUM($BU381:BZ381))))</f>
        <v>0</v>
      </c>
      <c r="CB381" s="174">
        <f ca="1">IF(NOT(debteliminator),0,IF(OR(L$11=0,AD380+AT381-BK381&lt;=L$11),0,MIN(AD380+AT381-BK381-L$11,$C381-SUM($BU381:CA381))))</f>
        <v>0</v>
      </c>
      <c r="CC381" s="174">
        <f ca="1">IF(NOT(debteliminator),0,IF(OR(M$11=0,AE380+AU381-BL381&lt;=M$11),0,MIN(AE380+AU381-BL381-M$11,$C381-SUM($BU381:CB381))))</f>
        <v>0</v>
      </c>
      <c r="CD381" s="174">
        <f ca="1">IF(NOT(debteliminator),0,IF(OR(N$11=0,AF380+AV381-BM381&lt;=N$11),0,MIN(AF380+AV381-BM381-N$11,$C381-SUM($BU381:CC381))))</f>
        <v>0</v>
      </c>
      <c r="CE381" s="174">
        <f ca="1">IF(NOT(debteliminator),0,IF(OR(O$11=0,AG380+AW381-BN381&lt;=O$11),0,MIN(AG380+AW381-BN381-O$11,$C381-SUM($BU381:CD381))))</f>
        <v>0</v>
      </c>
      <c r="CF381" s="174">
        <f ca="1">IF(NOT(debteliminator),0,IF(OR(P$11=0,AH380+AX381-BO381&lt;=P$11),0,MIN(AH380+AX381-BO381-P$11,$C381-SUM($BU381:CE381))))</f>
        <v>0</v>
      </c>
      <c r="CG381" s="174">
        <f ca="1">IF(NOT(debteliminator),0,IF(OR(Q$11=0,AI380+AY381-BP381&lt;=Q$11),0,MIN(AI380+AY381-BP381-Q$11,$C381-SUM($BU381:CF381))))</f>
        <v>0</v>
      </c>
      <c r="CH381" s="174">
        <f ca="1">IF(NOT(debteliminator),0,IF(OR(R$11=0,AJ380+AZ381-BQ381&lt;=R$11),0,MIN(AJ380+AZ381-BQ381-R$11,$C381-SUM($BU381:CG381))))</f>
        <v>0</v>
      </c>
      <c r="CI381" s="174">
        <f ca="1">IF(NOT(debteliminator),0,IF(OR(S$11=0,AK380+BA381-BR381&lt;=S$11),0,MIN(AK380+BA381-BR381-S$11,$C381-SUM($BU381:CH381))))</f>
        <v>0</v>
      </c>
      <c r="CJ381" s="177">
        <f t="shared" ca="1" si="211"/>
        <v>0</v>
      </c>
      <c r="CL381" s="178">
        <f t="shared" ca="1" si="214"/>
        <v>0</v>
      </c>
      <c r="CM381" s="174">
        <f ca="1">IF(X380&lt;=0,0,IF($C381-$CJ381&lt;=SUM($CL381:CL381),0,IF(BE381+$C381-$CJ381-SUM($CL381:CL381)&gt;X380+AN381,X380+AN381-BE381,$C381-$CJ381-SUM($CL381:CL381))))</f>
        <v>0</v>
      </c>
      <c r="CN381" s="174">
        <f ca="1">IF(Y380&lt;=0,0,IF($C381-$CJ381&lt;=SUM($CL381:CM381),0,IF(BF381+$C381-$CJ381-SUM($CL381:CM381)&gt;Y380+AO381,Y380+AO381-BF381,$C381-$CJ381-SUM($CL381:CM381))))</f>
        <v>0</v>
      </c>
      <c r="CO381" s="174">
        <f ca="1">IF(Z380&lt;=0,0,IF($C381-$CJ381&lt;=SUM($CL381:CN381),0,IF(BG381+$C381-$CJ381-SUM($CL381:CN381)&gt;Z380+AP381,Z380+AP381-BG381,$C381-$CJ381-SUM($CL381:CN381))))</f>
        <v>0</v>
      </c>
      <c r="CP381" s="174">
        <f ca="1">IF(AA380&lt;=0,0,IF($C381-$CJ381&lt;=SUM($CL381:CO381),0,IF(BH381+$C381-$CJ381-SUM($CL381:CO381)&gt;AA380+AQ381,AA380+AQ381-BH381,$C381-$CJ381-SUM($CL381:CO381))))</f>
        <v>0</v>
      </c>
      <c r="CQ381" s="174">
        <f ca="1">IF(AB380&lt;=0,0,IF($C381-$CJ381&lt;=SUM($CL381:CP381),0,IF(BI381+$C381-$CJ381-SUM($CL381:CP381)&gt;AB380+AR381,AB380+AR381-BI381,$C381-$CJ381-SUM($CL381:CP381))))</f>
        <v>0</v>
      </c>
      <c r="CR381" s="174">
        <f ca="1">IF(AC380&lt;=0,0,IF($C381-$CJ381&lt;=SUM($CL381:CQ381),0,IF(BJ381+$C381-$CJ381-SUM($CL381:CQ381)&gt;AC380+AS381,AC380+AS381-BJ381,$C381-$CJ381-SUM($CL381:CQ381))))</f>
        <v>0</v>
      </c>
      <c r="CS381" s="174">
        <f ca="1">IF(AD380&lt;=0,0,IF($C381-$CJ381&lt;=SUM($CL381:CR381),0,IF(BK381+$C381-$CJ381-SUM($CL381:CR381)&gt;AD380+AT381,AD380+AT381-BK381,$C381-$CJ381-SUM($CL381:CR381))))</f>
        <v>0</v>
      </c>
      <c r="CT381" s="174">
        <f ca="1">IF(AE380&lt;=0,0,IF($C381-$CJ381&lt;=SUM($CL381:CS381),0,IF(BL381+$C381-$CJ381-SUM($CL381:CS381)&gt;AE380+AU381,AE380+AU381-BL381,$C381-$CJ381-SUM($CL381:CS381))))</f>
        <v>0</v>
      </c>
      <c r="CU381" s="174">
        <f ca="1">IF(AF380&lt;=0,0,IF($C381-$CJ381&lt;=SUM($CL381:CT381),0,IF(BM381+$C381-$CJ381-SUM($CL381:CT381)&gt;AF380+AV381,AF380+AV381-BM381,$C381-$CJ381-SUM($CL381:CT381))))</f>
        <v>0</v>
      </c>
      <c r="CV381" s="174">
        <f ca="1">IF(AG380&lt;=0,0,IF($C381-$CJ381&lt;=SUM($CL381:CU381),0,IF(BN381+$C381-$CJ381-SUM($CL381:CU381)&gt;AG380+AW381,AG380+AW381-BN381,$C381-$CJ381-SUM($CL381:CU381))))</f>
        <v>0</v>
      </c>
      <c r="CW381" s="174">
        <f ca="1">IF(AH380&lt;=0,0,IF($C381-$CJ381&lt;=SUM($CL381:CV381),0,IF(BO381+$C381-$CJ381-SUM($CL381:CV381)&gt;AH380+AX381,AH380+AX381-BO381,$C381-$CJ381-SUM($CL381:CV381))))</f>
        <v>0</v>
      </c>
      <c r="CX381" s="174">
        <f ca="1">IF(AI380&lt;=0,0,IF($C381-$CJ381&lt;=SUM($CL381:CW381),0,IF(BP381+$C381-$CJ381-SUM($CL381:CW381)&gt;AI380+AY381,AI380+AY381-BP381,$C381-$CJ381-SUM($CL381:CW381))))</f>
        <v>0</v>
      </c>
      <c r="CY381" s="174">
        <f ca="1">IF(AJ380&lt;=0,0,IF($C381-$CJ381&lt;=SUM($CL381:CX381),0,IF(BQ381+$C381-$CJ381-SUM($CL381:CX381)&gt;AJ380+AZ381,AJ380+AZ381-BQ381,$C381-$CJ381-SUM($CL381:CX381))))</f>
        <v>0</v>
      </c>
      <c r="CZ381" s="174">
        <f ca="1">IF(AK380&lt;=0,0,IF($C381-$CJ381&lt;=SUM($CL381:CY381),0,IF(BR381+$C381-$CJ381-SUM($CL381:CY381)&gt;AK380+BA381,AK380+BA381-BR381,$C381-$CJ381-SUM($CL381:CY381))))</f>
        <v>0</v>
      </c>
      <c r="DA381" s="176"/>
      <c r="DB381" s="176"/>
    </row>
    <row r="382" spans="1:109">
      <c r="A382" s="71"/>
      <c r="B382" s="71"/>
      <c r="C382" s="78"/>
      <c r="D382" s="78"/>
      <c r="E382" s="78"/>
      <c r="F382" s="78"/>
      <c r="G382" s="78"/>
      <c r="H382" s="78"/>
      <c r="I382" s="78"/>
      <c r="J382" s="78"/>
      <c r="K382" s="78"/>
      <c r="L382" s="78"/>
      <c r="M382" s="78"/>
      <c r="N382" s="78"/>
      <c r="O382" s="78"/>
      <c r="P382" s="78"/>
      <c r="Q382" s="78"/>
      <c r="R382" s="78"/>
      <c r="S382" s="78"/>
      <c r="T382" s="78"/>
      <c r="U382" s="78"/>
      <c r="V382" s="180"/>
      <c r="W382" s="181"/>
      <c r="X382" s="181"/>
      <c r="Y382" s="181"/>
      <c r="Z382" s="181"/>
      <c r="AA382" s="181"/>
      <c r="AB382" s="181"/>
      <c r="AC382" s="181"/>
      <c r="AD382" s="181"/>
      <c r="AE382" s="181"/>
      <c r="AF382" s="181"/>
      <c r="AG382" s="181"/>
      <c r="AH382" s="181"/>
      <c r="AI382" s="181"/>
      <c r="AJ382" s="181"/>
      <c r="AK382" s="181"/>
      <c r="AL382" s="182"/>
      <c r="AM382" s="181"/>
      <c r="AN382" s="181"/>
      <c r="AO382" s="181"/>
      <c r="AP382" s="181"/>
      <c r="AQ382" s="181"/>
      <c r="AR382" s="181"/>
      <c r="AS382" s="181"/>
      <c r="AT382" s="181"/>
      <c r="AU382" s="181"/>
      <c r="AV382" s="181"/>
      <c r="AW382" s="181"/>
      <c r="AX382" s="181"/>
      <c r="AY382" s="181"/>
      <c r="AZ382" s="181"/>
      <c r="BA382" s="181"/>
      <c r="BB382" s="183"/>
      <c r="BC382" s="181"/>
      <c r="BD382" s="181"/>
      <c r="BE382" s="181"/>
      <c r="BF382" s="181"/>
      <c r="BG382" s="181"/>
      <c r="BH382" s="181"/>
      <c r="BI382" s="181"/>
      <c r="BJ382" s="181"/>
      <c r="BK382" s="181"/>
      <c r="BL382" s="181"/>
      <c r="BM382" s="181"/>
      <c r="BN382" s="181"/>
      <c r="BO382" s="181"/>
      <c r="BP382" s="181"/>
      <c r="BQ382" s="181"/>
      <c r="BR382" s="181"/>
      <c r="BS382" s="183"/>
      <c r="BT382" s="183"/>
      <c r="BU382" s="181"/>
      <c r="BV382" s="181"/>
      <c r="BW382" s="181"/>
      <c r="BX382" s="181"/>
      <c r="BY382" s="181"/>
      <c r="BZ382" s="181"/>
      <c r="CA382" s="181"/>
      <c r="CB382" s="181"/>
      <c r="CC382" s="181"/>
      <c r="CD382" s="181"/>
      <c r="CE382" s="181"/>
      <c r="CF382" s="181"/>
      <c r="CG382" s="181"/>
      <c r="CH382" s="181"/>
      <c r="CI382" s="181"/>
      <c r="CJ382" s="183"/>
      <c r="CK382" s="78"/>
      <c r="CL382" s="181"/>
      <c r="CM382" s="181"/>
      <c r="CN382" s="181"/>
      <c r="CO382" s="181"/>
      <c r="CP382" s="181"/>
      <c r="CQ382" s="181"/>
      <c r="CR382" s="181"/>
      <c r="CS382" s="181"/>
      <c r="CT382" s="181"/>
      <c r="CU382" s="181"/>
      <c r="CV382" s="181"/>
      <c r="CW382" s="181"/>
      <c r="CX382" s="181"/>
      <c r="CY382" s="181"/>
      <c r="CZ382" s="181"/>
      <c r="DA382" s="184"/>
      <c r="DB382" s="184"/>
      <c r="DC382" s="98"/>
      <c r="DD382" s="98"/>
      <c r="DE382" s="98"/>
    </row>
    <row r="383" spans="1:109">
      <c r="V383" s="185"/>
      <c r="W383" s="176"/>
      <c r="X383" s="176"/>
      <c r="Y383" s="176"/>
      <c r="Z383" s="176"/>
      <c r="AA383" s="176"/>
      <c r="AB383" s="176"/>
      <c r="AC383" s="176"/>
      <c r="AD383" s="176"/>
      <c r="AE383" s="176"/>
      <c r="AF383" s="176"/>
      <c r="AG383" s="176"/>
      <c r="AH383" s="176"/>
      <c r="AI383" s="176"/>
      <c r="AJ383" s="176"/>
      <c r="AK383" s="176"/>
      <c r="AL383" s="186"/>
      <c r="AM383" s="176"/>
      <c r="AN383" s="176"/>
      <c r="AO383" s="176"/>
      <c r="AP383" s="176"/>
      <c r="AQ383" s="176"/>
      <c r="AR383" s="176"/>
      <c r="AS383" s="176"/>
      <c r="AT383" s="176"/>
      <c r="AU383" s="176"/>
      <c r="AV383" s="176"/>
      <c r="AW383" s="176"/>
      <c r="AX383" s="176"/>
      <c r="AY383" s="176"/>
      <c r="AZ383" s="176"/>
      <c r="BA383" s="176"/>
      <c r="BB383" s="187"/>
      <c r="BC383" s="176"/>
      <c r="BD383" s="176"/>
      <c r="BE383" s="176"/>
      <c r="BF383" s="176"/>
      <c r="BG383" s="176"/>
      <c r="BH383" s="176"/>
      <c r="BI383" s="176"/>
      <c r="BJ383" s="176"/>
      <c r="BK383" s="176"/>
      <c r="BL383" s="176"/>
      <c r="BM383" s="176"/>
      <c r="BN383" s="176"/>
      <c r="BO383" s="176"/>
      <c r="BP383" s="176"/>
      <c r="BQ383" s="176"/>
      <c r="BR383" s="176"/>
      <c r="BS383" s="187"/>
      <c r="BT383" s="187"/>
      <c r="BU383" s="176"/>
      <c r="BV383" s="176"/>
      <c r="BW383" s="176"/>
      <c r="BX383" s="176"/>
      <c r="BY383" s="176"/>
      <c r="BZ383" s="176"/>
      <c r="CA383" s="176"/>
      <c r="CB383" s="176"/>
      <c r="CC383" s="176"/>
      <c r="CD383" s="176"/>
      <c r="CE383" s="176"/>
      <c r="CF383" s="176"/>
      <c r="CG383" s="176"/>
      <c r="CH383" s="176"/>
      <c r="CI383" s="176"/>
      <c r="CJ383" s="187"/>
      <c r="CK383" s="98"/>
      <c r="CL383" s="176"/>
      <c r="CM383" s="176"/>
      <c r="CN383" s="176"/>
      <c r="CO383" s="176"/>
      <c r="CP383" s="176"/>
      <c r="CQ383" s="176"/>
      <c r="CR383" s="176"/>
      <c r="CS383" s="176"/>
      <c r="CT383" s="176"/>
      <c r="CU383" s="176"/>
      <c r="CV383" s="176"/>
      <c r="CW383" s="176"/>
      <c r="CX383" s="176"/>
      <c r="CY383" s="176"/>
      <c r="CZ383" s="176"/>
      <c r="DA383" s="176"/>
      <c r="DB383" s="176"/>
      <c r="DC383" s="98"/>
      <c r="DD383" s="98"/>
      <c r="DE383" s="98"/>
    </row>
    <row r="384" spans="1:109">
      <c r="V384" s="185"/>
      <c r="W384" s="176"/>
      <c r="X384" s="176"/>
      <c r="Y384" s="176"/>
      <c r="Z384" s="176"/>
      <c r="AA384" s="176"/>
      <c r="AB384" s="176"/>
      <c r="AC384" s="176"/>
      <c r="AD384" s="176"/>
      <c r="AE384" s="176"/>
      <c r="AF384" s="176"/>
      <c r="AG384" s="176"/>
      <c r="AH384" s="176"/>
      <c r="AI384" s="176"/>
      <c r="AJ384" s="176"/>
      <c r="AK384" s="176"/>
      <c r="AL384" s="186"/>
      <c r="AM384" s="176"/>
      <c r="AN384" s="176"/>
      <c r="AO384" s="176"/>
      <c r="AP384" s="176"/>
      <c r="AQ384" s="176"/>
      <c r="AR384" s="176"/>
      <c r="AS384" s="176"/>
      <c r="AT384" s="176"/>
      <c r="AU384" s="176"/>
      <c r="AV384" s="176"/>
      <c r="AW384" s="176"/>
      <c r="AX384" s="176"/>
      <c r="AY384" s="176"/>
      <c r="AZ384" s="176"/>
      <c r="BA384" s="176"/>
      <c r="BB384" s="187"/>
      <c r="BC384" s="176"/>
      <c r="BD384" s="176"/>
      <c r="BE384" s="176"/>
      <c r="BF384" s="176"/>
      <c r="BG384" s="176"/>
      <c r="BH384" s="176"/>
      <c r="BI384" s="176"/>
      <c r="BJ384" s="176"/>
      <c r="BK384" s="176"/>
      <c r="BL384" s="176"/>
      <c r="BM384" s="176"/>
      <c r="BN384" s="176"/>
      <c r="BO384" s="176"/>
      <c r="BP384" s="176"/>
      <c r="BQ384" s="176"/>
      <c r="BR384" s="176"/>
      <c r="BS384" s="187"/>
      <c r="BT384" s="187"/>
      <c r="BU384" s="176"/>
      <c r="BV384" s="176"/>
      <c r="BW384" s="176"/>
      <c r="BX384" s="176"/>
      <c r="BY384" s="176"/>
      <c r="BZ384" s="176"/>
      <c r="CA384" s="176"/>
      <c r="CB384" s="176"/>
      <c r="CC384" s="176"/>
      <c r="CD384" s="176"/>
      <c r="CE384" s="176"/>
      <c r="CF384" s="176"/>
      <c r="CG384" s="176"/>
      <c r="CH384" s="176"/>
      <c r="CI384" s="176"/>
      <c r="CJ384" s="187"/>
      <c r="CK384" s="98"/>
      <c r="CL384" s="176"/>
      <c r="CM384" s="176"/>
      <c r="CN384" s="176"/>
      <c r="CO384" s="176"/>
      <c r="CP384" s="176"/>
      <c r="CQ384" s="176"/>
      <c r="CR384" s="176"/>
      <c r="CS384" s="176"/>
      <c r="CT384" s="176"/>
      <c r="CU384" s="176"/>
      <c r="CV384" s="176"/>
      <c r="CW384" s="176"/>
      <c r="CX384" s="176"/>
      <c r="CY384" s="176"/>
      <c r="CZ384" s="176"/>
      <c r="DA384" s="176"/>
      <c r="DB384" s="176"/>
      <c r="DC384" s="98"/>
      <c r="DD384" s="98"/>
      <c r="DE384" s="98"/>
    </row>
    <row r="385" spans="22:106">
      <c r="V385" s="98"/>
      <c r="W385" s="98"/>
      <c r="X385" s="98"/>
      <c r="Y385" s="98"/>
      <c r="Z385" s="98"/>
      <c r="AA385" s="98"/>
      <c r="AB385" s="98"/>
      <c r="AC385" s="98"/>
      <c r="AD385" s="98"/>
      <c r="AE385" s="98"/>
      <c r="AF385" s="98"/>
      <c r="AG385" s="98"/>
      <c r="AH385" s="98"/>
      <c r="AI385" s="98"/>
      <c r="AJ385" s="98"/>
      <c r="AK385" s="98"/>
      <c r="AL385" s="98"/>
      <c r="AM385" s="98"/>
      <c r="AN385" s="98"/>
      <c r="AO385" s="98"/>
      <c r="AP385" s="98"/>
      <c r="AQ385" s="98"/>
      <c r="AR385" s="98"/>
      <c r="AS385" s="98"/>
      <c r="AT385" s="98"/>
      <c r="AU385" s="98"/>
      <c r="AV385" s="98"/>
      <c r="AW385" s="98"/>
      <c r="AX385" s="98"/>
      <c r="AY385" s="98"/>
      <c r="AZ385" s="98"/>
      <c r="BA385" s="98"/>
      <c r="BB385" s="98"/>
      <c r="BC385" s="98"/>
      <c r="BD385" s="98"/>
      <c r="BE385" s="98"/>
      <c r="BF385" s="98"/>
      <c r="BG385" s="98"/>
      <c r="BH385" s="98"/>
      <c r="BI385" s="98"/>
      <c r="BJ385" s="98"/>
      <c r="BK385" s="98"/>
      <c r="BL385" s="98"/>
      <c r="BM385" s="98"/>
      <c r="BN385" s="98"/>
      <c r="BO385" s="98"/>
      <c r="BP385" s="98"/>
      <c r="BQ385" s="98"/>
      <c r="BR385" s="98"/>
      <c r="BS385" s="98"/>
      <c r="BT385" s="98"/>
      <c r="BU385" s="176"/>
      <c r="BV385" s="176"/>
      <c r="BW385" s="176"/>
      <c r="BX385" s="176"/>
      <c r="BY385" s="176"/>
      <c r="BZ385" s="176"/>
      <c r="CA385" s="176"/>
      <c r="CB385" s="176"/>
      <c r="CC385" s="176"/>
      <c r="CD385" s="176"/>
      <c r="CE385" s="176"/>
      <c r="CF385" s="176"/>
      <c r="CG385" s="176"/>
      <c r="CH385" s="176"/>
      <c r="CI385" s="176"/>
      <c r="CJ385" s="187"/>
      <c r="CK385" s="98"/>
      <c r="CL385" s="176"/>
      <c r="CM385" s="176"/>
      <c r="CN385" s="176"/>
      <c r="CO385" s="176"/>
      <c r="CP385" s="176"/>
      <c r="CQ385" s="176"/>
      <c r="CR385" s="176"/>
      <c r="CS385" s="174"/>
      <c r="CT385" s="174"/>
      <c r="CU385" s="174"/>
      <c r="CV385" s="174"/>
      <c r="CW385" s="174"/>
      <c r="CX385" s="174"/>
      <c r="CY385" s="174"/>
      <c r="CZ385" s="174"/>
      <c r="DA385" s="174"/>
      <c r="DB385" s="174"/>
    </row>
  </sheetData>
  <sheetProtection password="8F73" sheet="1" objects="1" scenarios="1" formatCells="0"/>
  <dataConsolidate/>
  <mergeCells count="3">
    <mergeCell ref="E20:F20"/>
    <mergeCell ref="E22:F22"/>
    <mergeCell ref="A3:F3"/>
  </mergeCells>
  <conditionalFormatting sqref="V25:V384 X382:X384">
    <cfRule type="cellIs" dxfId="36" priority="2" stopIfTrue="1" operator="greaterThan">
      <formula>$E$7</formula>
    </cfRule>
  </conditionalFormatting>
  <hyperlinks>
    <hyperlink ref="A3" r:id="rId1"/>
    <hyperlink ref="A3:E3" r:id="rId2" display="https://www.CreditScoreMaestro.com/Calculators/credit-repair.html"/>
  </hyperlinks>
  <pageMargins left="0.7" right="0.7" top="0.75" bottom="0.75" header="0.3" footer="0.3"/>
  <pageSetup orientation="portrait" horizontalDpi="300" verticalDpi="300" r:id="rId3"/>
  <drawing r:id="rId4"/>
  <legacyDrawing r:id="rId5"/>
</worksheet>
</file>

<file path=xl/worksheets/sheet5.xml><?xml version="1.0" encoding="utf-8"?>
<worksheet xmlns="http://schemas.openxmlformats.org/spreadsheetml/2006/main" xmlns:r="http://schemas.openxmlformats.org/officeDocument/2006/relationships">
  <dimension ref="A5:U66"/>
  <sheetViews>
    <sheetView workbookViewId="0">
      <selection activeCell="E80" sqref="E80"/>
    </sheetView>
  </sheetViews>
  <sheetFormatPr defaultRowHeight="15"/>
  <cols>
    <col min="1" max="1" width="22.85546875" customWidth="1"/>
    <col min="7" max="7" width="13" customWidth="1"/>
  </cols>
  <sheetData>
    <row r="5" spans="1:21">
      <c r="A5" s="16" t="s">
        <v>69</v>
      </c>
    </row>
    <row r="6" spans="1:21">
      <c r="A6" t="s">
        <v>70</v>
      </c>
      <c r="B6" s="24">
        <v>1</v>
      </c>
      <c r="C6" s="24">
        <f>B6+1</f>
        <v>2</v>
      </c>
      <c r="D6" s="24">
        <f t="shared" ref="D6:U6" si="0">C6+1</f>
        <v>3</v>
      </c>
      <c r="E6" s="24">
        <f t="shared" si="0"/>
        <v>4</v>
      </c>
      <c r="F6" s="24">
        <f t="shared" si="0"/>
        <v>5</v>
      </c>
      <c r="G6" s="24">
        <f t="shared" si="0"/>
        <v>6</v>
      </c>
      <c r="H6" s="24">
        <f t="shared" si="0"/>
        <v>7</v>
      </c>
      <c r="I6" s="24">
        <f t="shared" si="0"/>
        <v>8</v>
      </c>
      <c r="J6" s="24">
        <f t="shared" si="0"/>
        <v>9</v>
      </c>
      <c r="K6" s="24">
        <f t="shared" si="0"/>
        <v>10</v>
      </c>
      <c r="L6" s="24">
        <f t="shared" si="0"/>
        <v>11</v>
      </c>
      <c r="M6" s="24">
        <f t="shared" si="0"/>
        <v>12</v>
      </c>
      <c r="N6" s="24">
        <f t="shared" si="0"/>
        <v>13</v>
      </c>
      <c r="O6" s="24">
        <f t="shared" si="0"/>
        <v>14</v>
      </c>
      <c r="P6" s="24">
        <f t="shared" si="0"/>
        <v>15</v>
      </c>
      <c r="Q6" s="24">
        <f t="shared" si="0"/>
        <v>16</v>
      </c>
      <c r="R6" s="24">
        <f t="shared" si="0"/>
        <v>17</v>
      </c>
      <c r="S6" s="24">
        <f t="shared" si="0"/>
        <v>18</v>
      </c>
      <c r="T6" s="24">
        <f t="shared" si="0"/>
        <v>19</v>
      </c>
      <c r="U6" s="24">
        <f t="shared" si="0"/>
        <v>20</v>
      </c>
    </row>
    <row r="7" spans="1:21">
      <c r="A7" t="s">
        <v>28</v>
      </c>
      <c r="B7" t="str">
        <f t="array" ref="B7:U7">TRANSPOSE('Debt Reduction Calc.'!B10:B24)</f>
        <v>HSBC</v>
      </c>
      <c r="C7" t="str">
        <v>Bank of America</v>
      </c>
      <c r="D7" t="str">
        <v>CITI</v>
      </c>
      <c r="E7" t="str">
        <v>HomeDepo</v>
      </c>
      <c r="F7" t="str">
        <v>First National Bank</v>
      </c>
      <c r="G7">
        <v>0</v>
      </c>
      <c r="H7">
        <v>0</v>
      </c>
      <c r="I7">
        <v>0</v>
      </c>
      <c r="J7">
        <v>0</v>
      </c>
      <c r="K7">
        <v>0</v>
      </c>
      <c r="L7">
        <v>0</v>
      </c>
      <c r="M7">
        <v>0</v>
      </c>
      <c r="N7">
        <v>0</v>
      </c>
      <c r="O7">
        <v>0</v>
      </c>
      <c r="P7">
        <v>0</v>
      </c>
      <c r="Q7" t="e">
        <v>#N/A</v>
      </c>
      <c r="R7" t="e">
        <v>#N/A</v>
      </c>
      <c r="S7" t="e">
        <v>#N/A</v>
      </c>
      <c r="T7" t="e">
        <v>#N/A</v>
      </c>
      <c r="U7" t="e">
        <v>#N/A</v>
      </c>
    </row>
    <row r="8" spans="1:21">
      <c r="A8" t="s">
        <v>29</v>
      </c>
      <c r="B8">
        <f t="array" ref="B8:U8">TRANSPOSE('Debt Reduction Calc.'!C10:C24)</f>
        <v>2000</v>
      </c>
      <c r="C8">
        <v>2800</v>
      </c>
      <c r="D8">
        <v>5000</v>
      </c>
      <c r="E8">
        <v>5250</v>
      </c>
      <c r="F8">
        <v>18000</v>
      </c>
      <c r="G8">
        <v>0</v>
      </c>
      <c r="H8">
        <v>0</v>
      </c>
      <c r="I8">
        <v>0</v>
      </c>
      <c r="J8">
        <v>0</v>
      </c>
      <c r="K8">
        <v>0</v>
      </c>
      <c r="L8">
        <v>0</v>
      </c>
      <c r="M8">
        <v>0</v>
      </c>
      <c r="N8">
        <v>0</v>
      </c>
      <c r="O8">
        <v>0</v>
      </c>
      <c r="P8">
        <v>0</v>
      </c>
      <c r="Q8" t="e">
        <v>#N/A</v>
      </c>
      <c r="R8" t="e">
        <v>#N/A</v>
      </c>
      <c r="S8" t="e">
        <v>#N/A</v>
      </c>
      <c r="T8" t="e">
        <v>#N/A</v>
      </c>
      <c r="U8" t="e">
        <v>#N/A</v>
      </c>
    </row>
    <row r="9" spans="1:21">
      <c r="A9" t="s">
        <v>71</v>
      </c>
      <c r="B9" s="26">
        <f t="array" ref="B9:U9">TRANSPOSE('Debt Reduction Calc.'!D10:D24)</f>
        <v>0.12</v>
      </c>
      <c r="C9" s="26">
        <v>0.15</v>
      </c>
      <c r="D9" s="26">
        <v>0.14499999999999999</v>
      </c>
      <c r="E9" s="26">
        <v>0.18990000000000001</v>
      </c>
      <c r="F9" s="26">
        <v>4.4999999999999998E-2</v>
      </c>
      <c r="G9" s="26">
        <v>0</v>
      </c>
      <c r="H9" s="26">
        <v>0</v>
      </c>
      <c r="I9" s="26">
        <v>0</v>
      </c>
      <c r="J9" s="26">
        <v>0</v>
      </c>
      <c r="K9" s="26">
        <v>0</v>
      </c>
      <c r="L9" s="26">
        <v>0</v>
      </c>
      <c r="M9" s="26">
        <v>0</v>
      </c>
      <c r="N9" s="26">
        <v>0</v>
      </c>
      <c r="O9" s="26">
        <v>0</v>
      </c>
      <c r="P9" s="26">
        <v>0</v>
      </c>
      <c r="Q9" s="26" t="e">
        <v>#N/A</v>
      </c>
      <c r="R9" s="26" t="e">
        <v>#N/A</v>
      </c>
      <c r="S9" s="26" t="e">
        <v>#N/A</v>
      </c>
      <c r="T9" s="26" t="e">
        <v>#N/A</v>
      </c>
      <c r="U9" s="26" t="e">
        <v>#N/A</v>
      </c>
    </row>
    <row r="10" spans="1:21">
      <c r="A10" t="s">
        <v>31</v>
      </c>
      <c r="B10" s="25">
        <f t="array" ref="B10:U10">TRANSPOSE('Debt Reduction Calc.'!F10:F24)</f>
        <v>0</v>
      </c>
      <c r="C10" s="25">
        <v>0</v>
      </c>
      <c r="D10" s="25">
        <v>0</v>
      </c>
      <c r="E10" s="25">
        <v>0</v>
      </c>
      <c r="F10" s="25">
        <v>0</v>
      </c>
      <c r="G10" s="25">
        <v>0</v>
      </c>
      <c r="H10" s="25">
        <v>0</v>
      </c>
      <c r="I10" s="25">
        <v>0</v>
      </c>
      <c r="J10" s="25">
        <v>0</v>
      </c>
      <c r="K10" s="25">
        <v>0</v>
      </c>
      <c r="L10" s="25">
        <v>0</v>
      </c>
      <c r="M10" s="25">
        <v>0</v>
      </c>
      <c r="N10" s="25">
        <v>0</v>
      </c>
      <c r="O10" s="25">
        <v>0</v>
      </c>
      <c r="P10" s="25">
        <v>0</v>
      </c>
      <c r="Q10" s="25" t="e">
        <v>#N/A</v>
      </c>
      <c r="R10" s="25" t="e">
        <v>#N/A</v>
      </c>
      <c r="S10" s="25" t="e">
        <v>#N/A</v>
      </c>
      <c r="T10" s="25" t="e">
        <v>#N/A</v>
      </c>
      <c r="U10" s="25" t="e">
        <v>#N/A</v>
      </c>
    </row>
    <row r="11" spans="1:21">
      <c r="A11" t="s">
        <v>72</v>
      </c>
      <c r="B11" t="b">
        <f>IF(AND(NOT(ISTEXT(B8)),B8&gt;0),TRUE,FALSE)</f>
        <v>1</v>
      </c>
      <c r="C11" t="b">
        <f t="shared" ref="C11:U11" si="1">IF(AND(NOT(ISTEXT(C8)),C8&gt;0),TRUE,FALSE)</f>
        <v>1</v>
      </c>
      <c r="D11" t="b">
        <f t="shared" si="1"/>
        <v>1</v>
      </c>
      <c r="E11" t="b">
        <f t="shared" si="1"/>
        <v>1</v>
      </c>
      <c r="F11" t="b">
        <f t="shared" si="1"/>
        <v>1</v>
      </c>
      <c r="G11" t="b">
        <f t="shared" si="1"/>
        <v>0</v>
      </c>
      <c r="H11" t="b">
        <f t="shared" si="1"/>
        <v>0</v>
      </c>
      <c r="I11" t="b">
        <f t="shared" si="1"/>
        <v>0</v>
      </c>
      <c r="J11" t="b">
        <f t="shared" si="1"/>
        <v>0</v>
      </c>
      <c r="K11" t="b">
        <f t="shared" si="1"/>
        <v>0</v>
      </c>
      <c r="L11" t="b">
        <f t="shared" si="1"/>
        <v>0</v>
      </c>
      <c r="M11" t="b">
        <f t="shared" si="1"/>
        <v>0</v>
      </c>
      <c r="N11" t="b">
        <f t="shared" si="1"/>
        <v>0</v>
      </c>
      <c r="O11" t="b">
        <f t="shared" si="1"/>
        <v>0</v>
      </c>
      <c r="P11" t="b">
        <f t="shared" si="1"/>
        <v>0</v>
      </c>
      <c r="Q11" t="e">
        <f t="shared" si="1"/>
        <v>#N/A</v>
      </c>
      <c r="R11" t="e">
        <f t="shared" si="1"/>
        <v>#N/A</v>
      </c>
      <c r="S11" t="e">
        <f t="shared" si="1"/>
        <v>#N/A</v>
      </c>
      <c r="T11" t="e">
        <f t="shared" si="1"/>
        <v>#N/A</v>
      </c>
      <c r="U11" t="e">
        <f t="shared" si="1"/>
        <v>#N/A</v>
      </c>
    </row>
    <row r="12" spans="1:21">
      <c r="A12" s="17" t="s">
        <v>73</v>
      </c>
      <c r="B12">
        <v>20</v>
      </c>
    </row>
    <row r="14" spans="1:21">
      <c r="A14" s="16" t="s">
        <v>74</v>
      </c>
    </row>
    <row r="15" spans="1:21">
      <c r="A15" t="s">
        <v>70</v>
      </c>
      <c r="B15" s="24">
        <f>INDEX(B6:U6,1,MATCH(TRUE,B11:U11,0))</f>
        <v>1</v>
      </c>
      <c r="C15" s="24">
        <f ca="1">INDEX(OFFSET($B6,0,B15,1,$B$12-B15),1,MATCH(TRUE,OFFSET($B11,0,B15,1,$B$12-B15),0))</f>
        <v>2</v>
      </c>
      <c r="D15" s="24">
        <f t="shared" ref="D15:U15" ca="1" si="2">INDEX(OFFSET($B6,0,C15,1,$B$12-C15),1,MATCH(TRUE,OFFSET($B11,0,C15,1,$B$12-C15),0))</f>
        <v>3</v>
      </c>
      <c r="E15" s="24">
        <f t="shared" ca="1" si="2"/>
        <v>4</v>
      </c>
      <c r="F15" s="24">
        <f t="shared" ca="1" si="2"/>
        <v>5</v>
      </c>
      <c r="G15" s="24" t="e">
        <f t="shared" ca="1" si="2"/>
        <v>#N/A</v>
      </c>
      <c r="H15" s="24" t="e">
        <f t="shared" ca="1" si="2"/>
        <v>#N/A</v>
      </c>
      <c r="I15" s="24" t="e">
        <f t="shared" ca="1" si="2"/>
        <v>#N/A</v>
      </c>
      <c r="J15" s="24" t="e">
        <f t="shared" ca="1" si="2"/>
        <v>#N/A</v>
      </c>
      <c r="K15" s="24" t="e">
        <f t="shared" ca="1" si="2"/>
        <v>#N/A</v>
      </c>
      <c r="L15" s="24" t="e">
        <f t="shared" ca="1" si="2"/>
        <v>#N/A</v>
      </c>
      <c r="M15" s="24" t="e">
        <f t="shared" ca="1" si="2"/>
        <v>#N/A</v>
      </c>
      <c r="N15" s="24" t="e">
        <f t="shared" ca="1" si="2"/>
        <v>#N/A</v>
      </c>
      <c r="O15" s="24" t="e">
        <f t="shared" ca="1" si="2"/>
        <v>#N/A</v>
      </c>
      <c r="P15" s="24" t="e">
        <f t="shared" ca="1" si="2"/>
        <v>#N/A</v>
      </c>
      <c r="Q15" s="24" t="e">
        <f t="shared" ca="1" si="2"/>
        <v>#N/A</v>
      </c>
      <c r="R15" s="24" t="e">
        <f t="shared" ca="1" si="2"/>
        <v>#N/A</v>
      </c>
      <c r="S15" s="24" t="e">
        <f t="shared" ca="1" si="2"/>
        <v>#N/A</v>
      </c>
      <c r="T15" s="24" t="e">
        <f t="shared" ca="1" si="2"/>
        <v>#N/A</v>
      </c>
      <c r="U15" s="24" t="e">
        <f t="shared" ca="1" si="2"/>
        <v>#N/A</v>
      </c>
    </row>
    <row r="16" spans="1:21">
      <c r="A16" t="s">
        <v>28</v>
      </c>
      <c r="B16" t="str">
        <f>INDEX($B7:$U7,1,B$15)</f>
        <v>HSBC</v>
      </c>
      <c r="C16" t="str">
        <f t="shared" ref="C16:U19" ca="1" si="3">INDEX($B7:$U7,1,C$15)</f>
        <v>Bank of America</v>
      </c>
      <c r="D16" t="str">
        <f t="shared" ca="1" si="3"/>
        <v>CITI</v>
      </c>
      <c r="E16" t="str">
        <f t="shared" ca="1" si="3"/>
        <v>HomeDepo</v>
      </c>
      <c r="F16" t="str">
        <f t="shared" ca="1" si="3"/>
        <v>First National Bank</v>
      </c>
      <c r="G16" t="e">
        <f t="shared" ca="1" si="3"/>
        <v>#N/A</v>
      </c>
      <c r="H16" t="e">
        <f t="shared" ca="1" si="3"/>
        <v>#N/A</v>
      </c>
      <c r="I16" t="e">
        <f t="shared" ca="1" si="3"/>
        <v>#N/A</v>
      </c>
      <c r="J16" t="e">
        <f t="shared" ca="1" si="3"/>
        <v>#N/A</v>
      </c>
      <c r="K16" t="e">
        <f t="shared" ca="1" si="3"/>
        <v>#N/A</v>
      </c>
      <c r="L16" t="e">
        <f t="shared" ca="1" si="3"/>
        <v>#N/A</v>
      </c>
      <c r="M16" t="e">
        <f t="shared" ca="1" si="3"/>
        <v>#N/A</v>
      </c>
      <c r="N16" t="e">
        <f t="shared" ca="1" si="3"/>
        <v>#N/A</v>
      </c>
      <c r="O16" t="e">
        <f t="shared" ca="1" si="3"/>
        <v>#N/A</v>
      </c>
      <c r="P16" t="e">
        <f t="shared" ca="1" si="3"/>
        <v>#N/A</v>
      </c>
      <c r="Q16" t="e">
        <f t="shared" ca="1" si="3"/>
        <v>#N/A</v>
      </c>
      <c r="R16" t="e">
        <f t="shared" ca="1" si="3"/>
        <v>#N/A</v>
      </c>
      <c r="S16" t="e">
        <f t="shared" ca="1" si="3"/>
        <v>#N/A</v>
      </c>
      <c r="T16" t="e">
        <f t="shared" ca="1" si="3"/>
        <v>#N/A</v>
      </c>
      <c r="U16" t="e">
        <f t="shared" ca="1" si="3"/>
        <v>#N/A</v>
      </c>
    </row>
    <row r="17" spans="1:21">
      <c r="A17" t="s">
        <v>29</v>
      </c>
      <c r="B17">
        <f>INDEX($B8:$U8,1,B$15)</f>
        <v>2000</v>
      </c>
      <c r="C17">
        <f t="shared" ca="1" si="3"/>
        <v>2800</v>
      </c>
      <c r="D17">
        <f t="shared" ca="1" si="3"/>
        <v>5000</v>
      </c>
      <c r="E17">
        <f t="shared" ca="1" si="3"/>
        <v>5250</v>
      </c>
      <c r="F17">
        <f t="shared" ca="1" si="3"/>
        <v>18000</v>
      </c>
      <c r="G17" t="e">
        <f t="shared" ca="1" si="3"/>
        <v>#N/A</v>
      </c>
      <c r="H17" t="e">
        <f t="shared" ca="1" si="3"/>
        <v>#N/A</v>
      </c>
      <c r="I17" t="e">
        <f t="shared" ca="1" si="3"/>
        <v>#N/A</v>
      </c>
      <c r="J17" t="e">
        <f t="shared" ca="1" si="3"/>
        <v>#N/A</v>
      </c>
      <c r="K17" t="e">
        <f t="shared" ca="1" si="3"/>
        <v>#N/A</v>
      </c>
      <c r="L17" t="e">
        <f t="shared" ca="1" si="3"/>
        <v>#N/A</v>
      </c>
      <c r="M17" t="e">
        <f t="shared" ca="1" si="3"/>
        <v>#N/A</v>
      </c>
      <c r="N17" t="e">
        <f t="shared" ca="1" si="3"/>
        <v>#N/A</v>
      </c>
      <c r="O17" t="e">
        <f t="shared" ca="1" si="3"/>
        <v>#N/A</v>
      </c>
      <c r="P17" t="e">
        <f t="shared" ca="1" si="3"/>
        <v>#N/A</v>
      </c>
      <c r="Q17" t="e">
        <f t="shared" ca="1" si="3"/>
        <v>#N/A</v>
      </c>
      <c r="R17" t="e">
        <f t="shared" ca="1" si="3"/>
        <v>#N/A</v>
      </c>
      <c r="S17" t="e">
        <f t="shared" ca="1" si="3"/>
        <v>#N/A</v>
      </c>
      <c r="T17" t="e">
        <f t="shared" ca="1" si="3"/>
        <v>#N/A</v>
      </c>
      <c r="U17" t="e">
        <f t="shared" ca="1" si="3"/>
        <v>#N/A</v>
      </c>
    </row>
    <row r="18" spans="1:21">
      <c r="A18" t="s">
        <v>71</v>
      </c>
      <c r="B18">
        <f>INDEX($B9:$U9,1,B$15)</f>
        <v>0.12</v>
      </c>
      <c r="C18">
        <f t="shared" ca="1" si="3"/>
        <v>0.15</v>
      </c>
      <c r="D18">
        <f t="shared" ca="1" si="3"/>
        <v>0.14499999999999999</v>
      </c>
      <c r="E18">
        <f t="shared" ca="1" si="3"/>
        <v>0.18990000000000001</v>
      </c>
      <c r="F18">
        <f t="shared" ca="1" si="3"/>
        <v>4.4999999999999998E-2</v>
      </c>
      <c r="G18" t="e">
        <f t="shared" ca="1" si="3"/>
        <v>#N/A</v>
      </c>
      <c r="H18" t="e">
        <f t="shared" ca="1" si="3"/>
        <v>#N/A</v>
      </c>
      <c r="I18" t="e">
        <f t="shared" ca="1" si="3"/>
        <v>#N/A</v>
      </c>
      <c r="J18" t="e">
        <f t="shared" ca="1" si="3"/>
        <v>#N/A</v>
      </c>
      <c r="K18" t="e">
        <f t="shared" ca="1" si="3"/>
        <v>#N/A</v>
      </c>
      <c r="L18" t="e">
        <f t="shared" ca="1" si="3"/>
        <v>#N/A</v>
      </c>
      <c r="M18" t="e">
        <f t="shared" ca="1" si="3"/>
        <v>#N/A</v>
      </c>
      <c r="N18" t="e">
        <f t="shared" ca="1" si="3"/>
        <v>#N/A</v>
      </c>
      <c r="O18" t="e">
        <f t="shared" ca="1" si="3"/>
        <v>#N/A</v>
      </c>
      <c r="P18" t="e">
        <f t="shared" ca="1" si="3"/>
        <v>#N/A</v>
      </c>
      <c r="Q18" t="e">
        <f t="shared" ca="1" si="3"/>
        <v>#N/A</v>
      </c>
      <c r="R18" t="e">
        <f t="shared" ca="1" si="3"/>
        <v>#N/A</v>
      </c>
      <c r="S18" t="e">
        <f t="shared" ca="1" si="3"/>
        <v>#N/A</v>
      </c>
      <c r="T18" t="e">
        <f t="shared" ca="1" si="3"/>
        <v>#N/A</v>
      </c>
      <c r="U18" t="e">
        <f t="shared" ca="1" si="3"/>
        <v>#N/A</v>
      </c>
    </row>
    <row r="19" spans="1:21">
      <c r="A19" t="s">
        <v>31</v>
      </c>
      <c r="B19">
        <f>INDEX($B10:$U10,1,B$15)</f>
        <v>0</v>
      </c>
      <c r="C19">
        <f t="shared" ca="1" si="3"/>
        <v>0</v>
      </c>
      <c r="D19">
        <f t="shared" ca="1" si="3"/>
        <v>0</v>
      </c>
      <c r="E19">
        <f t="shared" ca="1" si="3"/>
        <v>0</v>
      </c>
      <c r="F19">
        <f t="shared" ca="1" si="3"/>
        <v>0</v>
      </c>
      <c r="G19" t="e">
        <f t="shared" ca="1" si="3"/>
        <v>#N/A</v>
      </c>
      <c r="H19" t="e">
        <f t="shared" ca="1" si="3"/>
        <v>#N/A</v>
      </c>
      <c r="I19" t="e">
        <f t="shared" ca="1" si="3"/>
        <v>#N/A</v>
      </c>
      <c r="J19" t="e">
        <f t="shared" ca="1" si="3"/>
        <v>#N/A</v>
      </c>
      <c r="K19" t="e">
        <f t="shared" ca="1" si="3"/>
        <v>#N/A</v>
      </c>
      <c r="L19" t="e">
        <f t="shared" ca="1" si="3"/>
        <v>#N/A</v>
      </c>
      <c r="M19" t="e">
        <f t="shared" ca="1" si="3"/>
        <v>#N/A</v>
      </c>
      <c r="N19" t="e">
        <f t="shared" ca="1" si="3"/>
        <v>#N/A</v>
      </c>
      <c r="O19" t="e">
        <f t="shared" ca="1" si="3"/>
        <v>#N/A</v>
      </c>
      <c r="P19" t="e">
        <f t="shared" ca="1" si="3"/>
        <v>#N/A</v>
      </c>
      <c r="Q19" t="e">
        <f t="shared" ca="1" si="3"/>
        <v>#N/A</v>
      </c>
      <c r="R19" t="e">
        <f t="shared" ca="1" si="3"/>
        <v>#N/A</v>
      </c>
      <c r="S19" t="e">
        <f t="shared" ca="1" si="3"/>
        <v>#N/A</v>
      </c>
      <c r="T19" t="e">
        <f t="shared" ca="1" si="3"/>
        <v>#N/A</v>
      </c>
      <c r="U19" t="e">
        <f t="shared" ca="1" si="3"/>
        <v>#N/A</v>
      </c>
    </row>
    <row r="20" spans="1:21">
      <c r="A20" s="17" t="s">
        <v>73</v>
      </c>
      <c r="B20">
        <f>COUNTIF(B11:U11,TRUE)</f>
        <v>5</v>
      </c>
    </row>
    <row r="21" spans="1:21">
      <c r="A21" s="20" t="s">
        <v>75</v>
      </c>
      <c r="B21" s="20">
        <f t="shared" ref="B21:U21" ca="1" si="4">IF(ISERROR(B16),$B$12+1,RANK(B17,OFFSET($B17,0,0,1,$B$20),-1))</f>
        <v>1</v>
      </c>
      <c r="C21" s="20">
        <f t="shared" ca="1" si="4"/>
        <v>2</v>
      </c>
      <c r="D21" s="20">
        <f t="shared" ca="1" si="4"/>
        <v>3</v>
      </c>
      <c r="E21" s="20">
        <f t="shared" ca="1" si="4"/>
        <v>4</v>
      </c>
      <c r="F21" s="20">
        <f t="shared" ca="1" si="4"/>
        <v>5</v>
      </c>
      <c r="G21" s="20">
        <f t="shared" ca="1" si="4"/>
        <v>21</v>
      </c>
      <c r="H21" s="20">
        <f t="shared" ca="1" si="4"/>
        <v>21</v>
      </c>
      <c r="I21" s="20">
        <f t="shared" ca="1" si="4"/>
        <v>21</v>
      </c>
      <c r="J21" s="20">
        <f t="shared" ca="1" si="4"/>
        <v>21</v>
      </c>
      <c r="K21" s="20">
        <f t="shared" ca="1" si="4"/>
        <v>21</v>
      </c>
      <c r="L21" s="20">
        <f t="shared" ca="1" si="4"/>
        <v>21</v>
      </c>
      <c r="M21" s="20">
        <f t="shared" ca="1" si="4"/>
        <v>21</v>
      </c>
      <c r="N21" s="20">
        <f t="shared" ca="1" si="4"/>
        <v>21</v>
      </c>
      <c r="O21" s="20">
        <f t="shared" ca="1" si="4"/>
        <v>21</v>
      </c>
      <c r="P21" s="20">
        <f t="shared" ca="1" si="4"/>
        <v>21</v>
      </c>
      <c r="Q21" s="20">
        <f t="shared" ca="1" si="4"/>
        <v>21</v>
      </c>
      <c r="R21" s="20">
        <f t="shared" ca="1" si="4"/>
        <v>21</v>
      </c>
      <c r="S21" s="20">
        <f t="shared" ca="1" si="4"/>
        <v>21</v>
      </c>
      <c r="T21" s="20">
        <f t="shared" ca="1" si="4"/>
        <v>21</v>
      </c>
      <c r="U21" s="20">
        <f t="shared" ca="1" si="4"/>
        <v>21</v>
      </c>
    </row>
    <row r="22" spans="1:21">
      <c r="A22" s="20" t="s">
        <v>76</v>
      </c>
      <c r="B22" s="20">
        <f t="shared" ref="B22:U22" ca="1" si="5">IF(ISERROR(B16),$B$12+1,RANK(B18,OFFSET($B18,0,0,1,$B$20)))</f>
        <v>4</v>
      </c>
      <c r="C22" s="20">
        <f t="shared" ca="1" si="5"/>
        <v>2</v>
      </c>
      <c r="D22" s="20">
        <f t="shared" ca="1" si="5"/>
        <v>3</v>
      </c>
      <c r="E22" s="20">
        <f t="shared" ca="1" si="5"/>
        <v>1</v>
      </c>
      <c r="F22" s="20">
        <f t="shared" ca="1" si="5"/>
        <v>5</v>
      </c>
      <c r="G22" s="20">
        <f t="shared" ca="1" si="5"/>
        <v>21</v>
      </c>
      <c r="H22" s="20">
        <f t="shared" ca="1" si="5"/>
        <v>21</v>
      </c>
      <c r="I22" s="20">
        <f t="shared" ca="1" si="5"/>
        <v>21</v>
      </c>
      <c r="J22" s="20">
        <f t="shared" ca="1" si="5"/>
        <v>21</v>
      </c>
      <c r="K22" s="20">
        <f t="shared" ca="1" si="5"/>
        <v>21</v>
      </c>
      <c r="L22" s="20">
        <f t="shared" ca="1" si="5"/>
        <v>21</v>
      </c>
      <c r="M22" s="20">
        <f t="shared" ca="1" si="5"/>
        <v>21</v>
      </c>
      <c r="N22" s="20">
        <f t="shared" ca="1" si="5"/>
        <v>21</v>
      </c>
      <c r="O22" s="20">
        <f t="shared" ca="1" si="5"/>
        <v>21</v>
      </c>
      <c r="P22" s="20">
        <f t="shared" ca="1" si="5"/>
        <v>21</v>
      </c>
      <c r="Q22" s="20">
        <f t="shared" ca="1" si="5"/>
        <v>21</v>
      </c>
      <c r="R22" s="20">
        <f t="shared" ca="1" si="5"/>
        <v>21</v>
      </c>
      <c r="S22" s="20">
        <f t="shared" ca="1" si="5"/>
        <v>21</v>
      </c>
      <c r="T22" s="20">
        <f t="shared" ca="1" si="5"/>
        <v>21</v>
      </c>
      <c r="U22" s="20">
        <f t="shared" ca="1" si="5"/>
        <v>21</v>
      </c>
    </row>
    <row r="23" spans="1:21">
      <c r="A23" s="20" t="s">
        <v>77</v>
      </c>
      <c r="B23" s="20">
        <f t="shared" ref="B23:U23" ca="1" si="6">IF(ISERROR(B16),$B$12+1,RANK(B19,OFFSET($B19,0,0,1,$B$20)))</f>
        <v>1</v>
      </c>
      <c r="C23" s="20">
        <f t="shared" ca="1" si="6"/>
        <v>1</v>
      </c>
      <c r="D23" s="20">
        <f t="shared" ca="1" si="6"/>
        <v>1</v>
      </c>
      <c r="E23" s="20">
        <f t="shared" ca="1" si="6"/>
        <v>1</v>
      </c>
      <c r="F23" s="20">
        <f t="shared" ca="1" si="6"/>
        <v>1</v>
      </c>
      <c r="G23" s="20">
        <f t="shared" ca="1" si="6"/>
        <v>21</v>
      </c>
      <c r="H23" s="20">
        <f t="shared" ca="1" si="6"/>
        <v>21</v>
      </c>
      <c r="I23" s="20">
        <f t="shared" ca="1" si="6"/>
        <v>21</v>
      </c>
      <c r="J23" s="20">
        <f t="shared" ca="1" si="6"/>
        <v>21</v>
      </c>
      <c r="K23" s="20">
        <f t="shared" ca="1" si="6"/>
        <v>21</v>
      </c>
      <c r="L23" s="20">
        <f t="shared" ca="1" si="6"/>
        <v>21</v>
      </c>
      <c r="M23" s="20">
        <f t="shared" ca="1" si="6"/>
        <v>21</v>
      </c>
      <c r="N23" s="20">
        <f t="shared" ca="1" si="6"/>
        <v>21</v>
      </c>
      <c r="O23" s="20">
        <f t="shared" ca="1" si="6"/>
        <v>21</v>
      </c>
      <c r="P23" s="20">
        <f t="shared" ca="1" si="6"/>
        <v>21</v>
      </c>
      <c r="Q23" s="20">
        <f t="shared" ca="1" si="6"/>
        <v>21</v>
      </c>
      <c r="R23" s="20">
        <f t="shared" ca="1" si="6"/>
        <v>21</v>
      </c>
      <c r="S23" s="20">
        <f t="shared" ca="1" si="6"/>
        <v>21</v>
      </c>
      <c r="T23" s="20">
        <f t="shared" ca="1" si="6"/>
        <v>21</v>
      </c>
      <c r="U23" s="20">
        <f t="shared" ca="1" si="6"/>
        <v>21</v>
      </c>
    </row>
    <row r="24" spans="1:21">
      <c r="A24" s="20" t="s">
        <v>78</v>
      </c>
      <c r="B24" s="20">
        <f t="shared" ref="B24:U24" ca="1" si="7">IF(ISERROR(B16),$B$12+1,RANK(B19,OFFSET($B19,0,0,1,$B$20),-1))</f>
        <v>1</v>
      </c>
      <c r="C24" s="20">
        <f t="shared" ca="1" si="7"/>
        <v>1</v>
      </c>
      <c r="D24" s="20">
        <f t="shared" ca="1" si="7"/>
        <v>1</v>
      </c>
      <c r="E24" s="20">
        <f t="shared" ca="1" si="7"/>
        <v>1</v>
      </c>
      <c r="F24" s="20">
        <f t="shared" ca="1" si="7"/>
        <v>1</v>
      </c>
      <c r="G24" s="20">
        <f t="shared" ca="1" si="7"/>
        <v>21</v>
      </c>
      <c r="H24" s="20">
        <f t="shared" ca="1" si="7"/>
        <v>21</v>
      </c>
      <c r="I24" s="20">
        <f t="shared" ca="1" si="7"/>
        <v>21</v>
      </c>
      <c r="J24" s="20">
        <f t="shared" ca="1" si="7"/>
        <v>21</v>
      </c>
      <c r="K24" s="20">
        <f t="shared" ca="1" si="7"/>
        <v>21</v>
      </c>
      <c r="L24" s="20">
        <f t="shared" ca="1" si="7"/>
        <v>21</v>
      </c>
      <c r="M24" s="20">
        <f t="shared" ca="1" si="7"/>
        <v>21</v>
      </c>
      <c r="N24" s="20">
        <f t="shared" ca="1" si="7"/>
        <v>21</v>
      </c>
      <c r="O24" s="20">
        <f t="shared" ca="1" si="7"/>
        <v>21</v>
      </c>
      <c r="P24" s="20">
        <f t="shared" ca="1" si="7"/>
        <v>21</v>
      </c>
      <c r="Q24" s="20">
        <f t="shared" ca="1" si="7"/>
        <v>21</v>
      </c>
      <c r="R24" s="20">
        <f t="shared" ca="1" si="7"/>
        <v>21</v>
      </c>
      <c r="S24" s="20">
        <f t="shared" ca="1" si="7"/>
        <v>21</v>
      </c>
      <c r="T24" s="20">
        <f t="shared" ca="1" si="7"/>
        <v>21</v>
      </c>
      <c r="U24" s="20">
        <f t="shared" ca="1" si="7"/>
        <v>21</v>
      </c>
    </row>
    <row r="26" spans="1:21">
      <c r="A26" s="16" t="s">
        <v>79</v>
      </c>
    </row>
    <row r="27" spans="1:21">
      <c r="A27" s="17" t="s">
        <v>80</v>
      </c>
      <c r="B27">
        <v>1</v>
      </c>
      <c r="C27">
        <f>B27+1</f>
        <v>2</v>
      </c>
      <c r="D27">
        <f t="shared" ref="D27:U27" si="8">C27+1</f>
        <v>3</v>
      </c>
      <c r="E27">
        <f t="shared" si="8"/>
        <v>4</v>
      </c>
      <c r="F27">
        <f t="shared" si="8"/>
        <v>5</v>
      </c>
      <c r="G27">
        <f t="shared" si="8"/>
        <v>6</v>
      </c>
      <c r="H27">
        <f t="shared" si="8"/>
        <v>7</v>
      </c>
      <c r="I27">
        <f t="shared" si="8"/>
        <v>8</v>
      </c>
      <c r="J27">
        <f t="shared" si="8"/>
        <v>9</v>
      </c>
      <c r="K27">
        <f t="shared" si="8"/>
        <v>10</v>
      </c>
      <c r="L27">
        <f t="shared" si="8"/>
        <v>11</v>
      </c>
      <c r="M27">
        <f t="shared" si="8"/>
        <v>12</v>
      </c>
      <c r="N27">
        <f t="shared" si="8"/>
        <v>13</v>
      </c>
      <c r="O27">
        <f t="shared" si="8"/>
        <v>14</v>
      </c>
      <c r="P27">
        <f t="shared" si="8"/>
        <v>15</v>
      </c>
      <c r="Q27">
        <f t="shared" si="8"/>
        <v>16</v>
      </c>
      <c r="R27">
        <f t="shared" si="8"/>
        <v>17</v>
      </c>
      <c r="S27">
        <f t="shared" si="8"/>
        <v>18</v>
      </c>
      <c r="T27">
        <f t="shared" si="8"/>
        <v>19</v>
      </c>
      <c r="U27">
        <f t="shared" si="8"/>
        <v>20</v>
      </c>
    </row>
    <row r="28" spans="1:21">
      <c r="A28" s="17" t="s">
        <v>70</v>
      </c>
      <c r="B28">
        <f t="shared" ref="B28:U28" ca="1" si="9">MATCH(B27,$B$21:$U$21,0)</f>
        <v>1</v>
      </c>
      <c r="C28">
        <f t="shared" ca="1" si="9"/>
        <v>2</v>
      </c>
      <c r="D28">
        <f t="shared" ca="1" si="9"/>
        <v>3</v>
      </c>
      <c r="E28">
        <f t="shared" ca="1" si="9"/>
        <v>4</v>
      </c>
      <c r="F28">
        <f t="shared" ca="1" si="9"/>
        <v>5</v>
      </c>
      <c r="G28" t="e">
        <f t="shared" ca="1" si="9"/>
        <v>#N/A</v>
      </c>
      <c r="H28" t="e">
        <f t="shared" ca="1" si="9"/>
        <v>#N/A</v>
      </c>
      <c r="I28" t="e">
        <f t="shared" ca="1" si="9"/>
        <v>#N/A</v>
      </c>
      <c r="J28" t="e">
        <f t="shared" ca="1" si="9"/>
        <v>#N/A</v>
      </c>
      <c r="K28" t="e">
        <f t="shared" ca="1" si="9"/>
        <v>#N/A</v>
      </c>
      <c r="L28" t="e">
        <f t="shared" ca="1" si="9"/>
        <v>#N/A</v>
      </c>
      <c r="M28" t="e">
        <f t="shared" ca="1" si="9"/>
        <v>#N/A</v>
      </c>
      <c r="N28" t="e">
        <f t="shared" ca="1" si="9"/>
        <v>#N/A</v>
      </c>
      <c r="O28" t="e">
        <f t="shared" ca="1" si="9"/>
        <v>#N/A</v>
      </c>
      <c r="P28" t="e">
        <f t="shared" ca="1" si="9"/>
        <v>#N/A</v>
      </c>
      <c r="Q28" t="e">
        <f t="shared" ca="1" si="9"/>
        <v>#N/A</v>
      </c>
      <c r="R28" t="e">
        <f t="shared" ca="1" si="9"/>
        <v>#N/A</v>
      </c>
      <c r="S28" t="e">
        <f t="shared" ca="1" si="9"/>
        <v>#N/A</v>
      </c>
      <c r="T28" t="e">
        <f t="shared" ca="1" si="9"/>
        <v>#N/A</v>
      </c>
      <c r="U28" t="e">
        <f t="shared" ca="1" si="9"/>
        <v>#N/A</v>
      </c>
    </row>
    <row r="29" spans="1:21">
      <c r="A29" s="17" t="s">
        <v>81</v>
      </c>
      <c r="B29">
        <f ca="1">IF(ISERROR(B$16),$B$12+1,IF(NOT(ISERROR(B28)),B27,A29))</f>
        <v>1</v>
      </c>
      <c r="C29">
        <f t="shared" ref="C29:U29" ca="1" si="10">IF(ISERROR(C$16),$B$12+1,IF(NOT(ISERROR(C28)),C27,B29))</f>
        <v>2</v>
      </c>
      <c r="D29">
        <f t="shared" ca="1" si="10"/>
        <v>3</v>
      </c>
      <c r="E29">
        <f t="shared" ca="1" si="10"/>
        <v>4</v>
      </c>
      <c r="F29">
        <f t="shared" ca="1" si="10"/>
        <v>5</v>
      </c>
      <c r="G29">
        <f t="shared" ca="1" si="10"/>
        <v>21</v>
      </c>
      <c r="H29">
        <f t="shared" ca="1" si="10"/>
        <v>21</v>
      </c>
      <c r="I29">
        <f t="shared" ca="1" si="10"/>
        <v>21</v>
      </c>
      <c r="J29">
        <f t="shared" ca="1" si="10"/>
        <v>21</v>
      </c>
      <c r="K29">
        <f t="shared" ca="1" si="10"/>
        <v>21</v>
      </c>
      <c r="L29">
        <f t="shared" ca="1" si="10"/>
        <v>21</v>
      </c>
      <c r="M29">
        <f t="shared" ca="1" si="10"/>
        <v>21</v>
      </c>
      <c r="N29">
        <f t="shared" ca="1" si="10"/>
        <v>21</v>
      </c>
      <c r="O29">
        <f t="shared" ca="1" si="10"/>
        <v>21</v>
      </c>
      <c r="P29">
        <f t="shared" ca="1" si="10"/>
        <v>21</v>
      </c>
      <c r="Q29">
        <f t="shared" ca="1" si="10"/>
        <v>21</v>
      </c>
      <c r="R29">
        <f t="shared" ca="1" si="10"/>
        <v>21</v>
      </c>
      <c r="S29">
        <f t="shared" ca="1" si="10"/>
        <v>21</v>
      </c>
      <c r="T29">
        <f t="shared" ca="1" si="10"/>
        <v>21</v>
      </c>
      <c r="U29">
        <f t="shared" ca="1" si="10"/>
        <v>21</v>
      </c>
    </row>
    <row r="30" spans="1:21">
      <c r="A30" s="21" t="s">
        <v>82</v>
      </c>
      <c r="B30" s="14">
        <f ca="1">B28</f>
        <v>1</v>
      </c>
      <c r="C30" s="14">
        <f ca="1">IF(NOT(ISERROR(C28)),C28,INDEX(OFFSET($B27,0,B30,1,COUNTA($B$7:$U$7)-B30),1,MATCH(C29,OFFSET($B21,0,B30,1,COUNTA($B$7:$U$7)-B30),0)))</f>
        <v>2</v>
      </c>
      <c r="D30" s="14">
        <f t="shared" ref="D30:U30" ca="1" si="11">IF(NOT(ISERROR(D28)),D28,INDEX(OFFSET($B27,0,C30,1,COUNTA($B$7:$U$7)-C30),1,MATCH(D29,OFFSET($B21,0,C30,1,COUNTA($B$7:$U$7)-C30),0)))</f>
        <v>3</v>
      </c>
      <c r="E30" s="14">
        <f t="shared" ca="1" si="11"/>
        <v>4</v>
      </c>
      <c r="F30" s="14">
        <f t="shared" ca="1" si="11"/>
        <v>5</v>
      </c>
      <c r="G30" s="14">
        <f t="shared" ca="1" si="11"/>
        <v>6</v>
      </c>
      <c r="H30" s="14">
        <f t="shared" ca="1" si="11"/>
        <v>7</v>
      </c>
      <c r="I30" s="14">
        <f t="shared" ca="1" si="11"/>
        <v>8</v>
      </c>
      <c r="J30" s="14">
        <f t="shared" ca="1" si="11"/>
        <v>9</v>
      </c>
      <c r="K30" s="14">
        <f t="shared" ca="1" si="11"/>
        <v>10</v>
      </c>
      <c r="L30" s="14">
        <f t="shared" ca="1" si="11"/>
        <v>11</v>
      </c>
      <c r="M30" s="14">
        <f t="shared" ca="1" si="11"/>
        <v>12</v>
      </c>
      <c r="N30" s="14">
        <f t="shared" ca="1" si="11"/>
        <v>13</v>
      </c>
      <c r="O30" s="14">
        <f t="shared" ca="1" si="11"/>
        <v>14</v>
      </c>
      <c r="P30" s="14">
        <f t="shared" ca="1" si="11"/>
        <v>15</v>
      </c>
      <c r="Q30" s="14">
        <f t="shared" ca="1" si="11"/>
        <v>16</v>
      </c>
      <c r="R30" s="14">
        <f t="shared" ca="1" si="11"/>
        <v>17</v>
      </c>
      <c r="S30" s="14">
        <f t="shared" ca="1" si="11"/>
        <v>18</v>
      </c>
      <c r="T30" s="14">
        <f t="shared" ca="1" si="11"/>
        <v>19</v>
      </c>
      <c r="U30" s="14">
        <f t="shared" ca="1" si="11"/>
        <v>20</v>
      </c>
    </row>
    <row r="31" spans="1:21">
      <c r="A31" s="22" t="s">
        <v>83</v>
      </c>
      <c r="B31" s="23">
        <f ca="1">INDEX($B$6:$U$6,1,INDEX($B$15:$U$15,1,B30))</f>
        <v>1</v>
      </c>
      <c r="C31" s="23">
        <f t="shared" ref="C31:U31" ca="1" si="12">INDEX($B$6:$U$6,1,INDEX($B$15:$U$15,1,C30))</f>
        <v>2</v>
      </c>
      <c r="D31" s="23">
        <f t="shared" ca="1" si="12"/>
        <v>3</v>
      </c>
      <c r="E31" s="23">
        <f t="shared" ca="1" si="12"/>
        <v>4</v>
      </c>
      <c r="F31" s="23">
        <f t="shared" ca="1" si="12"/>
        <v>5</v>
      </c>
      <c r="G31" s="23" t="e">
        <f t="shared" ca="1" si="12"/>
        <v>#N/A</v>
      </c>
      <c r="H31" s="23" t="e">
        <f t="shared" ca="1" si="12"/>
        <v>#N/A</v>
      </c>
      <c r="I31" s="23" t="e">
        <f t="shared" ca="1" si="12"/>
        <v>#N/A</v>
      </c>
      <c r="J31" s="23" t="e">
        <f t="shared" ca="1" si="12"/>
        <v>#N/A</v>
      </c>
      <c r="K31" s="23" t="e">
        <f t="shared" ca="1" si="12"/>
        <v>#N/A</v>
      </c>
      <c r="L31" s="23" t="e">
        <f t="shared" ca="1" si="12"/>
        <v>#N/A</v>
      </c>
      <c r="M31" s="23" t="e">
        <f t="shared" ca="1" si="12"/>
        <v>#N/A</v>
      </c>
      <c r="N31" s="23" t="e">
        <f t="shared" ca="1" si="12"/>
        <v>#N/A</v>
      </c>
      <c r="O31" s="23" t="e">
        <f t="shared" ca="1" si="12"/>
        <v>#N/A</v>
      </c>
      <c r="P31" s="23" t="e">
        <f t="shared" ca="1" si="12"/>
        <v>#N/A</v>
      </c>
      <c r="Q31" s="23" t="e">
        <f t="shared" ca="1" si="12"/>
        <v>#N/A</v>
      </c>
      <c r="R31" s="23" t="e">
        <f t="shared" ca="1" si="12"/>
        <v>#N/A</v>
      </c>
      <c r="S31" s="23" t="e">
        <f t="shared" ca="1" si="12"/>
        <v>#N/A</v>
      </c>
      <c r="T31" s="23" t="e">
        <f t="shared" ca="1" si="12"/>
        <v>#N/A</v>
      </c>
      <c r="U31" s="23" t="e">
        <f t="shared" ca="1" si="12"/>
        <v>#N/A</v>
      </c>
    </row>
    <row r="32" spans="1:21">
      <c r="A32" s="17" t="s">
        <v>84</v>
      </c>
      <c r="B32">
        <f ca="1">INDEX($B$21:$U$21,1,B30)</f>
        <v>1</v>
      </c>
      <c r="C32">
        <f t="shared" ref="C32:U32" ca="1" si="13">INDEX($B$21:$U$21,1,C30)</f>
        <v>2</v>
      </c>
      <c r="D32">
        <f t="shared" ca="1" si="13"/>
        <v>3</v>
      </c>
      <c r="E32">
        <f t="shared" ca="1" si="13"/>
        <v>4</v>
      </c>
      <c r="F32">
        <f t="shared" ca="1" si="13"/>
        <v>5</v>
      </c>
      <c r="G32">
        <f t="shared" ca="1" si="13"/>
        <v>21</v>
      </c>
      <c r="H32">
        <f t="shared" ca="1" si="13"/>
        <v>21</v>
      </c>
      <c r="I32">
        <f t="shared" ca="1" si="13"/>
        <v>21</v>
      </c>
      <c r="J32">
        <f t="shared" ca="1" si="13"/>
        <v>21</v>
      </c>
      <c r="K32">
        <f t="shared" ca="1" si="13"/>
        <v>21</v>
      </c>
      <c r="L32">
        <f t="shared" ca="1" si="13"/>
        <v>21</v>
      </c>
      <c r="M32">
        <f t="shared" ca="1" si="13"/>
        <v>21</v>
      </c>
      <c r="N32">
        <f t="shared" ca="1" si="13"/>
        <v>21</v>
      </c>
      <c r="O32">
        <f t="shared" ca="1" si="13"/>
        <v>21</v>
      </c>
      <c r="P32">
        <f t="shared" ca="1" si="13"/>
        <v>21</v>
      </c>
      <c r="Q32">
        <f t="shared" ca="1" si="13"/>
        <v>21</v>
      </c>
      <c r="R32">
        <f t="shared" ca="1" si="13"/>
        <v>21</v>
      </c>
      <c r="S32">
        <f t="shared" ca="1" si="13"/>
        <v>21</v>
      </c>
      <c r="T32">
        <f t="shared" ca="1" si="13"/>
        <v>21</v>
      </c>
      <c r="U32">
        <f t="shared" ca="1" si="13"/>
        <v>21</v>
      </c>
    </row>
    <row r="33" spans="1:21">
      <c r="A33" s="17" t="s">
        <v>85</v>
      </c>
      <c r="B33">
        <f t="shared" ref="B33:U33" ca="1" si="14">COUNTIF($B$32:$U$32,B32)</f>
        <v>1</v>
      </c>
      <c r="C33">
        <f t="shared" ca="1" si="14"/>
        <v>1</v>
      </c>
      <c r="D33">
        <f t="shared" ca="1" si="14"/>
        <v>1</v>
      </c>
      <c r="E33">
        <f t="shared" ca="1" si="14"/>
        <v>1</v>
      </c>
      <c r="F33">
        <f t="shared" ca="1" si="14"/>
        <v>1</v>
      </c>
      <c r="G33">
        <f t="shared" ca="1" si="14"/>
        <v>15</v>
      </c>
      <c r="H33">
        <f t="shared" ca="1" si="14"/>
        <v>15</v>
      </c>
      <c r="I33">
        <f t="shared" ca="1" si="14"/>
        <v>15</v>
      </c>
      <c r="J33">
        <f t="shared" ca="1" si="14"/>
        <v>15</v>
      </c>
      <c r="K33">
        <f t="shared" ca="1" si="14"/>
        <v>15</v>
      </c>
      <c r="L33">
        <f t="shared" ca="1" si="14"/>
        <v>15</v>
      </c>
      <c r="M33">
        <f t="shared" ca="1" si="14"/>
        <v>15</v>
      </c>
      <c r="N33">
        <f t="shared" ca="1" si="14"/>
        <v>15</v>
      </c>
      <c r="O33">
        <f t="shared" ca="1" si="14"/>
        <v>15</v>
      </c>
      <c r="P33">
        <f t="shared" ca="1" si="14"/>
        <v>15</v>
      </c>
      <c r="Q33">
        <f t="shared" ca="1" si="14"/>
        <v>15</v>
      </c>
      <c r="R33">
        <f t="shared" ca="1" si="14"/>
        <v>15</v>
      </c>
      <c r="S33">
        <f t="shared" ca="1" si="14"/>
        <v>15</v>
      </c>
      <c r="T33">
        <f t="shared" ca="1" si="14"/>
        <v>15</v>
      </c>
      <c r="U33">
        <f t="shared" ca="1" si="14"/>
        <v>15</v>
      </c>
    </row>
    <row r="34" spans="1:21">
      <c r="A34" s="17" t="s">
        <v>86</v>
      </c>
      <c r="B34">
        <f ca="1">IF(A32=B32,"dup",B32)</f>
        <v>1</v>
      </c>
      <c r="C34">
        <f t="shared" ref="C34:U34" ca="1" si="15">IF(B32=C32,"dup",C32)</f>
        <v>2</v>
      </c>
      <c r="D34">
        <f t="shared" ca="1" si="15"/>
        <v>3</v>
      </c>
      <c r="E34">
        <f t="shared" ca="1" si="15"/>
        <v>4</v>
      </c>
      <c r="F34">
        <f t="shared" ca="1" si="15"/>
        <v>5</v>
      </c>
      <c r="G34">
        <f t="shared" ca="1" si="15"/>
        <v>21</v>
      </c>
      <c r="H34" t="str">
        <f t="shared" ca="1" si="15"/>
        <v>dup</v>
      </c>
      <c r="I34" t="str">
        <f t="shared" ca="1" si="15"/>
        <v>dup</v>
      </c>
      <c r="J34" t="str">
        <f t="shared" ca="1" si="15"/>
        <v>dup</v>
      </c>
      <c r="K34" t="str">
        <f t="shared" ca="1" si="15"/>
        <v>dup</v>
      </c>
      <c r="L34" t="str">
        <f t="shared" ca="1" si="15"/>
        <v>dup</v>
      </c>
      <c r="M34" t="str">
        <f t="shared" ca="1" si="15"/>
        <v>dup</v>
      </c>
      <c r="N34" t="str">
        <f t="shared" ca="1" si="15"/>
        <v>dup</v>
      </c>
      <c r="O34" t="str">
        <f t="shared" ca="1" si="15"/>
        <v>dup</v>
      </c>
      <c r="P34" t="str">
        <f t="shared" ca="1" si="15"/>
        <v>dup</v>
      </c>
      <c r="Q34" t="str">
        <f t="shared" ca="1" si="15"/>
        <v>dup</v>
      </c>
      <c r="R34" t="str">
        <f t="shared" ca="1" si="15"/>
        <v>dup</v>
      </c>
      <c r="S34" t="str">
        <f t="shared" ca="1" si="15"/>
        <v>dup</v>
      </c>
      <c r="T34" t="str">
        <f t="shared" ca="1" si="15"/>
        <v>dup</v>
      </c>
      <c r="U34" t="str">
        <f t="shared" ca="1" si="15"/>
        <v>dup</v>
      </c>
    </row>
    <row r="35" spans="1:21">
      <c r="A35" s="17" t="s">
        <v>87</v>
      </c>
      <c r="B35">
        <f ca="1">IF(B34&lt;&gt;"dup",0,A35-1)</f>
        <v>0</v>
      </c>
      <c r="C35">
        <f t="shared" ref="C35:U35" ca="1" si="16">IF(C34&lt;&gt;"dup",0,B35-1)</f>
        <v>0</v>
      </c>
      <c r="D35">
        <f t="shared" ca="1" si="16"/>
        <v>0</v>
      </c>
      <c r="E35">
        <f t="shared" ca="1" si="16"/>
        <v>0</v>
      </c>
      <c r="F35">
        <f t="shared" ca="1" si="16"/>
        <v>0</v>
      </c>
      <c r="G35">
        <f t="shared" ca="1" si="16"/>
        <v>0</v>
      </c>
      <c r="H35">
        <f t="shared" ca="1" si="16"/>
        <v>-1</v>
      </c>
      <c r="I35">
        <f t="shared" ca="1" si="16"/>
        <v>-2</v>
      </c>
      <c r="J35">
        <f t="shared" ca="1" si="16"/>
        <v>-3</v>
      </c>
      <c r="K35">
        <f t="shared" ca="1" si="16"/>
        <v>-4</v>
      </c>
      <c r="L35">
        <f t="shared" ca="1" si="16"/>
        <v>-5</v>
      </c>
      <c r="M35">
        <f t="shared" ca="1" si="16"/>
        <v>-6</v>
      </c>
      <c r="N35">
        <f t="shared" ca="1" si="16"/>
        <v>-7</v>
      </c>
      <c r="O35">
        <f t="shared" ca="1" si="16"/>
        <v>-8</v>
      </c>
      <c r="P35">
        <f t="shared" ca="1" si="16"/>
        <v>-9</v>
      </c>
      <c r="Q35">
        <f t="shared" ca="1" si="16"/>
        <v>-10</v>
      </c>
      <c r="R35">
        <f t="shared" ca="1" si="16"/>
        <v>-11</v>
      </c>
      <c r="S35">
        <f t="shared" ca="1" si="16"/>
        <v>-12</v>
      </c>
      <c r="T35">
        <f t="shared" ca="1" si="16"/>
        <v>-13</v>
      </c>
      <c r="U35">
        <f t="shared" ca="1" si="16"/>
        <v>-14</v>
      </c>
    </row>
    <row r="36" spans="1:21">
      <c r="A36" s="17" t="s">
        <v>71</v>
      </c>
      <c r="B36">
        <f ca="1">INDEX($B$9:$U$9,1,B30)</f>
        <v>0.12</v>
      </c>
      <c r="C36">
        <f t="shared" ref="C36:U36" ca="1" si="17">INDEX($B$9:$U$9,1,C30)</f>
        <v>0.15</v>
      </c>
      <c r="D36">
        <f t="shared" ca="1" si="17"/>
        <v>0.14499999999999999</v>
      </c>
      <c r="E36">
        <f t="shared" ca="1" si="17"/>
        <v>0.18990000000000001</v>
      </c>
      <c r="F36">
        <f t="shared" ca="1" si="17"/>
        <v>4.4999999999999998E-2</v>
      </c>
      <c r="G36">
        <f t="shared" ca="1" si="17"/>
        <v>0</v>
      </c>
      <c r="H36">
        <f t="shared" ca="1" si="17"/>
        <v>0</v>
      </c>
      <c r="I36">
        <f t="shared" ca="1" si="17"/>
        <v>0</v>
      </c>
      <c r="J36">
        <f t="shared" ca="1" si="17"/>
        <v>0</v>
      </c>
      <c r="K36">
        <f t="shared" ca="1" si="17"/>
        <v>0</v>
      </c>
      <c r="L36">
        <f t="shared" ca="1" si="17"/>
        <v>0</v>
      </c>
      <c r="M36">
        <f t="shared" ca="1" si="17"/>
        <v>0</v>
      </c>
      <c r="N36">
        <f t="shared" ca="1" si="17"/>
        <v>0</v>
      </c>
      <c r="O36">
        <f t="shared" ca="1" si="17"/>
        <v>0</v>
      </c>
      <c r="P36">
        <f t="shared" ca="1" si="17"/>
        <v>0</v>
      </c>
      <c r="Q36" t="e">
        <f t="shared" ca="1" si="17"/>
        <v>#N/A</v>
      </c>
      <c r="R36" t="e">
        <f t="shared" ca="1" si="17"/>
        <v>#N/A</v>
      </c>
      <c r="S36" t="e">
        <f t="shared" ca="1" si="17"/>
        <v>#N/A</v>
      </c>
      <c r="T36" t="e">
        <f t="shared" ca="1" si="17"/>
        <v>#N/A</v>
      </c>
      <c r="U36" t="e">
        <f t="shared" ca="1" si="17"/>
        <v>#N/A</v>
      </c>
    </row>
    <row r="37" spans="1:21">
      <c r="A37" s="17" t="s">
        <v>88</v>
      </c>
      <c r="B37">
        <f t="shared" ref="B37:U37" ca="1" si="18">IF(B33=1,1,RANK(B36,OFFSET(OFFSET(B36,0,B35,1,1),0,0,1,B33)))</f>
        <v>1</v>
      </c>
      <c r="C37">
        <f t="shared" ca="1" si="18"/>
        <v>1</v>
      </c>
      <c r="D37">
        <f t="shared" ca="1" si="18"/>
        <v>1</v>
      </c>
      <c r="E37">
        <f t="shared" ca="1" si="18"/>
        <v>1</v>
      </c>
      <c r="F37">
        <f t="shared" ca="1" si="18"/>
        <v>1</v>
      </c>
      <c r="G37" t="e">
        <f t="shared" ca="1" si="18"/>
        <v>#N/A</v>
      </c>
      <c r="H37" t="e">
        <f t="shared" ca="1" si="18"/>
        <v>#N/A</v>
      </c>
      <c r="I37" t="e">
        <f t="shared" ca="1" si="18"/>
        <v>#N/A</v>
      </c>
      <c r="J37" t="e">
        <f t="shared" ca="1" si="18"/>
        <v>#N/A</v>
      </c>
      <c r="K37" t="e">
        <f t="shared" ca="1" si="18"/>
        <v>#N/A</v>
      </c>
      <c r="L37" t="e">
        <f t="shared" ca="1" si="18"/>
        <v>#N/A</v>
      </c>
      <c r="M37" t="e">
        <f t="shared" ca="1" si="18"/>
        <v>#N/A</v>
      </c>
      <c r="N37" t="e">
        <f t="shared" ca="1" si="18"/>
        <v>#N/A</v>
      </c>
      <c r="O37" t="e">
        <f t="shared" ca="1" si="18"/>
        <v>#N/A</v>
      </c>
      <c r="P37" t="e">
        <f t="shared" ca="1" si="18"/>
        <v>#N/A</v>
      </c>
      <c r="Q37" t="e">
        <f t="shared" ca="1" si="18"/>
        <v>#N/A</v>
      </c>
      <c r="R37" t="e">
        <f t="shared" ca="1" si="18"/>
        <v>#N/A</v>
      </c>
      <c r="S37" t="e">
        <f t="shared" ca="1" si="18"/>
        <v>#N/A</v>
      </c>
      <c r="T37" t="e">
        <f t="shared" ca="1" si="18"/>
        <v>#N/A</v>
      </c>
      <c r="U37" t="e">
        <f t="shared" ca="1" si="18"/>
        <v>#N/A</v>
      </c>
    </row>
    <row r="38" spans="1:21">
      <c r="A38" s="17" t="s">
        <v>89</v>
      </c>
      <c r="B38">
        <f t="shared" ref="B38:U38" ca="1" si="19">IF(B34&lt;&gt;"dup",MATCH(1,OFFSET(OFFSET(B37,0,B35,1,1),0,0,1,B33),0))</f>
        <v>1</v>
      </c>
      <c r="C38">
        <f t="shared" ca="1" si="19"/>
        <v>1</v>
      </c>
      <c r="D38">
        <f t="shared" ca="1" si="19"/>
        <v>1</v>
      </c>
      <c r="E38">
        <f t="shared" ca="1" si="19"/>
        <v>1</v>
      </c>
      <c r="F38">
        <f t="shared" ca="1" si="19"/>
        <v>1</v>
      </c>
      <c r="G38" t="e">
        <f t="shared" ca="1" si="19"/>
        <v>#N/A</v>
      </c>
      <c r="H38" t="b">
        <f t="shared" ca="1" si="19"/>
        <v>0</v>
      </c>
      <c r="I38" t="b">
        <f t="shared" ca="1" si="19"/>
        <v>0</v>
      </c>
      <c r="J38" t="b">
        <f t="shared" ca="1" si="19"/>
        <v>0</v>
      </c>
      <c r="K38" t="b">
        <f t="shared" ca="1" si="19"/>
        <v>0</v>
      </c>
      <c r="L38" t="b">
        <f t="shared" ca="1" si="19"/>
        <v>0</v>
      </c>
      <c r="M38" t="b">
        <f t="shared" ca="1" si="19"/>
        <v>0</v>
      </c>
      <c r="N38" t="b">
        <f t="shared" ca="1" si="19"/>
        <v>0</v>
      </c>
      <c r="O38" t="b">
        <f t="shared" ca="1" si="19"/>
        <v>0</v>
      </c>
      <c r="P38" t="b">
        <f t="shared" ca="1" si="19"/>
        <v>0</v>
      </c>
      <c r="Q38" t="b">
        <f t="shared" ca="1" si="19"/>
        <v>0</v>
      </c>
      <c r="R38" t="b">
        <f t="shared" ca="1" si="19"/>
        <v>0</v>
      </c>
      <c r="S38" t="b">
        <f t="shared" ca="1" si="19"/>
        <v>0</v>
      </c>
      <c r="T38" t="b">
        <f t="shared" ca="1" si="19"/>
        <v>0</v>
      </c>
      <c r="U38" t="b">
        <f t="shared" ca="1" si="19"/>
        <v>0</v>
      </c>
    </row>
    <row r="41" spans="1:21">
      <c r="A41" s="16" t="s">
        <v>90</v>
      </c>
    </row>
    <row r="42" spans="1:21">
      <c r="A42" s="17" t="s">
        <v>80</v>
      </c>
      <c r="B42">
        <v>1</v>
      </c>
      <c r="C42">
        <f>B42+1</f>
        <v>2</v>
      </c>
      <c r="D42">
        <f t="shared" ref="D42:U42" si="20">C42+1</f>
        <v>3</v>
      </c>
      <c r="E42">
        <f t="shared" si="20"/>
        <v>4</v>
      </c>
      <c r="F42">
        <f t="shared" si="20"/>
        <v>5</v>
      </c>
      <c r="G42">
        <f t="shared" si="20"/>
        <v>6</v>
      </c>
      <c r="H42">
        <f t="shared" si="20"/>
        <v>7</v>
      </c>
      <c r="I42">
        <f t="shared" si="20"/>
        <v>8</v>
      </c>
      <c r="J42">
        <f t="shared" si="20"/>
        <v>9</v>
      </c>
      <c r="K42">
        <f t="shared" si="20"/>
        <v>10</v>
      </c>
      <c r="L42">
        <f t="shared" si="20"/>
        <v>11</v>
      </c>
      <c r="M42">
        <f t="shared" si="20"/>
        <v>12</v>
      </c>
      <c r="N42">
        <f t="shared" si="20"/>
        <v>13</v>
      </c>
      <c r="O42">
        <f t="shared" si="20"/>
        <v>14</v>
      </c>
      <c r="P42">
        <f t="shared" si="20"/>
        <v>15</v>
      </c>
      <c r="Q42">
        <f t="shared" si="20"/>
        <v>16</v>
      </c>
      <c r="R42">
        <f t="shared" si="20"/>
        <v>17</v>
      </c>
      <c r="S42">
        <f t="shared" si="20"/>
        <v>18</v>
      </c>
      <c r="T42">
        <f t="shared" si="20"/>
        <v>19</v>
      </c>
      <c r="U42">
        <f t="shared" si="20"/>
        <v>20</v>
      </c>
    </row>
    <row r="43" spans="1:21">
      <c r="A43" s="17" t="s">
        <v>91</v>
      </c>
      <c r="B43">
        <f t="shared" ref="B43:U43" ca="1" si="21">MATCH(B42,$B$22:$U$22,0)</f>
        <v>4</v>
      </c>
      <c r="C43">
        <f t="shared" ca="1" si="21"/>
        <v>2</v>
      </c>
      <c r="D43">
        <f t="shared" ca="1" si="21"/>
        <v>3</v>
      </c>
      <c r="E43">
        <f t="shared" ca="1" si="21"/>
        <v>1</v>
      </c>
      <c r="F43">
        <f t="shared" ca="1" si="21"/>
        <v>5</v>
      </c>
      <c r="G43" t="e">
        <f t="shared" ca="1" si="21"/>
        <v>#N/A</v>
      </c>
      <c r="H43" t="e">
        <f t="shared" ca="1" si="21"/>
        <v>#N/A</v>
      </c>
      <c r="I43" t="e">
        <f t="shared" ca="1" si="21"/>
        <v>#N/A</v>
      </c>
      <c r="J43" t="e">
        <f t="shared" ca="1" si="21"/>
        <v>#N/A</v>
      </c>
      <c r="K43" t="e">
        <f t="shared" ca="1" si="21"/>
        <v>#N/A</v>
      </c>
      <c r="L43" t="e">
        <f t="shared" ca="1" si="21"/>
        <v>#N/A</v>
      </c>
      <c r="M43" t="e">
        <f t="shared" ca="1" si="21"/>
        <v>#N/A</v>
      </c>
      <c r="N43" t="e">
        <f t="shared" ca="1" si="21"/>
        <v>#N/A</v>
      </c>
      <c r="O43" t="e">
        <f t="shared" ca="1" si="21"/>
        <v>#N/A</v>
      </c>
      <c r="P43" t="e">
        <f t="shared" ca="1" si="21"/>
        <v>#N/A</v>
      </c>
      <c r="Q43" t="e">
        <f t="shared" ca="1" si="21"/>
        <v>#N/A</v>
      </c>
      <c r="R43" t="e">
        <f t="shared" ca="1" si="21"/>
        <v>#N/A</v>
      </c>
      <c r="S43" t="e">
        <f t="shared" ca="1" si="21"/>
        <v>#N/A</v>
      </c>
      <c r="T43" t="e">
        <f t="shared" ca="1" si="21"/>
        <v>#N/A</v>
      </c>
      <c r="U43" t="e">
        <f t="shared" ca="1" si="21"/>
        <v>#N/A</v>
      </c>
    </row>
    <row r="44" spans="1:21">
      <c r="A44" s="17" t="s">
        <v>81</v>
      </c>
      <c r="B44">
        <f ca="1">IF(ISERROR(B$16),$B$12+1,IF(NOT(ISERROR(B43)),B42,A44))</f>
        <v>1</v>
      </c>
      <c r="C44">
        <f t="shared" ref="C44:U44" ca="1" si="22">IF(ISERROR(C$16),$B$12+1,IF(NOT(ISERROR(C43)),C42,B44))</f>
        <v>2</v>
      </c>
      <c r="D44">
        <f t="shared" ca="1" si="22"/>
        <v>3</v>
      </c>
      <c r="E44">
        <f t="shared" ca="1" si="22"/>
        <v>4</v>
      </c>
      <c r="F44">
        <f t="shared" ca="1" si="22"/>
        <v>5</v>
      </c>
      <c r="G44">
        <f t="shared" ca="1" si="22"/>
        <v>21</v>
      </c>
      <c r="H44">
        <f t="shared" ca="1" si="22"/>
        <v>21</v>
      </c>
      <c r="I44">
        <f t="shared" ca="1" si="22"/>
        <v>21</v>
      </c>
      <c r="J44">
        <f t="shared" ca="1" si="22"/>
        <v>21</v>
      </c>
      <c r="K44">
        <f t="shared" ca="1" si="22"/>
        <v>21</v>
      </c>
      <c r="L44">
        <f t="shared" ca="1" si="22"/>
        <v>21</v>
      </c>
      <c r="M44">
        <f t="shared" ca="1" si="22"/>
        <v>21</v>
      </c>
      <c r="N44">
        <f t="shared" ca="1" si="22"/>
        <v>21</v>
      </c>
      <c r="O44">
        <f t="shared" ca="1" si="22"/>
        <v>21</v>
      </c>
      <c r="P44">
        <f t="shared" ca="1" si="22"/>
        <v>21</v>
      </c>
      <c r="Q44">
        <f t="shared" ca="1" si="22"/>
        <v>21</v>
      </c>
      <c r="R44">
        <f t="shared" ca="1" si="22"/>
        <v>21</v>
      </c>
      <c r="S44">
        <f t="shared" ca="1" si="22"/>
        <v>21</v>
      </c>
      <c r="T44">
        <f t="shared" ca="1" si="22"/>
        <v>21</v>
      </c>
      <c r="U44">
        <f t="shared" ca="1" si="22"/>
        <v>21</v>
      </c>
    </row>
    <row r="45" spans="1:21">
      <c r="A45" s="21" t="s">
        <v>82</v>
      </c>
      <c r="B45" s="14">
        <f ca="1">B43</f>
        <v>4</v>
      </c>
      <c r="C45" s="14">
        <f ca="1">IF(NOT(ISERROR(C43)),C43,INDEX(OFFSET($B42,0,B45,1,COUNTA($B$7:$U$7)-B45),1,MATCH(C44,OFFSET($B22,0,B45,1,COUNTA($B$7:$U$7)-B45),0)))</f>
        <v>2</v>
      </c>
      <c r="D45" s="14">
        <f t="shared" ref="D45:U45" ca="1" si="23">IF(NOT(ISERROR(D43)),D43,INDEX(OFFSET($B42,0,C45,1,COUNTA($B$7:$U$7)-C45),1,MATCH(D44,OFFSET($B22,0,C45,1,COUNTA($B$7:$U$7)-C45),0)))</f>
        <v>3</v>
      </c>
      <c r="E45" s="14">
        <f t="shared" ca="1" si="23"/>
        <v>1</v>
      </c>
      <c r="F45" s="14">
        <f t="shared" ca="1" si="23"/>
        <v>5</v>
      </c>
      <c r="G45" s="14">
        <f t="shared" ca="1" si="23"/>
        <v>6</v>
      </c>
      <c r="H45" s="14">
        <f t="shared" ca="1" si="23"/>
        <v>7</v>
      </c>
      <c r="I45" s="14">
        <f t="shared" ca="1" si="23"/>
        <v>8</v>
      </c>
      <c r="J45" s="14">
        <f t="shared" ca="1" si="23"/>
        <v>9</v>
      </c>
      <c r="K45" s="14">
        <f t="shared" ca="1" si="23"/>
        <v>10</v>
      </c>
      <c r="L45" s="14">
        <f t="shared" ca="1" si="23"/>
        <v>11</v>
      </c>
      <c r="M45" s="14">
        <f t="shared" ca="1" si="23"/>
        <v>12</v>
      </c>
      <c r="N45" s="14">
        <f t="shared" ca="1" si="23"/>
        <v>13</v>
      </c>
      <c r="O45" s="14">
        <f t="shared" ca="1" si="23"/>
        <v>14</v>
      </c>
      <c r="P45" s="14">
        <f t="shared" ca="1" si="23"/>
        <v>15</v>
      </c>
      <c r="Q45" s="14">
        <f t="shared" ca="1" si="23"/>
        <v>16</v>
      </c>
      <c r="R45" s="14">
        <f t="shared" ca="1" si="23"/>
        <v>17</v>
      </c>
      <c r="S45" s="14">
        <f t="shared" ca="1" si="23"/>
        <v>18</v>
      </c>
      <c r="T45" s="14">
        <f t="shared" ca="1" si="23"/>
        <v>19</v>
      </c>
      <c r="U45" s="14">
        <f t="shared" ca="1" si="23"/>
        <v>20</v>
      </c>
    </row>
    <row r="46" spans="1:21">
      <c r="A46" s="22" t="s">
        <v>83</v>
      </c>
      <c r="B46" s="23">
        <f ca="1">INDEX($B$6:$U$6,1,INDEX($B$15:$U$15,1,B45))</f>
        <v>4</v>
      </c>
      <c r="C46" s="23">
        <f t="shared" ref="C46:U46" ca="1" si="24">INDEX($B$6:$U$6,1,INDEX($B$15:$U$15,1,C45))</f>
        <v>2</v>
      </c>
      <c r="D46" s="23">
        <f t="shared" ca="1" si="24"/>
        <v>3</v>
      </c>
      <c r="E46" s="23">
        <f t="shared" ca="1" si="24"/>
        <v>1</v>
      </c>
      <c r="F46" s="23">
        <f t="shared" ca="1" si="24"/>
        <v>5</v>
      </c>
      <c r="G46" s="23" t="e">
        <f t="shared" ca="1" si="24"/>
        <v>#N/A</v>
      </c>
      <c r="H46" s="23" t="e">
        <f t="shared" ca="1" si="24"/>
        <v>#N/A</v>
      </c>
      <c r="I46" s="23" t="e">
        <f t="shared" ca="1" si="24"/>
        <v>#N/A</v>
      </c>
      <c r="J46" s="23" t="e">
        <f t="shared" ca="1" si="24"/>
        <v>#N/A</v>
      </c>
      <c r="K46" s="23" t="e">
        <f t="shared" ca="1" si="24"/>
        <v>#N/A</v>
      </c>
      <c r="L46" s="23" t="e">
        <f t="shared" ca="1" si="24"/>
        <v>#N/A</v>
      </c>
      <c r="M46" s="23" t="e">
        <f t="shared" ca="1" si="24"/>
        <v>#N/A</v>
      </c>
      <c r="N46" s="23" t="e">
        <f t="shared" ca="1" si="24"/>
        <v>#N/A</v>
      </c>
      <c r="O46" s="23" t="e">
        <f t="shared" ca="1" si="24"/>
        <v>#N/A</v>
      </c>
      <c r="P46" s="23" t="e">
        <f t="shared" ca="1" si="24"/>
        <v>#N/A</v>
      </c>
      <c r="Q46" s="23" t="e">
        <f t="shared" ca="1" si="24"/>
        <v>#N/A</v>
      </c>
      <c r="R46" s="23" t="e">
        <f t="shared" ca="1" si="24"/>
        <v>#N/A</v>
      </c>
      <c r="S46" s="23" t="e">
        <f t="shared" ca="1" si="24"/>
        <v>#N/A</v>
      </c>
      <c r="T46" s="23" t="e">
        <f t="shared" ca="1" si="24"/>
        <v>#N/A</v>
      </c>
      <c r="U46" s="23" t="e">
        <f t="shared" ca="1" si="24"/>
        <v>#N/A</v>
      </c>
    </row>
    <row r="49" spans="1:21">
      <c r="A49" s="16" t="s">
        <v>64</v>
      </c>
    </row>
    <row r="50" spans="1:21">
      <c r="A50" s="17" t="s">
        <v>80</v>
      </c>
      <c r="B50">
        <v>1</v>
      </c>
      <c r="C50">
        <f>B50+1</f>
        <v>2</v>
      </c>
      <c r="D50">
        <f t="shared" ref="D50:U50" si="25">C50+1</f>
        <v>3</v>
      </c>
      <c r="E50">
        <f t="shared" si="25"/>
        <v>4</v>
      </c>
      <c r="F50">
        <f t="shared" si="25"/>
        <v>5</v>
      </c>
      <c r="G50">
        <f t="shared" si="25"/>
        <v>6</v>
      </c>
      <c r="H50">
        <f t="shared" si="25"/>
        <v>7</v>
      </c>
      <c r="I50">
        <f t="shared" si="25"/>
        <v>8</v>
      </c>
      <c r="J50">
        <f t="shared" si="25"/>
        <v>9</v>
      </c>
      <c r="K50">
        <f t="shared" si="25"/>
        <v>10</v>
      </c>
      <c r="L50">
        <f t="shared" si="25"/>
        <v>11</v>
      </c>
      <c r="M50">
        <f t="shared" si="25"/>
        <v>12</v>
      </c>
      <c r="N50">
        <f t="shared" si="25"/>
        <v>13</v>
      </c>
      <c r="O50">
        <f t="shared" si="25"/>
        <v>14</v>
      </c>
      <c r="P50">
        <f t="shared" si="25"/>
        <v>15</v>
      </c>
      <c r="Q50">
        <f t="shared" si="25"/>
        <v>16</v>
      </c>
      <c r="R50">
        <f t="shared" si="25"/>
        <v>17</v>
      </c>
      <c r="S50">
        <f t="shared" si="25"/>
        <v>18</v>
      </c>
      <c r="T50">
        <f t="shared" si="25"/>
        <v>19</v>
      </c>
      <c r="U50">
        <f t="shared" si="25"/>
        <v>20</v>
      </c>
    </row>
    <row r="51" spans="1:21">
      <c r="A51" s="17" t="s">
        <v>91</v>
      </c>
      <c r="B51">
        <f t="shared" ref="B51:U51" ca="1" si="26">MATCH(B50,$B$23:$U$23,0)</f>
        <v>1</v>
      </c>
      <c r="C51" t="e">
        <f t="shared" ca="1" si="26"/>
        <v>#N/A</v>
      </c>
      <c r="D51" t="e">
        <f t="shared" ca="1" si="26"/>
        <v>#N/A</v>
      </c>
      <c r="E51" t="e">
        <f t="shared" ca="1" si="26"/>
        <v>#N/A</v>
      </c>
      <c r="F51" t="e">
        <f t="shared" ca="1" si="26"/>
        <v>#N/A</v>
      </c>
      <c r="G51" t="e">
        <f t="shared" ca="1" si="26"/>
        <v>#N/A</v>
      </c>
      <c r="H51" t="e">
        <f t="shared" ca="1" si="26"/>
        <v>#N/A</v>
      </c>
      <c r="I51" t="e">
        <f t="shared" ca="1" si="26"/>
        <v>#N/A</v>
      </c>
      <c r="J51" t="e">
        <f t="shared" ca="1" si="26"/>
        <v>#N/A</v>
      </c>
      <c r="K51" t="e">
        <f t="shared" ca="1" si="26"/>
        <v>#N/A</v>
      </c>
      <c r="L51" t="e">
        <f t="shared" ca="1" si="26"/>
        <v>#N/A</v>
      </c>
      <c r="M51" t="e">
        <f t="shared" ca="1" si="26"/>
        <v>#N/A</v>
      </c>
      <c r="N51" t="e">
        <f t="shared" ca="1" si="26"/>
        <v>#N/A</v>
      </c>
      <c r="O51" t="e">
        <f t="shared" ca="1" si="26"/>
        <v>#N/A</v>
      </c>
      <c r="P51" t="e">
        <f t="shared" ca="1" si="26"/>
        <v>#N/A</v>
      </c>
      <c r="Q51" t="e">
        <f t="shared" ca="1" si="26"/>
        <v>#N/A</v>
      </c>
      <c r="R51" t="e">
        <f t="shared" ca="1" si="26"/>
        <v>#N/A</v>
      </c>
      <c r="S51" t="e">
        <f t="shared" ca="1" si="26"/>
        <v>#N/A</v>
      </c>
      <c r="T51" t="e">
        <f t="shared" ca="1" si="26"/>
        <v>#N/A</v>
      </c>
      <c r="U51" t="e">
        <f t="shared" ca="1" si="26"/>
        <v>#N/A</v>
      </c>
    </row>
    <row r="52" spans="1:21">
      <c r="A52" s="17" t="s">
        <v>81</v>
      </c>
      <c r="B52">
        <f t="shared" ref="B52:U52" ca="1" si="27">IF(ISERROR(B$16),$B$12+1,IF(NOT(ISERROR(B51)),B50,A52))</f>
        <v>1</v>
      </c>
      <c r="C52">
        <f t="shared" ca="1" si="27"/>
        <v>1</v>
      </c>
      <c r="D52">
        <f t="shared" ca="1" si="27"/>
        <v>1</v>
      </c>
      <c r="E52">
        <f t="shared" ca="1" si="27"/>
        <v>1</v>
      </c>
      <c r="F52">
        <f t="shared" ca="1" si="27"/>
        <v>1</v>
      </c>
      <c r="G52">
        <f t="shared" ca="1" si="27"/>
        <v>21</v>
      </c>
      <c r="H52">
        <f t="shared" ca="1" si="27"/>
        <v>21</v>
      </c>
      <c r="I52">
        <f t="shared" ca="1" si="27"/>
        <v>21</v>
      </c>
      <c r="J52">
        <f t="shared" ca="1" si="27"/>
        <v>21</v>
      </c>
      <c r="K52">
        <f t="shared" ca="1" si="27"/>
        <v>21</v>
      </c>
      <c r="L52">
        <f t="shared" ca="1" si="27"/>
        <v>21</v>
      </c>
      <c r="M52">
        <f t="shared" ca="1" si="27"/>
        <v>21</v>
      </c>
      <c r="N52">
        <f t="shared" ca="1" si="27"/>
        <v>21</v>
      </c>
      <c r="O52">
        <f t="shared" ca="1" si="27"/>
        <v>21</v>
      </c>
      <c r="P52">
        <f t="shared" ca="1" si="27"/>
        <v>21</v>
      </c>
      <c r="Q52">
        <f t="shared" ca="1" si="27"/>
        <v>21</v>
      </c>
      <c r="R52">
        <f t="shared" ca="1" si="27"/>
        <v>21</v>
      </c>
      <c r="S52">
        <f t="shared" ca="1" si="27"/>
        <v>21</v>
      </c>
      <c r="T52">
        <f t="shared" ca="1" si="27"/>
        <v>21</v>
      </c>
      <c r="U52">
        <f t="shared" ca="1" si="27"/>
        <v>21</v>
      </c>
    </row>
    <row r="53" spans="1:21">
      <c r="A53" s="21" t="s">
        <v>82</v>
      </c>
      <c r="B53" s="14">
        <f ca="1">B51</f>
        <v>1</v>
      </c>
      <c r="C53" s="14">
        <f ca="1">IF(NOT(ISERROR(C51)),C51,INDEX(OFFSET($B50,0,B53,1,COUNTA($B$7:$U$7)-B53),1,MATCH(C52,OFFSET($B23,0,B53,1,COUNTA($B$7:$U$7)-B53),0)))</f>
        <v>2</v>
      </c>
      <c r="D53" s="14">
        <f t="shared" ref="D53:U53" ca="1" si="28">IF(NOT(ISERROR(D51)),D51,INDEX(OFFSET($B50,0,C53,1,COUNTA($B$7:$U$7)-C53),1,MATCH(D52,OFFSET($B23,0,C53,1,COUNTA($B$7:$U$7)-C53),0)))</f>
        <v>3</v>
      </c>
      <c r="E53" s="14">
        <f t="shared" ca="1" si="28"/>
        <v>4</v>
      </c>
      <c r="F53" s="14">
        <f t="shared" ca="1" si="28"/>
        <v>5</v>
      </c>
      <c r="G53" s="14">
        <f t="shared" ca="1" si="28"/>
        <v>6</v>
      </c>
      <c r="H53" s="14">
        <f t="shared" ca="1" si="28"/>
        <v>7</v>
      </c>
      <c r="I53" s="14">
        <f t="shared" ca="1" si="28"/>
        <v>8</v>
      </c>
      <c r="J53" s="14">
        <f t="shared" ca="1" si="28"/>
        <v>9</v>
      </c>
      <c r="K53" s="14">
        <f t="shared" ca="1" si="28"/>
        <v>10</v>
      </c>
      <c r="L53" s="14">
        <f t="shared" ca="1" si="28"/>
        <v>11</v>
      </c>
      <c r="M53" s="14">
        <f t="shared" ca="1" si="28"/>
        <v>12</v>
      </c>
      <c r="N53" s="14">
        <f t="shared" ca="1" si="28"/>
        <v>13</v>
      </c>
      <c r="O53" s="14">
        <f t="shared" ca="1" si="28"/>
        <v>14</v>
      </c>
      <c r="P53" s="14">
        <f t="shared" ca="1" si="28"/>
        <v>15</v>
      </c>
      <c r="Q53" s="14">
        <f t="shared" ca="1" si="28"/>
        <v>16</v>
      </c>
      <c r="R53" s="14">
        <f t="shared" ca="1" si="28"/>
        <v>17</v>
      </c>
      <c r="S53" s="14">
        <f t="shared" ca="1" si="28"/>
        <v>18</v>
      </c>
      <c r="T53" s="14">
        <f t="shared" ca="1" si="28"/>
        <v>19</v>
      </c>
      <c r="U53" s="14">
        <f t="shared" ca="1" si="28"/>
        <v>20</v>
      </c>
    </row>
    <row r="54" spans="1:21">
      <c r="A54" s="22" t="s">
        <v>83</v>
      </c>
      <c r="B54" s="23">
        <f ca="1">INDEX($B$6:$U$6,1,INDEX($B$15:$U$15,1,B53))</f>
        <v>1</v>
      </c>
      <c r="C54" s="23">
        <f ca="1">INDEX($B$6:$U$6,1,INDEX($B$15:$U$15,1,C53))</f>
        <v>2</v>
      </c>
      <c r="D54" s="23">
        <f t="shared" ref="D54:U54" ca="1" si="29">INDEX($B$6:$U$6,1,INDEX($B$15:$U$15,1,D53))</f>
        <v>3</v>
      </c>
      <c r="E54" s="23">
        <f t="shared" ca="1" si="29"/>
        <v>4</v>
      </c>
      <c r="F54" s="23">
        <f t="shared" ca="1" si="29"/>
        <v>5</v>
      </c>
      <c r="G54" s="23" t="e">
        <f t="shared" ca="1" si="29"/>
        <v>#N/A</v>
      </c>
      <c r="H54" s="23" t="e">
        <f t="shared" ca="1" si="29"/>
        <v>#N/A</v>
      </c>
      <c r="I54" s="23" t="e">
        <f t="shared" ca="1" si="29"/>
        <v>#N/A</v>
      </c>
      <c r="J54" s="23" t="e">
        <f t="shared" ca="1" si="29"/>
        <v>#N/A</v>
      </c>
      <c r="K54" s="23" t="e">
        <f t="shared" ca="1" si="29"/>
        <v>#N/A</v>
      </c>
      <c r="L54" s="23" t="e">
        <f t="shared" ca="1" si="29"/>
        <v>#N/A</v>
      </c>
      <c r="M54" s="23" t="e">
        <f t="shared" ca="1" si="29"/>
        <v>#N/A</v>
      </c>
      <c r="N54" s="23" t="e">
        <f t="shared" ca="1" si="29"/>
        <v>#N/A</v>
      </c>
      <c r="O54" s="23" t="e">
        <f t="shared" ca="1" si="29"/>
        <v>#N/A</v>
      </c>
      <c r="P54" s="23" t="e">
        <f t="shared" ca="1" si="29"/>
        <v>#N/A</v>
      </c>
      <c r="Q54" s="23" t="e">
        <f t="shared" ca="1" si="29"/>
        <v>#N/A</v>
      </c>
      <c r="R54" s="23" t="e">
        <f t="shared" ca="1" si="29"/>
        <v>#N/A</v>
      </c>
      <c r="S54" s="23" t="e">
        <f t="shared" ca="1" si="29"/>
        <v>#N/A</v>
      </c>
      <c r="T54" s="23" t="e">
        <f t="shared" ca="1" si="29"/>
        <v>#N/A</v>
      </c>
      <c r="U54" s="23" t="e">
        <f t="shared" ca="1" si="29"/>
        <v>#N/A</v>
      </c>
    </row>
    <row r="56" spans="1:21">
      <c r="A56" s="16" t="s">
        <v>65</v>
      </c>
    </row>
    <row r="57" spans="1:21">
      <c r="A57" s="17" t="s">
        <v>80</v>
      </c>
      <c r="B57">
        <v>1</v>
      </c>
      <c r="C57">
        <f>B57+1</f>
        <v>2</v>
      </c>
      <c r="D57">
        <f t="shared" ref="D57:U57" si="30">C57+1</f>
        <v>3</v>
      </c>
      <c r="E57">
        <f t="shared" si="30"/>
        <v>4</v>
      </c>
      <c r="F57">
        <f t="shared" si="30"/>
        <v>5</v>
      </c>
      <c r="G57">
        <f t="shared" si="30"/>
        <v>6</v>
      </c>
      <c r="H57">
        <f t="shared" si="30"/>
        <v>7</v>
      </c>
      <c r="I57">
        <f t="shared" si="30"/>
        <v>8</v>
      </c>
      <c r="J57">
        <f t="shared" si="30"/>
        <v>9</v>
      </c>
      <c r="K57">
        <f t="shared" si="30"/>
        <v>10</v>
      </c>
      <c r="L57">
        <f t="shared" si="30"/>
        <v>11</v>
      </c>
      <c r="M57">
        <f t="shared" si="30"/>
        <v>12</v>
      </c>
      <c r="N57">
        <f t="shared" si="30"/>
        <v>13</v>
      </c>
      <c r="O57">
        <f t="shared" si="30"/>
        <v>14</v>
      </c>
      <c r="P57">
        <f t="shared" si="30"/>
        <v>15</v>
      </c>
      <c r="Q57">
        <f t="shared" si="30"/>
        <v>16</v>
      </c>
      <c r="R57">
        <f t="shared" si="30"/>
        <v>17</v>
      </c>
      <c r="S57">
        <f t="shared" si="30"/>
        <v>18</v>
      </c>
      <c r="T57">
        <f t="shared" si="30"/>
        <v>19</v>
      </c>
      <c r="U57">
        <f t="shared" si="30"/>
        <v>20</v>
      </c>
    </row>
    <row r="58" spans="1:21">
      <c r="A58" s="17" t="s">
        <v>91</v>
      </c>
      <c r="B58">
        <f t="shared" ref="B58:U58" ca="1" si="31">MATCH(B57,$B$24:$U$24,0)</f>
        <v>1</v>
      </c>
      <c r="C58" t="e">
        <f t="shared" ca="1" si="31"/>
        <v>#N/A</v>
      </c>
      <c r="D58" t="e">
        <f t="shared" ca="1" si="31"/>
        <v>#N/A</v>
      </c>
      <c r="E58" t="e">
        <f t="shared" ca="1" si="31"/>
        <v>#N/A</v>
      </c>
      <c r="F58" t="e">
        <f t="shared" ca="1" si="31"/>
        <v>#N/A</v>
      </c>
      <c r="G58" t="e">
        <f t="shared" ca="1" si="31"/>
        <v>#N/A</v>
      </c>
      <c r="H58" t="e">
        <f t="shared" ca="1" si="31"/>
        <v>#N/A</v>
      </c>
      <c r="I58" t="e">
        <f t="shared" ca="1" si="31"/>
        <v>#N/A</v>
      </c>
      <c r="J58" t="e">
        <f t="shared" ca="1" si="31"/>
        <v>#N/A</v>
      </c>
      <c r="K58" t="e">
        <f t="shared" ca="1" si="31"/>
        <v>#N/A</v>
      </c>
      <c r="L58" t="e">
        <f t="shared" ca="1" si="31"/>
        <v>#N/A</v>
      </c>
      <c r="M58" t="e">
        <f t="shared" ca="1" si="31"/>
        <v>#N/A</v>
      </c>
      <c r="N58" t="e">
        <f t="shared" ca="1" si="31"/>
        <v>#N/A</v>
      </c>
      <c r="O58" t="e">
        <f t="shared" ca="1" si="31"/>
        <v>#N/A</v>
      </c>
      <c r="P58" t="e">
        <f t="shared" ca="1" si="31"/>
        <v>#N/A</v>
      </c>
      <c r="Q58" t="e">
        <f t="shared" ca="1" si="31"/>
        <v>#N/A</v>
      </c>
      <c r="R58" t="e">
        <f t="shared" ca="1" si="31"/>
        <v>#N/A</v>
      </c>
      <c r="S58" t="e">
        <f t="shared" ca="1" si="31"/>
        <v>#N/A</v>
      </c>
      <c r="T58" t="e">
        <f t="shared" ca="1" si="31"/>
        <v>#N/A</v>
      </c>
      <c r="U58" t="e">
        <f t="shared" ca="1" si="31"/>
        <v>#N/A</v>
      </c>
    </row>
    <row r="59" spans="1:21">
      <c r="A59" s="17" t="s">
        <v>81</v>
      </c>
      <c r="B59">
        <f t="shared" ref="B59:U59" ca="1" si="32">IF(ISERROR(B$16),$B$12+1,IF(NOT(ISERROR(B58)),B57,A59))</f>
        <v>1</v>
      </c>
      <c r="C59">
        <f t="shared" ca="1" si="32"/>
        <v>1</v>
      </c>
      <c r="D59">
        <f t="shared" ca="1" si="32"/>
        <v>1</v>
      </c>
      <c r="E59">
        <f t="shared" ca="1" si="32"/>
        <v>1</v>
      </c>
      <c r="F59">
        <f t="shared" ca="1" si="32"/>
        <v>1</v>
      </c>
      <c r="G59">
        <f t="shared" ca="1" si="32"/>
        <v>21</v>
      </c>
      <c r="H59">
        <f t="shared" ca="1" si="32"/>
        <v>21</v>
      </c>
      <c r="I59">
        <f t="shared" ca="1" si="32"/>
        <v>21</v>
      </c>
      <c r="J59">
        <f t="shared" ca="1" si="32"/>
        <v>21</v>
      </c>
      <c r="K59">
        <f t="shared" ca="1" si="32"/>
        <v>21</v>
      </c>
      <c r="L59">
        <f t="shared" ca="1" si="32"/>
        <v>21</v>
      </c>
      <c r="M59">
        <f t="shared" ca="1" si="32"/>
        <v>21</v>
      </c>
      <c r="N59">
        <f t="shared" ca="1" si="32"/>
        <v>21</v>
      </c>
      <c r="O59">
        <f t="shared" ca="1" si="32"/>
        <v>21</v>
      </c>
      <c r="P59">
        <f t="shared" ca="1" si="32"/>
        <v>21</v>
      </c>
      <c r="Q59">
        <f t="shared" ca="1" si="32"/>
        <v>21</v>
      </c>
      <c r="R59">
        <f t="shared" ca="1" si="32"/>
        <v>21</v>
      </c>
      <c r="S59">
        <f t="shared" ca="1" si="32"/>
        <v>21</v>
      </c>
      <c r="T59">
        <f t="shared" ca="1" si="32"/>
        <v>21</v>
      </c>
      <c r="U59">
        <f t="shared" ca="1" si="32"/>
        <v>21</v>
      </c>
    </row>
    <row r="60" spans="1:21">
      <c r="A60" s="21" t="s">
        <v>82</v>
      </c>
      <c r="B60" s="14">
        <f ca="1">B58</f>
        <v>1</v>
      </c>
      <c r="C60" s="14">
        <f ca="1">IF(NOT(ISERROR(C58)),C58,INDEX(OFFSET($B57,0,B60,1,COUNTA($B$7:$U$7)-B60),1,MATCH(C59,OFFSET($B24,0,B60,1,COUNTA($B$7:$U$7)-B60),0)))</f>
        <v>2</v>
      </c>
      <c r="D60" s="14">
        <f t="shared" ref="D60:U60" ca="1" si="33">IF(NOT(ISERROR(D58)),D58,INDEX(OFFSET($B57,0,C60,1,COUNTA($B$7:$U$7)-C60),1,MATCH(D59,OFFSET($B24,0,C60,1,COUNTA($B$7:$U$7)-C60),0)))</f>
        <v>3</v>
      </c>
      <c r="E60" s="14">
        <f t="shared" ca="1" si="33"/>
        <v>4</v>
      </c>
      <c r="F60" s="14">
        <f t="shared" ca="1" si="33"/>
        <v>5</v>
      </c>
      <c r="G60" s="14">
        <f t="shared" ca="1" si="33"/>
        <v>6</v>
      </c>
      <c r="H60" s="14">
        <f t="shared" ca="1" si="33"/>
        <v>7</v>
      </c>
      <c r="I60" s="14">
        <f t="shared" ca="1" si="33"/>
        <v>8</v>
      </c>
      <c r="J60" s="14">
        <f t="shared" ca="1" si="33"/>
        <v>9</v>
      </c>
      <c r="K60" s="14">
        <f t="shared" ca="1" si="33"/>
        <v>10</v>
      </c>
      <c r="L60" s="14">
        <f t="shared" ca="1" si="33"/>
        <v>11</v>
      </c>
      <c r="M60" s="14">
        <f t="shared" ca="1" si="33"/>
        <v>12</v>
      </c>
      <c r="N60" s="14">
        <f t="shared" ca="1" si="33"/>
        <v>13</v>
      </c>
      <c r="O60" s="14">
        <f t="shared" ca="1" si="33"/>
        <v>14</v>
      </c>
      <c r="P60" s="14">
        <f t="shared" ca="1" si="33"/>
        <v>15</v>
      </c>
      <c r="Q60" s="14">
        <f t="shared" ca="1" si="33"/>
        <v>16</v>
      </c>
      <c r="R60" s="14">
        <f t="shared" ca="1" si="33"/>
        <v>17</v>
      </c>
      <c r="S60" s="14">
        <f t="shared" ca="1" si="33"/>
        <v>18</v>
      </c>
      <c r="T60" s="14">
        <f t="shared" ca="1" si="33"/>
        <v>19</v>
      </c>
      <c r="U60" s="14">
        <f t="shared" ca="1" si="33"/>
        <v>20</v>
      </c>
    </row>
    <row r="61" spans="1:21">
      <c r="A61" s="22" t="s">
        <v>83</v>
      </c>
      <c r="B61" s="23">
        <f ca="1">INDEX($B$6:$U$6,1,INDEX($B$15:$U$15,1,B60))</f>
        <v>1</v>
      </c>
      <c r="C61" s="23">
        <f ca="1">INDEX($B$6:$U$6,1,INDEX($B$15:$U$15,1,C60))</f>
        <v>2</v>
      </c>
      <c r="D61" s="23">
        <f t="shared" ref="D61:U61" ca="1" si="34">INDEX($B$6:$U$6,1,INDEX($B$15:$U$15,1,D60))</f>
        <v>3</v>
      </c>
      <c r="E61" s="23">
        <f t="shared" ca="1" si="34"/>
        <v>4</v>
      </c>
      <c r="F61" s="23">
        <f t="shared" ca="1" si="34"/>
        <v>5</v>
      </c>
      <c r="G61" s="23" t="e">
        <f t="shared" ca="1" si="34"/>
        <v>#N/A</v>
      </c>
      <c r="H61" s="23" t="e">
        <f t="shared" ca="1" si="34"/>
        <v>#N/A</v>
      </c>
      <c r="I61" s="23" t="e">
        <f t="shared" ca="1" si="34"/>
        <v>#N/A</v>
      </c>
      <c r="J61" s="23" t="e">
        <f t="shared" ca="1" si="34"/>
        <v>#N/A</v>
      </c>
      <c r="K61" s="23" t="e">
        <f t="shared" ca="1" si="34"/>
        <v>#N/A</v>
      </c>
      <c r="L61" s="23" t="e">
        <f t="shared" ca="1" si="34"/>
        <v>#N/A</v>
      </c>
      <c r="M61" s="23" t="e">
        <f t="shared" ca="1" si="34"/>
        <v>#N/A</v>
      </c>
      <c r="N61" s="23" t="e">
        <f t="shared" ca="1" si="34"/>
        <v>#N/A</v>
      </c>
      <c r="O61" s="23" t="e">
        <f t="shared" ca="1" si="34"/>
        <v>#N/A</v>
      </c>
      <c r="P61" s="23" t="e">
        <f t="shared" ca="1" si="34"/>
        <v>#N/A</v>
      </c>
      <c r="Q61" s="23" t="e">
        <f t="shared" ca="1" si="34"/>
        <v>#N/A</v>
      </c>
      <c r="R61" s="23" t="e">
        <f t="shared" ca="1" si="34"/>
        <v>#N/A</v>
      </c>
      <c r="S61" s="23" t="e">
        <f t="shared" ca="1" si="34"/>
        <v>#N/A</v>
      </c>
      <c r="T61" s="23" t="e">
        <f t="shared" ca="1" si="34"/>
        <v>#N/A</v>
      </c>
      <c r="U61" s="23" t="e">
        <f t="shared" ca="1" si="34"/>
        <v>#N/A</v>
      </c>
    </row>
    <row r="66" spans="1:21">
      <c r="A66" s="18" t="s">
        <v>92</v>
      </c>
      <c r="B66" s="19">
        <f t="shared" ref="B66:U66" ca="1" si="35">IF(strategy=1,B31,IF(strategy=2,B46,IF(strategy=5,B54,IF(strategy=6,B61,B15))))</f>
        <v>1</v>
      </c>
      <c r="C66" s="19">
        <f t="shared" ca="1" si="35"/>
        <v>2</v>
      </c>
      <c r="D66" s="19">
        <f t="shared" ca="1" si="35"/>
        <v>3</v>
      </c>
      <c r="E66" s="19">
        <f t="shared" ca="1" si="35"/>
        <v>4</v>
      </c>
      <c r="F66" s="19">
        <f t="shared" ca="1" si="35"/>
        <v>5</v>
      </c>
      <c r="G66" s="19" t="e">
        <f t="shared" ca="1" si="35"/>
        <v>#N/A</v>
      </c>
      <c r="H66" s="19" t="e">
        <f t="shared" ca="1" si="35"/>
        <v>#N/A</v>
      </c>
      <c r="I66" s="19" t="e">
        <f t="shared" ca="1" si="35"/>
        <v>#N/A</v>
      </c>
      <c r="J66" s="19" t="e">
        <f t="shared" ca="1" si="35"/>
        <v>#N/A</v>
      </c>
      <c r="K66" s="19" t="e">
        <f t="shared" ca="1" si="35"/>
        <v>#N/A</v>
      </c>
      <c r="L66" s="19" t="e">
        <f t="shared" ca="1" si="35"/>
        <v>#N/A</v>
      </c>
      <c r="M66" s="19" t="e">
        <f t="shared" ca="1" si="35"/>
        <v>#N/A</v>
      </c>
      <c r="N66" s="19" t="e">
        <f t="shared" ca="1" si="35"/>
        <v>#N/A</v>
      </c>
      <c r="O66" s="19" t="e">
        <f t="shared" ca="1" si="35"/>
        <v>#N/A</v>
      </c>
      <c r="P66" s="19" t="e">
        <f t="shared" ca="1" si="35"/>
        <v>#N/A</v>
      </c>
      <c r="Q66" s="19" t="e">
        <f t="shared" ca="1" si="35"/>
        <v>#N/A</v>
      </c>
      <c r="R66" s="19" t="e">
        <f t="shared" ca="1" si="35"/>
        <v>#N/A</v>
      </c>
      <c r="S66" s="19" t="e">
        <f t="shared" ca="1" si="35"/>
        <v>#N/A</v>
      </c>
      <c r="T66" s="19" t="e">
        <f t="shared" ca="1" si="35"/>
        <v>#N/A</v>
      </c>
      <c r="U66" s="19" t="e">
        <f t="shared" ca="1" si="35"/>
        <v>#N/A</v>
      </c>
    </row>
  </sheetData>
  <pageMargins left="0.7" right="0.7" top="0.75" bottom="0.75" header="0.3" footer="0.3"/>
  <pageSetup orientation="portrait" horizontalDpi="300" verticalDpi="300" r:id="rId1"/>
</worksheet>
</file>

<file path=xl/worksheets/sheet6.xml><?xml version="1.0" encoding="utf-8"?>
<worksheet xmlns="http://schemas.openxmlformats.org/spreadsheetml/2006/main" xmlns:r="http://schemas.openxmlformats.org/officeDocument/2006/relationships">
  <sheetPr codeName="Sheet5"/>
  <dimension ref="A1:AC1362"/>
  <sheetViews>
    <sheetView showGridLines="0" workbookViewId="0">
      <pane ySplit="20" topLeftCell="A21" activePane="bottomLeft" state="frozen"/>
      <selection pane="bottomLeft" activeCell="L27" sqref="L27"/>
    </sheetView>
  </sheetViews>
  <sheetFormatPr defaultRowHeight="16.5"/>
  <cols>
    <col min="1" max="1" width="9.140625" style="77"/>
    <col min="2" max="2" width="10.85546875" style="77" customWidth="1"/>
    <col min="3" max="3" width="24.85546875" style="77" customWidth="1"/>
    <col min="4" max="4" width="12" style="77" customWidth="1"/>
    <col min="5" max="5" width="18.140625" style="77" customWidth="1"/>
    <col min="6" max="6" width="4.140625" style="77" customWidth="1"/>
    <col min="7" max="7" width="12.5703125" style="77" customWidth="1"/>
    <col min="8" max="8" width="19" style="77" customWidth="1"/>
    <col min="9" max="9" width="15.85546875" style="77" customWidth="1"/>
    <col min="10" max="10" width="5.5703125" style="77" customWidth="1"/>
    <col min="11" max="11" width="9.140625" style="77"/>
    <col min="12" max="12" width="10.42578125" style="77" customWidth="1"/>
    <col min="13" max="13" width="13.140625" style="77" customWidth="1"/>
    <col min="14" max="16384" width="9.140625" style="77"/>
  </cols>
  <sheetData>
    <row r="1" spans="1:29" ht="60.75" customHeight="1">
      <c r="A1" s="76"/>
      <c r="B1" s="76"/>
      <c r="C1" s="76"/>
      <c r="D1" s="76"/>
      <c r="E1" s="76"/>
      <c r="F1" s="76"/>
      <c r="G1" s="76"/>
      <c r="H1" s="76"/>
      <c r="I1" s="45"/>
      <c r="J1" s="45"/>
      <c r="K1" s="45"/>
      <c r="L1" s="405"/>
      <c r="M1" s="405"/>
      <c r="N1" s="408"/>
      <c r="O1" s="74"/>
      <c r="P1" s="74"/>
      <c r="Q1" s="74"/>
      <c r="R1" s="74"/>
      <c r="S1" s="74"/>
      <c r="T1" s="74"/>
      <c r="U1" s="188"/>
      <c r="V1" s="188"/>
      <c r="W1" s="188"/>
      <c r="X1" s="197"/>
      <c r="Y1" s="197"/>
      <c r="Z1" s="197"/>
      <c r="AA1" s="197"/>
      <c r="AB1" s="197"/>
      <c r="AC1" s="197"/>
    </row>
    <row r="2" spans="1:29" ht="29.25" customHeight="1">
      <c r="A2" s="189" t="s">
        <v>304</v>
      </c>
      <c r="B2" s="190"/>
      <c r="C2" s="190"/>
      <c r="D2" s="88"/>
      <c r="E2" s="190"/>
      <c r="F2" s="190"/>
      <c r="G2" s="78"/>
      <c r="H2" s="78"/>
      <c r="I2" s="190"/>
      <c r="J2" s="190"/>
      <c r="K2" s="141"/>
      <c r="L2" s="193"/>
      <c r="M2" s="193"/>
      <c r="N2" s="194"/>
      <c r="O2" s="92"/>
    </row>
    <row r="3" spans="1:29" ht="15.75" customHeight="1">
      <c r="A3" s="438" t="s">
        <v>23</v>
      </c>
      <c r="B3" s="438"/>
      <c r="C3" s="438"/>
      <c r="D3" s="438"/>
      <c r="E3" s="438"/>
      <c r="F3" s="45" t="s">
        <v>340</v>
      </c>
      <c r="G3" s="76"/>
      <c r="H3" s="76"/>
      <c r="I3" s="76"/>
      <c r="J3" s="76"/>
      <c r="K3" s="76"/>
      <c r="L3" s="406"/>
      <c r="M3" s="406"/>
      <c r="N3" s="407"/>
      <c r="O3" s="188"/>
      <c r="P3" s="188"/>
      <c r="Q3" s="188"/>
      <c r="R3" s="188"/>
      <c r="S3" s="188"/>
      <c r="U3" s="92"/>
    </row>
    <row r="4" spans="1:29">
      <c r="A4" s="192"/>
      <c r="B4" s="193"/>
      <c r="C4" s="193"/>
      <c r="D4" s="193"/>
      <c r="E4" s="193"/>
      <c r="F4" s="193"/>
      <c r="G4" s="193"/>
      <c r="H4" s="193"/>
      <c r="I4" s="193"/>
      <c r="J4" s="193"/>
      <c r="K4" s="194"/>
    </row>
    <row r="5" spans="1:29">
      <c r="A5" s="192"/>
      <c r="B5" s="195"/>
      <c r="C5" s="195"/>
      <c r="D5" s="195"/>
      <c r="E5" s="195"/>
      <c r="F5" s="195"/>
      <c r="G5" s="195"/>
      <c r="H5" s="195"/>
      <c r="I5" s="195"/>
      <c r="J5" s="195"/>
      <c r="K5" s="194"/>
    </row>
    <row r="6" spans="1:29" ht="17.25" thickBot="1">
      <c r="A6" s="196"/>
      <c r="B6" s="197"/>
      <c r="C6" s="197"/>
      <c r="D6" s="197"/>
      <c r="E6" s="197"/>
      <c r="F6" s="197"/>
      <c r="G6" s="197"/>
      <c r="H6" s="197"/>
      <c r="I6" s="197"/>
      <c r="J6" s="197"/>
      <c r="K6" s="196"/>
    </row>
    <row r="7" spans="1:29" ht="19.5" customHeight="1" thickTop="1" thickBot="1">
      <c r="A7" s="196"/>
      <c r="B7" s="197"/>
      <c r="C7" s="450" t="s">
        <v>252</v>
      </c>
      <c r="D7" s="451"/>
      <c r="E7" s="451"/>
      <c r="F7" s="451"/>
      <c r="G7" s="451"/>
      <c r="H7" s="451"/>
      <c r="I7" s="452"/>
      <c r="J7" s="197"/>
      <c r="K7" s="196"/>
    </row>
    <row r="8" spans="1:29" ht="15" customHeight="1" thickTop="1" thickBot="1">
      <c r="A8" s="196"/>
      <c r="B8" s="197"/>
      <c r="C8" s="197"/>
      <c r="D8" s="197"/>
      <c r="E8" s="197"/>
      <c r="F8" s="197"/>
      <c r="G8" s="197"/>
      <c r="H8" s="197"/>
      <c r="I8" s="197"/>
      <c r="J8" s="197"/>
      <c r="K8" s="196"/>
    </row>
    <row r="9" spans="1:29" ht="17.25" customHeight="1" thickBot="1">
      <c r="A9" s="196"/>
      <c r="B9" s="197"/>
      <c r="C9" s="197"/>
      <c r="D9" s="197"/>
      <c r="E9" s="222">
        <v>12000</v>
      </c>
      <c r="F9" s="197"/>
      <c r="G9" s="198" t="s">
        <v>244</v>
      </c>
      <c r="H9" s="197"/>
      <c r="I9" s="199">
        <f>MAX(B21:B1220)</f>
        <v>168</v>
      </c>
      <c r="J9" s="197"/>
      <c r="K9" s="196"/>
    </row>
    <row r="10" spans="1:29" ht="13.5" customHeight="1" thickBot="1">
      <c r="A10" s="196"/>
      <c r="B10" s="197"/>
      <c r="C10" s="197"/>
      <c r="D10" s="197"/>
      <c r="F10" s="197"/>
      <c r="H10" s="197"/>
      <c r="J10" s="197"/>
      <c r="K10" s="196"/>
    </row>
    <row r="11" spans="1:29" ht="17.25" thickBot="1">
      <c r="A11" s="196"/>
      <c r="B11" s="197"/>
      <c r="C11" s="197"/>
      <c r="D11" s="197"/>
      <c r="E11" s="223">
        <v>0.1845</v>
      </c>
      <c r="F11" s="197"/>
      <c r="G11" s="198" t="s">
        <v>245</v>
      </c>
      <c r="H11" s="197"/>
      <c r="I11" s="199">
        <f>IF(I9&gt;480,"Never Pay Off",I9/12)</f>
        <v>14</v>
      </c>
      <c r="J11" s="197"/>
      <c r="K11" s="196"/>
    </row>
    <row r="12" spans="1:29" ht="13.5" customHeight="1" thickBot="1">
      <c r="A12" s="196"/>
      <c r="B12" s="197"/>
      <c r="C12" s="197"/>
      <c r="D12" s="197"/>
      <c r="E12" s="197"/>
      <c r="F12" s="453"/>
      <c r="G12" s="453"/>
      <c r="H12" s="453"/>
      <c r="I12" s="197"/>
      <c r="J12" s="197"/>
      <c r="K12" s="196"/>
    </row>
    <row r="13" spans="1:29" ht="17.25" customHeight="1" thickBot="1">
      <c r="A13" s="196"/>
      <c r="B13" s="197"/>
      <c r="C13" s="197"/>
      <c r="D13" s="197"/>
      <c r="E13" s="224">
        <v>12</v>
      </c>
      <c r="F13" s="197"/>
      <c r="G13" s="198" t="s">
        <v>247</v>
      </c>
      <c r="H13" s="197"/>
      <c r="I13" s="200">
        <f>IF(I11="Never Pay Off","Unlimited",SUM(E21:E1220))</f>
        <v>21523.456213019694</v>
      </c>
      <c r="J13" s="197"/>
      <c r="K13" s="196"/>
    </row>
    <row r="14" spans="1:29" ht="14.25" customHeight="1" thickBot="1">
      <c r="A14" s="196"/>
      <c r="B14" s="197"/>
      <c r="C14" s="197"/>
      <c r="D14" s="197"/>
      <c r="F14" s="197"/>
      <c r="J14" s="197"/>
      <c r="K14" s="196"/>
    </row>
    <row r="15" spans="1:29" ht="17.25" customHeight="1" thickBot="1">
      <c r="A15" s="196"/>
      <c r="B15" s="197"/>
      <c r="C15" s="188"/>
      <c r="D15" s="197"/>
      <c r="E15" s="225">
        <v>200</v>
      </c>
      <c r="F15" s="201"/>
      <c r="G15" s="202" t="s">
        <v>251</v>
      </c>
      <c r="H15" s="197"/>
      <c r="I15" s="203">
        <f>IF(I13="Unlimited","",I13/E9)</f>
        <v>1.7936213510849746</v>
      </c>
      <c r="J15" s="197"/>
      <c r="K15" s="196"/>
    </row>
    <row r="16" spans="1:29" ht="12" customHeight="1" thickBot="1">
      <c r="A16" s="196"/>
      <c r="K16" s="196"/>
    </row>
    <row r="17" spans="1:18" ht="17.25" customHeight="1" thickBot="1">
      <c r="A17" s="196"/>
      <c r="G17" s="198" t="s">
        <v>246</v>
      </c>
      <c r="H17" s="197"/>
      <c r="I17" s="204">
        <f>((1+E11/E13)^(E13)-1)</f>
        <v>0.20092972622551297</v>
      </c>
      <c r="K17" s="196"/>
    </row>
    <row r="18" spans="1:18" ht="15" customHeight="1">
      <c r="A18" s="196"/>
      <c r="B18" s="197"/>
      <c r="I18" s="201"/>
      <c r="J18" s="197"/>
      <c r="K18" s="196"/>
    </row>
    <row r="19" spans="1:18" ht="18.75" customHeight="1">
      <c r="A19" s="196"/>
      <c r="B19" s="444" t="s">
        <v>250</v>
      </c>
      <c r="C19" s="446" t="s">
        <v>29</v>
      </c>
      <c r="D19" s="448" t="s">
        <v>6</v>
      </c>
      <c r="E19" s="446" t="s">
        <v>17</v>
      </c>
      <c r="F19" s="446"/>
      <c r="G19" s="446" t="s">
        <v>248</v>
      </c>
      <c r="H19" s="446" t="s">
        <v>249</v>
      </c>
      <c r="I19" s="205"/>
      <c r="J19" s="197"/>
      <c r="K19" s="196"/>
    </row>
    <row r="20" spans="1:18">
      <c r="A20" s="196"/>
      <c r="B20" s="445"/>
      <c r="C20" s="447"/>
      <c r="D20" s="449"/>
      <c r="E20" s="447"/>
      <c r="F20" s="447"/>
      <c r="G20" s="447"/>
      <c r="H20" s="447"/>
      <c r="I20" s="197"/>
      <c r="J20" s="197"/>
      <c r="K20" s="196"/>
    </row>
    <row r="21" spans="1:18">
      <c r="A21" s="196"/>
      <c r="B21" s="206">
        <v>1</v>
      </c>
      <c r="C21" s="207">
        <f>E9</f>
        <v>12000</v>
      </c>
      <c r="D21" s="207">
        <f>IF(C21=0,0,IF($E$15="",IF(C21*#REF!&lt;#REF!,#REF!,C21*#REF!),$E$15))</f>
        <v>200</v>
      </c>
      <c r="E21" s="207">
        <f>C21*$E$11/12</f>
        <v>184.5</v>
      </c>
      <c r="F21" s="208"/>
      <c r="G21" s="207">
        <f>D21-E21</f>
        <v>15.5</v>
      </c>
      <c r="H21" s="209">
        <f>C21-G21</f>
        <v>11984.5</v>
      </c>
      <c r="I21" s="210"/>
      <c r="J21" s="197"/>
      <c r="K21" s="196"/>
    </row>
    <row r="22" spans="1:18">
      <c r="A22" s="196"/>
      <c r="B22" s="211">
        <f t="shared" ref="B22:B85" si="0">IF(H21&lt;=0,"",B21+1)</f>
        <v>2</v>
      </c>
      <c r="C22" s="207">
        <f t="shared" ref="C22:C85" si="1">H21</f>
        <v>11984.5</v>
      </c>
      <c r="D22" s="207">
        <f>IF(C22=0,0,IF($E$15="",IF(C22*#REF!&lt;#REF!,#REF!,C22*#REF!),$E$15))</f>
        <v>200</v>
      </c>
      <c r="E22" s="207">
        <f t="shared" ref="E22:E85" si="2">C22*$E$11/12</f>
        <v>184.26168749999999</v>
      </c>
      <c r="F22" s="208"/>
      <c r="G22" s="207">
        <f t="shared" ref="G22:G85" si="3">IF(C22=0,0,D22-E22)</f>
        <v>15.738312500000006</v>
      </c>
      <c r="H22" s="209">
        <f t="shared" ref="H22:H85" si="4">IF(C22-G22&lt;0,0,C22-G22)</f>
        <v>11968.7616875</v>
      </c>
      <c r="I22" s="210"/>
      <c r="J22" s="197"/>
      <c r="K22" s="196"/>
    </row>
    <row r="23" spans="1:18">
      <c r="A23" s="196"/>
      <c r="B23" s="211">
        <f t="shared" si="0"/>
        <v>3</v>
      </c>
      <c r="C23" s="207">
        <f t="shared" si="1"/>
        <v>11968.7616875</v>
      </c>
      <c r="D23" s="207">
        <f>IF(C23=0,0,IF($E$15="",IF(C23*#REF!&lt;#REF!,#REF!,C23*#REF!),$E$15))</f>
        <v>200</v>
      </c>
      <c r="E23" s="207">
        <f t="shared" si="2"/>
        <v>184.01971094531248</v>
      </c>
      <c r="F23" s="208"/>
      <c r="G23" s="207">
        <f t="shared" si="3"/>
        <v>15.980289054687518</v>
      </c>
      <c r="H23" s="209">
        <f t="shared" si="4"/>
        <v>11952.781398445313</v>
      </c>
      <c r="I23" s="210"/>
      <c r="J23" s="197"/>
      <c r="K23" s="196"/>
    </row>
    <row r="24" spans="1:18">
      <c r="A24" s="196"/>
      <c r="B24" s="211">
        <f t="shared" si="0"/>
        <v>4</v>
      </c>
      <c r="C24" s="207">
        <f t="shared" si="1"/>
        <v>11952.781398445313</v>
      </c>
      <c r="D24" s="207">
        <f>IF(C24=0,0,IF($E$15="",IF(C24*#REF!&lt;#REF!,#REF!,C24*#REF!),$E$15))</f>
        <v>200</v>
      </c>
      <c r="E24" s="207">
        <f t="shared" si="2"/>
        <v>183.7740140010967</v>
      </c>
      <c r="F24" s="208"/>
      <c r="G24" s="207">
        <f t="shared" si="3"/>
        <v>16.225985998903298</v>
      </c>
      <c r="H24" s="209">
        <f t="shared" si="4"/>
        <v>11936.555412446411</v>
      </c>
      <c r="I24" s="210"/>
      <c r="J24" s="197"/>
      <c r="K24" s="196"/>
    </row>
    <row r="25" spans="1:18">
      <c r="A25" s="196"/>
      <c r="B25" s="211">
        <f t="shared" si="0"/>
        <v>5</v>
      </c>
      <c r="C25" s="207">
        <f t="shared" si="1"/>
        <v>11936.555412446411</v>
      </c>
      <c r="D25" s="207">
        <f>IF(C25=0,0,IF($E$15="",IF(C25*#REF!&lt;#REF!,#REF!,C25*#REF!),$E$15))</f>
        <v>200</v>
      </c>
      <c r="E25" s="207">
        <f t="shared" si="2"/>
        <v>183.52453946636356</v>
      </c>
      <c r="F25" s="208"/>
      <c r="G25" s="207">
        <f t="shared" si="3"/>
        <v>16.475460533636436</v>
      </c>
      <c r="H25" s="209">
        <f t="shared" si="4"/>
        <v>11920.079951912774</v>
      </c>
      <c r="I25" s="210"/>
      <c r="J25" s="197"/>
      <c r="K25" s="196"/>
    </row>
    <row r="26" spans="1:18">
      <c r="A26" s="196"/>
      <c r="B26" s="211">
        <f t="shared" si="0"/>
        <v>6</v>
      </c>
      <c r="C26" s="207">
        <f t="shared" si="1"/>
        <v>11920.079951912774</v>
      </c>
      <c r="D26" s="207">
        <f>IF(C26=0,0,IF($E$15="",IF(C26*#REF!&lt;#REF!,#REF!,C26*#REF!),$E$15))</f>
        <v>200</v>
      </c>
      <c r="E26" s="207">
        <f t="shared" si="2"/>
        <v>183.27122926065888</v>
      </c>
      <c r="F26" s="208"/>
      <c r="G26" s="207">
        <f t="shared" si="3"/>
        <v>16.728770739341115</v>
      </c>
      <c r="H26" s="209">
        <f t="shared" si="4"/>
        <v>11903.351181173433</v>
      </c>
      <c r="I26" s="210"/>
      <c r="J26" s="197"/>
      <c r="K26" s="196"/>
    </row>
    <row r="27" spans="1:18">
      <c r="A27" s="196"/>
      <c r="B27" s="211">
        <f t="shared" si="0"/>
        <v>7</v>
      </c>
      <c r="C27" s="207">
        <f t="shared" si="1"/>
        <v>11903.351181173433</v>
      </c>
      <c r="D27" s="207">
        <f>IF(C27=0,0,IF($E$15="",IF(C27*#REF!&lt;#REF!,#REF!,C27*#REF!),$E$15))</f>
        <v>200</v>
      </c>
      <c r="E27" s="207">
        <f t="shared" si="2"/>
        <v>183.01402441054154</v>
      </c>
      <c r="F27" s="208"/>
      <c r="G27" s="207">
        <f t="shared" si="3"/>
        <v>16.985975589458462</v>
      </c>
      <c r="H27" s="209">
        <f t="shared" si="4"/>
        <v>11886.365205583976</v>
      </c>
      <c r="I27" s="210"/>
      <c r="J27" s="197"/>
      <c r="K27" s="196"/>
    </row>
    <row r="28" spans="1:18" ht="18.75">
      <c r="A28" s="196"/>
      <c r="B28" s="211">
        <f t="shared" si="0"/>
        <v>8</v>
      </c>
      <c r="C28" s="207">
        <f t="shared" si="1"/>
        <v>11886.365205583976</v>
      </c>
      <c r="D28" s="207">
        <f>IF(C28=0,0,IF($E$15="",IF(C28*#REF!&lt;#REF!,#REF!,C28*#REF!),$E$15))</f>
        <v>200</v>
      </c>
      <c r="E28" s="207">
        <f t="shared" si="2"/>
        <v>182.7528650358536</v>
      </c>
      <c r="F28" s="208"/>
      <c r="G28" s="207">
        <f t="shared" si="3"/>
        <v>17.247134964146397</v>
      </c>
      <c r="H28" s="209">
        <f t="shared" si="4"/>
        <v>11869.11807061983</v>
      </c>
      <c r="I28" s="210"/>
      <c r="J28" s="197"/>
      <c r="K28" s="196"/>
      <c r="L28" s="442"/>
      <c r="M28" s="443"/>
      <c r="N28" s="443"/>
      <c r="O28" s="443"/>
      <c r="P28" s="443"/>
      <c r="Q28" s="443"/>
      <c r="R28" s="443"/>
    </row>
    <row r="29" spans="1:18" ht="18.75">
      <c r="A29" s="196"/>
      <c r="B29" s="211">
        <f t="shared" si="0"/>
        <v>9</v>
      </c>
      <c r="C29" s="207">
        <f t="shared" si="1"/>
        <v>11869.11807061983</v>
      </c>
      <c r="D29" s="207">
        <f>IF(C29=0,0,IF($E$15="",IF(C29*#REF!&lt;#REF!,#REF!,C29*#REF!),$E$15))</f>
        <v>200</v>
      </c>
      <c r="E29" s="207">
        <f t="shared" si="2"/>
        <v>182.48769033577989</v>
      </c>
      <c r="F29" s="208"/>
      <c r="G29" s="207">
        <f t="shared" si="3"/>
        <v>17.512309664220112</v>
      </c>
      <c r="H29" s="209">
        <f t="shared" si="4"/>
        <v>11851.60576095561</v>
      </c>
      <c r="I29" s="210"/>
      <c r="J29" s="197"/>
      <c r="K29" s="196"/>
      <c r="L29" s="442"/>
      <c r="M29" s="443"/>
      <c r="N29" s="443"/>
      <c r="O29" s="443"/>
      <c r="P29" s="443"/>
      <c r="Q29" s="443"/>
      <c r="R29" s="443"/>
    </row>
    <row r="30" spans="1:18">
      <c r="A30" s="196"/>
      <c r="B30" s="211">
        <f t="shared" si="0"/>
        <v>10</v>
      </c>
      <c r="C30" s="207">
        <f t="shared" si="1"/>
        <v>11851.60576095561</v>
      </c>
      <c r="D30" s="207">
        <f>IF(C30=0,0,IF($E$15="",IF(C30*#REF!&lt;#REF!,#REF!,C30*#REF!),$E$15))</f>
        <v>200</v>
      </c>
      <c r="E30" s="207">
        <f t="shared" si="2"/>
        <v>182.2184385746925</v>
      </c>
      <c r="F30" s="208"/>
      <c r="G30" s="207">
        <f t="shared" si="3"/>
        <v>17.781561425307501</v>
      </c>
      <c r="H30" s="209">
        <f t="shared" si="4"/>
        <v>11833.824199530303</v>
      </c>
      <c r="I30" s="210"/>
      <c r="J30" s="197"/>
      <c r="K30" s="196"/>
    </row>
    <row r="31" spans="1:18">
      <c r="A31" s="196"/>
      <c r="B31" s="211">
        <f t="shared" si="0"/>
        <v>11</v>
      </c>
      <c r="C31" s="207">
        <f t="shared" si="1"/>
        <v>11833.824199530303</v>
      </c>
      <c r="D31" s="207">
        <f>IF(C31=0,0,IF($E$15="",IF(C31*#REF!&lt;#REF!,#REF!,C31*#REF!),$E$15))</f>
        <v>200</v>
      </c>
      <c r="E31" s="207">
        <f t="shared" si="2"/>
        <v>181.9450470677784</v>
      </c>
      <c r="F31" s="208"/>
      <c r="G31" s="207">
        <f t="shared" si="3"/>
        <v>18.054952932221596</v>
      </c>
      <c r="H31" s="209">
        <f t="shared" si="4"/>
        <v>11815.769246598082</v>
      </c>
      <c r="I31" s="210"/>
      <c r="J31" s="197"/>
      <c r="K31" s="196"/>
    </row>
    <row r="32" spans="1:18">
      <c r="A32" s="196"/>
      <c r="B32" s="211">
        <f t="shared" si="0"/>
        <v>12</v>
      </c>
      <c r="C32" s="207">
        <f t="shared" si="1"/>
        <v>11815.769246598082</v>
      </c>
      <c r="D32" s="207">
        <f>IF(C32=0,0,IF($E$15="",IF(C32*#REF!&lt;#REF!,#REF!,C32*#REF!),$E$15))</f>
        <v>200</v>
      </c>
      <c r="E32" s="207">
        <f t="shared" si="2"/>
        <v>181.66745216644551</v>
      </c>
      <c r="F32" s="208"/>
      <c r="G32" s="207">
        <f t="shared" si="3"/>
        <v>18.332547833554486</v>
      </c>
      <c r="H32" s="209">
        <f t="shared" si="4"/>
        <v>11797.436698764528</v>
      </c>
      <c r="I32" s="210"/>
      <c r="J32" s="197"/>
      <c r="K32" s="196"/>
    </row>
    <row r="33" spans="1:11">
      <c r="A33" s="196"/>
      <c r="B33" s="211">
        <f t="shared" si="0"/>
        <v>13</v>
      </c>
      <c r="C33" s="207">
        <f t="shared" si="1"/>
        <v>11797.436698764528</v>
      </c>
      <c r="D33" s="207">
        <f>IF(C33=0,0,IF($E$15="",IF(C33*#REF!&lt;#REF!,#REF!,C33*#REF!),$E$15))</f>
        <v>200</v>
      </c>
      <c r="E33" s="207">
        <f t="shared" si="2"/>
        <v>181.3855892435046</v>
      </c>
      <c r="F33" s="208"/>
      <c r="G33" s="207">
        <f t="shared" si="3"/>
        <v>18.614410756495403</v>
      </c>
      <c r="H33" s="209">
        <f t="shared" si="4"/>
        <v>11778.822288008032</v>
      </c>
      <c r="I33" s="210"/>
      <c r="J33" s="197"/>
      <c r="K33" s="196"/>
    </row>
    <row r="34" spans="1:11">
      <c r="A34" s="196"/>
      <c r="B34" s="211">
        <f t="shared" si="0"/>
        <v>14</v>
      </c>
      <c r="C34" s="207">
        <f t="shared" si="1"/>
        <v>11778.822288008032</v>
      </c>
      <c r="D34" s="207">
        <f>IF(C34=0,0,IF($E$15="",IF(C34*#REF!&lt;#REF!,#REF!,C34*#REF!),$E$15))</f>
        <v>200</v>
      </c>
      <c r="E34" s="207">
        <f t="shared" si="2"/>
        <v>181.09939267812351</v>
      </c>
      <c r="F34" s="208"/>
      <c r="G34" s="207">
        <f t="shared" si="3"/>
        <v>18.900607321876493</v>
      </c>
      <c r="H34" s="209">
        <f t="shared" si="4"/>
        <v>11759.921680686155</v>
      </c>
      <c r="I34" s="210"/>
      <c r="J34" s="197"/>
      <c r="K34" s="196"/>
    </row>
    <row r="35" spans="1:11">
      <c r="A35" s="196"/>
      <c r="B35" s="211">
        <f t="shared" si="0"/>
        <v>15</v>
      </c>
      <c r="C35" s="207">
        <f t="shared" si="1"/>
        <v>11759.921680686155</v>
      </c>
      <c r="D35" s="207">
        <f>IF(C35=0,0,IF($E$15="",IF(C35*#REF!&lt;#REF!,#REF!,C35*#REF!),$E$15))</f>
        <v>200</v>
      </c>
      <c r="E35" s="207">
        <f t="shared" si="2"/>
        <v>180.80879584054961</v>
      </c>
      <c r="F35" s="208"/>
      <c r="G35" s="207">
        <f t="shared" si="3"/>
        <v>19.191204159450393</v>
      </c>
      <c r="H35" s="209">
        <f t="shared" si="4"/>
        <v>11740.730476526705</v>
      </c>
      <c r="I35" s="210"/>
      <c r="J35" s="197"/>
      <c r="K35" s="196"/>
    </row>
    <row r="36" spans="1:11">
      <c r="A36" s="196"/>
      <c r="B36" s="211">
        <f t="shared" si="0"/>
        <v>16</v>
      </c>
      <c r="C36" s="207">
        <f t="shared" si="1"/>
        <v>11740.730476526705</v>
      </c>
      <c r="D36" s="207">
        <f>IF(C36=0,0,IF($E$15="",IF(C36*#REF!&lt;#REF!,#REF!,C36*#REF!),$E$15))</f>
        <v>200</v>
      </c>
      <c r="E36" s="207">
        <f t="shared" si="2"/>
        <v>180.51373107659811</v>
      </c>
      <c r="F36" s="208"/>
      <c r="G36" s="207">
        <f t="shared" si="3"/>
        <v>19.486268923401894</v>
      </c>
      <c r="H36" s="209">
        <f t="shared" si="4"/>
        <v>11721.244207603304</v>
      </c>
      <c r="I36" s="210"/>
      <c r="J36" s="197"/>
      <c r="K36" s="196"/>
    </row>
    <row r="37" spans="1:11">
      <c r="A37" s="196"/>
      <c r="B37" s="211">
        <f t="shared" si="0"/>
        <v>17</v>
      </c>
      <c r="C37" s="207">
        <f t="shared" si="1"/>
        <v>11721.244207603304</v>
      </c>
      <c r="D37" s="207">
        <f>IF(C37=0,0,IF($E$15="",IF(C37*#REF!&lt;#REF!,#REF!,C37*#REF!),$E$15))</f>
        <v>200</v>
      </c>
      <c r="E37" s="207">
        <f t="shared" si="2"/>
        <v>180.21412969190078</v>
      </c>
      <c r="F37" s="208"/>
      <c r="G37" s="207">
        <f t="shared" si="3"/>
        <v>19.78587030809922</v>
      </c>
      <c r="H37" s="209">
        <f t="shared" si="4"/>
        <v>11701.458337295204</v>
      </c>
      <c r="I37" s="210"/>
      <c r="J37" s="197"/>
      <c r="K37" s="196"/>
    </row>
    <row r="38" spans="1:11">
      <c r="A38" s="196"/>
      <c r="B38" s="211">
        <f t="shared" si="0"/>
        <v>18</v>
      </c>
      <c r="C38" s="207">
        <f t="shared" si="1"/>
        <v>11701.458337295204</v>
      </c>
      <c r="D38" s="207">
        <f>IF(C38=0,0,IF($E$15="",IF(C38*#REF!&lt;#REF!,#REF!,C38*#REF!),$E$15))</f>
        <v>200</v>
      </c>
      <c r="E38" s="207">
        <f t="shared" si="2"/>
        <v>179.90992193591376</v>
      </c>
      <c r="F38" s="208"/>
      <c r="G38" s="207">
        <f t="shared" si="3"/>
        <v>20.090078064086242</v>
      </c>
      <c r="H38" s="209">
        <f t="shared" si="4"/>
        <v>11681.368259231118</v>
      </c>
      <c r="I38" s="210"/>
      <c r="J38" s="197"/>
      <c r="K38" s="196"/>
    </row>
    <row r="39" spans="1:11">
      <c r="A39" s="196"/>
      <c r="B39" s="211">
        <f t="shared" si="0"/>
        <v>19</v>
      </c>
      <c r="C39" s="207">
        <f t="shared" si="1"/>
        <v>11681.368259231118</v>
      </c>
      <c r="D39" s="207">
        <f>IF(C39=0,0,IF($E$15="",IF(C39*#REF!&lt;#REF!,#REF!,C39*#REF!),$E$15))</f>
        <v>200</v>
      </c>
      <c r="E39" s="207">
        <f t="shared" si="2"/>
        <v>179.60103698567843</v>
      </c>
      <c r="F39" s="208"/>
      <c r="G39" s="207">
        <f t="shared" si="3"/>
        <v>20.398963014321566</v>
      </c>
      <c r="H39" s="209">
        <f t="shared" si="4"/>
        <v>11660.969296216796</v>
      </c>
      <c r="I39" s="210"/>
      <c r="J39" s="197"/>
      <c r="K39" s="196"/>
    </row>
    <row r="40" spans="1:11">
      <c r="A40" s="196"/>
      <c r="B40" s="211">
        <f t="shared" si="0"/>
        <v>20</v>
      </c>
      <c r="C40" s="207">
        <f t="shared" si="1"/>
        <v>11660.969296216796</v>
      </c>
      <c r="D40" s="207">
        <f>IF(C40=0,0,IF($E$15="",IF(C40*#REF!&lt;#REF!,#REF!,C40*#REF!),$E$15))</f>
        <v>200</v>
      </c>
      <c r="E40" s="207">
        <f t="shared" si="2"/>
        <v>179.28740292933321</v>
      </c>
      <c r="F40" s="208"/>
      <c r="G40" s="207">
        <f t="shared" si="3"/>
        <v>20.712597070666789</v>
      </c>
      <c r="H40" s="209">
        <f t="shared" si="4"/>
        <v>11640.256699146128</v>
      </c>
      <c r="I40" s="210"/>
      <c r="J40" s="197"/>
      <c r="K40" s="196"/>
    </row>
    <row r="41" spans="1:11">
      <c r="A41" s="196"/>
      <c r="B41" s="211">
        <f t="shared" si="0"/>
        <v>21</v>
      </c>
      <c r="C41" s="207">
        <f t="shared" si="1"/>
        <v>11640.256699146128</v>
      </c>
      <c r="D41" s="207">
        <f>IF(C41=0,0,IF($E$15="",IF(C41*#REF!&lt;#REF!,#REF!,C41*#REF!),$E$15))</f>
        <v>200</v>
      </c>
      <c r="E41" s="207">
        <f t="shared" si="2"/>
        <v>178.96894674937172</v>
      </c>
      <c r="F41" s="208"/>
      <c r="G41" s="207">
        <f t="shared" si="3"/>
        <v>21.031053250628275</v>
      </c>
      <c r="H41" s="209">
        <f t="shared" si="4"/>
        <v>11619.2256458955</v>
      </c>
      <c r="I41" s="210"/>
      <c r="J41" s="197"/>
      <c r="K41" s="196"/>
    </row>
    <row r="42" spans="1:11">
      <c r="A42" s="196"/>
      <c r="B42" s="211">
        <f t="shared" si="0"/>
        <v>22</v>
      </c>
      <c r="C42" s="207">
        <f t="shared" si="1"/>
        <v>11619.2256458955</v>
      </c>
      <c r="D42" s="207">
        <f>IF(C42=0,0,IF($E$15="",IF(C42*#REF!&lt;#REF!,#REF!,C42*#REF!),$E$15))</f>
        <v>200</v>
      </c>
      <c r="E42" s="207">
        <f t="shared" si="2"/>
        <v>178.6455943056433</v>
      </c>
      <c r="F42" s="208"/>
      <c r="G42" s="207">
        <f t="shared" si="3"/>
        <v>21.3544056943567</v>
      </c>
      <c r="H42" s="209">
        <f t="shared" si="4"/>
        <v>11597.871240201142</v>
      </c>
      <c r="I42" s="210"/>
      <c r="J42" s="197"/>
      <c r="K42" s="196"/>
    </row>
    <row r="43" spans="1:11">
      <c r="A43" s="196"/>
      <c r="B43" s="211">
        <f t="shared" si="0"/>
        <v>23</v>
      </c>
      <c r="C43" s="207">
        <f t="shared" si="1"/>
        <v>11597.871240201142</v>
      </c>
      <c r="D43" s="207">
        <f>IF(C43=0,0,IF($E$15="",IF(C43*#REF!&lt;#REF!,#REF!,C43*#REF!),$E$15))</f>
        <v>200</v>
      </c>
      <c r="E43" s="207">
        <f t="shared" si="2"/>
        <v>178.31727031809257</v>
      </c>
      <c r="F43" s="208"/>
      <c r="G43" s="207">
        <f t="shared" si="3"/>
        <v>21.682729681907432</v>
      </c>
      <c r="H43" s="209">
        <f t="shared" si="4"/>
        <v>11576.188510519234</v>
      </c>
      <c r="I43" s="210"/>
      <c r="J43" s="197"/>
      <c r="K43" s="196"/>
    </row>
    <row r="44" spans="1:11">
      <c r="A44" s="196"/>
      <c r="B44" s="211">
        <f t="shared" si="0"/>
        <v>24</v>
      </c>
      <c r="C44" s="207">
        <f t="shared" si="1"/>
        <v>11576.188510519234</v>
      </c>
      <c r="D44" s="207">
        <f>IF(C44=0,0,IF($E$15="",IF(C44*#REF!&lt;#REF!,#REF!,C44*#REF!),$E$15))</f>
        <v>200</v>
      </c>
      <c r="E44" s="207">
        <f t="shared" si="2"/>
        <v>177.98389834923321</v>
      </c>
      <c r="F44" s="208"/>
      <c r="G44" s="207">
        <f t="shared" si="3"/>
        <v>22.016101650766785</v>
      </c>
      <c r="H44" s="209">
        <f t="shared" si="4"/>
        <v>11554.172408868468</v>
      </c>
      <c r="I44" s="210"/>
      <c r="J44" s="197"/>
      <c r="K44" s="196"/>
    </row>
    <row r="45" spans="1:11">
      <c r="A45" s="196"/>
      <c r="B45" s="211">
        <f t="shared" si="0"/>
        <v>25</v>
      </c>
      <c r="C45" s="207">
        <f t="shared" si="1"/>
        <v>11554.172408868468</v>
      </c>
      <c r="D45" s="207">
        <f>IF(C45=0,0,IF($E$15="",IF(C45*#REF!&lt;#REF!,#REF!,C45*#REF!),$E$15))</f>
        <v>200</v>
      </c>
      <c r="E45" s="207">
        <f t="shared" si="2"/>
        <v>177.64540078635267</v>
      </c>
      <c r="F45" s="208"/>
      <c r="G45" s="207">
        <f t="shared" si="3"/>
        <v>22.354599213647333</v>
      </c>
      <c r="H45" s="209">
        <f t="shared" si="4"/>
        <v>11531.81780965482</v>
      </c>
      <c r="I45" s="210"/>
      <c r="J45" s="197"/>
      <c r="K45" s="196"/>
    </row>
    <row r="46" spans="1:11">
      <c r="A46" s="196"/>
      <c r="B46" s="211">
        <f t="shared" si="0"/>
        <v>26</v>
      </c>
      <c r="C46" s="207">
        <f t="shared" si="1"/>
        <v>11531.81780965482</v>
      </c>
      <c r="D46" s="207">
        <f>IF(C46=0,0,IF($E$15="",IF(C46*#REF!&lt;#REF!,#REF!,C46*#REF!),$E$15))</f>
        <v>200</v>
      </c>
      <c r="E46" s="207">
        <f t="shared" si="2"/>
        <v>177.30169882344285</v>
      </c>
      <c r="F46" s="208"/>
      <c r="G46" s="207">
        <f t="shared" si="3"/>
        <v>22.698301176557152</v>
      </c>
      <c r="H46" s="209">
        <f t="shared" si="4"/>
        <v>11509.119508478263</v>
      </c>
      <c r="I46" s="210"/>
      <c r="J46" s="197"/>
      <c r="K46" s="196"/>
    </row>
    <row r="47" spans="1:11">
      <c r="A47" s="196"/>
      <c r="B47" s="211">
        <f t="shared" si="0"/>
        <v>27</v>
      </c>
      <c r="C47" s="207">
        <f t="shared" si="1"/>
        <v>11509.119508478263</v>
      </c>
      <c r="D47" s="207">
        <f>IF(C47=0,0,IF($E$15="",IF(C47*#REF!&lt;#REF!,#REF!,C47*#REF!),$E$15))</f>
        <v>200</v>
      </c>
      <c r="E47" s="207">
        <f t="shared" si="2"/>
        <v>176.95271244285331</v>
      </c>
      <c r="F47" s="208"/>
      <c r="G47" s="207">
        <f t="shared" si="3"/>
        <v>23.047287557146689</v>
      </c>
      <c r="H47" s="209">
        <f t="shared" si="4"/>
        <v>11486.072220921116</v>
      </c>
      <c r="I47" s="210"/>
      <c r="J47" s="197"/>
      <c r="K47" s="196"/>
    </row>
    <row r="48" spans="1:11">
      <c r="A48" s="196"/>
      <c r="B48" s="211">
        <f t="shared" si="0"/>
        <v>28</v>
      </c>
      <c r="C48" s="207">
        <f t="shared" si="1"/>
        <v>11486.072220921116</v>
      </c>
      <c r="D48" s="207">
        <f>IF(C48=0,0,IF($E$15="",IF(C48*#REF!&lt;#REF!,#REF!,C48*#REF!),$E$15))</f>
        <v>200</v>
      </c>
      <c r="E48" s="207">
        <f t="shared" si="2"/>
        <v>176.59836039666217</v>
      </c>
      <c r="F48" s="208"/>
      <c r="G48" s="207">
        <f t="shared" si="3"/>
        <v>23.401639603337827</v>
      </c>
      <c r="H48" s="209">
        <f t="shared" si="4"/>
        <v>11462.670581317778</v>
      </c>
      <c r="I48" s="210"/>
      <c r="J48" s="197"/>
      <c r="K48" s="196"/>
    </row>
    <row r="49" spans="1:11">
      <c r="A49" s="196"/>
      <c r="B49" s="211">
        <f t="shared" si="0"/>
        <v>29</v>
      </c>
      <c r="C49" s="207">
        <f t="shared" si="1"/>
        <v>11462.670581317778</v>
      </c>
      <c r="D49" s="207">
        <f>IF(C49=0,0,IF($E$15="",IF(C49*#REF!&lt;#REF!,#REF!,C49*#REF!),$E$15))</f>
        <v>200</v>
      </c>
      <c r="E49" s="207">
        <f t="shared" si="2"/>
        <v>176.23856018776084</v>
      </c>
      <c r="F49" s="208"/>
      <c r="G49" s="207">
        <f t="shared" si="3"/>
        <v>23.761439812239161</v>
      </c>
      <c r="H49" s="209">
        <f t="shared" si="4"/>
        <v>11438.909141505539</v>
      </c>
      <c r="I49" s="210"/>
      <c r="J49" s="197"/>
      <c r="K49" s="196"/>
    </row>
    <row r="50" spans="1:11">
      <c r="A50" s="196"/>
      <c r="B50" s="211">
        <f t="shared" si="0"/>
        <v>30</v>
      </c>
      <c r="C50" s="207">
        <f t="shared" si="1"/>
        <v>11438.909141505539</v>
      </c>
      <c r="D50" s="207">
        <f>IF(C50=0,0,IF($E$15="",IF(C50*#REF!&lt;#REF!,#REF!,C50*#REF!),$E$15))</f>
        <v>200</v>
      </c>
      <c r="E50" s="207">
        <f t="shared" si="2"/>
        <v>175.87322805064767</v>
      </c>
      <c r="F50" s="208"/>
      <c r="G50" s="207">
        <f t="shared" si="3"/>
        <v>24.126771949352332</v>
      </c>
      <c r="H50" s="209">
        <f t="shared" si="4"/>
        <v>11414.782369556187</v>
      </c>
      <c r="I50" s="210"/>
      <c r="J50" s="197"/>
      <c r="K50" s="196"/>
    </row>
    <row r="51" spans="1:11">
      <c r="A51" s="196"/>
      <c r="B51" s="211">
        <f t="shared" si="0"/>
        <v>31</v>
      </c>
      <c r="C51" s="207">
        <f t="shared" si="1"/>
        <v>11414.782369556187</v>
      </c>
      <c r="D51" s="207">
        <f>IF(C51=0,0,IF($E$15="",IF(C51*#REF!&lt;#REF!,#REF!,C51*#REF!),$E$15))</f>
        <v>200</v>
      </c>
      <c r="E51" s="207">
        <f t="shared" si="2"/>
        <v>175.50227893192638</v>
      </c>
      <c r="F51" s="208"/>
      <c r="G51" s="207">
        <f t="shared" si="3"/>
        <v>24.497721068073616</v>
      </c>
      <c r="H51" s="209">
        <f t="shared" si="4"/>
        <v>11390.284648488114</v>
      </c>
      <c r="I51" s="210"/>
      <c r="J51" s="197"/>
      <c r="K51" s="196"/>
    </row>
    <row r="52" spans="1:11">
      <c r="A52" s="196"/>
      <c r="B52" s="211">
        <f t="shared" si="0"/>
        <v>32</v>
      </c>
      <c r="C52" s="207">
        <f t="shared" si="1"/>
        <v>11390.284648488114</v>
      </c>
      <c r="D52" s="207">
        <f>IF(C52=0,0,IF($E$15="",IF(C52*#REF!&lt;#REF!,#REF!,C52*#REF!),$E$15))</f>
        <v>200</v>
      </c>
      <c r="E52" s="207">
        <f t="shared" si="2"/>
        <v>175.12562647050473</v>
      </c>
      <c r="F52" s="208"/>
      <c r="G52" s="207">
        <f t="shared" si="3"/>
        <v>24.874373529495273</v>
      </c>
      <c r="H52" s="209">
        <f t="shared" si="4"/>
        <v>11365.410274958618</v>
      </c>
      <c r="I52" s="210"/>
      <c r="J52" s="197"/>
      <c r="K52" s="196"/>
    </row>
    <row r="53" spans="1:11">
      <c r="A53" s="196"/>
      <c r="B53" s="211">
        <f t="shared" si="0"/>
        <v>33</v>
      </c>
      <c r="C53" s="207">
        <f t="shared" si="1"/>
        <v>11365.410274958618</v>
      </c>
      <c r="D53" s="207">
        <f>IF(C53=0,0,IF($E$15="",IF(C53*#REF!&lt;#REF!,#REF!,C53*#REF!),$E$15))</f>
        <v>200</v>
      </c>
      <c r="E53" s="207">
        <f t="shared" si="2"/>
        <v>174.74318297748877</v>
      </c>
      <c r="F53" s="208"/>
      <c r="G53" s="207">
        <f t="shared" si="3"/>
        <v>25.256817022511228</v>
      </c>
      <c r="H53" s="209">
        <f t="shared" si="4"/>
        <v>11340.153457936107</v>
      </c>
      <c r="I53" s="210"/>
      <c r="J53" s="197"/>
      <c r="K53" s="196"/>
    </row>
    <row r="54" spans="1:11">
      <c r="A54" s="196"/>
      <c r="B54" s="211">
        <f t="shared" si="0"/>
        <v>34</v>
      </c>
      <c r="C54" s="207">
        <f t="shared" si="1"/>
        <v>11340.153457936107</v>
      </c>
      <c r="D54" s="207">
        <f>IF(C54=0,0,IF($E$15="",IF(C54*#REF!&lt;#REF!,#REF!,C54*#REF!),$E$15))</f>
        <v>200</v>
      </c>
      <c r="E54" s="207">
        <f t="shared" si="2"/>
        <v>174.35485941576766</v>
      </c>
      <c r="F54" s="208"/>
      <c r="G54" s="207">
        <f t="shared" si="3"/>
        <v>25.645140584232337</v>
      </c>
      <c r="H54" s="209">
        <f t="shared" si="4"/>
        <v>11314.508317351874</v>
      </c>
      <c r="I54" s="210"/>
      <c r="J54" s="197"/>
      <c r="K54" s="196"/>
    </row>
    <row r="55" spans="1:11">
      <c r="A55" s="196"/>
      <c r="B55" s="211">
        <f t="shared" si="0"/>
        <v>35</v>
      </c>
      <c r="C55" s="207">
        <f t="shared" si="1"/>
        <v>11314.508317351874</v>
      </c>
      <c r="D55" s="207">
        <f>IF(C55=0,0,IF($E$15="",IF(C55*#REF!&lt;#REF!,#REF!,C55*#REF!),$E$15))</f>
        <v>200</v>
      </c>
      <c r="E55" s="207">
        <f t="shared" si="2"/>
        <v>173.96056537928507</v>
      </c>
      <c r="F55" s="208"/>
      <c r="G55" s="207">
        <f t="shared" si="3"/>
        <v>26.039434620714928</v>
      </c>
      <c r="H55" s="209">
        <f t="shared" si="4"/>
        <v>11288.468882731158</v>
      </c>
      <c r="I55" s="210"/>
      <c r="J55" s="197"/>
      <c r="K55" s="196"/>
    </row>
    <row r="56" spans="1:11">
      <c r="A56" s="196"/>
      <c r="B56" s="211">
        <f t="shared" si="0"/>
        <v>36</v>
      </c>
      <c r="C56" s="207">
        <f t="shared" si="1"/>
        <v>11288.468882731158</v>
      </c>
      <c r="D56" s="207">
        <f>IF(C56=0,0,IF($E$15="",IF(C56*#REF!&lt;#REF!,#REF!,C56*#REF!),$E$15))</f>
        <v>200</v>
      </c>
      <c r="E56" s="207">
        <f t="shared" si="2"/>
        <v>173.56020907199158</v>
      </c>
      <c r="F56" s="208"/>
      <c r="G56" s="207">
        <f t="shared" si="3"/>
        <v>26.439790928008421</v>
      </c>
      <c r="H56" s="209">
        <f t="shared" si="4"/>
        <v>11262.02909180315</v>
      </c>
      <c r="I56" s="210"/>
      <c r="J56" s="197"/>
      <c r="K56" s="196"/>
    </row>
    <row r="57" spans="1:11">
      <c r="A57" s="196"/>
      <c r="B57" s="211">
        <f t="shared" si="0"/>
        <v>37</v>
      </c>
      <c r="C57" s="207">
        <f t="shared" si="1"/>
        <v>11262.02909180315</v>
      </c>
      <c r="D57" s="207">
        <f>IF(C57=0,0,IF($E$15="",IF(C57*#REF!&lt;#REF!,#REF!,C57*#REF!),$E$15))</f>
        <v>200</v>
      </c>
      <c r="E57" s="207">
        <f t="shared" si="2"/>
        <v>173.15369728647343</v>
      </c>
      <c r="F57" s="208"/>
      <c r="G57" s="207">
        <f t="shared" si="3"/>
        <v>26.846302713526569</v>
      </c>
      <c r="H57" s="209">
        <f t="shared" si="4"/>
        <v>11235.182789089624</v>
      </c>
      <c r="I57" s="210"/>
      <c r="J57" s="197"/>
      <c r="K57" s="196"/>
    </row>
    <row r="58" spans="1:11">
      <c r="A58" s="196"/>
      <c r="B58" s="211">
        <f t="shared" si="0"/>
        <v>38</v>
      </c>
      <c r="C58" s="207">
        <f t="shared" si="1"/>
        <v>11235.182789089624</v>
      </c>
      <c r="D58" s="207">
        <f>IF(C58=0,0,IF($E$15="",IF(C58*#REF!&lt;#REF!,#REF!,C58*#REF!),$E$15))</f>
        <v>200</v>
      </c>
      <c r="E58" s="207">
        <f t="shared" si="2"/>
        <v>172.74093538225296</v>
      </c>
      <c r="F58" s="208"/>
      <c r="G58" s="207">
        <f t="shared" si="3"/>
        <v>27.259064617747043</v>
      </c>
      <c r="H58" s="209">
        <f t="shared" si="4"/>
        <v>11207.923724471877</v>
      </c>
      <c r="I58" s="210"/>
      <c r="J58" s="197"/>
      <c r="K58" s="196"/>
    </row>
    <row r="59" spans="1:11">
      <c r="A59" s="196"/>
      <c r="B59" s="211">
        <f t="shared" si="0"/>
        <v>39</v>
      </c>
      <c r="C59" s="207">
        <f t="shared" si="1"/>
        <v>11207.923724471877</v>
      </c>
      <c r="D59" s="207">
        <f>IF(C59=0,0,IF($E$15="",IF(C59*#REF!&lt;#REF!,#REF!,C59*#REF!),$E$15))</f>
        <v>200</v>
      </c>
      <c r="E59" s="207">
        <f t="shared" si="2"/>
        <v>172.32182726375513</v>
      </c>
      <c r="F59" s="208"/>
      <c r="G59" s="207">
        <f t="shared" si="3"/>
        <v>27.678172736244875</v>
      </c>
      <c r="H59" s="209">
        <f t="shared" si="4"/>
        <v>11180.245551735632</v>
      </c>
      <c r="I59" s="210"/>
      <c r="J59" s="197"/>
      <c r="K59" s="196"/>
    </row>
    <row r="60" spans="1:11">
      <c r="A60" s="196"/>
      <c r="B60" s="211">
        <f t="shared" si="0"/>
        <v>40</v>
      </c>
      <c r="C60" s="207">
        <f t="shared" si="1"/>
        <v>11180.245551735632</v>
      </c>
      <c r="D60" s="207">
        <f>IF(C60=0,0,IF($E$15="",IF(C60*#REF!&lt;#REF!,#REF!,C60*#REF!),$E$15))</f>
        <v>200</v>
      </c>
      <c r="E60" s="207">
        <f t="shared" si="2"/>
        <v>171.89627535793534</v>
      </c>
      <c r="F60" s="208"/>
      <c r="G60" s="207">
        <f t="shared" si="3"/>
        <v>28.103724642064662</v>
      </c>
      <c r="H60" s="209">
        <f t="shared" si="4"/>
        <v>11152.141827093568</v>
      </c>
      <c r="I60" s="210"/>
      <c r="J60" s="197"/>
      <c r="K60" s="196"/>
    </row>
    <row r="61" spans="1:11">
      <c r="A61" s="196"/>
      <c r="B61" s="211">
        <f t="shared" si="0"/>
        <v>41</v>
      </c>
      <c r="C61" s="207">
        <f t="shared" si="1"/>
        <v>11152.141827093568</v>
      </c>
      <c r="D61" s="207">
        <f>IF(C61=0,0,IF($E$15="",IF(C61*#REF!&lt;#REF!,#REF!,C61*#REF!),$E$15))</f>
        <v>200</v>
      </c>
      <c r="E61" s="207">
        <f t="shared" si="2"/>
        <v>171.4641805915636</v>
      </c>
      <c r="F61" s="208"/>
      <c r="G61" s="207">
        <f t="shared" si="3"/>
        <v>28.535819408436396</v>
      </c>
      <c r="H61" s="209">
        <f t="shared" si="4"/>
        <v>11123.606007685132</v>
      </c>
      <c r="I61" s="210"/>
      <c r="J61" s="197"/>
      <c r="K61" s="196"/>
    </row>
    <row r="62" spans="1:11">
      <c r="A62" s="196"/>
      <c r="B62" s="211">
        <f t="shared" si="0"/>
        <v>42</v>
      </c>
      <c r="C62" s="207">
        <f t="shared" si="1"/>
        <v>11123.606007685132</v>
      </c>
      <c r="D62" s="207">
        <f>IF(C62=0,0,IF($E$15="",IF(C62*#REF!&lt;#REF!,#REF!,C62*#REF!),$E$15))</f>
        <v>200</v>
      </c>
      <c r="E62" s="207">
        <f t="shared" si="2"/>
        <v>171.02544236815891</v>
      </c>
      <c r="F62" s="208"/>
      <c r="G62" s="207">
        <f t="shared" si="3"/>
        <v>28.974557631841094</v>
      </c>
      <c r="H62" s="209">
        <f t="shared" si="4"/>
        <v>11094.63145005329</v>
      </c>
      <c r="I62" s="210"/>
      <c r="J62" s="197"/>
      <c r="K62" s="196"/>
    </row>
    <row r="63" spans="1:11">
      <c r="A63" s="196"/>
      <c r="B63" s="211">
        <f t="shared" si="0"/>
        <v>43</v>
      </c>
      <c r="C63" s="207">
        <f t="shared" si="1"/>
        <v>11094.63145005329</v>
      </c>
      <c r="D63" s="207">
        <f>IF(C63=0,0,IF($E$15="",IF(C63*#REF!&lt;#REF!,#REF!,C63*#REF!),$E$15))</f>
        <v>200</v>
      </c>
      <c r="E63" s="207">
        <f t="shared" si="2"/>
        <v>170.57995854456934</v>
      </c>
      <c r="F63" s="208"/>
      <c r="G63" s="207">
        <f t="shared" si="3"/>
        <v>29.420041455430663</v>
      </c>
      <c r="H63" s="209">
        <f t="shared" si="4"/>
        <v>11065.211408597859</v>
      </c>
      <c r="I63" s="210"/>
      <c r="J63" s="197"/>
      <c r="K63" s="196"/>
    </row>
    <row r="64" spans="1:11">
      <c r="A64" s="196"/>
      <c r="B64" s="211">
        <f t="shared" si="0"/>
        <v>44</v>
      </c>
      <c r="C64" s="207">
        <f t="shared" si="1"/>
        <v>11065.211408597859</v>
      </c>
      <c r="D64" s="207">
        <f>IF(C64=0,0,IF($E$15="",IF(C64*#REF!&lt;#REF!,#REF!,C64*#REF!),$E$15))</f>
        <v>200</v>
      </c>
      <c r="E64" s="207">
        <f t="shared" si="2"/>
        <v>170.12762540719208</v>
      </c>
      <c r="F64" s="208"/>
      <c r="G64" s="207">
        <f t="shared" si="3"/>
        <v>29.872374592807915</v>
      </c>
      <c r="H64" s="209">
        <f t="shared" si="4"/>
        <v>11035.339034005052</v>
      </c>
      <c r="I64" s="210"/>
      <c r="J64" s="197"/>
      <c r="K64" s="196"/>
    </row>
    <row r="65" spans="1:11">
      <c r="A65" s="196"/>
      <c r="B65" s="211">
        <f t="shared" si="0"/>
        <v>45</v>
      </c>
      <c r="C65" s="207">
        <f t="shared" si="1"/>
        <v>11035.339034005052</v>
      </c>
      <c r="D65" s="207">
        <f>IF(C65=0,0,IF($E$15="",IF(C65*#REF!&lt;#REF!,#REF!,C65*#REF!),$E$15))</f>
        <v>200</v>
      </c>
      <c r="E65" s="207">
        <f t="shared" si="2"/>
        <v>169.66833764782766</v>
      </c>
      <c r="F65" s="208"/>
      <c r="G65" s="207">
        <f t="shared" si="3"/>
        <v>30.331662352172344</v>
      </c>
      <c r="H65" s="209">
        <f t="shared" si="4"/>
        <v>11005.007371652879</v>
      </c>
      <c r="I65" s="210"/>
      <c r="J65" s="197"/>
      <c r="K65" s="196"/>
    </row>
    <row r="66" spans="1:11">
      <c r="A66" s="196"/>
      <c r="B66" s="211">
        <f t="shared" si="0"/>
        <v>46</v>
      </c>
      <c r="C66" s="207">
        <f t="shared" si="1"/>
        <v>11005.007371652879</v>
      </c>
      <c r="D66" s="207">
        <f>IF(C66=0,0,IF($E$15="",IF(C66*#REF!&lt;#REF!,#REF!,C66*#REF!),$E$15))</f>
        <v>200</v>
      </c>
      <c r="E66" s="207">
        <f t="shared" si="2"/>
        <v>169.20198833916302</v>
      </c>
      <c r="F66" s="208"/>
      <c r="G66" s="207">
        <f t="shared" si="3"/>
        <v>30.798011660836977</v>
      </c>
      <c r="H66" s="209">
        <f t="shared" si="4"/>
        <v>10974.209359992041</v>
      </c>
      <c r="I66" s="210"/>
      <c r="J66" s="197"/>
      <c r="K66" s="196"/>
    </row>
    <row r="67" spans="1:11">
      <c r="A67" s="196"/>
      <c r="B67" s="211">
        <f t="shared" si="0"/>
        <v>47</v>
      </c>
      <c r="C67" s="207">
        <f t="shared" si="1"/>
        <v>10974.209359992041</v>
      </c>
      <c r="D67" s="207">
        <f>IF(C67=0,0,IF($E$15="",IF(C67*#REF!&lt;#REF!,#REF!,C67*#REF!),$E$15))</f>
        <v>200</v>
      </c>
      <c r="E67" s="207">
        <f t="shared" si="2"/>
        <v>168.72846890987762</v>
      </c>
      <c r="F67" s="208"/>
      <c r="G67" s="207">
        <f t="shared" si="3"/>
        <v>31.27153109012238</v>
      </c>
      <c r="H67" s="209">
        <f t="shared" si="4"/>
        <v>10942.937828901919</v>
      </c>
      <c r="I67" s="210"/>
      <c r="J67" s="197"/>
      <c r="K67" s="196"/>
    </row>
    <row r="68" spans="1:11">
      <c r="A68" s="196"/>
      <c r="B68" s="211">
        <f t="shared" si="0"/>
        <v>48</v>
      </c>
      <c r="C68" s="207">
        <f t="shared" si="1"/>
        <v>10942.937828901919</v>
      </c>
      <c r="D68" s="207">
        <f>IF(C68=0,0,IF($E$15="",IF(C68*#REF!&lt;#REF!,#REF!,C68*#REF!),$E$15))</f>
        <v>200</v>
      </c>
      <c r="E68" s="207">
        <f t="shared" si="2"/>
        <v>168.247669119367</v>
      </c>
      <c r="F68" s="208"/>
      <c r="G68" s="207">
        <f t="shared" si="3"/>
        <v>31.752330880632996</v>
      </c>
      <c r="H68" s="209">
        <f t="shared" si="4"/>
        <v>10911.185498021287</v>
      </c>
      <c r="I68" s="210"/>
      <c r="J68" s="197"/>
      <c r="K68" s="196"/>
    </row>
    <row r="69" spans="1:11">
      <c r="A69" s="196"/>
      <c r="B69" s="211">
        <f t="shared" si="0"/>
        <v>49</v>
      </c>
      <c r="C69" s="207">
        <f t="shared" si="1"/>
        <v>10911.185498021287</v>
      </c>
      <c r="D69" s="207">
        <f>IF(C69=0,0,IF($E$15="",IF(C69*#REF!&lt;#REF!,#REF!,C69*#REF!),$E$15))</f>
        <v>200</v>
      </c>
      <c r="E69" s="207">
        <f t="shared" si="2"/>
        <v>167.75947703207729</v>
      </c>
      <c r="F69" s="208"/>
      <c r="G69" s="207">
        <f t="shared" si="3"/>
        <v>32.240522967922715</v>
      </c>
      <c r="H69" s="209">
        <f t="shared" si="4"/>
        <v>10878.944975053364</v>
      </c>
      <c r="I69" s="210"/>
      <c r="J69" s="197"/>
      <c r="K69" s="196"/>
    </row>
    <row r="70" spans="1:11">
      <c r="A70" s="196"/>
      <c r="B70" s="211">
        <f t="shared" si="0"/>
        <v>50</v>
      </c>
      <c r="C70" s="207">
        <f t="shared" si="1"/>
        <v>10878.944975053364</v>
      </c>
      <c r="D70" s="207">
        <f>IF(C70=0,0,IF($E$15="",IF(C70*#REF!&lt;#REF!,#REF!,C70*#REF!),$E$15))</f>
        <v>200</v>
      </c>
      <c r="E70" s="207">
        <f t="shared" si="2"/>
        <v>167.26377899144546</v>
      </c>
      <c r="F70" s="208"/>
      <c r="G70" s="207">
        <f t="shared" si="3"/>
        <v>32.736221008554537</v>
      </c>
      <c r="H70" s="209">
        <f t="shared" si="4"/>
        <v>10846.20875404481</v>
      </c>
      <c r="I70" s="210"/>
      <c r="J70" s="197"/>
      <c r="K70" s="196"/>
    </row>
    <row r="71" spans="1:11">
      <c r="A71" s="196"/>
      <c r="B71" s="211">
        <f t="shared" si="0"/>
        <v>51</v>
      </c>
      <c r="C71" s="207">
        <f t="shared" si="1"/>
        <v>10846.20875404481</v>
      </c>
      <c r="D71" s="207">
        <f>IF(C71=0,0,IF($E$15="",IF(C71*#REF!&lt;#REF!,#REF!,C71*#REF!),$E$15))</f>
        <v>200</v>
      </c>
      <c r="E71" s="207">
        <f t="shared" si="2"/>
        <v>166.76045959343895</v>
      </c>
      <c r="F71" s="208"/>
      <c r="G71" s="207">
        <f t="shared" si="3"/>
        <v>33.239540406561048</v>
      </c>
      <c r="H71" s="209">
        <f t="shared" si="4"/>
        <v>10812.969213638249</v>
      </c>
      <c r="I71" s="210"/>
      <c r="J71" s="197"/>
      <c r="K71" s="196"/>
    </row>
    <row r="72" spans="1:11">
      <c r="A72" s="196"/>
      <c r="B72" s="211">
        <f t="shared" si="0"/>
        <v>52</v>
      </c>
      <c r="C72" s="207">
        <f t="shared" si="1"/>
        <v>10812.969213638249</v>
      </c>
      <c r="D72" s="207">
        <f>IF(C72=0,0,IF($E$15="",IF(C72*#REF!&lt;#REF!,#REF!,C72*#REF!),$E$15))</f>
        <v>200</v>
      </c>
      <c r="E72" s="207">
        <f t="shared" si="2"/>
        <v>166.24940165968806</v>
      </c>
      <c r="F72" s="208"/>
      <c r="G72" s="207">
        <f t="shared" si="3"/>
        <v>33.750598340311939</v>
      </c>
      <c r="H72" s="209">
        <f t="shared" si="4"/>
        <v>10779.218615297938</v>
      </c>
      <c r="I72" s="210"/>
      <c r="J72" s="197"/>
      <c r="K72" s="196"/>
    </row>
    <row r="73" spans="1:11">
      <c r="A73" s="196"/>
      <c r="B73" s="211">
        <f t="shared" si="0"/>
        <v>53</v>
      </c>
      <c r="C73" s="207">
        <f t="shared" si="1"/>
        <v>10779.218615297938</v>
      </c>
      <c r="D73" s="207">
        <f>IF(C73=0,0,IF($E$15="",IF(C73*#REF!&lt;#REF!,#REF!,C73*#REF!),$E$15))</f>
        <v>200</v>
      </c>
      <c r="E73" s="207">
        <f t="shared" si="2"/>
        <v>165.73048621020578</v>
      </c>
      <c r="F73" s="208"/>
      <c r="G73" s="207">
        <f t="shared" si="3"/>
        <v>34.269513789794217</v>
      </c>
      <c r="H73" s="209">
        <f t="shared" si="4"/>
        <v>10744.949101508144</v>
      </c>
      <c r="I73" s="210"/>
      <c r="J73" s="197"/>
      <c r="K73" s="196"/>
    </row>
    <row r="74" spans="1:11">
      <c r="A74" s="196"/>
      <c r="B74" s="211">
        <f t="shared" si="0"/>
        <v>54</v>
      </c>
      <c r="C74" s="207">
        <f t="shared" si="1"/>
        <v>10744.949101508144</v>
      </c>
      <c r="D74" s="207">
        <f>IF(C74=0,0,IF($E$15="",IF(C74*#REF!&lt;#REF!,#REF!,C74*#REF!),$E$15))</f>
        <v>200</v>
      </c>
      <c r="E74" s="207">
        <f t="shared" si="2"/>
        <v>165.20359243568771</v>
      </c>
      <c r="F74" s="208"/>
      <c r="G74" s="207">
        <f t="shared" si="3"/>
        <v>34.79640756431229</v>
      </c>
      <c r="H74" s="209">
        <f t="shared" si="4"/>
        <v>10710.152693943832</v>
      </c>
      <c r="I74" s="210"/>
      <c r="J74" s="197"/>
      <c r="K74" s="196"/>
    </row>
    <row r="75" spans="1:11">
      <c r="A75" s="196"/>
      <c r="B75" s="211">
        <f t="shared" si="0"/>
        <v>55</v>
      </c>
      <c r="C75" s="207">
        <f t="shared" si="1"/>
        <v>10710.152693943832</v>
      </c>
      <c r="D75" s="207">
        <f>IF(C75=0,0,IF($E$15="",IF(C75*#REF!&lt;#REF!,#REF!,C75*#REF!),$E$15))</f>
        <v>200</v>
      </c>
      <c r="E75" s="207">
        <f t="shared" si="2"/>
        <v>164.6685976693864</v>
      </c>
      <c r="F75" s="208"/>
      <c r="G75" s="207">
        <f t="shared" si="3"/>
        <v>35.331402330613599</v>
      </c>
      <c r="H75" s="209">
        <f t="shared" si="4"/>
        <v>10674.821291613218</v>
      </c>
      <c r="I75" s="210"/>
      <c r="J75" s="197"/>
      <c r="K75" s="196"/>
    </row>
    <row r="76" spans="1:11">
      <c r="A76" s="196"/>
      <c r="B76" s="211">
        <f t="shared" si="0"/>
        <v>56</v>
      </c>
      <c r="C76" s="207">
        <f t="shared" si="1"/>
        <v>10674.821291613218</v>
      </c>
      <c r="D76" s="207">
        <f>IF(C76=0,0,IF($E$15="",IF(C76*#REF!&lt;#REF!,#REF!,C76*#REF!),$E$15))</f>
        <v>200</v>
      </c>
      <c r="E76" s="207">
        <f t="shared" si="2"/>
        <v>164.12537735855321</v>
      </c>
      <c r="F76" s="208"/>
      <c r="G76" s="207">
        <f t="shared" si="3"/>
        <v>35.874622641446791</v>
      </c>
      <c r="H76" s="209">
        <f t="shared" si="4"/>
        <v>10638.946668971772</v>
      </c>
      <c r="I76" s="210"/>
      <c r="J76" s="197"/>
      <c r="K76" s="196"/>
    </row>
    <row r="77" spans="1:11">
      <c r="A77" s="196"/>
      <c r="B77" s="211">
        <f t="shared" si="0"/>
        <v>57</v>
      </c>
      <c r="C77" s="207">
        <f t="shared" si="1"/>
        <v>10638.946668971772</v>
      </c>
      <c r="D77" s="207">
        <f>IF(C77=0,0,IF($E$15="",IF(C77*#REF!&lt;#REF!,#REF!,C77*#REF!),$E$15))</f>
        <v>200</v>
      </c>
      <c r="E77" s="207">
        <f t="shared" si="2"/>
        <v>163.57380503544098</v>
      </c>
      <c r="F77" s="208"/>
      <c r="G77" s="207">
        <f t="shared" si="3"/>
        <v>36.426194964559016</v>
      </c>
      <c r="H77" s="209">
        <f t="shared" si="4"/>
        <v>10602.520474007213</v>
      </c>
      <c r="I77" s="210"/>
      <c r="J77" s="197"/>
      <c r="K77" s="196"/>
    </row>
    <row r="78" spans="1:11">
      <c r="A78" s="196"/>
      <c r="B78" s="211">
        <f t="shared" si="0"/>
        <v>58</v>
      </c>
      <c r="C78" s="207">
        <f t="shared" si="1"/>
        <v>10602.520474007213</v>
      </c>
      <c r="D78" s="207">
        <f>IF(C78=0,0,IF($E$15="",IF(C78*#REF!&lt;#REF!,#REF!,C78*#REF!),$E$15))</f>
        <v>200</v>
      </c>
      <c r="E78" s="207">
        <f t="shared" si="2"/>
        <v>163.01375228786091</v>
      </c>
      <c r="F78" s="208"/>
      <c r="G78" s="207">
        <f t="shared" si="3"/>
        <v>36.98624771213909</v>
      </c>
      <c r="H78" s="209">
        <f t="shared" si="4"/>
        <v>10565.534226295074</v>
      </c>
      <c r="I78" s="210"/>
      <c r="J78" s="197"/>
      <c r="K78" s="196"/>
    </row>
    <row r="79" spans="1:11">
      <c r="A79" s="196"/>
      <c r="B79" s="211">
        <f t="shared" si="0"/>
        <v>59</v>
      </c>
      <c r="C79" s="207">
        <f t="shared" si="1"/>
        <v>10565.534226295074</v>
      </c>
      <c r="D79" s="207">
        <f>IF(C79=0,0,IF($E$15="",IF(C79*#REF!&lt;#REF!,#REF!,C79*#REF!),$E$15))</f>
        <v>200</v>
      </c>
      <c r="E79" s="207">
        <f t="shared" si="2"/>
        <v>162.44508872928677</v>
      </c>
      <c r="F79" s="208"/>
      <c r="G79" s="207">
        <f t="shared" si="3"/>
        <v>37.554911270713234</v>
      </c>
      <c r="H79" s="209">
        <f t="shared" si="4"/>
        <v>10527.97931502436</v>
      </c>
      <c r="I79" s="210"/>
      <c r="J79" s="197"/>
      <c r="K79" s="196"/>
    </row>
    <row r="80" spans="1:11">
      <c r="A80" s="196"/>
      <c r="B80" s="211">
        <f t="shared" si="0"/>
        <v>60</v>
      </c>
      <c r="C80" s="207">
        <f t="shared" si="1"/>
        <v>10527.97931502436</v>
      </c>
      <c r="D80" s="207">
        <f>IF(C80=0,0,IF($E$15="",IF(C80*#REF!&lt;#REF!,#REF!,C80*#REF!),$E$15))</f>
        <v>200</v>
      </c>
      <c r="E80" s="207">
        <f t="shared" si="2"/>
        <v>161.86768196849954</v>
      </c>
      <c r="F80" s="208"/>
      <c r="G80" s="207">
        <f t="shared" si="3"/>
        <v>38.132318031500461</v>
      </c>
      <c r="H80" s="209">
        <f t="shared" si="4"/>
        <v>10489.846996992859</v>
      </c>
      <c r="I80" s="210"/>
      <c r="J80" s="197"/>
      <c r="K80" s="196"/>
    </row>
    <row r="81" spans="1:11">
      <c r="A81" s="196"/>
      <c r="B81" s="211">
        <f t="shared" si="0"/>
        <v>61</v>
      </c>
      <c r="C81" s="207">
        <f t="shared" si="1"/>
        <v>10489.846996992859</v>
      </c>
      <c r="D81" s="207">
        <f>IF(C81=0,0,IF($E$15="",IF(C81*#REF!&lt;#REF!,#REF!,C81*#REF!),$E$15))</f>
        <v>200</v>
      </c>
      <c r="E81" s="207">
        <f t="shared" si="2"/>
        <v>161.28139757876519</v>
      </c>
      <c r="F81" s="208"/>
      <c r="G81" s="207">
        <f t="shared" si="3"/>
        <v>38.718602421234806</v>
      </c>
      <c r="H81" s="209">
        <f t="shared" si="4"/>
        <v>10451.128394571624</v>
      </c>
      <c r="I81" s="210"/>
      <c r="J81" s="197"/>
      <c r="K81" s="196"/>
    </row>
    <row r="82" spans="1:11">
      <c r="A82" s="196"/>
      <c r="B82" s="211">
        <f t="shared" si="0"/>
        <v>62</v>
      </c>
      <c r="C82" s="207">
        <f t="shared" si="1"/>
        <v>10451.128394571624</v>
      </c>
      <c r="D82" s="207">
        <f>IF(C82=0,0,IF($E$15="",IF(C82*#REF!&lt;#REF!,#REF!,C82*#REF!),$E$15))</f>
        <v>200</v>
      </c>
      <c r="E82" s="207">
        <f t="shared" si="2"/>
        <v>160.68609906653873</v>
      </c>
      <c r="F82" s="208"/>
      <c r="G82" s="207">
        <f t="shared" si="3"/>
        <v>39.313900933461269</v>
      </c>
      <c r="H82" s="209">
        <f t="shared" si="4"/>
        <v>10411.814493638163</v>
      </c>
      <c r="I82" s="210"/>
      <c r="J82" s="197"/>
      <c r="K82" s="196"/>
    </row>
    <row r="83" spans="1:11">
      <c r="A83" s="196"/>
      <c r="B83" s="211">
        <f t="shared" si="0"/>
        <v>63</v>
      </c>
      <c r="C83" s="207">
        <f t="shared" si="1"/>
        <v>10411.814493638163</v>
      </c>
      <c r="D83" s="207">
        <f>IF(C83=0,0,IF($E$15="",IF(C83*#REF!&lt;#REF!,#REF!,C83*#REF!),$E$15))</f>
        <v>200</v>
      </c>
      <c r="E83" s="207">
        <f t="shared" si="2"/>
        <v>160.08164783968675</v>
      </c>
      <c r="F83" s="208"/>
      <c r="G83" s="207">
        <f t="shared" si="3"/>
        <v>39.918352160313248</v>
      </c>
      <c r="H83" s="209">
        <f t="shared" si="4"/>
        <v>10371.89614147785</v>
      </c>
      <c r="I83" s="210"/>
      <c r="J83" s="197"/>
      <c r="K83" s="196"/>
    </row>
    <row r="84" spans="1:11">
      <c r="A84" s="196"/>
      <c r="B84" s="211">
        <f t="shared" si="0"/>
        <v>64</v>
      </c>
      <c r="C84" s="207">
        <f t="shared" si="1"/>
        <v>10371.89614147785</v>
      </c>
      <c r="D84" s="207">
        <f>IF(C84=0,0,IF($E$15="",IF(C84*#REF!&lt;#REF!,#REF!,C84*#REF!),$E$15))</f>
        <v>200</v>
      </c>
      <c r="E84" s="207">
        <f t="shared" si="2"/>
        <v>159.46790317522195</v>
      </c>
      <c r="F84" s="208"/>
      <c r="G84" s="207">
        <f t="shared" si="3"/>
        <v>40.532096824778051</v>
      </c>
      <c r="H84" s="209">
        <f t="shared" si="4"/>
        <v>10331.364044653072</v>
      </c>
      <c r="I84" s="210"/>
      <c r="J84" s="197"/>
      <c r="K84" s="196"/>
    </row>
    <row r="85" spans="1:11">
      <c r="A85" s="196"/>
      <c r="B85" s="211">
        <f t="shared" si="0"/>
        <v>65</v>
      </c>
      <c r="C85" s="207">
        <f t="shared" si="1"/>
        <v>10331.364044653072</v>
      </c>
      <c r="D85" s="207">
        <f>IF(C85=0,0,IF($E$15="",IF(C85*#REF!&lt;#REF!,#REF!,C85*#REF!),$E$15))</f>
        <v>200</v>
      </c>
      <c r="E85" s="207">
        <f t="shared" si="2"/>
        <v>158.84472218654096</v>
      </c>
      <c r="F85" s="208"/>
      <c r="G85" s="207">
        <f t="shared" si="3"/>
        <v>41.155277813459037</v>
      </c>
      <c r="H85" s="209">
        <f t="shared" si="4"/>
        <v>10290.208766839613</v>
      </c>
      <c r="I85" s="210"/>
      <c r="J85" s="197"/>
      <c r="K85" s="196"/>
    </row>
    <row r="86" spans="1:11">
      <c r="A86" s="196"/>
      <c r="B86" s="211">
        <f t="shared" ref="B86:B149" si="5">IF(H85&lt;=0,"",B85+1)</f>
        <v>66</v>
      </c>
      <c r="C86" s="207">
        <f t="shared" ref="C86:C149" si="6">H85</f>
        <v>10290.208766839613</v>
      </c>
      <c r="D86" s="207">
        <f>IF(C86=0,0,IF($E$15="",IF(C86*#REF!&lt;#REF!,#REF!,C86*#REF!),$E$15))</f>
        <v>200</v>
      </c>
      <c r="E86" s="207">
        <f t="shared" ref="E86:E149" si="7">C86*$E$11/12</f>
        <v>158.21195979015906</v>
      </c>
      <c r="F86" s="208"/>
      <c r="G86" s="207">
        <f t="shared" ref="G86:G149" si="8">IF(C86=0,0,D86-E86)</f>
        <v>41.788040209840943</v>
      </c>
      <c r="H86" s="209">
        <f t="shared" ref="H86:H149" si="9">IF(C86-G86&lt;0,0,C86-G86)</f>
        <v>10248.420726629771</v>
      </c>
      <c r="I86" s="210"/>
      <c r="J86" s="197"/>
      <c r="K86" s="196"/>
    </row>
    <row r="87" spans="1:11">
      <c r="A87" s="196"/>
      <c r="B87" s="211">
        <f t="shared" si="5"/>
        <v>67</v>
      </c>
      <c r="C87" s="207">
        <f t="shared" si="6"/>
        <v>10248.420726629771</v>
      </c>
      <c r="D87" s="207">
        <f>IF(C87=0,0,IF($E$15="",IF(C87*#REF!&lt;#REF!,#REF!,C87*#REF!),$E$15))</f>
        <v>200</v>
      </c>
      <c r="E87" s="207">
        <f t="shared" si="7"/>
        <v>157.56946867193273</v>
      </c>
      <c r="F87" s="208"/>
      <c r="G87" s="207">
        <f t="shared" si="8"/>
        <v>42.430531328067275</v>
      </c>
      <c r="H87" s="209">
        <f t="shared" si="9"/>
        <v>10205.990195301703</v>
      </c>
      <c r="I87" s="210"/>
      <c r="J87" s="197"/>
      <c r="K87" s="196"/>
    </row>
    <row r="88" spans="1:11">
      <c r="A88" s="196"/>
      <c r="B88" s="211">
        <f t="shared" si="5"/>
        <v>68</v>
      </c>
      <c r="C88" s="207">
        <f t="shared" si="6"/>
        <v>10205.990195301703</v>
      </c>
      <c r="D88" s="207">
        <f>IF(C88=0,0,IF($E$15="",IF(C88*#REF!&lt;#REF!,#REF!,C88*#REF!),$E$15))</f>
        <v>200</v>
      </c>
      <c r="E88" s="207">
        <f t="shared" si="7"/>
        <v>156.91709925276368</v>
      </c>
      <c r="F88" s="208"/>
      <c r="G88" s="207">
        <f t="shared" si="8"/>
        <v>43.082900747236323</v>
      </c>
      <c r="H88" s="209">
        <f t="shared" si="9"/>
        <v>10162.907294554467</v>
      </c>
      <c r="I88" s="210"/>
      <c r="J88" s="197"/>
      <c r="K88" s="196"/>
    </row>
    <row r="89" spans="1:11">
      <c r="A89" s="196"/>
      <c r="B89" s="211">
        <f t="shared" si="5"/>
        <v>69</v>
      </c>
      <c r="C89" s="207">
        <f t="shared" si="6"/>
        <v>10162.907294554467</v>
      </c>
      <c r="D89" s="207">
        <f>IF(C89=0,0,IF($E$15="",IF(C89*#REF!&lt;#REF!,#REF!,C89*#REF!),$E$15))</f>
        <v>200</v>
      </c>
      <c r="E89" s="207">
        <f t="shared" si="7"/>
        <v>156.25469965377491</v>
      </c>
      <c r="F89" s="208"/>
      <c r="G89" s="207">
        <f t="shared" si="8"/>
        <v>43.745300346225093</v>
      </c>
      <c r="H89" s="209">
        <f t="shared" si="9"/>
        <v>10119.161994208242</v>
      </c>
      <c r="I89" s="210"/>
      <c r="J89" s="197"/>
      <c r="K89" s="196"/>
    </row>
    <row r="90" spans="1:11">
      <c r="A90" s="196"/>
      <c r="B90" s="211">
        <f t="shared" si="5"/>
        <v>70</v>
      </c>
      <c r="C90" s="207">
        <f t="shared" si="6"/>
        <v>10119.161994208242</v>
      </c>
      <c r="D90" s="207">
        <f>IF(C90=0,0,IF($E$15="",IF(C90*#REF!&lt;#REF!,#REF!,C90*#REF!),$E$15))</f>
        <v>200</v>
      </c>
      <c r="E90" s="207">
        <f t="shared" si="7"/>
        <v>155.5821156609517</v>
      </c>
      <c r="F90" s="208"/>
      <c r="G90" s="207">
        <f t="shared" si="8"/>
        <v>44.4178843390483</v>
      </c>
      <c r="H90" s="209">
        <f t="shared" si="9"/>
        <v>10074.744109869192</v>
      </c>
      <c r="I90" s="210"/>
      <c r="J90" s="197"/>
      <c r="K90" s="196"/>
    </row>
    <row r="91" spans="1:11">
      <c r="A91" s="196"/>
      <c r="B91" s="211">
        <f t="shared" si="5"/>
        <v>71</v>
      </c>
      <c r="C91" s="207">
        <f t="shared" si="6"/>
        <v>10074.744109869192</v>
      </c>
      <c r="D91" s="207">
        <f>IF(C91=0,0,IF($E$15="",IF(C91*#REF!&lt;#REF!,#REF!,C91*#REF!),$E$15))</f>
        <v>200</v>
      </c>
      <c r="E91" s="207">
        <f t="shared" si="7"/>
        <v>154.89919068923885</v>
      </c>
      <c r="F91" s="208"/>
      <c r="G91" s="207">
        <f t="shared" si="8"/>
        <v>45.10080931076115</v>
      </c>
      <c r="H91" s="209">
        <f t="shared" si="9"/>
        <v>10029.643300558431</v>
      </c>
      <c r="I91" s="210"/>
      <c r="J91" s="197"/>
      <c r="K91" s="196"/>
    </row>
    <row r="92" spans="1:11">
      <c r="A92" s="196"/>
      <c r="B92" s="211">
        <f t="shared" si="5"/>
        <v>72</v>
      </c>
      <c r="C92" s="207">
        <f t="shared" si="6"/>
        <v>10029.643300558431</v>
      </c>
      <c r="D92" s="207">
        <f>IF(C92=0,0,IF($E$15="",IF(C92*#REF!&lt;#REF!,#REF!,C92*#REF!),$E$15))</f>
        <v>200</v>
      </c>
      <c r="E92" s="207">
        <f t="shared" si="7"/>
        <v>154.20576574608589</v>
      </c>
      <c r="F92" s="208"/>
      <c r="G92" s="207">
        <f t="shared" si="8"/>
        <v>45.794234253914112</v>
      </c>
      <c r="H92" s="209">
        <f t="shared" si="9"/>
        <v>9983.8490663045177</v>
      </c>
      <c r="I92" s="210"/>
      <c r="J92" s="197"/>
      <c r="K92" s="196"/>
    </row>
    <row r="93" spans="1:11">
      <c r="A93" s="196"/>
      <c r="B93" s="211">
        <f t="shared" si="5"/>
        <v>73</v>
      </c>
      <c r="C93" s="207">
        <f t="shared" si="6"/>
        <v>9983.8490663045177</v>
      </c>
      <c r="D93" s="207">
        <f>IF(C93=0,0,IF($E$15="",IF(C93*#REF!&lt;#REF!,#REF!,C93*#REF!),$E$15))</f>
        <v>200</v>
      </c>
      <c r="E93" s="207">
        <f t="shared" si="7"/>
        <v>153.50167939443196</v>
      </c>
      <c r="F93" s="208"/>
      <c r="G93" s="207">
        <f t="shared" si="8"/>
        <v>46.49832060556804</v>
      </c>
      <c r="H93" s="209">
        <f t="shared" si="9"/>
        <v>9937.35074569895</v>
      </c>
      <c r="I93" s="210"/>
      <c r="J93" s="197"/>
      <c r="K93" s="196"/>
    </row>
    <row r="94" spans="1:11">
      <c r="A94" s="196"/>
      <c r="B94" s="211">
        <f t="shared" si="5"/>
        <v>74</v>
      </c>
      <c r="C94" s="207">
        <f t="shared" si="6"/>
        <v>9937.35074569895</v>
      </c>
      <c r="D94" s="207">
        <f>IF(C94=0,0,IF($E$15="",IF(C94*#REF!&lt;#REF!,#REF!,C94*#REF!),$E$15))</f>
        <v>200</v>
      </c>
      <c r="E94" s="207">
        <f t="shared" si="7"/>
        <v>152.78676771512136</v>
      </c>
      <c r="F94" s="208"/>
      <c r="G94" s="207">
        <f t="shared" si="8"/>
        <v>47.213232284878643</v>
      </c>
      <c r="H94" s="209">
        <f t="shared" si="9"/>
        <v>9890.1375134140708</v>
      </c>
      <c r="I94" s="210"/>
      <c r="J94" s="197"/>
      <c r="K94" s="196"/>
    </row>
    <row r="95" spans="1:11">
      <c r="A95" s="196"/>
      <c r="B95" s="211">
        <f t="shared" si="5"/>
        <v>75</v>
      </c>
      <c r="C95" s="207">
        <f t="shared" si="6"/>
        <v>9890.1375134140708</v>
      </c>
      <c r="D95" s="207">
        <f>IF(C95=0,0,IF($E$15="",IF(C95*#REF!&lt;#REF!,#REF!,C95*#REF!),$E$15))</f>
        <v>200</v>
      </c>
      <c r="E95" s="207">
        <f t="shared" si="7"/>
        <v>152.06086426874134</v>
      </c>
      <c r="F95" s="208"/>
      <c r="G95" s="207">
        <f t="shared" si="8"/>
        <v>47.939135731258659</v>
      </c>
      <c r="H95" s="209">
        <f t="shared" si="9"/>
        <v>9842.1983776828129</v>
      </c>
      <c r="I95" s="210"/>
      <c r="J95" s="197"/>
      <c r="K95" s="196"/>
    </row>
    <row r="96" spans="1:11">
      <c r="A96" s="196"/>
      <c r="B96" s="211">
        <f t="shared" si="5"/>
        <v>76</v>
      </c>
      <c r="C96" s="207">
        <f t="shared" si="6"/>
        <v>9842.1983776828129</v>
      </c>
      <c r="D96" s="207">
        <f>IF(C96=0,0,IF($E$15="",IF(C96*#REF!&lt;#REF!,#REF!,C96*#REF!),$E$15))</f>
        <v>200</v>
      </c>
      <c r="E96" s="207">
        <f t="shared" si="7"/>
        <v>151.32380005687324</v>
      </c>
      <c r="F96" s="208"/>
      <c r="G96" s="207">
        <f t="shared" si="8"/>
        <v>48.676199943126761</v>
      </c>
      <c r="H96" s="209">
        <f t="shared" si="9"/>
        <v>9793.5221777396855</v>
      </c>
      <c r="I96" s="210"/>
      <c r="J96" s="197"/>
      <c r="K96" s="196"/>
    </row>
    <row r="97" spans="1:11">
      <c r="A97" s="196"/>
      <c r="B97" s="211">
        <f t="shared" si="5"/>
        <v>77</v>
      </c>
      <c r="C97" s="207">
        <f t="shared" si="6"/>
        <v>9793.5221777396855</v>
      </c>
      <c r="D97" s="207">
        <f>IF(C97=0,0,IF($E$15="",IF(C97*#REF!&lt;#REF!,#REF!,C97*#REF!),$E$15))</f>
        <v>200</v>
      </c>
      <c r="E97" s="207">
        <f t="shared" si="7"/>
        <v>150.57540348274765</v>
      </c>
      <c r="F97" s="208"/>
      <c r="G97" s="207">
        <f t="shared" si="8"/>
        <v>49.424596517252354</v>
      </c>
      <c r="H97" s="209">
        <f t="shared" si="9"/>
        <v>9744.0975812224333</v>
      </c>
      <c r="I97" s="210"/>
      <c r="J97" s="197"/>
      <c r="K97" s="196"/>
    </row>
    <row r="98" spans="1:11">
      <c r="A98" s="196"/>
      <c r="B98" s="211">
        <f t="shared" si="5"/>
        <v>78</v>
      </c>
      <c r="C98" s="207">
        <f t="shared" si="6"/>
        <v>9744.0975812224333</v>
      </c>
      <c r="D98" s="207">
        <f>IF(C98=0,0,IF($E$15="",IF(C98*#REF!&lt;#REF!,#REF!,C98*#REF!),$E$15))</f>
        <v>200</v>
      </c>
      <c r="E98" s="207">
        <f t="shared" si="7"/>
        <v>149.81550031129493</v>
      </c>
      <c r="F98" s="208"/>
      <c r="G98" s="207">
        <f t="shared" si="8"/>
        <v>50.184499688705074</v>
      </c>
      <c r="H98" s="209">
        <f t="shared" si="9"/>
        <v>9693.9130815337285</v>
      </c>
      <c r="I98" s="210"/>
      <c r="J98" s="197"/>
      <c r="K98" s="196"/>
    </row>
    <row r="99" spans="1:11">
      <c r="A99" s="196"/>
      <c r="B99" s="211">
        <f t="shared" si="5"/>
        <v>79</v>
      </c>
      <c r="C99" s="207">
        <f t="shared" si="6"/>
        <v>9693.9130815337285</v>
      </c>
      <c r="D99" s="207">
        <f>IF(C99=0,0,IF($E$15="",IF(C99*#REF!&lt;#REF!,#REF!,C99*#REF!),$E$15))</f>
        <v>200</v>
      </c>
      <c r="E99" s="207">
        <f t="shared" si="7"/>
        <v>149.04391362858107</v>
      </c>
      <c r="F99" s="208"/>
      <c r="G99" s="207">
        <f t="shared" si="8"/>
        <v>50.956086371418934</v>
      </c>
      <c r="H99" s="209">
        <f t="shared" si="9"/>
        <v>9642.9569951623089</v>
      </c>
      <c r="I99" s="210"/>
      <c r="J99" s="197"/>
      <c r="K99" s="196"/>
    </row>
    <row r="100" spans="1:11">
      <c r="A100" s="196"/>
      <c r="B100" s="211">
        <f t="shared" si="5"/>
        <v>80</v>
      </c>
      <c r="C100" s="207">
        <f t="shared" si="6"/>
        <v>9642.9569951623089</v>
      </c>
      <c r="D100" s="207">
        <f>IF(C100=0,0,IF($E$15="",IF(C100*#REF!&lt;#REF!,#REF!,C100*#REF!),$E$15))</f>
        <v>200</v>
      </c>
      <c r="E100" s="207">
        <f t="shared" si="7"/>
        <v>148.2604638006205</v>
      </c>
      <c r="F100" s="208"/>
      <c r="G100" s="207">
        <f t="shared" si="8"/>
        <v>51.739536199379501</v>
      </c>
      <c r="H100" s="209">
        <f t="shared" si="9"/>
        <v>9591.2174589629285</v>
      </c>
      <c r="I100" s="210"/>
      <c r="J100" s="197"/>
      <c r="K100" s="196"/>
    </row>
    <row r="101" spans="1:11">
      <c r="A101" s="196"/>
      <c r="B101" s="211">
        <f t="shared" si="5"/>
        <v>81</v>
      </c>
      <c r="C101" s="207">
        <f t="shared" si="6"/>
        <v>9591.2174589629285</v>
      </c>
      <c r="D101" s="207">
        <f>IF(C101=0,0,IF($E$15="",IF(C101*#REF!&lt;#REF!,#REF!,C101*#REF!),$E$15))</f>
        <v>200</v>
      </c>
      <c r="E101" s="207">
        <f t="shared" si="7"/>
        <v>147.46496843155504</v>
      </c>
      <c r="F101" s="208"/>
      <c r="G101" s="207">
        <f t="shared" si="8"/>
        <v>52.535031568444964</v>
      </c>
      <c r="H101" s="209">
        <f t="shared" si="9"/>
        <v>9538.682427394484</v>
      </c>
      <c r="I101" s="210"/>
      <c r="J101" s="197"/>
      <c r="K101" s="196"/>
    </row>
    <row r="102" spans="1:11">
      <c r="A102" s="196"/>
      <c r="B102" s="211">
        <f t="shared" si="5"/>
        <v>82</v>
      </c>
      <c r="C102" s="207">
        <f t="shared" si="6"/>
        <v>9538.682427394484</v>
      </c>
      <c r="D102" s="207">
        <f>IF(C102=0,0,IF($E$15="",IF(C102*#REF!&lt;#REF!,#REF!,C102*#REF!),$E$15))</f>
        <v>200</v>
      </c>
      <c r="E102" s="207">
        <f t="shared" si="7"/>
        <v>146.65724232119018</v>
      </c>
      <c r="F102" s="208"/>
      <c r="G102" s="207">
        <f t="shared" si="8"/>
        <v>53.342757678809818</v>
      </c>
      <c r="H102" s="209">
        <f t="shared" si="9"/>
        <v>9485.339669715675</v>
      </c>
      <c r="I102" s="210"/>
      <c r="J102" s="197"/>
      <c r="K102" s="196"/>
    </row>
    <row r="103" spans="1:11">
      <c r="A103" s="196"/>
      <c r="B103" s="211">
        <f t="shared" si="5"/>
        <v>83</v>
      </c>
      <c r="C103" s="207">
        <f t="shared" si="6"/>
        <v>9485.339669715675</v>
      </c>
      <c r="D103" s="207">
        <f>IF(C103=0,0,IF($E$15="",IF(C103*#REF!&lt;#REF!,#REF!,C103*#REF!),$E$15))</f>
        <v>200</v>
      </c>
      <c r="E103" s="207">
        <f t="shared" si="7"/>
        <v>145.8370974218785</v>
      </c>
      <c r="F103" s="208"/>
      <c r="G103" s="207">
        <f t="shared" si="8"/>
        <v>54.162902578121503</v>
      </c>
      <c r="H103" s="209">
        <f t="shared" si="9"/>
        <v>9431.1767671375528</v>
      </c>
      <c r="I103" s="210"/>
      <c r="J103" s="197"/>
      <c r="K103" s="196"/>
    </row>
    <row r="104" spans="1:11">
      <c r="A104" s="196"/>
      <c r="B104" s="211">
        <f t="shared" si="5"/>
        <v>84</v>
      </c>
      <c r="C104" s="207">
        <f t="shared" si="6"/>
        <v>9431.1767671375528</v>
      </c>
      <c r="D104" s="207">
        <f>IF(C104=0,0,IF($E$15="",IF(C104*#REF!&lt;#REF!,#REF!,C104*#REF!),$E$15))</f>
        <v>200</v>
      </c>
      <c r="E104" s="207">
        <f t="shared" si="7"/>
        <v>145.00434279473987</v>
      </c>
      <c r="F104" s="208"/>
      <c r="G104" s="207">
        <f t="shared" si="8"/>
        <v>54.99565720526013</v>
      </c>
      <c r="H104" s="209">
        <f t="shared" si="9"/>
        <v>9376.1811099322931</v>
      </c>
      <c r="I104" s="210"/>
      <c r="J104" s="197"/>
      <c r="K104" s="196"/>
    </row>
    <row r="105" spans="1:11">
      <c r="A105" s="196"/>
      <c r="B105" s="211">
        <f t="shared" si="5"/>
        <v>85</v>
      </c>
      <c r="C105" s="207">
        <f t="shared" si="6"/>
        <v>9376.1811099322931</v>
      </c>
      <c r="D105" s="207">
        <f>IF(C105=0,0,IF($E$15="",IF(C105*#REF!&lt;#REF!,#REF!,C105*#REF!),$E$15))</f>
        <v>200</v>
      </c>
      <c r="E105" s="207">
        <f t="shared" si="7"/>
        <v>144.158784565209</v>
      </c>
      <c r="F105" s="208"/>
      <c r="G105" s="207">
        <f t="shared" si="8"/>
        <v>55.841215434790996</v>
      </c>
      <c r="H105" s="209">
        <f t="shared" si="9"/>
        <v>9320.3398944975015</v>
      </c>
      <c r="I105" s="210"/>
      <c r="J105" s="197"/>
      <c r="K105" s="196"/>
    </row>
    <row r="106" spans="1:11">
      <c r="A106" s="196"/>
      <c r="B106" s="211">
        <f t="shared" si="5"/>
        <v>86</v>
      </c>
      <c r="C106" s="207">
        <f t="shared" si="6"/>
        <v>9320.3398944975015</v>
      </c>
      <c r="D106" s="207">
        <f>IF(C106=0,0,IF($E$15="",IF(C106*#REF!&lt;#REF!,#REF!,C106*#REF!),$E$15))</f>
        <v>200</v>
      </c>
      <c r="E106" s="207">
        <f t="shared" si="7"/>
        <v>143.30022587789907</v>
      </c>
      <c r="F106" s="208"/>
      <c r="G106" s="207">
        <f t="shared" si="8"/>
        <v>56.699774122100933</v>
      </c>
      <c r="H106" s="209">
        <f t="shared" si="9"/>
        <v>9263.6401203754012</v>
      </c>
      <c r="I106" s="210"/>
      <c r="J106" s="197"/>
      <c r="K106" s="196"/>
    </row>
    <row r="107" spans="1:11">
      <c r="A107" s="196"/>
      <c r="B107" s="211">
        <f t="shared" si="5"/>
        <v>87</v>
      </c>
      <c r="C107" s="207">
        <f t="shared" si="6"/>
        <v>9263.6401203754012</v>
      </c>
      <c r="D107" s="207">
        <f>IF(C107=0,0,IF($E$15="",IF(C107*#REF!&lt;#REF!,#REF!,C107*#REF!),$E$15))</f>
        <v>200</v>
      </c>
      <c r="E107" s="207">
        <f t="shared" si="7"/>
        <v>142.4284668507718</v>
      </c>
      <c r="F107" s="208"/>
      <c r="G107" s="207">
        <f t="shared" si="8"/>
        <v>57.571533149228202</v>
      </c>
      <c r="H107" s="209">
        <f t="shared" si="9"/>
        <v>9206.0685872261729</v>
      </c>
      <c r="I107" s="210"/>
      <c r="J107" s="197"/>
      <c r="K107" s="196"/>
    </row>
    <row r="108" spans="1:11">
      <c r="A108" s="196"/>
      <c r="B108" s="211">
        <f t="shared" si="5"/>
        <v>88</v>
      </c>
      <c r="C108" s="207">
        <f t="shared" si="6"/>
        <v>9206.0685872261729</v>
      </c>
      <c r="D108" s="207">
        <f>IF(C108=0,0,IF($E$15="",IF(C108*#REF!&lt;#REF!,#REF!,C108*#REF!),$E$15))</f>
        <v>200</v>
      </c>
      <c r="E108" s="207">
        <f t="shared" si="7"/>
        <v>141.54330452860242</v>
      </c>
      <c r="F108" s="208"/>
      <c r="G108" s="207">
        <f t="shared" si="8"/>
        <v>58.45669547139758</v>
      </c>
      <c r="H108" s="209">
        <f t="shared" si="9"/>
        <v>9147.6118917547756</v>
      </c>
      <c r="I108" s="210"/>
      <c r="J108" s="197"/>
      <c r="K108" s="196"/>
    </row>
    <row r="109" spans="1:11">
      <c r="A109" s="196"/>
      <c r="B109" s="211">
        <f t="shared" si="5"/>
        <v>89</v>
      </c>
      <c r="C109" s="207">
        <f t="shared" si="6"/>
        <v>9147.6118917547756</v>
      </c>
      <c r="D109" s="207">
        <f>IF(C109=0,0,IF($E$15="",IF(C109*#REF!&lt;#REF!,#REF!,C109*#REF!),$E$15))</f>
        <v>200</v>
      </c>
      <c r="E109" s="207">
        <f t="shared" si="7"/>
        <v>140.64453283572968</v>
      </c>
      <c r="F109" s="208"/>
      <c r="G109" s="207">
        <f t="shared" si="8"/>
        <v>59.355467164270323</v>
      </c>
      <c r="H109" s="209">
        <f t="shared" si="9"/>
        <v>9088.256424590505</v>
      </c>
      <c r="I109" s="210"/>
      <c r="J109" s="197"/>
      <c r="K109" s="196"/>
    </row>
    <row r="110" spans="1:11">
      <c r="A110" s="196"/>
      <c r="B110" s="211">
        <f t="shared" si="5"/>
        <v>90</v>
      </c>
      <c r="C110" s="207">
        <f t="shared" si="6"/>
        <v>9088.256424590505</v>
      </c>
      <c r="D110" s="207">
        <f>IF(C110=0,0,IF($E$15="",IF(C110*#REF!&lt;#REF!,#REF!,C110*#REF!),$E$15))</f>
        <v>200</v>
      </c>
      <c r="E110" s="207">
        <f t="shared" si="7"/>
        <v>139.73194252807903</v>
      </c>
      <c r="F110" s="208"/>
      <c r="G110" s="207">
        <f t="shared" si="8"/>
        <v>60.268057471920969</v>
      </c>
      <c r="H110" s="209">
        <f t="shared" si="9"/>
        <v>9027.9883671185835</v>
      </c>
      <c r="I110" s="210"/>
      <c r="J110" s="197"/>
      <c r="K110" s="196"/>
    </row>
    <row r="111" spans="1:11">
      <c r="A111" s="196"/>
      <c r="B111" s="211">
        <f t="shared" si="5"/>
        <v>91</v>
      </c>
      <c r="C111" s="207">
        <f t="shared" si="6"/>
        <v>9027.9883671185835</v>
      </c>
      <c r="D111" s="207">
        <f>IF(C111=0,0,IF($E$15="",IF(C111*#REF!&lt;#REF!,#REF!,C111*#REF!),$E$15))</f>
        <v>200</v>
      </c>
      <c r="E111" s="207">
        <f t="shared" si="7"/>
        <v>138.80532114444821</v>
      </c>
      <c r="F111" s="208"/>
      <c r="G111" s="207">
        <f t="shared" si="8"/>
        <v>61.194678855551786</v>
      </c>
      <c r="H111" s="209">
        <f t="shared" si="9"/>
        <v>8966.7936882630311</v>
      </c>
      <c r="I111" s="210"/>
      <c r="J111" s="197"/>
      <c r="K111" s="196"/>
    </row>
    <row r="112" spans="1:11">
      <c r="A112" s="196"/>
      <c r="B112" s="211">
        <f t="shared" si="5"/>
        <v>92</v>
      </c>
      <c r="C112" s="207">
        <f t="shared" si="6"/>
        <v>8966.7936882630311</v>
      </c>
      <c r="D112" s="207">
        <f>IF(C112=0,0,IF($E$15="",IF(C112*#REF!&lt;#REF!,#REF!,C112*#REF!),$E$15))</f>
        <v>200</v>
      </c>
      <c r="E112" s="207">
        <f t="shared" si="7"/>
        <v>137.86445295704411</v>
      </c>
      <c r="F112" s="208"/>
      <c r="G112" s="207">
        <f t="shared" si="8"/>
        <v>62.135547042955892</v>
      </c>
      <c r="H112" s="209">
        <f t="shared" si="9"/>
        <v>8904.6581412200758</v>
      </c>
      <c r="I112" s="210"/>
      <c r="J112" s="197"/>
      <c r="K112" s="196"/>
    </row>
    <row r="113" spans="1:11">
      <c r="A113" s="196"/>
      <c r="B113" s="211">
        <f t="shared" si="5"/>
        <v>93</v>
      </c>
      <c r="C113" s="207">
        <f t="shared" si="6"/>
        <v>8904.6581412200758</v>
      </c>
      <c r="D113" s="207">
        <f>IF(C113=0,0,IF($E$15="",IF(C113*#REF!&lt;#REF!,#REF!,C113*#REF!),$E$15))</f>
        <v>200</v>
      </c>
      <c r="E113" s="207">
        <f t="shared" si="7"/>
        <v>136.90911892125868</v>
      </c>
      <c r="F113" s="208"/>
      <c r="G113" s="207">
        <f t="shared" si="8"/>
        <v>63.090881078741319</v>
      </c>
      <c r="H113" s="209">
        <f t="shared" si="9"/>
        <v>8841.5672601413353</v>
      </c>
      <c r="I113" s="210"/>
      <c r="J113" s="197"/>
      <c r="K113" s="196"/>
    </row>
    <row r="114" spans="1:11">
      <c r="A114" s="196"/>
      <c r="B114" s="211">
        <f t="shared" si="5"/>
        <v>94</v>
      </c>
      <c r="C114" s="207">
        <f t="shared" si="6"/>
        <v>8841.5672601413353</v>
      </c>
      <c r="D114" s="207">
        <f>IF(C114=0,0,IF($E$15="",IF(C114*#REF!&lt;#REF!,#REF!,C114*#REF!),$E$15))</f>
        <v>200</v>
      </c>
      <c r="E114" s="207">
        <f t="shared" si="7"/>
        <v>135.93909662467303</v>
      </c>
      <c r="F114" s="208"/>
      <c r="G114" s="207">
        <f t="shared" si="8"/>
        <v>64.060903375326973</v>
      </c>
      <c r="H114" s="209">
        <f t="shared" si="9"/>
        <v>8777.506356766009</v>
      </c>
      <c r="I114" s="210"/>
      <c r="J114" s="197"/>
      <c r="K114" s="196"/>
    </row>
    <row r="115" spans="1:11">
      <c r="A115" s="196"/>
      <c r="B115" s="211">
        <f t="shared" si="5"/>
        <v>95</v>
      </c>
      <c r="C115" s="207">
        <f t="shared" si="6"/>
        <v>8777.506356766009</v>
      </c>
      <c r="D115" s="207">
        <f>IF(C115=0,0,IF($E$15="",IF(C115*#REF!&lt;#REF!,#REF!,C115*#REF!),$E$15))</f>
        <v>200</v>
      </c>
      <c r="E115" s="207">
        <f t="shared" si="7"/>
        <v>134.95416023527739</v>
      </c>
      <c r="F115" s="208"/>
      <c r="G115" s="207">
        <f t="shared" si="8"/>
        <v>65.045839764722615</v>
      </c>
      <c r="H115" s="209">
        <f t="shared" si="9"/>
        <v>8712.4605170012856</v>
      </c>
      <c r="I115" s="210"/>
      <c r="J115" s="197"/>
      <c r="K115" s="196"/>
    </row>
    <row r="116" spans="1:11">
      <c r="A116" s="196"/>
      <c r="B116" s="211">
        <f t="shared" si="5"/>
        <v>96</v>
      </c>
      <c r="C116" s="207">
        <f t="shared" si="6"/>
        <v>8712.4605170012856</v>
      </c>
      <c r="D116" s="207">
        <f>IF(C116=0,0,IF($E$15="",IF(C116*#REF!&lt;#REF!,#REF!,C116*#REF!),$E$15))</f>
        <v>200</v>
      </c>
      <c r="E116" s="207">
        <f t="shared" si="7"/>
        <v>133.95408044889476</v>
      </c>
      <c r="F116" s="208"/>
      <c r="G116" s="207">
        <f t="shared" si="8"/>
        <v>66.045919551105243</v>
      </c>
      <c r="H116" s="209">
        <f t="shared" si="9"/>
        <v>8646.4145974501807</v>
      </c>
      <c r="I116" s="210"/>
      <c r="J116" s="197"/>
      <c r="K116" s="196"/>
    </row>
    <row r="117" spans="1:11">
      <c r="A117" s="196"/>
      <c r="B117" s="211">
        <f t="shared" si="5"/>
        <v>97</v>
      </c>
      <c r="C117" s="207">
        <f t="shared" si="6"/>
        <v>8646.4145974501807</v>
      </c>
      <c r="D117" s="207">
        <f>IF(C117=0,0,IF($E$15="",IF(C117*#REF!&lt;#REF!,#REF!,C117*#REF!),$E$15))</f>
        <v>200</v>
      </c>
      <c r="E117" s="207">
        <f t="shared" si="7"/>
        <v>132.93862443579653</v>
      </c>
      <c r="F117" s="208"/>
      <c r="G117" s="207">
        <f t="shared" si="8"/>
        <v>67.061375564203473</v>
      </c>
      <c r="H117" s="209">
        <f t="shared" si="9"/>
        <v>8579.3532218859764</v>
      </c>
      <c r="I117" s="210"/>
      <c r="J117" s="197"/>
      <c r="K117" s="196"/>
    </row>
    <row r="118" spans="1:11">
      <c r="A118" s="196"/>
      <c r="B118" s="211">
        <f t="shared" si="5"/>
        <v>98</v>
      </c>
      <c r="C118" s="207">
        <f t="shared" si="6"/>
        <v>8579.3532218859764</v>
      </c>
      <c r="D118" s="207">
        <f>IF(C118=0,0,IF($E$15="",IF(C118*#REF!&lt;#REF!,#REF!,C118*#REF!),$E$15))</f>
        <v>200</v>
      </c>
      <c r="E118" s="207">
        <f t="shared" si="7"/>
        <v>131.90755578649689</v>
      </c>
      <c r="F118" s="208"/>
      <c r="G118" s="207">
        <f t="shared" si="8"/>
        <v>68.092444213503114</v>
      </c>
      <c r="H118" s="209">
        <f t="shared" si="9"/>
        <v>8511.2607776724726</v>
      </c>
      <c r="I118" s="210"/>
      <c r="J118" s="197"/>
      <c r="K118" s="196"/>
    </row>
    <row r="119" spans="1:11">
      <c r="A119" s="196"/>
      <c r="B119" s="211">
        <f t="shared" si="5"/>
        <v>99</v>
      </c>
      <c r="C119" s="207">
        <f t="shared" si="6"/>
        <v>8511.2607776724726</v>
      </c>
      <c r="D119" s="207">
        <f>IF(C119=0,0,IF($E$15="",IF(C119*#REF!&lt;#REF!,#REF!,C119*#REF!),$E$15))</f>
        <v>200</v>
      </c>
      <c r="E119" s="207">
        <f t="shared" si="7"/>
        <v>130.86063445671428</v>
      </c>
      <c r="F119" s="208"/>
      <c r="G119" s="207">
        <f t="shared" si="8"/>
        <v>69.13936554328572</v>
      </c>
      <c r="H119" s="209">
        <f t="shared" si="9"/>
        <v>8442.1214121291869</v>
      </c>
      <c r="I119" s="210"/>
      <c r="J119" s="197"/>
      <c r="K119" s="196"/>
    </row>
    <row r="120" spans="1:11">
      <c r="A120" s="196"/>
      <c r="B120" s="211">
        <f t="shared" si="5"/>
        <v>100</v>
      </c>
      <c r="C120" s="207">
        <f t="shared" si="6"/>
        <v>8442.1214121291869</v>
      </c>
      <c r="D120" s="207">
        <f>IF(C120=0,0,IF($E$15="",IF(C120*#REF!&lt;#REF!,#REF!,C120*#REF!),$E$15))</f>
        <v>200</v>
      </c>
      <c r="E120" s="207">
        <f t="shared" si="7"/>
        <v>129.79761671148626</v>
      </c>
      <c r="F120" s="208"/>
      <c r="G120" s="207">
        <f t="shared" si="8"/>
        <v>70.202383288513744</v>
      </c>
      <c r="H120" s="209">
        <f t="shared" si="9"/>
        <v>8371.9190288406735</v>
      </c>
      <c r="I120" s="210"/>
      <c r="J120" s="197"/>
      <c r="K120" s="196"/>
    </row>
    <row r="121" spans="1:11">
      <c r="A121" s="196"/>
      <c r="B121" s="211">
        <f t="shared" si="5"/>
        <v>101</v>
      </c>
      <c r="C121" s="207">
        <f t="shared" si="6"/>
        <v>8371.9190288406735</v>
      </c>
      <c r="D121" s="207">
        <f>IF(C121=0,0,IF($E$15="",IF(C121*#REF!&lt;#REF!,#REF!,C121*#REF!),$E$15))</f>
        <v>200</v>
      </c>
      <c r="E121" s="207">
        <f t="shared" si="7"/>
        <v>128.71825506842535</v>
      </c>
      <c r="F121" s="208"/>
      <c r="G121" s="207">
        <f t="shared" si="8"/>
        <v>71.28174493157465</v>
      </c>
      <c r="H121" s="209">
        <f t="shared" si="9"/>
        <v>8300.6372839090982</v>
      </c>
      <c r="I121" s="210"/>
      <c r="J121" s="197"/>
      <c r="K121" s="196"/>
    </row>
    <row r="122" spans="1:11">
      <c r="A122" s="196"/>
      <c r="B122" s="211">
        <f t="shared" si="5"/>
        <v>102</v>
      </c>
      <c r="C122" s="207">
        <f t="shared" si="6"/>
        <v>8300.6372839090982</v>
      </c>
      <c r="D122" s="207">
        <f>IF(C122=0,0,IF($E$15="",IF(C122*#REF!&lt;#REF!,#REF!,C122*#REF!),$E$15))</f>
        <v>200</v>
      </c>
      <c r="E122" s="207">
        <f t="shared" si="7"/>
        <v>127.62229824010238</v>
      </c>
      <c r="F122" s="208"/>
      <c r="G122" s="207">
        <f t="shared" si="8"/>
        <v>72.377701759897619</v>
      </c>
      <c r="H122" s="209">
        <f t="shared" si="9"/>
        <v>8228.2595821492014</v>
      </c>
      <c r="I122" s="210"/>
      <c r="J122" s="197"/>
      <c r="K122" s="196"/>
    </row>
    <row r="123" spans="1:11">
      <c r="A123" s="196"/>
      <c r="B123" s="211">
        <f t="shared" si="5"/>
        <v>103</v>
      </c>
      <c r="C123" s="207">
        <f t="shared" si="6"/>
        <v>8228.2595821492014</v>
      </c>
      <c r="D123" s="207">
        <f>IF(C123=0,0,IF($E$15="",IF(C123*#REF!&lt;#REF!,#REF!,C123*#REF!),$E$15))</f>
        <v>200</v>
      </c>
      <c r="E123" s="207">
        <f t="shared" si="7"/>
        <v>126.50949107554396</v>
      </c>
      <c r="F123" s="208"/>
      <c r="G123" s="207">
        <f t="shared" si="8"/>
        <v>73.490508924456037</v>
      </c>
      <c r="H123" s="209">
        <f t="shared" si="9"/>
        <v>8154.7690732247456</v>
      </c>
      <c r="I123" s="210"/>
      <c r="J123" s="197"/>
      <c r="K123" s="196"/>
    </row>
    <row r="124" spans="1:11">
      <c r="A124" s="196"/>
      <c r="B124" s="211">
        <f t="shared" si="5"/>
        <v>104</v>
      </c>
      <c r="C124" s="207">
        <f t="shared" si="6"/>
        <v>8154.7690732247456</v>
      </c>
      <c r="D124" s="207">
        <f>IF(C124=0,0,IF($E$15="",IF(C124*#REF!&lt;#REF!,#REF!,C124*#REF!),$E$15))</f>
        <v>200</v>
      </c>
      <c r="E124" s="207">
        <f t="shared" si="7"/>
        <v>125.37957450083046</v>
      </c>
      <c r="F124" s="208"/>
      <c r="G124" s="207">
        <f t="shared" si="8"/>
        <v>74.620425499169542</v>
      </c>
      <c r="H124" s="209">
        <f t="shared" si="9"/>
        <v>8080.1486477255758</v>
      </c>
      <c r="I124" s="210"/>
      <c r="J124" s="197"/>
      <c r="K124" s="196"/>
    </row>
    <row r="125" spans="1:11">
      <c r="A125" s="196"/>
      <c r="B125" s="211">
        <f t="shared" si="5"/>
        <v>105</v>
      </c>
      <c r="C125" s="207">
        <f t="shared" si="6"/>
        <v>8080.1486477255758</v>
      </c>
      <c r="D125" s="207">
        <f>IF(C125=0,0,IF($E$15="",IF(C125*#REF!&lt;#REF!,#REF!,C125*#REF!),$E$15))</f>
        <v>200</v>
      </c>
      <c r="E125" s="207">
        <f t="shared" si="7"/>
        <v>124.23228545878072</v>
      </c>
      <c r="F125" s="208"/>
      <c r="G125" s="207">
        <f t="shared" si="8"/>
        <v>75.767714541219277</v>
      </c>
      <c r="H125" s="209">
        <f t="shared" si="9"/>
        <v>8004.3809331843568</v>
      </c>
      <c r="I125" s="210"/>
      <c r="J125" s="197"/>
      <c r="K125" s="196"/>
    </row>
    <row r="126" spans="1:11">
      <c r="A126" s="196"/>
      <c r="B126" s="211">
        <f t="shared" si="5"/>
        <v>106</v>
      </c>
      <c r="C126" s="207">
        <f t="shared" si="6"/>
        <v>8004.3809331843568</v>
      </c>
      <c r="D126" s="207">
        <f>IF(C126=0,0,IF($E$15="",IF(C126*#REF!&lt;#REF!,#REF!,C126*#REF!),$E$15))</f>
        <v>200</v>
      </c>
      <c r="E126" s="207">
        <f t="shared" si="7"/>
        <v>123.06735684770949</v>
      </c>
      <c r="F126" s="208"/>
      <c r="G126" s="207">
        <f t="shared" si="8"/>
        <v>76.93264315229051</v>
      </c>
      <c r="H126" s="209">
        <f t="shared" si="9"/>
        <v>7927.4482900320663</v>
      </c>
      <c r="I126" s="210"/>
      <c r="J126" s="197"/>
      <c r="K126" s="196"/>
    </row>
    <row r="127" spans="1:11">
      <c r="A127" s="196"/>
      <c r="B127" s="211">
        <f t="shared" si="5"/>
        <v>107</v>
      </c>
      <c r="C127" s="207">
        <f t="shared" si="6"/>
        <v>7927.4482900320663</v>
      </c>
      <c r="D127" s="207">
        <f>IF(C127=0,0,IF($E$15="",IF(C127*#REF!&lt;#REF!,#REF!,C127*#REF!),$E$15))</f>
        <v>200</v>
      </c>
      <c r="E127" s="207">
        <f t="shared" si="7"/>
        <v>121.88451745924301</v>
      </c>
      <c r="F127" s="208"/>
      <c r="G127" s="207">
        <f t="shared" si="8"/>
        <v>78.115482540756986</v>
      </c>
      <c r="H127" s="209">
        <f t="shared" si="9"/>
        <v>7849.3328074913097</v>
      </c>
      <c r="I127" s="210"/>
      <c r="J127" s="197"/>
      <c r="K127" s="196"/>
    </row>
    <row r="128" spans="1:11">
      <c r="A128" s="196"/>
      <c r="B128" s="211">
        <f t="shared" si="5"/>
        <v>108</v>
      </c>
      <c r="C128" s="207">
        <f t="shared" si="6"/>
        <v>7849.3328074913097</v>
      </c>
      <c r="D128" s="207">
        <f>IF(C128=0,0,IF($E$15="",IF(C128*#REF!&lt;#REF!,#REF!,C128*#REF!),$E$15))</f>
        <v>200</v>
      </c>
      <c r="E128" s="207">
        <f t="shared" si="7"/>
        <v>120.68349191517888</v>
      </c>
      <c r="F128" s="208"/>
      <c r="G128" s="207">
        <f t="shared" si="8"/>
        <v>79.316508084821123</v>
      </c>
      <c r="H128" s="209">
        <f t="shared" si="9"/>
        <v>7770.0162994064885</v>
      </c>
      <c r="I128" s="210"/>
      <c r="J128" s="197"/>
      <c r="K128" s="196"/>
    </row>
    <row r="129" spans="1:11">
      <c r="A129" s="196"/>
      <c r="B129" s="211">
        <f t="shared" si="5"/>
        <v>109</v>
      </c>
      <c r="C129" s="207">
        <f t="shared" si="6"/>
        <v>7770.0162994064885</v>
      </c>
      <c r="D129" s="207">
        <f>IF(C129=0,0,IF($E$15="",IF(C129*#REF!&lt;#REF!,#REF!,C129*#REF!),$E$15))</f>
        <v>200</v>
      </c>
      <c r="E129" s="207">
        <f t="shared" si="7"/>
        <v>119.46400060337476</v>
      </c>
      <c r="F129" s="208"/>
      <c r="G129" s="207">
        <f t="shared" si="8"/>
        <v>80.535999396625243</v>
      </c>
      <c r="H129" s="209">
        <f t="shared" si="9"/>
        <v>7689.4803000098636</v>
      </c>
      <c r="I129" s="210"/>
      <c r="J129" s="197"/>
      <c r="K129" s="196"/>
    </row>
    <row r="130" spans="1:11">
      <c r="A130" s="196"/>
      <c r="B130" s="211">
        <f t="shared" si="5"/>
        <v>110</v>
      </c>
      <c r="C130" s="207">
        <f t="shared" si="6"/>
        <v>7689.4803000098636</v>
      </c>
      <c r="D130" s="207">
        <f>IF(C130=0,0,IF($E$15="",IF(C130*#REF!&lt;#REF!,#REF!,C130*#REF!),$E$15))</f>
        <v>200</v>
      </c>
      <c r="E130" s="207">
        <f t="shared" si="7"/>
        <v>118.22575961265164</v>
      </c>
      <c r="F130" s="208"/>
      <c r="G130" s="207">
        <f t="shared" si="8"/>
        <v>81.774240387348357</v>
      </c>
      <c r="H130" s="209">
        <f t="shared" si="9"/>
        <v>7607.7060596225156</v>
      </c>
      <c r="I130" s="210"/>
      <c r="J130" s="197"/>
      <c r="K130" s="196"/>
    </row>
    <row r="131" spans="1:11">
      <c r="A131" s="196"/>
      <c r="B131" s="211">
        <f t="shared" si="5"/>
        <v>111</v>
      </c>
      <c r="C131" s="207">
        <f t="shared" si="6"/>
        <v>7607.7060596225156</v>
      </c>
      <c r="D131" s="207">
        <f>IF(C131=0,0,IF($E$15="",IF(C131*#REF!&lt;#REF!,#REF!,C131*#REF!),$E$15))</f>
        <v>200</v>
      </c>
      <c r="E131" s="207">
        <f t="shared" si="7"/>
        <v>116.96848066669617</v>
      </c>
      <c r="F131" s="208"/>
      <c r="G131" s="207">
        <f t="shared" si="8"/>
        <v>83.031519333303834</v>
      </c>
      <c r="H131" s="209">
        <f t="shared" si="9"/>
        <v>7524.674540289212</v>
      </c>
      <c r="I131" s="210"/>
      <c r="J131" s="197"/>
      <c r="K131" s="196"/>
    </row>
    <row r="132" spans="1:11">
      <c r="A132" s="196"/>
      <c r="B132" s="211">
        <f t="shared" si="5"/>
        <v>112</v>
      </c>
      <c r="C132" s="207">
        <f t="shared" si="6"/>
        <v>7524.674540289212</v>
      </c>
      <c r="D132" s="207">
        <f>IF(C132=0,0,IF($E$15="",IF(C132*#REF!&lt;#REF!,#REF!,C132*#REF!),$E$15))</f>
        <v>200</v>
      </c>
      <c r="E132" s="207">
        <f t="shared" si="7"/>
        <v>115.69187105694664</v>
      </c>
      <c r="F132" s="208"/>
      <c r="G132" s="207">
        <f t="shared" si="8"/>
        <v>84.308128943053362</v>
      </c>
      <c r="H132" s="209">
        <f t="shared" si="9"/>
        <v>7440.3664113461582</v>
      </c>
      <c r="I132" s="210"/>
      <c r="J132" s="197"/>
      <c r="K132" s="196"/>
    </row>
    <row r="133" spans="1:11">
      <c r="A133" s="196"/>
      <c r="B133" s="211">
        <f t="shared" si="5"/>
        <v>113</v>
      </c>
      <c r="C133" s="207">
        <f t="shared" si="6"/>
        <v>7440.3664113461582</v>
      </c>
      <c r="D133" s="207">
        <f>IF(C133=0,0,IF($E$15="",IF(C133*#REF!&lt;#REF!,#REF!,C133*#REF!),$E$15))</f>
        <v>200</v>
      </c>
      <c r="E133" s="207">
        <f t="shared" si="7"/>
        <v>114.39563357444717</v>
      </c>
      <c r="F133" s="208"/>
      <c r="G133" s="207">
        <f t="shared" si="8"/>
        <v>85.604366425552826</v>
      </c>
      <c r="H133" s="209">
        <f t="shared" si="9"/>
        <v>7354.7620449206051</v>
      </c>
      <c r="I133" s="210"/>
      <c r="J133" s="197"/>
      <c r="K133" s="196"/>
    </row>
    <row r="134" spans="1:11">
      <c r="A134" s="196"/>
      <c r="B134" s="211">
        <f t="shared" si="5"/>
        <v>114</v>
      </c>
      <c r="C134" s="207">
        <f t="shared" si="6"/>
        <v>7354.7620449206051</v>
      </c>
      <c r="D134" s="207">
        <f>IF(C134=0,0,IF($E$15="",IF(C134*#REF!&lt;#REF!,#REF!,C134*#REF!),$E$15))</f>
        <v>200</v>
      </c>
      <c r="E134" s="207">
        <f t="shared" si="7"/>
        <v>113.0794664406543</v>
      </c>
      <c r="F134" s="208"/>
      <c r="G134" s="207">
        <f t="shared" si="8"/>
        <v>86.920533559345699</v>
      </c>
      <c r="H134" s="209">
        <f t="shared" si="9"/>
        <v>7267.8415113612591</v>
      </c>
      <c r="I134" s="210"/>
      <c r="J134" s="197"/>
      <c r="K134" s="196"/>
    </row>
    <row r="135" spans="1:11">
      <c r="A135" s="196"/>
      <c r="B135" s="211">
        <f t="shared" si="5"/>
        <v>115</v>
      </c>
      <c r="C135" s="207">
        <f t="shared" si="6"/>
        <v>7267.8415113612591</v>
      </c>
      <c r="D135" s="207">
        <f>IF(C135=0,0,IF($E$15="",IF(C135*#REF!&lt;#REF!,#REF!,C135*#REF!),$E$15))</f>
        <v>200</v>
      </c>
      <c r="E135" s="207">
        <f t="shared" si="7"/>
        <v>111.74306323717936</v>
      </c>
      <c r="F135" s="208"/>
      <c r="G135" s="207">
        <f t="shared" si="8"/>
        <v>88.256936762820644</v>
      </c>
      <c r="H135" s="209">
        <f t="shared" si="9"/>
        <v>7179.5845745984388</v>
      </c>
      <c r="I135" s="210"/>
      <c r="J135" s="197"/>
      <c r="K135" s="196"/>
    </row>
    <row r="136" spans="1:11">
      <c r="A136" s="196"/>
      <c r="B136" s="211">
        <f t="shared" si="5"/>
        <v>116</v>
      </c>
      <c r="C136" s="207">
        <f t="shared" si="6"/>
        <v>7179.5845745984388</v>
      </c>
      <c r="D136" s="207">
        <f>IF(C136=0,0,IF($E$15="",IF(C136*#REF!&lt;#REF!,#REF!,C136*#REF!),$E$15))</f>
        <v>200</v>
      </c>
      <c r="E136" s="207">
        <f t="shared" si="7"/>
        <v>110.386112834451</v>
      </c>
      <c r="F136" s="208"/>
      <c r="G136" s="207">
        <f t="shared" si="8"/>
        <v>89.613887165549002</v>
      </c>
      <c r="H136" s="209">
        <f t="shared" si="9"/>
        <v>7089.9706874328895</v>
      </c>
      <c r="I136" s="210"/>
      <c r="J136" s="197"/>
      <c r="K136" s="196"/>
    </row>
    <row r="137" spans="1:11">
      <c r="A137" s="196"/>
      <c r="B137" s="211">
        <f t="shared" si="5"/>
        <v>117</v>
      </c>
      <c r="C137" s="207">
        <f t="shared" si="6"/>
        <v>7089.9706874328895</v>
      </c>
      <c r="D137" s="207">
        <f>IF(C137=0,0,IF($E$15="",IF(C137*#REF!&lt;#REF!,#REF!,C137*#REF!),$E$15))</f>
        <v>200</v>
      </c>
      <c r="E137" s="207">
        <f t="shared" si="7"/>
        <v>109.00829931928068</v>
      </c>
      <c r="F137" s="208"/>
      <c r="G137" s="207">
        <f t="shared" si="8"/>
        <v>90.991700680719319</v>
      </c>
      <c r="H137" s="209">
        <f t="shared" si="9"/>
        <v>6998.9789867521704</v>
      </c>
      <c r="I137" s="210"/>
      <c r="J137" s="197"/>
      <c r="K137" s="196"/>
    </row>
    <row r="138" spans="1:11">
      <c r="A138" s="196"/>
      <c r="B138" s="211">
        <f t="shared" si="5"/>
        <v>118</v>
      </c>
      <c r="C138" s="207">
        <f t="shared" si="6"/>
        <v>6998.9789867521704</v>
      </c>
      <c r="D138" s="207">
        <f>IF(C138=0,0,IF($E$15="",IF(C138*#REF!&lt;#REF!,#REF!,C138*#REF!),$E$15))</f>
        <v>200</v>
      </c>
      <c r="E138" s="207">
        <f t="shared" si="7"/>
        <v>107.60930192131462</v>
      </c>
      <c r="F138" s="208"/>
      <c r="G138" s="207">
        <f t="shared" si="8"/>
        <v>92.390698078685375</v>
      </c>
      <c r="H138" s="209">
        <f t="shared" si="9"/>
        <v>6906.5882886734853</v>
      </c>
      <c r="I138" s="210"/>
      <c r="J138" s="197"/>
      <c r="K138" s="196"/>
    </row>
    <row r="139" spans="1:11">
      <c r="A139" s="196"/>
      <c r="B139" s="211">
        <f t="shared" si="5"/>
        <v>119</v>
      </c>
      <c r="C139" s="207">
        <f t="shared" si="6"/>
        <v>6906.5882886734853</v>
      </c>
      <c r="D139" s="207">
        <f>IF(C139=0,0,IF($E$15="",IF(C139*#REF!&lt;#REF!,#REF!,C139*#REF!),$E$15))</f>
        <v>200</v>
      </c>
      <c r="E139" s="207">
        <f t="shared" si="7"/>
        <v>106.18879493835483</v>
      </c>
      <c r="F139" s="208"/>
      <c r="G139" s="207">
        <f t="shared" si="8"/>
        <v>93.811205061645168</v>
      </c>
      <c r="H139" s="209">
        <f t="shared" si="9"/>
        <v>6812.7770836118398</v>
      </c>
      <c r="I139" s="210"/>
      <c r="J139" s="197"/>
      <c r="K139" s="196"/>
    </row>
    <row r="140" spans="1:11">
      <c r="A140" s="196"/>
      <c r="B140" s="211">
        <f t="shared" si="5"/>
        <v>120</v>
      </c>
      <c r="C140" s="207">
        <f t="shared" si="6"/>
        <v>6812.7770836118398</v>
      </c>
      <c r="D140" s="207">
        <f>IF(C140=0,0,IF($E$15="",IF(C140*#REF!&lt;#REF!,#REF!,C140*#REF!),$E$15))</f>
        <v>200</v>
      </c>
      <c r="E140" s="207">
        <f t="shared" si="7"/>
        <v>104.74644766053204</v>
      </c>
      <c r="F140" s="208"/>
      <c r="G140" s="207">
        <f t="shared" si="8"/>
        <v>95.253552339467959</v>
      </c>
      <c r="H140" s="209">
        <f t="shared" si="9"/>
        <v>6717.5235312723717</v>
      </c>
      <c r="I140" s="210"/>
      <c r="J140" s="197"/>
      <c r="K140" s="196"/>
    </row>
    <row r="141" spans="1:11">
      <c r="A141" s="196"/>
      <c r="B141" s="211">
        <f t="shared" si="5"/>
        <v>121</v>
      </c>
      <c r="C141" s="207">
        <f t="shared" si="6"/>
        <v>6717.5235312723717</v>
      </c>
      <c r="D141" s="207">
        <f>IF(C141=0,0,IF($E$15="",IF(C141*#REF!&lt;#REF!,#REF!,C141*#REF!),$E$15))</f>
        <v>200</v>
      </c>
      <c r="E141" s="207">
        <f t="shared" si="7"/>
        <v>103.28192429331271</v>
      </c>
      <c r="F141" s="208"/>
      <c r="G141" s="207">
        <f t="shared" si="8"/>
        <v>96.718075706687287</v>
      </c>
      <c r="H141" s="209">
        <f t="shared" si="9"/>
        <v>6620.8054555656845</v>
      </c>
      <c r="I141" s="210"/>
      <c r="J141" s="197"/>
      <c r="K141" s="196"/>
    </row>
    <row r="142" spans="1:11">
      <c r="A142" s="196"/>
      <c r="B142" s="211">
        <f t="shared" si="5"/>
        <v>122</v>
      </c>
      <c r="C142" s="207">
        <f t="shared" si="6"/>
        <v>6620.8054555656845</v>
      </c>
      <c r="D142" s="207">
        <f>IF(C142=0,0,IF($E$15="",IF(C142*#REF!&lt;#REF!,#REF!,C142*#REF!),$E$15))</f>
        <v>200</v>
      </c>
      <c r="E142" s="207">
        <f t="shared" si="7"/>
        <v>101.7948838793224</v>
      </c>
      <c r="F142" s="208"/>
      <c r="G142" s="207">
        <f t="shared" si="8"/>
        <v>98.205116120677602</v>
      </c>
      <c r="H142" s="209">
        <f t="shared" si="9"/>
        <v>6522.6003394450072</v>
      </c>
      <c r="I142" s="210"/>
      <c r="J142" s="197"/>
      <c r="K142" s="196"/>
    </row>
    <row r="143" spans="1:11">
      <c r="A143" s="196"/>
      <c r="B143" s="211">
        <f t="shared" si="5"/>
        <v>123</v>
      </c>
      <c r="C143" s="207">
        <f t="shared" si="6"/>
        <v>6522.6003394450072</v>
      </c>
      <c r="D143" s="207">
        <f>IF(C143=0,0,IF($E$15="",IF(C143*#REF!&lt;#REF!,#REF!,C143*#REF!),$E$15))</f>
        <v>200</v>
      </c>
      <c r="E143" s="207">
        <f t="shared" si="7"/>
        <v>100.28498021896699</v>
      </c>
      <c r="F143" s="208"/>
      <c r="G143" s="207">
        <f t="shared" si="8"/>
        <v>99.715019781033007</v>
      </c>
      <c r="H143" s="209">
        <f t="shared" si="9"/>
        <v>6422.8853196639739</v>
      </c>
      <c r="I143" s="210"/>
      <c r="J143" s="197"/>
      <c r="K143" s="196"/>
    </row>
    <row r="144" spans="1:11">
      <c r="A144" s="196"/>
      <c r="B144" s="211">
        <f t="shared" si="5"/>
        <v>124</v>
      </c>
      <c r="C144" s="207">
        <f t="shared" si="6"/>
        <v>6422.8853196639739</v>
      </c>
      <c r="D144" s="207">
        <f>IF(C144=0,0,IF($E$15="",IF(C144*#REF!&lt;#REF!,#REF!,C144*#REF!),$E$15))</f>
        <v>200</v>
      </c>
      <c r="E144" s="207">
        <f t="shared" si="7"/>
        <v>98.751861789833598</v>
      </c>
      <c r="F144" s="208"/>
      <c r="G144" s="207">
        <f t="shared" si="8"/>
        <v>101.2481382101664</v>
      </c>
      <c r="H144" s="209">
        <f t="shared" si="9"/>
        <v>6321.6371814538079</v>
      </c>
      <c r="I144" s="210"/>
      <c r="J144" s="197"/>
      <c r="K144" s="196"/>
    </row>
    <row r="145" spans="1:11">
      <c r="A145" s="196"/>
      <c r="B145" s="211">
        <f t="shared" si="5"/>
        <v>125</v>
      </c>
      <c r="C145" s="207">
        <f t="shared" si="6"/>
        <v>6321.6371814538079</v>
      </c>
      <c r="D145" s="207">
        <f>IF(C145=0,0,IF($E$15="",IF(C145*#REF!&lt;#REF!,#REF!,C145*#REF!),$E$15))</f>
        <v>200</v>
      </c>
      <c r="E145" s="207">
        <f t="shared" si="7"/>
        <v>97.195171664852296</v>
      </c>
      <c r="F145" s="208"/>
      <c r="G145" s="207">
        <f t="shared" si="8"/>
        <v>102.8048283351477</v>
      </c>
      <c r="H145" s="209">
        <f t="shared" si="9"/>
        <v>6218.8323531186597</v>
      </c>
      <c r="I145" s="210"/>
      <c r="J145" s="197"/>
      <c r="K145" s="196"/>
    </row>
    <row r="146" spans="1:11">
      <c r="A146" s="196"/>
      <c r="B146" s="211">
        <f t="shared" si="5"/>
        <v>126</v>
      </c>
      <c r="C146" s="207">
        <f t="shared" si="6"/>
        <v>6218.8323531186597</v>
      </c>
      <c r="D146" s="207">
        <f>IF(C146=0,0,IF($E$15="",IF(C146*#REF!&lt;#REF!,#REF!,C146*#REF!),$E$15))</f>
        <v>200</v>
      </c>
      <c r="E146" s="207">
        <f t="shared" si="7"/>
        <v>95.614547429199391</v>
      </c>
      <c r="F146" s="208"/>
      <c r="G146" s="207">
        <f t="shared" si="8"/>
        <v>104.38545257080061</v>
      </c>
      <c r="H146" s="209">
        <f t="shared" si="9"/>
        <v>6114.4469005478595</v>
      </c>
      <c r="I146" s="210"/>
      <c r="J146" s="197"/>
      <c r="K146" s="196"/>
    </row>
    <row r="147" spans="1:11">
      <c r="A147" s="196"/>
      <c r="B147" s="211">
        <f t="shared" si="5"/>
        <v>127</v>
      </c>
      <c r="C147" s="207">
        <f t="shared" si="6"/>
        <v>6114.4469005478595</v>
      </c>
      <c r="D147" s="207">
        <f>IF(C147=0,0,IF($E$15="",IF(C147*#REF!&lt;#REF!,#REF!,C147*#REF!),$E$15))</f>
        <v>200</v>
      </c>
      <c r="E147" s="207">
        <f t="shared" si="7"/>
        <v>94.00962109592335</v>
      </c>
      <c r="F147" s="208"/>
      <c r="G147" s="207">
        <f t="shared" si="8"/>
        <v>105.99037890407665</v>
      </c>
      <c r="H147" s="209">
        <f t="shared" si="9"/>
        <v>6008.4565216437832</v>
      </c>
      <c r="I147" s="210"/>
      <c r="J147" s="197"/>
      <c r="K147" s="196"/>
    </row>
    <row r="148" spans="1:11">
      <c r="A148" s="196"/>
      <c r="B148" s="211">
        <f t="shared" si="5"/>
        <v>128</v>
      </c>
      <c r="C148" s="207">
        <f t="shared" si="6"/>
        <v>6008.4565216437832</v>
      </c>
      <c r="D148" s="207">
        <f>IF(C148=0,0,IF($E$15="",IF(C148*#REF!&lt;#REF!,#REF!,C148*#REF!),$E$15))</f>
        <v>200</v>
      </c>
      <c r="E148" s="207">
        <f t="shared" si="7"/>
        <v>92.380019020273167</v>
      </c>
      <c r="F148" s="208"/>
      <c r="G148" s="207">
        <f t="shared" si="8"/>
        <v>107.61998097972683</v>
      </c>
      <c r="H148" s="209">
        <f t="shared" si="9"/>
        <v>5900.836540664056</v>
      </c>
      <c r="I148" s="210"/>
      <c r="J148" s="197"/>
      <c r="K148" s="196"/>
    </row>
    <row r="149" spans="1:11">
      <c r="A149" s="196"/>
      <c r="B149" s="211">
        <f t="shared" si="5"/>
        <v>129</v>
      </c>
      <c r="C149" s="207">
        <f t="shared" si="6"/>
        <v>5900.836540664056</v>
      </c>
      <c r="D149" s="207">
        <f>IF(C149=0,0,IF($E$15="",IF(C149*#REF!&lt;#REF!,#REF!,C149*#REF!),$E$15))</f>
        <v>200</v>
      </c>
      <c r="E149" s="207">
        <f t="shared" si="7"/>
        <v>90.725361812709863</v>
      </c>
      <c r="F149" s="208"/>
      <c r="G149" s="207">
        <f t="shared" si="8"/>
        <v>109.27463818729014</v>
      </c>
      <c r="H149" s="209">
        <f t="shared" si="9"/>
        <v>5791.5619024767657</v>
      </c>
      <c r="I149" s="210"/>
      <c r="J149" s="197"/>
      <c r="K149" s="196"/>
    </row>
    <row r="150" spans="1:11">
      <c r="A150" s="196"/>
      <c r="B150" s="211">
        <f t="shared" ref="B150:B179" si="10">IF(H149&lt;=0,"",B149+1)</f>
        <v>130</v>
      </c>
      <c r="C150" s="207">
        <f t="shared" ref="C150:C179" si="11">H149</f>
        <v>5791.5619024767657</v>
      </c>
      <c r="D150" s="207">
        <f>IF(C150=0,0,IF($E$15="",IF(C150*#REF!&lt;#REF!,#REF!,C150*#REF!),$E$15))</f>
        <v>200</v>
      </c>
      <c r="E150" s="207">
        <f t="shared" ref="E150:E213" si="12">C150*$E$11/12</f>
        <v>89.045264250580274</v>
      </c>
      <c r="F150" s="208"/>
      <c r="G150" s="207">
        <f t="shared" ref="G150:G213" si="13">IF(C150=0,0,D150-E150)</f>
        <v>110.95473574941973</v>
      </c>
      <c r="H150" s="209">
        <f t="shared" ref="H150:H213" si="14">IF(C150-G150&lt;0,0,C150-G150)</f>
        <v>5680.6071667273463</v>
      </c>
      <c r="I150" s="210"/>
      <c r="J150" s="197"/>
      <c r="K150" s="196"/>
    </row>
    <row r="151" spans="1:11">
      <c r="A151" s="196"/>
      <c r="B151" s="211">
        <f t="shared" si="10"/>
        <v>131</v>
      </c>
      <c r="C151" s="207">
        <f t="shared" si="11"/>
        <v>5680.6071667273463</v>
      </c>
      <c r="D151" s="207">
        <f>IF(C151=0,0,IF($E$15="",IF(C151*#REF!&lt;#REF!,#REF!,C151*#REF!),$E$15))</f>
        <v>200</v>
      </c>
      <c r="E151" s="207">
        <f t="shared" si="12"/>
        <v>87.339335188432941</v>
      </c>
      <c r="F151" s="208"/>
      <c r="G151" s="207">
        <f t="shared" si="13"/>
        <v>112.66066481156706</v>
      </c>
      <c r="H151" s="209">
        <f t="shared" si="14"/>
        <v>5567.9465019157797</v>
      </c>
      <c r="I151" s="210"/>
      <c r="J151" s="197"/>
      <c r="K151" s="196"/>
    </row>
    <row r="152" spans="1:11">
      <c r="A152" s="196"/>
      <c r="B152" s="211">
        <f t="shared" si="10"/>
        <v>132</v>
      </c>
      <c r="C152" s="207">
        <f t="shared" si="11"/>
        <v>5567.9465019157797</v>
      </c>
      <c r="D152" s="207">
        <f>IF(C152=0,0,IF($E$15="",IF(C152*#REF!&lt;#REF!,#REF!,C152*#REF!),$E$15))</f>
        <v>200</v>
      </c>
      <c r="E152" s="207">
        <f t="shared" si="12"/>
        <v>85.607177466955122</v>
      </c>
      <c r="F152" s="208"/>
      <c r="G152" s="207">
        <f t="shared" si="13"/>
        <v>114.39282253304488</v>
      </c>
      <c r="H152" s="209">
        <f t="shared" si="14"/>
        <v>5453.553679382735</v>
      </c>
      <c r="I152" s="210"/>
      <c r="J152" s="197"/>
      <c r="K152" s="196"/>
    </row>
    <row r="153" spans="1:11">
      <c r="A153" s="196"/>
      <c r="B153" s="211">
        <f t="shared" si="10"/>
        <v>133</v>
      </c>
      <c r="C153" s="207">
        <f t="shared" si="11"/>
        <v>5453.553679382735</v>
      </c>
      <c r="D153" s="207">
        <f>IF(C153=0,0,IF($E$15="",IF(C153*#REF!&lt;#REF!,#REF!,C153*#REF!),$E$15))</f>
        <v>200</v>
      </c>
      <c r="E153" s="207">
        <f t="shared" si="12"/>
        <v>83.848387820509558</v>
      </c>
      <c r="F153" s="208"/>
      <c r="G153" s="207">
        <f t="shared" si="13"/>
        <v>116.15161217949044</v>
      </c>
      <c r="H153" s="209">
        <f t="shared" si="14"/>
        <v>5337.4020672032448</v>
      </c>
      <c r="I153" s="210"/>
      <c r="J153" s="197"/>
      <c r="K153" s="196"/>
    </row>
    <row r="154" spans="1:11">
      <c r="A154" s="196"/>
      <c r="B154" s="211">
        <f t="shared" si="10"/>
        <v>134</v>
      </c>
      <c r="C154" s="207">
        <f t="shared" si="11"/>
        <v>5337.4020672032448</v>
      </c>
      <c r="D154" s="207">
        <f>IF(C154=0,0,IF($E$15="",IF(C154*#REF!&lt;#REF!,#REF!,C154*#REF!),$E$15))</f>
        <v>200</v>
      </c>
      <c r="E154" s="207">
        <f t="shared" si="12"/>
        <v>82.062556783249889</v>
      </c>
      <c r="F154" s="208"/>
      <c r="G154" s="207">
        <f t="shared" si="13"/>
        <v>117.93744321675011</v>
      </c>
      <c r="H154" s="209">
        <f t="shared" si="14"/>
        <v>5219.4646239864951</v>
      </c>
      <c r="I154" s="210"/>
      <c r="J154" s="197"/>
      <c r="K154" s="196"/>
    </row>
    <row r="155" spans="1:11">
      <c r="A155" s="196"/>
      <c r="B155" s="211">
        <f t="shared" si="10"/>
        <v>135</v>
      </c>
      <c r="C155" s="207">
        <f t="shared" si="11"/>
        <v>5219.4646239864951</v>
      </c>
      <c r="D155" s="207">
        <f>IF(C155=0,0,IF($E$15="",IF(C155*#REF!&lt;#REF!,#REF!,C155*#REF!),$E$15))</f>
        <v>200</v>
      </c>
      <c r="E155" s="207">
        <f t="shared" si="12"/>
        <v>80.249268593792365</v>
      </c>
      <c r="F155" s="208"/>
      <c r="G155" s="207">
        <f t="shared" si="13"/>
        <v>119.75073140620763</v>
      </c>
      <c r="H155" s="209">
        <f t="shared" si="14"/>
        <v>5099.7138925802874</v>
      </c>
      <c r="I155" s="210"/>
      <c r="J155" s="197"/>
      <c r="K155" s="196"/>
    </row>
    <row r="156" spans="1:11">
      <c r="A156" s="196"/>
      <c r="B156" s="211">
        <f t="shared" si="10"/>
        <v>136</v>
      </c>
      <c r="C156" s="207">
        <f t="shared" si="11"/>
        <v>5099.7138925802874</v>
      </c>
      <c r="D156" s="207">
        <f>IF(C156=0,0,IF($E$15="",IF(C156*#REF!&lt;#REF!,#REF!,C156*#REF!),$E$15))</f>
        <v>200</v>
      </c>
      <c r="E156" s="207">
        <f t="shared" si="12"/>
        <v>78.408101098421909</v>
      </c>
      <c r="F156" s="208"/>
      <c r="G156" s="207">
        <f t="shared" si="13"/>
        <v>121.59189890157809</v>
      </c>
      <c r="H156" s="209">
        <f t="shared" si="14"/>
        <v>4978.1219936787093</v>
      </c>
      <c r="I156" s="210"/>
      <c r="J156" s="197"/>
      <c r="K156" s="196"/>
    </row>
    <row r="157" spans="1:11">
      <c r="A157" s="196"/>
      <c r="B157" s="211">
        <f t="shared" si="10"/>
        <v>137</v>
      </c>
      <c r="C157" s="207">
        <f t="shared" si="11"/>
        <v>4978.1219936787093</v>
      </c>
      <c r="D157" s="207">
        <f>IF(C157=0,0,IF($E$15="",IF(C157*#REF!&lt;#REF!,#REF!,C157*#REF!),$E$15))</f>
        <v>200</v>
      </c>
      <c r="E157" s="207">
        <f t="shared" si="12"/>
        <v>76.538625652810154</v>
      </c>
      <c r="F157" s="208"/>
      <c r="G157" s="207">
        <f t="shared" si="13"/>
        <v>123.46137434718985</v>
      </c>
      <c r="H157" s="209">
        <f t="shared" si="14"/>
        <v>4854.6606193315192</v>
      </c>
      <c r="I157" s="210"/>
      <c r="J157" s="197"/>
      <c r="K157" s="196"/>
    </row>
    <row r="158" spans="1:11">
      <c r="A158" s="196"/>
      <c r="B158" s="211">
        <f t="shared" si="10"/>
        <v>138</v>
      </c>
      <c r="C158" s="207">
        <f t="shared" si="11"/>
        <v>4854.6606193315192</v>
      </c>
      <c r="D158" s="207">
        <f>IF(C158=0,0,IF($E$15="",IF(C158*#REF!&lt;#REF!,#REF!,C158*#REF!),$E$15))</f>
        <v>200</v>
      </c>
      <c r="E158" s="207">
        <f t="shared" si="12"/>
        <v>74.640407022222107</v>
      </c>
      <c r="F158" s="208"/>
      <c r="G158" s="207">
        <f t="shared" si="13"/>
        <v>125.35959297777789</v>
      </c>
      <c r="H158" s="209">
        <f t="shared" si="14"/>
        <v>4729.3010263537417</v>
      </c>
      <c r="I158" s="210"/>
      <c r="J158" s="197"/>
      <c r="K158" s="196"/>
    </row>
    <row r="159" spans="1:11">
      <c r="A159" s="196"/>
      <c r="B159" s="211">
        <f t="shared" si="10"/>
        <v>139</v>
      </c>
      <c r="C159" s="207">
        <f t="shared" si="11"/>
        <v>4729.3010263537417</v>
      </c>
      <c r="D159" s="207">
        <f>IF(C159=0,0,IF($E$15="",IF(C159*#REF!&lt;#REF!,#REF!,C159*#REF!),$E$15))</f>
        <v>200</v>
      </c>
      <c r="E159" s="207">
        <f t="shared" si="12"/>
        <v>72.713003280188772</v>
      </c>
      <c r="F159" s="208"/>
      <c r="G159" s="207">
        <f t="shared" si="13"/>
        <v>127.28699671981123</v>
      </c>
      <c r="H159" s="209">
        <f t="shared" si="14"/>
        <v>4602.0140296339305</v>
      </c>
      <c r="I159" s="210"/>
      <c r="J159" s="197"/>
      <c r="K159" s="196"/>
    </row>
    <row r="160" spans="1:11">
      <c r="A160" s="196"/>
      <c r="B160" s="211">
        <f t="shared" si="10"/>
        <v>140</v>
      </c>
      <c r="C160" s="207">
        <f t="shared" si="11"/>
        <v>4602.0140296339305</v>
      </c>
      <c r="D160" s="207">
        <f>IF(C160=0,0,IF($E$15="",IF(C160*#REF!&lt;#REF!,#REF!,C160*#REF!),$E$15))</f>
        <v>200</v>
      </c>
      <c r="E160" s="207">
        <f t="shared" si="12"/>
        <v>70.755965705621676</v>
      </c>
      <c r="F160" s="208"/>
      <c r="G160" s="207">
        <f t="shared" si="13"/>
        <v>129.24403429437831</v>
      </c>
      <c r="H160" s="209">
        <f t="shared" si="14"/>
        <v>4472.7699953395522</v>
      </c>
      <c r="I160" s="210"/>
      <c r="J160" s="197"/>
      <c r="K160" s="196"/>
    </row>
    <row r="161" spans="1:11">
      <c r="A161" s="196"/>
      <c r="B161" s="211">
        <f t="shared" si="10"/>
        <v>141</v>
      </c>
      <c r="C161" s="207">
        <f t="shared" si="11"/>
        <v>4472.7699953395522</v>
      </c>
      <c r="D161" s="207">
        <f>IF(C161=0,0,IF($E$15="",IF(C161*#REF!&lt;#REF!,#REF!,C161*#REF!),$E$15))</f>
        <v>200</v>
      </c>
      <c r="E161" s="207">
        <f t="shared" si="12"/>
        <v>68.768838678345617</v>
      </c>
      <c r="F161" s="208"/>
      <c r="G161" s="207">
        <f t="shared" si="13"/>
        <v>131.23116132165438</v>
      </c>
      <c r="H161" s="209">
        <f t="shared" si="14"/>
        <v>4341.5388340178979</v>
      </c>
      <c r="I161" s="210"/>
      <c r="J161" s="197"/>
      <c r="K161" s="196"/>
    </row>
    <row r="162" spans="1:11">
      <c r="A162" s="196"/>
      <c r="B162" s="211">
        <f t="shared" si="10"/>
        <v>142</v>
      </c>
      <c r="C162" s="207">
        <f t="shared" si="11"/>
        <v>4341.5388340178979</v>
      </c>
      <c r="D162" s="207">
        <f>IF(C162=0,0,IF($E$15="",IF(C162*#REF!&lt;#REF!,#REF!,C162*#REF!),$E$15))</f>
        <v>200</v>
      </c>
      <c r="E162" s="207">
        <f t="shared" si="12"/>
        <v>66.751159573025177</v>
      </c>
      <c r="F162" s="208"/>
      <c r="G162" s="207">
        <f t="shared" si="13"/>
        <v>133.24884042697482</v>
      </c>
      <c r="H162" s="209">
        <f t="shared" si="14"/>
        <v>4208.2899935909227</v>
      </c>
      <c r="I162" s="210"/>
      <c r="J162" s="197"/>
      <c r="K162" s="196"/>
    </row>
    <row r="163" spans="1:11">
      <c r="A163" s="196"/>
      <c r="B163" s="211">
        <f t="shared" si="10"/>
        <v>143</v>
      </c>
      <c r="C163" s="207">
        <f t="shared" si="11"/>
        <v>4208.2899935909227</v>
      </c>
      <c r="D163" s="207">
        <f>IF(C163=0,0,IF($E$15="",IF(C163*#REF!&lt;#REF!,#REF!,C163*#REF!),$E$15))</f>
        <v>200</v>
      </c>
      <c r="E163" s="207">
        <f t="shared" si="12"/>
        <v>64.702458651460432</v>
      </c>
      <c r="F163" s="208"/>
      <c r="G163" s="207">
        <f t="shared" si="13"/>
        <v>135.29754134853957</v>
      </c>
      <c r="H163" s="209">
        <f t="shared" si="14"/>
        <v>4072.992452242383</v>
      </c>
      <c r="I163" s="210"/>
      <c r="J163" s="197"/>
      <c r="K163" s="196"/>
    </row>
    <row r="164" spans="1:11">
      <c r="A164" s="196"/>
      <c r="B164" s="211">
        <f t="shared" si="10"/>
        <v>144</v>
      </c>
      <c r="C164" s="207">
        <f t="shared" si="11"/>
        <v>4072.992452242383</v>
      </c>
      <c r="D164" s="207">
        <f>IF(C164=0,0,IF($E$15="",IF(C164*#REF!&lt;#REF!,#REF!,C164*#REF!),$E$15))</f>
        <v>200</v>
      </c>
      <c r="E164" s="207">
        <f t="shared" si="12"/>
        <v>62.622258953226634</v>
      </c>
      <c r="F164" s="208"/>
      <c r="G164" s="207">
        <f t="shared" si="13"/>
        <v>137.37774104677337</v>
      </c>
      <c r="H164" s="209">
        <f t="shared" si="14"/>
        <v>3935.6147111956097</v>
      </c>
      <c r="I164" s="210"/>
      <c r="J164" s="197"/>
      <c r="K164" s="196"/>
    </row>
    <row r="165" spans="1:11">
      <c r="A165" s="196"/>
      <c r="B165" s="211">
        <f t="shared" si="10"/>
        <v>145</v>
      </c>
      <c r="C165" s="207">
        <f t="shared" si="11"/>
        <v>3935.6147111956097</v>
      </c>
      <c r="D165" s="207">
        <f>IF(C165=0,0,IF($E$15="",IF(C165*#REF!&lt;#REF!,#REF!,C165*#REF!),$E$15))</f>
        <v>200</v>
      </c>
      <c r="E165" s="207">
        <f t="shared" si="12"/>
        <v>60.510076184632503</v>
      </c>
      <c r="F165" s="208"/>
      <c r="G165" s="207">
        <f t="shared" si="13"/>
        <v>139.48992381536749</v>
      </c>
      <c r="H165" s="209">
        <f t="shared" si="14"/>
        <v>3796.1247873802422</v>
      </c>
      <c r="I165" s="210"/>
      <c r="J165" s="197"/>
      <c r="K165" s="196"/>
    </row>
    <row r="166" spans="1:11">
      <c r="A166" s="196"/>
      <c r="B166" s="211">
        <f t="shared" si="10"/>
        <v>146</v>
      </c>
      <c r="C166" s="207">
        <f t="shared" si="11"/>
        <v>3796.1247873802422</v>
      </c>
      <c r="D166" s="207">
        <f>IF(C166=0,0,IF($E$15="",IF(C166*#REF!&lt;#REF!,#REF!,C166*#REF!),$E$15))</f>
        <v>200</v>
      </c>
      <c r="E166" s="207">
        <f t="shared" si="12"/>
        <v>58.365418605971222</v>
      </c>
      <c r="F166" s="208"/>
      <c r="G166" s="207">
        <f t="shared" si="13"/>
        <v>141.63458139402877</v>
      </c>
      <c r="H166" s="209">
        <f t="shared" si="14"/>
        <v>3654.4902059862134</v>
      </c>
      <c r="I166" s="210"/>
      <c r="J166" s="197"/>
      <c r="K166" s="196"/>
    </row>
    <row r="167" spans="1:11">
      <c r="A167" s="196"/>
      <c r="B167" s="211">
        <f t="shared" si="10"/>
        <v>147</v>
      </c>
      <c r="C167" s="207">
        <f t="shared" si="11"/>
        <v>3654.4902059862134</v>
      </c>
      <c r="D167" s="207">
        <f>IF(C167=0,0,IF($E$15="",IF(C167*#REF!&lt;#REF!,#REF!,C167*#REF!),$E$15))</f>
        <v>200</v>
      </c>
      <c r="E167" s="207">
        <f t="shared" si="12"/>
        <v>56.187786917038032</v>
      </c>
      <c r="F167" s="208"/>
      <c r="G167" s="207">
        <f t="shared" si="13"/>
        <v>143.81221308296196</v>
      </c>
      <c r="H167" s="209">
        <f t="shared" si="14"/>
        <v>3510.6779929032514</v>
      </c>
      <c r="I167" s="210"/>
      <c r="J167" s="197"/>
      <c r="K167" s="196"/>
    </row>
    <row r="168" spans="1:11">
      <c r="A168" s="196"/>
      <c r="B168" s="211">
        <f t="shared" si="10"/>
        <v>148</v>
      </c>
      <c r="C168" s="207">
        <f t="shared" si="11"/>
        <v>3510.6779929032514</v>
      </c>
      <c r="D168" s="207">
        <f>IF(C168=0,0,IF($E$15="",IF(C168*#REF!&lt;#REF!,#REF!,C168*#REF!),$E$15))</f>
        <v>200</v>
      </c>
      <c r="E168" s="207">
        <f t="shared" si="12"/>
        <v>53.976674140887489</v>
      </c>
      <c r="F168" s="208"/>
      <c r="G168" s="207">
        <f t="shared" si="13"/>
        <v>146.0233258591125</v>
      </c>
      <c r="H168" s="209">
        <f t="shared" si="14"/>
        <v>3364.6546670441389</v>
      </c>
      <c r="I168" s="210"/>
      <c r="J168" s="197"/>
      <c r="K168" s="196"/>
    </row>
    <row r="169" spans="1:11">
      <c r="A169" s="196"/>
      <c r="B169" s="211">
        <f t="shared" si="10"/>
        <v>149</v>
      </c>
      <c r="C169" s="207">
        <f t="shared" si="11"/>
        <v>3364.6546670441389</v>
      </c>
      <c r="D169" s="207">
        <f>IF(C169=0,0,IF($E$15="",IF(C169*#REF!&lt;#REF!,#REF!,C169*#REF!),$E$15))</f>
        <v>200</v>
      </c>
      <c r="E169" s="207">
        <f t="shared" si="12"/>
        <v>51.731565505803637</v>
      </c>
      <c r="F169" s="208"/>
      <c r="G169" s="207">
        <f t="shared" si="13"/>
        <v>148.26843449419636</v>
      </c>
      <c r="H169" s="209">
        <f t="shared" si="14"/>
        <v>3216.3862325499426</v>
      </c>
      <c r="I169" s="210"/>
      <c r="J169" s="197"/>
      <c r="K169" s="196"/>
    </row>
    <row r="170" spans="1:11">
      <c r="A170" s="196"/>
      <c r="B170" s="211">
        <f t="shared" si="10"/>
        <v>150</v>
      </c>
      <c r="C170" s="207">
        <f t="shared" si="11"/>
        <v>3216.3862325499426</v>
      </c>
      <c r="D170" s="207">
        <f>IF(C170=0,0,IF($E$15="",IF(C170*#REF!&lt;#REF!,#REF!,C170*#REF!),$E$15))</f>
        <v>200</v>
      </c>
      <c r="E170" s="207">
        <f t="shared" si="12"/>
        <v>49.451938325455366</v>
      </c>
      <c r="F170" s="208"/>
      <c r="G170" s="207">
        <f t="shared" si="13"/>
        <v>150.54806167454464</v>
      </c>
      <c r="H170" s="209">
        <f t="shared" si="14"/>
        <v>3065.8381708753982</v>
      </c>
      <c r="I170" s="210"/>
      <c r="J170" s="197"/>
      <c r="K170" s="196"/>
    </row>
    <row r="171" spans="1:11">
      <c r="A171" s="196"/>
      <c r="B171" s="211">
        <f t="shared" si="10"/>
        <v>151</v>
      </c>
      <c r="C171" s="207">
        <f t="shared" si="11"/>
        <v>3065.8381708753982</v>
      </c>
      <c r="D171" s="207">
        <f>IF(C171=0,0,IF($E$15="",IF(C171*#REF!&lt;#REF!,#REF!,C171*#REF!),$E$15))</f>
        <v>200</v>
      </c>
      <c r="E171" s="207">
        <f t="shared" si="12"/>
        <v>47.137261877209248</v>
      </c>
      <c r="F171" s="208"/>
      <c r="G171" s="207">
        <f t="shared" si="13"/>
        <v>152.86273812279074</v>
      </c>
      <c r="H171" s="209">
        <f t="shared" si="14"/>
        <v>2912.9754327526075</v>
      </c>
      <c r="I171" s="210"/>
      <c r="J171" s="197"/>
      <c r="K171" s="196"/>
    </row>
    <row r="172" spans="1:11">
      <c r="A172" s="196"/>
      <c r="B172" s="211">
        <f t="shared" si="10"/>
        <v>152</v>
      </c>
      <c r="C172" s="207">
        <f t="shared" si="11"/>
        <v>2912.9754327526075</v>
      </c>
      <c r="D172" s="207">
        <f>IF(C172=0,0,IF($E$15="",IF(C172*#REF!&lt;#REF!,#REF!,C172*#REF!),$E$15))</f>
        <v>200</v>
      </c>
      <c r="E172" s="207">
        <f t="shared" si="12"/>
        <v>44.786997278571341</v>
      </c>
      <c r="F172" s="208"/>
      <c r="G172" s="207">
        <f t="shared" si="13"/>
        <v>155.21300272142867</v>
      </c>
      <c r="H172" s="209">
        <f t="shared" si="14"/>
        <v>2757.7624300311791</v>
      </c>
      <c r="I172" s="210"/>
      <c r="J172" s="197"/>
      <c r="K172" s="196"/>
    </row>
    <row r="173" spans="1:11">
      <c r="A173" s="196"/>
      <c r="B173" s="211">
        <f t="shared" si="10"/>
        <v>153</v>
      </c>
      <c r="C173" s="207">
        <f t="shared" si="11"/>
        <v>2757.7624300311791</v>
      </c>
      <c r="D173" s="207">
        <f>IF(C173=0,0,IF($E$15="",IF(C173*#REF!&lt;#REF!,#REF!,C173*#REF!),$E$15))</f>
        <v>200</v>
      </c>
      <c r="E173" s="207">
        <f t="shared" si="12"/>
        <v>42.400597361729375</v>
      </c>
      <c r="F173" s="208"/>
      <c r="G173" s="207">
        <f t="shared" si="13"/>
        <v>157.59940263827062</v>
      </c>
      <c r="H173" s="209">
        <f t="shared" si="14"/>
        <v>2600.1630273929086</v>
      </c>
      <c r="I173" s="210"/>
      <c r="J173" s="197"/>
      <c r="K173" s="196"/>
    </row>
    <row r="174" spans="1:11">
      <c r="A174" s="196"/>
      <c r="B174" s="211">
        <f t="shared" si="10"/>
        <v>154</v>
      </c>
      <c r="C174" s="207">
        <f t="shared" si="11"/>
        <v>2600.1630273929086</v>
      </c>
      <c r="D174" s="207">
        <f>IF(C174=0,0,IF($E$15="",IF(C174*#REF!&lt;#REF!,#REF!,C174*#REF!),$E$15))</f>
        <v>200</v>
      </c>
      <c r="E174" s="207">
        <f t="shared" si="12"/>
        <v>39.977506546165969</v>
      </c>
      <c r="F174" s="208"/>
      <c r="G174" s="207">
        <f t="shared" si="13"/>
        <v>160.02249345383404</v>
      </c>
      <c r="H174" s="209">
        <f t="shared" si="14"/>
        <v>2440.1405339390744</v>
      </c>
      <c r="I174" s="210"/>
      <c r="J174" s="197"/>
      <c r="K174" s="196"/>
    </row>
    <row r="175" spans="1:11">
      <c r="A175" s="196"/>
      <c r="B175" s="211">
        <f t="shared" si="10"/>
        <v>155</v>
      </c>
      <c r="C175" s="207">
        <f t="shared" si="11"/>
        <v>2440.1405339390744</v>
      </c>
      <c r="D175" s="207">
        <f>IF(C175=0,0,IF($E$15="",IF(C175*#REF!&lt;#REF!,#REF!,C175*#REF!),$E$15))</f>
        <v>200</v>
      </c>
      <c r="E175" s="207">
        <f t="shared" si="12"/>
        <v>37.517160709313266</v>
      </c>
      <c r="F175" s="208"/>
      <c r="G175" s="207">
        <f t="shared" si="13"/>
        <v>162.48283929068674</v>
      </c>
      <c r="H175" s="209">
        <f t="shared" si="14"/>
        <v>2277.6576946483879</v>
      </c>
      <c r="I175" s="210"/>
      <c r="J175" s="197"/>
      <c r="K175" s="196"/>
    </row>
    <row r="176" spans="1:11">
      <c r="A176" s="196"/>
      <c r="B176" s="211">
        <f t="shared" si="10"/>
        <v>156</v>
      </c>
      <c r="C176" s="207">
        <f t="shared" si="11"/>
        <v>2277.6576946483879</v>
      </c>
      <c r="D176" s="207">
        <f>IF(C176=0,0,IF($E$15="",IF(C176*#REF!&lt;#REF!,#REF!,C176*#REF!),$E$15))</f>
        <v>200</v>
      </c>
      <c r="E176" s="207">
        <f t="shared" si="12"/>
        <v>35.018987055218965</v>
      </c>
      <c r="F176" s="208"/>
      <c r="G176" s="207">
        <f t="shared" si="13"/>
        <v>164.98101294478104</v>
      </c>
      <c r="H176" s="209">
        <f t="shared" si="14"/>
        <v>2112.6766817036068</v>
      </c>
      <c r="I176" s="210"/>
      <c r="J176" s="197"/>
      <c r="K176" s="196"/>
    </row>
    <row r="177" spans="1:11">
      <c r="A177" s="196"/>
      <c r="B177" s="211">
        <f t="shared" si="10"/>
        <v>157</v>
      </c>
      <c r="C177" s="207">
        <f t="shared" si="11"/>
        <v>2112.6766817036068</v>
      </c>
      <c r="D177" s="207">
        <f>IF(C177=0,0,IF($E$15="",IF(C177*#REF!&lt;#REF!,#REF!,C177*#REF!),$E$15))</f>
        <v>200</v>
      </c>
      <c r="E177" s="207">
        <f t="shared" si="12"/>
        <v>32.482403981192952</v>
      </c>
      <c r="F177" s="208"/>
      <c r="G177" s="207">
        <f t="shared" si="13"/>
        <v>167.51759601880704</v>
      </c>
      <c r="H177" s="209">
        <f t="shared" si="14"/>
        <v>1945.1590856847997</v>
      </c>
      <c r="I177" s="210"/>
      <c r="J177" s="197"/>
      <c r="K177" s="196"/>
    </row>
    <row r="178" spans="1:11">
      <c r="A178" s="196"/>
      <c r="B178" s="211">
        <f t="shared" si="10"/>
        <v>158</v>
      </c>
      <c r="C178" s="207">
        <f t="shared" si="11"/>
        <v>1945.1590856847997</v>
      </c>
      <c r="D178" s="207">
        <f>IF(C178=0,0,IF($E$15="",IF(C178*#REF!&lt;#REF!,#REF!,C178*#REF!),$E$15))</f>
        <v>200</v>
      </c>
      <c r="E178" s="207">
        <f t="shared" si="12"/>
        <v>29.906820942403797</v>
      </c>
      <c r="F178" s="208"/>
      <c r="G178" s="207">
        <f t="shared" si="13"/>
        <v>170.09317905759622</v>
      </c>
      <c r="H178" s="209">
        <f t="shared" si="14"/>
        <v>1775.0659066272035</v>
      </c>
      <c r="I178" s="210"/>
      <c r="J178" s="197"/>
      <c r="K178" s="196"/>
    </row>
    <row r="179" spans="1:11">
      <c r="A179" s="196"/>
      <c r="B179" s="211">
        <f t="shared" si="10"/>
        <v>159</v>
      </c>
      <c r="C179" s="207">
        <f t="shared" si="11"/>
        <v>1775.0659066272035</v>
      </c>
      <c r="D179" s="207">
        <f>IF(C179=0,0,IF($E$15="",IF(C179*#REF!&lt;#REF!,#REF!,C179*#REF!),$E$15))</f>
        <v>200</v>
      </c>
      <c r="E179" s="207">
        <f t="shared" si="12"/>
        <v>27.291638314393253</v>
      </c>
      <c r="F179" s="208"/>
      <c r="G179" s="207">
        <f t="shared" si="13"/>
        <v>172.70836168560675</v>
      </c>
      <c r="H179" s="209">
        <f t="shared" si="14"/>
        <v>1602.3575449415966</v>
      </c>
      <c r="I179" s="210"/>
      <c r="J179" s="197"/>
      <c r="K179" s="196"/>
    </row>
    <row r="180" spans="1:11">
      <c r="A180" s="196"/>
      <c r="B180" s="211">
        <f>IF(H179&lt;=0,"",B179+1)</f>
        <v>160</v>
      </c>
      <c r="C180" s="207">
        <f>H179</f>
        <v>1602.3575449415966</v>
      </c>
      <c r="D180" s="207">
        <f>IF(C180=0,0,IF($E$15="",IF(C180*#REF!&lt;#REF!,#REF!,C180*#REF!),$E$15))</f>
        <v>200</v>
      </c>
      <c r="E180" s="207">
        <f t="shared" si="12"/>
        <v>24.636247253477048</v>
      </c>
      <c r="F180" s="208"/>
      <c r="G180" s="207">
        <f t="shared" si="13"/>
        <v>175.36375274652295</v>
      </c>
      <c r="H180" s="209">
        <f t="shared" si="14"/>
        <v>1426.9937921950736</v>
      </c>
      <c r="I180" s="210"/>
      <c r="J180" s="197"/>
      <c r="K180" s="196"/>
    </row>
    <row r="181" spans="1:11">
      <c r="A181" s="196"/>
      <c r="B181" s="211">
        <f t="shared" ref="B181:B244" si="15">IF(H180&lt;=0,"",B180+1)</f>
        <v>161</v>
      </c>
      <c r="C181" s="207">
        <f t="shared" ref="C181:C244" si="16">H180</f>
        <v>1426.9937921950736</v>
      </c>
      <c r="D181" s="207">
        <f>IF(C181=0,0,IF($E$15="",IF(C181*#REF!&lt;#REF!,#REF!,C181*#REF!),$E$15))</f>
        <v>200</v>
      </c>
      <c r="E181" s="207">
        <f t="shared" si="12"/>
        <v>21.940029554999256</v>
      </c>
      <c r="F181" s="208"/>
      <c r="G181" s="207">
        <f t="shared" si="13"/>
        <v>178.05997044500074</v>
      </c>
      <c r="H181" s="209">
        <f t="shared" si="14"/>
        <v>1248.9338217500729</v>
      </c>
      <c r="I181" s="210"/>
      <c r="J181" s="197"/>
      <c r="K181" s="196"/>
    </row>
    <row r="182" spans="1:11">
      <c r="A182" s="196"/>
      <c r="B182" s="211">
        <f t="shared" si="15"/>
        <v>162</v>
      </c>
      <c r="C182" s="207">
        <f t="shared" si="16"/>
        <v>1248.9338217500729</v>
      </c>
      <c r="D182" s="207">
        <f>IF(C182=0,0,IF($E$15="",IF(C182*#REF!&lt;#REF!,#REF!,C182*#REF!),$E$15))</f>
        <v>200</v>
      </c>
      <c r="E182" s="207">
        <f t="shared" si="12"/>
        <v>19.202357509407371</v>
      </c>
      <c r="F182" s="208"/>
      <c r="G182" s="207">
        <f t="shared" si="13"/>
        <v>180.79764249059264</v>
      </c>
      <c r="H182" s="209">
        <f t="shared" si="14"/>
        <v>1068.1361792594803</v>
      </c>
      <c r="I182" s="210"/>
      <c r="J182" s="197"/>
      <c r="K182" s="196"/>
    </row>
    <row r="183" spans="1:11">
      <c r="A183" s="196"/>
      <c r="B183" s="211">
        <f t="shared" si="15"/>
        <v>163</v>
      </c>
      <c r="C183" s="207">
        <f t="shared" si="16"/>
        <v>1068.1361792594803</v>
      </c>
      <c r="D183" s="207">
        <f>IF(C183=0,0,IF($E$15="",IF(C183*#REF!&lt;#REF!,#REF!,C183*#REF!),$E$15))</f>
        <v>200</v>
      </c>
      <c r="E183" s="207">
        <f t="shared" si="12"/>
        <v>16.422593756114509</v>
      </c>
      <c r="F183" s="208"/>
      <c r="G183" s="207">
        <f t="shared" si="13"/>
        <v>183.57740624388549</v>
      </c>
      <c r="H183" s="209">
        <f t="shared" si="14"/>
        <v>884.55877301559485</v>
      </c>
      <c r="I183" s="210"/>
      <c r="J183" s="197"/>
      <c r="K183" s="196"/>
    </row>
    <row r="184" spans="1:11">
      <c r="A184" s="196"/>
      <c r="B184" s="211">
        <f t="shared" si="15"/>
        <v>164</v>
      </c>
      <c r="C184" s="207">
        <f t="shared" si="16"/>
        <v>884.55877301559485</v>
      </c>
      <c r="D184" s="207">
        <f>IF(C184=0,0,IF($E$15="",IF(C184*#REF!&lt;#REF!,#REF!,C184*#REF!),$E$15))</f>
        <v>200</v>
      </c>
      <c r="E184" s="207">
        <f t="shared" si="12"/>
        <v>13.600091135114772</v>
      </c>
      <c r="F184" s="208"/>
      <c r="G184" s="207">
        <f t="shared" si="13"/>
        <v>186.39990886488522</v>
      </c>
      <c r="H184" s="209">
        <f t="shared" si="14"/>
        <v>698.15886415070963</v>
      </c>
      <c r="I184" s="210"/>
      <c r="J184" s="197"/>
      <c r="K184" s="196"/>
    </row>
    <row r="185" spans="1:11">
      <c r="A185" s="196"/>
      <c r="B185" s="211">
        <f t="shared" si="15"/>
        <v>165</v>
      </c>
      <c r="C185" s="207">
        <f t="shared" si="16"/>
        <v>698.15886415070963</v>
      </c>
      <c r="D185" s="207">
        <f>IF(C185=0,0,IF($E$15="",IF(C185*#REF!&lt;#REF!,#REF!,C185*#REF!),$E$15))</f>
        <v>200</v>
      </c>
      <c r="E185" s="207">
        <f t="shared" si="12"/>
        <v>10.73419253631716</v>
      </c>
      <c r="F185" s="208"/>
      <c r="G185" s="207">
        <f t="shared" si="13"/>
        <v>189.26580746368285</v>
      </c>
      <c r="H185" s="209">
        <f t="shared" si="14"/>
        <v>508.89305668702679</v>
      </c>
      <c r="I185" s="210"/>
      <c r="J185" s="197"/>
      <c r="K185" s="196"/>
    </row>
    <row r="186" spans="1:11">
      <c r="A186" s="196"/>
      <c r="B186" s="211">
        <f t="shared" si="15"/>
        <v>166</v>
      </c>
      <c r="C186" s="207">
        <f t="shared" si="16"/>
        <v>508.89305668702679</v>
      </c>
      <c r="D186" s="207">
        <f>IF(C186=0,0,IF($E$15="",IF(C186*#REF!&lt;#REF!,#REF!,C186*#REF!),$E$15))</f>
        <v>200</v>
      </c>
      <c r="E186" s="207">
        <f t="shared" si="12"/>
        <v>7.8242307465630363</v>
      </c>
      <c r="F186" s="208"/>
      <c r="G186" s="207">
        <f t="shared" si="13"/>
        <v>192.17576925343695</v>
      </c>
      <c r="H186" s="209">
        <f t="shared" si="14"/>
        <v>316.71728743358983</v>
      </c>
      <c r="I186" s="210"/>
      <c r="J186" s="197"/>
      <c r="K186" s="196"/>
    </row>
    <row r="187" spans="1:11">
      <c r="A187" s="196"/>
      <c r="B187" s="211">
        <f t="shared" si="15"/>
        <v>167</v>
      </c>
      <c r="C187" s="207">
        <f t="shared" si="16"/>
        <v>316.71728743358983</v>
      </c>
      <c r="D187" s="207">
        <f>IF(C187=0,0,IF($E$15="",IF(C187*#REF!&lt;#REF!,#REF!,C187*#REF!),$E$15))</f>
        <v>200</v>
      </c>
      <c r="E187" s="207">
        <f t="shared" si="12"/>
        <v>4.8695282942914435</v>
      </c>
      <c r="F187" s="208"/>
      <c r="G187" s="207">
        <f t="shared" si="13"/>
        <v>195.13047170570854</v>
      </c>
      <c r="H187" s="209">
        <f t="shared" si="14"/>
        <v>121.58681572788129</v>
      </c>
      <c r="I187" s="210"/>
      <c r="J187" s="197"/>
      <c r="K187" s="196"/>
    </row>
    <row r="188" spans="1:11">
      <c r="A188" s="196"/>
      <c r="B188" s="211">
        <f t="shared" si="15"/>
        <v>168</v>
      </c>
      <c r="C188" s="207">
        <f t="shared" si="16"/>
        <v>121.58681572788129</v>
      </c>
      <c r="D188" s="207">
        <f>IF(C188=0,0,IF($E$15="",IF(C188*#REF!&lt;#REF!,#REF!,C188*#REF!),$E$15))</f>
        <v>200</v>
      </c>
      <c r="E188" s="207">
        <f t="shared" si="12"/>
        <v>1.8693972918161748</v>
      </c>
      <c r="F188" s="208"/>
      <c r="G188" s="207">
        <f t="shared" si="13"/>
        <v>198.13060270818383</v>
      </c>
      <c r="H188" s="209">
        <f t="shared" si="14"/>
        <v>0</v>
      </c>
      <c r="I188" s="210"/>
      <c r="J188" s="197"/>
      <c r="K188" s="196"/>
    </row>
    <row r="189" spans="1:11">
      <c r="A189" s="196"/>
      <c r="B189" s="211" t="str">
        <f t="shared" si="15"/>
        <v/>
      </c>
      <c r="C189" s="207">
        <f t="shared" si="16"/>
        <v>0</v>
      </c>
      <c r="D189" s="207">
        <f>IF(C189=0,0,IF($E$15="",IF(C189*#REF!&lt;#REF!,#REF!,C189*#REF!),$E$15))</f>
        <v>0</v>
      </c>
      <c r="E189" s="207">
        <f t="shared" si="12"/>
        <v>0</v>
      </c>
      <c r="F189" s="208"/>
      <c r="G189" s="207">
        <f t="shared" si="13"/>
        <v>0</v>
      </c>
      <c r="H189" s="209">
        <f t="shared" si="14"/>
        <v>0</v>
      </c>
      <c r="I189" s="210"/>
      <c r="J189" s="197"/>
      <c r="K189" s="196"/>
    </row>
    <row r="190" spans="1:11">
      <c r="A190" s="196"/>
      <c r="B190" s="211" t="str">
        <f t="shared" si="15"/>
        <v/>
      </c>
      <c r="C190" s="207">
        <f t="shared" si="16"/>
        <v>0</v>
      </c>
      <c r="D190" s="207">
        <f>IF(C190=0,0,IF($E$15="",IF(C190*#REF!&lt;#REF!,#REF!,C190*#REF!),$E$15))</f>
        <v>0</v>
      </c>
      <c r="E190" s="207">
        <f t="shared" si="12"/>
        <v>0</v>
      </c>
      <c r="F190" s="208"/>
      <c r="G190" s="207">
        <f t="shared" si="13"/>
        <v>0</v>
      </c>
      <c r="H190" s="209">
        <f t="shared" si="14"/>
        <v>0</v>
      </c>
      <c r="I190" s="210"/>
      <c r="J190" s="197"/>
      <c r="K190" s="196"/>
    </row>
    <row r="191" spans="1:11">
      <c r="A191" s="196"/>
      <c r="B191" s="211" t="str">
        <f t="shared" si="15"/>
        <v/>
      </c>
      <c r="C191" s="207">
        <f t="shared" si="16"/>
        <v>0</v>
      </c>
      <c r="D191" s="207">
        <f>IF(C191=0,0,IF($E$15="",IF(C191*#REF!&lt;#REF!,#REF!,C191*#REF!),$E$15))</f>
        <v>0</v>
      </c>
      <c r="E191" s="207">
        <f t="shared" si="12"/>
        <v>0</v>
      </c>
      <c r="F191" s="208"/>
      <c r="G191" s="207">
        <f t="shared" si="13"/>
        <v>0</v>
      </c>
      <c r="H191" s="209">
        <f t="shared" si="14"/>
        <v>0</v>
      </c>
      <c r="I191" s="210"/>
      <c r="J191" s="197"/>
      <c r="K191" s="196"/>
    </row>
    <row r="192" spans="1:11">
      <c r="A192" s="196"/>
      <c r="B192" s="211" t="str">
        <f t="shared" si="15"/>
        <v/>
      </c>
      <c r="C192" s="207">
        <f t="shared" si="16"/>
        <v>0</v>
      </c>
      <c r="D192" s="207">
        <f>IF(C192=0,0,IF($E$15="",IF(C192*#REF!&lt;#REF!,#REF!,C192*#REF!),$E$15))</f>
        <v>0</v>
      </c>
      <c r="E192" s="207">
        <f t="shared" si="12"/>
        <v>0</v>
      </c>
      <c r="F192" s="208"/>
      <c r="G192" s="207">
        <f t="shared" si="13"/>
        <v>0</v>
      </c>
      <c r="H192" s="209">
        <f t="shared" si="14"/>
        <v>0</v>
      </c>
      <c r="I192" s="210"/>
      <c r="J192" s="197"/>
      <c r="K192" s="196"/>
    </row>
    <row r="193" spans="1:11">
      <c r="A193" s="196"/>
      <c r="B193" s="211" t="str">
        <f t="shared" si="15"/>
        <v/>
      </c>
      <c r="C193" s="207">
        <f t="shared" si="16"/>
        <v>0</v>
      </c>
      <c r="D193" s="207">
        <f>IF(C193=0,0,IF($E$15="",IF(C193*#REF!&lt;#REF!,#REF!,C193*#REF!),$E$15))</f>
        <v>0</v>
      </c>
      <c r="E193" s="207">
        <f t="shared" si="12"/>
        <v>0</v>
      </c>
      <c r="F193" s="208"/>
      <c r="G193" s="207">
        <f t="shared" si="13"/>
        <v>0</v>
      </c>
      <c r="H193" s="209">
        <f t="shared" si="14"/>
        <v>0</v>
      </c>
      <c r="I193" s="210"/>
      <c r="J193" s="197"/>
      <c r="K193" s="196"/>
    </row>
    <row r="194" spans="1:11">
      <c r="A194" s="196"/>
      <c r="B194" s="211" t="str">
        <f t="shared" si="15"/>
        <v/>
      </c>
      <c r="C194" s="207">
        <f t="shared" si="16"/>
        <v>0</v>
      </c>
      <c r="D194" s="207">
        <f>IF(C194=0,0,IF($E$15="",IF(C194*#REF!&lt;#REF!,#REF!,C194*#REF!),$E$15))</f>
        <v>0</v>
      </c>
      <c r="E194" s="207">
        <f t="shared" si="12"/>
        <v>0</v>
      </c>
      <c r="F194" s="208"/>
      <c r="G194" s="207">
        <f t="shared" si="13"/>
        <v>0</v>
      </c>
      <c r="H194" s="209">
        <f t="shared" si="14"/>
        <v>0</v>
      </c>
      <c r="I194" s="210"/>
      <c r="J194" s="197"/>
      <c r="K194" s="196"/>
    </row>
    <row r="195" spans="1:11">
      <c r="A195" s="196"/>
      <c r="B195" s="211" t="str">
        <f t="shared" si="15"/>
        <v/>
      </c>
      <c r="C195" s="207">
        <f t="shared" si="16"/>
        <v>0</v>
      </c>
      <c r="D195" s="207">
        <f>IF(C195=0,0,IF($E$15="",IF(C195*#REF!&lt;#REF!,#REF!,C195*#REF!),$E$15))</f>
        <v>0</v>
      </c>
      <c r="E195" s="207">
        <f t="shared" si="12"/>
        <v>0</v>
      </c>
      <c r="F195" s="208"/>
      <c r="G195" s="207">
        <f t="shared" si="13"/>
        <v>0</v>
      </c>
      <c r="H195" s="209">
        <f t="shared" si="14"/>
        <v>0</v>
      </c>
      <c r="I195" s="210"/>
      <c r="J195" s="197"/>
      <c r="K195" s="196"/>
    </row>
    <row r="196" spans="1:11">
      <c r="A196" s="196"/>
      <c r="B196" s="211" t="str">
        <f t="shared" si="15"/>
        <v/>
      </c>
      <c r="C196" s="207">
        <f t="shared" si="16"/>
        <v>0</v>
      </c>
      <c r="D196" s="207">
        <f>IF(C196=0,0,IF($E$15="",IF(C196*#REF!&lt;#REF!,#REF!,C196*#REF!),$E$15))</f>
        <v>0</v>
      </c>
      <c r="E196" s="207">
        <f t="shared" si="12"/>
        <v>0</v>
      </c>
      <c r="F196" s="208"/>
      <c r="G196" s="207">
        <f t="shared" si="13"/>
        <v>0</v>
      </c>
      <c r="H196" s="209">
        <f t="shared" si="14"/>
        <v>0</v>
      </c>
      <c r="I196" s="210"/>
      <c r="J196" s="197"/>
      <c r="K196" s="196"/>
    </row>
    <row r="197" spans="1:11">
      <c r="A197" s="196"/>
      <c r="B197" s="211" t="str">
        <f t="shared" si="15"/>
        <v/>
      </c>
      <c r="C197" s="207">
        <f t="shared" si="16"/>
        <v>0</v>
      </c>
      <c r="D197" s="207">
        <f>IF(C197=0,0,IF($E$15="",IF(C197*#REF!&lt;#REF!,#REF!,C197*#REF!),$E$15))</f>
        <v>0</v>
      </c>
      <c r="E197" s="207">
        <f t="shared" si="12"/>
        <v>0</v>
      </c>
      <c r="F197" s="208"/>
      <c r="G197" s="207">
        <f t="shared" si="13"/>
        <v>0</v>
      </c>
      <c r="H197" s="209">
        <f t="shared" si="14"/>
        <v>0</v>
      </c>
      <c r="I197" s="210"/>
      <c r="J197" s="197"/>
      <c r="K197" s="196"/>
    </row>
    <row r="198" spans="1:11">
      <c r="A198" s="196"/>
      <c r="B198" s="211" t="str">
        <f t="shared" si="15"/>
        <v/>
      </c>
      <c r="C198" s="207">
        <f t="shared" si="16"/>
        <v>0</v>
      </c>
      <c r="D198" s="207">
        <f>IF(C198=0,0,IF($E$15="",IF(C198*#REF!&lt;#REF!,#REF!,C198*#REF!),$E$15))</f>
        <v>0</v>
      </c>
      <c r="E198" s="207">
        <f t="shared" si="12"/>
        <v>0</v>
      </c>
      <c r="F198" s="208"/>
      <c r="G198" s="207">
        <f t="shared" si="13"/>
        <v>0</v>
      </c>
      <c r="H198" s="209">
        <f t="shared" si="14"/>
        <v>0</v>
      </c>
      <c r="I198" s="210"/>
      <c r="J198" s="197"/>
      <c r="K198" s="196"/>
    </row>
    <row r="199" spans="1:11">
      <c r="A199" s="196"/>
      <c r="B199" s="211" t="str">
        <f t="shared" si="15"/>
        <v/>
      </c>
      <c r="C199" s="207">
        <f t="shared" si="16"/>
        <v>0</v>
      </c>
      <c r="D199" s="207">
        <f>IF(C199=0,0,IF($E$15="",IF(C199*#REF!&lt;#REF!,#REF!,C199*#REF!),$E$15))</f>
        <v>0</v>
      </c>
      <c r="E199" s="207">
        <f t="shared" si="12"/>
        <v>0</v>
      </c>
      <c r="F199" s="208"/>
      <c r="G199" s="207">
        <f t="shared" si="13"/>
        <v>0</v>
      </c>
      <c r="H199" s="209">
        <f t="shared" si="14"/>
        <v>0</v>
      </c>
      <c r="I199" s="210"/>
      <c r="J199" s="197"/>
      <c r="K199" s="196"/>
    </row>
    <row r="200" spans="1:11">
      <c r="A200" s="196"/>
      <c r="B200" s="211" t="str">
        <f t="shared" si="15"/>
        <v/>
      </c>
      <c r="C200" s="207">
        <f t="shared" si="16"/>
        <v>0</v>
      </c>
      <c r="D200" s="207">
        <f>IF(C200=0,0,IF($E$15="",IF(C200*#REF!&lt;#REF!,#REF!,C200*#REF!),$E$15))</f>
        <v>0</v>
      </c>
      <c r="E200" s="207">
        <f t="shared" si="12"/>
        <v>0</v>
      </c>
      <c r="F200" s="208"/>
      <c r="G200" s="207">
        <f t="shared" si="13"/>
        <v>0</v>
      </c>
      <c r="H200" s="209">
        <f t="shared" si="14"/>
        <v>0</v>
      </c>
      <c r="I200" s="210"/>
      <c r="J200" s="197"/>
      <c r="K200" s="196"/>
    </row>
    <row r="201" spans="1:11">
      <c r="A201" s="196"/>
      <c r="B201" s="211" t="str">
        <f t="shared" si="15"/>
        <v/>
      </c>
      <c r="C201" s="207">
        <f t="shared" si="16"/>
        <v>0</v>
      </c>
      <c r="D201" s="207">
        <f>IF(C201=0,0,IF($E$15="",IF(C201*#REF!&lt;#REF!,#REF!,C201*#REF!),$E$15))</f>
        <v>0</v>
      </c>
      <c r="E201" s="207">
        <f t="shared" si="12"/>
        <v>0</v>
      </c>
      <c r="F201" s="208"/>
      <c r="G201" s="207">
        <f t="shared" si="13"/>
        <v>0</v>
      </c>
      <c r="H201" s="209">
        <f t="shared" si="14"/>
        <v>0</v>
      </c>
      <c r="I201" s="210"/>
      <c r="J201" s="197"/>
      <c r="K201" s="196"/>
    </row>
    <row r="202" spans="1:11">
      <c r="A202" s="196"/>
      <c r="B202" s="211" t="str">
        <f t="shared" si="15"/>
        <v/>
      </c>
      <c r="C202" s="207">
        <f t="shared" si="16"/>
        <v>0</v>
      </c>
      <c r="D202" s="207">
        <f>IF(C202=0,0,IF($E$15="",IF(C202*#REF!&lt;#REF!,#REF!,C202*#REF!),$E$15))</f>
        <v>0</v>
      </c>
      <c r="E202" s="207">
        <f t="shared" si="12"/>
        <v>0</v>
      </c>
      <c r="F202" s="208"/>
      <c r="G202" s="207">
        <f t="shared" si="13"/>
        <v>0</v>
      </c>
      <c r="H202" s="209">
        <f t="shared" si="14"/>
        <v>0</v>
      </c>
      <c r="I202" s="210"/>
      <c r="J202" s="197"/>
      <c r="K202" s="196"/>
    </row>
    <row r="203" spans="1:11">
      <c r="A203" s="196"/>
      <c r="B203" s="211" t="str">
        <f t="shared" si="15"/>
        <v/>
      </c>
      <c r="C203" s="207">
        <f t="shared" si="16"/>
        <v>0</v>
      </c>
      <c r="D203" s="207">
        <f>IF(C203=0,0,IF($E$15="",IF(C203*#REF!&lt;#REF!,#REF!,C203*#REF!),$E$15))</f>
        <v>0</v>
      </c>
      <c r="E203" s="207">
        <f t="shared" si="12"/>
        <v>0</v>
      </c>
      <c r="F203" s="208"/>
      <c r="G203" s="207">
        <f t="shared" si="13"/>
        <v>0</v>
      </c>
      <c r="H203" s="209">
        <f t="shared" si="14"/>
        <v>0</v>
      </c>
      <c r="I203" s="210"/>
      <c r="J203" s="197"/>
      <c r="K203" s="196"/>
    </row>
    <row r="204" spans="1:11">
      <c r="A204" s="196"/>
      <c r="B204" s="211" t="str">
        <f t="shared" si="15"/>
        <v/>
      </c>
      <c r="C204" s="207">
        <f t="shared" si="16"/>
        <v>0</v>
      </c>
      <c r="D204" s="207">
        <f>IF(C204=0,0,IF($E$15="",IF(C204*#REF!&lt;#REF!,#REF!,C204*#REF!),$E$15))</f>
        <v>0</v>
      </c>
      <c r="E204" s="207">
        <f t="shared" si="12"/>
        <v>0</v>
      </c>
      <c r="F204" s="208"/>
      <c r="G204" s="207">
        <f t="shared" si="13"/>
        <v>0</v>
      </c>
      <c r="H204" s="209">
        <f t="shared" si="14"/>
        <v>0</v>
      </c>
      <c r="I204" s="210"/>
      <c r="J204" s="197"/>
      <c r="K204" s="196"/>
    </row>
    <row r="205" spans="1:11">
      <c r="A205" s="196"/>
      <c r="B205" s="211" t="str">
        <f t="shared" si="15"/>
        <v/>
      </c>
      <c r="C205" s="207">
        <f t="shared" si="16"/>
        <v>0</v>
      </c>
      <c r="D205" s="207">
        <f>IF(C205=0,0,IF($E$15="",IF(C205*#REF!&lt;#REF!,#REF!,C205*#REF!),$E$15))</f>
        <v>0</v>
      </c>
      <c r="E205" s="207">
        <f t="shared" si="12"/>
        <v>0</v>
      </c>
      <c r="F205" s="208"/>
      <c r="G205" s="207">
        <f t="shared" si="13"/>
        <v>0</v>
      </c>
      <c r="H205" s="209">
        <f t="shared" si="14"/>
        <v>0</v>
      </c>
      <c r="I205" s="210"/>
      <c r="J205" s="197"/>
      <c r="K205" s="196"/>
    </row>
    <row r="206" spans="1:11">
      <c r="A206" s="196"/>
      <c r="B206" s="211" t="str">
        <f t="shared" si="15"/>
        <v/>
      </c>
      <c r="C206" s="207">
        <f t="shared" si="16"/>
        <v>0</v>
      </c>
      <c r="D206" s="207">
        <f>IF(C206=0,0,IF($E$15="",IF(C206*#REF!&lt;#REF!,#REF!,C206*#REF!),$E$15))</f>
        <v>0</v>
      </c>
      <c r="E206" s="207">
        <f t="shared" si="12"/>
        <v>0</v>
      </c>
      <c r="F206" s="208"/>
      <c r="G206" s="207">
        <f t="shared" si="13"/>
        <v>0</v>
      </c>
      <c r="H206" s="209">
        <f t="shared" si="14"/>
        <v>0</v>
      </c>
      <c r="I206" s="210"/>
      <c r="J206" s="197"/>
      <c r="K206" s="196"/>
    </row>
    <row r="207" spans="1:11">
      <c r="A207" s="196"/>
      <c r="B207" s="211" t="str">
        <f t="shared" si="15"/>
        <v/>
      </c>
      <c r="C207" s="207">
        <f t="shared" si="16"/>
        <v>0</v>
      </c>
      <c r="D207" s="207">
        <f>IF(C207=0,0,IF($E$15="",IF(C207*#REF!&lt;#REF!,#REF!,C207*#REF!),$E$15))</f>
        <v>0</v>
      </c>
      <c r="E207" s="207">
        <f t="shared" si="12"/>
        <v>0</v>
      </c>
      <c r="F207" s="208"/>
      <c r="G207" s="207">
        <f t="shared" si="13"/>
        <v>0</v>
      </c>
      <c r="H207" s="209">
        <f t="shared" si="14"/>
        <v>0</v>
      </c>
      <c r="I207" s="210"/>
      <c r="J207" s="197"/>
      <c r="K207" s="196"/>
    </row>
    <row r="208" spans="1:11">
      <c r="A208" s="196"/>
      <c r="B208" s="211" t="str">
        <f t="shared" si="15"/>
        <v/>
      </c>
      <c r="C208" s="207">
        <f t="shared" si="16"/>
        <v>0</v>
      </c>
      <c r="D208" s="207">
        <f>IF(C208=0,0,IF($E$15="",IF(C208*#REF!&lt;#REF!,#REF!,C208*#REF!),$E$15))</f>
        <v>0</v>
      </c>
      <c r="E208" s="207">
        <f t="shared" si="12"/>
        <v>0</v>
      </c>
      <c r="F208" s="208"/>
      <c r="G208" s="207">
        <f t="shared" si="13"/>
        <v>0</v>
      </c>
      <c r="H208" s="209">
        <f t="shared" si="14"/>
        <v>0</v>
      </c>
      <c r="I208" s="210"/>
      <c r="J208" s="197"/>
      <c r="K208" s="196"/>
    </row>
    <row r="209" spans="1:11">
      <c r="A209" s="196"/>
      <c r="B209" s="211" t="str">
        <f t="shared" si="15"/>
        <v/>
      </c>
      <c r="C209" s="207">
        <f t="shared" si="16"/>
        <v>0</v>
      </c>
      <c r="D209" s="207">
        <f>IF(C209=0,0,IF($E$15="",IF(C209*#REF!&lt;#REF!,#REF!,C209*#REF!),$E$15))</f>
        <v>0</v>
      </c>
      <c r="E209" s="207">
        <f t="shared" si="12"/>
        <v>0</v>
      </c>
      <c r="F209" s="208"/>
      <c r="G209" s="207">
        <f t="shared" si="13"/>
        <v>0</v>
      </c>
      <c r="H209" s="209">
        <f t="shared" si="14"/>
        <v>0</v>
      </c>
      <c r="I209" s="210"/>
      <c r="J209" s="197"/>
      <c r="K209" s="196"/>
    </row>
    <row r="210" spans="1:11">
      <c r="A210" s="196"/>
      <c r="B210" s="211" t="str">
        <f t="shared" si="15"/>
        <v/>
      </c>
      <c r="C210" s="207">
        <f t="shared" si="16"/>
        <v>0</v>
      </c>
      <c r="D210" s="207">
        <f>IF(C210=0,0,IF($E$15="",IF(C210*#REF!&lt;#REF!,#REF!,C210*#REF!),$E$15))</f>
        <v>0</v>
      </c>
      <c r="E210" s="207">
        <f t="shared" si="12"/>
        <v>0</v>
      </c>
      <c r="F210" s="208"/>
      <c r="G210" s="207">
        <f t="shared" si="13"/>
        <v>0</v>
      </c>
      <c r="H210" s="209">
        <f t="shared" si="14"/>
        <v>0</v>
      </c>
      <c r="I210" s="210"/>
      <c r="J210" s="197"/>
      <c r="K210" s="196"/>
    </row>
    <row r="211" spans="1:11">
      <c r="A211" s="196"/>
      <c r="B211" s="211" t="str">
        <f t="shared" si="15"/>
        <v/>
      </c>
      <c r="C211" s="207">
        <f t="shared" si="16"/>
        <v>0</v>
      </c>
      <c r="D211" s="207">
        <f>IF(C211=0,0,IF($E$15="",IF(C211*#REF!&lt;#REF!,#REF!,C211*#REF!),$E$15))</f>
        <v>0</v>
      </c>
      <c r="E211" s="207">
        <f t="shared" si="12"/>
        <v>0</v>
      </c>
      <c r="F211" s="208"/>
      <c r="G211" s="207">
        <f t="shared" si="13"/>
        <v>0</v>
      </c>
      <c r="H211" s="209">
        <f t="shared" si="14"/>
        <v>0</v>
      </c>
      <c r="I211" s="210"/>
      <c r="J211" s="197"/>
      <c r="K211" s="196"/>
    </row>
    <row r="212" spans="1:11">
      <c r="A212" s="196"/>
      <c r="B212" s="211" t="str">
        <f t="shared" si="15"/>
        <v/>
      </c>
      <c r="C212" s="207">
        <f t="shared" si="16"/>
        <v>0</v>
      </c>
      <c r="D212" s="207">
        <f>IF(C212=0,0,IF($E$15="",IF(C212*#REF!&lt;#REF!,#REF!,C212*#REF!),$E$15))</f>
        <v>0</v>
      </c>
      <c r="E212" s="207">
        <f t="shared" si="12"/>
        <v>0</v>
      </c>
      <c r="F212" s="208"/>
      <c r="G212" s="207">
        <f t="shared" si="13"/>
        <v>0</v>
      </c>
      <c r="H212" s="209">
        <f t="shared" si="14"/>
        <v>0</v>
      </c>
      <c r="I212" s="210"/>
      <c r="J212" s="197"/>
      <c r="K212" s="196"/>
    </row>
    <row r="213" spans="1:11">
      <c r="A213" s="196"/>
      <c r="B213" s="211" t="str">
        <f t="shared" si="15"/>
        <v/>
      </c>
      <c r="C213" s="207">
        <f t="shared" si="16"/>
        <v>0</v>
      </c>
      <c r="D213" s="207">
        <f>IF(C213=0,0,IF($E$15="",IF(C213*#REF!&lt;#REF!,#REF!,C213*#REF!),$E$15))</f>
        <v>0</v>
      </c>
      <c r="E213" s="207">
        <f t="shared" si="12"/>
        <v>0</v>
      </c>
      <c r="F213" s="208"/>
      <c r="G213" s="207">
        <f t="shared" si="13"/>
        <v>0</v>
      </c>
      <c r="H213" s="209">
        <f t="shared" si="14"/>
        <v>0</v>
      </c>
      <c r="I213" s="210"/>
      <c r="J213" s="197"/>
      <c r="K213" s="196"/>
    </row>
    <row r="214" spans="1:11">
      <c r="A214" s="196"/>
      <c r="B214" s="211" t="str">
        <f t="shared" si="15"/>
        <v/>
      </c>
      <c r="C214" s="207">
        <f t="shared" si="16"/>
        <v>0</v>
      </c>
      <c r="D214" s="207">
        <f>IF(C214=0,0,IF($E$15="",IF(C214*#REF!&lt;#REF!,#REF!,C214*#REF!),$E$15))</f>
        <v>0</v>
      </c>
      <c r="E214" s="207">
        <f t="shared" ref="E214:E277" si="17">C214*$E$11/12</f>
        <v>0</v>
      </c>
      <c r="F214" s="208"/>
      <c r="G214" s="207">
        <f t="shared" ref="G214:G277" si="18">IF(C214=0,0,D214-E214)</f>
        <v>0</v>
      </c>
      <c r="H214" s="209">
        <f t="shared" ref="H214:H277" si="19">IF(C214-G214&lt;0,0,C214-G214)</f>
        <v>0</v>
      </c>
      <c r="I214" s="210"/>
      <c r="J214" s="197"/>
      <c r="K214" s="196"/>
    </row>
    <row r="215" spans="1:11">
      <c r="A215" s="196"/>
      <c r="B215" s="211" t="str">
        <f t="shared" si="15"/>
        <v/>
      </c>
      <c r="C215" s="207">
        <f t="shared" si="16"/>
        <v>0</v>
      </c>
      <c r="D215" s="207">
        <f>IF(C215=0,0,IF($E$15="",IF(C215*#REF!&lt;#REF!,#REF!,C215*#REF!),$E$15))</f>
        <v>0</v>
      </c>
      <c r="E215" s="207">
        <f t="shared" si="17"/>
        <v>0</v>
      </c>
      <c r="F215" s="208"/>
      <c r="G215" s="207">
        <f t="shared" si="18"/>
        <v>0</v>
      </c>
      <c r="H215" s="209">
        <f t="shared" si="19"/>
        <v>0</v>
      </c>
      <c r="I215" s="210"/>
      <c r="J215" s="197"/>
      <c r="K215" s="196"/>
    </row>
    <row r="216" spans="1:11">
      <c r="A216" s="196"/>
      <c r="B216" s="211" t="str">
        <f t="shared" si="15"/>
        <v/>
      </c>
      <c r="C216" s="207">
        <f t="shared" si="16"/>
        <v>0</v>
      </c>
      <c r="D216" s="207">
        <f>IF(C216=0,0,IF($E$15="",IF(C216*#REF!&lt;#REF!,#REF!,C216*#REF!),$E$15))</f>
        <v>0</v>
      </c>
      <c r="E216" s="207">
        <f t="shared" si="17"/>
        <v>0</v>
      </c>
      <c r="F216" s="208"/>
      <c r="G216" s="207">
        <f t="shared" si="18"/>
        <v>0</v>
      </c>
      <c r="H216" s="209">
        <f t="shared" si="19"/>
        <v>0</v>
      </c>
      <c r="I216" s="210"/>
      <c r="J216" s="197"/>
      <c r="K216" s="196"/>
    </row>
    <row r="217" spans="1:11">
      <c r="A217" s="196"/>
      <c r="B217" s="211" t="str">
        <f t="shared" si="15"/>
        <v/>
      </c>
      <c r="C217" s="207">
        <f t="shared" si="16"/>
        <v>0</v>
      </c>
      <c r="D217" s="207">
        <f>IF(C217=0,0,IF($E$15="",IF(C217*#REF!&lt;#REF!,#REF!,C217*#REF!),$E$15))</f>
        <v>0</v>
      </c>
      <c r="E217" s="207">
        <f t="shared" si="17"/>
        <v>0</v>
      </c>
      <c r="F217" s="208"/>
      <c r="G217" s="207">
        <f t="shared" si="18"/>
        <v>0</v>
      </c>
      <c r="H217" s="209">
        <f t="shared" si="19"/>
        <v>0</v>
      </c>
      <c r="I217" s="210"/>
      <c r="J217" s="197"/>
      <c r="K217" s="196"/>
    </row>
    <row r="218" spans="1:11">
      <c r="A218" s="196"/>
      <c r="B218" s="211" t="str">
        <f t="shared" si="15"/>
        <v/>
      </c>
      <c r="C218" s="207">
        <f t="shared" si="16"/>
        <v>0</v>
      </c>
      <c r="D218" s="207">
        <f>IF(C218=0,0,IF($E$15="",IF(C218*#REF!&lt;#REF!,#REF!,C218*#REF!),$E$15))</f>
        <v>0</v>
      </c>
      <c r="E218" s="207">
        <f t="shared" si="17"/>
        <v>0</v>
      </c>
      <c r="F218" s="208"/>
      <c r="G218" s="207">
        <f t="shared" si="18"/>
        <v>0</v>
      </c>
      <c r="H218" s="209">
        <f t="shared" si="19"/>
        <v>0</v>
      </c>
      <c r="I218" s="210"/>
      <c r="J218" s="197"/>
      <c r="K218" s="196"/>
    </row>
    <row r="219" spans="1:11">
      <c r="A219" s="196"/>
      <c r="B219" s="211" t="str">
        <f t="shared" si="15"/>
        <v/>
      </c>
      <c r="C219" s="207">
        <f t="shared" si="16"/>
        <v>0</v>
      </c>
      <c r="D219" s="207">
        <f>IF(C219=0,0,IF($E$15="",IF(C219*#REF!&lt;#REF!,#REF!,C219*#REF!),$E$15))</f>
        <v>0</v>
      </c>
      <c r="E219" s="207">
        <f t="shared" si="17"/>
        <v>0</v>
      </c>
      <c r="F219" s="208"/>
      <c r="G219" s="207">
        <f t="shared" si="18"/>
        <v>0</v>
      </c>
      <c r="H219" s="209">
        <f t="shared" si="19"/>
        <v>0</v>
      </c>
      <c r="I219" s="210"/>
      <c r="J219" s="197"/>
      <c r="K219" s="196"/>
    </row>
    <row r="220" spans="1:11">
      <c r="A220" s="196"/>
      <c r="B220" s="211" t="str">
        <f t="shared" si="15"/>
        <v/>
      </c>
      <c r="C220" s="207">
        <f t="shared" si="16"/>
        <v>0</v>
      </c>
      <c r="D220" s="207">
        <f>IF(C220=0,0,IF($E$15="",IF(C220*#REF!&lt;#REF!,#REF!,C220*#REF!),$E$15))</f>
        <v>0</v>
      </c>
      <c r="E220" s="207">
        <f t="shared" si="17"/>
        <v>0</v>
      </c>
      <c r="F220" s="208"/>
      <c r="G220" s="207">
        <f t="shared" si="18"/>
        <v>0</v>
      </c>
      <c r="H220" s="209">
        <f t="shared" si="19"/>
        <v>0</v>
      </c>
      <c r="I220" s="210"/>
      <c r="J220" s="197"/>
      <c r="K220" s="196"/>
    </row>
    <row r="221" spans="1:11">
      <c r="A221" s="196"/>
      <c r="B221" s="211" t="str">
        <f t="shared" si="15"/>
        <v/>
      </c>
      <c r="C221" s="207">
        <f t="shared" si="16"/>
        <v>0</v>
      </c>
      <c r="D221" s="207">
        <f>IF(C221=0,0,IF($E$15="",IF(C221*#REF!&lt;#REF!,#REF!,C221*#REF!),$E$15))</f>
        <v>0</v>
      </c>
      <c r="E221" s="207">
        <f t="shared" si="17"/>
        <v>0</v>
      </c>
      <c r="F221" s="208"/>
      <c r="G221" s="207">
        <f t="shared" si="18"/>
        <v>0</v>
      </c>
      <c r="H221" s="209">
        <f t="shared" si="19"/>
        <v>0</v>
      </c>
      <c r="I221" s="210"/>
      <c r="J221" s="197"/>
      <c r="K221" s="196"/>
    </row>
    <row r="222" spans="1:11">
      <c r="A222" s="196"/>
      <c r="B222" s="211" t="str">
        <f t="shared" si="15"/>
        <v/>
      </c>
      <c r="C222" s="207">
        <f t="shared" si="16"/>
        <v>0</v>
      </c>
      <c r="D222" s="207">
        <f>IF(C222=0,0,IF($E$15="",IF(C222*#REF!&lt;#REF!,#REF!,C222*#REF!),$E$15))</f>
        <v>0</v>
      </c>
      <c r="E222" s="207">
        <f t="shared" si="17"/>
        <v>0</v>
      </c>
      <c r="F222" s="208"/>
      <c r="G222" s="207">
        <f t="shared" si="18"/>
        <v>0</v>
      </c>
      <c r="H222" s="209">
        <f t="shared" si="19"/>
        <v>0</v>
      </c>
      <c r="I222" s="210"/>
      <c r="J222" s="197"/>
      <c r="K222" s="196"/>
    </row>
    <row r="223" spans="1:11">
      <c r="A223" s="196"/>
      <c r="B223" s="211" t="str">
        <f t="shared" si="15"/>
        <v/>
      </c>
      <c r="C223" s="207">
        <f t="shared" si="16"/>
        <v>0</v>
      </c>
      <c r="D223" s="207">
        <f>IF(C223=0,0,IF($E$15="",IF(C223*#REF!&lt;#REF!,#REF!,C223*#REF!),$E$15))</f>
        <v>0</v>
      </c>
      <c r="E223" s="207">
        <f t="shared" si="17"/>
        <v>0</v>
      </c>
      <c r="F223" s="208"/>
      <c r="G223" s="207">
        <f t="shared" si="18"/>
        <v>0</v>
      </c>
      <c r="H223" s="209">
        <f t="shared" si="19"/>
        <v>0</v>
      </c>
      <c r="I223" s="210"/>
      <c r="J223" s="197"/>
      <c r="K223" s="196"/>
    </row>
    <row r="224" spans="1:11">
      <c r="A224" s="196"/>
      <c r="B224" s="211" t="str">
        <f t="shared" si="15"/>
        <v/>
      </c>
      <c r="C224" s="207">
        <f t="shared" si="16"/>
        <v>0</v>
      </c>
      <c r="D224" s="207">
        <f>IF(C224=0,0,IF($E$15="",IF(C224*#REF!&lt;#REF!,#REF!,C224*#REF!),$E$15))</f>
        <v>0</v>
      </c>
      <c r="E224" s="207">
        <f t="shared" si="17"/>
        <v>0</v>
      </c>
      <c r="F224" s="208"/>
      <c r="G224" s="207">
        <f t="shared" si="18"/>
        <v>0</v>
      </c>
      <c r="H224" s="209">
        <f t="shared" si="19"/>
        <v>0</v>
      </c>
      <c r="I224" s="210"/>
      <c r="J224" s="197"/>
      <c r="K224" s="196"/>
    </row>
    <row r="225" spans="1:11">
      <c r="A225" s="196"/>
      <c r="B225" s="211" t="str">
        <f t="shared" si="15"/>
        <v/>
      </c>
      <c r="C225" s="207">
        <f t="shared" si="16"/>
        <v>0</v>
      </c>
      <c r="D225" s="207">
        <f>IF(C225=0,0,IF($E$15="",IF(C225*#REF!&lt;#REF!,#REF!,C225*#REF!),$E$15))</f>
        <v>0</v>
      </c>
      <c r="E225" s="207">
        <f t="shared" si="17"/>
        <v>0</v>
      </c>
      <c r="F225" s="208"/>
      <c r="G225" s="207">
        <f t="shared" si="18"/>
        <v>0</v>
      </c>
      <c r="H225" s="209">
        <f t="shared" si="19"/>
        <v>0</v>
      </c>
      <c r="I225" s="210"/>
      <c r="J225" s="197"/>
      <c r="K225" s="196"/>
    </row>
    <row r="226" spans="1:11">
      <c r="A226" s="196"/>
      <c r="B226" s="211" t="str">
        <f t="shared" si="15"/>
        <v/>
      </c>
      <c r="C226" s="207">
        <f t="shared" si="16"/>
        <v>0</v>
      </c>
      <c r="D226" s="207">
        <f>IF(C226=0,0,IF($E$15="",IF(C226*#REF!&lt;#REF!,#REF!,C226*#REF!),$E$15))</f>
        <v>0</v>
      </c>
      <c r="E226" s="207">
        <f t="shared" si="17"/>
        <v>0</v>
      </c>
      <c r="F226" s="208"/>
      <c r="G226" s="207">
        <f t="shared" si="18"/>
        <v>0</v>
      </c>
      <c r="H226" s="209">
        <f t="shared" si="19"/>
        <v>0</v>
      </c>
      <c r="I226" s="210"/>
      <c r="J226" s="197"/>
      <c r="K226" s="196"/>
    </row>
    <row r="227" spans="1:11">
      <c r="A227" s="196"/>
      <c r="B227" s="211" t="str">
        <f t="shared" si="15"/>
        <v/>
      </c>
      <c r="C227" s="207">
        <f t="shared" si="16"/>
        <v>0</v>
      </c>
      <c r="D227" s="207">
        <f>IF(C227=0,0,IF($E$15="",IF(C227*#REF!&lt;#REF!,#REF!,C227*#REF!),$E$15))</f>
        <v>0</v>
      </c>
      <c r="E227" s="207">
        <f t="shared" si="17"/>
        <v>0</v>
      </c>
      <c r="F227" s="208"/>
      <c r="G227" s="207">
        <f t="shared" si="18"/>
        <v>0</v>
      </c>
      <c r="H227" s="209">
        <f t="shared" si="19"/>
        <v>0</v>
      </c>
      <c r="I227" s="210"/>
      <c r="J227" s="197"/>
      <c r="K227" s="196"/>
    </row>
    <row r="228" spans="1:11">
      <c r="A228" s="196"/>
      <c r="B228" s="211" t="str">
        <f t="shared" si="15"/>
        <v/>
      </c>
      <c r="C228" s="207">
        <f t="shared" si="16"/>
        <v>0</v>
      </c>
      <c r="D228" s="207">
        <f>IF(C228=0,0,IF($E$15="",IF(C228*#REF!&lt;#REF!,#REF!,C228*#REF!),$E$15))</f>
        <v>0</v>
      </c>
      <c r="E228" s="207">
        <f t="shared" si="17"/>
        <v>0</v>
      </c>
      <c r="F228" s="208"/>
      <c r="G228" s="207">
        <f t="shared" si="18"/>
        <v>0</v>
      </c>
      <c r="H228" s="209">
        <f t="shared" si="19"/>
        <v>0</v>
      </c>
      <c r="I228" s="210"/>
      <c r="J228" s="197"/>
      <c r="K228" s="196"/>
    </row>
    <row r="229" spans="1:11">
      <c r="A229" s="196"/>
      <c r="B229" s="211" t="str">
        <f t="shared" si="15"/>
        <v/>
      </c>
      <c r="C229" s="207">
        <f t="shared" si="16"/>
        <v>0</v>
      </c>
      <c r="D229" s="207">
        <f>IF(C229=0,0,IF($E$15="",IF(C229*#REF!&lt;#REF!,#REF!,C229*#REF!),$E$15))</f>
        <v>0</v>
      </c>
      <c r="E229" s="207">
        <f t="shared" si="17"/>
        <v>0</v>
      </c>
      <c r="F229" s="208"/>
      <c r="G229" s="207">
        <f t="shared" si="18"/>
        <v>0</v>
      </c>
      <c r="H229" s="209">
        <f t="shared" si="19"/>
        <v>0</v>
      </c>
      <c r="I229" s="210"/>
      <c r="J229" s="197"/>
      <c r="K229" s="196"/>
    </row>
    <row r="230" spans="1:11">
      <c r="A230" s="196"/>
      <c r="B230" s="211" t="str">
        <f t="shared" si="15"/>
        <v/>
      </c>
      <c r="C230" s="207">
        <f t="shared" si="16"/>
        <v>0</v>
      </c>
      <c r="D230" s="207">
        <f>IF(C230=0,0,IF($E$15="",IF(C230*#REF!&lt;#REF!,#REF!,C230*#REF!),$E$15))</f>
        <v>0</v>
      </c>
      <c r="E230" s="207">
        <f t="shared" si="17"/>
        <v>0</v>
      </c>
      <c r="F230" s="208"/>
      <c r="G230" s="207">
        <f t="shared" si="18"/>
        <v>0</v>
      </c>
      <c r="H230" s="209">
        <f t="shared" si="19"/>
        <v>0</v>
      </c>
      <c r="I230" s="210"/>
      <c r="J230" s="197"/>
      <c r="K230" s="196"/>
    </row>
    <row r="231" spans="1:11">
      <c r="A231" s="196"/>
      <c r="B231" s="211" t="str">
        <f t="shared" si="15"/>
        <v/>
      </c>
      <c r="C231" s="207">
        <f t="shared" si="16"/>
        <v>0</v>
      </c>
      <c r="D231" s="207">
        <f>IF(C231=0,0,IF($E$15="",IF(C231*#REF!&lt;#REF!,#REF!,C231*#REF!),$E$15))</f>
        <v>0</v>
      </c>
      <c r="E231" s="207">
        <f t="shared" si="17"/>
        <v>0</v>
      </c>
      <c r="F231" s="208"/>
      <c r="G231" s="207">
        <f t="shared" si="18"/>
        <v>0</v>
      </c>
      <c r="H231" s="209">
        <f t="shared" si="19"/>
        <v>0</v>
      </c>
      <c r="I231" s="210"/>
      <c r="J231" s="197"/>
      <c r="K231" s="196"/>
    </row>
    <row r="232" spans="1:11">
      <c r="A232" s="196"/>
      <c r="B232" s="211" t="str">
        <f t="shared" si="15"/>
        <v/>
      </c>
      <c r="C232" s="207">
        <f t="shared" si="16"/>
        <v>0</v>
      </c>
      <c r="D232" s="207">
        <f>IF(C232=0,0,IF($E$15="",IF(C232*#REF!&lt;#REF!,#REF!,C232*#REF!),$E$15))</f>
        <v>0</v>
      </c>
      <c r="E232" s="207">
        <f t="shared" si="17"/>
        <v>0</v>
      </c>
      <c r="F232" s="208"/>
      <c r="G232" s="207">
        <f t="shared" si="18"/>
        <v>0</v>
      </c>
      <c r="H232" s="209">
        <f t="shared" si="19"/>
        <v>0</v>
      </c>
      <c r="I232" s="210"/>
      <c r="J232" s="197"/>
      <c r="K232" s="196"/>
    </row>
    <row r="233" spans="1:11">
      <c r="A233" s="196"/>
      <c r="B233" s="211" t="str">
        <f t="shared" si="15"/>
        <v/>
      </c>
      <c r="C233" s="207">
        <f t="shared" si="16"/>
        <v>0</v>
      </c>
      <c r="D233" s="207">
        <f>IF(C233=0,0,IF($E$15="",IF(C233*#REF!&lt;#REF!,#REF!,C233*#REF!),$E$15))</f>
        <v>0</v>
      </c>
      <c r="E233" s="207">
        <f t="shared" si="17"/>
        <v>0</v>
      </c>
      <c r="F233" s="208"/>
      <c r="G233" s="207">
        <f t="shared" si="18"/>
        <v>0</v>
      </c>
      <c r="H233" s="209">
        <f t="shared" si="19"/>
        <v>0</v>
      </c>
      <c r="I233" s="210"/>
      <c r="J233" s="197"/>
      <c r="K233" s="196"/>
    </row>
    <row r="234" spans="1:11">
      <c r="A234" s="196"/>
      <c r="B234" s="211" t="str">
        <f t="shared" si="15"/>
        <v/>
      </c>
      <c r="C234" s="207">
        <f t="shared" si="16"/>
        <v>0</v>
      </c>
      <c r="D234" s="207">
        <f>IF(C234=0,0,IF($E$15="",IF(C234*#REF!&lt;#REF!,#REF!,C234*#REF!),$E$15))</f>
        <v>0</v>
      </c>
      <c r="E234" s="207">
        <f t="shared" si="17"/>
        <v>0</v>
      </c>
      <c r="F234" s="208"/>
      <c r="G234" s="207">
        <f t="shared" si="18"/>
        <v>0</v>
      </c>
      <c r="H234" s="209">
        <f t="shared" si="19"/>
        <v>0</v>
      </c>
      <c r="I234" s="210"/>
      <c r="J234" s="197"/>
      <c r="K234" s="196"/>
    </row>
    <row r="235" spans="1:11">
      <c r="A235" s="196"/>
      <c r="B235" s="211" t="str">
        <f t="shared" si="15"/>
        <v/>
      </c>
      <c r="C235" s="207">
        <f t="shared" si="16"/>
        <v>0</v>
      </c>
      <c r="D235" s="207">
        <f>IF(C235=0,0,IF($E$15="",IF(C235*#REF!&lt;#REF!,#REF!,C235*#REF!),$E$15))</f>
        <v>0</v>
      </c>
      <c r="E235" s="207">
        <f t="shared" si="17"/>
        <v>0</v>
      </c>
      <c r="F235" s="208"/>
      <c r="G235" s="207">
        <f t="shared" si="18"/>
        <v>0</v>
      </c>
      <c r="H235" s="209">
        <f t="shared" si="19"/>
        <v>0</v>
      </c>
      <c r="I235" s="210"/>
      <c r="J235" s="197"/>
      <c r="K235" s="196"/>
    </row>
    <row r="236" spans="1:11">
      <c r="A236" s="196"/>
      <c r="B236" s="211" t="str">
        <f t="shared" si="15"/>
        <v/>
      </c>
      <c r="C236" s="207">
        <f t="shared" si="16"/>
        <v>0</v>
      </c>
      <c r="D236" s="207">
        <f>IF(C236=0,0,IF($E$15="",IF(C236*#REF!&lt;#REF!,#REF!,C236*#REF!),$E$15))</f>
        <v>0</v>
      </c>
      <c r="E236" s="207">
        <f t="shared" si="17"/>
        <v>0</v>
      </c>
      <c r="F236" s="208"/>
      <c r="G236" s="207">
        <f t="shared" si="18"/>
        <v>0</v>
      </c>
      <c r="H236" s="209">
        <f t="shared" si="19"/>
        <v>0</v>
      </c>
      <c r="I236" s="210"/>
      <c r="J236" s="197"/>
      <c r="K236" s="196"/>
    </row>
    <row r="237" spans="1:11">
      <c r="A237" s="196"/>
      <c r="B237" s="211" t="str">
        <f t="shared" si="15"/>
        <v/>
      </c>
      <c r="C237" s="207">
        <f t="shared" si="16"/>
        <v>0</v>
      </c>
      <c r="D237" s="207">
        <f>IF(C237=0,0,IF($E$15="",IF(C237*#REF!&lt;#REF!,#REF!,C237*#REF!),$E$15))</f>
        <v>0</v>
      </c>
      <c r="E237" s="207">
        <f t="shared" si="17"/>
        <v>0</v>
      </c>
      <c r="F237" s="208"/>
      <c r="G237" s="207">
        <f t="shared" si="18"/>
        <v>0</v>
      </c>
      <c r="H237" s="209">
        <f t="shared" si="19"/>
        <v>0</v>
      </c>
      <c r="I237" s="210"/>
      <c r="J237" s="197"/>
      <c r="K237" s="196"/>
    </row>
    <row r="238" spans="1:11">
      <c r="A238" s="196"/>
      <c r="B238" s="211" t="str">
        <f t="shared" si="15"/>
        <v/>
      </c>
      <c r="C238" s="207">
        <f t="shared" si="16"/>
        <v>0</v>
      </c>
      <c r="D238" s="207">
        <f>IF(C238=0,0,IF($E$15="",IF(C238*#REF!&lt;#REF!,#REF!,C238*#REF!),$E$15))</f>
        <v>0</v>
      </c>
      <c r="E238" s="207">
        <f t="shared" si="17"/>
        <v>0</v>
      </c>
      <c r="F238" s="208"/>
      <c r="G238" s="207">
        <f t="shared" si="18"/>
        <v>0</v>
      </c>
      <c r="H238" s="209">
        <f t="shared" si="19"/>
        <v>0</v>
      </c>
      <c r="I238" s="210"/>
      <c r="J238" s="197"/>
      <c r="K238" s="196"/>
    </row>
    <row r="239" spans="1:11">
      <c r="A239" s="196"/>
      <c r="B239" s="211" t="str">
        <f t="shared" si="15"/>
        <v/>
      </c>
      <c r="C239" s="207">
        <f t="shared" si="16"/>
        <v>0</v>
      </c>
      <c r="D239" s="207">
        <f>IF(C239=0,0,IF($E$15="",IF(C239*#REF!&lt;#REF!,#REF!,C239*#REF!),$E$15))</f>
        <v>0</v>
      </c>
      <c r="E239" s="207">
        <f t="shared" si="17"/>
        <v>0</v>
      </c>
      <c r="F239" s="208"/>
      <c r="G239" s="207">
        <f t="shared" si="18"/>
        <v>0</v>
      </c>
      <c r="H239" s="209">
        <f t="shared" si="19"/>
        <v>0</v>
      </c>
      <c r="I239" s="210"/>
      <c r="J239" s="197"/>
      <c r="K239" s="196"/>
    </row>
    <row r="240" spans="1:11">
      <c r="A240" s="196"/>
      <c r="B240" s="211" t="str">
        <f t="shared" si="15"/>
        <v/>
      </c>
      <c r="C240" s="207">
        <f t="shared" si="16"/>
        <v>0</v>
      </c>
      <c r="D240" s="207">
        <f>IF(C240=0,0,IF($E$15="",IF(C240*#REF!&lt;#REF!,#REF!,C240*#REF!),$E$15))</f>
        <v>0</v>
      </c>
      <c r="E240" s="207">
        <f t="shared" si="17"/>
        <v>0</v>
      </c>
      <c r="F240" s="208"/>
      <c r="G240" s="207">
        <f t="shared" si="18"/>
        <v>0</v>
      </c>
      <c r="H240" s="209">
        <f t="shared" si="19"/>
        <v>0</v>
      </c>
      <c r="I240" s="210"/>
      <c r="J240" s="197"/>
      <c r="K240" s="196"/>
    </row>
    <row r="241" spans="1:11">
      <c r="A241" s="196"/>
      <c r="B241" s="211" t="str">
        <f t="shared" si="15"/>
        <v/>
      </c>
      <c r="C241" s="207">
        <f t="shared" si="16"/>
        <v>0</v>
      </c>
      <c r="D241" s="207">
        <f>IF(C241=0,0,IF($E$15="",IF(C241*#REF!&lt;#REF!,#REF!,C241*#REF!),$E$15))</f>
        <v>0</v>
      </c>
      <c r="E241" s="207">
        <f t="shared" si="17"/>
        <v>0</v>
      </c>
      <c r="F241" s="208"/>
      <c r="G241" s="207">
        <f t="shared" si="18"/>
        <v>0</v>
      </c>
      <c r="H241" s="209">
        <f t="shared" si="19"/>
        <v>0</v>
      </c>
      <c r="I241" s="210"/>
      <c r="J241" s="197"/>
      <c r="K241" s="196"/>
    </row>
    <row r="242" spans="1:11">
      <c r="A242" s="196"/>
      <c r="B242" s="211" t="str">
        <f t="shared" si="15"/>
        <v/>
      </c>
      <c r="C242" s="207">
        <f t="shared" si="16"/>
        <v>0</v>
      </c>
      <c r="D242" s="207">
        <f>IF(C242=0,0,IF($E$15="",IF(C242*#REF!&lt;#REF!,#REF!,C242*#REF!),$E$15))</f>
        <v>0</v>
      </c>
      <c r="E242" s="207">
        <f t="shared" si="17"/>
        <v>0</v>
      </c>
      <c r="F242" s="208"/>
      <c r="G242" s="207">
        <f t="shared" si="18"/>
        <v>0</v>
      </c>
      <c r="H242" s="209">
        <f t="shared" si="19"/>
        <v>0</v>
      </c>
      <c r="I242" s="210"/>
      <c r="J242" s="197"/>
      <c r="K242" s="196"/>
    </row>
    <row r="243" spans="1:11">
      <c r="A243" s="196"/>
      <c r="B243" s="211" t="str">
        <f t="shared" si="15"/>
        <v/>
      </c>
      <c r="C243" s="207">
        <f t="shared" si="16"/>
        <v>0</v>
      </c>
      <c r="D243" s="207">
        <f>IF(C243=0,0,IF($E$15="",IF(C243*#REF!&lt;#REF!,#REF!,C243*#REF!),$E$15))</f>
        <v>0</v>
      </c>
      <c r="E243" s="207">
        <f t="shared" si="17"/>
        <v>0</v>
      </c>
      <c r="F243" s="208"/>
      <c r="G243" s="207">
        <f t="shared" si="18"/>
        <v>0</v>
      </c>
      <c r="H243" s="209">
        <f t="shared" si="19"/>
        <v>0</v>
      </c>
      <c r="I243" s="210"/>
      <c r="J243" s="197"/>
      <c r="K243" s="196"/>
    </row>
    <row r="244" spans="1:11">
      <c r="A244" s="196"/>
      <c r="B244" s="211" t="str">
        <f t="shared" si="15"/>
        <v/>
      </c>
      <c r="C244" s="207">
        <f t="shared" si="16"/>
        <v>0</v>
      </c>
      <c r="D244" s="207">
        <f>IF(C244=0,0,IF($E$15="",IF(C244*#REF!&lt;#REF!,#REF!,C244*#REF!),$E$15))</f>
        <v>0</v>
      </c>
      <c r="E244" s="207">
        <f t="shared" si="17"/>
        <v>0</v>
      </c>
      <c r="F244" s="208"/>
      <c r="G244" s="207">
        <f t="shared" si="18"/>
        <v>0</v>
      </c>
      <c r="H244" s="209">
        <f t="shared" si="19"/>
        <v>0</v>
      </c>
      <c r="I244" s="210"/>
      <c r="J244" s="197"/>
      <c r="K244" s="196"/>
    </row>
    <row r="245" spans="1:11">
      <c r="A245" s="196"/>
      <c r="B245" s="211" t="str">
        <f t="shared" ref="B245:B308" si="20">IF(H244&lt;=0,"",B244+1)</f>
        <v/>
      </c>
      <c r="C245" s="207">
        <f t="shared" ref="C245:C308" si="21">H244</f>
        <v>0</v>
      </c>
      <c r="D245" s="207">
        <f>IF(C245=0,0,IF($E$15="",IF(C245*#REF!&lt;#REF!,#REF!,C245*#REF!),$E$15))</f>
        <v>0</v>
      </c>
      <c r="E245" s="207">
        <f t="shared" si="17"/>
        <v>0</v>
      </c>
      <c r="F245" s="208"/>
      <c r="G245" s="207">
        <f t="shared" si="18"/>
        <v>0</v>
      </c>
      <c r="H245" s="209">
        <f t="shared" si="19"/>
        <v>0</v>
      </c>
      <c r="I245" s="210"/>
      <c r="J245" s="197"/>
      <c r="K245" s="196"/>
    </row>
    <row r="246" spans="1:11">
      <c r="A246" s="196"/>
      <c r="B246" s="211" t="str">
        <f t="shared" si="20"/>
        <v/>
      </c>
      <c r="C246" s="207">
        <f t="shared" si="21"/>
        <v>0</v>
      </c>
      <c r="D246" s="207">
        <f>IF(C246=0,0,IF($E$15="",IF(C246*#REF!&lt;#REF!,#REF!,C246*#REF!),$E$15))</f>
        <v>0</v>
      </c>
      <c r="E246" s="207">
        <f t="shared" si="17"/>
        <v>0</v>
      </c>
      <c r="F246" s="208"/>
      <c r="G246" s="207">
        <f t="shared" si="18"/>
        <v>0</v>
      </c>
      <c r="H246" s="209">
        <f t="shared" si="19"/>
        <v>0</v>
      </c>
      <c r="I246" s="210"/>
      <c r="J246" s="197"/>
      <c r="K246" s="196"/>
    </row>
    <row r="247" spans="1:11">
      <c r="A247" s="196"/>
      <c r="B247" s="211" t="str">
        <f t="shared" si="20"/>
        <v/>
      </c>
      <c r="C247" s="207">
        <f t="shared" si="21"/>
        <v>0</v>
      </c>
      <c r="D247" s="207">
        <f>IF(C247=0,0,IF($E$15="",IF(C247*#REF!&lt;#REF!,#REF!,C247*#REF!),$E$15))</f>
        <v>0</v>
      </c>
      <c r="E247" s="207">
        <f t="shared" si="17"/>
        <v>0</v>
      </c>
      <c r="F247" s="208"/>
      <c r="G247" s="207">
        <f t="shared" si="18"/>
        <v>0</v>
      </c>
      <c r="H247" s="209">
        <f t="shared" si="19"/>
        <v>0</v>
      </c>
      <c r="I247" s="210"/>
      <c r="J247" s="197"/>
      <c r="K247" s="196"/>
    </row>
    <row r="248" spans="1:11">
      <c r="A248" s="196"/>
      <c r="B248" s="211" t="str">
        <f t="shared" si="20"/>
        <v/>
      </c>
      <c r="C248" s="207">
        <f t="shared" si="21"/>
        <v>0</v>
      </c>
      <c r="D248" s="207">
        <f>IF(C248=0,0,IF($E$15="",IF(C248*#REF!&lt;#REF!,#REF!,C248*#REF!),$E$15))</f>
        <v>0</v>
      </c>
      <c r="E248" s="207">
        <f t="shared" si="17"/>
        <v>0</v>
      </c>
      <c r="F248" s="208"/>
      <c r="G248" s="207">
        <f t="shared" si="18"/>
        <v>0</v>
      </c>
      <c r="H248" s="209">
        <f t="shared" si="19"/>
        <v>0</v>
      </c>
      <c r="I248" s="210"/>
      <c r="J248" s="197"/>
      <c r="K248" s="196"/>
    </row>
    <row r="249" spans="1:11">
      <c r="A249" s="196"/>
      <c r="B249" s="211" t="str">
        <f t="shared" si="20"/>
        <v/>
      </c>
      <c r="C249" s="207">
        <f t="shared" si="21"/>
        <v>0</v>
      </c>
      <c r="D249" s="207">
        <f>IF(C249=0,0,IF($E$15="",IF(C249*#REF!&lt;#REF!,#REF!,C249*#REF!),$E$15))</f>
        <v>0</v>
      </c>
      <c r="E249" s="207">
        <f t="shared" si="17"/>
        <v>0</v>
      </c>
      <c r="F249" s="208"/>
      <c r="G249" s="207">
        <f t="shared" si="18"/>
        <v>0</v>
      </c>
      <c r="H249" s="209">
        <f t="shared" si="19"/>
        <v>0</v>
      </c>
      <c r="I249" s="210"/>
      <c r="J249" s="197"/>
      <c r="K249" s="196"/>
    </row>
    <row r="250" spans="1:11">
      <c r="A250" s="196"/>
      <c r="B250" s="211" t="str">
        <f t="shared" si="20"/>
        <v/>
      </c>
      <c r="C250" s="207">
        <f t="shared" si="21"/>
        <v>0</v>
      </c>
      <c r="D250" s="207">
        <f>IF(C250=0,0,IF($E$15="",IF(C250*#REF!&lt;#REF!,#REF!,C250*#REF!),$E$15))</f>
        <v>0</v>
      </c>
      <c r="E250" s="207">
        <f t="shared" si="17"/>
        <v>0</v>
      </c>
      <c r="F250" s="208"/>
      <c r="G250" s="207">
        <f t="shared" si="18"/>
        <v>0</v>
      </c>
      <c r="H250" s="209">
        <f t="shared" si="19"/>
        <v>0</v>
      </c>
      <c r="I250" s="210"/>
      <c r="J250" s="197"/>
      <c r="K250" s="196"/>
    </row>
    <row r="251" spans="1:11">
      <c r="A251" s="196"/>
      <c r="B251" s="211" t="str">
        <f t="shared" si="20"/>
        <v/>
      </c>
      <c r="C251" s="207">
        <f t="shared" si="21"/>
        <v>0</v>
      </c>
      <c r="D251" s="207">
        <f>IF(C251=0,0,IF($E$15="",IF(C251*#REF!&lt;#REF!,#REF!,C251*#REF!),$E$15))</f>
        <v>0</v>
      </c>
      <c r="E251" s="207">
        <f t="shared" si="17"/>
        <v>0</v>
      </c>
      <c r="F251" s="208"/>
      <c r="G251" s="207">
        <f t="shared" si="18"/>
        <v>0</v>
      </c>
      <c r="H251" s="209">
        <f t="shared" si="19"/>
        <v>0</v>
      </c>
      <c r="I251" s="210"/>
      <c r="J251" s="197"/>
      <c r="K251" s="196"/>
    </row>
    <row r="252" spans="1:11">
      <c r="A252" s="196"/>
      <c r="B252" s="211" t="str">
        <f t="shared" si="20"/>
        <v/>
      </c>
      <c r="C252" s="207">
        <f t="shared" si="21"/>
        <v>0</v>
      </c>
      <c r="D252" s="207">
        <f>IF(C252=0,0,IF($E$15="",IF(C252*#REF!&lt;#REF!,#REF!,C252*#REF!),$E$15))</f>
        <v>0</v>
      </c>
      <c r="E252" s="207">
        <f t="shared" si="17"/>
        <v>0</v>
      </c>
      <c r="F252" s="208"/>
      <c r="G252" s="207">
        <f t="shared" si="18"/>
        <v>0</v>
      </c>
      <c r="H252" s="209">
        <f t="shared" si="19"/>
        <v>0</v>
      </c>
      <c r="I252" s="210"/>
      <c r="J252" s="197"/>
      <c r="K252" s="196"/>
    </row>
    <row r="253" spans="1:11">
      <c r="A253" s="196"/>
      <c r="B253" s="211" t="str">
        <f t="shared" si="20"/>
        <v/>
      </c>
      <c r="C253" s="207">
        <f t="shared" si="21"/>
        <v>0</v>
      </c>
      <c r="D253" s="207">
        <f>IF(C253=0,0,IF($E$15="",IF(C253*#REF!&lt;#REF!,#REF!,C253*#REF!),$E$15))</f>
        <v>0</v>
      </c>
      <c r="E253" s="207">
        <f t="shared" si="17"/>
        <v>0</v>
      </c>
      <c r="F253" s="208"/>
      <c r="G253" s="207">
        <f t="shared" si="18"/>
        <v>0</v>
      </c>
      <c r="H253" s="209">
        <f t="shared" si="19"/>
        <v>0</v>
      </c>
      <c r="I253" s="210"/>
      <c r="J253" s="197"/>
      <c r="K253" s="196"/>
    </row>
    <row r="254" spans="1:11">
      <c r="A254" s="196"/>
      <c r="B254" s="211" t="str">
        <f t="shared" si="20"/>
        <v/>
      </c>
      <c r="C254" s="207">
        <f t="shared" si="21"/>
        <v>0</v>
      </c>
      <c r="D254" s="207">
        <f>IF(C254=0,0,IF($E$15="",IF(C254*#REF!&lt;#REF!,#REF!,C254*#REF!),$E$15))</f>
        <v>0</v>
      </c>
      <c r="E254" s="207">
        <f t="shared" si="17"/>
        <v>0</v>
      </c>
      <c r="F254" s="208"/>
      <c r="G254" s="207">
        <f t="shared" si="18"/>
        <v>0</v>
      </c>
      <c r="H254" s="209">
        <f t="shared" si="19"/>
        <v>0</v>
      </c>
      <c r="I254" s="210"/>
      <c r="J254" s="197"/>
      <c r="K254" s="196"/>
    </row>
    <row r="255" spans="1:11">
      <c r="A255" s="196"/>
      <c r="B255" s="211" t="str">
        <f t="shared" si="20"/>
        <v/>
      </c>
      <c r="C255" s="207">
        <f t="shared" si="21"/>
        <v>0</v>
      </c>
      <c r="D255" s="207">
        <f>IF(C255=0,0,IF($E$15="",IF(C255*#REF!&lt;#REF!,#REF!,C255*#REF!),$E$15))</f>
        <v>0</v>
      </c>
      <c r="E255" s="207">
        <f t="shared" si="17"/>
        <v>0</v>
      </c>
      <c r="F255" s="208"/>
      <c r="G255" s="207">
        <f t="shared" si="18"/>
        <v>0</v>
      </c>
      <c r="H255" s="209">
        <f t="shared" si="19"/>
        <v>0</v>
      </c>
      <c r="I255" s="210"/>
      <c r="J255" s="197"/>
      <c r="K255" s="196"/>
    </row>
    <row r="256" spans="1:11">
      <c r="A256" s="196"/>
      <c r="B256" s="211" t="str">
        <f t="shared" si="20"/>
        <v/>
      </c>
      <c r="C256" s="207">
        <f t="shared" si="21"/>
        <v>0</v>
      </c>
      <c r="D256" s="207">
        <f>IF(C256=0,0,IF($E$15="",IF(C256*#REF!&lt;#REF!,#REF!,C256*#REF!),$E$15))</f>
        <v>0</v>
      </c>
      <c r="E256" s="207">
        <f t="shared" si="17"/>
        <v>0</v>
      </c>
      <c r="F256" s="208"/>
      <c r="G256" s="207">
        <f t="shared" si="18"/>
        <v>0</v>
      </c>
      <c r="H256" s="209">
        <f t="shared" si="19"/>
        <v>0</v>
      </c>
      <c r="I256" s="210"/>
      <c r="J256" s="197"/>
      <c r="K256" s="196"/>
    </row>
    <row r="257" spans="1:11">
      <c r="A257" s="196"/>
      <c r="B257" s="211" t="str">
        <f t="shared" si="20"/>
        <v/>
      </c>
      <c r="C257" s="207">
        <f t="shared" si="21"/>
        <v>0</v>
      </c>
      <c r="D257" s="207">
        <f>IF(C257=0,0,IF($E$15="",IF(C257*#REF!&lt;#REF!,#REF!,C257*#REF!),$E$15))</f>
        <v>0</v>
      </c>
      <c r="E257" s="207">
        <f t="shared" si="17"/>
        <v>0</v>
      </c>
      <c r="F257" s="208"/>
      <c r="G257" s="207">
        <f t="shared" si="18"/>
        <v>0</v>
      </c>
      <c r="H257" s="209">
        <f t="shared" si="19"/>
        <v>0</v>
      </c>
      <c r="I257" s="210"/>
      <c r="J257" s="197"/>
      <c r="K257" s="196"/>
    </row>
    <row r="258" spans="1:11">
      <c r="A258" s="196"/>
      <c r="B258" s="211" t="str">
        <f t="shared" si="20"/>
        <v/>
      </c>
      <c r="C258" s="207">
        <f t="shared" si="21"/>
        <v>0</v>
      </c>
      <c r="D258" s="207">
        <f>IF(C258=0,0,IF($E$15="",IF(C258*#REF!&lt;#REF!,#REF!,C258*#REF!),$E$15))</f>
        <v>0</v>
      </c>
      <c r="E258" s="207">
        <f t="shared" si="17"/>
        <v>0</v>
      </c>
      <c r="F258" s="208"/>
      <c r="G258" s="207">
        <f t="shared" si="18"/>
        <v>0</v>
      </c>
      <c r="H258" s="209">
        <f t="shared" si="19"/>
        <v>0</v>
      </c>
      <c r="I258" s="210"/>
      <c r="J258" s="197"/>
      <c r="K258" s="196"/>
    </row>
    <row r="259" spans="1:11">
      <c r="A259" s="196"/>
      <c r="B259" s="211" t="str">
        <f t="shared" si="20"/>
        <v/>
      </c>
      <c r="C259" s="207">
        <f t="shared" si="21"/>
        <v>0</v>
      </c>
      <c r="D259" s="207">
        <f>IF(C259=0,0,IF($E$15="",IF(C259*#REF!&lt;#REF!,#REF!,C259*#REF!),$E$15))</f>
        <v>0</v>
      </c>
      <c r="E259" s="207">
        <f t="shared" si="17"/>
        <v>0</v>
      </c>
      <c r="F259" s="208"/>
      <c r="G259" s="207">
        <f t="shared" si="18"/>
        <v>0</v>
      </c>
      <c r="H259" s="209">
        <f t="shared" si="19"/>
        <v>0</v>
      </c>
      <c r="I259" s="210"/>
      <c r="J259" s="197"/>
      <c r="K259" s="196"/>
    </row>
    <row r="260" spans="1:11">
      <c r="A260" s="196"/>
      <c r="B260" s="211" t="str">
        <f t="shared" si="20"/>
        <v/>
      </c>
      <c r="C260" s="207">
        <f t="shared" si="21"/>
        <v>0</v>
      </c>
      <c r="D260" s="207">
        <f>IF(C260=0,0,IF($E$15="",IF(C260*#REF!&lt;#REF!,#REF!,C260*#REF!),$E$15))</f>
        <v>0</v>
      </c>
      <c r="E260" s="207">
        <f t="shared" si="17"/>
        <v>0</v>
      </c>
      <c r="F260" s="208"/>
      <c r="G260" s="207">
        <f t="shared" si="18"/>
        <v>0</v>
      </c>
      <c r="H260" s="209">
        <f t="shared" si="19"/>
        <v>0</v>
      </c>
      <c r="I260" s="210"/>
      <c r="J260" s="197"/>
      <c r="K260" s="196"/>
    </row>
    <row r="261" spans="1:11">
      <c r="A261" s="196"/>
      <c r="B261" s="211" t="str">
        <f t="shared" si="20"/>
        <v/>
      </c>
      <c r="C261" s="207">
        <f t="shared" si="21"/>
        <v>0</v>
      </c>
      <c r="D261" s="207">
        <f>IF(C261=0,0,IF($E$15="",IF(C261*#REF!&lt;#REF!,#REF!,C261*#REF!),$E$15))</f>
        <v>0</v>
      </c>
      <c r="E261" s="207">
        <f t="shared" si="17"/>
        <v>0</v>
      </c>
      <c r="F261" s="208"/>
      <c r="G261" s="207">
        <f t="shared" si="18"/>
        <v>0</v>
      </c>
      <c r="H261" s="209">
        <f t="shared" si="19"/>
        <v>0</v>
      </c>
      <c r="I261" s="210"/>
      <c r="J261" s="197"/>
      <c r="K261" s="196"/>
    </row>
    <row r="262" spans="1:11">
      <c r="A262" s="196"/>
      <c r="B262" s="211" t="str">
        <f t="shared" si="20"/>
        <v/>
      </c>
      <c r="C262" s="207">
        <f t="shared" si="21"/>
        <v>0</v>
      </c>
      <c r="D262" s="207">
        <f>IF(C262=0,0,IF($E$15="",IF(C262*#REF!&lt;#REF!,#REF!,C262*#REF!),$E$15))</f>
        <v>0</v>
      </c>
      <c r="E262" s="207">
        <f t="shared" si="17"/>
        <v>0</v>
      </c>
      <c r="F262" s="208"/>
      <c r="G262" s="207">
        <f t="shared" si="18"/>
        <v>0</v>
      </c>
      <c r="H262" s="209">
        <f t="shared" si="19"/>
        <v>0</v>
      </c>
      <c r="I262" s="210"/>
      <c r="J262" s="197"/>
      <c r="K262" s="196"/>
    </row>
    <row r="263" spans="1:11">
      <c r="A263" s="196"/>
      <c r="B263" s="211" t="str">
        <f t="shared" si="20"/>
        <v/>
      </c>
      <c r="C263" s="207">
        <f t="shared" si="21"/>
        <v>0</v>
      </c>
      <c r="D263" s="207">
        <f>IF(C263=0,0,IF($E$15="",IF(C263*#REF!&lt;#REF!,#REF!,C263*#REF!),$E$15))</f>
        <v>0</v>
      </c>
      <c r="E263" s="207">
        <f t="shared" si="17"/>
        <v>0</v>
      </c>
      <c r="F263" s="208"/>
      <c r="G263" s="207">
        <f t="shared" si="18"/>
        <v>0</v>
      </c>
      <c r="H263" s="209">
        <f t="shared" si="19"/>
        <v>0</v>
      </c>
      <c r="I263" s="210"/>
      <c r="J263" s="197"/>
      <c r="K263" s="196"/>
    </row>
    <row r="264" spans="1:11">
      <c r="A264" s="196"/>
      <c r="B264" s="211" t="str">
        <f t="shared" si="20"/>
        <v/>
      </c>
      <c r="C264" s="207">
        <f t="shared" si="21"/>
        <v>0</v>
      </c>
      <c r="D264" s="207">
        <f>IF(C264=0,0,IF($E$15="",IF(C264*#REF!&lt;#REF!,#REF!,C264*#REF!),$E$15))</f>
        <v>0</v>
      </c>
      <c r="E264" s="207">
        <f t="shared" si="17"/>
        <v>0</v>
      </c>
      <c r="F264" s="208"/>
      <c r="G264" s="207">
        <f t="shared" si="18"/>
        <v>0</v>
      </c>
      <c r="H264" s="209">
        <f t="shared" si="19"/>
        <v>0</v>
      </c>
      <c r="I264" s="210"/>
      <c r="J264" s="197"/>
      <c r="K264" s="196"/>
    </row>
    <row r="265" spans="1:11">
      <c r="A265" s="196"/>
      <c r="B265" s="211" t="str">
        <f t="shared" si="20"/>
        <v/>
      </c>
      <c r="C265" s="207">
        <f t="shared" si="21"/>
        <v>0</v>
      </c>
      <c r="D265" s="207">
        <f>IF(C265=0,0,IF($E$15="",IF(C265*#REF!&lt;#REF!,#REF!,C265*#REF!),$E$15))</f>
        <v>0</v>
      </c>
      <c r="E265" s="207">
        <f t="shared" si="17"/>
        <v>0</v>
      </c>
      <c r="F265" s="208"/>
      <c r="G265" s="207">
        <f t="shared" si="18"/>
        <v>0</v>
      </c>
      <c r="H265" s="209">
        <f t="shared" si="19"/>
        <v>0</v>
      </c>
      <c r="I265" s="210"/>
      <c r="J265" s="197"/>
      <c r="K265" s="196"/>
    </row>
    <row r="266" spans="1:11">
      <c r="A266" s="196"/>
      <c r="B266" s="211" t="str">
        <f t="shared" si="20"/>
        <v/>
      </c>
      <c r="C266" s="207">
        <f t="shared" si="21"/>
        <v>0</v>
      </c>
      <c r="D266" s="207">
        <f>IF(C266=0,0,IF($E$15="",IF(C266*#REF!&lt;#REF!,#REF!,C266*#REF!),$E$15))</f>
        <v>0</v>
      </c>
      <c r="E266" s="207">
        <f t="shared" si="17"/>
        <v>0</v>
      </c>
      <c r="F266" s="208"/>
      <c r="G266" s="207">
        <f t="shared" si="18"/>
        <v>0</v>
      </c>
      <c r="H266" s="209">
        <f t="shared" si="19"/>
        <v>0</v>
      </c>
      <c r="I266" s="210"/>
      <c r="J266" s="197"/>
      <c r="K266" s="196"/>
    </row>
    <row r="267" spans="1:11">
      <c r="A267" s="196"/>
      <c r="B267" s="211" t="str">
        <f t="shared" si="20"/>
        <v/>
      </c>
      <c r="C267" s="207">
        <f t="shared" si="21"/>
        <v>0</v>
      </c>
      <c r="D267" s="207">
        <f>IF(C267=0,0,IF($E$15="",IF(C267*#REF!&lt;#REF!,#REF!,C267*#REF!),$E$15))</f>
        <v>0</v>
      </c>
      <c r="E267" s="207">
        <f t="shared" si="17"/>
        <v>0</v>
      </c>
      <c r="F267" s="208"/>
      <c r="G267" s="207">
        <f t="shared" si="18"/>
        <v>0</v>
      </c>
      <c r="H267" s="209">
        <f t="shared" si="19"/>
        <v>0</v>
      </c>
      <c r="I267" s="210"/>
      <c r="J267" s="197"/>
      <c r="K267" s="196"/>
    </row>
    <row r="268" spans="1:11">
      <c r="A268" s="196"/>
      <c r="B268" s="211" t="str">
        <f t="shared" si="20"/>
        <v/>
      </c>
      <c r="C268" s="207">
        <f t="shared" si="21"/>
        <v>0</v>
      </c>
      <c r="D268" s="207">
        <f>IF(C268=0,0,IF($E$15="",IF(C268*#REF!&lt;#REF!,#REF!,C268*#REF!),$E$15))</f>
        <v>0</v>
      </c>
      <c r="E268" s="207">
        <f t="shared" si="17"/>
        <v>0</v>
      </c>
      <c r="F268" s="208"/>
      <c r="G268" s="207">
        <f t="shared" si="18"/>
        <v>0</v>
      </c>
      <c r="H268" s="209">
        <f t="shared" si="19"/>
        <v>0</v>
      </c>
      <c r="I268" s="210"/>
      <c r="J268" s="197"/>
      <c r="K268" s="196"/>
    </row>
    <row r="269" spans="1:11">
      <c r="A269" s="196"/>
      <c r="B269" s="211" t="str">
        <f t="shared" si="20"/>
        <v/>
      </c>
      <c r="C269" s="207">
        <f t="shared" si="21"/>
        <v>0</v>
      </c>
      <c r="D269" s="207">
        <f>IF(C269=0,0,IF($E$15="",IF(C269*#REF!&lt;#REF!,#REF!,C269*#REF!),$E$15))</f>
        <v>0</v>
      </c>
      <c r="E269" s="207">
        <f t="shared" si="17"/>
        <v>0</v>
      </c>
      <c r="F269" s="208"/>
      <c r="G269" s="207">
        <f t="shared" si="18"/>
        <v>0</v>
      </c>
      <c r="H269" s="209">
        <f t="shared" si="19"/>
        <v>0</v>
      </c>
      <c r="I269" s="210"/>
      <c r="J269" s="197"/>
      <c r="K269" s="196"/>
    </row>
    <row r="270" spans="1:11">
      <c r="A270" s="196"/>
      <c r="B270" s="211" t="str">
        <f t="shared" si="20"/>
        <v/>
      </c>
      <c r="C270" s="207">
        <f t="shared" si="21"/>
        <v>0</v>
      </c>
      <c r="D270" s="207">
        <f>IF(C270=0,0,IF($E$15="",IF(C270*#REF!&lt;#REF!,#REF!,C270*#REF!),$E$15))</f>
        <v>0</v>
      </c>
      <c r="E270" s="207">
        <f t="shared" si="17"/>
        <v>0</v>
      </c>
      <c r="F270" s="208"/>
      <c r="G270" s="207">
        <f t="shared" si="18"/>
        <v>0</v>
      </c>
      <c r="H270" s="209">
        <f t="shared" si="19"/>
        <v>0</v>
      </c>
      <c r="I270" s="210"/>
      <c r="J270" s="197"/>
      <c r="K270" s="196"/>
    </row>
    <row r="271" spans="1:11">
      <c r="A271" s="196"/>
      <c r="B271" s="211" t="str">
        <f t="shared" si="20"/>
        <v/>
      </c>
      <c r="C271" s="207">
        <f t="shared" si="21"/>
        <v>0</v>
      </c>
      <c r="D271" s="207">
        <f>IF(C271=0,0,IF($E$15="",IF(C271*#REF!&lt;#REF!,#REF!,C271*#REF!),$E$15))</f>
        <v>0</v>
      </c>
      <c r="E271" s="207">
        <f t="shared" si="17"/>
        <v>0</v>
      </c>
      <c r="F271" s="208"/>
      <c r="G271" s="207">
        <f t="shared" si="18"/>
        <v>0</v>
      </c>
      <c r="H271" s="209">
        <f t="shared" si="19"/>
        <v>0</v>
      </c>
      <c r="I271" s="210"/>
      <c r="J271" s="197"/>
      <c r="K271" s="196"/>
    </row>
    <row r="272" spans="1:11">
      <c r="A272" s="196"/>
      <c r="B272" s="211" t="str">
        <f t="shared" si="20"/>
        <v/>
      </c>
      <c r="C272" s="207">
        <f t="shared" si="21"/>
        <v>0</v>
      </c>
      <c r="D272" s="207">
        <f>IF(C272=0,0,IF($E$15="",IF(C272*#REF!&lt;#REF!,#REF!,C272*#REF!),$E$15))</f>
        <v>0</v>
      </c>
      <c r="E272" s="207">
        <f t="shared" si="17"/>
        <v>0</v>
      </c>
      <c r="F272" s="208"/>
      <c r="G272" s="207">
        <f t="shared" si="18"/>
        <v>0</v>
      </c>
      <c r="H272" s="209">
        <f t="shared" si="19"/>
        <v>0</v>
      </c>
      <c r="I272" s="210"/>
      <c r="J272" s="197"/>
      <c r="K272" s="196"/>
    </row>
    <row r="273" spans="1:11">
      <c r="A273" s="196"/>
      <c r="B273" s="211" t="str">
        <f t="shared" si="20"/>
        <v/>
      </c>
      <c r="C273" s="207">
        <f t="shared" si="21"/>
        <v>0</v>
      </c>
      <c r="D273" s="207">
        <f>IF(C273=0,0,IF($E$15="",IF(C273*#REF!&lt;#REF!,#REF!,C273*#REF!),$E$15))</f>
        <v>0</v>
      </c>
      <c r="E273" s="207">
        <f t="shared" si="17"/>
        <v>0</v>
      </c>
      <c r="F273" s="208"/>
      <c r="G273" s="207">
        <f t="shared" si="18"/>
        <v>0</v>
      </c>
      <c r="H273" s="209">
        <f t="shared" si="19"/>
        <v>0</v>
      </c>
      <c r="I273" s="210"/>
      <c r="J273" s="197"/>
      <c r="K273" s="196"/>
    </row>
    <row r="274" spans="1:11">
      <c r="A274" s="196"/>
      <c r="B274" s="211" t="str">
        <f t="shared" si="20"/>
        <v/>
      </c>
      <c r="C274" s="207">
        <f t="shared" si="21"/>
        <v>0</v>
      </c>
      <c r="D274" s="207">
        <f>IF(C274=0,0,IF($E$15="",IF(C274*#REF!&lt;#REF!,#REF!,C274*#REF!),$E$15))</f>
        <v>0</v>
      </c>
      <c r="E274" s="207">
        <f t="shared" si="17"/>
        <v>0</v>
      </c>
      <c r="F274" s="208"/>
      <c r="G274" s="207">
        <f t="shared" si="18"/>
        <v>0</v>
      </c>
      <c r="H274" s="209">
        <f t="shared" si="19"/>
        <v>0</v>
      </c>
      <c r="I274" s="210"/>
      <c r="J274" s="197"/>
      <c r="K274" s="196"/>
    </row>
    <row r="275" spans="1:11">
      <c r="A275" s="196"/>
      <c r="B275" s="211" t="str">
        <f t="shared" si="20"/>
        <v/>
      </c>
      <c r="C275" s="207">
        <f t="shared" si="21"/>
        <v>0</v>
      </c>
      <c r="D275" s="207">
        <f>IF(C275=0,0,IF($E$15="",IF(C275*#REF!&lt;#REF!,#REF!,C275*#REF!),$E$15))</f>
        <v>0</v>
      </c>
      <c r="E275" s="207">
        <f t="shared" si="17"/>
        <v>0</v>
      </c>
      <c r="F275" s="208"/>
      <c r="G275" s="207">
        <f t="shared" si="18"/>
        <v>0</v>
      </c>
      <c r="H275" s="209">
        <f t="shared" si="19"/>
        <v>0</v>
      </c>
      <c r="I275" s="210"/>
      <c r="J275" s="197"/>
      <c r="K275" s="196"/>
    </row>
    <row r="276" spans="1:11">
      <c r="A276" s="196"/>
      <c r="B276" s="211" t="str">
        <f t="shared" si="20"/>
        <v/>
      </c>
      <c r="C276" s="207">
        <f t="shared" si="21"/>
        <v>0</v>
      </c>
      <c r="D276" s="207">
        <f>IF(C276=0,0,IF($E$15="",IF(C276*#REF!&lt;#REF!,#REF!,C276*#REF!),$E$15))</f>
        <v>0</v>
      </c>
      <c r="E276" s="207">
        <f t="shared" si="17"/>
        <v>0</v>
      </c>
      <c r="F276" s="208"/>
      <c r="G276" s="207">
        <f t="shared" si="18"/>
        <v>0</v>
      </c>
      <c r="H276" s="209">
        <f t="shared" si="19"/>
        <v>0</v>
      </c>
      <c r="I276" s="210"/>
      <c r="J276" s="197"/>
      <c r="K276" s="196"/>
    </row>
    <row r="277" spans="1:11">
      <c r="A277" s="196"/>
      <c r="B277" s="211" t="str">
        <f t="shared" si="20"/>
        <v/>
      </c>
      <c r="C277" s="207">
        <f t="shared" si="21"/>
        <v>0</v>
      </c>
      <c r="D277" s="207">
        <f>IF(C277=0,0,IF($E$15="",IF(C277*#REF!&lt;#REF!,#REF!,C277*#REF!),$E$15))</f>
        <v>0</v>
      </c>
      <c r="E277" s="207">
        <f t="shared" si="17"/>
        <v>0</v>
      </c>
      <c r="F277" s="208"/>
      <c r="G277" s="207">
        <f t="shared" si="18"/>
        <v>0</v>
      </c>
      <c r="H277" s="209">
        <f t="shared" si="19"/>
        <v>0</v>
      </c>
      <c r="I277" s="210"/>
      <c r="J277" s="197"/>
      <c r="K277" s="196"/>
    </row>
    <row r="278" spans="1:11">
      <c r="A278" s="196"/>
      <c r="B278" s="211" t="str">
        <f t="shared" si="20"/>
        <v/>
      </c>
      <c r="C278" s="207">
        <f t="shared" si="21"/>
        <v>0</v>
      </c>
      <c r="D278" s="207">
        <f>IF(C278=0,0,IF($E$15="",IF(C278*#REF!&lt;#REF!,#REF!,C278*#REF!),$E$15))</f>
        <v>0</v>
      </c>
      <c r="E278" s="207">
        <f t="shared" ref="E278:E341" si="22">C278*$E$11/12</f>
        <v>0</v>
      </c>
      <c r="F278" s="208"/>
      <c r="G278" s="207">
        <f t="shared" ref="G278:G341" si="23">IF(C278=0,0,D278-E278)</f>
        <v>0</v>
      </c>
      <c r="H278" s="209">
        <f t="shared" ref="H278:H341" si="24">IF(C278-G278&lt;0,0,C278-G278)</f>
        <v>0</v>
      </c>
      <c r="I278" s="210"/>
      <c r="J278" s="197"/>
      <c r="K278" s="196"/>
    </row>
    <row r="279" spans="1:11">
      <c r="A279" s="196"/>
      <c r="B279" s="211" t="str">
        <f t="shared" si="20"/>
        <v/>
      </c>
      <c r="C279" s="207">
        <f t="shared" si="21"/>
        <v>0</v>
      </c>
      <c r="D279" s="207">
        <f>IF(C279=0,0,IF($E$15="",IF(C279*#REF!&lt;#REF!,#REF!,C279*#REF!),$E$15))</f>
        <v>0</v>
      </c>
      <c r="E279" s="207">
        <f t="shared" si="22"/>
        <v>0</v>
      </c>
      <c r="F279" s="208"/>
      <c r="G279" s="207">
        <f t="shared" si="23"/>
        <v>0</v>
      </c>
      <c r="H279" s="209">
        <f t="shared" si="24"/>
        <v>0</v>
      </c>
      <c r="I279" s="210"/>
      <c r="J279" s="197"/>
      <c r="K279" s="196"/>
    </row>
    <row r="280" spans="1:11">
      <c r="A280" s="196"/>
      <c r="B280" s="211" t="str">
        <f t="shared" si="20"/>
        <v/>
      </c>
      <c r="C280" s="207">
        <f t="shared" si="21"/>
        <v>0</v>
      </c>
      <c r="D280" s="207">
        <f>IF(C280=0,0,IF($E$15="",IF(C280*#REF!&lt;#REF!,#REF!,C280*#REF!),$E$15))</f>
        <v>0</v>
      </c>
      <c r="E280" s="207">
        <f t="shared" si="22"/>
        <v>0</v>
      </c>
      <c r="F280" s="208"/>
      <c r="G280" s="207">
        <f t="shared" si="23"/>
        <v>0</v>
      </c>
      <c r="H280" s="209">
        <f t="shared" si="24"/>
        <v>0</v>
      </c>
      <c r="I280" s="210"/>
      <c r="J280" s="197"/>
      <c r="K280" s="196"/>
    </row>
    <row r="281" spans="1:11">
      <c r="A281" s="196"/>
      <c r="B281" s="211" t="str">
        <f t="shared" si="20"/>
        <v/>
      </c>
      <c r="C281" s="207">
        <f t="shared" si="21"/>
        <v>0</v>
      </c>
      <c r="D281" s="207">
        <f>IF(C281=0,0,IF($E$15="",IF(C281*#REF!&lt;#REF!,#REF!,C281*#REF!),$E$15))</f>
        <v>0</v>
      </c>
      <c r="E281" s="207">
        <f t="shared" si="22"/>
        <v>0</v>
      </c>
      <c r="F281" s="208"/>
      <c r="G281" s="207">
        <f t="shared" si="23"/>
        <v>0</v>
      </c>
      <c r="H281" s="209">
        <f t="shared" si="24"/>
        <v>0</v>
      </c>
      <c r="I281" s="210"/>
      <c r="J281" s="197"/>
      <c r="K281" s="196"/>
    </row>
    <row r="282" spans="1:11">
      <c r="A282" s="196"/>
      <c r="B282" s="211" t="str">
        <f t="shared" si="20"/>
        <v/>
      </c>
      <c r="C282" s="207">
        <f t="shared" si="21"/>
        <v>0</v>
      </c>
      <c r="D282" s="207">
        <f>IF(C282=0,0,IF($E$15="",IF(C282*#REF!&lt;#REF!,#REF!,C282*#REF!),$E$15))</f>
        <v>0</v>
      </c>
      <c r="E282" s="207">
        <f t="shared" si="22"/>
        <v>0</v>
      </c>
      <c r="F282" s="208"/>
      <c r="G282" s="207">
        <f t="shared" si="23"/>
        <v>0</v>
      </c>
      <c r="H282" s="209">
        <f t="shared" si="24"/>
        <v>0</v>
      </c>
      <c r="I282" s="210"/>
      <c r="J282" s="197"/>
      <c r="K282" s="196"/>
    </row>
    <row r="283" spans="1:11">
      <c r="A283" s="196"/>
      <c r="B283" s="211" t="str">
        <f t="shared" si="20"/>
        <v/>
      </c>
      <c r="C283" s="207">
        <f t="shared" si="21"/>
        <v>0</v>
      </c>
      <c r="D283" s="207">
        <f>IF(C283=0,0,IF($E$15="",IF(C283*#REF!&lt;#REF!,#REF!,C283*#REF!),$E$15))</f>
        <v>0</v>
      </c>
      <c r="E283" s="207">
        <f t="shared" si="22"/>
        <v>0</v>
      </c>
      <c r="F283" s="208"/>
      <c r="G283" s="207">
        <f t="shared" si="23"/>
        <v>0</v>
      </c>
      <c r="H283" s="209">
        <f t="shared" si="24"/>
        <v>0</v>
      </c>
      <c r="I283" s="210"/>
      <c r="J283" s="197"/>
      <c r="K283" s="196"/>
    </row>
    <row r="284" spans="1:11">
      <c r="A284" s="196"/>
      <c r="B284" s="211" t="str">
        <f t="shared" si="20"/>
        <v/>
      </c>
      <c r="C284" s="207">
        <f t="shared" si="21"/>
        <v>0</v>
      </c>
      <c r="D284" s="207">
        <f>IF(C284=0,0,IF($E$15="",IF(C284*#REF!&lt;#REF!,#REF!,C284*#REF!),$E$15))</f>
        <v>0</v>
      </c>
      <c r="E284" s="207">
        <f t="shared" si="22"/>
        <v>0</v>
      </c>
      <c r="F284" s="208"/>
      <c r="G284" s="207">
        <f t="shared" si="23"/>
        <v>0</v>
      </c>
      <c r="H284" s="209">
        <f t="shared" si="24"/>
        <v>0</v>
      </c>
      <c r="I284" s="210"/>
      <c r="J284" s="197"/>
      <c r="K284" s="196"/>
    </row>
    <row r="285" spans="1:11">
      <c r="A285" s="196"/>
      <c r="B285" s="211" t="str">
        <f t="shared" si="20"/>
        <v/>
      </c>
      <c r="C285" s="207">
        <f t="shared" si="21"/>
        <v>0</v>
      </c>
      <c r="D285" s="207">
        <f>IF(C285=0,0,IF($E$15="",IF(C285*#REF!&lt;#REF!,#REF!,C285*#REF!),$E$15))</f>
        <v>0</v>
      </c>
      <c r="E285" s="207">
        <f t="shared" si="22"/>
        <v>0</v>
      </c>
      <c r="F285" s="208"/>
      <c r="G285" s="207">
        <f t="shared" si="23"/>
        <v>0</v>
      </c>
      <c r="H285" s="209">
        <f t="shared" si="24"/>
        <v>0</v>
      </c>
      <c r="I285" s="210"/>
      <c r="J285" s="197"/>
      <c r="K285" s="196"/>
    </row>
    <row r="286" spans="1:11">
      <c r="A286" s="196"/>
      <c r="B286" s="211" t="str">
        <f t="shared" si="20"/>
        <v/>
      </c>
      <c r="C286" s="207">
        <f t="shared" si="21"/>
        <v>0</v>
      </c>
      <c r="D286" s="207">
        <f>IF(C286=0,0,IF($E$15="",IF(C286*#REF!&lt;#REF!,#REF!,C286*#REF!),$E$15))</f>
        <v>0</v>
      </c>
      <c r="E286" s="207">
        <f t="shared" si="22"/>
        <v>0</v>
      </c>
      <c r="F286" s="208"/>
      <c r="G286" s="207">
        <f t="shared" si="23"/>
        <v>0</v>
      </c>
      <c r="H286" s="209">
        <f t="shared" si="24"/>
        <v>0</v>
      </c>
      <c r="I286" s="210"/>
      <c r="J286" s="197"/>
      <c r="K286" s="196"/>
    </row>
    <row r="287" spans="1:11">
      <c r="A287" s="196"/>
      <c r="B287" s="211" t="str">
        <f t="shared" si="20"/>
        <v/>
      </c>
      <c r="C287" s="207">
        <f t="shared" si="21"/>
        <v>0</v>
      </c>
      <c r="D287" s="207">
        <f>IF(C287=0,0,IF($E$15="",IF(C287*#REF!&lt;#REF!,#REF!,C287*#REF!),$E$15))</f>
        <v>0</v>
      </c>
      <c r="E287" s="207">
        <f t="shared" si="22"/>
        <v>0</v>
      </c>
      <c r="F287" s="208"/>
      <c r="G287" s="207">
        <f t="shared" si="23"/>
        <v>0</v>
      </c>
      <c r="H287" s="209">
        <f t="shared" si="24"/>
        <v>0</v>
      </c>
      <c r="I287" s="210"/>
      <c r="J287" s="197"/>
      <c r="K287" s="196"/>
    </row>
    <row r="288" spans="1:11">
      <c r="A288" s="196"/>
      <c r="B288" s="211" t="str">
        <f t="shared" si="20"/>
        <v/>
      </c>
      <c r="C288" s="207">
        <f t="shared" si="21"/>
        <v>0</v>
      </c>
      <c r="D288" s="207">
        <f>IF(C288=0,0,IF($E$15="",IF(C288*#REF!&lt;#REF!,#REF!,C288*#REF!),$E$15))</f>
        <v>0</v>
      </c>
      <c r="E288" s="207">
        <f t="shared" si="22"/>
        <v>0</v>
      </c>
      <c r="F288" s="208"/>
      <c r="G288" s="207">
        <f t="shared" si="23"/>
        <v>0</v>
      </c>
      <c r="H288" s="209">
        <f t="shared" si="24"/>
        <v>0</v>
      </c>
      <c r="I288" s="210"/>
      <c r="J288" s="197"/>
      <c r="K288" s="196"/>
    </row>
    <row r="289" spans="1:11">
      <c r="A289" s="196"/>
      <c r="B289" s="211" t="str">
        <f t="shared" si="20"/>
        <v/>
      </c>
      <c r="C289" s="207">
        <f t="shared" si="21"/>
        <v>0</v>
      </c>
      <c r="D289" s="207">
        <f>IF(C289=0,0,IF($E$15="",IF(C289*#REF!&lt;#REF!,#REF!,C289*#REF!),$E$15))</f>
        <v>0</v>
      </c>
      <c r="E289" s="207">
        <f t="shared" si="22"/>
        <v>0</v>
      </c>
      <c r="F289" s="208"/>
      <c r="G289" s="207">
        <f t="shared" si="23"/>
        <v>0</v>
      </c>
      <c r="H289" s="209">
        <f t="shared" si="24"/>
        <v>0</v>
      </c>
      <c r="I289" s="210"/>
      <c r="J289" s="197"/>
      <c r="K289" s="196"/>
    </row>
    <row r="290" spans="1:11">
      <c r="A290" s="196"/>
      <c r="B290" s="211" t="str">
        <f t="shared" si="20"/>
        <v/>
      </c>
      <c r="C290" s="207">
        <f t="shared" si="21"/>
        <v>0</v>
      </c>
      <c r="D290" s="207">
        <f>IF(C290=0,0,IF($E$15="",IF(C290*#REF!&lt;#REF!,#REF!,C290*#REF!),$E$15))</f>
        <v>0</v>
      </c>
      <c r="E290" s="207">
        <f t="shared" si="22"/>
        <v>0</v>
      </c>
      <c r="F290" s="208"/>
      <c r="G290" s="207">
        <f t="shared" si="23"/>
        <v>0</v>
      </c>
      <c r="H290" s="209">
        <f t="shared" si="24"/>
        <v>0</v>
      </c>
      <c r="I290" s="210"/>
      <c r="J290" s="197"/>
      <c r="K290" s="196"/>
    </row>
    <row r="291" spans="1:11">
      <c r="A291" s="196"/>
      <c r="B291" s="211" t="str">
        <f t="shared" si="20"/>
        <v/>
      </c>
      <c r="C291" s="207">
        <f t="shared" si="21"/>
        <v>0</v>
      </c>
      <c r="D291" s="207">
        <f>IF(C291=0,0,IF($E$15="",IF(C291*#REF!&lt;#REF!,#REF!,C291*#REF!),$E$15))</f>
        <v>0</v>
      </c>
      <c r="E291" s="207">
        <f t="shared" si="22"/>
        <v>0</v>
      </c>
      <c r="F291" s="208"/>
      <c r="G291" s="207">
        <f t="shared" si="23"/>
        <v>0</v>
      </c>
      <c r="H291" s="209">
        <f t="shared" si="24"/>
        <v>0</v>
      </c>
      <c r="I291" s="210"/>
      <c r="J291" s="197"/>
      <c r="K291" s="196"/>
    </row>
    <row r="292" spans="1:11">
      <c r="A292" s="196"/>
      <c r="B292" s="211" t="str">
        <f t="shared" si="20"/>
        <v/>
      </c>
      <c r="C292" s="207">
        <f t="shared" si="21"/>
        <v>0</v>
      </c>
      <c r="D292" s="207">
        <f>IF(C292=0,0,IF($E$15="",IF(C292*#REF!&lt;#REF!,#REF!,C292*#REF!),$E$15))</f>
        <v>0</v>
      </c>
      <c r="E292" s="207">
        <f t="shared" si="22"/>
        <v>0</v>
      </c>
      <c r="F292" s="208"/>
      <c r="G292" s="207">
        <f t="shared" si="23"/>
        <v>0</v>
      </c>
      <c r="H292" s="209">
        <f t="shared" si="24"/>
        <v>0</v>
      </c>
      <c r="I292" s="210"/>
      <c r="J292" s="197"/>
      <c r="K292" s="196"/>
    </row>
    <row r="293" spans="1:11">
      <c r="A293" s="196"/>
      <c r="B293" s="211" t="str">
        <f t="shared" si="20"/>
        <v/>
      </c>
      <c r="C293" s="207">
        <f t="shared" si="21"/>
        <v>0</v>
      </c>
      <c r="D293" s="207">
        <f>IF(C293=0,0,IF($E$15="",IF(C293*#REF!&lt;#REF!,#REF!,C293*#REF!),$E$15))</f>
        <v>0</v>
      </c>
      <c r="E293" s="207">
        <f t="shared" si="22"/>
        <v>0</v>
      </c>
      <c r="F293" s="208"/>
      <c r="G293" s="207">
        <f t="shared" si="23"/>
        <v>0</v>
      </c>
      <c r="H293" s="209">
        <f t="shared" si="24"/>
        <v>0</v>
      </c>
      <c r="I293" s="210"/>
      <c r="J293" s="197"/>
      <c r="K293" s="196"/>
    </row>
    <row r="294" spans="1:11">
      <c r="A294" s="196"/>
      <c r="B294" s="211" t="str">
        <f t="shared" si="20"/>
        <v/>
      </c>
      <c r="C294" s="207">
        <f t="shared" si="21"/>
        <v>0</v>
      </c>
      <c r="D294" s="207">
        <f>IF(C294=0,0,IF($E$15="",IF(C294*#REF!&lt;#REF!,#REF!,C294*#REF!),$E$15))</f>
        <v>0</v>
      </c>
      <c r="E294" s="207">
        <f t="shared" si="22"/>
        <v>0</v>
      </c>
      <c r="F294" s="208"/>
      <c r="G294" s="207">
        <f t="shared" si="23"/>
        <v>0</v>
      </c>
      <c r="H294" s="209">
        <f t="shared" si="24"/>
        <v>0</v>
      </c>
      <c r="I294" s="210"/>
      <c r="J294" s="197"/>
      <c r="K294" s="196"/>
    </row>
    <row r="295" spans="1:11">
      <c r="A295" s="196"/>
      <c r="B295" s="211" t="str">
        <f t="shared" si="20"/>
        <v/>
      </c>
      <c r="C295" s="207">
        <f t="shared" si="21"/>
        <v>0</v>
      </c>
      <c r="D295" s="207">
        <f>IF(C295=0,0,IF($E$15="",IF(C295*#REF!&lt;#REF!,#REF!,C295*#REF!),$E$15))</f>
        <v>0</v>
      </c>
      <c r="E295" s="207">
        <f t="shared" si="22"/>
        <v>0</v>
      </c>
      <c r="F295" s="208"/>
      <c r="G295" s="207">
        <f t="shared" si="23"/>
        <v>0</v>
      </c>
      <c r="H295" s="209">
        <f t="shared" si="24"/>
        <v>0</v>
      </c>
      <c r="I295" s="210"/>
      <c r="J295" s="197"/>
      <c r="K295" s="196"/>
    </row>
    <row r="296" spans="1:11">
      <c r="A296" s="196"/>
      <c r="B296" s="211" t="str">
        <f t="shared" si="20"/>
        <v/>
      </c>
      <c r="C296" s="207">
        <f t="shared" si="21"/>
        <v>0</v>
      </c>
      <c r="D296" s="207">
        <f>IF(C296=0,0,IF($E$15="",IF(C296*#REF!&lt;#REF!,#REF!,C296*#REF!),$E$15))</f>
        <v>0</v>
      </c>
      <c r="E296" s="207">
        <f t="shared" si="22"/>
        <v>0</v>
      </c>
      <c r="F296" s="208"/>
      <c r="G296" s="207">
        <f t="shared" si="23"/>
        <v>0</v>
      </c>
      <c r="H296" s="209">
        <f t="shared" si="24"/>
        <v>0</v>
      </c>
      <c r="I296" s="210"/>
      <c r="J296" s="197"/>
      <c r="K296" s="196"/>
    </row>
    <row r="297" spans="1:11">
      <c r="A297" s="196"/>
      <c r="B297" s="211" t="str">
        <f t="shared" si="20"/>
        <v/>
      </c>
      <c r="C297" s="207">
        <f t="shared" si="21"/>
        <v>0</v>
      </c>
      <c r="D297" s="207">
        <f>IF(C297=0,0,IF($E$15="",IF(C297*#REF!&lt;#REF!,#REF!,C297*#REF!),$E$15))</f>
        <v>0</v>
      </c>
      <c r="E297" s="207">
        <f t="shared" si="22"/>
        <v>0</v>
      </c>
      <c r="F297" s="208"/>
      <c r="G297" s="207">
        <f t="shared" si="23"/>
        <v>0</v>
      </c>
      <c r="H297" s="209">
        <f t="shared" si="24"/>
        <v>0</v>
      </c>
      <c r="I297" s="210"/>
      <c r="J297" s="197"/>
      <c r="K297" s="196"/>
    </row>
    <row r="298" spans="1:11">
      <c r="A298" s="196"/>
      <c r="B298" s="211" t="str">
        <f t="shared" si="20"/>
        <v/>
      </c>
      <c r="C298" s="207">
        <f t="shared" si="21"/>
        <v>0</v>
      </c>
      <c r="D298" s="207">
        <f>IF(C298=0,0,IF($E$15="",IF(C298*#REF!&lt;#REF!,#REF!,C298*#REF!),$E$15))</f>
        <v>0</v>
      </c>
      <c r="E298" s="207">
        <f t="shared" si="22"/>
        <v>0</v>
      </c>
      <c r="F298" s="208"/>
      <c r="G298" s="207">
        <f t="shared" si="23"/>
        <v>0</v>
      </c>
      <c r="H298" s="209">
        <f t="shared" si="24"/>
        <v>0</v>
      </c>
      <c r="I298" s="210"/>
      <c r="J298" s="197"/>
      <c r="K298" s="196"/>
    </row>
    <row r="299" spans="1:11">
      <c r="A299" s="196"/>
      <c r="B299" s="211" t="str">
        <f t="shared" si="20"/>
        <v/>
      </c>
      <c r="C299" s="207">
        <f t="shared" si="21"/>
        <v>0</v>
      </c>
      <c r="D299" s="207">
        <f>IF(C299=0,0,IF($E$15="",IF(C299*#REF!&lt;#REF!,#REF!,C299*#REF!),$E$15))</f>
        <v>0</v>
      </c>
      <c r="E299" s="207">
        <f t="shared" si="22"/>
        <v>0</v>
      </c>
      <c r="F299" s="208"/>
      <c r="G299" s="207">
        <f t="shared" si="23"/>
        <v>0</v>
      </c>
      <c r="H299" s="209">
        <f t="shared" si="24"/>
        <v>0</v>
      </c>
      <c r="I299" s="210"/>
      <c r="J299" s="197"/>
      <c r="K299" s="196"/>
    </row>
    <row r="300" spans="1:11">
      <c r="A300" s="196"/>
      <c r="B300" s="211" t="str">
        <f t="shared" si="20"/>
        <v/>
      </c>
      <c r="C300" s="207">
        <f t="shared" si="21"/>
        <v>0</v>
      </c>
      <c r="D300" s="207">
        <f>IF(C300=0,0,IF($E$15="",IF(C300*#REF!&lt;#REF!,#REF!,C300*#REF!),$E$15))</f>
        <v>0</v>
      </c>
      <c r="E300" s="207">
        <f t="shared" si="22"/>
        <v>0</v>
      </c>
      <c r="F300" s="208"/>
      <c r="G300" s="207">
        <f t="shared" si="23"/>
        <v>0</v>
      </c>
      <c r="H300" s="209">
        <f t="shared" si="24"/>
        <v>0</v>
      </c>
      <c r="I300" s="210"/>
      <c r="J300" s="197"/>
      <c r="K300" s="196"/>
    </row>
    <row r="301" spans="1:11">
      <c r="A301" s="196"/>
      <c r="B301" s="211" t="str">
        <f t="shared" si="20"/>
        <v/>
      </c>
      <c r="C301" s="207">
        <f t="shared" si="21"/>
        <v>0</v>
      </c>
      <c r="D301" s="207">
        <f>IF(C301=0,0,IF($E$15="",IF(C301*#REF!&lt;#REF!,#REF!,C301*#REF!),$E$15))</f>
        <v>0</v>
      </c>
      <c r="E301" s="207">
        <f t="shared" si="22"/>
        <v>0</v>
      </c>
      <c r="F301" s="208"/>
      <c r="G301" s="207">
        <f t="shared" si="23"/>
        <v>0</v>
      </c>
      <c r="H301" s="209">
        <f t="shared" si="24"/>
        <v>0</v>
      </c>
      <c r="I301" s="210"/>
      <c r="J301" s="197"/>
      <c r="K301" s="196"/>
    </row>
    <row r="302" spans="1:11">
      <c r="A302" s="196"/>
      <c r="B302" s="211" t="str">
        <f t="shared" si="20"/>
        <v/>
      </c>
      <c r="C302" s="207">
        <f t="shared" si="21"/>
        <v>0</v>
      </c>
      <c r="D302" s="207">
        <f>IF(C302=0,0,IF($E$15="",IF(C302*#REF!&lt;#REF!,#REF!,C302*#REF!),$E$15))</f>
        <v>0</v>
      </c>
      <c r="E302" s="207">
        <f t="shared" si="22"/>
        <v>0</v>
      </c>
      <c r="F302" s="208"/>
      <c r="G302" s="207">
        <f t="shared" si="23"/>
        <v>0</v>
      </c>
      <c r="H302" s="209">
        <f t="shared" si="24"/>
        <v>0</v>
      </c>
      <c r="I302" s="210"/>
      <c r="J302" s="197"/>
      <c r="K302" s="196"/>
    </row>
    <row r="303" spans="1:11">
      <c r="A303" s="196"/>
      <c r="B303" s="211" t="str">
        <f t="shared" si="20"/>
        <v/>
      </c>
      <c r="C303" s="207">
        <f t="shared" si="21"/>
        <v>0</v>
      </c>
      <c r="D303" s="207">
        <f>IF(C303=0,0,IF($E$15="",IF(C303*#REF!&lt;#REF!,#REF!,C303*#REF!),$E$15))</f>
        <v>0</v>
      </c>
      <c r="E303" s="207">
        <f t="shared" si="22"/>
        <v>0</v>
      </c>
      <c r="F303" s="208"/>
      <c r="G303" s="207">
        <f t="shared" si="23"/>
        <v>0</v>
      </c>
      <c r="H303" s="209">
        <f t="shared" si="24"/>
        <v>0</v>
      </c>
      <c r="I303" s="210"/>
      <c r="J303" s="197"/>
      <c r="K303" s="196"/>
    </row>
    <row r="304" spans="1:11">
      <c r="A304" s="196"/>
      <c r="B304" s="211" t="str">
        <f t="shared" si="20"/>
        <v/>
      </c>
      <c r="C304" s="207">
        <f t="shared" si="21"/>
        <v>0</v>
      </c>
      <c r="D304" s="207">
        <f>IF(C304=0,0,IF($E$15="",IF(C304*#REF!&lt;#REF!,#REF!,C304*#REF!),$E$15))</f>
        <v>0</v>
      </c>
      <c r="E304" s="207">
        <f t="shared" si="22"/>
        <v>0</v>
      </c>
      <c r="F304" s="208"/>
      <c r="G304" s="207">
        <f t="shared" si="23"/>
        <v>0</v>
      </c>
      <c r="H304" s="209">
        <f t="shared" si="24"/>
        <v>0</v>
      </c>
      <c r="I304" s="210"/>
      <c r="J304" s="197"/>
      <c r="K304" s="196"/>
    </row>
    <row r="305" spans="1:11">
      <c r="A305" s="196"/>
      <c r="B305" s="211" t="str">
        <f t="shared" si="20"/>
        <v/>
      </c>
      <c r="C305" s="207">
        <f t="shared" si="21"/>
        <v>0</v>
      </c>
      <c r="D305" s="207">
        <f>IF(C305=0,0,IF($E$15="",IF(C305*#REF!&lt;#REF!,#REF!,C305*#REF!),$E$15))</f>
        <v>0</v>
      </c>
      <c r="E305" s="207">
        <f t="shared" si="22"/>
        <v>0</v>
      </c>
      <c r="F305" s="208"/>
      <c r="G305" s="207">
        <f t="shared" si="23"/>
        <v>0</v>
      </c>
      <c r="H305" s="209">
        <f t="shared" si="24"/>
        <v>0</v>
      </c>
      <c r="I305" s="210"/>
      <c r="J305" s="197"/>
      <c r="K305" s="196"/>
    </row>
    <row r="306" spans="1:11">
      <c r="A306" s="196"/>
      <c r="B306" s="211" t="str">
        <f t="shared" si="20"/>
        <v/>
      </c>
      <c r="C306" s="207">
        <f t="shared" si="21"/>
        <v>0</v>
      </c>
      <c r="D306" s="207">
        <f>IF(C306=0,0,IF($E$15="",IF(C306*#REF!&lt;#REF!,#REF!,C306*#REF!),$E$15))</f>
        <v>0</v>
      </c>
      <c r="E306" s="207">
        <f t="shared" si="22"/>
        <v>0</v>
      </c>
      <c r="F306" s="208"/>
      <c r="G306" s="207">
        <f t="shared" si="23"/>
        <v>0</v>
      </c>
      <c r="H306" s="209">
        <f t="shared" si="24"/>
        <v>0</v>
      </c>
      <c r="I306" s="210"/>
      <c r="J306" s="197"/>
      <c r="K306" s="196"/>
    </row>
    <row r="307" spans="1:11">
      <c r="A307" s="196"/>
      <c r="B307" s="211" t="str">
        <f t="shared" si="20"/>
        <v/>
      </c>
      <c r="C307" s="207">
        <f t="shared" si="21"/>
        <v>0</v>
      </c>
      <c r="D307" s="207">
        <f>IF(C307=0,0,IF($E$15="",IF(C307*#REF!&lt;#REF!,#REF!,C307*#REF!),$E$15))</f>
        <v>0</v>
      </c>
      <c r="E307" s="207">
        <f t="shared" si="22"/>
        <v>0</v>
      </c>
      <c r="F307" s="208"/>
      <c r="G307" s="207">
        <f t="shared" si="23"/>
        <v>0</v>
      </c>
      <c r="H307" s="209">
        <f t="shared" si="24"/>
        <v>0</v>
      </c>
      <c r="I307" s="210"/>
      <c r="J307" s="197"/>
      <c r="K307" s="196"/>
    </row>
    <row r="308" spans="1:11">
      <c r="A308" s="196"/>
      <c r="B308" s="211" t="str">
        <f t="shared" si="20"/>
        <v/>
      </c>
      <c r="C308" s="207">
        <f t="shared" si="21"/>
        <v>0</v>
      </c>
      <c r="D308" s="207">
        <f>IF(C308=0,0,IF($E$15="",IF(C308*#REF!&lt;#REF!,#REF!,C308*#REF!),$E$15))</f>
        <v>0</v>
      </c>
      <c r="E308" s="207">
        <f t="shared" si="22"/>
        <v>0</v>
      </c>
      <c r="F308" s="208"/>
      <c r="G308" s="207">
        <f t="shared" si="23"/>
        <v>0</v>
      </c>
      <c r="H308" s="209">
        <f t="shared" si="24"/>
        <v>0</v>
      </c>
      <c r="I308" s="210"/>
      <c r="J308" s="197"/>
      <c r="K308" s="196"/>
    </row>
    <row r="309" spans="1:11">
      <c r="A309" s="196"/>
      <c r="B309" s="211" t="str">
        <f t="shared" ref="B309:B372" si="25">IF(H308&lt;=0,"",B308+1)</f>
        <v/>
      </c>
      <c r="C309" s="207">
        <f t="shared" ref="C309:C372" si="26">H308</f>
        <v>0</v>
      </c>
      <c r="D309" s="207">
        <f>IF(C309=0,0,IF($E$15="",IF(C309*#REF!&lt;#REF!,#REF!,C309*#REF!),$E$15))</f>
        <v>0</v>
      </c>
      <c r="E309" s="207">
        <f t="shared" si="22"/>
        <v>0</v>
      </c>
      <c r="F309" s="208"/>
      <c r="G309" s="207">
        <f t="shared" si="23"/>
        <v>0</v>
      </c>
      <c r="H309" s="209">
        <f t="shared" si="24"/>
        <v>0</v>
      </c>
      <c r="I309" s="210"/>
      <c r="J309" s="197"/>
      <c r="K309" s="196"/>
    </row>
    <row r="310" spans="1:11">
      <c r="A310" s="196"/>
      <c r="B310" s="211" t="str">
        <f t="shared" si="25"/>
        <v/>
      </c>
      <c r="C310" s="207">
        <f t="shared" si="26"/>
        <v>0</v>
      </c>
      <c r="D310" s="207">
        <f>IF(C310=0,0,IF($E$15="",IF(C310*#REF!&lt;#REF!,#REF!,C310*#REF!),$E$15))</f>
        <v>0</v>
      </c>
      <c r="E310" s="207">
        <f t="shared" si="22"/>
        <v>0</v>
      </c>
      <c r="F310" s="208"/>
      <c r="G310" s="207">
        <f t="shared" si="23"/>
        <v>0</v>
      </c>
      <c r="H310" s="209">
        <f t="shared" si="24"/>
        <v>0</v>
      </c>
      <c r="I310" s="210"/>
      <c r="J310" s="197"/>
      <c r="K310" s="196"/>
    </row>
    <row r="311" spans="1:11">
      <c r="A311" s="196"/>
      <c r="B311" s="211" t="str">
        <f t="shared" si="25"/>
        <v/>
      </c>
      <c r="C311" s="207">
        <f t="shared" si="26"/>
        <v>0</v>
      </c>
      <c r="D311" s="207">
        <f>IF(C311=0,0,IF($E$15="",IF(C311*#REF!&lt;#REF!,#REF!,C311*#REF!),$E$15))</f>
        <v>0</v>
      </c>
      <c r="E311" s="207">
        <f t="shared" si="22"/>
        <v>0</v>
      </c>
      <c r="F311" s="208"/>
      <c r="G311" s="207">
        <f t="shared" si="23"/>
        <v>0</v>
      </c>
      <c r="H311" s="209">
        <f t="shared" si="24"/>
        <v>0</v>
      </c>
      <c r="I311" s="210"/>
      <c r="J311" s="197"/>
      <c r="K311" s="196"/>
    </row>
    <row r="312" spans="1:11">
      <c r="A312" s="196"/>
      <c r="B312" s="211" t="str">
        <f t="shared" si="25"/>
        <v/>
      </c>
      <c r="C312" s="207">
        <f t="shared" si="26"/>
        <v>0</v>
      </c>
      <c r="D312" s="207">
        <f>IF(C312=0,0,IF($E$15="",IF(C312*#REF!&lt;#REF!,#REF!,C312*#REF!),$E$15))</f>
        <v>0</v>
      </c>
      <c r="E312" s="207">
        <f t="shared" si="22"/>
        <v>0</v>
      </c>
      <c r="F312" s="208"/>
      <c r="G312" s="207">
        <f t="shared" si="23"/>
        <v>0</v>
      </c>
      <c r="H312" s="209">
        <f t="shared" si="24"/>
        <v>0</v>
      </c>
      <c r="I312" s="210"/>
      <c r="J312" s="197"/>
      <c r="K312" s="196"/>
    </row>
    <row r="313" spans="1:11">
      <c r="A313" s="196"/>
      <c r="B313" s="211" t="str">
        <f t="shared" si="25"/>
        <v/>
      </c>
      <c r="C313" s="207">
        <f t="shared" si="26"/>
        <v>0</v>
      </c>
      <c r="D313" s="207">
        <f>IF(C313=0,0,IF($E$15="",IF(C313*#REF!&lt;#REF!,#REF!,C313*#REF!),$E$15))</f>
        <v>0</v>
      </c>
      <c r="E313" s="207">
        <f t="shared" si="22"/>
        <v>0</v>
      </c>
      <c r="F313" s="208"/>
      <c r="G313" s="207">
        <f t="shared" si="23"/>
        <v>0</v>
      </c>
      <c r="H313" s="209">
        <f t="shared" si="24"/>
        <v>0</v>
      </c>
      <c r="I313" s="210"/>
      <c r="J313" s="197"/>
      <c r="K313" s="196"/>
    </row>
    <row r="314" spans="1:11">
      <c r="A314" s="196"/>
      <c r="B314" s="211" t="str">
        <f t="shared" si="25"/>
        <v/>
      </c>
      <c r="C314" s="207">
        <f t="shared" si="26"/>
        <v>0</v>
      </c>
      <c r="D314" s="207">
        <f>IF(C314=0,0,IF($E$15="",IF(C314*#REF!&lt;#REF!,#REF!,C314*#REF!),$E$15))</f>
        <v>0</v>
      </c>
      <c r="E314" s="207">
        <f t="shared" si="22"/>
        <v>0</v>
      </c>
      <c r="F314" s="208"/>
      <c r="G314" s="207">
        <f t="shared" si="23"/>
        <v>0</v>
      </c>
      <c r="H314" s="209">
        <f t="shared" si="24"/>
        <v>0</v>
      </c>
      <c r="I314" s="210"/>
      <c r="J314" s="197"/>
      <c r="K314" s="196"/>
    </row>
    <row r="315" spans="1:11">
      <c r="A315" s="196"/>
      <c r="B315" s="211" t="str">
        <f t="shared" si="25"/>
        <v/>
      </c>
      <c r="C315" s="207">
        <f t="shared" si="26"/>
        <v>0</v>
      </c>
      <c r="D315" s="207">
        <f>IF(C315=0,0,IF($E$15="",IF(C315*#REF!&lt;#REF!,#REF!,C315*#REF!),$E$15))</f>
        <v>0</v>
      </c>
      <c r="E315" s="207">
        <f t="shared" si="22"/>
        <v>0</v>
      </c>
      <c r="F315" s="208"/>
      <c r="G315" s="207">
        <f t="shared" si="23"/>
        <v>0</v>
      </c>
      <c r="H315" s="209">
        <f t="shared" si="24"/>
        <v>0</v>
      </c>
      <c r="I315" s="210"/>
      <c r="J315" s="197"/>
      <c r="K315" s="196"/>
    </row>
    <row r="316" spans="1:11">
      <c r="A316" s="196"/>
      <c r="B316" s="211" t="str">
        <f t="shared" si="25"/>
        <v/>
      </c>
      <c r="C316" s="207">
        <f t="shared" si="26"/>
        <v>0</v>
      </c>
      <c r="D316" s="207">
        <f>IF(C316=0,0,IF($E$15="",IF(C316*#REF!&lt;#REF!,#REF!,C316*#REF!),$E$15))</f>
        <v>0</v>
      </c>
      <c r="E316" s="207">
        <f t="shared" si="22"/>
        <v>0</v>
      </c>
      <c r="F316" s="208"/>
      <c r="G316" s="207">
        <f t="shared" si="23"/>
        <v>0</v>
      </c>
      <c r="H316" s="209">
        <f t="shared" si="24"/>
        <v>0</v>
      </c>
      <c r="I316" s="210"/>
      <c r="J316" s="197"/>
      <c r="K316" s="196"/>
    </row>
    <row r="317" spans="1:11">
      <c r="A317" s="196"/>
      <c r="B317" s="211" t="str">
        <f t="shared" si="25"/>
        <v/>
      </c>
      <c r="C317" s="207">
        <f t="shared" si="26"/>
        <v>0</v>
      </c>
      <c r="D317" s="207">
        <f>IF(C317=0,0,IF($E$15="",IF(C317*#REF!&lt;#REF!,#REF!,C317*#REF!),$E$15))</f>
        <v>0</v>
      </c>
      <c r="E317" s="207">
        <f t="shared" si="22"/>
        <v>0</v>
      </c>
      <c r="F317" s="208"/>
      <c r="G317" s="207">
        <f t="shared" si="23"/>
        <v>0</v>
      </c>
      <c r="H317" s="209">
        <f t="shared" si="24"/>
        <v>0</v>
      </c>
      <c r="I317" s="210"/>
      <c r="J317" s="197"/>
      <c r="K317" s="196"/>
    </row>
    <row r="318" spans="1:11">
      <c r="A318" s="196"/>
      <c r="B318" s="211" t="str">
        <f t="shared" si="25"/>
        <v/>
      </c>
      <c r="C318" s="207">
        <f t="shared" si="26"/>
        <v>0</v>
      </c>
      <c r="D318" s="207">
        <f>IF(C318=0,0,IF($E$15="",IF(C318*#REF!&lt;#REF!,#REF!,C318*#REF!),$E$15))</f>
        <v>0</v>
      </c>
      <c r="E318" s="207">
        <f t="shared" si="22"/>
        <v>0</v>
      </c>
      <c r="F318" s="208"/>
      <c r="G318" s="207">
        <f t="shared" si="23"/>
        <v>0</v>
      </c>
      <c r="H318" s="209">
        <f t="shared" si="24"/>
        <v>0</v>
      </c>
      <c r="I318" s="210"/>
      <c r="J318" s="197"/>
      <c r="K318" s="196"/>
    </row>
    <row r="319" spans="1:11">
      <c r="A319" s="196"/>
      <c r="B319" s="211" t="str">
        <f t="shared" si="25"/>
        <v/>
      </c>
      <c r="C319" s="207">
        <f t="shared" si="26"/>
        <v>0</v>
      </c>
      <c r="D319" s="207">
        <f>IF(C319=0,0,IF($E$15="",IF(C319*#REF!&lt;#REF!,#REF!,C319*#REF!),$E$15))</f>
        <v>0</v>
      </c>
      <c r="E319" s="207">
        <f t="shared" si="22"/>
        <v>0</v>
      </c>
      <c r="F319" s="208"/>
      <c r="G319" s="207">
        <f t="shared" si="23"/>
        <v>0</v>
      </c>
      <c r="H319" s="209">
        <f t="shared" si="24"/>
        <v>0</v>
      </c>
      <c r="I319" s="210"/>
      <c r="J319" s="197"/>
      <c r="K319" s="196"/>
    </row>
    <row r="320" spans="1:11">
      <c r="A320" s="196"/>
      <c r="B320" s="211" t="str">
        <f t="shared" si="25"/>
        <v/>
      </c>
      <c r="C320" s="207">
        <f t="shared" si="26"/>
        <v>0</v>
      </c>
      <c r="D320" s="207">
        <f>IF(C320=0,0,IF($E$15="",IF(C320*#REF!&lt;#REF!,#REF!,C320*#REF!),$E$15))</f>
        <v>0</v>
      </c>
      <c r="E320" s="207">
        <f t="shared" si="22"/>
        <v>0</v>
      </c>
      <c r="F320" s="208"/>
      <c r="G320" s="207">
        <f t="shared" si="23"/>
        <v>0</v>
      </c>
      <c r="H320" s="209">
        <f t="shared" si="24"/>
        <v>0</v>
      </c>
      <c r="I320" s="210"/>
      <c r="J320" s="197"/>
      <c r="K320" s="196"/>
    </row>
    <row r="321" spans="1:11">
      <c r="A321" s="196"/>
      <c r="B321" s="211" t="str">
        <f t="shared" si="25"/>
        <v/>
      </c>
      <c r="C321" s="207">
        <f t="shared" si="26"/>
        <v>0</v>
      </c>
      <c r="D321" s="207">
        <f>IF(C321=0,0,IF($E$15="",IF(C321*#REF!&lt;#REF!,#REF!,C321*#REF!),$E$15))</f>
        <v>0</v>
      </c>
      <c r="E321" s="207">
        <f t="shared" si="22"/>
        <v>0</v>
      </c>
      <c r="F321" s="208"/>
      <c r="G321" s="207">
        <f t="shared" si="23"/>
        <v>0</v>
      </c>
      <c r="H321" s="209">
        <f t="shared" si="24"/>
        <v>0</v>
      </c>
      <c r="I321" s="210"/>
      <c r="J321" s="197"/>
      <c r="K321" s="196"/>
    </row>
    <row r="322" spans="1:11">
      <c r="A322" s="196"/>
      <c r="B322" s="211" t="str">
        <f t="shared" si="25"/>
        <v/>
      </c>
      <c r="C322" s="207">
        <f t="shared" si="26"/>
        <v>0</v>
      </c>
      <c r="D322" s="207">
        <f>IF(C322=0,0,IF($E$15="",IF(C322*#REF!&lt;#REF!,#REF!,C322*#REF!),$E$15))</f>
        <v>0</v>
      </c>
      <c r="E322" s="207">
        <f t="shared" si="22"/>
        <v>0</v>
      </c>
      <c r="F322" s="208"/>
      <c r="G322" s="207">
        <f t="shared" si="23"/>
        <v>0</v>
      </c>
      <c r="H322" s="209">
        <f t="shared" si="24"/>
        <v>0</v>
      </c>
      <c r="I322" s="210"/>
      <c r="J322" s="197"/>
      <c r="K322" s="196"/>
    </row>
    <row r="323" spans="1:11">
      <c r="A323" s="196"/>
      <c r="B323" s="211" t="str">
        <f t="shared" si="25"/>
        <v/>
      </c>
      <c r="C323" s="207">
        <f t="shared" si="26"/>
        <v>0</v>
      </c>
      <c r="D323" s="207">
        <f>IF(C323=0,0,IF($E$15="",IF(C323*#REF!&lt;#REF!,#REF!,C323*#REF!),$E$15))</f>
        <v>0</v>
      </c>
      <c r="E323" s="207">
        <f t="shared" si="22"/>
        <v>0</v>
      </c>
      <c r="F323" s="208"/>
      <c r="G323" s="207">
        <f t="shared" si="23"/>
        <v>0</v>
      </c>
      <c r="H323" s="209">
        <f t="shared" si="24"/>
        <v>0</v>
      </c>
      <c r="I323" s="210"/>
      <c r="J323" s="197"/>
      <c r="K323" s="196"/>
    </row>
    <row r="324" spans="1:11">
      <c r="A324" s="196"/>
      <c r="B324" s="211" t="str">
        <f t="shared" si="25"/>
        <v/>
      </c>
      <c r="C324" s="207">
        <f t="shared" si="26"/>
        <v>0</v>
      </c>
      <c r="D324" s="207">
        <f>IF(C324=0,0,IF($E$15="",IF(C324*#REF!&lt;#REF!,#REF!,C324*#REF!),$E$15))</f>
        <v>0</v>
      </c>
      <c r="E324" s="207">
        <f t="shared" si="22"/>
        <v>0</v>
      </c>
      <c r="F324" s="208"/>
      <c r="G324" s="207">
        <f t="shared" si="23"/>
        <v>0</v>
      </c>
      <c r="H324" s="209">
        <f t="shared" si="24"/>
        <v>0</v>
      </c>
      <c r="I324" s="210"/>
      <c r="J324" s="197"/>
      <c r="K324" s="196"/>
    </row>
    <row r="325" spans="1:11">
      <c r="A325" s="196"/>
      <c r="B325" s="211" t="str">
        <f t="shared" si="25"/>
        <v/>
      </c>
      <c r="C325" s="207">
        <f t="shared" si="26"/>
        <v>0</v>
      </c>
      <c r="D325" s="207">
        <f>IF(C325=0,0,IF($E$15="",IF(C325*#REF!&lt;#REF!,#REF!,C325*#REF!),$E$15))</f>
        <v>0</v>
      </c>
      <c r="E325" s="207">
        <f t="shared" si="22"/>
        <v>0</v>
      </c>
      <c r="F325" s="208"/>
      <c r="G325" s="207">
        <f t="shared" si="23"/>
        <v>0</v>
      </c>
      <c r="H325" s="209">
        <f t="shared" si="24"/>
        <v>0</v>
      </c>
      <c r="I325" s="210"/>
      <c r="J325" s="197"/>
      <c r="K325" s="196"/>
    </row>
    <row r="326" spans="1:11">
      <c r="A326" s="196"/>
      <c r="B326" s="211" t="str">
        <f t="shared" si="25"/>
        <v/>
      </c>
      <c r="C326" s="207">
        <f t="shared" si="26"/>
        <v>0</v>
      </c>
      <c r="D326" s="207">
        <f>IF(C326=0,0,IF($E$15="",IF(C326*#REF!&lt;#REF!,#REF!,C326*#REF!),$E$15))</f>
        <v>0</v>
      </c>
      <c r="E326" s="207">
        <f t="shared" si="22"/>
        <v>0</v>
      </c>
      <c r="F326" s="208"/>
      <c r="G326" s="207">
        <f t="shared" si="23"/>
        <v>0</v>
      </c>
      <c r="H326" s="209">
        <f t="shared" si="24"/>
        <v>0</v>
      </c>
      <c r="I326" s="210"/>
      <c r="J326" s="197"/>
      <c r="K326" s="196"/>
    </row>
    <row r="327" spans="1:11">
      <c r="A327" s="196"/>
      <c r="B327" s="211" t="str">
        <f t="shared" si="25"/>
        <v/>
      </c>
      <c r="C327" s="207">
        <f t="shared" si="26"/>
        <v>0</v>
      </c>
      <c r="D327" s="207">
        <f>IF(C327=0,0,IF($E$15="",IF(C327*#REF!&lt;#REF!,#REF!,C327*#REF!),$E$15))</f>
        <v>0</v>
      </c>
      <c r="E327" s="207">
        <f t="shared" si="22"/>
        <v>0</v>
      </c>
      <c r="F327" s="208"/>
      <c r="G327" s="207">
        <f t="shared" si="23"/>
        <v>0</v>
      </c>
      <c r="H327" s="209">
        <f t="shared" si="24"/>
        <v>0</v>
      </c>
      <c r="I327" s="210"/>
      <c r="J327" s="197"/>
      <c r="K327" s="196"/>
    </row>
    <row r="328" spans="1:11">
      <c r="A328" s="196"/>
      <c r="B328" s="211" t="str">
        <f t="shared" si="25"/>
        <v/>
      </c>
      <c r="C328" s="207">
        <f t="shared" si="26"/>
        <v>0</v>
      </c>
      <c r="D328" s="207">
        <f>IF(C328=0,0,IF($E$15="",IF(C328*#REF!&lt;#REF!,#REF!,C328*#REF!),$E$15))</f>
        <v>0</v>
      </c>
      <c r="E328" s="207">
        <f t="shared" si="22"/>
        <v>0</v>
      </c>
      <c r="F328" s="208"/>
      <c r="G328" s="207">
        <f t="shared" si="23"/>
        <v>0</v>
      </c>
      <c r="H328" s="209">
        <f t="shared" si="24"/>
        <v>0</v>
      </c>
      <c r="I328" s="210"/>
      <c r="J328" s="197"/>
      <c r="K328" s="196"/>
    </row>
    <row r="329" spans="1:11">
      <c r="A329" s="196"/>
      <c r="B329" s="211" t="str">
        <f t="shared" si="25"/>
        <v/>
      </c>
      <c r="C329" s="207">
        <f t="shared" si="26"/>
        <v>0</v>
      </c>
      <c r="D329" s="207">
        <f>IF(C329=0,0,IF($E$15="",IF(C329*#REF!&lt;#REF!,#REF!,C329*#REF!),$E$15))</f>
        <v>0</v>
      </c>
      <c r="E329" s="207">
        <f t="shared" si="22"/>
        <v>0</v>
      </c>
      <c r="F329" s="208"/>
      <c r="G329" s="207">
        <f t="shared" si="23"/>
        <v>0</v>
      </c>
      <c r="H329" s="209">
        <f t="shared" si="24"/>
        <v>0</v>
      </c>
      <c r="I329" s="210"/>
      <c r="J329" s="197"/>
      <c r="K329" s="196"/>
    </row>
    <row r="330" spans="1:11">
      <c r="A330" s="196"/>
      <c r="B330" s="211" t="str">
        <f t="shared" si="25"/>
        <v/>
      </c>
      <c r="C330" s="207">
        <f t="shared" si="26"/>
        <v>0</v>
      </c>
      <c r="D330" s="207">
        <f>IF(C330=0,0,IF($E$15="",IF(C330*#REF!&lt;#REF!,#REF!,C330*#REF!),$E$15))</f>
        <v>0</v>
      </c>
      <c r="E330" s="207">
        <f t="shared" si="22"/>
        <v>0</v>
      </c>
      <c r="F330" s="208"/>
      <c r="G330" s="207">
        <f t="shared" si="23"/>
        <v>0</v>
      </c>
      <c r="H330" s="209">
        <f t="shared" si="24"/>
        <v>0</v>
      </c>
      <c r="I330" s="210"/>
      <c r="J330" s="197"/>
      <c r="K330" s="196"/>
    </row>
    <row r="331" spans="1:11">
      <c r="A331" s="196"/>
      <c r="B331" s="211" t="str">
        <f t="shared" si="25"/>
        <v/>
      </c>
      <c r="C331" s="207">
        <f t="shared" si="26"/>
        <v>0</v>
      </c>
      <c r="D331" s="207">
        <f>IF(C331=0,0,IF($E$15="",IF(C331*#REF!&lt;#REF!,#REF!,C331*#REF!),$E$15))</f>
        <v>0</v>
      </c>
      <c r="E331" s="207">
        <f t="shared" si="22"/>
        <v>0</v>
      </c>
      <c r="F331" s="208"/>
      <c r="G331" s="207">
        <f t="shared" si="23"/>
        <v>0</v>
      </c>
      <c r="H331" s="209">
        <f t="shared" si="24"/>
        <v>0</v>
      </c>
      <c r="I331" s="210"/>
      <c r="J331" s="197"/>
      <c r="K331" s="196"/>
    </row>
    <row r="332" spans="1:11">
      <c r="A332" s="196"/>
      <c r="B332" s="211" t="str">
        <f t="shared" si="25"/>
        <v/>
      </c>
      <c r="C332" s="207">
        <f t="shared" si="26"/>
        <v>0</v>
      </c>
      <c r="D332" s="207">
        <f>IF(C332=0,0,IF($E$15="",IF(C332*#REF!&lt;#REF!,#REF!,C332*#REF!),$E$15))</f>
        <v>0</v>
      </c>
      <c r="E332" s="207">
        <f t="shared" si="22"/>
        <v>0</v>
      </c>
      <c r="F332" s="208"/>
      <c r="G332" s="207">
        <f t="shared" si="23"/>
        <v>0</v>
      </c>
      <c r="H332" s="209">
        <f t="shared" si="24"/>
        <v>0</v>
      </c>
      <c r="I332" s="210"/>
      <c r="J332" s="197"/>
      <c r="K332" s="196"/>
    </row>
    <row r="333" spans="1:11">
      <c r="A333" s="196"/>
      <c r="B333" s="211" t="str">
        <f t="shared" si="25"/>
        <v/>
      </c>
      <c r="C333" s="207">
        <f t="shared" si="26"/>
        <v>0</v>
      </c>
      <c r="D333" s="207">
        <f>IF(C333=0,0,IF($E$15="",IF(C333*#REF!&lt;#REF!,#REF!,C333*#REF!),$E$15))</f>
        <v>0</v>
      </c>
      <c r="E333" s="207">
        <f t="shared" si="22"/>
        <v>0</v>
      </c>
      <c r="F333" s="208"/>
      <c r="G333" s="207">
        <f t="shared" si="23"/>
        <v>0</v>
      </c>
      <c r="H333" s="209">
        <f t="shared" si="24"/>
        <v>0</v>
      </c>
      <c r="I333" s="210"/>
      <c r="J333" s="197"/>
      <c r="K333" s="196"/>
    </row>
    <row r="334" spans="1:11">
      <c r="A334" s="196"/>
      <c r="B334" s="211" t="str">
        <f t="shared" si="25"/>
        <v/>
      </c>
      <c r="C334" s="207">
        <f t="shared" si="26"/>
        <v>0</v>
      </c>
      <c r="D334" s="207">
        <f>IF(C334=0,0,IF($E$15="",IF(C334*#REF!&lt;#REF!,#REF!,C334*#REF!),$E$15))</f>
        <v>0</v>
      </c>
      <c r="E334" s="207">
        <f t="shared" si="22"/>
        <v>0</v>
      </c>
      <c r="F334" s="208"/>
      <c r="G334" s="207">
        <f t="shared" si="23"/>
        <v>0</v>
      </c>
      <c r="H334" s="209">
        <f t="shared" si="24"/>
        <v>0</v>
      </c>
      <c r="I334" s="210"/>
      <c r="J334" s="197"/>
      <c r="K334" s="196"/>
    </row>
    <row r="335" spans="1:11">
      <c r="A335" s="196"/>
      <c r="B335" s="211" t="str">
        <f t="shared" si="25"/>
        <v/>
      </c>
      <c r="C335" s="207">
        <f t="shared" si="26"/>
        <v>0</v>
      </c>
      <c r="D335" s="207">
        <f>IF(C335=0,0,IF($E$15="",IF(C335*#REF!&lt;#REF!,#REF!,C335*#REF!),$E$15))</f>
        <v>0</v>
      </c>
      <c r="E335" s="207">
        <f t="shared" si="22"/>
        <v>0</v>
      </c>
      <c r="F335" s="208"/>
      <c r="G335" s="207">
        <f t="shared" si="23"/>
        <v>0</v>
      </c>
      <c r="H335" s="209">
        <f t="shared" si="24"/>
        <v>0</v>
      </c>
      <c r="I335" s="210"/>
      <c r="J335" s="197"/>
      <c r="K335" s="196"/>
    </row>
    <row r="336" spans="1:11">
      <c r="A336" s="196"/>
      <c r="B336" s="211" t="str">
        <f t="shared" si="25"/>
        <v/>
      </c>
      <c r="C336" s="207">
        <f t="shared" si="26"/>
        <v>0</v>
      </c>
      <c r="D336" s="207">
        <f>IF(C336=0,0,IF($E$15="",IF(C336*#REF!&lt;#REF!,#REF!,C336*#REF!),$E$15))</f>
        <v>0</v>
      </c>
      <c r="E336" s="207">
        <f t="shared" si="22"/>
        <v>0</v>
      </c>
      <c r="F336" s="208"/>
      <c r="G336" s="207">
        <f t="shared" si="23"/>
        <v>0</v>
      </c>
      <c r="H336" s="209">
        <f t="shared" si="24"/>
        <v>0</v>
      </c>
      <c r="I336" s="210"/>
      <c r="J336" s="197"/>
      <c r="K336" s="196"/>
    </row>
    <row r="337" spans="1:11">
      <c r="A337" s="196"/>
      <c r="B337" s="211" t="str">
        <f t="shared" si="25"/>
        <v/>
      </c>
      <c r="C337" s="207">
        <f t="shared" si="26"/>
        <v>0</v>
      </c>
      <c r="D337" s="207">
        <f>IF(C337=0,0,IF($E$15="",IF(C337*#REF!&lt;#REF!,#REF!,C337*#REF!),$E$15))</f>
        <v>0</v>
      </c>
      <c r="E337" s="207">
        <f t="shared" si="22"/>
        <v>0</v>
      </c>
      <c r="F337" s="208"/>
      <c r="G337" s="207">
        <f t="shared" si="23"/>
        <v>0</v>
      </c>
      <c r="H337" s="209">
        <f t="shared" si="24"/>
        <v>0</v>
      </c>
      <c r="I337" s="210"/>
      <c r="J337" s="197"/>
      <c r="K337" s="196"/>
    </row>
    <row r="338" spans="1:11">
      <c r="A338" s="196"/>
      <c r="B338" s="211" t="str">
        <f t="shared" si="25"/>
        <v/>
      </c>
      <c r="C338" s="207">
        <f t="shared" si="26"/>
        <v>0</v>
      </c>
      <c r="D338" s="207">
        <f>IF(C338=0,0,IF($E$15="",IF(C338*#REF!&lt;#REF!,#REF!,C338*#REF!),$E$15))</f>
        <v>0</v>
      </c>
      <c r="E338" s="207">
        <f t="shared" si="22"/>
        <v>0</v>
      </c>
      <c r="F338" s="208"/>
      <c r="G338" s="207">
        <f t="shared" si="23"/>
        <v>0</v>
      </c>
      <c r="H338" s="209">
        <f t="shared" si="24"/>
        <v>0</v>
      </c>
      <c r="I338" s="210"/>
      <c r="J338" s="197"/>
      <c r="K338" s="196"/>
    </row>
    <row r="339" spans="1:11">
      <c r="A339" s="196"/>
      <c r="B339" s="211" t="str">
        <f t="shared" si="25"/>
        <v/>
      </c>
      <c r="C339" s="207">
        <f t="shared" si="26"/>
        <v>0</v>
      </c>
      <c r="D339" s="207">
        <f>IF(C339=0,0,IF($E$15="",IF(C339*#REF!&lt;#REF!,#REF!,C339*#REF!),$E$15))</f>
        <v>0</v>
      </c>
      <c r="E339" s="207">
        <f t="shared" si="22"/>
        <v>0</v>
      </c>
      <c r="F339" s="208"/>
      <c r="G339" s="207">
        <f t="shared" si="23"/>
        <v>0</v>
      </c>
      <c r="H339" s="209">
        <f t="shared" si="24"/>
        <v>0</v>
      </c>
      <c r="I339" s="210"/>
      <c r="J339" s="197"/>
      <c r="K339" s="196"/>
    </row>
    <row r="340" spans="1:11">
      <c r="A340" s="196"/>
      <c r="B340" s="211" t="str">
        <f t="shared" si="25"/>
        <v/>
      </c>
      <c r="C340" s="207">
        <f t="shared" si="26"/>
        <v>0</v>
      </c>
      <c r="D340" s="207">
        <f>IF(C340=0,0,IF($E$15="",IF(C340*#REF!&lt;#REF!,#REF!,C340*#REF!),$E$15))</f>
        <v>0</v>
      </c>
      <c r="E340" s="207">
        <f t="shared" si="22"/>
        <v>0</v>
      </c>
      <c r="F340" s="208"/>
      <c r="G340" s="207">
        <f t="shared" si="23"/>
        <v>0</v>
      </c>
      <c r="H340" s="209">
        <f t="shared" si="24"/>
        <v>0</v>
      </c>
      <c r="I340" s="210"/>
      <c r="J340" s="197"/>
      <c r="K340" s="196"/>
    </row>
    <row r="341" spans="1:11">
      <c r="A341" s="196"/>
      <c r="B341" s="211" t="str">
        <f t="shared" si="25"/>
        <v/>
      </c>
      <c r="C341" s="207">
        <f t="shared" si="26"/>
        <v>0</v>
      </c>
      <c r="D341" s="207">
        <f>IF(C341=0,0,IF($E$15="",IF(C341*#REF!&lt;#REF!,#REF!,C341*#REF!),$E$15))</f>
        <v>0</v>
      </c>
      <c r="E341" s="207">
        <f t="shared" si="22"/>
        <v>0</v>
      </c>
      <c r="F341" s="208"/>
      <c r="G341" s="207">
        <f t="shared" si="23"/>
        <v>0</v>
      </c>
      <c r="H341" s="209">
        <f t="shared" si="24"/>
        <v>0</v>
      </c>
      <c r="I341" s="210"/>
      <c r="J341" s="197"/>
      <c r="K341" s="196"/>
    </row>
    <row r="342" spans="1:11">
      <c r="A342" s="196"/>
      <c r="B342" s="211" t="str">
        <f t="shared" si="25"/>
        <v/>
      </c>
      <c r="C342" s="207">
        <f t="shared" si="26"/>
        <v>0</v>
      </c>
      <c r="D342" s="207">
        <f>IF(C342=0,0,IF($E$15="",IF(C342*#REF!&lt;#REF!,#REF!,C342*#REF!),$E$15))</f>
        <v>0</v>
      </c>
      <c r="E342" s="207">
        <f t="shared" ref="E342:E405" si="27">C342*$E$11/12</f>
        <v>0</v>
      </c>
      <c r="F342" s="208"/>
      <c r="G342" s="207">
        <f t="shared" ref="G342:G405" si="28">IF(C342=0,0,D342-E342)</f>
        <v>0</v>
      </c>
      <c r="H342" s="209">
        <f t="shared" ref="H342:H405" si="29">IF(C342-G342&lt;0,0,C342-G342)</f>
        <v>0</v>
      </c>
      <c r="I342" s="210"/>
      <c r="J342" s="197"/>
      <c r="K342" s="196"/>
    </row>
    <row r="343" spans="1:11">
      <c r="A343" s="196"/>
      <c r="B343" s="211" t="str">
        <f t="shared" si="25"/>
        <v/>
      </c>
      <c r="C343" s="207">
        <f t="shared" si="26"/>
        <v>0</v>
      </c>
      <c r="D343" s="207">
        <f>IF(C343=0,0,IF($E$15="",IF(C343*#REF!&lt;#REF!,#REF!,C343*#REF!),$E$15))</f>
        <v>0</v>
      </c>
      <c r="E343" s="207">
        <f t="shared" si="27"/>
        <v>0</v>
      </c>
      <c r="F343" s="208"/>
      <c r="G343" s="207">
        <f t="shared" si="28"/>
        <v>0</v>
      </c>
      <c r="H343" s="209">
        <f t="shared" si="29"/>
        <v>0</v>
      </c>
      <c r="I343" s="210"/>
      <c r="J343" s="197"/>
      <c r="K343" s="196"/>
    </row>
    <row r="344" spans="1:11">
      <c r="A344" s="196"/>
      <c r="B344" s="211" t="str">
        <f t="shared" si="25"/>
        <v/>
      </c>
      <c r="C344" s="207">
        <f t="shared" si="26"/>
        <v>0</v>
      </c>
      <c r="D344" s="207">
        <f>IF(C344=0,0,IF($E$15="",IF(C344*#REF!&lt;#REF!,#REF!,C344*#REF!),$E$15))</f>
        <v>0</v>
      </c>
      <c r="E344" s="207">
        <f t="shared" si="27"/>
        <v>0</v>
      </c>
      <c r="F344" s="208"/>
      <c r="G344" s="207">
        <f t="shared" si="28"/>
        <v>0</v>
      </c>
      <c r="H344" s="209">
        <f t="shared" si="29"/>
        <v>0</v>
      </c>
      <c r="I344" s="210"/>
      <c r="J344" s="197"/>
      <c r="K344" s="196"/>
    </row>
    <row r="345" spans="1:11">
      <c r="A345" s="196"/>
      <c r="B345" s="211" t="str">
        <f t="shared" si="25"/>
        <v/>
      </c>
      <c r="C345" s="207">
        <f t="shared" si="26"/>
        <v>0</v>
      </c>
      <c r="D345" s="207">
        <f>IF(C345=0,0,IF($E$15="",IF(C345*#REF!&lt;#REF!,#REF!,C345*#REF!),$E$15))</f>
        <v>0</v>
      </c>
      <c r="E345" s="207">
        <f t="shared" si="27"/>
        <v>0</v>
      </c>
      <c r="F345" s="208"/>
      <c r="G345" s="207">
        <f t="shared" si="28"/>
        <v>0</v>
      </c>
      <c r="H345" s="209">
        <f t="shared" si="29"/>
        <v>0</v>
      </c>
      <c r="I345" s="210"/>
      <c r="J345" s="197"/>
      <c r="K345" s="196"/>
    </row>
    <row r="346" spans="1:11">
      <c r="A346" s="196"/>
      <c r="B346" s="211" t="str">
        <f t="shared" si="25"/>
        <v/>
      </c>
      <c r="C346" s="207">
        <f t="shared" si="26"/>
        <v>0</v>
      </c>
      <c r="D346" s="207">
        <f>IF(C346=0,0,IF($E$15="",IF(C346*#REF!&lt;#REF!,#REF!,C346*#REF!),$E$15))</f>
        <v>0</v>
      </c>
      <c r="E346" s="207">
        <f t="shared" si="27"/>
        <v>0</v>
      </c>
      <c r="F346" s="208"/>
      <c r="G346" s="207">
        <f t="shared" si="28"/>
        <v>0</v>
      </c>
      <c r="H346" s="209">
        <f t="shared" si="29"/>
        <v>0</v>
      </c>
      <c r="I346" s="210"/>
      <c r="J346" s="197"/>
      <c r="K346" s="196"/>
    </row>
    <row r="347" spans="1:11">
      <c r="A347" s="196"/>
      <c r="B347" s="211" t="str">
        <f t="shared" si="25"/>
        <v/>
      </c>
      <c r="C347" s="207">
        <f t="shared" si="26"/>
        <v>0</v>
      </c>
      <c r="D347" s="207">
        <f>IF(C347=0,0,IF($E$15="",IF(C347*#REF!&lt;#REF!,#REF!,C347*#REF!),$E$15))</f>
        <v>0</v>
      </c>
      <c r="E347" s="207">
        <f t="shared" si="27"/>
        <v>0</v>
      </c>
      <c r="F347" s="208"/>
      <c r="G347" s="207">
        <f t="shared" si="28"/>
        <v>0</v>
      </c>
      <c r="H347" s="209">
        <f t="shared" si="29"/>
        <v>0</v>
      </c>
      <c r="I347" s="210"/>
      <c r="J347" s="197"/>
      <c r="K347" s="196"/>
    </row>
    <row r="348" spans="1:11">
      <c r="A348" s="196"/>
      <c r="B348" s="211" t="str">
        <f t="shared" si="25"/>
        <v/>
      </c>
      <c r="C348" s="207">
        <f t="shared" si="26"/>
        <v>0</v>
      </c>
      <c r="D348" s="207">
        <f>IF(C348=0,0,IF($E$15="",IF(C348*#REF!&lt;#REF!,#REF!,C348*#REF!),$E$15))</f>
        <v>0</v>
      </c>
      <c r="E348" s="207">
        <f t="shared" si="27"/>
        <v>0</v>
      </c>
      <c r="F348" s="208"/>
      <c r="G348" s="207">
        <f t="shared" si="28"/>
        <v>0</v>
      </c>
      <c r="H348" s="209">
        <f t="shared" si="29"/>
        <v>0</v>
      </c>
      <c r="I348" s="210"/>
      <c r="J348" s="197"/>
      <c r="K348" s="196"/>
    </row>
    <row r="349" spans="1:11">
      <c r="A349" s="196"/>
      <c r="B349" s="211" t="str">
        <f t="shared" si="25"/>
        <v/>
      </c>
      <c r="C349" s="207">
        <f t="shared" si="26"/>
        <v>0</v>
      </c>
      <c r="D349" s="207">
        <f>IF(C349=0,0,IF($E$15="",IF(C349*#REF!&lt;#REF!,#REF!,C349*#REF!),$E$15))</f>
        <v>0</v>
      </c>
      <c r="E349" s="207">
        <f t="shared" si="27"/>
        <v>0</v>
      </c>
      <c r="F349" s="208"/>
      <c r="G349" s="207">
        <f t="shared" si="28"/>
        <v>0</v>
      </c>
      <c r="H349" s="209">
        <f t="shared" si="29"/>
        <v>0</v>
      </c>
      <c r="I349" s="210"/>
      <c r="J349" s="197"/>
      <c r="K349" s="196"/>
    </row>
    <row r="350" spans="1:11">
      <c r="A350" s="196"/>
      <c r="B350" s="211" t="str">
        <f t="shared" si="25"/>
        <v/>
      </c>
      <c r="C350" s="207">
        <f t="shared" si="26"/>
        <v>0</v>
      </c>
      <c r="D350" s="207">
        <f>IF(C350=0,0,IF($E$15="",IF(C350*#REF!&lt;#REF!,#REF!,C350*#REF!),$E$15))</f>
        <v>0</v>
      </c>
      <c r="E350" s="207">
        <f t="shared" si="27"/>
        <v>0</v>
      </c>
      <c r="F350" s="208"/>
      <c r="G350" s="207">
        <f t="shared" si="28"/>
        <v>0</v>
      </c>
      <c r="H350" s="209">
        <f t="shared" si="29"/>
        <v>0</v>
      </c>
      <c r="I350" s="210"/>
      <c r="J350" s="197"/>
      <c r="K350" s="196"/>
    </row>
    <row r="351" spans="1:11">
      <c r="A351" s="196"/>
      <c r="B351" s="211" t="str">
        <f t="shared" si="25"/>
        <v/>
      </c>
      <c r="C351" s="207">
        <f t="shared" si="26"/>
        <v>0</v>
      </c>
      <c r="D351" s="207">
        <f>IF(C351=0,0,IF($E$15="",IF(C351*#REF!&lt;#REF!,#REF!,C351*#REF!),$E$15))</f>
        <v>0</v>
      </c>
      <c r="E351" s="207">
        <f t="shared" si="27"/>
        <v>0</v>
      </c>
      <c r="F351" s="208"/>
      <c r="G351" s="207">
        <f t="shared" si="28"/>
        <v>0</v>
      </c>
      <c r="H351" s="209">
        <f t="shared" si="29"/>
        <v>0</v>
      </c>
      <c r="I351" s="210"/>
      <c r="J351" s="197"/>
      <c r="K351" s="196"/>
    </row>
    <row r="352" spans="1:11">
      <c r="A352" s="196"/>
      <c r="B352" s="211" t="str">
        <f t="shared" si="25"/>
        <v/>
      </c>
      <c r="C352" s="207">
        <f t="shared" si="26"/>
        <v>0</v>
      </c>
      <c r="D352" s="207">
        <f>IF(C352=0,0,IF($E$15="",IF(C352*#REF!&lt;#REF!,#REF!,C352*#REF!),$E$15))</f>
        <v>0</v>
      </c>
      <c r="E352" s="207">
        <f t="shared" si="27"/>
        <v>0</v>
      </c>
      <c r="F352" s="208"/>
      <c r="G352" s="207">
        <f t="shared" si="28"/>
        <v>0</v>
      </c>
      <c r="H352" s="209">
        <f t="shared" si="29"/>
        <v>0</v>
      </c>
      <c r="I352" s="210"/>
      <c r="J352" s="197"/>
      <c r="K352" s="196"/>
    </row>
    <row r="353" spans="1:11">
      <c r="A353" s="196"/>
      <c r="B353" s="211" t="str">
        <f t="shared" si="25"/>
        <v/>
      </c>
      <c r="C353" s="207">
        <f t="shared" si="26"/>
        <v>0</v>
      </c>
      <c r="D353" s="207">
        <f>IF(C353=0,0,IF($E$15="",IF(C353*#REF!&lt;#REF!,#REF!,C353*#REF!),$E$15))</f>
        <v>0</v>
      </c>
      <c r="E353" s="207">
        <f t="shared" si="27"/>
        <v>0</v>
      </c>
      <c r="F353" s="208"/>
      <c r="G353" s="207">
        <f t="shared" si="28"/>
        <v>0</v>
      </c>
      <c r="H353" s="209">
        <f t="shared" si="29"/>
        <v>0</v>
      </c>
      <c r="I353" s="210"/>
      <c r="J353" s="197"/>
      <c r="K353" s="196"/>
    </row>
    <row r="354" spans="1:11">
      <c r="A354" s="196"/>
      <c r="B354" s="211" t="str">
        <f t="shared" si="25"/>
        <v/>
      </c>
      <c r="C354" s="207">
        <f t="shared" si="26"/>
        <v>0</v>
      </c>
      <c r="D354" s="207">
        <f>IF(C354=0,0,IF($E$15="",IF(C354*#REF!&lt;#REF!,#REF!,C354*#REF!),$E$15))</f>
        <v>0</v>
      </c>
      <c r="E354" s="207">
        <f t="shared" si="27"/>
        <v>0</v>
      </c>
      <c r="F354" s="208"/>
      <c r="G354" s="207">
        <f t="shared" si="28"/>
        <v>0</v>
      </c>
      <c r="H354" s="209">
        <f t="shared" si="29"/>
        <v>0</v>
      </c>
      <c r="I354" s="210"/>
      <c r="J354" s="197"/>
      <c r="K354" s="196"/>
    </row>
    <row r="355" spans="1:11">
      <c r="A355" s="196"/>
      <c r="B355" s="211" t="str">
        <f t="shared" si="25"/>
        <v/>
      </c>
      <c r="C355" s="207">
        <f t="shared" si="26"/>
        <v>0</v>
      </c>
      <c r="D355" s="207">
        <f>IF(C355=0,0,IF($E$15="",IF(C355*#REF!&lt;#REF!,#REF!,C355*#REF!),$E$15))</f>
        <v>0</v>
      </c>
      <c r="E355" s="207">
        <f t="shared" si="27"/>
        <v>0</v>
      </c>
      <c r="F355" s="208"/>
      <c r="G355" s="207">
        <f t="shared" si="28"/>
        <v>0</v>
      </c>
      <c r="H355" s="209">
        <f t="shared" si="29"/>
        <v>0</v>
      </c>
      <c r="I355" s="210"/>
      <c r="J355" s="197"/>
      <c r="K355" s="196"/>
    </row>
    <row r="356" spans="1:11">
      <c r="A356" s="196"/>
      <c r="B356" s="211" t="str">
        <f t="shared" si="25"/>
        <v/>
      </c>
      <c r="C356" s="207">
        <f t="shared" si="26"/>
        <v>0</v>
      </c>
      <c r="D356" s="207">
        <f>IF(C356=0,0,IF($E$15="",IF(C356*#REF!&lt;#REF!,#REF!,C356*#REF!),$E$15))</f>
        <v>0</v>
      </c>
      <c r="E356" s="207">
        <f t="shared" si="27"/>
        <v>0</v>
      </c>
      <c r="F356" s="208"/>
      <c r="G356" s="207">
        <f t="shared" si="28"/>
        <v>0</v>
      </c>
      <c r="H356" s="209">
        <f t="shared" si="29"/>
        <v>0</v>
      </c>
      <c r="I356" s="210"/>
      <c r="J356" s="197"/>
      <c r="K356" s="196"/>
    </row>
    <row r="357" spans="1:11">
      <c r="A357" s="196"/>
      <c r="B357" s="211" t="str">
        <f t="shared" si="25"/>
        <v/>
      </c>
      <c r="C357" s="207">
        <f t="shared" si="26"/>
        <v>0</v>
      </c>
      <c r="D357" s="207">
        <f>IF(C357=0,0,IF($E$15="",IF(C357*#REF!&lt;#REF!,#REF!,C357*#REF!),$E$15))</f>
        <v>0</v>
      </c>
      <c r="E357" s="207">
        <f t="shared" si="27"/>
        <v>0</v>
      </c>
      <c r="F357" s="208"/>
      <c r="G357" s="207">
        <f t="shared" si="28"/>
        <v>0</v>
      </c>
      <c r="H357" s="209">
        <f t="shared" si="29"/>
        <v>0</v>
      </c>
      <c r="I357" s="210"/>
      <c r="J357" s="197"/>
      <c r="K357" s="196"/>
    </row>
    <row r="358" spans="1:11">
      <c r="A358" s="196"/>
      <c r="B358" s="211" t="str">
        <f t="shared" si="25"/>
        <v/>
      </c>
      <c r="C358" s="207">
        <f t="shared" si="26"/>
        <v>0</v>
      </c>
      <c r="D358" s="207">
        <f>IF(C358=0,0,IF($E$15="",IF(C358*#REF!&lt;#REF!,#REF!,C358*#REF!),$E$15))</f>
        <v>0</v>
      </c>
      <c r="E358" s="207">
        <f t="shared" si="27"/>
        <v>0</v>
      </c>
      <c r="F358" s="208"/>
      <c r="G358" s="207">
        <f t="shared" si="28"/>
        <v>0</v>
      </c>
      <c r="H358" s="209">
        <f t="shared" si="29"/>
        <v>0</v>
      </c>
      <c r="I358" s="210"/>
      <c r="J358" s="197"/>
      <c r="K358" s="196"/>
    </row>
    <row r="359" spans="1:11">
      <c r="A359" s="196"/>
      <c r="B359" s="211" t="str">
        <f t="shared" si="25"/>
        <v/>
      </c>
      <c r="C359" s="207">
        <f t="shared" si="26"/>
        <v>0</v>
      </c>
      <c r="D359" s="207">
        <f>IF(C359=0,0,IF($E$15="",IF(C359*#REF!&lt;#REF!,#REF!,C359*#REF!),$E$15))</f>
        <v>0</v>
      </c>
      <c r="E359" s="207">
        <f t="shared" si="27"/>
        <v>0</v>
      </c>
      <c r="F359" s="208"/>
      <c r="G359" s="207">
        <f t="shared" si="28"/>
        <v>0</v>
      </c>
      <c r="H359" s="209">
        <f t="shared" si="29"/>
        <v>0</v>
      </c>
      <c r="I359" s="210"/>
      <c r="J359" s="197"/>
      <c r="K359" s="196"/>
    </row>
    <row r="360" spans="1:11">
      <c r="A360" s="196"/>
      <c r="B360" s="211" t="str">
        <f t="shared" si="25"/>
        <v/>
      </c>
      <c r="C360" s="207">
        <f t="shared" si="26"/>
        <v>0</v>
      </c>
      <c r="D360" s="207">
        <f>IF(C360=0,0,IF($E$15="",IF(C360*#REF!&lt;#REF!,#REF!,C360*#REF!),$E$15))</f>
        <v>0</v>
      </c>
      <c r="E360" s="207">
        <f t="shared" si="27"/>
        <v>0</v>
      </c>
      <c r="F360" s="208"/>
      <c r="G360" s="207">
        <f t="shared" si="28"/>
        <v>0</v>
      </c>
      <c r="H360" s="209">
        <f t="shared" si="29"/>
        <v>0</v>
      </c>
      <c r="I360" s="210"/>
      <c r="J360" s="197"/>
      <c r="K360" s="196"/>
    </row>
    <row r="361" spans="1:11">
      <c r="A361" s="196"/>
      <c r="B361" s="211" t="str">
        <f t="shared" si="25"/>
        <v/>
      </c>
      <c r="C361" s="207">
        <f t="shared" si="26"/>
        <v>0</v>
      </c>
      <c r="D361" s="207">
        <f>IF(C361=0,0,IF($E$15="",IF(C361*#REF!&lt;#REF!,#REF!,C361*#REF!),$E$15))</f>
        <v>0</v>
      </c>
      <c r="E361" s="207">
        <f t="shared" si="27"/>
        <v>0</v>
      </c>
      <c r="F361" s="208"/>
      <c r="G361" s="207">
        <f t="shared" si="28"/>
        <v>0</v>
      </c>
      <c r="H361" s="209">
        <f t="shared" si="29"/>
        <v>0</v>
      </c>
      <c r="I361" s="210"/>
      <c r="J361" s="197"/>
      <c r="K361" s="196"/>
    </row>
    <row r="362" spans="1:11">
      <c r="A362" s="196"/>
      <c r="B362" s="211" t="str">
        <f t="shared" si="25"/>
        <v/>
      </c>
      <c r="C362" s="207">
        <f t="shared" si="26"/>
        <v>0</v>
      </c>
      <c r="D362" s="207">
        <f>IF(C362=0,0,IF($E$15="",IF(C362*#REF!&lt;#REF!,#REF!,C362*#REF!),$E$15))</f>
        <v>0</v>
      </c>
      <c r="E362" s="207">
        <f t="shared" si="27"/>
        <v>0</v>
      </c>
      <c r="F362" s="208"/>
      <c r="G362" s="207">
        <f t="shared" si="28"/>
        <v>0</v>
      </c>
      <c r="H362" s="209">
        <f t="shared" si="29"/>
        <v>0</v>
      </c>
      <c r="I362" s="210"/>
      <c r="J362" s="197"/>
      <c r="K362" s="196"/>
    </row>
    <row r="363" spans="1:11">
      <c r="A363" s="196"/>
      <c r="B363" s="211" t="str">
        <f t="shared" si="25"/>
        <v/>
      </c>
      <c r="C363" s="207">
        <f t="shared" si="26"/>
        <v>0</v>
      </c>
      <c r="D363" s="207">
        <f>IF(C363=0,0,IF($E$15="",IF(C363*#REF!&lt;#REF!,#REF!,C363*#REF!),$E$15))</f>
        <v>0</v>
      </c>
      <c r="E363" s="207">
        <f t="shared" si="27"/>
        <v>0</v>
      </c>
      <c r="F363" s="208"/>
      <c r="G363" s="207">
        <f t="shared" si="28"/>
        <v>0</v>
      </c>
      <c r="H363" s="209">
        <f t="shared" si="29"/>
        <v>0</v>
      </c>
      <c r="I363" s="210"/>
      <c r="J363" s="197"/>
      <c r="K363" s="196"/>
    </row>
    <row r="364" spans="1:11">
      <c r="A364" s="196"/>
      <c r="B364" s="211" t="str">
        <f t="shared" si="25"/>
        <v/>
      </c>
      <c r="C364" s="207">
        <f t="shared" si="26"/>
        <v>0</v>
      </c>
      <c r="D364" s="207">
        <f>IF(C364=0,0,IF($E$15="",IF(C364*#REF!&lt;#REF!,#REF!,C364*#REF!),$E$15))</f>
        <v>0</v>
      </c>
      <c r="E364" s="207">
        <f t="shared" si="27"/>
        <v>0</v>
      </c>
      <c r="F364" s="208"/>
      <c r="G364" s="207">
        <f t="shared" si="28"/>
        <v>0</v>
      </c>
      <c r="H364" s="209">
        <f t="shared" si="29"/>
        <v>0</v>
      </c>
      <c r="I364" s="210"/>
      <c r="J364" s="197"/>
      <c r="K364" s="196"/>
    </row>
    <row r="365" spans="1:11">
      <c r="A365" s="196"/>
      <c r="B365" s="211" t="str">
        <f t="shared" si="25"/>
        <v/>
      </c>
      <c r="C365" s="207">
        <f t="shared" si="26"/>
        <v>0</v>
      </c>
      <c r="D365" s="207">
        <f>IF(C365=0,0,IF($E$15="",IF(C365*#REF!&lt;#REF!,#REF!,C365*#REF!),$E$15))</f>
        <v>0</v>
      </c>
      <c r="E365" s="207">
        <f t="shared" si="27"/>
        <v>0</v>
      </c>
      <c r="F365" s="208"/>
      <c r="G365" s="207">
        <f t="shared" si="28"/>
        <v>0</v>
      </c>
      <c r="H365" s="209">
        <f t="shared" si="29"/>
        <v>0</v>
      </c>
      <c r="I365" s="210"/>
      <c r="J365" s="197"/>
      <c r="K365" s="196"/>
    </row>
    <row r="366" spans="1:11">
      <c r="A366" s="196"/>
      <c r="B366" s="211" t="str">
        <f t="shared" si="25"/>
        <v/>
      </c>
      <c r="C366" s="207">
        <f t="shared" si="26"/>
        <v>0</v>
      </c>
      <c r="D366" s="207">
        <f>IF(C366=0,0,IF($E$15="",IF(C366*#REF!&lt;#REF!,#REF!,C366*#REF!),$E$15))</f>
        <v>0</v>
      </c>
      <c r="E366" s="207">
        <f t="shared" si="27"/>
        <v>0</v>
      </c>
      <c r="F366" s="208"/>
      <c r="G366" s="207">
        <f t="shared" si="28"/>
        <v>0</v>
      </c>
      <c r="H366" s="209">
        <f t="shared" si="29"/>
        <v>0</v>
      </c>
      <c r="I366" s="210"/>
      <c r="J366" s="197"/>
      <c r="K366" s="196"/>
    </row>
    <row r="367" spans="1:11">
      <c r="A367" s="196"/>
      <c r="B367" s="211" t="str">
        <f t="shared" si="25"/>
        <v/>
      </c>
      <c r="C367" s="207">
        <f t="shared" si="26"/>
        <v>0</v>
      </c>
      <c r="D367" s="207">
        <f>IF(C367=0,0,IF($E$15="",IF(C367*#REF!&lt;#REF!,#REF!,C367*#REF!),$E$15))</f>
        <v>0</v>
      </c>
      <c r="E367" s="207">
        <f t="shared" si="27"/>
        <v>0</v>
      </c>
      <c r="F367" s="208"/>
      <c r="G367" s="207">
        <f t="shared" si="28"/>
        <v>0</v>
      </c>
      <c r="H367" s="209">
        <f t="shared" si="29"/>
        <v>0</v>
      </c>
      <c r="I367" s="210"/>
      <c r="J367" s="197"/>
      <c r="K367" s="196"/>
    </row>
    <row r="368" spans="1:11">
      <c r="A368" s="196"/>
      <c r="B368" s="211" t="str">
        <f t="shared" si="25"/>
        <v/>
      </c>
      <c r="C368" s="207">
        <f t="shared" si="26"/>
        <v>0</v>
      </c>
      <c r="D368" s="207">
        <f>IF(C368=0,0,IF($E$15="",IF(C368*#REF!&lt;#REF!,#REF!,C368*#REF!),$E$15))</f>
        <v>0</v>
      </c>
      <c r="E368" s="207">
        <f t="shared" si="27"/>
        <v>0</v>
      </c>
      <c r="F368" s="208"/>
      <c r="G368" s="207">
        <f t="shared" si="28"/>
        <v>0</v>
      </c>
      <c r="H368" s="209">
        <f t="shared" si="29"/>
        <v>0</v>
      </c>
      <c r="I368" s="210"/>
      <c r="J368" s="197"/>
      <c r="K368" s="196"/>
    </row>
    <row r="369" spans="1:11">
      <c r="A369" s="196"/>
      <c r="B369" s="211" t="str">
        <f t="shared" si="25"/>
        <v/>
      </c>
      <c r="C369" s="207">
        <f t="shared" si="26"/>
        <v>0</v>
      </c>
      <c r="D369" s="207">
        <f>IF(C369=0,0,IF($E$15="",IF(C369*#REF!&lt;#REF!,#REF!,C369*#REF!),$E$15))</f>
        <v>0</v>
      </c>
      <c r="E369" s="207">
        <f t="shared" si="27"/>
        <v>0</v>
      </c>
      <c r="F369" s="208"/>
      <c r="G369" s="207">
        <f t="shared" si="28"/>
        <v>0</v>
      </c>
      <c r="H369" s="209">
        <f t="shared" si="29"/>
        <v>0</v>
      </c>
      <c r="I369" s="210"/>
      <c r="J369" s="197"/>
      <c r="K369" s="196"/>
    </row>
    <row r="370" spans="1:11">
      <c r="A370" s="196"/>
      <c r="B370" s="211" t="str">
        <f t="shared" si="25"/>
        <v/>
      </c>
      <c r="C370" s="207">
        <f t="shared" si="26"/>
        <v>0</v>
      </c>
      <c r="D370" s="207">
        <f>IF(C370=0,0,IF($E$15="",IF(C370*#REF!&lt;#REF!,#REF!,C370*#REF!),$E$15))</f>
        <v>0</v>
      </c>
      <c r="E370" s="207">
        <f t="shared" si="27"/>
        <v>0</v>
      </c>
      <c r="F370" s="208"/>
      <c r="G370" s="207">
        <f t="shared" si="28"/>
        <v>0</v>
      </c>
      <c r="H370" s="209">
        <f t="shared" si="29"/>
        <v>0</v>
      </c>
      <c r="I370" s="210"/>
      <c r="J370" s="197"/>
      <c r="K370" s="196"/>
    </row>
    <row r="371" spans="1:11">
      <c r="A371" s="196"/>
      <c r="B371" s="211" t="str">
        <f t="shared" si="25"/>
        <v/>
      </c>
      <c r="C371" s="207">
        <f t="shared" si="26"/>
        <v>0</v>
      </c>
      <c r="D371" s="207">
        <f>IF(C371=0,0,IF($E$15="",IF(C371*#REF!&lt;#REF!,#REF!,C371*#REF!),$E$15))</f>
        <v>0</v>
      </c>
      <c r="E371" s="207">
        <f t="shared" si="27"/>
        <v>0</v>
      </c>
      <c r="F371" s="208"/>
      <c r="G371" s="207">
        <f t="shared" si="28"/>
        <v>0</v>
      </c>
      <c r="H371" s="209">
        <f t="shared" si="29"/>
        <v>0</v>
      </c>
      <c r="I371" s="210"/>
      <c r="J371" s="197"/>
      <c r="K371" s="196"/>
    </row>
    <row r="372" spans="1:11">
      <c r="A372" s="196"/>
      <c r="B372" s="211" t="str">
        <f t="shared" si="25"/>
        <v/>
      </c>
      <c r="C372" s="207">
        <f t="shared" si="26"/>
        <v>0</v>
      </c>
      <c r="D372" s="207">
        <f>IF(C372=0,0,IF($E$15="",IF(C372*#REF!&lt;#REF!,#REF!,C372*#REF!),$E$15))</f>
        <v>0</v>
      </c>
      <c r="E372" s="207">
        <f t="shared" si="27"/>
        <v>0</v>
      </c>
      <c r="F372" s="208"/>
      <c r="G372" s="207">
        <f t="shared" si="28"/>
        <v>0</v>
      </c>
      <c r="H372" s="209">
        <f t="shared" si="29"/>
        <v>0</v>
      </c>
      <c r="I372" s="210"/>
      <c r="J372" s="197"/>
      <c r="K372" s="196"/>
    </row>
    <row r="373" spans="1:11">
      <c r="A373" s="196"/>
      <c r="B373" s="211" t="str">
        <f t="shared" ref="B373:B436" si="30">IF(H372&lt;=0,"",B372+1)</f>
        <v/>
      </c>
      <c r="C373" s="207">
        <f t="shared" ref="C373:C436" si="31">H372</f>
        <v>0</v>
      </c>
      <c r="D373" s="207">
        <f>IF(C373=0,0,IF($E$15="",IF(C373*#REF!&lt;#REF!,#REF!,C373*#REF!),$E$15))</f>
        <v>0</v>
      </c>
      <c r="E373" s="207">
        <f t="shared" si="27"/>
        <v>0</v>
      </c>
      <c r="F373" s="208"/>
      <c r="G373" s="207">
        <f t="shared" si="28"/>
        <v>0</v>
      </c>
      <c r="H373" s="209">
        <f t="shared" si="29"/>
        <v>0</v>
      </c>
      <c r="I373" s="210"/>
      <c r="J373" s="197"/>
      <c r="K373" s="196"/>
    </row>
    <row r="374" spans="1:11">
      <c r="A374" s="196"/>
      <c r="B374" s="211" t="str">
        <f t="shared" si="30"/>
        <v/>
      </c>
      <c r="C374" s="207">
        <f t="shared" si="31"/>
        <v>0</v>
      </c>
      <c r="D374" s="207">
        <f>IF(C374=0,0,IF($E$15="",IF(C374*#REF!&lt;#REF!,#REF!,C374*#REF!),$E$15))</f>
        <v>0</v>
      </c>
      <c r="E374" s="207">
        <f t="shared" si="27"/>
        <v>0</v>
      </c>
      <c r="F374" s="208"/>
      <c r="G374" s="207">
        <f t="shared" si="28"/>
        <v>0</v>
      </c>
      <c r="H374" s="209">
        <f t="shared" si="29"/>
        <v>0</v>
      </c>
      <c r="I374" s="210"/>
      <c r="J374" s="197"/>
      <c r="K374" s="196"/>
    </row>
    <row r="375" spans="1:11">
      <c r="A375" s="196"/>
      <c r="B375" s="211" t="str">
        <f t="shared" si="30"/>
        <v/>
      </c>
      <c r="C375" s="207">
        <f t="shared" si="31"/>
        <v>0</v>
      </c>
      <c r="D375" s="207">
        <f>IF(C375=0,0,IF($E$15="",IF(C375*#REF!&lt;#REF!,#REF!,C375*#REF!),$E$15))</f>
        <v>0</v>
      </c>
      <c r="E375" s="207">
        <f t="shared" si="27"/>
        <v>0</v>
      </c>
      <c r="F375" s="208"/>
      <c r="G375" s="207">
        <f t="shared" si="28"/>
        <v>0</v>
      </c>
      <c r="H375" s="209">
        <f t="shared" si="29"/>
        <v>0</v>
      </c>
      <c r="I375" s="210"/>
      <c r="J375" s="197"/>
      <c r="K375" s="196"/>
    </row>
    <row r="376" spans="1:11">
      <c r="A376" s="196"/>
      <c r="B376" s="211" t="str">
        <f t="shared" si="30"/>
        <v/>
      </c>
      <c r="C376" s="207">
        <f t="shared" si="31"/>
        <v>0</v>
      </c>
      <c r="D376" s="207">
        <f>IF(C376=0,0,IF($E$15="",IF(C376*#REF!&lt;#REF!,#REF!,C376*#REF!),$E$15))</f>
        <v>0</v>
      </c>
      <c r="E376" s="207">
        <f t="shared" si="27"/>
        <v>0</v>
      </c>
      <c r="F376" s="208"/>
      <c r="G376" s="207">
        <f t="shared" si="28"/>
        <v>0</v>
      </c>
      <c r="H376" s="209">
        <f t="shared" si="29"/>
        <v>0</v>
      </c>
      <c r="I376" s="210"/>
      <c r="J376" s="197"/>
      <c r="K376" s="196"/>
    </row>
    <row r="377" spans="1:11">
      <c r="A377" s="196"/>
      <c r="B377" s="211" t="str">
        <f t="shared" si="30"/>
        <v/>
      </c>
      <c r="C377" s="207">
        <f t="shared" si="31"/>
        <v>0</v>
      </c>
      <c r="D377" s="207">
        <f>IF(C377=0,0,IF($E$15="",IF(C377*#REF!&lt;#REF!,#REF!,C377*#REF!),$E$15))</f>
        <v>0</v>
      </c>
      <c r="E377" s="207">
        <f t="shared" si="27"/>
        <v>0</v>
      </c>
      <c r="F377" s="208"/>
      <c r="G377" s="207">
        <f t="shared" si="28"/>
        <v>0</v>
      </c>
      <c r="H377" s="209">
        <f t="shared" si="29"/>
        <v>0</v>
      </c>
      <c r="I377" s="210"/>
      <c r="J377" s="197"/>
      <c r="K377" s="196"/>
    </row>
    <row r="378" spans="1:11">
      <c r="A378" s="196"/>
      <c r="B378" s="211" t="str">
        <f t="shared" si="30"/>
        <v/>
      </c>
      <c r="C378" s="207">
        <f t="shared" si="31"/>
        <v>0</v>
      </c>
      <c r="D378" s="207">
        <f>IF(C378=0,0,IF($E$15="",IF(C378*#REF!&lt;#REF!,#REF!,C378*#REF!),$E$15))</f>
        <v>0</v>
      </c>
      <c r="E378" s="207">
        <f t="shared" si="27"/>
        <v>0</v>
      </c>
      <c r="F378" s="208"/>
      <c r="G378" s="207">
        <f t="shared" si="28"/>
        <v>0</v>
      </c>
      <c r="H378" s="209">
        <f t="shared" si="29"/>
        <v>0</v>
      </c>
      <c r="I378" s="210"/>
      <c r="J378" s="197"/>
      <c r="K378" s="196"/>
    </row>
    <row r="379" spans="1:11">
      <c r="A379" s="196"/>
      <c r="B379" s="211" t="str">
        <f t="shared" si="30"/>
        <v/>
      </c>
      <c r="C379" s="207">
        <f t="shared" si="31"/>
        <v>0</v>
      </c>
      <c r="D379" s="207">
        <f>IF(C379=0,0,IF($E$15="",IF(C379*#REF!&lt;#REF!,#REF!,C379*#REF!),$E$15))</f>
        <v>0</v>
      </c>
      <c r="E379" s="207">
        <f t="shared" si="27"/>
        <v>0</v>
      </c>
      <c r="F379" s="208"/>
      <c r="G379" s="207">
        <f t="shared" si="28"/>
        <v>0</v>
      </c>
      <c r="H379" s="209">
        <f t="shared" si="29"/>
        <v>0</v>
      </c>
      <c r="I379" s="210"/>
      <c r="J379" s="197"/>
      <c r="K379" s="196"/>
    </row>
    <row r="380" spans="1:11">
      <c r="A380" s="196"/>
      <c r="B380" s="211" t="str">
        <f t="shared" si="30"/>
        <v/>
      </c>
      <c r="C380" s="207">
        <f t="shared" si="31"/>
        <v>0</v>
      </c>
      <c r="D380" s="207">
        <f>IF(C380=0,0,IF($E$15="",IF(C380*#REF!&lt;#REF!,#REF!,C380*#REF!),$E$15))</f>
        <v>0</v>
      </c>
      <c r="E380" s="207">
        <f t="shared" si="27"/>
        <v>0</v>
      </c>
      <c r="F380" s="208"/>
      <c r="G380" s="207">
        <f t="shared" si="28"/>
        <v>0</v>
      </c>
      <c r="H380" s="209">
        <f t="shared" si="29"/>
        <v>0</v>
      </c>
      <c r="I380" s="210"/>
      <c r="J380" s="197"/>
      <c r="K380" s="196"/>
    </row>
    <row r="381" spans="1:11">
      <c r="A381" s="196"/>
      <c r="B381" s="211" t="str">
        <f t="shared" si="30"/>
        <v/>
      </c>
      <c r="C381" s="207">
        <f t="shared" si="31"/>
        <v>0</v>
      </c>
      <c r="D381" s="207">
        <f>IF(C381=0,0,IF($E$15="",IF(C381*#REF!&lt;#REF!,#REF!,C381*#REF!),$E$15))</f>
        <v>0</v>
      </c>
      <c r="E381" s="207">
        <f t="shared" si="27"/>
        <v>0</v>
      </c>
      <c r="F381" s="208"/>
      <c r="G381" s="207">
        <f t="shared" si="28"/>
        <v>0</v>
      </c>
      <c r="H381" s="209">
        <f t="shared" si="29"/>
        <v>0</v>
      </c>
      <c r="I381" s="210"/>
      <c r="J381" s="197"/>
      <c r="K381" s="196"/>
    </row>
    <row r="382" spans="1:11">
      <c r="A382" s="196"/>
      <c r="B382" s="211" t="str">
        <f t="shared" si="30"/>
        <v/>
      </c>
      <c r="C382" s="207">
        <f t="shared" si="31"/>
        <v>0</v>
      </c>
      <c r="D382" s="207">
        <f>IF(C382=0,0,IF($E$15="",IF(C382*#REF!&lt;#REF!,#REF!,C382*#REF!),$E$15))</f>
        <v>0</v>
      </c>
      <c r="E382" s="207">
        <f t="shared" si="27"/>
        <v>0</v>
      </c>
      <c r="F382" s="208"/>
      <c r="G382" s="207">
        <f t="shared" si="28"/>
        <v>0</v>
      </c>
      <c r="H382" s="209">
        <f t="shared" si="29"/>
        <v>0</v>
      </c>
      <c r="I382" s="210"/>
      <c r="J382" s="197"/>
      <c r="K382" s="196"/>
    </row>
    <row r="383" spans="1:11">
      <c r="A383" s="196"/>
      <c r="B383" s="211" t="str">
        <f t="shared" si="30"/>
        <v/>
      </c>
      <c r="C383" s="207">
        <f t="shared" si="31"/>
        <v>0</v>
      </c>
      <c r="D383" s="207">
        <f>IF(C383=0,0,IF($E$15="",IF(C383*#REF!&lt;#REF!,#REF!,C383*#REF!),$E$15))</f>
        <v>0</v>
      </c>
      <c r="E383" s="207">
        <f t="shared" si="27"/>
        <v>0</v>
      </c>
      <c r="F383" s="208"/>
      <c r="G383" s="207">
        <f t="shared" si="28"/>
        <v>0</v>
      </c>
      <c r="H383" s="209">
        <f t="shared" si="29"/>
        <v>0</v>
      </c>
      <c r="I383" s="210"/>
      <c r="J383" s="197"/>
      <c r="K383" s="196"/>
    </row>
    <row r="384" spans="1:11">
      <c r="A384" s="196"/>
      <c r="B384" s="211" t="str">
        <f t="shared" si="30"/>
        <v/>
      </c>
      <c r="C384" s="207">
        <f t="shared" si="31"/>
        <v>0</v>
      </c>
      <c r="D384" s="207">
        <f>IF(C384=0,0,IF($E$15="",IF(C384*#REF!&lt;#REF!,#REF!,C384*#REF!),$E$15))</f>
        <v>0</v>
      </c>
      <c r="E384" s="207">
        <f t="shared" si="27"/>
        <v>0</v>
      </c>
      <c r="F384" s="208"/>
      <c r="G384" s="207">
        <f t="shared" si="28"/>
        <v>0</v>
      </c>
      <c r="H384" s="209">
        <f t="shared" si="29"/>
        <v>0</v>
      </c>
      <c r="I384" s="210"/>
      <c r="J384" s="197"/>
      <c r="K384" s="196"/>
    </row>
    <row r="385" spans="1:11">
      <c r="A385" s="196"/>
      <c r="B385" s="211" t="str">
        <f t="shared" si="30"/>
        <v/>
      </c>
      <c r="C385" s="207">
        <f t="shared" si="31"/>
        <v>0</v>
      </c>
      <c r="D385" s="207">
        <f>IF(C385=0,0,IF($E$15="",IF(C385*#REF!&lt;#REF!,#REF!,C385*#REF!),$E$15))</f>
        <v>0</v>
      </c>
      <c r="E385" s="207">
        <f t="shared" si="27"/>
        <v>0</v>
      </c>
      <c r="F385" s="208"/>
      <c r="G385" s="207">
        <f t="shared" si="28"/>
        <v>0</v>
      </c>
      <c r="H385" s="209">
        <f t="shared" si="29"/>
        <v>0</v>
      </c>
      <c r="I385" s="210"/>
      <c r="J385" s="197"/>
      <c r="K385" s="196"/>
    </row>
    <row r="386" spans="1:11">
      <c r="A386" s="196"/>
      <c r="B386" s="211" t="str">
        <f t="shared" si="30"/>
        <v/>
      </c>
      <c r="C386" s="207">
        <f t="shared" si="31"/>
        <v>0</v>
      </c>
      <c r="D386" s="207">
        <f>IF(C386=0,0,IF($E$15="",IF(C386*#REF!&lt;#REF!,#REF!,C386*#REF!),$E$15))</f>
        <v>0</v>
      </c>
      <c r="E386" s="207">
        <f t="shared" si="27"/>
        <v>0</v>
      </c>
      <c r="F386" s="208"/>
      <c r="G386" s="207">
        <f t="shared" si="28"/>
        <v>0</v>
      </c>
      <c r="H386" s="209">
        <f t="shared" si="29"/>
        <v>0</v>
      </c>
      <c r="I386" s="210"/>
      <c r="J386" s="197"/>
      <c r="K386" s="196"/>
    </row>
    <row r="387" spans="1:11">
      <c r="A387" s="196"/>
      <c r="B387" s="211" t="str">
        <f t="shared" si="30"/>
        <v/>
      </c>
      <c r="C387" s="207">
        <f t="shared" si="31"/>
        <v>0</v>
      </c>
      <c r="D387" s="207">
        <f>IF(C387=0,0,IF($E$15="",IF(C387*#REF!&lt;#REF!,#REF!,C387*#REF!),$E$15))</f>
        <v>0</v>
      </c>
      <c r="E387" s="207">
        <f t="shared" si="27"/>
        <v>0</v>
      </c>
      <c r="F387" s="208"/>
      <c r="G387" s="207">
        <f t="shared" si="28"/>
        <v>0</v>
      </c>
      <c r="H387" s="209">
        <f t="shared" si="29"/>
        <v>0</v>
      </c>
      <c r="I387" s="210"/>
      <c r="J387" s="197"/>
      <c r="K387" s="196"/>
    </row>
    <row r="388" spans="1:11">
      <c r="A388" s="196"/>
      <c r="B388" s="211" t="str">
        <f t="shared" si="30"/>
        <v/>
      </c>
      <c r="C388" s="207">
        <f t="shared" si="31"/>
        <v>0</v>
      </c>
      <c r="D388" s="207">
        <f>IF(C388=0,0,IF($E$15="",IF(C388*#REF!&lt;#REF!,#REF!,C388*#REF!),$E$15))</f>
        <v>0</v>
      </c>
      <c r="E388" s="207">
        <f t="shared" si="27"/>
        <v>0</v>
      </c>
      <c r="F388" s="208"/>
      <c r="G388" s="207">
        <f t="shared" si="28"/>
        <v>0</v>
      </c>
      <c r="H388" s="209">
        <f t="shared" si="29"/>
        <v>0</v>
      </c>
      <c r="I388" s="210"/>
      <c r="J388" s="197"/>
      <c r="K388" s="196"/>
    </row>
    <row r="389" spans="1:11">
      <c r="A389" s="196"/>
      <c r="B389" s="211" t="str">
        <f t="shared" si="30"/>
        <v/>
      </c>
      <c r="C389" s="207">
        <f t="shared" si="31"/>
        <v>0</v>
      </c>
      <c r="D389" s="207">
        <f>IF(C389=0,0,IF($E$15="",IF(C389*#REF!&lt;#REF!,#REF!,C389*#REF!),$E$15))</f>
        <v>0</v>
      </c>
      <c r="E389" s="207">
        <f t="shared" si="27"/>
        <v>0</v>
      </c>
      <c r="F389" s="208"/>
      <c r="G389" s="207">
        <f t="shared" si="28"/>
        <v>0</v>
      </c>
      <c r="H389" s="209">
        <f t="shared" si="29"/>
        <v>0</v>
      </c>
      <c r="I389" s="210"/>
      <c r="J389" s="197"/>
      <c r="K389" s="196"/>
    </row>
    <row r="390" spans="1:11">
      <c r="A390" s="196"/>
      <c r="B390" s="211" t="str">
        <f t="shared" si="30"/>
        <v/>
      </c>
      <c r="C390" s="207">
        <f t="shared" si="31"/>
        <v>0</v>
      </c>
      <c r="D390" s="207">
        <f>IF(C390=0,0,IF($E$15="",IF(C390*#REF!&lt;#REF!,#REF!,C390*#REF!),$E$15))</f>
        <v>0</v>
      </c>
      <c r="E390" s="207">
        <f t="shared" si="27"/>
        <v>0</v>
      </c>
      <c r="F390" s="208"/>
      <c r="G390" s="207">
        <f t="shared" si="28"/>
        <v>0</v>
      </c>
      <c r="H390" s="209">
        <f t="shared" si="29"/>
        <v>0</v>
      </c>
      <c r="I390" s="210"/>
      <c r="J390" s="197"/>
      <c r="K390" s="196"/>
    </row>
    <row r="391" spans="1:11">
      <c r="A391" s="196"/>
      <c r="B391" s="211" t="str">
        <f t="shared" si="30"/>
        <v/>
      </c>
      <c r="C391" s="207">
        <f t="shared" si="31"/>
        <v>0</v>
      </c>
      <c r="D391" s="207">
        <f>IF(C391=0,0,IF($E$15="",IF(C391*#REF!&lt;#REF!,#REF!,C391*#REF!),$E$15))</f>
        <v>0</v>
      </c>
      <c r="E391" s="207">
        <f t="shared" si="27"/>
        <v>0</v>
      </c>
      <c r="F391" s="208"/>
      <c r="G391" s="207">
        <f t="shared" si="28"/>
        <v>0</v>
      </c>
      <c r="H391" s="209">
        <f t="shared" si="29"/>
        <v>0</v>
      </c>
      <c r="I391" s="210"/>
      <c r="J391" s="197"/>
      <c r="K391" s="196"/>
    </row>
    <row r="392" spans="1:11">
      <c r="A392" s="196"/>
      <c r="B392" s="211" t="str">
        <f t="shared" si="30"/>
        <v/>
      </c>
      <c r="C392" s="207">
        <f t="shared" si="31"/>
        <v>0</v>
      </c>
      <c r="D392" s="207">
        <f>IF(C392=0,0,IF($E$15="",IF(C392*#REF!&lt;#REF!,#REF!,C392*#REF!),$E$15))</f>
        <v>0</v>
      </c>
      <c r="E392" s="207">
        <f t="shared" si="27"/>
        <v>0</v>
      </c>
      <c r="F392" s="208"/>
      <c r="G392" s="207">
        <f t="shared" si="28"/>
        <v>0</v>
      </c>
      <c r="H392" s="209">
        <f t="shared" si="29"/>
        <v>0</v>
      </c>
      <c r="I392" s="210"/>
      <c r="J392" s="197"/>
      <c r="K392" s="196"/>
    </row>
    <row r="393" spans="1:11">
      <c r="A393" s="196"/>
      <c r="B393" s="211" t="str">
        <f t="shared" si="30"/>
        <v/>
      </c>
      <c r="C393" s="207">
        <f t="shared" si="31"/>
        <v>0</v>
      </c>
      <c r="D393" s="207">
        <f>IF(C393=0,0,IF($E$15="",IF(C393*#REF!&lt;#REF!,#REF!,C393*#REF!),$E$15))</f>
        <v>0</v>
      </c>
      <c r="E393" s="207">
        <f t="shared" si="27"/>
        <v>0</v>
      </c>
      <c r="F393" s="208"/>
      <c r="G393" s="207">
        <f t="shared" si="28"/>
        <v>0</v>
      </c>
      <c r="H393" s="209">
        <f t="shared" si="29"/>
        <v>0</v>
      </c>
      <c r="I393" s="210"/>
      <c r="J393" s="197"/>
      <c r="K393" s="196"/>
    </row>
    <row r="394" spans="1:11">
      <c r="A394" s="196"/>
      <c r="B394" s="211" t="str">
        <f t="shared" si="30"/>
        <v/>
      </c>
      <c r="C394" s="207">
        <f t="shared" si="31"/>
        <v>0</v>
      </c>
      <c r="D394" s="207">
        <f>IF(C394=0,0,IF($E$15="",IF(C394*#REF!&lt;#REF!,#REF!,C394*#REF!),$E$15))</f>
        <v>0</v>
      </c>
      <c r="E394" s="207">
        <f t="shared" si="27"/>
        <v>0</v>
      </c>
      <c r="F394" s="208"/>
      <c r="G394" s="207">
        <f t="shared" si="28"/>
        <v>0</v>
      </c>
      <c r="H394" s="209">
        <f t="shared" si="29"/>
        <v>0</v>
      </c>
      <c r="I394" s="210"/>
      <c r="J394" s="197"/>
      <c r="K394" s="196"/>
    </row>
    <row r="395" spans="1:11">
      <c r="A395" s="196"/>
      <c r="B395" s="211" t="str">
        <f t="shared" si="30"/>
        <v/>
      </c>
      <c r="C395" s="207">
        <f t="shared" si="31"/>
        <v>0</v>
      </c>
      <c r="D395" s="207">
        <f>IF(C395=0,0,IF($E$15="",IF(C395*#REF!&lt;#REF!,#REF!,C395*#REF!),$E$15))</f>
        <v>0</v>
      </c>
      <c r="E395" s="207">
        <f t="shared" si="27"/>
        <v>0</v>
      </c>
      <c r="F395" s="208"/>
      <c r="G395" s="207">
        <f t="shared" si="28"/>
        <v>0</v>
      </c>
      <c r="H395" s="209">
        <f t="shared" si="29"/>
        <v>0</v>
      </c>
      <c r="I395" s="210"/>
      <c r="J395" s="197"/>
      <c r="K395" s="196"/>
    </row>
    <row r="396" spans="1:11">
      <c r="A396" s="196"/>
      <c r="B396" s="211" t="str">
        <f t="shared" si="30"/>
        <v/>
      </c>
      <c r="C396" s="207">
        <f t="shared" si="31"/>
        <v>0</v>
      </c>
      <c r="D396" s="207">
        <f>IF(C396=0,0,IF($E$15="",IF(C396*#REF!&lt;#REF!,#REF!,C396*#REF!),$E$15))</f>
        <v>0</v>
      </c>
      <c r="E396" s="207">
        <f t="shared" si="27"/>
        <v>0</v>
      </c>
      <c r="F396" s="208"/>
      <c r="G396" s="207">
        <f t="shared" si="28"/>
        <v>0</v>
      </c>
      <c r="H396" s="209">
        <f t="shared" si="29"/>
        <v>0</v>
      </c>
      <c r="I396" s="210"/>
      <c r="J396" s="197"/>
      <c r="K396" s="196"/>
    </row>
    <row r="397" spans="1:11">
      <c r="A397" s="196"/>
      <c r="B397" s="211" t="str">
        <f t="shared" si="30"/>
        <v/>
      </c>
      <c r="C397" s="207">
        <f t="shared" si="31"/>
        <v>0</v>
      </c>
      <c r="D397" s="207">
        <f>IF(C397=0,0,IF($E$15="",IF(C397*#REF!&lt;#REF!,#REF!,C397*#REF!),$E$15))</f>
        <v>0</v>
      </c>
      <c r="E397" s="207">
        <f t="shared" si="27"/>
        <v>0</v>
      </c>
      <c r="F397" s="208"/>
      <c r="G397" s="207">
        <f t="shared" si="28"/>
        <v>0</v>
      </c>
      <c r="H397" s="209">
        <f t="shared" si="29"/>
        <v>0</v>
      </c>
      <c r="I397" s="210"/>
      <c r="J397" s="197"/>
      <c r="K397" s="196"/>
    </row>
    <row r="398" spans="1:11">
      <c r="A398" s="196"/>
      <c r="B398" s="211" t="str">
        <f t="shared" si="30"/>
        <v/>
      </c>
      <c r="C398" s="207">
        <f t="shared" si="31"/>
        <v>0</v>
      </c>
      <c r="D398" s="207">
        <f>IF(C398=0,0,IF($E$15="",IF(C398*#REF!&lt;#REF!,#REF!,C398*#REF!),$E$15))</f>
        <v>0</v>
      </c>
      <c r="E398" s="207">
        <f t="shared" si="27"/>
        <v>0</v>
      </c>
      <c r="F398" s="208"/>
      <c r="G398" s="207">
        <f t="shared" si="28"/>
        <v>0</v>
      </c>
      <c r="H398" s="209">
        <f t="shared" si="29"/>
        <v>0</v>
      </c>
      <c r="I398" s="210"/>
      <c r="J398" s="197"/>
      <c r="K398" s="196"/>
    </row>
    <row r="399" spans="1:11">
      <c r="A399" s="196"/>
      <c r="B399" s="211" t="str">
        <f t="shared" si="30"/>
        <v/>
      </c>
      <c r="C399" s="207">
        <f t="shared" si="31"/>
        <v>0</v>
      </c>
      <c r="D399" s="207">
        <f>IF(C399=0,0,IF($E$15="",IF(C399*#REF!&lt;#REF!,#REF!,C399*#REF!),$E$15))</f>
        <v>0</v>
      </c>
      <c r="E399" s="207">
        <f t="shared" si="27"/>
        <v>0</v>
      </c>
      <c r="F399" s="208"/>
      <c r="G399" s="207">
        <f t="shared" si="28"/>
        <v>0</v>
      </c>
      <c r="H399" s="209">
        <f t="shared" si="29"/>
        <v>0</v>
      </c>
      <c r="I399" s="210"/>
      <c r="J399" s="197"/>
      <c r="K399" s="196"/>
    </row>
    <row r="400" spans="1:11">
      <c r="A400" s="196"/>
      <c r="B400" s="211" t="str">
        <f t="shared" si="30"/>
        <v/>
      </c>
      <c r="C400" s="207">
        <f t="shared" si="31"/>
        <v>0</v>
      </c>
      <c r="D400" s="207">
        <f>IF(C400=0,0,IF($E$15="",IF(C400*#REF!&lt;#REF!,#REF!,C400*#REF!),$E$15))</f>
        <v>0</v>
      </c>
      <c r="E400" s="207">
        <f t="shared" si="27"/>
        <v>0</v>
      </c>
      <c r="F400" s="208"/>
      <c r="G400" s="207">
        <f t="shared" si="28"/>
        <v>0</v>
      </c>
      <c r="H400" s="209">
        <f t="shared" si="29"/>
        <v>0</v>
      </c>
      <c r="I400" s="210"/>
      <c r="J400" s="197"/>
      <c r="K400" s="196"/>
    </row>
    <row r="401" spans="1:11">
      <c r="A401" s="196"/>
      <c r="B401" s="211" t="str">
        <f t="shared" si="30"/>
        <v/>
      </c>
      <c r="C401" s="207">
        <f t="shared" si="31"/>
        <v>0</v>
      </c>
      <c r="D401" s="207">
        <f>IF(C401=0,0,IF($E$15="",IF(C401*#REF!&lt;#REF!,#REF!,C401*#REF!),$E$15))</f>
        <v>0</v>
      </c>
      <c r="E401" s="207">
        <f t="shared" si="27"/>
        <v>0</v>
      </c>
      <c r="F401" s="208"/>
      <c r="G401" s="207">
        <f t="shared" si="28"/>
        <v>0</v>
      </c>
      <c r="H401" s="209">
        <f t="shared" si="29"/>
        <v>0</v>
      </c>
      <c r="I401" s="210"/>
      <c r="J401" s="197"/>
      <c r="K401" s="196"/>
    </row>
    <row r="402" spans="1:11">
      <c r="A402" s="196"/>
      <c r="B402" s="211" t="str">
        <f t="shared" si="30"/>
        <v/>
      </c>
      <c r="C402" s="207">
        <f t="shared" si="31"/>
        <v>0</v>
      </c>
      <c r="D402" s="207">
        <f>IF(C402=0,0,IF($E$15="",IF(C402*#REF!&lt;#REF!,#REF!,C402*#REF!),$E$15))</f>
        <v>0</v>
      </c>
      <c r="E402" s="207">
        <f t="shared" si="27"/>
        <v>0</v>
      </c>
      <c r="F402" s="208"/>
      <c r="G402" s="207">
        <f t="shared" si="28"/>
        <v>0</v>
      </c>
      <c r="H402" s="209">
        <f t="shared" si="29"/>
        <v>0</v>
      </c>
      <c r="I402" s="210"/>
      <c r="J402" s="197"/>
      <c r="K402" s="196"/>
    </row>
    <row r="403" spans="1:11">
      <c r="A403" s="196"/>
      <c r="B403" s="211" t="str">
        <f t="shared" si="30"/>
        <v/>
      </c>
      <c r="C403" s="207">
        <f t="shared" si="31"/>
        <v>0</v>
      </c>
      <c r="D403" s="207">
        <f>IF(C403=0,0,IF($E$15="",IF(C403*#REF!&lt;#REF!,#REF!,C403*#REF!),$E$15))</f>
        <v>0</v>
      </c>
      <c r="E403" s="207">
        <f t="shared" si="27"/>
        <v>0</v>
      </c>
      <c r="F403" s="208"/>
      <c r="G403" s="207">
        <f t="shared" si="28"/>
        <v>0</v>
      </c>
      <c r="H403" s="209">
        <f t="shared" si="29"/>
        <v>0</v>
      </c>
      <c r="I403" s="210"/>
      <c r="J403" s="197"/>
      <c r="K403" s="196"/>
    </row>
    <row r="404" spans="1:11">
      <c r="A404" s="196"/>
      <c r="B404" s="211" t="str">
        <f t="shared" si="30"/>
        <v/>
      </c>
      <c r="C404" s="207">
        <f t="shared" si="31"/>
        <v>0</v>
      </c>
      <c r="D404" s="207">
        <f>IF(C404=0,0,IF($E$15="",IF(C404*#REF!&lt;#REF!,#REF!,C404*#REF!),$E$15))</f>
        <v>0</v>
      </c>
      <c r="E404" s="207">
        <f t="shared" si="27"/>
        <v>0</v>
      </c>
      <c r="F404" s="208"/>
      <c r="G404" s="207">
        <f t="shared" si="28"/>
        <v>0</v>
      </c>
      <c r="H404" s="209">
        <f t="shared" si="29"/>
        <v>0</v>
      </c>
      <c r="I404" s="210"/>
      <c r="J404" s="197"/>
      <c r="K404" s="196"/>
    </row>
    <row r="405" spans="1:11">
      <c r="A405" s="196"/>
      <c r="B405" s="211" t="str">
        <f t="shared" si="30"/>
        <v/>
      </c>
      <c r="C405" s="207">
        <f t="shared" si="31"/>
        <v>0</v>
      </c>
      <c r="D405" s="207">
        <f>IF(C405=0,0,IF($E$15="",IF(C405*#REF!&lt;#REF!,#REF!,C405*#REF!),$E$15))</f>
        <v>0</v>
      </c>
      <c r="E405" s="207">
        <f t="shared" si="27"/>
        <v>0</v>
      </c>
      <c r="F405" s="208"/>
      <c r="G405" s="207">
        <f t="shared" si="28"/>
        <v>0</v>
      </c>
      <c r="H405" s="209">
        <f t="shared" si="29"/>
        <v>0</v>
      </c>
      <c r="I405" s="210"/>
      <c r="J405" s="197"/>
      <c r="K405" s="196"/>
    </row>
    <row r="406" spans="1:11">
      <c r="A406" s="196"/>
      <c r="B406" s="211" t="str">
        <f t="shared" si="30"/>
        <v/>
      </c>
      <c r="C406" s="207">
        <f t="shared" si="31"/>
        <v>0</v>
      </c>
      <c r="D406" s="207">
        <f>IF(C406=0,0,IF($E$15="",IF(C406*#REF!&lt;#REF!,#REF!,C406*#REF!),$E$15))</f>
        <v>0</v>
      </c>
      <c r="E406" s="207">
        <f t="shared" ref="E406:E469" si="32">C406*$E$11/12</f>
        <v>0</v>
      </c>
      <c r="F406" s="208"/>
      <c r="G406" s="207">
        <f t="shared" ref="G406:G469" si="33">IF(C406=0,0,D406-E406)</f>
        <v>0</v>
      </c>
      <c r="H406" s="209">
        <f t="shared" ref="H406:H469" si="34">IF(C406-G406&lt;0,0,C406-G406)</f>
        <v>0</v>
      </c>
      <c r="I406" s="210"/>
      <c r="J406" s="197"/>
      <c r="K406" s="196"/>
    </row>
    <row r="407" spans="1:11">
      <c r="A407" s="196"/>
      <c r="B407" s="211" t="str">
        <f t="shared" si="30"/>
        <v/>
      </c>
      <c r="C407" s="207">
        <f t="shared" si="31"/>
        <v>0</v>
      </c>
      <c r="D407" s="207">
        <f>IF(C407=0,0,IF($E$15="",IF(C407*#REF!&lt;#REF!,#REF!,C407*#REF!),$E$15))</f>
        <v>0</v>
      </c>
      <c r="E407" s="207">
        <f t="shared" si="32"/>
        <v>0</v>
      </c>
      <c r="F407" s="208"/>
      <c r="G407" s="207">
        <f t="shared" si="33"/>
        <v>0</v>
      </c>
      <c r="H407" s="209">
        <f t="shared" si="34"/>
        <v>0</v>
      </c>
      <c r="I407" s="210"/>
      <c r="J407" s="197"/>
      <c r="K407" s="196"/>
    </row>
    <row r="408" spans="1:11">
      <c r="A408" s="196"/>
      <c r="B408" s="211" t="str">
        <f t="shared" si="30"/>
        <v/>
      </c>
      <c r="C408" s="207">
        <f t="shared" si="31"/>
        <v>0</v>
      </c>
      <c r="D408" s="207">
        <f>IF(C408=0,0,IF($E$15="",IF(C408*#REF!&lt;#REF!,#REF!,C408*#REF!),$E$15))</f>
        <v>0</v>
      </c>
      <c r="E408" s="207">
        <f t="shared" si="32"/>
        <v>0</v>
      </c>
      <c r="F408" s="208"/>
      <c r="G408" s="207">
        <f t="shared" si="33"/>
        <v>0</v>
      </c>
      <c r="H408" s="209">
        <f t="shared" si="34"/>
        <v>0</v>
      </c>
      <c r="I408" s="210"/>
      <c r="J408" s="197"/>
      <c r="K408" s="196"/>
    </row>
    <row r="409" spans="1:11">
      <c r="A409" s="196"/>
      <c r="B409" s="211" t="str">
        <f t="shared" si="30"/>
        <v/>
      </c>
      <c r="C409" s="207">
        <f t="shared" si="31"/>
        <v>0</v>
      </c>
      <c r="D409" s="207">
        <f>IF(C409=0,0,IF($E$15="",IF(C409*#REF!&lt;#REF!,#REF!,C409*#REF!),$E$15))</f>
        <v>0</v>
      </c>
      <c r="E409" s="207">
        <f t="shared" si="32"/>
        <v>0</v>
      </c>
      <c r="F409" s="208"/>
      <c r="G409" s="207">
        <f t="shared" si="33"/>
        <v>0</v>
      </c>
      <c r="H409" s="209">
        <f t="shared" si="34"/>
        <v>0</v>
      </c>
      <c r="I409" s="210"/>
      <c r="J409" s="197"/>
      <c r="K409" s="196"/>
    </row>
    <row r="410" spans="1:11">
      <c r="A410" s="196"/>
      <c r="B410" s="211" t="str">
        <f t="shared" si="30"/>
        <v/>
      </c>
      <c r="C410" s="207">
        <f t="shared" si="31"/>
        <v>0</v>
      </c>
      <c r="D410" s="207">
        <f>IF(C410=0,0,IF($E$15="",IF(C410*#REF!&lt;#REF!,#REF!,C410*#REF!),$E$15))</f>
        <v>0</v>
      </c>
      <c r="E410" s="207">
        <f t="shared" si="32"/>
        <v>0</v>
      </c>
      <c r="F410" s="208"/>
      <c r="G410" s="207">
        <f t="shared" si="33"/>
        <v>0</v>
      </c>
      <c r="H410" s="209">
        <f t="shared" si="34"/>
        <v>0</v>
      </c>
      <c r="I410" s="210"/>
      <c r="J410" s="197"/>
      <c r="K410" s="196"/>
    </row>
    <row r="411" spans="1:11">
      <c r="A411" s="196"/>
      <c r="B411" s="211" t="str">
        <f t="shared" si="30"/>
        <v/>
      </c>
      <c r="C411" s="207">
        <f t="shared" si="31"/>
        <v>0</v>
      </c>
      <c r="D411" s="207">
        <f>IF(C411=0,0,IF($E$15="",IF(C411*#REF!&lt;#REF!,#REF!,C411*#REF!),$E$15))</f>
        <v>0</v>
      </c>
      <c r="E411" s="207">
        <f t="shared" si="32"/>
        <v>0</v>
      </c>
      <c r="F411" s="208"/>
      <c r="G411" s="207">
        <f t="shared" si="33"/>
        <v>0</v>
      </c>
      <c r="H411" s="209">
        <f t="shared" si="34"/>
        <v>0</v>
      </c>
      <c r="I411" s="210"/>
      <c r="J411" s="197"/>
      <c r="K411" s="196"/>
    </row>
    <row r="412" spans="1:11">
      <c r="A412" s="196"/>
      <c r="B412" s="211" t="str">
        <f t="shared" si="30"/>
        <v/>
      </c>
      <c r="C412" s="207">
        <f t="shared" si="31"/>
        <v>0</v>
      </c>
      <c r="D412" s="207">
        <f>IF(C412=0,0,IF($E$15="",IF(C412*#REF!&lt;#REF!,#REF!,C412*#REF!),$E$15))</f>
        <v>0</v>
      </c>
      <c r="E412" s="207">
        <f t="shared" si="32"/>
        <v>0</v>
      </c>
      <c r="F412" s="208"/>
      <c r="G412" s="207">
        <f t="shared" si="33"/>
        <v>0</v>
      </c>
      <c r="H412" s="209">
        <f t="shared" si="34"/>
        <v>0</v>
      </c>
      <c r="I412" s="210"/>
      <c r="J412" s="197"/>
      <c r="K412" s="196"/>
    </row>
    <row r="413" spans="1:11">
      <c r="A413" s="196"/>
      <c r="B413" s="211" t="str">
        <f t="shared" si="30"/>
        <v/>
      </c>
      <c r="C413" s="207">
        <f t="shared" si="31"/>
        <v>0</v>
      </c>
      <c r="D413" s="207">
        <f>IF(C413=0,0,IF($E$15="",IF(C413*#REF!&lt;#REF!,#REF!,C413*#REF!),$E$15))</f>
        <v>0</v>
      </c>
      <c r="E413" s="207">
        <f t="shared" si="32"/>
        <v>0</v>
      </c>
      <c r="F413" s="208"/>
      <c r="G413" s="207">
        <f t="shared" si="33"/>
        <v>0</v>
      </c>
      <c r="H413" s="209">
        <f t="shared" si="34"/>
        <v>0</v>
      </c>
      <c r="I413" s="210"/>
      <c r="J413" s="197"/>
      <c r="K413" s="196"/>
    </row>
    <row r="414" spans="1:11">
      <c r="A414" s="196"/>
      <c r="B414" s="211" t="str">
        <f t="shared" si="30"/>
        <v/>
      </c>
      <c r="C414" s="207">
        <f t="shared" si="31"/>
        <v>0</v>
      </c>
      <c r="D414" s="207">
        <f>IF(C414=0,0,IF($E$15="",IF(C414*#REF!&lt;#REF!,#REF!,C414*#REF!),$E$15))</f>
        <v>0</v>
      </c>
      <c r="E414" s="207">
        <f t="shared" si="32"/>
        <v>0</v>
      </c>
      <c r="F414" s="208"/>
      <c r="G414" s="207">
        <f t="shared" si="33"/>
        <v>0</v>
      </c>
      <c r="H414" s="209">
        <f t="shared" si="34"/>
        <v>0</v>
      </c>
      <c r="I414" s="210"/>
      <c r="J414" s="197"/>
      <c r="K414" s="196"/>
    </row>
    <row r="415" spans="1:11">
      <c r="A415" s="196"/>
      <c r="B415" s="211" t="str">
        <f t="shared" si="30"/>
        <v/>
      </c>
      <c r="C415" s="207">
        <f t="shared" si="31"/>
        <v>0</v>
      </c>
      <c r="D415" s="207">
        <f>IF(C415=0,0,IF($E$15="",IF(C415*#REF!&lt;#REF!,#REF!,C415*#REF!),$E$15))</f>
        <v>0</v>
      </c>
      <c r="E415" s="207">
        <f t="shared" si="32"/>
        <v>0</v>
      </c>
      <c r="F415" s="208"/>
      <c r="G415" s="207">
        <f t="shared" si="33"/>
        <v>0</v>
      </c>
      <c r="H415" s="209">
        <f t="shared" si="34"/>
        <v>0</v>
      </c>
      <c r="I415" s="210"/>
      <c r="J415" s="197"/>
      <c r="K415" s="196"/>
    </row>
    <row r="416" spans="1:11">
      <c r="A416" s="196"/>
      <c r="B416" s="211" t="str">
        <f t="shared" si="30"/>
        <v/>
      </c>
      <c r="C416" s="207">
        <f t="shared" si="31"/>
        <v>0</v>
      </c>
      <c r="D416" s="207">
        <f>IF(C416=0,0,IF($E$15="",IF(C416*#REF!&lt;#REF!,#REF!,C416*#REF!),$E$15))</f>
        <v>0</v>
      </c>
      <c r="E416" s="207">
        <f t="shared" si="32"/>
        <v>0</v>
      </c>
      <c r="F416" s="208"/>
      <c r="G416" s="207">
        <f t="shared" si="33"/>
        <v>0</v>
      </c>
      <c r="H416" s="209">
        <f t="shared" si="34"/>
        <v>0</v>
      </c>
      <c r="I416" s="210"/>
      <c r="J416" s="197"/>
      <c r="K416" s="196"/>
    </row>
    <row r="417" spans="1:11">
      <c r="A417" s="196"/>
      <c r="B417" s="211" t="str">
        <f t="shared" si="30"/>
        <v/>
      </c>
      <c r="C417" s="207">
        <f t="shared" si="31"/>
        <v>0</v>
      </c>
      <c r="D417" s="207">
        <f>IF(C417=0,0,IF($E$15="",IF(C417*#REF!&lt;#REF!,#REF!,C417*#REF!),$E$15))</f>
        <v>0</v>
      </c>
      <c r="E417" s="207">
        <f t="shared" si="32"/>
        <v>0</v>
      </c>
      <c r="F417" s="208"/>
      <c r="G417" s="207">
        <f t="shared" si="33"/>
        <v>0</v>
      </c>
      <c r="H417" s="209">
        <f t="shared" si="34"/>
        <v>0</v>
      </c>
      <c r="I417" s="210"/>
      <c r="J417" s="197"/>
      <c r="K417" s="196"/>
    </row>
    <row r="418" spans="1:11">
      <c r="A418" s="196"/>
      <c r="B418" s="211" t="str">
        <f t="shared" si="30"/>
        <v/>
      </c>
      <c r="C418" s="207">
        <f t="shared" si="31"/>
        <v>0</v>
      </c>
      <c r="D418" s="207">
        <f>IF(C418=0,0,IF($E$15="",IF(C418*#REF!&lt;#REF!,#REF!,C418*#REF!),$E$15))</f>
        <v>0</v>
      </c>
      <c r="E418" s="207">
        <f t="shared" si="32"/>
        <v>0</v>
      </c>
      <c r="F418" s="208"/>
      <c r="G418" s="207">
        <f t="shared" si="33"/>
        <v>0</v>
      </c>
      <c r="H418" s="209">
        <f t="shared" si="34"/>
        <v>0</v>
      </c>
      <c r="I418" s="210"/>
      <c r="J418" s="197"/>
      <c r="K418" s="196"/>
    </row>
    <row r="419" spans="1:11">
      <c r="A419" s="196"/>
      <c r="B419" s="211" t="str">
        <f t="shared" si="30"/>
        <v/>
      </c>
      <c r="C419" s="207">
        <f t="shared" si="31"/>
        <v>0</v>
      </c>
      <c r="D419" s="207">
        <f>IF(C419=0,0,IF($E$15="",IF(C419*#REF!&lt;#REF!,#REF!,C419*#REF!),$E$15))</f>
        <v>0</v>
      </c>
      <c r="E419" s="207">
        <f t="shared" si="32"/>
        <v>0</v>
      </c>
      <c r="F419" s="208"/>
      <c r="G419" s="207">
        <f t="shared" si="33"/>
        <v>0</v>
      </c>
      <c r="H419" s="209">
        <f t="shared" si="34"/>
        <v>0</v>
      </c>
      <c r="I419" s="210"/>
      <c r="J419" s="197"/>
      <c r="K419" s="196"/>
    </row>
    <row r="420" spans="1:11">
      <c r="A420" s="196"/>
      <c r="B420" s="211" t="str">
        <f t="shared" si="30"/>
        <v/>
      </c>
      <c r="C420" s="207">
        <f t="shared" si="31"/>
        <v>0</v>
      </c>
      <c r="D420" s="207">
        <f>IF(C420=0,0,IF($E$15="",IF(C420*#REF!&lt;#REF!,#REF!,C420*#REF!),$E$15))</f>
        <v>0</v>
      </c>
      <c r="E420" s="207">
        <f t="shared" si="32"/>
        <v>0</v>
      </c>
      <c r="F420" s="208"/>
      <c r="G420" s="207">
        <f t="shared" si="33"/>
        <v>0</v>
      </c>
      <c r="H420" s="209">
        <f t="shared" si="34"/>
        <v>0</v>
      </c>
      <c r="I420" s="210"/>
      <c r="J420" s="197"/>
      <c r="K420" s="196"/>
    </row>
    <row r="421" spans="1:11">
      <c r="A421" s="196"/>
      <c r="B421" s="211" t="str">
        <f t="shared" si="30"/>
        <v/>
      </c>
      <c r="C421" s="207">
        <f t="shared" si="31"/>
        <v>0</v>
      </c>
      <c r="D421" s="207">
        <f>IF(C421=0,0,IF($E$15="",IF(C421*#REF!&lt;#REF!,#REF!,C421*#REF!),$E$15))</f>
        <v>0</v>
      </c>
      <c r="E421" s="207">
        <f t="shared" si="32"/>
        <v>0</v>
      </c>
      <c r="F421" s="208"/>
      <c r="G421" s="207">
        <f t="shared" si="33"/>
        <v>0</v>
      </c>
      <c r="H421" s="209">
        <f t="shared" si="34"/>
        <v>0</v>
      </c>
      <c r="I421" s="210"/>
      <c r="J421" s="197"/>
      <c r="K421" s="196"/>
    </row>
    <row r="422" spans="1:11">
      <c r="A422" s="196"/>
      <c r="B422" s="211" t="str">
        <f t="shared" si="30"/>
        <v/>
      </c>
      <c r="C422" s="207">
        <f t="shared" si="31"/>
        <v>0</v>
      </c>
      <c r="D422" s="207">
        <f>IF(C422=0,0,IF($E$15="",IF(C422*#REF!&lt;#REF!,#REF!,C422*#REF!),$E$15))</f>
        <v>0</v>
      </c>
      <c r="E422" s="207">
        <f t="shared" si="32"/>
        <v>0</v>
      </c>
      <c r="F422" s="208"/>
      <c r="G422" s="207">
        <f t="shared" si="33"/>
        <v>0</v>
      </c>
      <c r="H422" s="209">
        <f t="shared" si="34"/>
        <v>0</v>
      </c>
      <c r="I422" s="210"/>
      <c r="J422" s="197"/>
      <c r="K422" s="196"/>
    </row>
    <row r="423" spans="1:11">
      <c r="A423" s="196"/>
      <c r="B423" s="211" t="str">
        <f t="shared" si="30"/>
        <v/>
      </c>
      <c r="C423" s="207">
        <f t="shared" si="31"/>
        <v>0</v>
      </c>
      <c r="D423" s="207">
        <f>IF(C423=0,0,IF($E$15="",IF(C423*#REF!&lt;#REF!,#REF!,C423*#REF!),$E$15))</f>
        <v>0</v>
      </c>
      <c r="E423" s="207">
        <f t="shared" si="32"/>
        <v>0</v>
      </c>
      <c r="F423" s="208"/>
      <c r="G423" s="207">
        <f t="shared" si="33"/>
        <v>0</v>
      </c>
      <c r="H423" s="209">
        <f t="shared" si="34"/>
        <v>0</v>
      </c>
      <c r="I423" s="210"/>
      <c r="J423" s="197"/>
      <c r="K423" s="196"/>
    </row>
    <row r="424" spans="1:11">
      <c r="A424" s="196"/>
      <c r="B424" s="211" t="str">
        <f t="shared" si="30"/>
        <v/>
      </c>
      <c r="C424" s="207">
        <f t="shared" si="31"/>
        <v>0</v>
      </c>
      <c r="D424" s="207">
        <f>IF(C424=0,0,IF($E$15="",IF(C424*#REF!&lt;#REF!,#REF!,C424*#REF!),$E$15))</f>
        <v>0</v>
      </c>
      <c r="E424" s="207">
        <f t="shared" si="32"/>
        <v>0</v>
      </c>
      <c r="F424" s="208"/>
      <c r="G424" s="207">
        <f t="shared" si="33"/>
        <v>0</v>
      </c>
      <c r="H424" s="209">
        <f t="shared" si="34"/>
        <v>0</v>
      </c>
      <c r="I424" s="210"/>
      <c r="J424" s="197"/>
      <c r="K424" s="196"/>
    </row>
    <row r="425" spans="1:11">
      <c r="A425" s="196"/>
      <c r="B425" s="211" t="str">
        <f t="shared" si="30"/>
        <v/>
      </c>
      <c r="C425" s="207">
        <f t="shared" si="31"/>
        <v>0</v>
      </c>
      <c r="D425" s="207">
        <f>IF(C425=0,0,IF($E$15="",IF(C425*#REF!&lt;#REF!,#REF!,C425*#REF!),$E$15))</f>
        <v>0</v>
      </c>
      <c r="E425" s="207">
        <f t="shared" si="32"/>
        <v>0</v>
      </c>
      <c r="F425" s="208"/>
      <c r="G425" s="207">
        <f t="shared" si="33"/>
        <v>0</v>
      </c>
      <c r="H425" s="209">
        <f t="shared" si="34"/>
        <v>0</v>
      </c>
      <c r="I425" s="210"/>
      <c r="J425" s="197"/>
      <c r="K425" s="196"/>
    </row>
    <row r="426" spans="1:11">
      <c r="A426" s="196"/>
      <c r="B426" s="211" t="str">
        <f t="shared" si="30"/>
        <v/>
      </c>
      <c r="C426" s="207">
        <f t="shared" si="31"/>
        <v>0</v>
      </c>
      <c r="D426" s="207">
        <f>IF(C426=0,0,IF($E$15="",IF(C426*#REF!&lt;#REF!,#REF!,C426*#REF!),$E$15))</f>
        <v>0</v>
      </c>
      <c r="E426" s="207">
        <f t="shared" si="32"/>
        <v>0</v>
      </c>
      <c r="F426" s="208"/>
      <c r="G426" s="207">
        <f t="shared" si="33"/>
        <v>0</v>
      </c>
      <c r="H426" s="209">
        <f t="shared" si="34"/>
        <v>0</v>
      </c>
      <c r="I426" s="210"/>
      <c r="J426" s="197"/>
      <c r="K426" s="196"/>
    </row>
    <row r="427" spans="1:11">
      <c r="A427" s="196"/>
      <c r="B427" s="211" t="str">
        <f t="shared" si="30"/>
        <v/>
      </c>
      <c r="C427" s="207">
        <f t="shared" si="31"/>
        <v>0</v>
      </c>
      <c r="D427" s="207">
        <f>IF(C427=0,0,IF($E$15="",IF(C427*#REF!&lt;#REF!,#REF!,C427*#REF!),$E$15))</f>
        <v>0</v>
      </c>
      <c r="E427" s="207">
        <f t="shared" si="32"/>
        <v>0</v>
      </c>
      <c r="F427" s="208"/>
      <c r="G427" s="207">
        <f t="shared" si="33"/>
        <v>0</v>
      </c>
      <c r="H427" s="209">
        <f t="shared" si="34"/>
        <v>0</v>
      </c>
      <c r="I427" s="210"/>
      <c r="J427" s="197"/>
      <c r="K427" s="196"/>
    </row>
    <row r="428" spans="1:11">
      <c r="A428" s="196"/>
      <c r="B428" s="211" t="str">
        <f t="shared" si="30"/>
        <v/>
      </c>
      <c r="C428" s="207">
        <f t="shared" si="31"/>
        <v>0</v>
      </c>
      <c r="D428" s="207">
        <f>IF(C428=0,0,IF($E$15="",IF(C428*#REF!&lt;#REF!,#REF!,C428*#REF!),$E$15))</f>
        <v>0</v>
      </c>
      <c r="E428" s="207">
        <f t="shared" si="32"/>
        <v>0</v>
      </c>
      <c r="F428" s="208"/>
      <c r="G428" s="207">
        <f t="shared" si="33"/>
        <v>0</v>
      </c>
      <c r="H428" s="209">
        <f t="shared" si="34"/>
        <v>0</v>
      </c>
      <c r="I428" s="210"/>
      <c r="J428" s="197"/>
      <c r="K428" s="196"/>
    </row>
    <row r="429" spans="1:11">
      <c r="A429" s="196"/>
      <c r="B429" s="211" t="str">
        <f t="shared" si="30"/>
        <v/>
      </c>
      <c r="C429" s="207">
        <f t="shared" si="31"/>
        <v>0</v>
      </c>
      <c r="D429" s="207">
        <f>IF(C429=0,0,IF($E$15="",IF(C429*#REF!&lt;#REF!,#REF!,C429*#REF!),$E$15))</f>
        <v>0</v>
      </c>
      <c r="E429" s="207">
        <f t="shared" si="32"/>
        <v>0</v>
      </c>
      <c r="F429" s="208"/>
      <c r="G429" s="207">
        <f t="shared" si="33"/>
        <v>0</v>
      </c>
      <c r="H429" s="209">
        <f t="shared" si="34"/>
        <v>0</v>
      </c>
      <c r="I429" s="210"/>
      <c r="J429" s="197"/>
      <c r="K429" s="196"/>
    </row>
    <row r="430" spans="1:11">
      <c r="A430" s="196"/>
      <c r="B430" s="211" t="str">
        <f t="shared" si="30"/>
        <v/>
      </c>
      <c r="C430" s="207">
        <f t="shared" si="31"/>
        <v>0</v>
      </c>
      <c r="D430" s="207">
        <f>IF(C430=0,0,IF($E$15="",IF(C430*#REF!&lt;#REF!,#REF!,C430*#REF!),$E$15))</f>
        <v>0</v>
      </c>
      <c r="E430" s="207">
        <f t="shared" si="32"/>
        <v>0</v>
      </c>
      <c r="F430" s="208"/>
      <c r="G430" s="207">
        <f t="shared" si="33"/>
        <v>0</v>
      </c>
      <c r="H430" s="209">
        <f t="shared" si="34"/>
        <v>0</v>
      </c>
      <c r="I430" s="210"/>
      <c r="J430" s="197"/>
      <c r="K430" s="196"/>
    </row>
    <row r="431" spans="1:11">
      <c r="A431" s="196"/>
      <c r="B431" s="211" t="str">
        <f t="shared" si="30"/>
        <v/>
      </c>
      <c r="C431" s="207">
        <f t="shared" si="31"/>
        <v>0</v>
      </c>
      <c r="D431" s="207">
        <f>IF(C431=0,0,IF($E$15="",IF(C431*#REF!&lt;#REF!,#REF!,C431*#REF!),$E$15))</f>
        <v>0</v>
      </c>
      <c r="E431" s="207">
        <f t="shared" si="32"/>
        <v>0</v>
      </c>
      <c r="F431" s="208"/>
      <c r="G431" s="207">
        <f t="shared" si="33"/>
        <v>0</v>
      </c>
      <c r="H431" s="209">
        <f t="shared" si="34"/>
        <v>0</v>
      </c>
      <c r="I431" s="210"/>
      <c r="J431" s="197"/>
      <c r="K431" s="196"/>
    </row>
    <row r="432" spans="1:11">
      <c r="A432" s="196"/>
      <c r="B432" s="211" t="str">
        <f t="shared" si="30"/>
        <v/>
      </c>
      <c r="C432" s="207">
        <f t="shared" si="31"/>
        <v>0</v>
      </c>
      <c r="D432" s="207">
        <f>IF(C432=0,0,IF($E$15="",IF(C432*#REF!&lt;#REF!,#REF!,C432*#REF!),$E$15))</f>
        <v>0</v>
      </c>
      <c r="E432" s="207">
        <f t="shared" si="32"/>
        <v>0</v>
      </c>
      <c r="F432" s="208"/>
      <c r="G432" s="207">
        <f t="shared" si="33"/>
        <v>0</v>
      </c>
      <c r="H432" s="209">
        <f t="shared" si="34"/>
        <v>0</v>
      </c>
      <c r="I432" s="210"/>
      <c r="J432" s="197"/>
      <c r="K432" s="196"/>
    </row>
    <row r="433" spans="1:11">
      <c r="A433" s="196"/>
      <c r="B433" s="211" t="str">
        <f t="shared" si="30"/>
        <v/>
      </c>
      <c r="C433" s="207">
        <f t="shared" si="31"/>
        <v>0</v>
      </c>
      <c r="D433" s="207">
        <f>IF(C433=0,0,IF($E$15="",IF(C433*#REF!&lt;#REF!,#REF!,C433*#REF!),$E$15))</f>
        <v>0</v>
      </c>
      <c r="E433" s="207">
        <f t="shared" si="32"/>
        <v>0</v>
      </c>
      <c r="F433" s="208"/>
      <c r="G433" s="207">
        <f t="shared" si="33"/>
        <v>0</v>
      </c>
      <c r="H433" s="209">
        <f t="shared" si="34"/>
        <v>0</v>
      </c>
      <c r="I433" s="210"/>
      <c r="J433" s="197"/>
      <c r="K433" s="196"/>
    </row>
    <row r="434" spans="1:11">
      <c r="A434" s="196"/>
      <c r="B434" s="211" t="str">
        <f t="shared" si="30"/>
        <v/>
      </c>
      <c r="C434" s="207">
        <f t="shared" si="31"/>
        <v>0</v>
      </c>
      <c r="D434" s="207">
        <f>IF(C434=0,0,IF($E$15="",IF(C434*#REF!&lt;#REF!,#REF!,C434*#REF!),$E$15))</f>
        <v>0</v>
      </c>
      <c r="E434" s="207">
        <f t="shared" si="32"/>
        <v>0</v>
      </c>
      <c r="F434" s="208"/>
      <c r="G434" s="207">
        <f t="shared" si="33"/>
        <v>0</v>
      </c>
      <c r="H434" s="209">
        <f t="shared" si="34"/>
        <v>0</v>
      </c>
      <c r="I434" s="210"/>
      <c r="J434" s="197"/>
      <c r="K434" s="196"/>
    </row>
    <row r="435" spans="1:11">
      <c r="A435" s="196"/>
      <c r="B435" s="211" t="str">
        <f t="shared" si="30"/>
        <v/>
      </c>
      <c r="C435" s="207">
        <f t="shared" si="31"/>
        <v>0</v>
      </c>
      <c r="D435" s="207">
        <f>IF(C435=0,0,IF($E$15="",IF(C435*#REF!&lt;#REF!,#REF!,C435*#REF!),$E$15))</f>
        <v>0</v>
      </c>
      <c r="E435" s="207">
        <f t="shared" si="32"/>
        <v>0</v>
      </c>
      <c r="F435" s="208"/>
      <c r="G435" s="207">
        <f t="shared" si="33"/>
        <v>0</v>
      </c>
      <c r="H435" s="209">
        <f t="shared" si="34"/>
        <v>0</v>
      </c>
      <c r="I435" s="210"/>
      <c r="J435" s="197"/>
      <c r="K435" s="196"/>
    </row>
    <row r="436" spans="1:11">
      <c r="A436" s="196"/>
      <c r="B436" s="211" t="str">
        <f t="shared" si="30"/>
        <v/>
      </c>
      <c r="C436" s="207">
        <f t="shared" si="31"/>
        <v>0</v>
      </c>
      <c r="D436" s="207">
        <f>IF(C436=0,0,IF($E$15="",IF(C436*#REF!&lt;#REF!,#REF!,C436*#REF!),$E$15))</f>
        <v>0</v>
      </c>
      <c r="E436" s="207">
        <f t="shared" si="32"/>
        <v>0</v>
      </c>
      <c r="F436" s="208"/>
      <c r="G436" s="207">
        <f t="shared" si="33"/>
        <v>0</v>
      </c>
      <c r="H436" s="209">
        <f t="shared" si="34"/>
        <v>0</v>
      </c>
      <c r="I436" s="210"/>
      <c r="J436" s="197"/>
      <c r="K436" s="196"/>
    </row>
    <row r="437" spans="1:11">
      <c r="A437" s="196"/>
      <c r="B437" s="211" t="str">
        <f t="shared" ref="B437:B500" si="35">IF(H436&lt;=0,"",B436+1)</f>
        <v/>
      </c>
      <c r="C437" s="207">
        <f t="shared" ref="C437:C500" si="36">H436</f>
        <v>0</v>
      </c>
      <c r="D437" s="207">
        <f>IF(C437=0,0,IF($E$15="",IF(C437*#REF!&lt;#REF!,#REF!,C437*#REF!),$E$15))</f>
        <v>0</v>
      </c>
      <c r="E437" s="207">
        <f t="shared" si="32"/>
        <v>0</v>
      </c>
      <c r="F437" s="208"/>
      <c r="G437" s="207">
        <f t="shared" si="33"/>
        <v>0</v>
      </c>
      <c r="H437" s="209">
        <f t="shared" si="34"/>
        <v>0</v>
      </c>
      <c r="I437" s="210"/>
      <c r="J437" s="197"/>
      <c r="K437" s="196"/>
    </row>
    <row r="438" spans="1:11">
      <c r="A438" s="196"/>
      <c r="B438" s="211" t="str">
        <f t="shared" si="35"/>
        <v/>
      </c>
      <c r="C438" s="207">
        <f t="shared" si="36"/>
        <v>0</v>
      </c>
      <c r="D438" s="207">
        <f>IF(C438=0,0,IF($E$15="",IF(C438*#REF!&lt;#REF!,#REF!,C438*#REF!),$E$15))</f>
        <v>0</v>
      </c>
      <c r="E438" s="207">
        <f t="shared" si="32"/>
        <v>0</v>
      </c>
      <c r="F438" s="208"/>
      <c r="G438" s="207">
        <f t="shared" si="33"/>
        <v>0</v>
      </c>
      <c r="H438" s="209">
        <f t="shared" si="34"/>
        <v>0</v>
      </c>
      <c r="I438" s="210"/>
      <c r="J438" s="197"/>
      <c r="K438" s="196"/>
    </row>
    <row r="439" spans="1:11">
      <c r="A439" s="196"/>
      <c r="B439" s="211" t="str">
        <f t="shared" si="35"/>
        <v/>
      </c>
      <c r="C439" s="207">
        <f t="shared" si="36"/>
        <v>0</v>
      </c>
      <c r="D439" s="207">
        <f>IF(C439=0,0,IF($E$15="",IF(C439*#REF!&lt;#REF!,#REF!,C439*#REF!),$E$15))</f>
        <v>0</v>
      </c>
      <c r="E439" s="207">
        <f t="shared" si="32"/>
        <v>0</v>
      </c>
      <c r="F439" s="208"/>
      <c r="G439" s="207">
        <f t="shared" si="33"/>
        <v>0</v>
      </c>
      <c r="H439" s="209">
        <f t="shared" si="34"/>
        <v>0</v>
      </c>
      <c r="I439" s="210"/>
      <c r="J439" s="197"/>
      <c r="K439" s="196"/>
    </row>
    <row r="440" spans="1:11">
      <c r="A440" s="196"/>
      <c r="B440" s="211" t="str">
        <f t="shared" si="35"/>
        <v/>
      </c>
      <c r="C440" s="207">
        <f t="shared" si="36"/>
        <v>0</v>
      </c>
      <c r="D440" s="207">
        <f>IF(C440=0,0,IF($E$15="",IF(C440*#REF!&lt;#REF!,#REF!,C440*#REF!),$E$15))</f>
        <v>0</v>
      </c>
      <c r="E440" s="207">
        <f t="shared" si="32"/>
        <v>0</v>
      </c>
      <c r="F440" s="208"/>
      <c r="G440" s="207">
        <f t="shared" si="33"/>
        <v>0</v>
      </c>
      <c r="H440" s="209">
        <f t="shared" si="34"/>
        <v>0</v>
      </c>
      <c r="I440" s="210"/>
      <c r="J440" s="197"/>
      <c r="K440" s="196"/>
    </row>
    <row r="441" spans="1:11">
      <c r="A441" s="196"/>
      <c r="B441" s="211" t="str">
        <f t="shared" si="35"/>
        <v/>
      </c>
      <c r="C441" s="207">
        <f t="shared" si="36"/>
        <v>0</v>
      </c>
      <c r="D441" s="207">
        <f>IF(C441=0,0,IF($E$15="",IF(C441*#REF!&lt;#REF!,#REF!,C441*#REF!),$E$15))</f>
        <v>0</v>
      </c>
      <c r="E441" s="207">
        <f t="shared" si="32"/>
        <v>0</v>
      </c>
      <c r="F441" s="208"/>
      <c r="G441" s="207">
        <f t="shared" si="33"/>
        <v>0</v>
      </c>
      <c r="H441" s="209">
        <f t="shared" si="34"/>
        <v>0</v>
      </c>
      <c r="I441" s="210"/>
      <c r="J441" s="197"/>
      <c r="K441" s="196"/>
    </row>
    <row r="442" spans="1:11">
      <c r="A442" s="196"/>
      <c r="B442" s="211" t="str">
        <f t="shared" si="35"/>
        <v/>
      </c>
      <c r="C442" s="207">
        <f t="shared" si="36"/>
        <v>0</v>
      </c>
      <c r="D442" s="207">
        <f>IF(C442=0,0,IF($E$15="",IF(C442*#REF!&lt;#REF!,#REF!,C442*#REF!),$E$15))</f>
        <v>0</v>
      </c>
      <c r="E442" s="207">
        <f t="shared" si="32"/>
        <v>0</v>
      </c>
      <c r="F442" s="208"/>
      <c r="G442" s="207">
        <f t="shared" si="33"/>
        <v>0</v>
      </c>
      <c r="H442" s="209">
        <f t="shared" si="34"/>
        <v>0</v>
      </c>
      <c r="I442" s="210"/>
      <c r="J442" s="197"/>
      <c r="K442" s="196"/>
    </row>
    <row r="443" spans="1:11">
      <c r="A443" s="196"/>
      <c r="B443" s="211" t="str">
        <f t="shared" si="35"/>
        <v/>
      </c>
      <c r="C443" s="207">
        <f t="shared" si="36"/>
        <v>0</v>
      </c>
      <c r="D443" s="207">
        <f>IF(C443=0,0,IF($E$15="",IF(C443*#REF!&lt;#REF!,#REF!,C443*#REF!),$E$15))</f>
        <v>0</v>
      </c>
      <c r="E443" s="207">
        <f t="shared" si="32"/>
        <v>0</v>
      </c>
      <c r="F443" s="208"/>
      <c r="G443" s="207">
        <f t="shared" si="33"/>
        <v>0</v>
      </c>
      <c r="H443" s="209">
        <f t="shared" si="34"/>
        <v>0</v>
      </c>
      <c r="I443" s="210"/>
      <c r="J443" s="197"/>
      <c r="K443" s="196"/>
    </row>
    <row r="444" spans="1:11">
      <c r="A444" s="196"/>
      <c r="B444" s="211" t="str">
        <f t="shared" si="35"/>
        <v/>
      </c>
      <c r="C444" s="207">
        <f t="shared" si="36"/>
        <v>0</v>
      </c>
      <c r="D444" s="207">
        <f>IF(C444=0,0,IF($E$15="",IF(C444*#REF!&lt;#REF!,#REF!,C444*#REF!),$E$15))</f>
        <v>0</v>
      </c>
      <c r="E444" s="207">
        <f t="shared" si="32"/>
        <v>0</v>
      </c>
      <c r="F444" s="208"/>
      <c r="G444" s="207">
        <f t="shared" si="33"/>
        <v>0</v>
      </c>
      <c r="H444" s="209">
        <f t="shared" si="34"/>
        <v>0</v>
      </c>
      <c r="I444" s="210"/>
      <c r="J444" s="197"/>
      <c r="K444" s="196"/>
    </row>
    <row r="445" spans="1:11">
      <c r="A445" s="196"/>
      <c r="B445" s="211" t="str">
        <f t="shared" si="35"/>
        <v/>
      </c>
      <c r="C445" s="207">
        <f t="shared" si="36"/>
        <v>0</v>
      </c>
      <c r="D445" s="207">
        <f>IF(C445=0,0,IF($E$15="",IF(C445*#REF!&lt;#REF!,#REF!,C445*#REF!),$E$15))</f>
        <v>0</v>
      </c>
      <c r="E445" s="207">
        <f t="shared" si="32"/>
        <v>0</v>
      </c>
      <c r="F445" s="208"/>
      <c r="G445" s="207">
        <f t="shared" si="33"/>
        <v>0</v>
      </c>
      <c r="H445" s="209">
        <f t="shared" si="34"/>
        <v>0</v>
      </c>
      <c r="I445" s="210"/>
      <c r="J445" s="197"/>
      <c r="K445" s="196"/>
    </row>
    <row r="446" spans="1:11">
      <c r="A446" s="196"/>
      <c r="B446" s="211" t="str">
        <f t="shared" si="35"/>
        <v/>
      </c>
      <c r="C446" s="207">
        <f t="shared" si="36"/>
        <v>0</v>
      </c>
      <c r="D446" s="207">
        <f>IF(C446=0,0,IF($E$15="",IF(C446*#REF!&lt;#REF!,#REF!,C446*#REF!),$E$15))</f>
        <v>0</v>
      </c>
      <c r="E446" s="207">
        <f t="shared" si="32"/>
        <v>0</v>
      </c>
      <c r="F446" s="208"/>
      <c r="G446" s="207">
        <f t="shared" si="33"/>
        <v>0</v>
      </c>
      <c r="H446" s="209">
        <f t="shared" si="34"/>
        <v>0</v>
      </c>
      <c r="I446" s="210"/>
      <c r="J446" s="197"/>
      <c r="K446" s="196"/>
    </row>
    <row r="447" spans="1:11">
      <c r="A447" s="196"/>
      <c r="B447" s="211" t="str">
        <f t="shared" si="35"/>
        <v/>
      </c>
      <c r="C447" s="207">
        <f t="shared" si="36"/>
        <v>0</v>
      </c>
      <c r="D447" s="207">
        <f>IF(C447=0,0,IF($E$15="",IF(C447*#REF!&lt;#REF!,#REF!,C447*#REF!),$E$15))</f>
        <v>0</v>
      </c>
      <c r="E447" s="207">
        <f t="shared" si="32"/>
        <v>0</v>
      </c>
      <c r="F447" s="208"/>
      <c r="G447" s="207">
        <f t="shared" si="33"/>
        <v>0</v>
      </c>
      <c r="H447" s="209">
        <f t="shared" si="34"/>
        <v>0</v>
      </c>
      <c r="I447" s="210"/>
      <c r="J447" s="197"/>
      <c r="K447" s="196"/>
    </row>
    <row r="448" spans="1:11">
      <c r="A448" s="196"/>
      <c r="B448" s="211" t="str">
        <f t="shared" si="35"/>
        <v/>
      </c>
      <c r="C448" s="207">
        <f t="shared" si="36"/>
        <v>0</v>
      </c>
      <c r="D448" s="207">
        <f>IF(C448=0,0,IF($E$15="",IF(C448*#REF!&lt;#REF!,#REF!,C448*#REF!),$E$15))</f>
        <v>0</v>
      </c>
      <c r="E448" s="207">
        <f t="shared" si="32"/>
        <v>0</v>
      </c>
      <c r="F448" s="208"/>
      <c r="G448" s="207">
        <f t="shared" si="33"/>
        <v>0</v>
      </c>
      <c r="H448" s="209">
        <f t="shared" si="34"/>
        <v>0</v>
      </c>
      <c r="I448" s="210"/>
      <c r="J448" s="197"/>
      <c r="K448" s="196"/>
    </row>
    <row r="449" spans="1:11">
      <c r="A449" s="196"/>
      <c r="B449" s="211" t="str">
        <f t="shared" si="35"/>
        <v/>
      </c>
      <c r="C449" s="207">
        <f t="shared" si="36"/>
        <v>0</v>
      </c>
      <c r="D449" s="207">
        <f>IF(C449=0,0,IF($E$15="",IF(C449*#REF!&lt;#REF!,#REF!,C449*#REF!),$E$15))</f>
        <v>0</v>
      </c>
      <c r="E449" s="207">
        <f t="shared" si="32"/>
        <v>0</v>
      </c>
      <c r="F449" s="208"/>
      <c r="G449" s="207">
        <f t="shared" si="33"/>
        <v>0</v>
      </c>
      <c r="H449" s="209">
        <f t="shared" si="34"/>
        <v>0</v>
      </c>
      <c r="I449" s="210"/>
      <c r="J449" s="197"/>
      <c r="K449" s="196"/>
    </row>
    <row r="450" spans="1:11">
      <c r="A450" s="196"/>
      <c r="B450" s="211" t="str">
        <f t="shared" si="35"/>
        <v/>
      </c>
      <c r="C450" s="207">
        <f t="shared" si="36"/>
        <v>0</v>
      </c>
      <c r="D450" s="207">
        <f>IF(C450=0,0,IF($E$15="",IF(C450*#REF!&lt;#REF!,#REF!,C450*#REF!),$E$15))</f>
        <v>0</v>
      </c>
      <c r="E450" s="207">
        <f t="shared" si="32"/>
        <v>0</v>
      </c>
      <c r="F450" s="208"/>
      <c r="G450" s="207">
        <f t="shared" si="33"/>
        <v>0</v>
      </c>
      <c r="H450" s="209">
        <f t="shared" si="34"/>
        <v>0</v>
      </c>
      <c r="I450" s="210"/>
      <c r="J450" s="197"/>
      <c r="K450" s="196"/>
    </row>
    <row r="451" spans="1:11">
      <c r="A451" s="196"/>
      <c r="B451" s="211" t="str">
        <f t="shared" si="35"/>
        <v/>
      </c>
      <c r="C451" s="207">
        <f t="shared" si="36"/>
        <v>0</v>
      </c>
      <c r="D451" s="207">
        <f>IF(C451=0,0,IF($E$15="",IF(C451*#REF!&lt;#REF!,#REF!,C451*#REF!),$E$15))</f>
        <v>0</v>
      </c>
      <c r="E451" s="207">
        <f t="shared" si="32"/>
        <v>0</v>
      </c>
      <c r="F451" s="208"/>
      <c r="G451" s="207">
        <f t="shared" si="33"/>
        <v>0</v>
      </c>
      <c r="H451" s="209">
        <f t="shared" si="34"/>
        <v>0</v>
      </c>
      <c r="I451" s="210"/>
      <c r="J451" s="197"/>
      <c r="K451" s="196"/>
    </row>
    <row r="452" spans="1:11">
      <c r="A452" s="196"/>
      <c r="B452" s="211" t="str">
        <f t="shared" si="35"/>
        <v/>
      </c>
      <c r="C452" s="207">
        <f t="shared" si="36"/>
        <v>0</v>
      </c>
      <c r="D452" s="207">
        <f>IF(C452=0,0,IF($E$15="",IF(C452*#REF!&lt;#REF!,#REF!,C452*#REF!),$E$15))</f>
        <v>0</v>
      </c>
      <c r="E452" s="207">
        <f t="shared" si="32"/>
        <v>0</v>
      </c>
      <c r="F452" s="208"/>
      <c r="G452" s="207">
        <f t="shared" si="33"/>
        <v>0</v>
      </c>
      <c r="H452" s="209">
        <f t="shared" si="34"/>
        <v>0</v>
      </c>
      <c r="I452" s="210"/>
      <c r="J452" s="197"/>
      <c r="K452" s="196"/>
    </row>
    <row r="453" spans="1:11">
      <c r="A453" s="196"/>
      <c r="B453" s="211" t="str">
        <f t="shared" si="35"/>
        <v/>
      </c>
      <c r="C453" s="207">
        <f t="shared" si="36"/>
        <v>0</v>
      </c>
      <c r="D453" s="207">
        <f>IF(C453=0,0,IF($E$15="",IF(C453*#REF!&lt;#REF!,#REF!,C453*#REF!),$E$15))</f>
        <v>0</v>
      </c>
      <c r="E453" s="207">
        <f t="shared" si="32"/>
        <v>0</v>
      </c>
      <c r="F453" s="208"/>
      <c r="G453" s="207">
        <f t="shared" si="33"/>
        <v>0</v>
      </c>
      <c r="H453" s="209">
        <f t="shared" si="34"/>
        <v>0</v>
      </c>
      <c r="I453" s="210"/>
      <c r="J453" s="197"/>
      <c r="K453" s="196"/>
    </row>
    <row r="454" spans="1:11">
      <c r="A454" s="196"/>
      <c r="B454" s="211" t="str">
        <f t="shared" si="35"/>
        <v/>
      </c>
      <c r="C454" s="207">
        <f t="shared" si="36"/>
        <v>0</v>
      </c>
      <c r="D454" s="207">
        <f>IF(C454=0,0,IF($E$15="",IF(C454*#REF!&lt;#REF!,#REF!,C454*#REF!),$E$15))</f>
        <v>0</v>
      </c>
      <c r="E454" s="207">
        <f t="shared" si="32"/>
        <v>0</v>
      </c>
      <c r="F454" s="208"/>
      <c r="G454" s="207">
        <f t="shared" si="33"/>
        <v>0</v>
      </c>
      <c r="H454" s="209">
        <f t="shared" si="34"/>
        <v>0</v>
      </c>
      <c r="I454" s="210"/>
      <c r="J454" s="197"/>
      <c r="K454" s="196"/>
    </row>
    <row r="455" spans="1:11">
      <c r="A455" s="196"/>
      <c r="B455" s="211" t="str">
        <f t="shared" si="35"/>
        <v/>
      </c>
      <c r="C455" s="207">
        <f t="shared" si="36"/>
        <v>0</v>
      </c>
      <c r="D455" s="207">
        <f>IF(C455=0,0,IF($E$15="",IF(C455*#REF!&lt;#REF!,#REF!,C455*#REF!),$E$15))</f>
        <v>0</v>
      </c>
      <c r="E455" s="207">
        <f t="shared" si="32"/>
        <v>0</v>
      </c>
      <c r="F455" s="208"/>
      <c r="G455" s="207">
        <f t="shared" si="33"/>
        <v>0</v>
      </c>
      <c r="H455" s="209">
        <f t="shared" si="34"/>
        <v>0</v>
      </c>
      <c r="I455" s="210"/>
      <c r="J455" s="197"/>
      <c r="K455" s="196"/>
    </row>
    <row r="456" spans="1:11">
      <c r="A456" s="196"/>
      <c r="B456" s="211" t="str">
        <f t="shared" si="35"/>
        <v/>
      </c>
      <c r="C456" s="207">
        <f t="shared" si="36"/>
        <v>0</v>
      </c>
      <c r="D456" s="207">
        <f>IF(C456=0,0,IF($E$15="",IF(C456*#REF!&lt;#REF!,#REF!,C456*#REF!),$E$15))</f>
        <v>0</v>
      </c>
      <c r="E456" s="207">
        <f t="shared" si="32"/>
        <v>0</v>
      </c>
      <c r="F456" s="208"/>
      <c r="G456" s="207">
        <f t="shared" si="33"/>
        <v>0</v>
      </c>
      <c r="H456" s="209">
        <f t="shared" si="34"/>
        <v>0</v>
      </c>
      <c r="I456" s="210"/>
      <c r="J456" s="197"/>
      <c r="K456" s="196"/>
    </row>
    <row r="457" spans="1:11">
      <c r="A457" s="196"/>
      <c r="B457" s="211" t="str">
        <f t="shared" si="35"/>
        <v/>
      </c>
      <c r="C457" s="207">
        <f t="shared" si="36"/>
        <v>0</v>
      </c>
      <c r="D457" s="207">
        <f>IF(C457=0,0,IF($E$15="",IF(C457*#REF!&lt;#REF!,#REF!,C457*#REF!),$E$15))</f>
        <v>0</v>
      </c>
      <c r="E457" s="207">
        <f t="shared" si="32"/>
        <v>0</v>
      </c>
      <c r="F457" s="208"/>
      <c r="G457" s="207">
        <f t="shared" si="33"/>
        <v>0</v>
      </c>
      <c r="H457" s="209">
        <f t="shared" si="34"/>
        <v>0</v>
      </c>
      <c r="I457" s="210"/>
      <c r="J457" s="197"/>
      <c r="K457" s="196"/>
    </row>
    <row r="458" spans="1:11">
      <c r="A458" s="196"/>
      <c r="B458" s="211" t="str">
        <f t="shared" si="35"/>
        <v/>
      </c>
      <c r="C458" s="207">
        <f t="shared" si="36"/>
        <v>0</v>
      </c>
      <c r="D458" s="207">
        <f>IF(C458=0,0,IF($E$15="",IF(C458*#REF!&lt;#REF!,#REF!,C458*#REF!),$E$15))</f>
        <v>0</v>
      </c>
      <c r="E458" s="207">
        <f t="shared" si="32"/>
        <v>0</v>
      </c>
      <c r="F458" s="208"/>
      <c r="G458" s="207">
        <f t="shared" si="33"/>
        <v>0</v>
      </c>
      <c r="H458" s="209">
        <f t="shared" si="34"/>
        <v>0</v>
      </c>
      <c r="I458" s="210"/>
      <c r="J458" s="197"/>
      <c r="K458" s="196"/>
    </row>
    <row r="459" spans="1:11">
      <c r="A459" s="196"/>
      <c r="B459" s="211" t="str">
        <f t="shared" si="35"/>
        <v/>
      </c>
      <c r="C459" s="207">
        <f t="shared" si="36"/>
        <v>0</v>
      </c>
      <c r="D459" s="207">
        <f>IF(C459=0,0,IF($E$15="",IF(C459*#REF!&lt;#REF!,#REF!,C459*#REF!),$E$15))</f>
        <v>0</v>
      </c>
      <c r="E459" s="207">
        <f t="shared" si="32"/>
        <v>0</v>
      </c>
      <c r="F459" s="208"/>
      <c r="G459" s="207">
        <f t="shared" si="33"/>
        <v>0</v>
      </c>
      <c r="H459" s="209">
        <f t="shared" si="34"/>
        <v>0</v>
      </c>
      <c r="I459" s="210"/>
      <c r="J459" s="197"/>
      <c r="K459" s="196"/>
    </row>
    <row r="460" spans="1:11">
      <c r="A460" s="196"/>
      <c r="B460" s="211" t="str">
        <f t="shared" si="35"/>
        <v/>
      </c>
      <c r="C460" s="207">
        <f t="shared" si="36"/>
        <v>0</v>
      </c>
      <c r="D460" s="207">
        <f>IF(C460=0,0,IF($E$15="",IF(C460*#REF!&lt;#REF!,#REF!,C460*#REF!),$E$15))</f>
        <v>0</v>
      </c>
      <c r="E460" s="207">
        <f t="shared" si="32"/>
        <v>0</v>
      </c>
      <c r="F460" s="208"/>
      <c r="G460" s="207">
        <f t="shared" si="33"/>
        <v>0</v>
      </c>
      <c r="H460" s="209">
        <f t="shared" si="34"/>
        <v>0</v>
      </c>
      <c r="I460" s="210"/>
      <c r="J460" s="197"/>
      <c r="K460" s="196"/>
    </row>
    <row r="461" spans="1:11">
      <c r="A461" s="196"/>
      <c r="B461" s="211" t="str">
        <f t="shared" si="35"/>
        <v/>
      </c>
      <c r="C461" s="207">
        <f t="shared" si="36"/>
        <v>0</v>
      </c>
      <c r="D461" s="207">
        <f>IF(C461=0,0,IF($E$15="",IF(C461*#REF!&lt;#REF!,#REF!,C461*#REF!),$E$15))</f>
        <v>0</v>
      </c>
      <c r="E461" s="207">
        <f t="shared" si="32"/>
        <v>0</v>
      </c>
      <c r="F461" s="208"/>
      <c r="G461" s="207">
        <f t="shared" si="33"/>
        <v>0</v>
      </c>
      <c r="H461" s="209">
        <f t="shared" si="34"/>
        <v>0</v>
      </c>
      <c r="I461" s="210"/>
      <c r="J461" s="197"/>
      <c r="K461" s="196"/>
    </row>
    <row r="462" spans="1:11">
      <c r="A462" s="196"/>
      <c r="B462" s="211" t="str">
        <f t="shared" si="35"/>
        <v/>
      </c>
      <c r="C462" s="207">
        <f t="shared" si="36"/>
        <v>0</v>
      </c>
      <c r="D462" s="207">
        <f>IF(C462=0,0,IF($E$15="",IF(C462*#REF!&lt;#REF!,#REF!,C462*#REF!),$E$15))</f>
        <v>0</v>
      </c>
      <c r="E462" s="207">
        <f t="shared" si="32"/>
        <v>0</v>
      </c>
      <c r="F462" s="208"/>
      <c r="G462" s="207">
        <f t="shared" si="33"/>
        <v>0</v>
      </c>
      <c r="H462" s="209">
        <f t="shared" si="34"/>
        <v>0</v>
      </c>
      <c r="I462" s="210"/>
      <c r="J462" s="197"/>
      <c r="K462" s="196"/>
    </row>
    <row r="463" spans="1:11">
      <c r="A463" s="196"/>
      <c r="B463" s="211" t="str">
        <f t="shared" si="35"/>
        <v/>
      </c>
      <c r="C463" s="207">
        <f t="shared" si="36"/>
        <v>0</v>
      </c>
      <c r="D463" s="207">
        <f>IF(C463=0,0,IF($E$15="",IF(C463*#REF!&lt;#REF!,#REF!,C463*#REF!),$E$15))</f>
        <v>0</v>
      </c>
      <c r="E463" s="207">
        <f t="shared" si="32"/>
        <v>0</v>
      </c>
      <c r="F463" s="208"/>
      <c r="G463" s="207">
        <f t="shared" si="33"/>
        <v>0</v>
      </c>
      <c r="H463" s="209">
        <f t="shared" si="34"/>
        <v>0</v>
      </c>
      <c r="I463" s="210"/>
      <c r="J463" s="197"/>
      <c r="K463" s="196"/>
    </row>
    <row r="464" spans="1:11">
      <c r="A464" s="196"/>
      <c r="B464" s="211" t="str">
        <f t="shared" si="35"/>
        <v/>
      </c>
      <c r="C464" s="207">
        <f t="shared" si="36"/>
        <v>0</v>
      </c>
      <c r="D464" s="207">
        <f>IF(C464=0,0,IF($E$15="",IF(C464*#REF!&lt;#REF!,#REF!,C464*#REF!),$E$15))</f>
        <v>0</v>
      </c>
      <c r="E464" s="207">
        <f t="shared" si="32"/>
        <v>0</v>
      </c>
      <c r="F464" s="208"/>
      <c r="G464" s="207">
        <f t="shared" si="33"/>
        <v>0</v>
      </c>
      <c r="H464" s="209">
        <f t="shared" si="34"/>
        <v>0</v>
      </c>
      <c r="I464" s="210"/>
      <c r="J464" s="197"/>
      <c r="K464" s="196"/>
    </row>
    <row r="465" spans="1:11">
      <c r="A465" s="196"/>
      <c r="B465" s="211" t="str">
        <f t="shared" si="35"/>
        <v/>
      </c>
      <c r="C465" s="207">
        <f t="shared" si="36"/>
        <v>0</v>
      </c>
      <c r="D465" s="207">
        <f>IF(C465=0,0,IF($E$15="",IF(C465*#REF!&lt;#REF!,#REF!,C465*#REF!),$E$15))</f>
        <v>0</v>
      </c>
      <c r="E465" s="207">
        <f t="shared" si="32"/>
        <v>0</v>
      </c>
      <c r="F465" s="208"/>
      <c r="G465" s="207">
        <f t="shared" si="33"/>
        <v>0</v>
      </c>
      <c r="H465" s="209">
        <f t="shared" si="34"/>
        <v>0</v>
      </c>
      <c r="I465" s="210"/>
      <c r="J465" s="197"/>
      <c r="K465" s="196"/>
    </row>
    <row r="466" spans="1:11">
      <c r="A466" s="196"/>
      <c r="B466" s="211" t="str">
        <f t="shared" si="35"/>
        <v/>
      </c>
      <c r="C466" s="207">
        <f t="shared" si="36"/>
        <v>0</v>
      </c>
      <c r="D466" s="207">
        <f>IF(C466=0,0,IF($E$15="",IF(C466*#REF!&lt;#REF!,#REF!,C466*#REF!),$E$15))</f>
        <v>0</v>
      </c>
      <c r="E466" s="207">
        <f t="shared" si="32"/>
        <v>0</v>
      </c>
      <c r="F466" s="208"/>
      <c r="G466" s="207">
        <f t="shared" si="33"/>
        <v>0</v>
      </c>
      <c r="H466" s="209">
        <f t="shared" si="34"/>
        <v>0</v>
      </c>
      <c r="I466" s="210"/>
      <c r="J466" s="197"/>
      <c r="K466" s="196"/>
    </row>
    <row r="467" spans="1:11">
      <c r="A467" s="196"/>
      <c r="B467" s="211" t="str">
        <f t="shared" si="35"/>
        <v/>
      </c>
      <c r="C467" s="207">
        <f t="shared" si="36"/>
        <v>0</v>
      </c>
      <c r="D467" s="207">
        <f>IF(C467=0,0,IF($E$15="",IF(C467*#REF!&lt;#REF!,#REF!,C467*#REF!),$E$15))</f>
        <v>0</v>
      </c>
      <c r="E467" s="207">
        <f t="shared" si="32"/>
        <v>0</v>
      </c>
      <c r="F467" s="208"/>
      <c r="G467" s="207">
        <f t="shared" si="33"/>
        <v>0</v>
      </c>
      <c r="H467" s="209">
        <f t="shared" si="34"/>
        <v>0</v>
      </c>
      <c r="I467" s="210"/>
      <c r="J467" s="197"/>
      <c r="K467" s="196"/>
    </row>
    <row r="468" spans="1:11">
      <c r="A468" s="196"/>
      <c r="B468" s="211" t="str">
        <f t="shared" si="35"/>
        <v/>
      </c>
      <c r="C468" s="207">
        <f t="shared" si="36"/>
        <v>0</v>
      </c>
      <c r="D468" s="207">
        <f>IF(C468=0,0,IF($E$15="",IF(C468*#REF!&lt;#REF!,#REF!,C468*#REF!),$E$15))</f>
        <v>0</v>
      </c>
      <c r="E468" s="207">
        <f t="shared" si="32"/>
        <v>0</v>
      </c>
      <c r="F468" s="208"/>
      <c r="G468" s="207">
        <f t="shared" si="33"/>
        <v>0</v>
      </c>
      <c r="H468" s="209">
        <f t="shared" si="34"/>
        <v>0</v>
      </c>
      <c r="I468" s="210"/>
      <c r="J468" s="197"/>
      <c r="K468" s="196"/>
    </row>
    <row r="469" spans="1:11">
      <c r="A469" s="196"/>
      <c r="B469" s="211" t="str">
        <f t="shared" si="35"/>
        <v/>
      </c>
      <c r="C469" s="207">
        <f t="shared" si="36"/>
        <v>0</v>
      </c>
      <c r="D469" s="207">
        <f>IF(C469=0,0,IF($E$15="",IF(C469*#REF!&lt;#REF!,#REF!,C469*#REF!),$E$15))</f>
        <v>0</v>
      </c>
      <c r="E469" s="207">
        <f t="shared" si="32"/>
        <v>0</v>
      </c>
      <c r="F469" s="208"/>
      <c r="G469" s="207">
        <f t="shared" si="33"/>
        <v>0</v>
      </c>
      <c r="H469" s="209">
        <f t="shared" si="34"/>
        <v>0</v>
      </c>
      <c r="I469" s="210"/>
      <c r="J469" s="197"/>
      <c r="K469" s="196"/>
    </row>
    <row r="470" spans="1:11">
      <c r="A470" s="196"/>
      <c r="B470" s="211" t="str">
        <f t="shared" si="35"/>
        <v/>
      </c>
      <c r="C470" s="207">
        <f t="shared" si="36"/>
        <v>0</v>
      </c>
      <c r="D470" s="207">
        <f>IF(C470=0,0,IF($E$15="",IF(C470*#REF!&lt;#REF!,#REF!,C470*#REF!),$E$15))</f>
        <v>0</v>
      </c>
      <c r="E470" s="207">
        <f t="shared" ref="E470:E533" si="37">C470*$E$11/12</f>
        <v>0</v>
      </c>
      <c r="F470" s="208"/>
      <c r="G470" s="207">
        <f t="shared" ref="G470:G533" si="38">IF(C470=0,0,D470-E470)</f>
        <v>0</v>
      </c>
      <c r="H470" s="209">
        <f t="shared" ref="H470:H533" si="39">IF(C470-G470&lt;0,0,C470-G470)</f>
        <v>0</v>
      </c>
      <c r="I470" s="210"/>
      <c r="J470" s="197"/>
      <c r="K470" s="196"/>
    </row>
    <row r="471" spans="1:11">
      <c r="A471" s="196"/>
      <c r="B471" s="211" t="str">
        <f t="shared" si="35"/>
        <v/>
      </c>
      <c r="C471" s="207">
        <f t="shared" si="36"/>
        <v>0</v>
      </c>
      <c r="D471" s="207">
        <f>IF(C471=0,0,IF($E$15="",IF(C471*#REF!&lt;#REF!,#REF!,C471*#REF!),$E$15))</f>
        <v>0</v>
      </c>
      <c r="E471" s="207">
        <f t="shared" si="37"/>
        <v>0</v>
      </c>
      <c r="F471" s="208"/>
      <c r="G471" s="207">
        <f t="shared" si="38"/>
        <v>0</v>
      </c>
      <c r="H471" s="209">
        <f t="shared" si="39"/>
        <v>0</v>
      </c>
      <c r="I471" s="210"/>
      <c r="J471" s="197"/>
      <c r="K471" s="196"/>
    </row>
    <row r="472" spans="1:11">
      <c r="A472" s="196"/>
      <c r="B472" s="211" t="str">
        <f t="shared" si="35"/>
        <v/>
      </c>
      <c r="C472" s="207">
        <f t="shared" si="36"/>
        <v>0</v>
      </c>
      <c r="D472" s="207">
        <f>IF(C472=0,0,IF($E$15="",IF(C472*#REF!&lt;#REF!,#REF!,C472*#REF!),$E$15))</f>
        <v>0</v>
      </c>
      <c r="E472" s="207">
        <f t="shared" si="37"/>
        <v>0</v>
      </c>
      <c r="F472" s="208"/>
      <c r="G472" s="207">
        <f t="shared" si="38"/>
        <v>0</v>
      </c>
      <c r="H472" s="209">
        <f t="shared" si="39"/>
        <v>0</v>
      </c>
      <c r="I472" s="210"/>
      <c r="J472" s="197"/>
      <c r="K472" s="196"/>
    </row>
    <row r="473" spans="1:11">
      <c r="A473" s="196"/>
      <c r="B473" s="211" t="str">
        <f t="shared" si="35"/>
        <v/>
      </c>
      <c r="C473" s="207">
        <f t="shared" si="36"/>
        <v>0</v>
      </c>
      <c r="D473" s="207">
        <f>IF(C473=0,0,IF($E$15="",IF(C473*#REF!&lt;#REF!,#REF!,C473*#REF!),$E$15))</f>
        <v>0</v>
      </c>
      <c r="E473" s="207">
        <f t="shared" si="37"/>
        <v>0</v>
      </c>
      <c r="F473" s="208"/>
      <c r="G473" s="207">
        <f t="shared" si="38"/>
        <v>0</v>
      </c>
      <c r="H473" s="209">
        <f t="shared" si="39"/>
        <v>0</v>
      </c>
      <c r="I473" s="210"/>
      <c r="J473" s="197"/>
      <c r="K473" s="196"/>
    </row>
    <row r="474" spans="1:11">
      <c r="A474" s="196"/>
      <c r="B474" s="211" t="str">
        <f t="shared" si="35"/>
        <v/>
      </c>
      <c r="C474" s="207">
        <f t="shared" si="36"/>
        <v>0</v>
      </c>
      <c r="D474" s="207">
        <f>IF(C474=0,0,IF($E$15="",IF(C474*#REF!&lt;#REF!,#REF!,C474*#REF!),$E$15))</f>
        <v>0</v>
      </c>
      <c r="E474" s="207">
        <f t="shared" si="37"/>
        <v>0</v>
      </c>
      <c r="F474" s="208"/>
      <c r="G474" s="207">
        <f t="shared" si="38"/>
        <v>0</v>
      </c>
      <c r="H474" s="209">
        <f t="shared" si="39"/>
        <v>0</v>
      </c>
      <c r="I474" s="210"/>
      <c r="J474" s="197"/>
      <c r="K474" s="196"/>
    </row>
    <row r="475" spans="1:11">
      <c r="A475" s="196"/>
      <c r="B475" s="211" t="str">
        <f t="shared" si="35"/>
        <v/>
      </c>
      <c r="C475" s="207">
        <f t="shared" si="36"/>
        <v>0</v>
      </c>
      <c r="D475" s="207">
        <f>IF(C475=0,0,IF($E$15="",IF(C475*#REF!&lt;#REF!,#REF!,C475*#REF!),$E$15))</f>
        <v>0</v>
      </c>
      <c r="E475" s="207">
        <f t="shared" si="37"/>
        <v>0</v>
      </c>
      <c r="F475" s="208"/>
      <c r="G475" s="207">
        <f t="shared" si="38"/>
        <v>0</v>
      </c>
      <c r="H475" s="209">
        <f t="shared" si="39"/>
        <v>0</v>
      </c>
      <c r="I475" s="210"/>
      <c r="J475" s="197"/>
      <c r="K475" s="196"/>
    </row>
    <row r="476" spans="1:11">
      <c r="A476" s="196"/>
      <c r="B476" s="211" t="str">
        <f t="shared" si="35"/>
        <v/>
      </c>
      <c r="C476" s="207">
        <f t="shared" si="36"/>
        <v>0</v>
      </c>
      <c r="D476" s="207">
        <f>IF(C476=0,0,IF($E$15="",IF(C476*#REF!&lt;#REF!,#REF!,C476*#REF!),$E$15))</f>
        <v>0</v>
      </c>
      <c r="E476" s="207">
        <f t="shared" si="37"/>
        <v>0</v>
      </c>
      <c r="F476" s="208"/>
      <c r="G476" s="207">
        <f t="shared" si="38"/>
        <v>0</v>
      </c>
      <c r="H476" s="209">
        <f t="shared" si="39"/>
        <v>0</v>
      </c>
      <c r="I476" s="210"/>
      <c r="J476" s="197"/>
      <c r="K476" s="196"/>
    </row>
    <row r="477" spans="1:11">
      <c r="A477" s="196"/>
      <c r="B477" s="211" t="str">
        <f t="shared" si="35"/>
        <v/>
      </c>
      <c r="C477" s="207">
        <f t="shared" si="36"/>
        <v>0</v>
      </c>
      <c r="D477" s="207">
        <f>IF(C477=0,0,IF($E$15="",IF(C477*#REF!&lt;#REF!,#REF!,C477*#REF!),$E$15))</f>
        <v>0</v>
      </c>
      <c r="E477" s="207">
        <f t="shared" si="37"/>
        <v>0</v>
      </c>
      <c r="F477" s="208"/>
      <c r="G477" s="207">
        <f t="shared" si="38"/>
        <v>0</v>
      </c>
      <c r="H477" s="209">
        <f t="shared" si="39"/>
        <v>0</v>
      </c>
      <c r="I477" s="210"/>
      <c r="J477" s="197"/>
      <c r="K477" s="196"/>
    </row>
    <row r="478" spans="1:11">
      <c r="A478" s="196"/>
      <c r="B478" s="211" t="str">
        <f t="shared" si="35"/>
        <v/>
      </c>
      <c r="C478" s="207">
        <f t="shared" si="36"/>
        <v>0</v>
      </c>
      <c r="D478" s="207">
        <f>IF(C478=0,0,IF($E$15="",IF(C478*#REF!&lt;#REF!,#REF!,C478*#REF!),$E$15))</f>
        <v>0</v>
      </c>
      <c r="E478" s="207">
        <f t="shared" si="37"/>
        <v>0</v>
      </c>
      <c r="F478" s="208"/>
      <c r="G478" s="207">
        <f t="shared" si="38"/>
        <v>0</v>
      </c>
      <c r="H478" s="209">
        <f t="shared" si="39"/>
        <v>0</v>
      </c>
      <c r="I478" s="210"/>
      <c r="J478" s="197"/>
      <c r="K478" s="196"/>
    </row>
    <row r="479" spans="1:11">
      <c r="A479" s="196"/>
      <c r="B479" s="211" t="str">
        <f t="shared" si="35"/>
        <v/>
      </c>
      <c r="C479" s="207">
        <f t="shared" si="36"/>
        <v>0</v>
      </c>
      <c r="D479" s="207">
        <f>IF(C479=0,0,IF($E$15="",IF(C479*#REF!&lt;#REF!,#REF!,C479*#REF!),$E$15))</f>
        <v>0</v>
      </c>
      <c r="E479" s="207">
        <f t="shared" si="37"/>
        <v>0</v>
      </c>
      <c r="F479" s="208"/>
      <c r="G479" s="207">
        <f t="shared" si="38"/>
        <v>0</v>
      </c>
      <c r="H479" s="209">
        <f t="shared" si="39"/>
        <v>0</v>
      </c>
      <c r="I479" s="210"/>
      <c r="J479" s="197"/>
      <c r="K479" s="196"/>
    </row>
    <row r="480" spans="1:11">
      <c r="A480" s="196"/>
      <c r="B480" s="211" t="str">
        <f t="shared" si="35"/>
        <v/>
      </c>
      <c r="C480" s="207">
        <f t="shared" si="36"/>
        <v>0</v>
      </c>
      <c r="D480" s="207">
        <f>IF(C480=0,0,IF($E$15="",IF(C480*#REF!&lt;#REF!,#REF!,C480*#REF!),$E$15))</f>
        <v>0</v>
      </c>
      <c r="E480" s="207">
        <f t="shared" si="37"/>
        <v>0</v>
      </c>
      <c r="F480" s="208"/>
      <c r="G480" s="207">
        <f t="shared" si="38"/>
        <v>0</v>
      </c>
      <c r="H480" s="209">
        <f t="shared" si="39"/>
        <v>0</v>
      </c>
      <c r="I480" s="210"/>
      <c r="J480" s="197"/>
      <c r="K480" s="196"/>
    </row>
    <row r="481" spans="1:11">
      <c r="A481" s="196"/>
      <c r="B481" s="211" t="str">
        <f t="shared" si="35"/>
        <v/>
      </c>
      <c r="C481" s="207">
        <f t="shared" si="36"/>
        <v>0</v>
      </c>
      <c r="D481" s="207">
        <f>IF(C481=0,0,IF($E$15="",IF(C481*#REF!&lt;#REF!,#REF!,C481*#REF!),$E$15))</f>
        <v>0</v>
      </c>
      <c r="E481" s="207">
        <f t="shared" si="37"/>
        <v>0</v>
      </c>
      <c r="F481" s="208"/>
      <c r="G481" s="207">
        <f t="shared" si="38"/>
        <v>0</v>
      </c>
      <c r="H481" s="209">
        <f t="shared" si="39"/>
        <v>0</v>
      </c>
      <c r="I481" s="210"/>
      <c r="J481" s="197"/>
      <c r="K481" s="196"/>
    </row>
    <row r="482" spans="1:11">
      <c r="A482" s="196"/>
      <c r="B482" s="211" t="str">
        <f t="shared" si="35"/>
        <v/>
      </c>
      <c r="C482" s="207">
        <f t="shared" si="36"/>
        <v>0</v>
      </c>
      <c r="D482" s="207">
        <f>IF(C482=0,0,IF($E$15="",IF(C482*#REF!&lt;#REF!,#REF!,C482*#REF!),$E$15))</f>
        <v>0</v>
      </c>
      <c r="E482" s="207">
        <f t="shared" si="37"/>
        <v>0</v>
      </c>
      <c r="F482" s="208"/>
      <c r="G482" s="207">
        <f t="shared" si="38"/>
        <v>0</v>
      </c>
      <c r="H482" s="209">
        <f t="shared" si="39"/>
        <v>0</v>
      </c>
      <c r="I482" s="210"/>
      <c r="J482" s="197"/>
      <c r="K482" s="196"/>
    </row>
    <row r="483" spans="1:11">
      <c r="A483" s="196"/>
      <c r="B483" s="211" t="str">
        <f t="shared" si="35"/>
        <v/>
      </c>
      <c r="C483" s="207">
        <f t="shared" si="36"/>
        <v>0</v>
      </c>
      <c r="D483" s="207">
        <f>IF(C483=0,0,IF($E$15="",IF(C483*#REF!&lt;#REF!,#REF!,C483*#REF!),$E$15))</f>
        <v>0</v>
      </c>
      <c r="E483" s="207">
        <f t="shared" si="37"/>
        <v>0</v>
      </c>
      <c r="F483" s="208"/>
      <c r="G483" s="207">
        <f t="shared" si="38"/>
        <v>0</v>
      </c>
      <c r="H483" s="209">
        <f t="shared" si="39"/>
        <v>0</v>
      </c>
      <c r="I483" s="210"/>
      <c r="J483" s="197"/>
      <c r="K483" s="196"/>
    </row>
    <row r="484" spans="1:11">
      <c r="A484" s="196"/>
      <c r="B484" s="211" t="str">
        <f t="shared" si="35"/>
        <v/>
      </c>
      <c r="C484" s="207">
        <f t="shared" si="36"/>
        <v>0</v>
      </c>
      <c r="D484" s="207">
        <f>IF(C484=0,0,IF($E$15="",IF(C484*#REF!&lt;#REF!,#REF!,C484*#REF!),$E$15))</f>
        <v>0</v>
      </c>
      <c r="E484" s="207">
        <f t="shared" si="37"/>
        <v>0</v>
      </c>
      <c r="F484" s="208"/>
      <c r="G484" s="207">
        <f t="shared" si="38"/>
        <v>0</v>
      </c>
      <c r="H484" s="209">
        <f t="shared" si="39"/>
        <v>0</v>
      </c>
      <c r="I484" s="210"/>
      <c r="J484" s="197"/>
      <c r="K484" s="196"/>
    </row>
    <row r="485" spans="1:11">
      <c r="A485" s="196"/>
      <c r="B485" s="211" t="str">
        <f t="shared" si="35"/>
        <v/>
      </c>
      <c r="C485" s="207">
        <f t="shared" si="36"/>
        <v>0</v>
      </c>
      <c r="D485" s="207">
        <f>IF(C485=0,0,IF($E$15="",IF(C485*#REF!&lt;#REF!,#REF!,C485*#REF!),$E$15))</f>
        <v>0</v>
      </c>
      <c r="E485" s="207">
        <f t="shared" si="37"/>
        <v>0</v>
      </c>
      <c r="F485" s="208"/>
      <c r="G485" s="207">
        <f t="shared" si="38"/>
        <v>0</v>
      </c>
      <c r="H485" s="209">
        <f t="shared" si="39"/>
        <v>0</v>
      </c>
      <c r="I485" s="210"/>
      <c r="J485" s="197"/>
      <c r="K485" s="196"/>
    </row>
    <row r="486" spans="1:11">
      <c r="A486" s="196"/>
      <c r="B486" s="211" t="str">
        <f t="shared" si="35"/>
        <v/>
      </c>
      <c r="C486" s="207">
        <f t="shared" si="36"/>
        <v>0</v>
      </c>
      <c r="D486" s="207">
        <f>IF(C486=0,0,IF($E$15="",IF(C486*#REF!&lt;#REF!,#REF!,C486*#REF!),$E$15))</f>
        <v>0</v>
      </c>
      <c r="E486" s="207">
        <f t="shared" si="37"/>
        <v>0</v>
      </c>
      <c r="F486" s="208"/>
      <c r="G486" s="207">
        <f t="shared" si="38"/>
        <v>0</v>
      </c>
      <c r="H486" s="209">
        <f t="shared" si="39"/>
        <v>0</v>
      </c>
      <c r="I486" s="210"/>
      <c r="J486" s="197"/>
      <c r="K486" s="196"/>
    </row>
    <row r="487" spans="1:11">
      <c r="A487" s="196"/>
      <c r="B487" s="211" t="str">
        <f t="shared" si="35"/>
        <v/>
      </c>
      <c r="C487" s="207">
        <f t="shared" si="36"/>
        <v>0</v>
      </c>
      <c r="D487" s="207">
        <f>IF(C487=0,0,IF($E$15="",IF(C487*#REF!&lt;#REF!,#REF!,C487*#REF!),$E$15))</f>
        <v>0</v>
      </c>
      <c r="E487" s="207">
        <f t="shared" si="37"/>
        <v>0</v>
      </c>
      <c r="F487" s="208"/>
      <c r="G487" s="207">
        <f t="shared" si="38"/>
        <v>0</v>
      </c>
      <c r="H487" s="209">
        <f t="shared" si="39"/>
        <v>0</v>
      </c>
      <c r="I487" s="210"/>
      <c r="J487" s="197"/>
      <c r="K487" s="196"/>
    </row>
    <row r="488" spans="1:11">
      <c r="A488" s="196"/>
      <c r="B488" s="211" t="str">
        <f t="shared" si="35"/>
        <v/>
      </c>
      <c r="C488" s="207">
        <f t="shared" si="36"/>
        <v>0</v>
      </c>
      <c r="D488" s="207">
        <f>IF(C488=0,0,IF($E$15="",IF(C488*#REF!&lt;#REF!,#REF!,C488*#REF!),$E$15))</f>
        <v>0</v>
      </c>
      <c r="E488" s="207">
        <f t="shared" si="37"/>
        <v>0</v>
      </c>
      <c r="F488" s="208"/>
      <c r="G488" s="207">
        <f t="shared" si="38"/>
        <v>0</v>
      </c>
      <c r="H488" s="209">
        <f t="shared" si="39"/>
        <v>0</v>
      </c>
      <c r="I488" s="210"/>
      <c r="J488" s="197"/>
      <c r="K488" s="196"/>
    </row>
    <row r="489" spans="1:11">
      <c r="A489" s="196"/>
      <c r="B489" s="211" t="str">
        <f t="shared" si="35"/>
        <v/>
      </c>
      <c r="C489" s="207">
        <f t="shared" si="36"/>
        <v>0</v>
      </c>
      <c r="D489" s="207">
        <f>IF(C489=0,0,IF($E$15="",IF(C489*#REF!&lt;#REF!,#REF!,C489*#REF!),$E$15))</f>
        <v>0</v>
      </c>
      <c r="E489" s="207">
        <f t="shared" si="37"/>
        <v>0</v>
      </c>
      <c r="F489" s="208"/>
      <c r="G489" s="207">
        <f t="shared" si="38"/>
        <v>0</v>
      </c>
      <c r="H489" s="209">
        <f t="shared" si="39"/>
        <v>0</v>
      </c>
      <c r="I489" s="210"/>
      <c r="J489" s="197"/>
      <c r="K489" s="196"/>
    </row>
    <row r="490" spans="1:11">
      <c r="A490" s="196"/>
      <c r="B490" s="211" t="str">
        <f t="shared" si="35"/>
        <v/>
      </c>
      <c r="C490" s="207">
        <f t="shared" si="36"/>
        <v>0</v>
      </c>
      <c r="D490" s="207">
        <f>IF(C490=0,0,IF($E$15="",IF(C490*#REF!&lt;#REF!,#REF!,C490*#REF!),$E$15))</f>
        <v>0</v>
      </c>
      <c r="E490" s="207">
        <f t="shared" si="37"/>
        <v>0</v>
      </c>
      <c r="F490" s="208"/>
      <c r="G490" s="207">
        <f t="shared" si="38"/>
        <v>0</v>
      </c>
      <c r="H490" s="209">
        <f t="shared" si="39"/>
        <v>0</v>
      </c>
      <c r="I490" s="210"/>
      <c r="J490" s="197"/>
      <c r="K490" s="196"/>
    </row>
    <row r="491" spans="1:11">
      <c r="A491" s="196"/>
      <c r="B491" s="211" t="str">
        <f t="shared" si="35"/>
        <v/>
      </c>
      <c r="C491" s="207">
        <f t="shared" si="36"/>
        <v>0</v>
      </c>
      <c r="D491" s="207">
        <f>IF(C491=0,0,IF($E$15="",IF(C491*#REF!&lt;#REF!,#REF!,C491*#REF!),$E$15))</f>
        <v>0</v>
      </c>
      <c r="E491" s="207">
        <f t="shared" si="37"/>
        <v>0</v>
      </c>
      <c r="F491" s="208"/>
      <c r="G491" s="207">
        <f t="shared" si="38"/>
        <v>0</v>
      </c>
      <c r="H491" s="209">
        <f t="shared" si="39"/>
        <v>0</v>
      </c>
      <c r="I491" s="210"/>
      <c r="J491" s="197"/>
      <c r="K491" s="196"/>
    </row>
    <row r="492" spans="1:11">
      <c r="A492" s="196"/>
      <c r="B492" s="211" t="str">
        <f t="shared" si="35"/>
        <v/>
      </c>
      <c r="C492" s="207">
        <f t="shared" si="36"/>
        <v>0</v>
      </c>
      <c r="D492" s="207">
        <f>IF(C492=0,0,IF($E$15="",IF(C492*#REF!&lt;#REF!,#REF!,C492*#REF!),$E$15))</f>
        <v>0</v>
      </c>
      <c r="E492" s="207">
        <f t="shared" si="37"/>
        <v>0</v>
      </c>
      <c r="F492" s="208"/>
      <c r="G492" s="207">
        <f t="shared" si="38"/>
        <v>0</v>
      </c>
      <c r="H492" s="209">
        <f t="shared" si="39"/>
        <v>0</v>
      </c>
      <c r="I492" s="210"/>
      <c r="J492" s="197"/>
      <c r="K492" s="196"/>
    </row>
    <row r="493" spans="1:11">
      <c r="A493" s="196"/>
      <c r="B493" s="211" t="str">
        <f t="shared" si="35"/>
        <v/>
      </c>
      <c r="C493" s="207">
        <f t="shared" si="36"/>
        <v>0</v>
      </c>
      <c r="D493" s="207">
        <f>IF(C493=0,0,IF($E$15="",IF(C493*#REF!&lt;#REF!,#REF!,C493*#REF!),$E$15))</f>
        <v>0</v>
      </c>
      <c r="E493" s="207">
        <f t="shared" si="37"/>
        <v>0</v>
      </c>
      <c r="F493" s="208"/>
      <c r="G493" s="207">
        <f t="shared" si="38"/>
        <v>0</v>
      </c>
      <c r="H493" s="209">
        <f t="shared" si="39"/>
        <v>0</v>
      </c>
      <c r="I493" s="210"/>
      <c r="J493" s="197"/>
      <c r="K493" s="196"/>
    </row>
    <row r="494" spans="1:11">
      <c r="A494" s="196"/>
      <c r="B494" s="211" t="str">
        <f t="shared" si="35"/>
        <v/>
      </c>
      <c r="C494" s="207">
        <f t="shared" si="36"/>
        <v>0</v>
      </c>
      <c r="D494" s="207">
        <f>IF(C494=0,0,IF($E$15="",IF(C494*#REF!&lt;#REF!,#REF!,C494*#REF!),$E$15))</f>
        <v>0</v>
      </c>
      <c r="E494" s="207">
        <f t="shared" si="37"/>
        <v>0</v>
      </c>
      <c r="F494" s="208"/>
      <c r="G494" s="207">
        <f t="shared" si="38"/>
        <v>0</v>
      </c>
      <c r="H494" s="209">
        <f t="shared" si="39"/>
        <v>0</v>
      </c>
      <c r="I494" s="210"/>
      <c r="J494" s="197"/>
      <c r="K494" s="196"/>
    </row>
    <row r="495" spans="1:11">
      <c r="A495" s="196"/>
      <c r="B495" s="211" t="str">
        <f t="shared" si="35"/>
        <v/>
      </c>
      <c r="C495" s="207">
        <f t="shared" si="36"/>
        <v>0</v>
      </c>
      <c r="D495" s="207">
        <f>IF(C495=0,0,IF($E$15="",IF(C495*#REF!&lt;#REF!,#REF!,C495*#REF!),$E$15))</f>
        <v>0</v>
      </c>
      <c r="E495" s="207">
        <f t="shared" si="37"/>
        <v>0</v>
      </c>
      <c r="F495" s="208"/>
      <c r="G495" s="207">
        <f t="shared" si="38"/>
        <v>0</v>
      </c>
      <c r="H495" s="209">
        <f t="shared" si="39"/>
        <v>0</v>
      </c>
      <c r="I495" s="210"/>
      <c r="J495" s="197"/>
      <c r="K495" s="196"/>
    </row>
    <row r="496" spans="1:11">
      <c r="A496" s="196"/>
      <c r="B496" s="211" t="str">
        <f t="shared" si="35"/>
        <v/>
      </c>
      <c r="C496" s="207">
        <f t="shared" si="36"/>
        <v>0</v>
      </c>
      <c r="D496" s="207">
        <f>IF(C496=0,0,IF($E$15="",IF(C496*#REF!&lt;#REF!,#REF!,C496*#REF!),$E$15))</f>
        <v>0</v>
      </c>
      <c r="E496" s="207">
        <f t="shared" si="37"/>
        <v>0</v>
      </c>
      <c r="F496" s="208"/>
      <c r="G496" s="207">
        <f t="shared" si="38"/>
        <v>0</v>
      </c>
      <c r="H496" s="209">
        <f t="shared" si="39"/>
        <v>0</v>
      </c>
      <c r="I496" s="210"/>
      <c r="J496" s="197"/>
      <c r="K496" s="196"/>
    </row>
    <row r="497" spans="1:11">
      <c r="A497" s="196"/>
      <c r="B497" s="211" t="str">
        <f t="shared" si="35"/>
        <v/>
      </c>
      <c r="C497" s="207">
        <f t="shared" si="36"/>
        <v>0</v>
      </c>
      <c r="D497" s="207">
        <f>IF(C497=0,0,IF($E$15="",IF(C497*#REF!&lt;#REF!,#REF!,C497*#REF!),$E$15))</f>
        <v>0</v>
      </c>
      <c r="E497" s="207">
        <f t="shared" si="37"/>
        <v>0</v>
      </c>
      <c r="F497" s="208"/>
      <c r="G497" s="207">
        <f t="shared" si="38"/>
        <v>0</v>
      </c>
      <c r="H497" s="209">
        <f t="shared" si="39"/>
        <v>0</v>
      </c>
      <c r="I497" s="210"/>
      <c r="J497" s="197"/>
      <c r="K497" s="196"/>
    </row>
    <row r="498" spans="1:11">
      <c r="A498" s="196"/>
      <c r="B498" s="211" t="str">
        <f t="shared" si="35"/>
        <v/>
      </c>
      <c r="C498" s="207">
        <f t="shared" si="36"/>
        <v>0</v>
      </c>
      <c r="D498" s="207">
        <f>IF(C498=0,0,IF($E$15="",IF(C498*#REF!&lt;#REF!,#REF!,C498*#REF!),$E$15))</f>
        <v>0</v>
      </c>
      <c r="E498" s="207">
        <f t="shared" si="37"/>
        <v>0</v>
      </c>
      <c r="F498" s="208"/>
      <c r="G498" s="207">
        <f t="shared" si="38"/>
        <v>0</v>
      </c>
      <c r="H498" s="209">
        <f t="shared" si="39"/>
        <v>0</v>
      </c>
      <c r="I498" s="210"/>
      <c r="J498" s="197"/>
      <c r="K498" s="196"/>
    </row>
    <row r="499" spans="1:11">
      <c r="A499" s="196"/>
      <c r="B499" s="211" t="str">
        <f t="shared" si="35"/>
        <v/>
      </c>
      <c r="C499" s="207">
        <f t="shared" si="36"/>
        <v>0</v>
      </c>
      <c r="D499" s="207">
        <f>IF(C499=0,0,IF($E$15="",IF(C499*#REF!&lt;#REF!,#REF!,C499*#REF!),$E$15))</f>
        <v>0</v>
      </c>
      <c r="E499" s="207">
        <f t="shared" si="37"/>
        <v>0</v>
      </c>
      <c r="F499" s="208"/>
      <c r="G499" s="207">
        <f t="shared" si="38"/>
        <v>0</v>
      </c>
      <c r="H499" s="209">
        <f t="shared" si="39"/>
        <v>0</v>
      </c>
      <c r="I499" s="210"/>
      <c r="J499" s="197"/>
      <c r="K499" s="196"/>
    </row>
    <row r="500" spans="1:11">
      <c r="A500" s="196"/>
      <c r="B500" s="211" t="str">
        <f t="shared" si="35"/>
        <v/>
      </c>
      <c r="C500" s="207">
        <f t="shared" si="36"/>
        <v>0</v>
      </c>
      <c r="D500" s="207">
        <f>IF(C500=0,0,IF($E$15="",IF(C500*#REF!&lt;#REF!,#REF!,C500*#REF!),$E$15))</f>
        <v>0</v>
      </c>
      <c r="E500" s="207">
        <f t="shared" si="37"/>
        <v>0</v>
      </c>
      <c r="F500" s="208"/>
      <c r="G500" s="207">
        <f t="shared" si="38"/>
        <v>0</v>
      </c>
      <c r="H500" s="209">
        <f t="shared" si="39"/>
        <v>0</v>
      </c>
      <c r="I500" s="210"/>
      <c r="J500" s="197"/>
      <c r="K500" s="196"/>
    </row>
    <row r="501" spans="1:11">
      <c r="A501" s="196"/>
      <c r="B501" s="211" t="str">
        <f t="shared" ref="B501:B564" si="40">IF(H500&lt;=0,"",B500+1)</f>
        <v/>
      </c>
      <c r="C501" s="207">
        <f t="shared" ref="C501:C564" si="41">H500</f>
        <v>0</v>
      </c>
      <c r="D501" s="207">
        <f>IF(C501=0,0,IF($E$15="",IF(C501*#REF!&lt;#REF!,#REF!,C501*#REF!),$E$15))</f>
        <v>0</v>
      </c>
      <c r="E501" s="207">
        <f t="shared" si="37"/>
        <v>0</v>
      </c>
      <c r="F501" s="208"/>
      <c r="G501" s="207">
        <f t="shared" si="38"/>
        <v>0</v>
      </c>
      <c r="H501" s="209">
        <f t="shared" si="39"/>
        <v>0</v>
      </c>
      <c r="I501" s="210"/>
      <c r="J501" s="197"/>
      <c r="K501" s="196"/>
    </row>
    <row r="502" spans="1:11">
      <c r="A502" s="196"/>
      <c r="B502" s="211" t="str">
        <f t="shared" si="40"/>
        <v/>
      </c>
      <c r="C502" s="207">
        <f t="shared" si="41"/>
        <v>0</v>
      </c>
      <c r="D502" s="207">
        <f>IF(C502=0,0,IF($E$15="",IF(C502*#REF!&lt;#REF!,#REF!,C502*#REF!),$E$15))</f>
        <v>0</v>
      </c>
      <c r="E502" s="207">
        <f t="shared" si="37"/>
        <v>0</v>
      </c>
      <c r="F502" s="208"/>
      <c r="G502" s="207">
        <f t="shared" si="38"/>
        <v>0</v>
      </c>
      <c r="H502" s="209">
        <f t="shared" si="39"/>
        <v>0</v>
      </c>
      <c r="I502" s="210"/>
      <c r="J502" s="197"/>
      <c r="K502" s="196"/>
    </row>
    <row r="503" spans="1:11">
      <c r="A503" s="196"/>
      <c r="B503" s="211" t="str">
        <f t="shared" si="40"/>
        <v/>
      </c>
      <c r="C503" s="207">
        <f t="shared" si="41"/>
        <v>0</v>
      </c>
      <c r="D503" s="207">
        <f>IF(C503=0,0,IF($E$15="",IF(C503*#REF!&lt;#REF!,#REF!,C503*#REF!),$E$15))</f>
        <v>0</v>
      </c>
      <c r="E503" s="207">
        <f t="shared" si="37"/>
        <v>0</v>
      </c>
      <c r="F503" s="208"/>
      <c r="G503" s="207">
        <f t="shared" si="38"/>
        <v>0</v>
      </c>
      <c r="H503" s="209">
        <f t="shared" si="39"/>
        <v>0</v>
      </c>
      <c r="I503" s="210"/>
      <c r="J503" s="197"/>
      <c r="K503" s="196"/>
    </row>
    <row r="504" spans="1:11">
      <c r="A504" s="196"/>
      <c r="B504" s="211" t="str">
        <f t="shared" si="40"/>
        <v/>
      </c>
      <c r="C504" s="207">
        <f t="shared" si="41"/>
        <v>0</v>
      </c>
      <c r="D504" s="207">
        <f>IF(C504=0,0,IF($E$15="",IF(C504*#REF!&lt;#REF!,#REF!,C504*#REF!),$E$15))</f>
        <v>0</v>
      </c>
      <c r="E504" s="207">
        <f t="shared" si="37"/>
        <v>0</v>
      </c>
      <c r="F504" s="208"/>
      <c r="G504" s="207">
        <f t="shared" si="38"/>
        <v>0</v>
      </c>
      <c r="H504" s="209">
        <f t="shared" si="39"/>
        <v>0</v>
      </c>
      <c r="I504" s="210"/>
      <c r="J504" s="197"/>
      <c r="K504" s="196"/>
    </row>
    <row r="505" spans="1:11">
      <c r="A505" s="196"/>
      <c r="B505" s="211" t="str">
        <f t="shared" si="40"/>
        <v/>
      </c>
      <c r="C505" s="207">
        <f t="shared" si="41"/>
        <v>0</v>
      </c>
      <c r="D505" s="207">
        <f>IF(C505=0,0,IF($E$15="",IF(C505*#REF!&lt;#REF!,#REF!,C505*#REF!),$E$15))</f>
        <v>0</v>
      </c>
      <c r="E505" s="207">
        <f t="shared" si="37"/>
        <v>0</v>
      </c>
      <c r="F505" s="208"/>
      <c r="G505" s="207">
        <f t="shared" si="38"/>
        <v>0</v>
      </c>
      <c r="H505" s="209">
        <f t="shared" si="39"/>
        <v>0</v>
      </c>
      <c r="I505" s="210"/>
      <c r="J505" s="197"/>
      <c r="K505" s="196"/>
    </row>
    <row r="506" spans="1:11">
      <c r="A506" s="196"/>
      <c r="B506" s="211" t="str">
        <f t="shared" si="40"/>
        <v/>
      </c>
      <c r="C506" s="207">
        <f t="shared" si="41"/>
        <v>0</v>
      </c>
      <c r="D506" s="207">
        <f>IF(C506=0,0,IF($E$15="",IF(C506*#REF!&lt;#REF!,#REF!,C506*#REF!),$E$15))</f>
        <v>0</v>
      </c>
      <c r="E506" s="207">
        <f t="shared" si="37"/>
        <v>0</v>
      </c>
      <c r="F506" s="208"/>
      <c r="G506" s="207">
        <f t="shared" si="38"/>
        <v>0</v>
      </c>
      <c r="H506" s="209">
        <f t="shared" si="39"/>
        <v>0</v>
      </c>
      <c r="I506" s="210"/>
      <c r="J506" s="197"/>
      <c r="K506" s="196"/>
    </row>
    <row r="507" spans="1:11">
      <c r="A507" s="196"/>
      <c r="B507" s="211" t="str">
        <f t="shared" si="40"/>
        <v/>
      </c>
      <c r="C507" s="207">
        <f t="shared" si="41"/>
        <v>0</v>
      </c>
      <c r="D507" s="207">
        <f>IF(C507=0,0,IF($E$15="",IF(C507*#REF!&lt;#REF!,#REF!,C507*#REF!),$E$15))</f>
        <v>0</v>
      </c>
      <c r="E507" s="207">
        <f t="shared" si="37"/>
        <v>0</v>
      </c>
      <c r="F507" s="208"/>
      <c r="G507" s="207">
        <f t="shared" si="38"/>
        <v>0</v>
      </c>
      <c r="H507" s="209">
        <f t="shared" si="39"/>
        <v>0</v>
      </c>
      <c r="I507" s="210"/>
      <c r="J507" s="197"/>
      <c r="K507" s="196"/>
    </row>
    <row r="508" spans="1:11">
      <c r="A508" s="196"/>
      <c r="B508" s="211" t="str">
        <f t="shared" si="40"/>
        <v/>
      </c>
      <c r="C508" s="207">
        <f t="shared" si="41"/>
        <v>0</v>
      </c>
      <c r="D508" s="207">
        <f>IF(C508=0,0,IF($E$15="",IF(C508*#REF!&lt;#REF!,#REF!,C508*#REF!),$E$15))</f>
        <v>0</v>
      </c>
      <c r="E508" s="207">
        <f t="shared" si="37"/>
        <v>0</v>
      </c>
      <c r="F508" s="208"/>
      <c r="G508" s="207">
        <f t="shared" si="38"/>
        <v>0</v>
      </c>
      <c r="H508" s="209">
        <f t="shared" si="39"/>
        <v>0</v>
      </c>
      <c r="I508" s="210"/>
      <c r="J508" s="197"/>
      <c r="K508" s="196"/>
    </row>
    <row r="509" spans="1:11">
      <c r="A509" s="196"/>
      <c r="B509" s="211" t="str">
        <f t="shared" si="40"/>
        <v/>
      </c>
      <c r="C509" s="207">
        <f t="shared" si="41"/>
        <v>0</v>
      </c>
      <c r="D509" s="207">
        <f>IF(C509=0,0,IF($E$15="",IF(C509*#REF!&lt;#REF!,#REF!,C509*#REF!),$E$15))</f>
        <v>0</v>
      </c>
      <c r="E509" s="207">
        <f t="shared" si="37"/>
        <v>0</v>
      </c>
      <c r="F509" s="208"/>
      <c r="G509" s="207">
        <f t="shared" si="38"/>
        <v>0</v>
      </c>
      <c r="H509" s="209">
        <f t="shared" si="39"/>
        <v>0</v>
      </c>
      <c r="I509" s="210"/>
      <c r="J509" s="197"/>
      <c r="K509" s="196"/>
    </row>
    <row r="510" spans="1:11">
      <c r="A510" s="196"/>
      <c r="B510" s="211" t="str">
        <f t="shared" si="40"/>
        <v/>
      </c>
      <c r="C510" s="207">
        <f t="shared" si="41"/>
        <v>0</v>
      </c>
      <c r="D510" s="207">
        <f>IF(C510=0,0,IF($E$15="",IF(C510*#REF!&lt;#REF!,#REF!,C510*#REF!),$E$15))</f>
        <v>0</v>
      </c>
      <c r="E510" s="207">
        <f t="shared" si="37"/>
        <v>0</v>
      </c>
      <c r="F510" s="208"/>
      <c r="G510" s="207">
        <f t="shared" si="38"/>
        <v>0</v>
      </c>
      <c r="H510" s="209">
        <f t="shared" si="39"/>
        <v>0</v>
      </c>
      <c r="I510" s="210"/>
      <c r="J510" s="197"/>
      <c r="K510" s="196"/>
    </row>
    <row r="511" spans="1:11">
      <c r="A511" s="196"/>
      <c r="B511" s="211" t="str">
        <f t="shared" si="40"/>
        <v/>
      </c>
      <c r="C511" s="207">
        <f t="shared" si="41"/>
        <v>0</v>
      </c>
      <c r="D511" s="207">
        <f>IF(C511=0,0,IF($E$15="",IF(C511*#REF!&lt;#REF!,#REF!,C511*#REF!),$E$15))</f>
        <v>0</v>
      </c>
      <c r="E511" s="207">
        <f t="shared" si="37"/>
        <v>0</v>
      </c>
      <c r="F511" s="208"/>
      <c r="G511" s="207">
        <f t="shared" si="38"/>
        <v>0</v>
      </c>
      <c r="H511" s="209">
        <f t="shared" si="39"/>
        <v>0</v>
      </c>
      <c r="I511" s="210"/>
      <c r="J511" s="197"/>
      <c r="K511" s="196"/>
    </row>
    <row r="512" spans="1:11">
      <c r="A512" s="196"/>
      <c r="B512" s="211" t="str">
        <f t="shared" si="40"/>
        <v/>
      </c>
      <c r="C512" s="207">
        <f t="shared" si="41"/>
        <v>0</v>
      </c>
      <c r="D512" s="207">
        <f>IF(C512=0,0,IF($E$15="",IF(C512*#REF!&lt;#REF!,#REF!,C512*#REF!),$E$15))</f>
        <v>0</v>
      </c>
      <c r="E512" s="207">
        <f t="shared" si="37"/>
        <v>0</v>
      </c>
      <c r="F512" s="208"/>
      <c r="G512" s="207">
        <f t="shared" si="38"/>
        <v>0</v>
      </c>
      <c r="H512" s="209">
        <f t="shared" si="39"/>
        <v>0</v>
      </c>
      <c r="I512" s="210"/>
      <c r="J512" s="197"/>
      <c r="K512" s="196"/>
    </row>
    <row r="513" spans="1:11">
      <c r="A513" s="196"/>
      <c r="B513" s="211" t="str">
        <f t="shared" si="40"/>
        <v/>
      </c>
      <c r="C513" s="207">
        <f t="shared" si="41"/>
        <v>0</v>
      </c>
      <c r="D513" s="207">
        <f>IF(C513=0,0,IF($E$15="",IF(C513*#REF!&lt;#REF!,#REF!,C513*#REF!),$E$15))</f>
        <v>0</v>
      </c>
      <c r="E513" s="207">
        <f t="shared" si="37"/>
        <v>0</v>
      </c>
      <c r="F513" s="208"/>
      <c r="G513" s="207">
        <f t="shared" si="38"/>
        <v>0</v>
      </c>
      <c r="H513" s="209">
        <f t="shared" si="39"/>
        <v>0</v>
      </c>
      <c r="I513" s="210"/>
      <c r="J513" s="197"/>
      <c r="K513" s="196"/>
    </row>
    <row r="514" spans="1:11">
      <c r="A514" s="196"/>
      <c r="B514" s="211" t="str">
        <f t="shared" si="40"/>
        <v/>
      </c>
      <c r="C514" s="207">
        <f t="shared" si="41"/>
        <v>0</v>
      </c>
      <c r="D514" s="207">
        <f>IF(C514=0,0,IF($E$15="",IF(C514*#REF!&lt;#REF!,#REF!,C514*#REF!),$E$15))</f>
        <v>0</v>
      </c>
      <c r="E514" s="207">
        <f t="shared" si="37"/>
        <v>0</v>
      </c>
      <c r="F514" s="208"/>
      <c r="G514" s="207">
        <f t="shared" si="38"/>
        <v>0</v>
      </c>
      <c r="H514" s="209">
        <f t="shared" si="39"/>
        <v>0</v>
      </c>
      <c r="I514" s="210"/>
      <c r="J514" s="197"/>
      <c r="K514" s="196"/>
    </row>
    <row r="515" spans="1:11">
      <c r="A515" s="196"/>
      <c r="B515" s="211" t="str">
        <f t="shared" si="40"/>
        <v/>
      </c>
      <c r="C515" s="207">
        <f t="shared" si="41"/>
        <v>0</v>
      </c>
      <c r="D515" s="207">
        <f>IF(C515=0,0,IF($E$15="",IF(C515*#REF!&lt;#REF!,#REF!,C515*#REF!),$E$15))</f>
        <v>0</v>
      </c>
      <c r="E515" s="207">
        <f t="shared" si="37"/>
        <v>0</v>
      </c>
      <c r="F515" s="208"/>
      <c r="G515" s="207">
        <f t="shared" si="38"/>
        <v>0</v>
      </c>
      <c r="H515" s="209">
        <f t="shared" si="39"/>
        <v>0</v>
      </c>
      <c r="I515" s="210"/>
      <c r="J515" s="197"/>
      <c r="K515" s="196"/>
    </row>
    <row r="516" spans="1:11">
      <c r="A516" s="196"/>
      <c r="B516" s="211" t="str">
        <f t="shared" si="40"/>
        <v/>
      </c>
      <c r="C516" s="207">
        <f t="shared" si="41"/>
        <v>0</v>
      </c>
      <c r="D516" s="207">
        <f>IF(C516=0,0,IF($E$15="",IF(C516*#REF!&lt;#REF!,#REF!,C516*#REF!),$E$15))</f>
        <v>0</v>
      </c>
      <c r="E516" s="207">
        <f t="shared" si="37"/>
        <v>0</v>
      </c>
      <c r="F516" s="208"/>
      <c r="G516" s="207">
        <f t="shared" si="38"/>
        <v>0</v>
      </c>
      <c r="H516" s="209">
        <f t="shared" si="39"/>
        <v>0</v>
      </c>
      <c r="I516" s="210"/>
      <c r="J516" s="197"/>
      <c r="K516" s="196"/>
    </row>
    <row r="517" spans="1:11">
      <c r="A517" s="196"/>
      <c r="B517" s="211" t="str">
        <f t="shared" si="40"/>
        <v/>
      </c>
      <c r="C517" s="207">
        <f t="shared" si="41"/>
        <v>0</v>
      </c>
      <c r="D517" s="207">
        <f>IF(C517=0,0,IF($E$15="",IF(C517*#REF!&lt;#REF!,#REF!,C517*#REF!),$E$15))</f>
        <v>0</v>
      </c>
      <c r="E517" s="207">
        <f t="shared" si="37"/>
        <v>0</v>
      </c>
      <c r="F517" s="208"/>
      <c r="G517" s="207">
        <f t="shared" si="38"/>
        <v>0</v>
      </c>
      <c r="H517" s="209">
        <f t="shared" si="39"/>
        <v>0</v>
      </c>
      <c r="I517" s="210"/>
      <c r="J517" s="197"/>
      <c r="K517" s="196"/>
    </row>
    <row r="518" spans="1:11">
      <c r="A518" s="196"/>
      <c r="B518" s="211" t="str">
        <f t="shared" si="40"/>
        <v/>
      </c>
      <c r="C518" s="207">
        <f t="shared" si="41"/>
        <v>0</v>
      </c>
      <c r="D518" s="207">
        <f>IF(C518=0,0,IF($E$15="",IF(C518*#REF!&lt;#REF!,#REF!,C518*#REF!),$E$15))</f>
        <v>0</v>
      </c>
      <c r="E518" s="207">
        <f t="shared" si="37"/>
        <v>0</v>
      </c>
      <c r="F518" s="208"/>
      <c r="G518" s="207">
        <f t="shared" si="38"/>
        <v>0</v>
      </c>
      <c r="H518" s="209">
        <f t="shared" si="39"/>
        <v>0</v>
      </c>
      <c r="I518" s="210"/>
      <c r="J518" s="197"/>
      <c r="K518" s="196"/>
    </row>
    <row r="519" spans="1:11">
      <c r="A519" s="196"/>
      <c r="B519" s="211" t="str">
        <f t="shared" si="40"/>
        <v/>
      </c>
      <c r="C519" s="207">
        <f t="shared" si="41"/>
        <v>0</v>
      </c>
      <c r="D519" s="207">
        <f>IF(C519=0,0,IF($E$15="",IF(C519*#REF!&lt;#REF!,#REF!,C519*#REF!),$E$15))</f>
        <v>0</v>
      </c>
      <c r="E519" s="207">
        <f t="shared" si="37"/>
        <v>0</v>
      </c>
      <c r="F519" s="208"/>
      <c r="G519" s="207">
        <f t="shared" si="38"/>
        <v>0</v>
      </c>
      <c r="H519" s="209">
        <f t="shared" si="39"/>
        <v>0</v>
      </c>
      <c r="I519" s="210"/>
      <c r="J519" s="197"/>
      <c r="K519" s="196"/>
    </row>
    <row r="520" spans="1:11">
      <c r="A520" s="196"/>
      <c r="B520" s="211" t="str">
        <f t="shared" si="40"/>
        <v/>
      </c>
      <c r="C520" s="207">
        <f t="shared" si="41"/>
        <v>0</v>
      </c>
      <c r="D520" s="207">
        <f>IF(C520=0,0,IF($E$15="",IF(C520*#REF!&lt;#REF!,#REF!,C520*#REF!),$E$15))</f>
        <v>0</v>
      </c>
      <c r="E520" s="207">
        <f t="shared" si="37"/>
        <v>0</v>
      </c>
      <c r="F520" s="208"/>
      <c r="G520" s="207">
        <f t="shared" si="38"/>
        <v>0</v>
      </c>
      <c r="H520" s="209">
        <f t="shared" si="39"/>
        <v>0</v>
      </c>
      <c r="I520" s="210"/>
      <c r="J520" s="197"/>
      <c r="K520" s="196"/>
    </row>
    <row r="521" spans="1:11">
      <c r="A521" s="196"/>
      <c r="B521" s="211" t="str">
        <f t="shared" si="40"/>
        <v/>
      </c>
      <c r="C521" s="207">
        <f t="shared" si="41"/>
        <v>0</v>
      </c>
      <c r="D521" s="207">
        <f>IF(C521=0,0,IF($E$15="",IF(C521*#REF!&lt;#REF!,#REF!,C521*#REF!),$E$15))</f>
        <v>0</v>
      </c>
      <c r="E521" s="207">
        <f t="shared" si="37"/>
        <v>0</v>
      </c>
      <c r="F521" s="208"/>
      <c r="G521" s="207">
        <f t="shared" si="38"/>
        <v>0</v>
      </c>
      <c r="H521" s="209">
        <f t="shared" si="39"/>
        <v>0</v>
      </c>
      <c r="I521" s="210"/>
      <c r="J521" s="197"/>
      <c r="K521" s="196"/>
    </row>
    <row r="522" spans="1:11">
      <c r="A522" s="196"/>
      <c r="B522" s="211" t="str">
        <f t="shared" si="40"/>
        <v/>
      </c>
      <c r="C522" s="207">
        <f t="shared" si="41"/>
        <v>0</v>
      </c>
      <c r="D522" s="207">
        <f>IF(C522=0,0,IF($E$15="",IF(C522*#REF!&lt;#REF!,#REF!,C522*#REF!),$E$15))</f>
        <v>0</v>
      </c>
      <c r="E522" s="207">
        <f t="shared" si="37"/>
        <v>0</v>
      </c>
      <c r="F522" s="208"/>
      <c r="G522" s="207">
        <f t="shared" si="38"/>
        <v>0</v>
      </c>
      <c r="H522" s="209">
        <f t="shared" si="39"/>
        <v>0</v>
      </c>
      <c r="I522" s="210"/>
      <c r="J522" s="197"/>
      <c r="K522" s="196"/>
    </row>
    <row r="523" spans="1:11">
      <c r="A523" s="196"/>
      <c r="B523" s="211" t="str">
        <f t="shared" si="40"/>
        <v/>
      </c>
      <c r="C523" s="207">
        <f t="shared" si="41"/>
        <v>0</v>
      </c>
      <c r="D523" s="207">
        <f>IF(C523=0,0,IF($E$15="",IF(C523*#REF!&lt;#REF!,#REF!,C523*#REF!),$E$15))</f>
        <v>0</v>
      </c>
      <c r="E523" s="207">
        <f t="shared" si="37"/>
        <v>0</v>
      </c>
      <c r="F523" s="208"/>
      <c r="G523" s="207">
        <f t="shared" si="38"/>
        <v>0</v>
      </c>
      <c r="H523" s="209">
        <f t="shared" si="39"/>
        <v>0</v>
      </c>
      <c r="I523" s="210"/>
      <c r="J523" s="197"/>
      <c r="K523" s="196"/>
    </row>
    <row r="524" spans="1:11">
      <c r="A524" s="196"/>
      <c r="B524" s="211" t="str">
        <f t="shared" si="40"/>
        <v/>
      </c>
      <c r="C524" s="207">
        <f t="shared" si="41"/>
        <v>0</v>
      </c>
      <c r="D524" s="207">
        <f>IF(C524=0,0,IF($E$15="",IF(C524*#REF!&lt;#REF!,#REF!,C524*#REF!),$E$15))</f>
        <v>0</v>
      </c>
      <c r="E524" s="207">
        <f t="shared" si="37"/>
        <v>0</v>
      </c>
      <c r="F524" s="208"/>
      <c r="G524" s="207">
        <f t="shared" si="38"/>
        <v>0</v>
      </c>
      <c r="H524" s="209">
        <f t="shared" si="39"/>
        <v>0</v>
      </c>
      <c r="I524" s="210"/>
      <c r="J524" s="197"/>
      <c r="K524" s="196"/>
    </row>
    <row r="525" spans="1:11">
      <c r="A525" s="196"/>
      <c r="B525" s="211" t="str">
        <f t="shared" si="40"/>
        <v/>
      </c>
      <c r="C525" s="207">
        <f t="shared" si="41"/>
        <v>0</v>
      </c>
      <c r="D525" s="207">
        <f>IF(C525=0,0,IF($E$15="",IF(C525*#REF!&lt;#REF!,#REF!,C525*#REF!),$E$15))</f>
        <v>0</v>
      </c>
      <c r="E525" s="207">
        <f t="shared" si="37"/>
        <v>0</v>
      </c>
      <c r="F525" s="208"/>
      <c r="G525" s="207">
        <f t="shared" si="38"/>
        <v>0</v>
      </c>
      <c r="H525" s="209">
        <f t="shared" si="39"/>
        <v>0</v>
      </c>
      <c r="I525" s="210"/>
      <c r="J525" s="197"/>
      <c r="K525" s="196"/>
    </row>
    <row r="526" spans="1:11">
      <c r="A526" s="196"/>
      <c r="B526" s="211" t="str">
        <f t="shared" si="40"/>
        <v/>
      </c>
      <c r="C526" s="207">
        <f t="shared" si="41"/>
        <v>0</v>
      </c>
      <c r="D526" s="207">
        <f>IF(C526=0,0,IF($E$15="",IF(C526*#REF!&lt;#REF!,#REF!,C526*#REF!),$E$15))</f>
        <v>0</v>
      </c>
      <c r="E526" s="207">
        <f t="shared" si="37"/>
        <v>0</v>
      </c>
      <c r="F526" s="208"/>
      <c r="G526" s="207">
        <f t="shared" si="38"/>
        <v>0</v>
      </c>
      <c r="H526" s="209">
        <f t="shared" si="39"/>
        <v>0</v>
      </c>
      <c r="I526" s="210"/>
      <c r="J526" s="197"/>
      <c r="K526" s="196"/>
    </row>
    <row r="527" spans="1:11">
      <c r="A527" s="196"/>
      <c r="B527" s="211" t="str">
        <f t="shared" si="40"/>
        <v/>
      </c>
      <c r="C527" s="207">
        <f t="shared" si="41"/>
        <v>0</v>
      </c>
      <c r="D527" s="207">
        <f>IF(C527=0,0,IF($E$15="",IF(C527*#REF!&lt;#REF!,#REF!,C527*#REF!),$E$15))</f>
        <v>0</v>
      </c>
      <c r="E527" s="207">
        <f t="shared" si="37"/>
        <v>0</v>
      </c>
      <c r="F527" s="208"/>
      <c r="G527" s="207">
        <f t="shared" si="38"/>
        <v>0</v>
      </c>
      <c r="H527" s="209">
        <f t="shared" si="39"/>
        <v>0</v>
      </c>
      <c r="I527" s="210"/>
      <c r="J527" s="197"/>
      <c r="K527" s="196"/>
    </row>
    <row r="528" spans="1:11">
      <c r="A528" s="196"/>
      <c r="B528" s="211" t="str">
        <f t="shared" si="40"/>
        <v/>
      </c>
      <c r="C528" s="207">
        <f t="shared" si="41"/>
        <v>0</v>
      </c>
      <c r="D528" s="207">
        <f>IF(C528=0,0,IF($E$15="",IF(C528*#REF!&lt;#REF!,#REF!,C528*#REF!),$E$15))</f>
        <v>0</v>
      </c>
      <c r="E528" s="207">
        <f t="shared" si="37"/>
        <v>0</v>
      </c>
      <c r="F528" s="208"/>
      <c r="G528" s="207">
        <f t="shared" si="38"/>
        <v>0</v>
      </c>
      <c r="H528" s="209">
        <f t="shared" si="39"/>
        <v>0</v>
      </c>
      <c r="I528" s="210"/>
      <c r="J528" s="197"/>
      <c r="K528" s="196"/>
    </row>
    <row r="529" spans="1:11">
      <c r="A529" s="196"/>
      <c r="B529" s="211" t="str">
        <f t="shared" si="40"/>
        <v/>
      </c>
      <c r="C529" s="207">
        <f t="shared" si="41"/>
        <v>0</v>
      </c>
      <c r="D529" s="207">
        <f>IF(C529=0,0,IF($E$15="",IF(C529*#REF!&lt;#REF!,#REF!,C529*#REF!),$E$15))</f>
        <v>0</v>
      </c>
      <c r="E529" s="207">
        <f t="shared" si="37"/>
        <v>0</v>
      </c>
      <c r="F529" s="208"/>
      <c r="G529" s="207">
        <f t="shared" si="38"/>
        <v>0</v>
      </c>
      <c r="H529" s="209">
        <f t="shared" si="39"/>
        <v>0</v>
      </c>
      <c r="I529" s="210"/>
      <c r="J529" s="197"/>
      <c r="K529" s="196"/>
    </row>
    <row r="530" spans="1:11">
      <c r="A530" s="196"/>
      <c r="B530" s="211" t="str">
        <f t="shared" si="40"/>
        <v/>
      </c>
      <c r="C530" s="207">
        <f t="shared" si="41"/>
        <v>0</v>
      </c>
      <c r="D530" s="207">
        <f>IF(C530=0,0,IF($E$15="",IF(C530*#REF!&lt;#REF!,#REF!,C530*#REF!),$E$15))</f>
        <v>0</v>
      </c>
      <c r="E530" s="207">
        <f t="shared" si="37"/>
        <v>0</v>
      </c>
      <c r="F530" s="208"/>
      <c r="G530" s="207">
        <f t="shared" si="38"/>
        <v>0</v>
      </c>
      <c r="H530" s="209">
        <f t="shared" si="39"/>
        <v>0</v>
      </c>
      <c r="I530" s="210"/>
      <c r="J530" s="197"/>
      <c r="K530" s="196"/>
    </row>
    <row r="531" spans="1:11">
      <c r="A531" s="196"/>
      <c r="B531" s="211" t="str">
        <f t="shared" si="40"/>
        <v/>
      </c>
      <c r="C531" s="207">
        <f t="shared" si="41"/>
        <v>0</v>
      </c>
      <c r="D531" s="207">
        <f>IF(C531=0,0,IF($E$15="",IF(C531*#REF!&lt;#REF!,#REF!,C531*#REF!),$E$15))</f>
        <v>0</v>
      </c>
      <c r="E531" s="207">
        <f t="shared" si="37"/>
        <v>0</v>
      </c>
      <c r="F531" s="208"/>
      <c r="G531" s="207">
        <f t="shared" si="38"/>
        <v>0</v>
      </c>
      <c r="H531" s="209">
        <f t="shared" si="39"/>
        <v>0</v>
      </c>
      <c r="I531" s="210"/>
      <c r="J531" s="197"/>
      <c r="K531" s="196"/>
    </row>
    <row r="532" spans="1:11">
      <c r="A532" s="196"/>
      <c r="B532" s="211" t="str">
        <f t="shared" si="40"/>
        <v/>
      </c>
      <c r="C532" s="207">
        <f t="shared" si="41"/>
        <v>0</v>
      </c>
      <c r="D532" s="207">
        <f>IF(C532=0,0,IF($E$15="",IF(C532*#REF!&lt;#REF!,#REF!,C532*#REF!),$E$15))</f>
        <v>0</v>
      </c>
      <c r="E532" s="207">
        <f t="shared" si="37"/>
        <v>0</v>
      </c>
      <c r="F532" s="208"/>
      <c r="G532" s="207">
        <f t="shared" si="38"/>
        <v>0</v>
      </c>
      <c r="H532" s="209">
        <f t="shared" si="39"/>
        <v>0</v>
      </c>
      <c r="I532" s="210"/>
      <c r="J532" s="197"/>
      <c r="K532" s="196"/>
    </row>
    <row r="533" spans="1:11">
      <c r="A533" s="196"/>
      <c r="B533" s="211" t="str">
        <f t="shared" si="40"/>
        <v/>
      </c>
      <c r="C533" s="207">
        <f t="shared" si="41"/>
        <v>0</v>
      </c>
      <c r="D533" s="207">
        <f>IF(C533=0,0,IF($E$15="",IF(C533*#REF!&lt;#REF!,#REF!,C533*#REF!),$E$15))</f>
        <v>0</v>
      </c>
      <c r="E533" s="207">
        <f t="shared" si="37"/>
        <v>0</v>
      </c>
      <c r="F533" s="208"/>
      <c r="G533" s="207">
        <f t="shared" si="38"/>
        <v>0</v>
      </c>
      <c r="H533" s="209">
        <f t="shared" si="39"/>
        <v>0</v>
      </c>
      <c r="I533" s="210"/>
      <c r="J533" s="197"/>
      <c r="K533" s="196"/>
    </row>
    <row r="534" spans="1:11">
      <c r="A534" s="196"/>
      <c r="B534" s="211" t="str">
        <f t="shared" si="40"/>
        <v/>
      </c>
      <c r="C534" s="207">
        <f t="shared" si="41"/>
        <v>0</v>
      </c>
      <c r="D534" s="207">
        <f>IF(C534=0,0,IF($E$15="",IF(C534*#REF!&lt;#REF!,#REF!,C534*#REF!),$E$15))</f>
        <v>0</v>
      </c>
      <c r="E534" s="207">
        <f t="shared" ref="E534:E597" si="42">C534*$E$11/12</f>
        <v>0</v>
      </c>
      <c r="F534" s="208"/>
      <c r="G534" s="207">
        <f t="shared" ref="G534:G597" si="43">IF(C534=0,0,D534-E534)</f>
        <v>0</v>
      </c>
      <c r="H534" s="209">
        <f t="shared" ref="H534:H597" si="44">IF(C534-G534&lt;0,0,C534-G534)</f>
        <v>0</v>
      </c>
      <c r="I534" s="210"/>
      <c r="J534" s="197"/>
      <c r="K534" s="196"/>
    </row>
    <row r="535" spans="1:11">
      <c r="A535" s="196"/>
      <c r="B535" s="211" t="str">
        <f t="shared" si="40"/>
        <v/>
      </c>
      <c r="C535" s="207">
        <f t="shared" si="41"/>
        <v>0</v>
      </c>
      <c r="D535" s="207">
        <f>IF(C535=0,0,IF($E$15="",IF(C535*#REF!&lt;#REF!,#REF!,C535*#REF!),$E$15))</f>
        <v>0</v>
      </c>
      <c r="E535" s="207">
        <f t="shared" si="42"/>
        <v>0</v>
      </c>
      <c r="F535" s="208"/>
      <c r="G535" s="207">
        <f t="shared" si="43"/>
        <v>0</v>
      </c>
      <c r="H535" s="209">
        <f t="shared" si="44"/>
        <v>0</v>
      </c>
      <c r="I535" s="210"/>
      <c r="J535" s="197"/>
      <c r="K535" s="196"/>
    </row>
    <row r="536" spans="1:11">
      <c r="A536" s="196"/>
      <c r="B536" s="211" t="str">
        <f t="shared" si="40"/>
        <v/>
      </c>
      <c r="C536" s="207">
        <f t="shared" si="41"/>
        <v>0</v>
      </c>
      <c r="D536" s="207">
        <f>IF(C536=0,0,IF($E$15="",IF(C536*#REF!&lt;#REF!,#REF!,C536*#REF!),$E$15))</f>
        <v>0</v>
      </c>
      <c r="E536" s="207">
        <f t="shared" si="42"/>
        <v>0</v>
      </c>
      <c r="F536" s="208"/>
      <c r="G536" s="207">
        <f t="shared" si="43"/>
        <v>0</v>
      </c>
      <c r="H536" s="209">
        <f t="shared" si="44"/>
        <v>0</v>
      </c>
      <c r="I536" s="210"/>
      <c r="J536" s="197"/>
      <c r="K536" s="196"/>
    </row>
    <row r="537" spans="1:11">
      <c r="A537" s="196"/>
      <c r="B537" s="211" t="str">
        <f t="shared" si="40"/>
        <v/>
      </c>
      <c r="C537" s="207">
        <f t="shared" si="41"/>
        <v>0</v>
      </c>
      <c r="D537" s="207">
        <f>IF(C537=0,0,IF($E$15="",IF(C537*#REF!&lt;#REF!,#REF!,C537*#REF!),$E$15))</f>
        <v>0</v>
      </c>
      <c r="E537" s="207">
        <f t="shared" si="42"/>
        <v>0</v>
      </c>
      <c r="F537" s="208"/>
      <c r="G537" s="207">
        <f t="shared" si="43"/>
        <v>0</v>
      </c>
      <c r="H537" s="209">
        <f t="shared" si="44"/>
        <v>0</v>
      </c>
      <c r="I537" s="210"/>
      <c r="J537" s="197"/>
      <c r="K537" s="196"/>
    </row>
    <row r="538" spans="1:11">
      <c r="A538" s="196"/>
      <c r="B538" s="211" t="str">
        <f t="shared" si="40"/>
        <v/>
      </c>
      <c r="C538" s="207">
        <f t="shared" si="41"/>
        <v>0</v>
      </c>
      <c r="D538" s="207">
        <f>IF(C538=0,0,IF($E$15="",IF(C538*#REF!&lt;#REF!,#REF!,C538*#REF!),$E$15))</f>
        <v>0</v>
      </c>
      <c r="E538" s="207">
        <f t="shared" si="42"/>
        <v>0</v>
      </c>
      <c r="F538" s="208"/>
      <c r="G538" s="207">
        <f t="shared" si="43"/>
        <v>0</v>
      </c>
      <c r="H538" s="209">
        <f t="shared" si="44"/>
        <v>0</v>
      </c>
      <c r="I538" s="210"/>
      <c r="J538" s="197"/>
      <c r="K538" s="196"/>
    </row>
    <row r="539" spans="1:11">
      <c r="A539" s="196"/>
      <c r="B539" s="211" t="str">
        <f t="shared" si="40"/>
        <v/>
      </c>
      <c r="C539" s="207">
        <f t="shared" si="41"/>
        <v>0</v>
      </c>
      <c r="D539" s="207">
        <f>IF(C539=0,0,IF($E$15="",IF(C539*#REF!&lt;#REF!,#REF!,C539*#REF!),$E$15))</f>
        <v>0</v>
      </c>
      <c r="E539" s="207">
        <f t="shared" si="42"/>
        <v>0</v>
      </c>
      <c r="F539" s="208"/>
      <c r="G539" s="207">
        <f t="shared" si="43"/>
        <v>0</v>
      </c>
      <c r="H539" s="209">
        <f t="shared" si="44"/>
        <v>0</v>
      </c>
      <c r="I539" s="210"/>
      <c r="J539" s="197"/>
      <c r="K539" s="196"/>
    </row>
    <row r="540" spans="1:11">
      <c r="A540" s="196"/>
      <c r="B540" s="211" t="str">
        <f t="shared" si="40"/>
        <v/>
      </c>
      <c r="C540" s="207">
        <f t="shared" si="41"/>
        <v>0</v>
      </c>
      <c r="D540" s="207">
        <f>IF(C540=0,0,IF($E$15="",IF(C540*#REF!&lt;#REF!,#REF!,C540*#REF!),$E$15))</f>
        <v>0</v>
      </c>
      <c r="E540" s="207">
        <f t="shared" si="42"/>
        <v>0</v>
      </c>
      <c r="F540" s="208"/>
      <c r="G540" s="207">
        <f t="shared" si="43"/>
        <v>0</v>
      </c>
      <c r="H540" s="209">
        <f t="shared" si="44"/>
        <v>0</v>
      </c>
      <c r="I540" s="210"/>
      <c r="J540" s="197"/>
      <c r="K540" s="196"/>
    </row>
    <row r="541" spans="1:11">
      <c r="A541" s="196"/>
      <c r="B541" s="211" t="str">
        <f t="shared" si="40"/>
        <v/>
      </c>
      <c r="C541" s="207">
        <f t="shared" si="41"/>
        <v>0</v>
      </c>
      <c r="D541" s="207">
        <f>IF(C541=0,0,IF($E$15="",IF(C541*#REF!&lt;#REF!,#REF!,C541*#REF!),$E$15))</f>
        <v>0</v>
      </c>
      <c r="E541" s="207">
        <f t="shared" si="42"/>
        <v>0</v>
      </c>
      <c r="F541" s="208"/>
      <c r="G541" s="207">
        <f t="shared" si="43"/>
        <v>0</v>
      </c>
      <c r="H541" s="209">
        <f t="shared" si="44"/>
        <v>0</v>
      </c>
      <c r="I541" s="210"/>
      <c r="J541" s="197"/>
      <c r="K541" s="196"/>
    </row>
    <row r="542" spans="1:11">
      <c r="A542" s="196"/>
      <c r="B542" s="211" t="str">
        <f t="shared" si="40"/>
        <v/>
      </c>
      <c r="C542" s="207">
        <f t="shared" si="41"/>
        <v>0</v>
      </c>
      <c r="D542" s="207">
        <f>IF(C542=0,0,IF($E$15="",IF(C542*#REF!&lt;#REF!,#REF!,C542*#REF!),$E$15))</f>
        <v>0</v>
      </c>
      <c r="E542" s="207">
        <f t="shared" si="42"/>
        <v>0</v>
      </c>
      <c r="F542" s="208"/>
      <c r="G542" s="207">
        <f t="shared" si="43"/>
        <v>0</v>
      </c>
      <c r="H542" s="209">
        <f t="shared" si="44"/>
        <v>0</v>
      </c>
      <c r="I542" s="210"/>
      <c r="J542" s="197"/>
      <c r="K542" s="196"/>
    </row>
    <row r="543" spans="1:11">
      <c r="A543" s="196"/>
      <c r="B543" s="211" t="str">
        <f t="shared" si="40"/>
        <v/>
      </c>
      <c r="C543" s="207">
        <f t="shared" si="41"/>
        <v>0</v>
      </c>
      <c r="D543" s="207">
        <f>IF(C543=0,0,IF($E$15="",IF(C543*#REF!&lt;#REF!,#REF!,C543*#REF!),$E$15))</f>
        <v>0</v>
      </c>
      <c r="E543" s="207">
        <f t="shared" si="42"/>
        <v>0</v>
      </c>
      <c r="F543" s="208"/>
      <c r="G543" s="207">
        <f t="shared" si="43"/>
        <v>0</v>
      </c>
      <c r="H543" s="209">
        <f t="shared" si="44"/>
        <v>0</v>
      </c>
      <c r="I543" s="210"/>
      <c r="J543" s="197"/>
      <c r="K543" s="196"/>
    </row>
    <row r="544" spans="1:11">
      <c r="A544" s="196"/>
      <c r="B544" s="211" t="str">
        <f t="shared" si="40"/>
        <v/>
      </c>
      <c r="C544" s="207">
        <f t="shared" si="41"/>
        <v>0</v>
      </c>
      <c r="D544" s="207">
        <f>IF(C544=0,0,IF($E$15="",IF(C544*#REF!&lt;#REF!,#REF!,C544*#REF!),$E$15))</f>
        <v>0</v>
      </c>
      <c r="E544" s="207">
        <f t="shared" si="42"/>
        <v>0</v>
      </c>
      <c r="F544" s="208"/>
      <c r="G544" s="207">
        <f t="shared" si="43"/>
        <v>0</v>
      </c>
      <c r="H544" s="209">
        <f t="shared" si="44"/>
        <v>0</v>
      </c>
      <c r="I544" s="210"/>
      <c r="J544" s="197"/>
      <c r="K544" s="196"/>
    </row>
    <row r="545" spans="1:11">
      <c r="A545" s="196"/>
      <c r="B545" s="211" t="str">
        <f t="shared" si="40"/>
        <v/>
      </c>
      <c r="C545" s="207">
        <f t="shared" si="41"/>
        <v>0</v>
      </c>
      <c r="D545" s="207">
        <f>IF(C545=0,0,IF($E$15="",IF(C545*#REF!&lt;#REF!,#REF!,C545*#REF!),$E$15))</f>
        <v>0</v>
      </c>
      <c r="E545" s="207">
        <f t="shared" si="42"/>
        <v>0</v>
      </c>
      <c r="F545" s="208"/>
      <c r="G545" s="207">
        <f t="shared" si="43"/>
        <v>0</v>
      </c>
      <c r="H545" s="209">
        <f t="shared" si="44"/>
        <v>0</v>
      </c>
      <c r="I545" s="210"/>
      <c r="J545" s="197"/>
      <c r="K545" s="196"/>
    </row>
    <row r="546" spans="1:11">
      <c r="A546" s="196"/>
      <c r="B546" s="211" t="str">
        <f t="shared" si="40"/>
        <v/>
      </c>
      <c r="C546" s="207">
        <f t="shared" si="41"/>
        <v>0</v>
      </c>
      <c r="D546" s="207">
        <f>IF(C546=0,0,IF($E$15="",IF(C546*#REF!&lt;#REF!,#REF!,C546*#REF!),$E$15))</f>
        <v>0</v>
      </c>
      <c r="E546" s="207">
        <f t="shared" si="42"/>
        <v>0</v>
      </c>
      <c r="F546" s="208"/>
      <c r="G546" s="207">
        <f t="shared" si="43"/>
        <v>0</v>
      </c>
      <c r="H546" s="209">
        <f t="shared" si="44"/>
        <v>0</v>
      </c>
      <c r="I546" s="210"/>
      <c r="J546" s="197"/>
      <c r="K546" s="196"/>
    </row>
    <row r="547" spans="1:11">
      <c r="A547" s="196"/>
      <c r="B547" s="211" t="str">
        <f t="shared" si="40"/>
        <v/>
      </c>
      <c r="C547" s="207">
        <f t="shared" si="41"/>
        <v>0</v>
      </c>
      <c r="D547" s="207">
        <f>IF(C547=0,0,IF($E$15="",IF(C547*#REF!&lt;#REF!,#REF!,C547*#REF!),$E$15))</f>
        <v>0</v>
      </c>
      <c r="E547" s="207">
        <f t="shared" si="42"/>
        <v>0</v>
      </c>
      <c r="F547" s="208"/>
      <c r="G547" s="207">
        <f t="shared" si="43"/>
        <v>0</v>
      </c>
      <c r="H547" s="209">
        <f t="shared" si="44"/>
        <v>0</v>
      </c>
      <c r="I547" s="210"/>
      <c r="J547" s="197"/>
      <c r="K547" s="196"/>
    </row>
    <row r="548" spans="1:11">
      <c r="A548" s="196"/>
      <c r="B548" s="211" t="str">
        <f t="shared" si="40"/>
        <v/>
      </c>
      <c r="C548" s="207">
        <f t="shared" si="41"/>
        <v>0</v>
      </c>
      <c r="D548" s="207">
        <f>IF(C548=0,0,IF($E$15="",IF(C548*#REF!&lt;#REF!,#REF!,C548*#REF!),$E$15))</f>
        <v>0</v>
      </c>
      <c r="E548" s="207">
        <f t="shared" si="42"/>
        <v>0</v>
      </c>
      <c r="F548" s="208"/>
      <c r="G548" s="207">
        <f t="shared" si="43"/>
        <v>0</v>
      </c>
      <c r="H548" s="209">
        <f t="shared" si="44"/>
        <v>0</v>
      </c>
      <c r="I548" s="210"/>
      <c r="J548" s="197"/>
      <c r="K548" s="196"/>
    </row>
    <row r="549" spans="1:11">
      <c r="A549" s="196"/>
      <c r="B549" s="211" t="str">
        <f t="shared" si="40"/>
        <v/>
      </c>
      <c r="C549" s="207">
        <f t="shared" si="41"/>
        <v>0</v>
      </c>
      <c r="D549" s="207">
        <f>IF(C549=0,0,IF($E$15="",IF(C549*#REF!&lt;#REF!,#REF!,C549*#REF!),$E$15))</f>
        <v>0</v>
      </c>
      <c r="E549" s="207">
        <f t="shared" si="42"/>
        <v>0</v>
      </c>
      <c r="F549" s="208"/>
      <c r="G549" s="207">
        <f t="shared" si="43"/>
        <v>0</v>
      </c>
      <c r="H549" s="209">
        <f t="shared" si="44"/>
        <v>0</v>
      </c>
      <c r="I549" s="210"/>
      <c r="J549" s="197"/>
      <c r="K549" s="196"/>
    </row>
    <row r="550" spans="1:11">
      <c r="A550" s="196"/>
      <c r="B550" s="211" t="str">
        <f t="shared" si="40"/>
        <v/>
      </c>
      <c r="C550" s="207">
        <f t="shared" si="41"/>
        <v>0</v>
      </c>
      <c r="D550" s="207">
        <f>IF(C550=0,0,IF($E$15="",IF(C550*#REF!&lt;#REF!,#REF!,C550*#REF!),$E$15))</f>
        <v>0</v>
      </c>
      <c r="E550" s="207">
        <f t="shared" si="42"/>
        <v>0</v>
      </c>
      <c r="F550" s="208"/>
      <c r="G550" s="207">
        <f t="shared" si="43"/>
        <v>0</v>
      </c>
      <c r="H550" s="209">
        <f t="shared" si="44"/>
        <v>0</v>
      </c>
      <c r="I550" s="210"/>
      <c r="J550" s="197"/>
      <c r="K550" s="196"/>
    </row>
    <row r="551" spans="1:11">
      <c r="A551" s="196"/>
      <c r="B551" s="211" t="str">
        <f t="shared" si="40"/>
        <v/>
      </c>
      <c r="C551" s="207">
        <f t="shared" si="41"/>
        <v>0</v>
      </c>
      <c r="D551" s="207">
        <f>IF(C551=0,0,IF($E$15="",IF(C551*#REF!&lt;#REF!,#REF!,C551*#REF!),$E$15))</f>
        <v>0</v>
      </c>
      <c r="E551" s="207">
        <f t="shared" si="42"/>
        <v>0</v>
      </c>
      <c r="F551" s="208"/>
      <c r="G551" s="207">
        <f t="shared" si="43"/>
        <v>0</v>
      </c>
      <c r="H551" s="209">
        <f t="shared" si="44"/>
        <v>0</v>
      </c>
      <c r="I551" s="210"/>
      <c r="J551" s="197"/>
      <c r="K551" s="196"/>
    </row>
    <row r="552" spans="1:11">
      <c r="A552" s="196"/>
      <c r="B552" s="211" t="str">
        <f t="shared" si="40"/>
        <v/>
      </c>
      <c r="C552" s="207">
        <f t="shared" si="41"/>
        <v>0</v>
      </c>
      <c r="D552" s="207">
        <f>IF(C552=0,0,IF($E$15="",IF(C552*#REF!&lt;#REF!,#REF!,C552*#REF!),$E$15))</f>
        <v>0</v>
      </c>
      <c r="E552" s="207">
        <f t="shared" si="42"/>
        <v>0</v>
      </c>
      <c r="F552" s="208"/>
      <c r="G552" s="207">
        <f t="shared" si="43"/>
        <v>0</v>
      </c>
      <c r="H552" s="209">
        <f t="shared" si="44"/>
        <v>0</v>
      </c>
      <c r="I552" s="210"/>
      <c r="J552" s="197"/>
      <c r="K552" s="196"/>
    </row>
    <row r="553" spans="1:11">
      <c r="A553" s="196"/>
      <c r="B553" s="211" t="str">
        <f t="shared" si="40"/>
        <v/>
      </c>
      <c r="C553" s="207">
        <f t="shared" si="41"/>
        <v>0</v>
      </c>
      <c r="D553" s="207">
        <f>IF(C553=0,0,IF($E$15="",IF(C553*#REF!&lt;#REF!,#REF!,C553*#REF!),$E$15))</f>
        <v>0</v>
      </c>
      <c r="E553" s="207">
        <f t="shared" si="42"/>
        <v>0</v>
      </c>
      <c r="F553" s="208"/>
      <c r="G553" s="207">
        <f t="shared" si="43"/>
        <v>0</v>
      </c>
      <c r="H553" s="209">
        <f t="shared" si="44"/>
        <v>0</v>
      </c>
      <c r="I553" s="210"/>
      <c r="J553" s="197"/>
      <c r="K553" s="196"/>
    </row>
    <row r="554" spans="1:11">
      <c r="A554" s="196"/>
      <c r="B554" s="211" t="str">
        <f t="shared" si="40"/>
        <v/>
      </c>
      <c r="C554" s="207">
        <f t="shared" si="41"/>
        <v>0</v>
      </c>
      <c r="D554" s="207">
        <f>IF(C554=0,0,IF($E$15="",IF(C554*#REF!&lt;#REF!,#REF!,C554*#REF!),$E$15))</f>
        <v>0</v>
      </c>
      <c r="E554" s="207">
        <f t="shared" si="42"/>
        <v>0</v>
      </c>
      <c r="F554" s="208"/>
      <c r="G554" s="207">
        <f t="shared" si="43"/>
        <v>0</v>
      </c>
      <c r="H554" s="209">
        <f t="shared" si="44"/>
        <v>0</v>
      </c>
      <c r="I554" s="210"/>
      <c r="J554" s="197"/>
      <c r="K554" s="196"/>
    </row>
    <row r="555" spans="1:11">
      <c r="A555" s="196"/>
      <c r="B555" s="211" t="str">
        <f t="shared" si="40"/>
        <v/>
      </c>
      <c r="C555" s="207">
        <f t="shared" si="41"/>
        <v>0</v>
      </c>
      <c r="D555" s="207">
        <f>IF(C555=0,0,IF($E$15="",IF(C555*#REF!&lt;#REF!,#REF!,C555*#REF!),$E$15))</f>
        <v>0</v>
      </c>
      <c r="E555" s="207">
        <f t="shared" si="42"/>
        <v>0</v>
      </c>
      <c r="F555" s="208"/>
      <c r="G555" s="207">
        <f t="shared" si="43"/>
        <v>0</v>
      </c>
      <c r="H555" s="209">
        <f t="shared" si="44"/>
        <v>0</v>
      </c>
      <c r="I555" s="210"/>
      <c r="J555" s="197"/>
      <c r="K555" s="196"/>
    </row>
    <row r="556" spans="1:11">
      <c r="A556" s="196"/>
      <c r="B556" s="211" t="str">
        <f t="shared" si="40"/>
        <v/>
      </c>
      <c r="C556" s="207">
        <f t="shared" si="41"/>
        <v>0</v>
      </c>
      <c r="D556" s="207">
        <f>IF(C556=0,0,IF($E$15="",IF(C556*#REF!&lt;#REF!,#REF!,C556*#REF!),$E$15))</f>
        <v>0</v>
      </c>
      <c r="E556" s="207">
        <f t="shared" si="42"/>
        <v>0</v>
      </c>
      <c r="F556" s="208"/>
      <c r="G556" s="207">
        <f t="shared" si="43"/>
        <v>0</v>
      </c>
      <c r="H556" s="209">
        <f t="shared" si="44"/>
        <v>0</v>
      </c>
      <c r="I556" s="210"/>
      <c r="J556" s="197"/>
      <c r="K556" s="196"/>
    </row>
    <row r="557" spans="1:11">
      <c r="A557" s="196"/>
      <c r="B557" s="211" t="str">
        <f t="shared" si="40"/>
        <v/>
      </c>
      <c r="C557" s="207">
        <f t="shared" si="41"/>
        <v>0</v>
      </c>
      <c r="D557" s="207">
        <f>IF(C557=0,0,IF($E$15="",IF(C557*#REF!&lt;#REF!,#REF!,C557*#REF!),$E$15))</f>
        <v>0</v>
      </c>
      <c r="E557" s="207">
        <f t="shared" si="42"/>
        <v>0</v>
      </c>
      <c r="F557" s="208"/>
      <c r="G557" s="207">
        <f t="shared" si="43"/>
        <v>0</v>
      </c>
      <c r="H557" s="209">
        <f t="shared" si="44"/>
        <v>0</v>
      </c>
      <c r="I557" s="210"/>
      <c r="J557" s="197"/>
      <c r="K557" s="196"/>
    </row>
    <row r="558" spans="1:11">
      <c r="A558" s="196"/>
      <c r="B558" s="211" t="str">
        <f t="shared" si="40"/>
        <v/>
      </c>
      <c r="C558" s="207">
        <f t="shared" si="41"/>
        <v>0</v>
      </c>
      <c r="D558" s="207">
        <f>IF(C558=0,0,IF($E$15="",IF(C558*#REF!&lt;#REF!,#REF!,C558*#REF!),$E$15))</f>
        <v>0</v>
      </c>
      <c r="E558" s="207">
        <f t="shared" si="42"/>
        <v>0</v>
      </c>
      <c r="F558" s="208"/>
      <c r="G558" s="207">
        <f t="shared" si="43"/>
        <v>0</v>
      </c>
      <c r="H558" s="209">
        <f t="shared" si="44"/>
        <v>0</v>
      </c>
      <c r="I558" s="210"/>
      <c r="J558" s="197"/>
      <c r="K558" s="196"/>
    </row>
    <row r="559" spans="1:11">
      <c r="A559" s="196"/>
      <c r="B559" s="211" t="str">
        <f t="shared" si="40"/>
        <v/>
      </c>
      <c r="C559" s="207">
        <f t="shared" si="41"/>
        <v>0</v>
      </c>
      <c r="D559" s="207">
        <f>IF(C559=0,0,IF($E$15="",IF(C559*#REF!&lt;#REF!,#REF!,C559*#REF!),$E$15))</f>
        <v>0</v>
      </c>
      <c r="E559" s="207">
        <f t="shared" si="42"/>
        <v>0</v>
      </c>
      <c r="F559" s="208"/>
      <c r="G559" s="207">
        <f t="shared" si="43"/>
        <v>0</v>
      </c>
      <c r="H559" s="209">
        <f t="shared" si="44"/>
        <v>0</v>
      </c>
      <c r="I559" s="210"/>
      <c r="J559" s="197"/>
      <c r="K559" s="196"/>
    </row>
    <row r="560" spans="1:11">
      <c r="A560" s="196"/>
      <c r="B560" s="211" t="str">
        <f t="shared" si="40"/>
        <v/>
      </c>
      <c r="C560" s="207">
        <f t="shared" si="41"/>
        <v>0</v>
      </c>
      <c r="D560" s="207">
        <f>IF(C560=0,0,IF($E$15="",IF(C560*#REF!&lt;#REF!,#REF!,C560*#REF!),$E$15))</f>
        <v>0</v>
      </c>
      <c r="E560" s="207">
        <f t="shared" si="42"/>
        <v>0</v>
      </c>
      <c r="F560" s="208"/>
      <c r="G560" s="207">
        <f t="shared" si="43"/>
        <v>0</v>
      </c>
      <c r="H560" s="209">
        <f t="shared" si="44"/>
        <v>0</v>
      </c>
      <c r="I560" s="210"/>
      <c r="J560" s="197"/>
      <c r="K560" s="196"/>
    </row>
    <row r="561" spans="1:11">
      <c r="A561" s="196"/>
      <c r="B561" s="211" t="str">
        <f t="shared" si="40"/>
        <v/>
      </c>
      <c r="C561" s="207">
        <f t="shared" si="41"/>
        <v>0</v>
      </c>
      <c r="D561" s="207">
        <f>IF(C561=0,0,IF($E$15="",IF(C561*#REF!&lt;#REF!,#REF!,C561*#REF!),$E$15))</f>
        <v>0</v>
      </c>
      <c r="E561" s="207">
        <f t="shared" si="42"/>
        <v>0</v>
      </c>
      <c r="F561" s="208"/>
      <c r="G561" s="207">
        <f t="shared" si="43"/>
        <v>0</v>
      </c>
      <c r="H561" s="209">
        <f t="shared" si="44"/>
        <v>0</v>
      </c>
      <c r="I561" s="210"/>
      <c r="J561" s="197"/>
      <c r="K561" s="196"/>
    </row>
    <row r="562" spans="1:11">
      <c r="A562" s="196"/>
      <c r="B562" s="211" t="str">
        <f t="shared" si="40"/>
        <v/>
      </c>
      <c r="C562" s="207">
        <f t="shared" si="41"/>
        <v>0</v>
      </c>
      <c r="D562" s="207">
        <f>IF(C562=0,0,IF($E$15="",IF(C562*#REF!&lt;#REF!,#REF!,C562*#REF!),$E$15))</f>
        <v>0</v>
      </c>
      <c r="E562" s="207">
        <f t="shared" si="42"/>
        <v>0</v>
      </c>
      <c r="F562" s="208"/>
      <c r="G562" s="207">
        <f t="shared" si="43"/>
        <v>0</v>
      </c>
      <c r="H562" s="209">
        <f t="shared" si="44"/>
        <v>0</v>
      </c>
      <c r="I562" s="210"/>
      <c r="J562" s="197"/>
      <c r="K562" s="196"/>
    </row>
    <row r="563" spans="1:11">
      <c r="A563" s="196"/>
      <c r="B563" s="211" t="str">
        <f t="shared" si="40"/>
        <v/>
      </c>
      <c r="C563" s="207">
        <f t="shared" si="41"/>
        <v>0</v>
      </c>
      <c r="D563" s="207">
        <f>IF(C563=0,0,IF($E$15="",IF(C563*#REF!&lt;#REF!,#REF!,C563*#REF!),$E$15))</f>
        <v>0</v>
      </c>
      <c r="E563" s="207">
        <f t="shared" si="42"/>
        <v>0</v>
      </c>
      <c r="F563" s="208"/>
      <c r="G563" s="207">
        <f t="shared" si="43"/>
        <v>0</v>
      </c>
      <c r="H563" s="209">
        <f t="shared" si="44"/>
        <v>0</v>
      </c>
      <c r="I563" s="210"/>
      <c r="J563" s="197"/>
      <c r="K563" s="196"/>
    </row>
    <row r="564" spans="1:11">
      <c r="A564" s="196"/>
      <c r="B564" s="211" t="str">
        <f t="shared" si="40"/>
        <v/>
      </c>
      <c r="C564" s="207">
        <f t="shared" si="41"/>
        <v>0</v>
      </c>
      <c r="D564" s="207">
        <f>IF(C564=0,0,IF($E$15="",IF(C564*#REF!&lt;#REF!,#REF!,C564*#REF!),$E$15))</f>
        <v>0</v>
      </c>
      <c r="E564" s="207">
        <f t="shared" si="42"/>
        <v>0</v>
      </c>
      <c r="F564" s="208"/>
      <c r="G564" s="207">
        <f t="shared" si="43"/>
        <v>0</v>
      </c>
      <c r="H564" s="209">
        <f t="shared" si="44"/>
        <v>0</v>
      </c>
      <c r="I564" s="210"/>
      <c r="J564" s="197"/>
      <c r="K564" s="196"/>
    </row>
    <row r="565" spans="1:11">
      <c r="A565" s="196"/>
      <c r="B565" s="211" t="str">
        <f t="shared" ref="B565:B628" si="45">IF(H564&lt;=0,"",B564+1)</f>
        <v/>
      </c>
      <c r="C565" s="207">
        <f t="shared" ref="C565:C628" si="46">H564</f>
        <v>0</v>
      </c>
      <c r="D565" s="207">
        <f>IF(C565=0,0,IF($E$15="",IF(C565*#REF!&lt;#REF!,#REF!,C565*#REF!),$E$15))</f>
        <v>0</v>
      </c>
      <c r="E565" s="207">
        <f t="shared" si="42"/>
        <v>0</v>
      </c>
      <c r="F565" s="208"/>
      <c r="G565" s="207">
        <f t="shared" si="43"/>
        <v>0</v>
      </c>
      <c r="H565" s="209">
        <f t="shared" si="44"/>
        <v>0</v>
      </c>
      <c r="I565" s="210"/>
      <c r="J565" s="197"/>
      <c r="K565" s="196"/>
    </row>
    <row r="566" spans="1:11">
      <c r="A566" s="196"/>
      <c r="B566" s="211" t="str">
        <f t="shared" si="45"/>
        <v/>
      </c>
      <c r="C566" s="207">
        <f t="shared" si="46"/>
        <v>0</v>
      </c>
      <c r="D566" s="207">
        <f>IF(C566=0,0,IF($E$15="",IF(C566*#REF!&lt;#REF!,#REF!,C566*#REF!),$E$15))</f>
        <v>0</v>
      </c>
      <c r="E566" s="207">
        <f t="shared" si="42"/>
        <v>0</v>
      </c>
      <c r="F566" s="208"/>
      <c r="G566" s="207">
        <f t="shared" si="43"/>
        <v>0</v>
      </c>
      <c r="H566" s="209">
        <f t="shared" si="44"/>
        <v>0</v>
      </c>
      <c r="I566" s="210"/>
      <c r="J566" s="197"/>
      <c r="K566" s="196"/>
    </row>
    <row r="567" spans="1:11">
      <c r="A567" s="196"/>
      <c r="B567" s="211" t="str">
        <f t="shared" si="45"/>
        <v/>
      </c>
      <c r="C567" s="207">
        <f t="shared" si="46"/>
        <v>0</v>
      </c>
      <c r="D567" s="207">
        <f>IF(C567=0,0,IF($E$15="",IF(C567*#REF!&lt;#REF!,#REF!,C567*#REF!),$E$15))</f>
        <v>0</v>
      </c>
      <c r="E567" s="207">
        <f t="shared" si="42"/>
        <v>0</v>
      </c>
      <c r="F567" s="208"/>
      <c r="G567" s="207">
        <f t="shared" si="43"/>
        <v>0</v>
      </c>
      <c r="H567" s="209">
        <f t="shared" si="44"/>
        <v>0</v>
      </c>
      <c r="I567" s="210"/>
      <c r="J567" s="197"/>
      <c r="K567" s="196"/>
    </row>
    <row r="568" spans="1:11">
      <c r="A568" s="196"/>
      <c r="B568" s="211" t="str">
        <f t="shared" si="45"/>
        <v/>
      </c>
      <c r="C568" s="207">
        <f t="shared" si="46"/>
        <v>0</v>
      </c>
      <c r="D568" s="207">
        <f>IF(C568=0,0,IF($E$15="",IF(C568*#REF!&lt;#REF!,#REF!,C568*#REF!),$E$15))</f>
        <v>0</v>
      </c>
      <c r="E568" s="207">
        <f t="shared" si="42"/>
        <v>0</v>
      </c>
      <c r="F568" s="208"/>
      <c r="G568" s="207">
        <f t="shared" si="43"/>
        <v>0</v>
      </c>
      <c r="H568" s="209">
        <f t="shared" si="44"/>
        <v>0</v>
      </c>
      <c r="I568" s="210"/>
      <c r="J568" s="197"/>
      <c r="K568" s="196"/>
    </row>
    <row r="569" spans="1:11">
      <c r="A569" s="196"/>
      <c r="B569" s="211" t="str">
        <f t="shared" si="45"/>
        <v/>
      </c>
      <c r="C569" s="207">
        <f t="shared" si="46"/>
        <v>0</v>
      </c>
      <c r="D569" s="207">
        <f>IF(C569=0,0,IF($E$15="",IF(C569*#REF!&lt;#REF!,#REF!,C569*#REF!),$E$15))</f>
        <v>0</v>
      </c>
      <c r="E569" s="207">
        <f t="shared" si="42"/>
        <v>0</v>
      </c>
      <c r="F569" s="208"/>
      <c r="G569" s="207">
        <f t="shared" si="43"/>
        <v>0</v>
      </c>
      <c r="H569" s="209">
        <f t="shared" si="44"/>
        <v>0</v>
      </c>
      <c r="I569" s="210"/>
      <c r="J569" s="197"/>
      <c r="K569" s="196"/>
    </row>
    <row r="570" spans="1:11">
      <c r="A570" s="196"/>
      <c r="B570" s="211" t="str">
        <f t="shared" si="45"/>
        <v/>
      </c>
      <c r="C570" s="207">
        <f t="shared" si="46"/>
        <v>0</v>
      </c>
      <c r="D570" s="207">
        <f>IF(C570=0,0,IF($E$15="",IF(C570*#REF!&lt;#REF!,#REF!,C570*#REF!),$E$15))</f>
        <v>0</v>
      </c>
      <c r="E570" s="207">
        <f t="shared" si="42"/>
        <v>0</v>
      </c>
      <c r="F570" s="208"/>
      <c r="G570" s="207">
        <f t="shared" si="43"/>
        <v>0</v>
      </c>
      <c r="H570" s="209">
        <f t="shared" si="44"/>
        <v>0</v>
      </c>
      <c r="I570" s="210"/>
      <c r="J570" s="197"/>
      <c r="K570" s="196"/>
    </row>
    <row r="571" spans="1:11">
      <c r="A571" s="196"/>
      <c r="B571" s="211" t="str">
        <f t="shared" si="45"/>
        <v/>
      </c>
      <c r="C571" s="207">
        <f t="shared" si="46"/>
        <v>0</v>
      </c>
      <c r="D571" s="207">
        <f>IF(C571=0,0,IF($E$15="",IF(C571*#REF!&lt;#REF!,#REF!,C571*#REF!),$E$15))</f>
        <v>0</v>
      </c>
      <c r="E571" s="207">
        <f t="shared" si="42"/>
        <v>0</v>
      </c>
      <c r="F571" s="208"/>
      <c r="G571" s="207">
        <f t="shared" si="43"/>
        <v>0</v>
      </c>
      <c r="H571" s="209">
        <f t="shared" si="44"/>
        <v>0</v>
      </c>
      <c r="I571" s="210"/>
      <c r="J571" s="197"/>
      <c r="K571" s="196"/>
    </row>
    <row r="572" spans="1:11">
      <c r="A572" s="196"/>
      <c r="B572" s="211" t="str">
        <f t="shared" si="45"/>
        <v/>
      </c>
      <c r="C572" s="207">
        <f t="shared" si="46"/>
        <v>0</v>
      </c>
      <c r="D572" s="207">
        <f>IF(C572=0,0,IF($E$15="",IF(C572*#REF!&lt;#REF!,#REF!,C572*#REF!),$E$15))</f>
        <v>0</v>
      </c>
      <c r="E572" s="207">
        <f t="shared" si="42"/>
        <v>0</v>
      </c>
      <c r="F572" s="208"/>
      <c r="G572" s="207">
        <f t="shared" si="43"/>
        <v>0</v>
      </c>
      <c r="H572" s="209">
        <f t="shared" si="44"/>
        <v>0</v>
      </c>
      <c r="I572" s="210"/>
      <c r="J572" s="197"/>
      <c r="K572" s="196"/>
    </row>
    <row r="573" spans="1:11">
      <c r="A573" s="196"/>
      <c r="B573" s="211" t="str">
        <f t="shared" si="45"/>
        <v/>
      </c>
      <c r="C573" s="207">
        <f t="shared" si="46"/>
        <v>0</v>
      </c>
      <c r="D573" s="207">
        <f>IF(C573=0,0,IF($E$15="",IF(C573*#REF!&lt;#REF!,#REF!,C573*#REF!),$E$15))</f>
        <v>0</v>
      </c>
      <c r="E573" s="207">
        <f t="shared" si="42"/>
        <v>0</v>
      </c>
      <c r="F573" s="208"/>
      <c r="G573" s="207">
        <f t="shared" si="43"/>
        <v>0</v>
      </c>
      <c r="H573" s="209">
        <f t="shared" si="44"/>
        <v>0</v>
      </c>
      <c r="I573" s="210"/>
      <c r="J573" s="197"/>
      <c r="K573" s="196"/>
    </row>
    <row r="574" spans="1:11">
      <c r="A574" s="196"/>
      <c r="B574" s="211" t="str">
        <f t="shared" si="45"/>
        <v/>
      </c>
      <c r="C574" s="207">
        <f t="shared" si="46"/>
        <v>0</v>
      </c>
      <c r="D574" s="207">
        <f>IF(C574=0,0,IF($E$15="",IF(C574*#REF!&lt;#REF!,#REF!,C574*#REF!),$E$15))</f>
        <v>0</v>
      </c>
      <c r="E574" s="207">
        <f t="shared" si="42"/>
        <v>0</v>
      </c>
      <c r="F574" s="208"/>
      <c r="G574" s="207">
        <f t="shared" si="43"/>
        <v>0</v>
      </c>
      <c r="H574" s="209">
        <f t="shared" si="44"/>
        <v>0</v>
      </c>
      <c r="I574" s="210"/>
      <c r="J574" s="197"/>
      <c r="K574" s="196"/>
    </row>
    <row r="575" spans="1:11">
      <c r="A575" s="196"/>
      <c r="B575" s="211" t="str">
        <f t="shared" si="45"/>
        <v/>
      </c>
      <c r="C575" s="207">
        <f t="shared" si="46"/>
        <v>0</v>
      </c>
      <c r="D575" s="207">
        <f>IF(C575=0,0,IF($E$15="",IF(C575*#REF!&lt;#REF!,#REF!,C575*#REF!),$E$15))</f>
        <v>0</v>
      </c>
      <c r="E575" s="207">
        <f t="shared" si="42"/>
        <v>0</v>
      </c>
      <c r="F575" s="208"/>
      <c r="G575" s="207">
        <f t="shared" si="43"/>
        <v>0</v>
      </c>
      <c r="H575" s="209">
        <f t="shared" si="44"/>
        <v>0</v>
      </c>
      <c r="I575" s="210"/>
      <c r="J575" s="197"/>
      <c r="K575" s="196"/>
    </row>
    <row r="576" spans="1:11">
      <c r="A576" s="196"/>
      <c r="B576" s="211" t="str">
        <f t="shared" si="45"/>
        <v/>
      </c>
      <c r="C576" s="207">
        <f t="shared" si="46"/>
        <v>0</v>
      </c>
      <c r="D576" s="207">
        <f>IF(C576=0,0,IF($E$15="",IF(C576*#REF!&lt;#REF!,#REF!,C576*#REF!),$E$15))</f>
        <v>0</v>
      </c>
      <c r="E576" s="207">
        <f t="shared" si="42"/>
        <v>0</v>
      </c>
      <c r="F576" s="208"/>
      <c r="G576" s="207">
        <f t="shared" si="43"/>
        <v>0</v>
      </c>
      <c r="H576" s="209">
        <f t="shared" si="44"/>
        <v>0</v>
      </c>
      <c r="I576" s="210"/>
      <c r="J576" s="197"/>
      <c r="K576" s="196"/>
    </row>
    <row r="577" spans="1:11">
      <c r="A577" s="196"/>
      <c r="B577" s="211" t="str">
        <f t="shared" si="45"/>
        <v/>
      </c>
      <c r="C577" s="207">
        <f t="shared" si="46"/>
        <v>0</v>
      </c>
      <c r="D577" s="207">
        <f>IF(C577=0,0,IF($E$15="",IF(C577*#REF!&lt;#REF!,#REF!,C577*#REF!),$E$15))</f>
        <v>0</v>
      </c>
      <c r="E577" s="207">
        <f t="shared" si="42"/>
        <v>0</v>
      </c>
      <c r="F577" s="208"/>
      <c r="G577" s="207">
        <f t="shared" si="43"/>
        <v>0</v>
      </c>
      <c r="H577" s="209">
        <f t="shared" si="44"/>
        <v>0</v>
      </c>
      <c r="I577" s="210"/>
      <c r="J577" s="197"/>
      <c r="K577" s="196"/>
    </row>
    <row r="578" spans="1:11">
      <c r="A578" s="196"/>
      <c r="B578" s="211" t="str">
        <f t="shared" si="45"/>
        <v/>
      </c>
      <c r="C578" s="207">
        <f t="shared" si="46"/>
        <v>0</v>
      </c>
      <c r="D578" s="207">
        <f>IF(C578=0,0,IF($E$15="",IF(C578*#REF!&lt;#REF!,#REF!,C578*#REF!),$E$15))</f>
        <v>0</v>
      </c>
      <c r="E578" s="207">
        <f t="shared" si="42"/>
        <v>0</v>
      </c>
      <c r="F578" s="208"/>
      <c r="G578" s="207">
        <f t="shared" si="43"/>
        <v>0</v>
      </c>
      <c r="H578" s="209">
        <f t="shared" si="44"/>
        <v>0</v>
      </c>
      <c r="I578" s="210"/>
      <c r="J578" s="197"/>
      <c r="K578" s="196"/>
    </row>
    <row r="579" spans="1:11">
      <c r="A579" s="196"/>
      <c r="B579" s="211" t="str">
        <f t="shared" si="45"/>
        <v/>
      </c>
      <c r="C579" s="207">
        <f t="shared" si="46"/>
        <v>0</v>
      </c>
      <c r="D579" s="207">
        <f>IF(C579=0,0,IF($E$15="",IF(C579*#REF!&lt;#REF!,#REF!,C579*#REF!),$E$15))</f>
        <v>0</v>
      </c>
      <c r="E579" s="207">
        <f t="shared" si="42"/>
        <v>0</v>
      </c>
      <c r="F579" s="208"/>
      <c r="G579" s="207">
        <f t="shared" si="43"/>
        <v>0</v>
      </c>
      <c r="H579" s="209">
        <f t="shared" si="44"/>
        <v>0</v>
      </c>
      <c r="I579" s="210"/>
      <c r="J579" s="197"/>
      <c r="K579" s="196"/>
    </row>
    <row r="580" spans="1:11">
      <c r="A580" s="196"/>
      <c r="B580" s="211" t="str">
        <f t="shared" si="45"/>
        <v/>
      </c>
      <c r="C580" s="207">
        <f t="shared" si="46"/>
        <v>0</v>
      </c>
      <c r="D580" s="207">
        <f>IF(C580=0,0,IF($E$15="",IF(C580*#REF!&lt;#REF!,#REF!,C580*#REF!),$E$15))</f>
        <v>0</v>
      </c>
      <c r="E580" s="207">
        <f t="shared" si="42"/>
        <v>0</v>
      </c>
      <c r="F580" s="208"/>
      <c r="G580" s="207">
        <f t="shared" si="43"/>
        <v>0</v>
      </c>
      <c r="H580" s="209">
        <f t="shared" si="44"/>
        <v>0</v>
      </c>
      <c r="I580" s="210"/>
      <c r="J580" s="197"/>
      <c r="K580" s="196"/>
    </row>
    <row r="581" spans="1:11">
      <c r="A581" s="196"/>
      <c r="B581" s="211" t="str">
        <f t="shared" si="45"/>
        <v/>
      </c>
      <c r="C581" s="207">
        <f t="shared" si="46"/>
        <v>0</v>
      </c>
      <c r="D581" s="207">
        <f>IF(C581=0,0,IF($E$15="",IF(C581*#REF!&lt;#REF!,#REF!,C581*#REF!),$E$15))</f>
        <v>0</v>
      </c>
      <c r="E581" s="207">
        <f t="shared" si="42"/>
        <v>0</v>
      </c>
      <c r="F581" s="208"/>
      <c r="G581" s="207">
        <f t="shared" si="43"/>
        <v>0</v>
      </c>
      <c r="H581" s="209">
        <f t="shared" si="44"/>
        <v>0</v>
      </c>
      <c r="I581" s="210"/>
      <c r="J581" s="197"/>
      <c r="K581" s="196"/>
    </row>
    <row r="582" spans="1:11">
      <c r="A582" s="196"/>
      <c r="B582" s="211" t="str">
        <f t="shared" si="45"/>
        <v/>
      </c>
      <c r="C582" s="207">
        <f t="shared" si="46"/>
        <v>0</v>
      </c>
      <c r="D582" s="207">
        <f>IF(C582=0,0,IF($E$15="",IF(C582*#REF!&lt;#REF!,#REF!,C582*#REF!),$E$15))</f>
        <v>0</v>
      </c>
      <c r="E582" s="207">
        <f t="shared" si="42"/>
        <v>0</v>
      </c>
      <c r="F582" s="208"/>
      <c r="G582" s="207">
        <f t="shared" si="43"/>
        <v>0</v>
      </c>
      <c r="H582" s="209">
        <f t="shared" si="44"/>
        <v>0</v>
      </c>
      <c r="I582" s="210"/>
      <c r="J582" s="197"/>
      <c r="K582" s="196"/>
    </row>
    <row r="583" spans="1:11">
      <c r="A583" s="196"/>
      <c r="B583" s="211" t="str">
        <f t="shared" si="45"/>
        <v/>
      </c>
      <c r="C583" s="207">
        <f t="shared" si="46"/>
        <v>0</v>
      </c>
      <c r="D583" s="207">
        <f>IF(C583=0,0,IF($E$15="",IF(C583*#REF!&lt;#REF!,#REF!,C583*#REF!),$E$15))</f>
        <v>0</v>
      </c>
      <c r="E583" s="207">
        <f t="shared" si="42"/>
        <v>0</v>
      </c>
      <c r="F583" s="208"/>
      <c r="G583" s="207">
        <f t="shared" si="43"/>
        <v>0</v>
      </c>
      <c r="H583" s="209">
        <f t="shared" si="44"/>
        <v>0</v>
      </c>
      <c r="I583" s="210"/>
      <c r="J583" s="197"/>
      <c r="K583" s="196"/>
    </row>
    <row r="584" spans="1:11">
      <c r="A584" s="196"/>
      <c r="B584" s="211" t="str">
        <f t="shared" si="45"/>
        <v/>
      </c>
      <c r="C584" s="207">
        <f t="shared" si="46"/>
        <v>0</v>
      </c>
      <c r="D584" s="207">
        <f>IF(C584=0,0,IF($E$15="",IF(C584*#REF!&lt;#REF!,#REF!,C584*#REF!),$E$15))</f>
        <v>0</v>
      </c>
      <c r="E584" s="207">
        <f t="shared" si="42"/>
        <v>0</v>
      </c>
      <c r="F584" s="208"/>
      <c r="G584" s="207">
        <f t="shared" si="43"/>
        <v>0</v>
      </c>
      <c r="H584" s="209">
        <f t="shared" si="44"/>
        <v>0</v>
      </c>
      <c r="I584" s="210"/>
      <c r="J584" s="197"/>
      <c r="K584" s="196"/>
    </row>
    <row r="585" spans="1:11">
      <c r="A585" s="196"/>
      <c r="B585" s="211" t="str">
        <f t="shared" si="45"/>
        <v/>
      </c>
      <c r="C585" s="207">
        <f t="shared" si="46"/>
        <v>0</v>
      </c>
      <c r="D585" s="207">
        <f>IF(C585=0,0,IF($E$15="",IF(C585*#REF!&lt;#REF!,#REF!,C585*#REF!),$E$15))</f>
        <v>0</v>
      </c>
      <c r="E585" s="207">
        <f t="shared" si="42"/>
        <v>0</v>
      </c>
      <c r="F585" s="208"/>
      <c r="G585" s="207">
        <f t="shared" si="43"/>
        <v>0</v>
      </c>
      <c r="H585" s="209">
        <f t="shared" si="44"/>
        <v>0</v>
      </c>
      <c r="I585" s="210"/>
      <c r="J585" s="197"/>
      <c r="K585" s="196"/>
    </row>
    <row r="586" spans="1:11">
      <c r="A586" s="196"/>
      <c r="B586" s="211" t="str">
        <f t="shared" si="45"/>
        <v/>
      </c>
      <c r="C586" s="207">
        <f t="shared" si="46"/>
        <v>0</v>
      </c>
      <c r="D586" s="207">
        <f>IF(C586=0,0,IF($E$15="",IF(C586*#REF!&lt;#REF!,#REF!,C586*#REF!),$E$15))</f>
        <v>0</v>
      </c>
      <c r="E586" s="207">
        <f t="shared" si="42"/>
        <v>0</v>
      </c>
      <c r="F586" s="208"/>
      <c r="G586" s="207">
        <f t="shared" si="43"/>
        <v>0</v>
      </c>
      <c r="H586" s="209">
        <f t="shared" si="44"/>
        <v>0</v>
      </c>
      <c r="I586" s="210"/>
      <c r="J586" s="197"/>
      <c r="K586" s="196"/>
    </row>
    <row r="587" spans="1:11">
      <c r="A587" s="196"/>
      <c r="B587" s="211" t="str">
        <f t="shared" si="45"/>
        <v/>
      </c>
      <c r="C587" s="207">
        <f t="shared" si="46"/>
        <v>0</v>
      </c>
      <c r="D587" s="207">
        <f>IF(C587=0,0,IF($E$15="",IF(C587*#REF!&lt;#REF!,#REF!,C587*#REF!),$E$15))</f>
        <v>0</v>
      </c>
      <c r="E587" s="207">
        <f t="shared" si="42"/>
        <v>0</v>
      </c>
      <c r="F587" s="208"/>
      <c r="G587" s="207">
        <f t="shared" si="43"/>
        <v>0</v>
      </c>
      <c r="H587" s="209">
        <f t="shared" si="44"/>
        <v>0</v>
      </c>
      <c r="I587" s="210"/>
      <c r="J587" s="197"/>
      <c r="K587" s="196"/>
    </row>
    <row r="588" spans="1:11">
      <c r="A588" s="196"/>
      <c r="B588" s="211" t="str">
        <f t="shared" si="45"/>
        <v/>
      </c>
      <c r="C588" s="207">
        <f t="shared" si="46"/>
        <v>0</v>
      </c>
      <c r="D588" s="207">
        <f>IF(C588=0,0,IF($E$15="",IF(C588*#REF!&lt;#REF!,#REF!,C588*#REF!),$E$15))</f>
        <v>0</v>
      </c>
      <c r="E588" s="207">
        <f t="shared" si="42"/>
        <v>0</v>
      </c>
      <c r="F588" s="208"/>
      <c r="G588" s="207">
        <f t="shared" si="43"/>
        <v>0</v>
      </c>
      <c r="H588" s="209">
        <f t="shared" si="44"/>
        <v>0</v>
      </c>
      <c r="I588" s="210"/>
      <c r="J588" s="197"/>
      <c r="K588" s="196"/>
    </row>
    <row r="589" spans="1:11">
      <c r="A589" s="196"/>
      <c r="B589" s="211" t="str">
        <f t="shared" si="45"/>
        <v/>
      </c>
      <c r="C589" s="207">
        <f t="shared" si="46"/>
        <v>0</v>
      </c>
      <c r="D589" s="207">
        <f>IF(C589=0,0,IF($E$15="",IF(C589*#REF!&lt;#REF!,#REF!,C589*#REF!),$E$15))</f>
        <v>0</v>
      </c>
      <c r="E589" s="207">
        <f t="shared" si="42"/>
        <v>0</v>
      </c>
      <c r="F589" s="208"/>
      <c r="G589" s="207">
        <f t="shared" si="43"/>
        <v>0</v>
      </c>
      <c r="H589" s="209">
        <f t="shared" si="44"/>
        <v>0</v>
      </c>
      <c r="I589" s="210"/>
      <c r="J589" s="197"/>
      <c r="K589" s="196"/>
    </row>
    <row r="590" spans="1:11">
      <c r="A590" s="196"/>
      <c r="B590" s="211" t="str">
        <f t="shared" si="45"/>
        <v/>
      </c>
      <c r="C590" s="207">
        <f t="shared" si="46"/>
        <v>0</v>
      </c>
      <c r="D590" s="207">
        <f>IF(C590=0,0,IF($E$15="",IF(C590*#REF!&lt;#REF!,#REF!,C590*#REF!),$E$15))</f>
        <v>0</v>
      </c>
      <c r="E590" s="207">
        <f t="shared" si="42"/>
        <v>0</v>
      </c>
      <c r="F590" s="208"/>
      <c r="G590" s="207">
        <f t="shared" si="43"/>
        <v>0</v>
      </c>
      <c r="H590" s="209">
        <f t="shared" si="44"/>
        <v>0</v>
      </c>
      <c r="I590" s="210"/>
      <c r="J590" s="197"/>
      <c r="K590" s="196"/>
    </row>
    <row r="591" spans="1:11">
      <c r="A591" s="196"/>
      <c r="B591" s="211" t="str">
        <f t="shared" si="45"/>
        <v/>
      </c>
      <c r="C591" s="207">
        <f t="shared" si="46"/>
        <v>0</v>
      </c>
      <c r="D591" s="207">
        <f>IF(C591=0,0,IF($E$15="",IF(C591*#REF!&lt;#REF!,#REF!,C591*#REF!),$E$15))</f>
        <v>0</v>
      </c>
      <c r="E591" s="207">
        <f t="shared" si="42"/>
        <v>0</v>
      </c>
      <c r="F591" s="208"/>
      <c r="G591" s="207">
        <f t="shared" si="43"/>
        <v>0</v>
      </c>
      <c r="H591" s="209">
        <f t="shared" si="44"/>
        <v>0</v>
      </c>
      <c r="I591" s="210"/>
      <c r="J591" s="197"/>
      <c r="K591" s="196"/>
    </row>
    <row r="592" spans="1:11">
      <c r="A592" s="196"/>
      <c r="B592" s="211" t="str">
        <f t="shared" si="45"/>
        <v/>
      </c>
      <c r="C592" s="207">
        <f t="shared" si="46"/>
        <v>0</v>
      </c>
      <c r="D592" s="207">
        <f>IF(C592=0,0,IF($E$15="",IF(C592*#REF!&lt;#REF!,#REF!,C592*#REF!),$E$15))</f>
        <v>0</v>
      </c>
      <c r="E592" s="207">
        <f t="shared" si="42"/>
        <v>0</v>
      </c>
      <c r="F592" s="208"/>
      <c r="G592" s="207">
        <f t="shared" si="43"/>
        <v>0</v>
      </c>
      <c r="H592" s="209">
        <f t="shared" si="44"/>
        <v>0</v>
      </c>
      <c r="I592" s="210"/>
      <c r="J592" s="197"/>
      <c r="K592" s="196"/>
    </row>
    <row r="593" spans="1:11">
      <c r="A593" s="196"/>
      <c r="B593" s="211" t="str">
        <f t="shared" si="45"/>
        <v/>
      </c>
      <c r="C593" s="207">
        <f t="shared" si="46"/>
        <v>0</v>
      </c>
      <c r="D593" s="207">
        <f>IF(C593=0,0,IF($E$15="",IF(C593*#REF!&lt;#REF!,#REF!,C593*#REF!),$E$15))</f>
        <v>0</v>
      </c>
      <c r="E593" s="207">
        <f t="shared" si="42"/>
        <v>0</v>
      </c>
      <c r="F593" s="208"/>
      <c r="G593" s="207">
        <f t="shared" si="43"/>
        <v>0</v>
      </c>
      <c r="H593" s="209">
        <f t="shared" si="44"/>
        <v>0</v>
      </c>
      <c r="I593" s="210"/>
      <c r="J593" s="197"/>
      <c r="K593" s="196"/>
    </row>
    <row r="594" spans="1:11">
      <c r="A594" s="196"/>
      <c r="B594" s="211" t="str">
        <f t="shared" si="45"/>
        <v/>
      </c>
      <c r="C594" s="207">
        <f t="shared" si="46"/>
        <v>0</v>
      </c>
      <c r="D594" s="207">
        <f>IF(C594=0,0,IF($E$15="",IF(C594*#REF!&lt;#REF!,#REF!,C594*#REF!),$E$15))</f>
        <v>0</v>
      </c>
      <c r="E594" s="207">
        <f t="shared" si="42"/>
        <v>0</v>
      </c>
      <c r="F594" s="208"/>
      <c r="G594" s="207">
        <f t="shared" si="43"/>
        <v>0</v>
      </c>
      <c r="H594" s="209">
        <f t="shared" si="44"/>
        <v>0</v>
      </c>
      <c r="I594" s="210"/>
      <c r="J594" s="197"/>
      <c r="K594" s="196"/>
    </row>
    <row r="595" spans="1:11">
      <c r="A595" s="196"/>
      <c r="B595" s="211" t="str">
        <f t="shared" si="45"/>
        <v/>
      </c>
      <c r="C595" s="207">
        <f t="shared" si="46"/>
        <v>0</v>
      </c>
      <c r="D595" s="207">
        <f>IF(C595=0,0,IF($E$15="",IF(C595*#REF!&lt;#REF!,#REF!,C595*#REF!),$E$15))</f>
        <v>0</v>
      </c>
      <c r="E595" s="207">
        <f t="shared" si="42"/>
        <v>0</v>
      </c>
      <c r="F595" s="208"/>
      <c r="G595" s="207">
        <f t="shared" si="43"/>
        <v>0</v>
      </c>
      <c r="H595" s="209">
        <f t="shared" si="44"/>
        <v>0</v>
      </c>
      <c r="I595" s="210"/>
      <c r="J595" s="197"/>
      <c r="K595" s="196"/>
    </row>
    <row r="596" spans="1:11">
      <c r="A596" s="196"/>
      <c r="B596" s="211" t="str">
        <f t="shared" si="45"/>
        <v/>
      </c>
      <c r="C596" s="207">
        <f t="shared" si="46"/>
        <v>0</v>
      </c>
      <c r="D596" s="207">
        <f>IF(C596=0,0,IF($E$15="",IF(C596*#REF!&lt;#REF!,#REF!,C596*#REF!),$E$15))</f>
        <v>0</v>
      </c>
      <c r="E596" s="207">
        <f t="shared" si="42"/>
        <v>0</v>
      </c>
      <c r="F596" s="208"/>
      <c r="G596" s="207">
        <f t="shared" si="43"/>
        <v>0</v>
      </c>
      <c r="H596" s="209">
        <f t="shared" si="44"/>
        <v>0</v>
      </c>
      <c r="I596" s="210"/>
      <c r="J596" s="197"/>
      <c r="K596" s="196"/>
    </row>
    <row r="597" spans="1:11">
      <c r="A597" s="196"/>
      <c r="B597" s="211" t="str">
        <f t="shared" si="45"/>
        <v/>
      </c>
      <c r="C597" s="207">
        <f t="shared" si="46"/>
        <v>0</v>
      </c>
      <c r="D597" s="207">
        <f>IF(C597=0,0,IF($E$15="",IF(C597*#REF!&lt;#REF!,#REF!,C597*#REF!),$E$15))</f>
        <v>0</v>
      </c>
      <c r="E597" s="207">
        <f t="shared" si="42"/>
        <v>0</v>
      </c>
      <c r="F597" s="208"/>
      <c r="G597" s="207">
        <f t="shared" si="43"/>
        <v>0</v>
      </c>
      <c r="H597" s="209">
        <f t="shared" si="44"/>
        <v>0</v>
      </c>
      <c r="I597" s="210"/>
      <c r="J597" s="197"/>
      <c r="K597" s="196"/>
    </row>
    <row r="598" spans="1:11">
      <c r="A598" s="196"/>
      <c r="B598" s="211" t="str">
        <f t="shared" si="45"/>
        <v/>
      </c>
      <c r="C598" s="207">
        <f t="shared" si="46"/>
        <v>0</v>
      </c>
      <c r="D598" s="207">
        <f>IF(C598=0,0,IF($E$15="",IF(C598*#REF!&lt;#REF!,#REF!,C598*#REF!),$E$15))</f>
        <v>0</v>
      </c>
      <c r="E598" s="207">
        <f t="shared" ref="E598:E661" si="47">C598*$E$11/12</f>
        <v>0</v>
      </c>
      <c r="F598" s="208"/>
      <c r="G598" s="207">
        <f t="shared" ref="G598:G661" si="48">IF(C598=0,0,D598-E598)</f>
        <v>0</v>
      </c>
      <c r="H598" s="209">
        <f t="shared" ref="H598:H661" si="49">IF(C598-G598&lt;0,0,C598-G598)</f>
        <v>0</v>
      </c>
      <c r="I598" s="210"/>
      <c r="J598" s="197"/>
      <c r="K598" s="196"/>
    </row>
    <row r="599" spans="1:11">
      <c r="A599" s="196"/>
      <c r="B599" s="211" t="str">
        <f t="shared" si="45"/>
        <v/>
      </c>
      <c r="C599" s="207">
        <f t="shared" si="46"/>
        <v>0</v>
      </c>
      <c r="D599" s="207">
        <f>IF(C599=0,0,IF($E$15="",IF(C599*#REF!&lt;#REF!,#REF!,C599*#REF!),$E$15))</f>
        <v>0</v>
      </c>
      <c r="E599" s="207">
        <f t="shared" si="47"/>
        <v>0</v>
      </c>
      <c r="F599" s="208"/>
      <c r="G599" s="207">
        <f t="shared" si="48"/>
        <v>0</v>
      </c>
      <c r="H599" s="209">
        <f t="shared" si="49"/>
        <v>0</v>
      </c>
      <c r="I599" s="210"/>
      <c r="J599" s="197"/>
      <c r="K599" s="196"/>
    </row>
    <row r="600" spans="1:11">
      <c r="A600" s="196"/>
      <c r="B600" s="211" t="str">
        <f t="shared" si="45"/>
        <v/>
      </c>
      <c r="C600" s="207">
        <f t="shared" si="46"/>
        <v>0</v>
      </c>
      <c r="D600" s="207">
        <f>IF(C600=0,0,IF($E$15="",IF(C600*#REF!&lt;#REF!,#REF!,C600*#REF!),$E$15))</f>
        <v>0</v>
      </c>
      <c r="E600" s="207">
        <f t="shared" si="47"/>
        <v>0</v>
      </c>
      <c r="F600" s="208"/>
      <c r="G600" s="207">
        <f t="shared" si="48"/>
        <v>0</v>
      </c>
      <c r="H600" s="209">
        <f t="shared" si="49"/>
        <v>0</v>
      </c>
      <c r="I600" s="210"/>
      <c r="J600" s="197"/>
      <c r="K600" s="196"/>
    </row>
    <row r="601" spans="1:11">
      <c r="A601" s="196"/>
      <c r="B601" s="211" t="str">
        <f t="shared" si="45"/>
        <v/>
      </c>
      <c r="C601" s="207">
        <f t="shared" si="46"/>
        <v>0</v>
      </c>
      <c r="D601" s="207">
        <f>IF(C601=0,0,IF($E$15="",IF(C601*#REF!&lt;#REF!,#REF!,C601*#REF!),$E$15))</f>
        <v>0</v>
      </c>
      <c r="E601" s="207">
        <f t="shared" si="47"/>
        <v>0</v>
      </c>
      <c r="F601" s="208"/>
      <c r="G601" s="207">
        <f t="shared" si="48"/>
        <v>0</v>
      </c>
      <c r="H601" s="209">
        <f t="shared" si="49"/>
        <v>0</v>
      </c>
      <c r="I601" s="210"/>
      <c r="J601" s="197"/>
      <c r="K601" s="196"/>
    </row>
    <row r="602" spans="1:11">
      <c r="A602" s="196"/>
      <c r="B602" s="211" t="str">
        <f t="shared" si="45"/>
        <v/>
      </c>
      <c r="C602" s="207">
        <f t="shared" si="46"/>
        <v>0</v>
      </c>
      <c r="D602" s="207">
        <f>IF(C602=0,0,IF($E$15="",IF(C602*#REF!&lt;#REF!,#REF!,C602*#REF!),$E$15))</f>
        <v>0</v>
      </c>
      <c r="E602" s="207">
        <f t="shared" si="47"/>
        <v>0</v>
      </c>
      <c r="F602" s="208"/>
      <c r="G602" s="207">
        <f t="shared" si="48"/>
        <v>0</v>
      </c>
      <c r="H602" s="209">
        <f t="shared" si="49"/>
        <v>0</v>
      </c>
      <c r="I602" s="210"/>
      <c r="J602" s="197"/>
      <c r="K602" s="196"/>
    </row>
    <row r="603" spans="1:11">
      <c r="A603" s="196"/>
      <c r="B603" s="211" t="str">
        <f t="shared" si="45"/>
        <v/>
      </c>
      <c r="C603" s="207">
        <f t="shared" si="46"/>
        <v>0</v>
      </c>
      <c r="D603" s="207">
        <f>IF(C603=0,0,IF($E$15="",IF(C603*#REF!&lt;#REF!,#REF!,C603*#REF!),$E$15))</f>
        <v>0</v>
      </c>
      <c r="E603" s="207">
        <f t="shared" si="47"/>
        <v>0</v>
      </c>
      <c r="F603" s="208"/>
      <c r="G603" s="207">
        <f t="shared" si="48"/>
        <v>0</v>
      </c>
      <c r="H603" s="209">
        <f t="shared" si="49"/>
        <v>0</v>
      </c>
      <c r="I603" s="210"/>
      <c r="J603" s="197"/>
      <c r="K603" s="196"/>
    </row>
    <row r="604" spans="1:11">
      <c r="A604" s="196"/>
      <c r="B604" s="211" t="str">
        <f t="shared" si="45"/>
        <v/>
      </c>
      <c r="C604" s="207">
        <f t="shared" si="46"/>
        <v>0</v>
      </c>
      <c r="D604" s="207">
        <f>IF(C604=0,0,IF($E$15="",IF(C604*#REF!&lt;#REF!,#REF!,C604*#REF!),$E$15))</f>
        <v>0</v>
      </c>
      <c r="E604" s="207">
        <f t="shared" si="47"/>
        <v>0</v>
      </c>
      <c r="F604" s="208"/>
      <c r="G604" s="207">
        <f t="shared" si="48"/>
        <v>0</v>
      </c>
      <c r="H604" s="209">
        <f t="shared" si="49"/>
        <v>0</v>
      </c>
      <c r="I604" s="210"/>
      <c r="J604" s="197"/>
      <c r="K604" s="196"/>
    </row>
    <row r="605" spans="1:11">
      <c r="A605" s="196"/>
      <c r="B605" s="211" t="str">
        <f t="shared" si="45"/>
        <v/>
      </c>
      <c r="C605" s="207">
        <f t="shared" si="46"/>
        <v>0</v>
      </c>
      <c r="D605" s="207">
        <f>IF(C605=0,0,IF($E$15="",IF(C605*#REF!&lt;#REF!,#REF!,C605*#REF!),$E$15))</f>
        <v>0</v>
      </c>
      <c r="E605" s="207">
        <f t="shared" si="47"/>
        <v>0</v>
      </c>
      <c r="F605" s="208"/>
      <c r="G605" s="207">
        <f t="shared" si="48"/>
        <v>0</v>
      </c>
      <c r="H605" s="209">
        <f t="shared" si="49"/>
        <v>0</v>
      </c>
      <c r="I605" s="210"/>
      <c r="J605" s="197"/>
      <c r="K605" s="196"/>
    </row>
    <row r="606" spans="1:11">
      <c r="A606" s="196"/>
      <c r="B606" s="211" t="str">
        <f t="shared" si="45"/>
        <v/>
      </c>
      <c r="C606" s="207">
        <f t="shared" si="46"/>
        <v>0</v>
      </c>
      <c r="D606" s="207">
        <f>IF(C606=0,0,IF($E$15="",IF(C606*#REF!&lt;#REF!,#REF!,C606*#REF!),$E$15))</f>
        <v>0</v>
      </c>
      <c r="E606" s="207">
        <f t="shared" si="47"/>
        <v>0</v>
      </c>
      <c r="F606" s="208"/>
      <c r="G606" s="207">
        <f t="shared" si="48"/>
        <v>0</v>
      </c>
      <c r="H606" s="209">
        <f t="shared" si="49"/>
        <v>0</v>
      </c>
      <c r="I606" s="210"/>
      <c r="J606" s="197"/>
      <c r="K606" s="196"/>
    </row>
    <row r="607" spans="1:11">
      <c r="A607" s="196"/>
      <c r="B607" s="211" t="str">
        <f t="shared" si="45"/>
        <v/>
      </c>
      <c r="C607" s="207">
        <f t="shared" si="46"/>
        <v>0</v>
      </c>
      <c r="D607" s="207">
        <f>IF(C607=0,0,IF($E$15="",IF(C607*#REF!&lt;#REF!,#REF!,C607*#REF!),$E$15))</f>
        <v>0</v>
      </c>
      <c r="E607" s="207">
        <f t="shared" si="47"/>
        <v>0</v>
      </c>
      <c r="F607" s="208"/>
      <c r="G607" s="207">
        <f t="shared" si="48"/>
        <v>0</v>
      </c>
      <c r="H607" s="209">
        <f t="shared" si="49"/>
        <v>0</v>
      </c>
      <c r="I607" s="210"/>
      <c r="J607" s="197"/>
      <c r="K607" s="196"/>
    </row>
    <row r="608" spans="1:11">
      <c r="A608" s="196"/>
      <c r="B608" s="211" t="str">
        <f t="shared" si="45"/>
        <v/>
      </c>
      <c r="C608" s="207">
        <f t="shared" si="46"/>
        <v>0</v>
      </c>
      <c r="D608" s="207">
        <f>IF(C608=0,0,IF($E$15="",IF(C608*#REF!&lt;#REF!,#REF!,C608*#REF!),$E$15))</f>
        <v>0</v>
      </c>
      <c r="E608" s="207">
        <f t="shared" si="47"/>
        <v>0</v>
      </c>
      <c r="F608" s="208"/>
      <c r="G608" s="207">
        <f t="shared" si="48"/>
        <v>0</v>
      </c>
      <c r="H608" s="209">
        <f t="shared" si="49"/>
        <v>0</v>
      </c>
      <c r="I608" s="210"/>
      <c r="J608" s="197"/>
      <c r="K608" s="196"/>
    </row>
    <row r="609" spans="1:11">
      <c r="A609" s="196"/>
      <c r="B609" s="211" t="str">
        <f t="shared" si="45"/>
        <v/>
      </c>
      <c r="C609" s="207">
        <f t="shared" si="46"/>
        <v>0</v>
      </c>
      <c r="D609" s="207">
        <f>IF(C609=0,0,IF($E$15="",IF(C609*#REF!&lt;#REF!,#REF!,C609*#REF!),$E$15))</f>
        <v>0</v>
      </c>
      <c r="E609" s="207">
        <f t="shared" si="47"/>
        <v>0</v>
      </c>
      <c r="F609" s="208"/>
      <c r="G609" s="207">
        <f t="shared" si="48"/>
        <v>0</v>
      </c>
      <c r="H609" s="209">
        <f t="shared" si="49"/>
        <v>0</v>
      </c>
      <c r="I609" s="210"/>
      <c r="J609" s="197"/>
      <c r="K609" s="196"/>
    </row>
    <row r="610" spans="1:11">
      <c r="A610" s="196"/>
      <c r="B610" s="211" t="str">
        <f t="shared" si="45"/>
        <v/>
      </c>
      <c r="C610" s="207">
        <f t="shared" si="46"/>
        <v>0</v>
      </c>
      <c r="D610" s="207">
        <f>IF(C610=0,0,IF($E$15="",IF(C610*#REF!&lt;#REF!,#REF!,C610*#REF!),$E$15))</f>
        <v>0</v>
      </c>
      <c r="E610" s="207">
        <f t="shared" si="47"/>
        <v>0</v>
      </c>
      <c r="F610" s="208"/>
      <c r="G610" s="207">
        <f t="shared" si="48"/>
        <v>0</v>
      </c>
      <c r="H610" s="209">
        <f t="shared" si="49"/>
        <v>0</v>
      </c>
      <c r="I610" s="210"/>
      <c r="J610" s="197"/>
      <c r="K610" s="196"/>
    </row>
    <row r="611" spans="1:11">
      <c r="A611" s="196"/>
      <c r="B611" s="211" t="str">
        <f t="shared" si="45"/>
        <v/>
      </c>
      <c r="C611" s="207">
        <f t="shared" si="46"/>
        <v>0</v>
      </c>
      <c r="D611" s="207">
        <f>IF(C611=0,0,IF($E$15="",IF(C611*#REF!&lt;#REF!,#REF!,C611*#REF!),$E$15))</f>
        <v>0</v>
      </c>
      <c r="E611" s="207">
        <f t="shared" si="47"/>
        <v>0</v>
      </c>
      <c r="F611" s="208"/>
      <c r="G611" s="207">
        <f t="shared" si="48"/>
        <v>0</v>
      </c>
      <c r="H611" s="209">
        <f t="shared" si="49"/>
        <v>0</v>
      </c>
      <c r="I611" s="210"/>
      <c r="J611" s="197"/>
      <c r="K611" s="196"/>
    </row>
    <row r="612" spans="1:11">
      <c r="A612" s="196"/>
      <c r="B612" s="211" t="str">
        <f t="shared" si="45"/>
        <v/>
      </c>
      <c r="C612" s="207">
        <f t="shared" si="46"/>
        <v>0</v>
      </c>
      <c r="D612" s="207">
        <f>IF(C612=0,0,IF($E$15="",IF(C612*#REF!&lt;#REF!,#REF!,C612*#REF!),$E$15))</f>
        <v>0</v>
      </c>
      <c r="E612" s="207">
        <f t="shared" si="47"/>
        <v>0</v>
      </c>
      <c r="F612" s="208"/>
      <c r="G612" s="207">
        <f t="shared" si="48"/>
        <v>0</v>
      </c>
      <c r="H612" s="209">
        <f t="shared" si="49"/>
        <v>0</v>
      </c>
      <c r="I612" s="210"/>
      <c r="J612" s="197"/>
      <c r="K612" s="196"/>
    </row>
    <row r="613" spans="1:11">
      <c r="A613" s="196"/>
      <c r="B613" s="211" t="str">
        <f t="shared" si="45"/>
        <v/>
      </c>
      <c r="C613" s="207">
        <f t="shared" si="46"/>
        <v>0</v>
      </c>
      <c r="D613" s="207">
        <f>IF(C613=0,0,IF($E$15="",IF(C613*#REF!&lt;#REF!,#REF!,C613*#REF!),$E$15))</f>
        <v>0</v>
      </c>
      <c r="E613" s="207">
        <f t="shared" si="47"/>
        <v>0</v>
      </c>
      <c r="F613" s="208"/>
      <c r="G613" s="207">
        <f t="shared" si="48"/>
        <v>0</v>
      </c>
      <c r="H613" s="209">
        <f t="shared" si="49"/>
        <v>0</v>
      </c>
      <c r="I613" s="210"/>
      <c r="J613" s="197"/>
      <c r="K613" s="196"/>
    </row>
    <row r="614" spans="1:11">
      <c r="A614" s="196"/>
      <c r="B614" s="211" t="str">
        <f t="shared" si="45"/>
        <v/>
      </c>
      <c r="C614" s="207">
        <f t="shared" si="46"/>
        <v>0</v>
      </c>
      <c r="D614" s="207">
        <f>IF(C614=0,0,IF($E$15="",IF(C614*#REF!&lt;#REF!,#REF!,C614*#REF!),$E$15))</f>
        <v>0</v>
      </c>
      <c r="E614" s="207">
        <f t="shared" si="47"/>
        <v>0</v>
      </c>
      <c r="F614" s="208"/>
      <c r="G614" s="207">
        <f t="shared" si="48"/>
        <v>0</v>
      </c>
      <c r="H614" s="209">
        <f t="shared" si="49"/>
        <v>0</v>
      </c>
      <c r="I614" s="210"/>
      <c r="J614" s="197"/>
      <c r="K614" s="196"/>
    </row>
    <row r="615" spans="1:11">
      <c r="A615" s="196"/>
      <c r="B615" s="211" t="str">
        <f t="shared" si="45"/>
        <v/>
      </c>
      <c r="C615" s="207">
        <f t="shared" si="46"/>
        <v>0</v>
      </c>
      <c r="D615" s="207">
        <f>IF(C615=0,0,IF($E$15="",IF(C615*#REF!&lt;#REF!,#REF!,C615*#REF!),$E$15))</f>
        <v>0</v>
      </c>
      <c r="E615" s="207">
        <f t="shared" si="47"/>
        <v>0</v>
      </c>
      <c r="F615" s="208"/>
      <c r="G615" s="207">
        <f t="shared" si="48"/>
        <v>0</v>
      </c>
      <c r="H615" s="209">
        <f t="shared" si="49"/>
        <v>0</v>
      </c>
      <c r="I615" s="210"/>
      <c r="J615" s="197"/>
      <c r="K615" s="196"/>
    </row>
    <row r="616" spans="1:11">
      <c r="A616" s="196"/>
      <c r="B616" s="211" t="str">
        <f t="shared" si="45"/>
        <v/>
      </c>
      <c r="C616" s="207">
        <f t="shared" si="46"/>
        <v>0</v>
      </c>
      <c r="D616" s="207">
        <f>IF(C616=0,0,IF($E$15="",IF(C616*#REF!&lt;#REF!,#REF!,C616*#REF!),$E$15))</f>
        <v>0</v>
      </c>
      <c r="E616" s="207">
        <f t="shared" si="47"/>
        <v>0</v>
      </c>
      <c r="F616" s="208"/>
      <c r="G616" s="207">
        <f t="shared" si="48"/>
        <v>0</v>
      </c>
      <c r="H616" s="209">
        <f t="shared" si="49"/>
        <v>0</v>
      </c>
      <c r="I616" s="210"/>
      <c r="J616" s="197"/>
      <c r="K616" s="196"/>
    </row>
    <row r="617" spans="1:11">
      <c r="A617" s="196"/>
      <c r="B617" s="211" t="str">
        <f t="shared" si="45"/>
        <v/>
      </c>
      <c r="C617" s="207">
        <f t="shared" si="46"/>
        <v>0</v>
      </c>
      <c r="D617" s="207">
        <f>IF(C617=0,0,IF($E$15="",IF(C617*#REF!&lt;#REF!,#REF!,C617*#REF!),$E$15))</f>
        <v>0</v>
      </c>
      <c r="E617" s="207">
        <f t="shared" si="47"/>
        <v>0</v>
      </c>
      <c r="F617" s="208"/>
      <c r="G617" s="207">
        <f t="shared" si="48"/>
        <v>0</v>
      </c>
      <c r="H617" s="209">
        <f t="shared" si="49"/>
        <v>0</v>
      </c>
      <c r="I617" s="210"/>
      <c r="J617" s="197"/>
      <c r="K617" s="196"/>
    </row>
    <row r="618" spans="1:11">
      <c r="A618" s="196"/>
      <c r="B618" s="211" t="str">
        <f t="shared" si="45"/>
        <v/>
      </c>
      <c r="C618" s="207">
        <f t="shared" si="46"/>
        <v>0</v>
      </c>
      <c r="D618" s="207">
        <f>IF(C618=0,0,IF($E$15="",IF(C618*#REF!&lt;#REF!,#REF!,C618*#REF!),$E$15))</f>
        <v>0</v>
      </c>
      <c r="E618" s="207">
        <f t="shared" si="47"/>
        <v>0</v>
      </c>
      <c r="F618" s="208"/>
      <c r="G618" s="207">
        <f t="shared" si="48"/>
        <v>0</v>
      </c>
      <c r="H618" s="209">
        <f t="shared" si="49"/>
        <v>0</v>
      </c>
      <c r="I618" s="210"/>
      <c r="J618" s="197"/>
      <c r="K618" s="196"/>
    </row>
    <row r="619" spans="1:11">
      <c r="A619" s="196"/>
      <c r="B619" s="211" t="str">
        <f t="shared" si="45"/>
        <v/>
      </c>
      <c r="C619" s="207">
        <f t="shared" si="46"/>
        <v>0</v>
      </c>
      <c r="D619" s="207">
        <f>IF(C619=0,0,IF($E$15="",IF(C619*#REF!&lt;#REF!,#REF!,C619*#REF!),$E$15))</f>
        <v>0</v>
      </c>
      <c r="E619" s="207">
        <f t="shared" si="47"/>
        <v>0</v>
      </c>
      <c r="F619" s="208"/>
      <c r="G619" s="207">
        <f t="shared" si="48"/>
        <v>0</v>
      </c>
      <c r="H619" s="209">
        <f t="shared" si="49"/>
        <v>0</v>
      </c>
      <c r="I619" s="210"/>
      <c r="J619" s="197"/>
      <c r="K619" s="196"/>
    </row>
    <row r="620" spans="1:11">
      <c r="A620" s="196"/>
      <c r="B620" s="211" t="str">
        <f t="shared" si="45"/>
        <v/>
      </c>
      <c r="C620" s="207">
        <f t="shared" si="46"/>
        <v>0</v>
      </c>
      <c r="D620" s="207">
        <f>IF(C620=0,0,IF($E$15="",IF(C620*#REF!&lt;#REF!,#REF!,C620*#REF!),$E$15))</f>
        <v>0</v>
      </c>
      <c r="E620" s="207">
        <f t="shared" si="47"/>
        <v>0</v>
      </c>
      <c r="F620" s="208"/>
      <c r="G620" s="207">
        <f t="shared" si="48"/>
        <v>0</v>
      </c>
      <c r="H620" s="209">
        <f t="shared" si="49"/>
        <v>0</v>
      </c>
      <c r="I620" s="210"/>
      <c r="J620" s="197"/>
      <c r="K620" s="196"/>
    </row>
    <row r="621" spans="1:11">
      <c r="A621" s="196"/>
      <c r="B621" s="211" t="str">
        <f t="shared" si="45"/>
        <v/>
      </c>
      <c r="C621" s="207">
        <f t="shared" si="46"/>
        <v>0</v>
      </c>
      <c r="D621" s="207">
        <f>IF(C621=0,0,IF($E$15="",IF(C621*#REF!&lt;#REF!,#REF!,C621*#REF!),$E$15))</f>
        <v>0</v>
      </c>
      <c r="E621" s="207">
        <f t="shared" si="47"/>
        <v>0</v>
      </c>
      <c r="F621" s="208"/>
      <c r="G621" s="207">
        <f t="shared" si="48"/>
        <v>0</v>
      </c>
      <c r="H621" s="209">
        <f t="shared" si="49"/>
        <v>0</v>
      </c>
      <c r="I621" s="210"/>
      <c r="J621" s="197"/>
      <c r="K621" s="196"/>
    </row>
    <row r="622" spans="1:11">
      <c r="A622" s="196"/>
      <c r="B622" s="211" t="str">
        <f t="shared" si="45"/>
        <v/>
      </c>
      <c r="C622" s="207">
        <f t="shared" si="46"/>
        <v>0</v>
      </c>
      <c r="D622" s="207">
        <f>IF(C622=0,0,IF($E$15="",IF(C622*#REF!&lt;#REF!,#REF!,C622*#REF!),$E$15))</f>
        <v>0</v>
      </c>
      <c r="E622" s="207">
        <f t="shared" si="47"/>
        <v>0</v>
      </c>
      <c r="F622" s="208"/>
      <c r="G622" s="207">
        <f t="shared" si="48"/>
        <v>0</v>
      </c>
      <c r="H622" s="209">
        <f t="shared" si="49"/>
        <v>0</v>
      </c>
      <c r="I622" s="210"/>
      <c r="J622" s="197"/>
      <c r="K622" s="196"/>
    </row>
    <row r="623" spans="1:11">
      <c r="A623" s="196"/>
      <c r="B623" s="211" t="str">
        <f t="shared" si="45"/>
        <v/>
      </c>
      <c r="C623" s="207">
        <f t="shared" si="46"/>
        <v>0</v>
      </c>
      <c r="D623" s="207">
        <f>IF(C623=0,0,IF($E$15="",IF(C623*#REF!&lt;#REF!,#REF!,C623*#REF!),$E$15))</f>
        <v>0</v>
      </c>
      <c r="E623" s="207">
        <f t="shared" si="47"/>
        <v>0</v>
      </c>
      <c r="F623" s="208"/>
      <c r="G623" s="207">
        <f t="shared" si="48"/>
        <v>0</v>
      </c>
      <c r="H623" s="209">
        <f t="shared" si="49"/>
        <v>0</v>
      </c>
      <c r="I623" s="210"/>
      <c r="J623" s="197"/>
      <c r="K623" s="196"/>
    </row>
    <row r="624" spans="1:11">
      <c r="A624" s="196"/>
      <c r="B624" s="211" t="str">
        <f t="shared" si="45"/>
        <v/>
      </c>
      <c r="C624" s="207">
        <f t="shared" si="46"/>
        <v>0</v>
      </c>
      <c r="D624" s="207">
        <f>IF(C624=0,0,IF($E$15="",IF(C624*#REF!&lt;#REF!,#REF!,C624*#REF!),$E$15))</f>
        <v>0</v>
      </c>
      <c r="E624" s="207">
        <f t="shared" si="47"/>
        <v>0</v>
      </c>
      <c r="F624" s="208"/>
      <c r="G624" s="207">
        <f t="shared" si="48"/>
        <v>0</v>
      </c>
      <c r="H624" s="209">
        <f t="shared" si="49"/>
        <v>0</v>
      </c>
      <c r="I624" s="210"/>
      <c r="J624" s="197"/>
      <c r="K624" s="196"/>
    </row>
    <row r="625" spans="1:11">
      <c r="A625" s="196"/>
      <c r="B625" s="211" t="str">
        <f t="shared" si="45"/>
        <v/>
      </c>
      <c r="C625" s="207">
        <f t="shared" si="46"/>
        <v>0</v>
      </c>
      <c r="D625" s="207">
        <f>IF(C625=0,0,IF($E$15="",IF(C625*#REF!&lt;#REF!,#REF!,C625*#REF!),$E$15))</f>
        <v>0</v>
      </c>
      <c r="E625" s="207">
        <f t="shared" si="47"/>
        <v>0</v>
      </c>
      <c r="F625" s="208"/>
      <c r="G625" s="207">
        <f t="shared" si="48"/>
        <v>0</v>
      </c>
      <c r="H625" s="209">
        <f t="shared" si="49"/>
        <v>0</v>
      </c>
      <c r="I625" s="210"/>
      <c r="J625" s="197"/>
      <c r="K625" s="196"/>
    </row>
    <row r="626" spans="1:11">
      <c r="A626" s="196"/>
      <c r="B626" s="211" t="str">
        <f t="shared" si="45"/>
        <v/>
      </c>
      <c r="C626" s="207">
        <f t="shared" si="46"/>
        <v>0</v>
      </c>
      <c r="D626" s="207">
        <f>IF(C626=0,0,IF($E$15="",IF(C626*#REF!&lt;#REF!,#REF!,C626*#REF!),$E$15))</f>
        <v>0</v>
      </c>
      <c r="E626" s="207">
        <f t="shared" si="47"/>
        <v>0</v>
      </c>
      <c r="F626" s="208"/>
      <c r="G626" s="207">
        <f t="shared" si="48"/>
        <v>0</v>
      </c>
      <c r="H626" s="209">
        <f t="shared" si="49"/>
        <v>0</v>
      </c>
      <c r="I626" s="210"/>
      <c r="J626" s="197"/>
      <c r="K626" s="196"/>
    </row>
    <row r="627" spans="1:11">
      <c r="A627" s="196"/>
      <c r="B627" s="211" t="str">
        <f t="shared" si="45"/>
        <v/>
      </c>
      <c r="C627" s="207">
        <f t="shared" si="46"/>
        <v>0</v>
      </c>
      <c r="D627" s="207">
        <f>IF(C627=0,0,IF($E$15="",IF(C627*#REF!&lt;#REF!,#REF!,C627*#REF!),$E$15))</f>
        <v>0</v>
      </c>
      <c r="E627" s="207">
        <f t="shared" si="47"/>
        <v>0</v>
      </c>
      <c r="F627" s="208"/>
      <c r="G627" s="207">
        <f t="shared" si="48"/>
        <v>0</v>
      </c>
      <c r="H627" s="209">
        <f t="shared" si="49"/>
        <v>0</v>
      </c>
      <c r="I627" s="210"/>
      <c r="J627" s="197"/>
      <c r="K627" s="196"/>
    </row>
    <row r="628" spans="1:11">
      <c r="A628" s="196"/>
      <c r="B628" s="211" t="str">
        <f t="shared" si="45"/>
        <v/>
      </c>
      <c r="C628" s="207">
        <f t="shared" si="46"/>
        <v>0</v>
      </c>
      <c r="D628" s="207">
        <f>IF(C628=0,0,IF($E$15="",IF(C628*#REF!&lt;#REF!,#REF!,C628*#REF!),$E$15))</f>
        <v>0</v>
      </c>
      <c r="E628" s="207">
        <f t="shared" si="47"/>
        <v>0</v>
      </c>
      <c r="F628" s="208"/>
      <c r="G628" s="207">
        <f t="shared" si="48"/>
        <v>0</v>
      </c>
      <c r="H628" s="209">
        <f t="shared" si="49"/>
        <v>0</v>
      </c>
      <c r="I628" s="210"/>
      <c r="J628" s="197"/>
      <c r="K628" s="196"/>
    </row>
    <row r="629" spans="1:11">
      <c r="A629" s="196"/>
      <c r="B629" s="211" t="str">
        <f t="shared" ref="B629:B692" si="50">IF(H628&lt;=0,"",B628+1)</f>
        <v/>
      </c>
      <c r="C629" s="207">
        <f t="shared" ref="C629:C692" si="51">H628</f>
        <v>0</v>
      </c>
      <c r="D629" s="207">
        <f>IF(C629=0,0,IF($E$15="",IF(C629*#REF!&lt;#REF!,#REF!,C629*#REF!),$E$15))</f>
        <v>0</v>
      </c>
      <c r="E629" s="207">
        <f t="shared" si="47"/>
        <v>0</v>
      </c>
      <c r="F629" s="208"/>
      <c r="G629" s="207">
        <f t="shared" si="48"/>
        <v>0</v>
      </c>
      <c r="H629" s="209">
        <f t="shared" si="49"/>
        <v>0</v>
      </c>
      <c r="I629" s="210"/>
      <c r="J629" s="197"/>
      <c r="K629" s="196"/>
    </row>
    <row r="630" spans="1:11">
      <c r="A630" s="196"/>
      <c r="B630" s="211" t="str">
        <f t="shared" si="50"/>
        <v/>
      </c>
      <c r="C630" s="207">
        <f t="shared" si="51"/>
        <v>0</v>
      </c>
      <c r="D630" s="207">
        <f>IF(C630=0,0,IF($E$15="",IF(C630*#REF!&lt;#REF!,#REF!,C630*#REF!),$E$15))</f>
        <v>0</v>
      </c>
      <c r="E630" s="207">
        <f t="shared" si="47"/>
        <v>0</v>
      </c>
      <c r="F630" s="208"/>
      <c r="G630" s="207">
        <f t="shared" si="48"/>
        <v>0</v>
      </c>
      <c r="H630" s="209">
        <f t="shared" si="49"/>
        <v>0</v>
      </c>
      <c r="I630" s="210"/>
      <c r="J630" s="197"/>
      <c r="K630" s="196"/>
    </row>
    <row r="631" spans="1:11">
      <c r="A631" s="196"/>
      <c r="B631" s="211" t="str">
        <f t="shared" si="50"/>
        <v/>
      </c>
      <c r="C631" s="207">
        <f t="shared" si="51"/>
        <v>0</v>
      </c>
      <c r="D631" s="207">
        <f>IF(C631=0,0,IF($E$15="",IF(C631*#REF!&lt;#REF!,#REF!,C631*#REF!),$E$15))</f>
        <v>0</v>
      </c>
      <c r="E631" s="207">
        <f t="shared" si="47"/>
        <v>0</v>
      </c>
      <c r="F631" s="208"/>
      <c r="G631" s="207">
        <f t="shared" si="48"/>
        <v>0</v>
      </c>
      <c r="H631" s="209">
        <f t="shared" si="49"/>
        <v>0</v>
      </c>
      <c r="I631" s="210"/>
      <c r="J631" s="197"/>
      <c r="K631" s="196"/>
    </row>
    <row r="632" spans="1:11">
      <c r="A632" s="196"/>
      <c r="B632" s="211" t="str">
        <f t="shared" si="50"/>
        <v/>
      </c>
      <c r="C632" s="207">
        <f t="shared" si="51"/>
        <v>0</v>
      </c>
      <c r="D632" s="207">
        <f>IF(C632=0,0,IF($E$15="",IF(C632*#REF!&lt;#REF!,#REF!,C632*#REF!),$E$15))</f>
        <v>0</v>
      </c>
      <c r="E632" s="207">
        <f t="shared" si="47"/>
        <v>0</v>
      </c>
      <c r="F632" s="208"/>
      <c r="G632" s="207">
        <f t="shared" si="48"/>
        <v>0</v>
      </c>
      <c r="H632" s="209">
        <f t="shared" si="49"/>
        <v>0</v>
      </c>
      <c r="I632" s="210"/>
      <c r="J632" s="197"/>
      <c r="K632" s="196"/>
    </row>
    <row r="633" spans="1:11">
      <c r="A633" s="196"/>
      <c r="B633" s="211" t="str">
        <f t="shared" si="50"/>
        <v/>
      </c>
      <c r="C633" s="207">
        <f t="shared" si="51"/>
        <v>0</v>
      </c>
      <c r="D633" s="207">
        <f>IF(C633=0,0,IF($E$15="",IF(C633*#REF!&lt;#REF!,#REF!,C633*#REF!),$E$15))</f>
        <v>0</v>
      </c>
      <c r="E633" s="207">
        <f t="shared" si="47"/>
        <v>0</v>
      </c>
      <c r="F633" s="208"/>
      <c r="G633" s="207">
        <f t="shared" si="48"/>
        <v>0</v>
      </c>
      <c r="H633" s="209">
        <f t="shared" si="49"/>
        <v>0</v>
      </c>
      <c r="I633" s="210"/>
      <c r="J633" s="197"/>
      <c r="K633" s="196"/>
    </row>
    <row r="634" spans="1:11">
      <c r="A634" s="196"/>
      <c r="B634" s="211" t="str">
        <f t="shared" si="50"/>
        <v/>
      </c>
      <c r="C634" s="207">
        <f t="shared" si="51"/>
        <v>0</v>
      </c>
      <c r="D634" s="207">
        <f>IF(C634=0,0,IF($E$15="",IF(C634*#REF!&lt;#REF!,#REF!,C634*#REF!),$E$15))</f>
        <v>0</v>
      </c>
      <c r="E634" s="207">
        <f t="shared" si="47"/>
        <v>0</v>
      </c>
      <c r="F634" s="208"/>
      <c r="G634" s="207">
        <f t="shared" si="48"/>
        <v>0</v>
      </c>
      <c r="H634" s="209">
        <f t="shared" si="49"/>
        <v>0</v>
      </c>
      <c r="I634" s="210"/>
      <c r="J634" s="197"/>
      <c r="K634" s="196"/>
    </row>
    <row r="635" spans="1:11">
      <c r="A635" s="196"/>
      <c r="B635" s="211" t="str">
        <f t="shared" si="50"/>
        <v/>
      </c>
      <c r="C635" s="207">
        <f t="shared" si="51"/>
        <v>0</v>
      </c>
      <c r="D635" s="207">
        <f>IF(C635=0,0,IF($E$15="",IF(C635*#REF!&lt;#REF!,#REF!,C635*#REF!),$E$15))</f>
        <v>0</v>
      </c>
      <c r="E635" s="207">
        <f t="shared" si="47"/>
        <v>0</v>
      </c>
      <c r="F635" s="208"/>
      <c r="G635" s="207">
        <f t="shared" si="48"/>
        <v>0</v>
      </c>
      <c r="H635" s="209">
        <f t="shared" si="49"/>
        <v>0</v>
      </c>
      <c r="I635" s="210"/>
      <c r="J635" s="197"/>
      <c r="K635" s="196"/>
    </row>
    <row r="636" spans="1:11">
      <c r="A636" s="196"/>
      <c r="B636" s="211" t="str">
        <f t="shared" si="50"/>
        <v/>
      </c>
      <c r="C636" s="207">
        <f t="shared" si="51"/>
        <v>0</v>
      </c>
      <c r="D636" s="207">
        <f>IF(C636=0,0,IF($E$15="",IF(C636*#REF!&lt;#REF!,#REF!,C636*#REF!),$E$15))</f>
        <v>0</v>
      </c>
      <c r="E636" s="207">
        <f t="shared" si="47"/>
        <v>0</v>
      </c>
      <c r="F636" s="208"/>
      <c r="G636" s="207">
        <f t="shared" si="48"/>
        <v>0</v>
      </c>
      <c r="H636" s="209">
        <f t="shared" si="49"/>
        <v>0</v>
      </c>
      <c r="I636" s="210"/>
      <c r="J636" s="197"/>
      <c r="K636" s="196"/>
    </row>
    <row r="637" spans="1:11">
      <c r="A637" s="196"/>
      <c r="B637" s="211" t="str">
        <f t="shared" si="50"/>
        <v/>
      </c>
      <c r="C637" s="207">
        <f t="shared" si="51"/>
        <v>0</v>
      </c>
      <c r="D637" s="207">
        <f>IF(C637=0,0,IF($E$15="",IF(C637*#REF!&lt;#REF!,#REF!,C637*#REF!),$E$15))</f>
        <v>0</v>
      </c>
      <c r="E637" s="207">
        <f t="shared" si="47"/>
        <v>0</v>
      </c>
      <c r="F637" s="208"/>
      <c r="G637" s="207">
        <f t="shared" si="48"/>
        <v>0</v>
      </c>
      <c r="H637" s="209">
        <f t="shared" si="49"/>
        <v>0</v>
      </c>
      <c r="I637" s="210"/>
      <c r="J637" s="197"/>
      <c r="K637" s="196"/>
    </row>
    <row r="638" spans="1:11">
      <c r="A638" s="196"/>
      <c r="B638" s="211" t="str">
        <f t="shared" si="50"/>
        <v/>
      </c>
      <c r="C638" s="207">
        <f t="shared" si="51"/>
        <v>0</v>
      </c>
      <c r="D638" s="207">
        <f>IF(C638=0,0,IF($E$15="",IF(C638*#REF!&lt;#REF!,#REF!,C638*#REF!),$E$15))</f>
        <v>0</v>
      </c>
      <c r="E638" s="207">
        <f t="shared" si="47"/>
        <v>0</v>
      </c>
      <c r="F638" s="208"/>
      <c r="G638" s="207">
        <f t="shared" si="48"/>
        <v>0</v>
      </c>
      <c r="H638" s="209">
        <f t="shared" si="49"/>
        <v>0</v>
      </c>
      <c r="I638" s="210"/>
      <c r="J638" s="197"/>
      <c r="K638" s="196"/>
    </row>
    <row r="639" spans="1:11">
      <c r="A639" s="196"/>
      <c r="B639" s="211" t="str">
        <f t="shared" si="50"/>
        <v/>
      </c>
      <c r="C639" s="207">
        <f t="shared" si="51"/>
        <v>0</v>
      </c>
      <c r="D639" s="207">
        <f>IF(C639=0,0,IF($E$15="",IF(C639*#REF!&lt;#REF!,#REF!,C639*#REF!),$E$15))</f>
        <v>0</v>
      </c>
      <c r="E639" s="207">
        <f t="shared" si="47"/>
        <v>0</v>
      </c>
      <c r="F639" s="208"/>
      <c r="G639" s="207">
        <f t="shared" si="48"/>
        <v>0</v>
      </c>
      <c r="H639" s="209">
        <f t="shared" si="49"/>
        <v>0</v>
      </c>
      <c r="I639" s="210"/>
      <c r="J639" s="197"/>
      <c r="K639" s="196"/>
    </row>
    <row r="640" spans="1:11">
      <c r="A640" s="196"/>
      <c r="B640" s="211" t="str">
        <f t="shared" si="50"/>
        <v/>
      </c>
      <c r="C640" s="207">
        <f t="shared" si="51"/>
        <v>0</v>
      </c>
      <c r="D640" s="207">
        <f>IF(C640=0,0,IF($E$15="",IF(C640*#REF!&lt;#REF!,#REF!,C640*#REF!),$E$15))</f>
        <v>0</v>
      </c>
      <c r="E640" s="207">
        <f t="shared" si="47"/>
        <v>0</v>
      </c>
      <c r="F640" s="208"/>
      <c r="G640" s="207">
        <f t="shared" si="48"/>
        <v>0</v>
      </c>
      <c r="H640" s="209">
        <f t="shared" si="49"/>
        <v>0</v>
      </c>
      <c r="I640" s="210"/>
      <c r="J640" s="197"/>
      <c r="K640" s="196"/>
    </row>
    <row r="641" spans="1:11">
      <c r="A641" s="196"/>
      <c r="B641" s="211" t="str">
        <f t="shared" si="50"/>
        <v/>
      </c>
      <c r="C641" s="207">
        <f t="shared" si="51"/>
        <v>0</v>
      </c>
      <c r="D641" s="207">
        <f>IF(C641=0,0,IF($E$15="",IF(C641*#REF!&lt;#REF!,#REF!,C641*#REF!),$E$15))</f>
        <v>0</v>
      </c>
      <c r="E641" s="207">
        <f t="shared" si="47"/>
        <v>0</v>
      </c>
      <c r="F641" s="208"/>
      <c r="G641" s="207">
        <f t="shared" si="48"/>
        <v>0</v>
      </c>
      <c r="H641" s="209">
        <f t="shared" si="49"/>
        <v>0</v>
      </c>
      <c r="I641" s="210"/>
      <c r="J641" s="197"/>
      <c r="K641" s="196"/>
    </row>
    <row r="642" spans="1:11">
      <c r="A642" s="196"/>
      <c r="B642" s="211" t="str">
        <f t="shared" si="50"/>
        <v/>
      </c>
      <c r="C642" s="207">
        <f t="shared" si="51"/>
        <v>0</v>
      </c>
      <c r="D642" s="207">
        <f>IF(C642=0,0,IF($E$15="",IF(C642*#REF!&lt;#REF!,#REF!,C642*#REF!),$E$15))</f>
        <v>0</v>
      </c>
      <c r="E642" s="207">
        <f t="shared" si="47"/>
        <v>0</v>
      </c>
      <c r="F642" s="208"/>
      <c r="G642" s="207">
        <f t="shared" si="48"/>
        <v>0</v>
      </c>
      <c r="H642" s="209">
        <f t="shared" si="49"/>
        <v>0</v>
      </c>
      <c r="I642" s="210"/>
      <c r="J642" s="197"/>
      <c r="K642" s="196"/>
    </row>
    <row r="643" spans="1:11">
      <c r="A643" s="196"/>
      <c r="B643" s="211" t="str">
        <f t="shared" si="50"/>
        <v/>
      </c>
      <c r="C643" s="207">
        <f t="shared" si="51"/>
        <v>0</v>
      </c>
      <c r="D643" s="207">
        <f>IF(C643=0,0,IF($E$15="",IF(C643*#REF!&lt;#REF!,#REF!,C643*#REF!),$E$15))</f>
        <v>0</v>
      </c>
      <c r="E643" s="207">
        <f t="shared" si="47"/>
        <v>0</v>
      </c>
      <c r="F643" s="208"/>
      <c r="G643" s="207">
        <f t="shared" si="48"/>
        <v>0</v>
      </c>
      <c r="H643" s="209">
        <f t="shared" si="49"/>
        <v>0</v>
      </c>
      <c r="I643" s="210"/>
      <c r="J643" s="197"/>
      <c r="K643" s="196"/>
    </row>
    <row r="644" spans="1:11">
      <c r="A644" s="196"/>
      <c r="B644" s="211" t="str">
        <f t="shared" si="50"/>
        <v/>
      </c>
      <c r="C644" s="207">
        <f t="shared" si="51"/>
        <v>0</v>
      </c>
      <c r="D644" s="207">
        <f>IF(C644=0,0,IF($E$15="",IF(C644*#REF!&lt;#REF!,#REF!,C644*#REF!),$E$15))</f>
        <v>0</v>
      </c>
      <c r="E644" s="207">
        <f t="shared" si="47"/>
        <v>0</v>
      </c>
      <c r="F644" s="208"/>
      <c r="G644" s="207">
        <f t="shared" si="48"/>
        <v>0</v>
      </c>
      <c r="H644" s="209">
        <f t="shared" si="49"/>
        <v>0</v>
      </c>
      <c r="I644" s="210"/>
      <c r="J644" s="197"/>
      <c r="K644" s="196"/>
    </row>
    <row r="645" spans="1:11">
      <c r="A645" s="196"/>
      <c r="B645" s="211" t="str">
        <f t="shared" si="50"/>
        <v/>
      </c>
      <c r="C645" s="207">
        <f t="shared" si="51"/>
        <v>0</v>
      </c>
      <c r="D645" s="207">
        <f>IF(C645=0,0,IF($E$15="",IF(C645*#REF!&lt;#REF!,#REF!,C645*#REF!),$E$15))</f>
        <v>0</v>
      </c>
      <c r="E645" s="207">
        <f t="shared" si="47"/>
        <v>0</v>
      </c>
      <c r="F645" s="208"/>
      <c r="G645" s="207">
        <f t="shared" si="48"/>
        <v>0</v>
      </c>
      <c r="H645" s="209">
        <f t="shared" si="49"/>
        <v>0</v>
      </c>
      <c r="I645" s="210"/>
      <c r="J645" s="197"/>
      <c r="K645" s="196"/>
    </row>
    <row r="646" spans="1:11">
      <c r="A646" s="196"/>
      <c r="B646" s="211" t="str">
        <f t="shared" si="50"/>
        <v/>
      </c>
      <c r="C646" s="207">
        <f t="shared" si="51"/>
        <v>0</v>
      </c>
      <c r="D646" s="207">
        <f>IF(C646=0,0,IF($E$15="",IF(C646*#REF!&lt;#REF!,#REF!,C646*#REF!),$E$15))</f>
        <v>0</v>
      </c>
      <c r="E646" s="207">
        <f t="shared" si="47"/>
        <v>0</v>
      </c>
      <c r="F646" s="208"/>
      <c r="G646" s="207">
        <f t="shared" si="48"/>
        <v>0</v>
      </c>
      <c r="H646" s="209">
        <f t="shared" si="49"/>
        <v>0</v>
      </c>
      <c r="I646" s="210"/>
      <c r="J646" s="197"/>
      <c r="K646" s="196"/>
    </row>
    <row r="647" spans="1:11">
      <c r="A647" s="196"/>
      <c r="B647" s="211" t="str">
        <f t="shared" si="50"/>
        <v/>
      </c>
      <c r="C647" s="207">
        <f t="shared" si="51"/>
        <v>0</v>
      </c>
      <c r="D647" s="207">
        <f>IF(C647=0,0,IF($E$15="",IF(C647*#REF!&lt;#REF!,#REF!,C647*#REF!),$E$15))</f>
        <v>0</v>
      </c>
      <c r="E647" s="207">
        <f t="shared" si="47"/>
        <v>0</v>
      </c>
      <c r="F647" s="208"/>
      <c r="G647" s="207">
        <f t="shared" si="48"/>
        <v>0</v>
      </c>
      <c r="H647" s="209">
        <f t="shared" si="49"/>
        <v>0</v>
      </c>
      <c r="I647" s="210"/>
      <c r="J647" s="197"/>
      <c r="K647" s="196"/>
    </row>
    <row r="648" spans="1:11">
      <c r="A648" s="196"/>
      <c r="B648" s="211" t="str">
        <f t="shared" si="50"/>
        <v/>
      </c>
      <c r="C648" s="207">
        <f t="shared" si="51"/>
        <v>0</v>
      </c>
      <c r="D648" s="207">
        <f>IF(C648=0,0,IF($E$15="",IF(C648*#REF!&lt;#REF!,#REF!,C648*#REF!),$E$15))</f>
        <v>0</v>
      </c>
      <c r="E648" s="207">
        <f t="shared" si="47"/>
        <v>0</v>
      </c>
      <c r="F648" s="208"/>
      <c r="G648" s="207">
        <f t="shared" si="48"/>
        <v>0</v>
      </c>
      <c r="H648" s="209">
        <f t="shared" si="49"/>
        <v>0</v>
      </c>
      <c r="I648" s="210"/>
      <c r="J648" s="197"/>
      <c r="K648" s="196"/>
    </row>
    <row r="649" spans="1:11">
      <c r="A649" s="196"/>
      <c r="B649" s="211" t="str">
        <f t="shared" si="50"/>
        <v/>
      </c>
      <c r="C649" s="207">
        <f t="shared" si="51"/>
        <v>0</v>
      </c>
      <c r="D649" s="207">
        <f>IF(C649=0,0,IF($E$15="",IF(C649*#REF!&lt;#REF!,#REF!,C649*#REF!),$E$15))</f>
        <v>0</v>
      </c>
      <c r="E649" s="207">
        <f t="shared" si="47"/>
        <v>0</v>
      </c>
      <c r="F649" s="208"/>
      <c r="G649" s="207">
        <f t="shared" si="48"/>
        <v>0</v>
      </c>
      <c r="H649" s="209">
        <f t="shared" si="49"/>
        <v>0</v>
      </c>
      <c r="I649" s="210"/>
      <c r="J649" s="197"/>
      <c r="K649" s="196"/>
    </row>
    <row r="650" spans="1:11">
      <c r="A650" s="196"/>
      <c r="B650" s="211" t="str">
        <f t="shared" si="50"/>
        <v/>
      </c>
      <c r="C650" s="207">
        <f t="shared" si="51"/>
        <v>0</v>
      </c>
      <c r="D650" s="207">
        <f>IF(C650=0,0,IF($E$15="",IF(C650*#REF!&lt;#REF!,#REF!,C650*#REF!),$E$15))</f>
        <v>0</v>
      </c>
      <c r="E650" s="207">
        <f t="shared" si="47"/>
        <v>0</v>
      </c>
      <c r="F650" s="208"/>
      <c r="G650" s="207">
        <f t="shared" si="48"/>
        <v>0</v>
      </c>
      <c r="H650" s="209">
        <f t="shared" si="49"/>
        <v>0</v>
      </c>
      <c r="I650" s="210"/>
      <c r="J650" s="197"/>
      <c r="K650" s="196"/>
    </row>
    <row r="651" spans="1:11">
      <c r="A651" s="196"/>
      <c r="B651" s="211" t="str">
        <f t="shared" si="50"/>
        <v/>
      </c>
      <c r="C651" s="207">
        <f t="shared" si="51"/>
        <v>0</v>
      </c>
      <c r="D651" s="207">
        <f>IF(C651=0,0,IF($E$15="",IF(C651*#REF!&lt;#REF!,#REF!,C651*#REF!),$E$15))</f>
        <v>0</v>
      </c>
      <c r="E651" s="207">
        <f t="shared" si="47"/>
        <v>0</v>
      </c>
      <c r="F651" s="208"/>
      <c r="G651" s="207">
        <f t="shared" si="48"/>
        <v>0</v>
      </c>
      <c r="H651" s="209">
        <f t="shared" si="49"/>
        <v>0</v>
      </c>
      <c r="I651" s="210"/>
      <c r="J651" s="197"/>
      <c r="K651" s="196"/>
    </row>
    <row r="652" spans="1:11">
      <c r="A652" s="196"/>
      <c r="B652" s="211" t="str">
        <f t="shared" si="50"/>
        <v/>
      </c>
      <c r="C652" s="207">
        <f t="shared" si="51"/>
        <v>0</v>
      </c>
      <c r="D652" s="207">
        <f>IF(C652=0,0,IF($E$15="",IF(C652*#REF!&lt;#REF!,#REF!,C652*#REF!),$E$15))</f>
        <v>0</v>
      </c>
      <c r="E652" s="207">
        <f t="shared" si="47"/>
        <v>0</v>
      </c>
      <c r="F652" s="208"/>
      <c r="G652" s="207">
        <f t="shared" si="48"/>
        <v>0</v>
      </c>
      <c r="H652" s="209">
        <f t="shared" si="49"/>
        <v>0</v>
      </c>
      <c r="I652" s="210"/>
      <c r="J652" s="197"/>
      <c r="K652" s="196"/>
    </row>
    <row r="653" spans="1:11">
      <c r="A653" s="196"/>
      <c r="B653" s="211" t="str">
        <f t="shared" si="50"/>
        <v/>
      </c>
      <c r="C653" s="207">
        <f t="shared" si="51"/>
        <v>0</v>
      </c>
      <c r="D653" s="207">
        <f>IF(C653=0,0,IF($E$15="",IF(C653*#REF!&lt;#REF!,#REF!,C653*#REF!),$E$15))</f>
        <v>0</v>
      </c>
      <c r="E653" s="207">
        <f t="shared" si="47"/>
        <v>0</v>
      </c>
      <c r="F653" s="208"/>
      <c r="G653" s="207">
        <f t="shared" si="48"/>
        <v>0</v>
      </c>
      <c r="H653" s="209">
        <f t="shared" si="49"/>
        <v>0</v>
      </c>
      <c r="I653" s="210"/>
      <c r="J653" s="197"/>
      <c r="K653" s="196"/>
    </row>
    <row r="654" spans="1:11">
      <c r="A654" s="196"/>
      <c r="B654" s="211" t="str">
        <f t="shared" si="50"/>
        <v/>
      </c>
      <c r="C654" s="207">
        <f t="shared" si="51"/>
        <v>0</v>
      </c>
      <c r="D654" s="207">
        <f>IF(C654=0,0,IF($E$15="",IF(C654*#REF!&lt;#REF!,#REF!,C654*#REF!),$E$15))</f>
        <v>0</v>
      </c>
      <c r="E654" s="207">
        <f t="shared" si="47"/>
        <v>0</v>
      </c>
      <c r="F654" s="208"/>
      <c r="G654" s="207">
        <f t="shared" si="48"/>
        <v>0</v>
      </c>
      <c r="H654" s="209">
        <f t="shared" si="49"/>
        <v>0</v>
      </c>
      <c r="I654" s="210"/>
      <c r="J654" s="197"/>
      <c r="K654" s="196"/>
    </row>
    <row r="655" spans="1:11">
      <c r="A655" s="196"/>
      <c r="B655" s="211" t="str">
        <f t="shared" si="50"/>
        <v/>
      </c>
      <c r="C655" s="207">
        <f t="shared" si="51"/>
        <v>0</v>
      </c>
      <c r="D655" s="207">
        <f>IF(C655=0,0,IF($E$15="",IF(C655*#REF!&lt;#REF!,#REF!,C655*#REF!),$E$15))</f>
        <v>0</v>
      </c>
      <c r="E655" s="207">
        <f t="shared" si="47"/>
        <v>0</v>
      </c>
      <c r="F655" s="208"/>
      <c r="G655" s="207">
        <f t="shared" si="48"/>
        <v>0</v>
      </c>
      <c r="H655" s="209">
        <f t="shared" si="49"/>
        <v>0</v>
      </c>
      <c r="I655" s="210"/>
      <c r="J655" s="197"/>
      <c r="K655" s="196"/>
    </row>
    <row r="656" spans="1:11">
      <c r="A656" s="196"/>
      <c r="B656" s="211" t="str">
        <f t="shared" si="50"/>
        <v/>
      </c>
      <c r="C656" s="207">
        <f t="shared" si="51"/>
        <v>0</v>
      </c>
      <c r="D656" s="207">
        <f>IF(C656=0,0,IF($E$15="",IF(C656*#REF!&lt;#REF!,#REF!,C656*#REF!),$E$15))</f>
        <v>0</v>
      </c>
      <c r="E656" s="207">
        <f t="shared" si="47"/>
        <v>0</v>
      </c>
      <c r="F656" s="208"/>
      <c r="G656" s="207">
        <f t="shared" si="48"/>
        <v>0</v>
      </c>
      <c r="H656" s="209">
        <f t="shared" si="49"/>
        <v>0</v>
      </c>
      <c r="I656" s="210"/>
      <c r="J656" s="197"/>
      <c r="K656" s="196"/>
    </row>
    <row r="657" spans="1:11">
      <c r="A657" s="196"/>
      <c r="B657" s="211" t="str">
        <f t="shared" si="50"/>
        <v/>
      </c>
      <c r="C657" s="207">
        <f t="shared" si="51"/>
        <v>0</v>
      </c>
      <c r="D657" s="207">
        <f>IF(C657=0,0,IF($E$15="",IF(C657*#REF!&lt;#REF!,#REF!,C657*#REF!),$E$15))</f>
        <v>0</v>
      </c>
      <c r="E657" s="207">
        <f t="shared" si="47"/>
        <v>0</v>
      </c>
      <c r="F657" s="208"/>
      <c r="G657" s="207">
        <f t="shared" si="48"/>
        <v>0</v>
      </c>
      <c r="H657" s="209">
        <f t="shared" si="49"/>
        <v>0</v>
      </c>
      <c r="I657" s="210"/>
      <c r="J657" s="197"/>
      <c r="K657" s="196"/>
    </row>
    <row r="658" spans="1:11">
      <c r="A658" s="196"/>
      <c r="B658" s="211" t="str">
        <f t="shared" si="50"/>
        <v/>
      </c>
      <c r="C658" s="207">
        <f t="shared" si="51"/>
        <v>0</v>
      </c>
      <c r="D658" s="207">
        <f>IF(C658=0,0,IF($E$15="",IF(C658*#REF!&lt;#REF!,#REF!,C658*#REF!),$E$15))</f>
        <v>0</v>
      </c>
      <c r="E658" s="207">
        <f t="shared" si="47"/>
        <v>0</v>
      </c>
      <c r="F658" s="208"/>
      <c r="G658" s="207">
        <f t="shared" si="48"/>
        <v>0</v>
      </c>
      <c r="H658" s="209">
        <f t="shared" si="49"/>
        <v>0</v>
      </c>
      <c r="I658" s="210"/>
      <c r="J658" s="197"/>
      <c r="K658" s="196"/>
    </row>
    <row r="659" spans="1:11">
      <c r="A659" s="196"/>
      <c r="B659" s="211" t="str">
        <f t="shared" si="50"/>
        <v/>
      </c>
      <c r="C659" s="207">
        <f t="shared" si="51"/>
        <v>0</v>
      </c>
      <c r="D659" s="207">
        <f>IF(C659=0,0,IF($E$15="",IF(C659*#REF!&lt;#REF!,#REF!,C659*#REF!),$E$15))</f>
        <v>0</v>
      </c>
      <c r="E659" s="207">
        <f t="shared" si="47"/>
        <v>0</v>
      </c>
      <c r="F659" s="208"/>
      <c r="G659" s="207">
        <f t="shared" si="48"/>
        <v>0</v>
      </c>
      <c r="H659" s="209">
        <f t="shared" si="49"/>
        <v>0</v>
      </c>
      <c r="I659" s="210"/>
      <c r="J659" s="197"/>
      <c r="K659" s="196"/>
    </row>
    <row r="660" spans="1:11">
      <c r="A660" s="196"/>
      <c r="B660" s="211" t="str">
        <f t="shared" si="50"/>
        <v/>
      </c>
      <c r="C660" s="207">
        <f t="shared" si="51"/>
        <v>0</v>
      </c>
      <c r="D660" s="207">
        <f>IF(C660=0,0,IF($E$15="",IF(C660*#REF!&lt;#REF!,#REF!,C660*#REF!),$E$15))</f>
        <v>0</v>
      </c>
      <c r="E660" s="207">
        <f t="shared" si="47"/>
        <v>0</v>
      </c>
      <c r="F660" s="208"/>
      <c r="G660" s="207">
        <f t="shared" si="48"/>
        <v>0</v>
      </c>
      <c r="H660" s="209">
        <f t="shared" si="49"/>
        <v>0</v>
      </c>
      <c r="I660" s="210"/>
      <c r="J660" s="197"/>
      <c r="K660" s="196"/>
    </row>
    <row r="661" spans="1:11">
      <c r="A661" s="196"/>
      <c r="B661" s="211" t="str">
        <f t="shared" si="50"/>
        <v/>
      </c>
      <c r="C661" s="207">
        <f t="shared" si="51"/>
        <v>0</v>
      </c>
      <c r="D661" s="207">
        <f>IF(C661=0,0,IF($E$15="",IF(C661*#REF!&lt;#REF!,#REF!,C661*#REF!),$E$15))</f>
        <v>0</v>
      </c>
      <c r="E661" s="207">
        <f t="shared" si="47"/>
        <v>0</v>
      </c>
      <c r="F661" s="208"/>
      <c r="G661" s="207">
        <f t="shared" si="48"/>
        <v>0</v>
      </c>
      <c r="H661" s="209">
        <f t="shared" si="49"/>
        <v>0</v>
      </c>
      <c r="I661" s="210"/>
      <c r="J661" s="197"/>
      <c r="K661" s="196"/>
    </row>
    <row r="662" spans="1:11">
      <c r="A662" s="196"/>
      <c r="B662" s="211" t="str">
        <f t="shared" si="50"/>
        <v/>
      </c>
      <c r="C662" s="207">
        <f t="shared" si="51"/>
        <v>0</v>
      </c>
      <c r="D662" s="207">
        <f>IF(C662=0,0,IF($E$15="",IF(C662*#REF!&lt;#REF!,#REF!,C662*#REF!),$E$15))</f>
        <v>0</v>
      </c>
      <c r="E662" s="207">
        <f t="shared" ref="E662:E725" si="52">C662*$E$11/12</f>
        <v>0</v>
      </c>
      <c r="F662" s="208"/>
      <c r="G662" s="207">
        <f t="shared" ref="G662:G725" si="53">IF(C662=0,0,D662-E662)</f>
        <v>0</v>
      </c>
      <c r="H662" s="209">
        <f t="shared" ref="H662:H725" si="54">IF(C662-G662&lt;0,0,C662-G662)</f>
        <v>0</v>
      </c>
      <c r="I662" s="210"/>
      <c r="J662" s="197"/>
      <c r="K662" s="196"/>
    </row>
    <row r="663" spans="1:11">
      <c r="A663" s="196"/>
      <c r="B663" s="211" t="str">
        <f t="shared" si="50"/>
        <v/>
      </c>
      <c r="C663" s="207">
        <f t="shared" si="51"/>
        <v>0</v>
      </c>
      <c r="D663" s="207">
        <f>IF(C663=0,0,IF($E$15="",IF(C663*#REF!&lt;#REF!,#REF!,C663*#REF!),$E$15))</f>
        <v>0</v>
      </c>
      <c r="E663" s="207">
        <f t="shared" si="52"/>
        <v>0</v>
      </c>
      <c r="F663" s="208"/>
      <c r="G663" s="207">
        <f t="shared" si="53"/>
        <v>0</v>
      </c>
      <c r="H663" s="209">
        <f t="shared" si="54"/>
        <v>0</v>
      </c>
      <c r="I663" s="210"/>
      <c r="J663" s="197"/>
      <c r="K663" s="196"/>
    </row>
    <row r="664" spans="1:11">
      <c r="A664" s="196"/>
      <c r="B664" s="211" t="str">
        <f t="shared" si="50"/>
        <v/>
      </c>
      <c r="C664" s="207">
        <f t="shared" si="51"/>
        <v>0</v>
      </c>
      <c r="D664" s="207">
        <f>IF(C664=0,0,IF($E$15="",IF(C664*#REF!&lt;#REF!,#REF!,C664*#REF!),$E$15))</f>
        <v>0</v>
      </c>
      <c r="E664" s="207">
        <f t="shared" si="52"/>
        <v>0</v>
      </c>
      <c r="F664" s="208"/>
      <c r="G664" s="207">
        <f t="shared" si="53"/>
        <v>0</v>
      </c>
      <c r="H664" s="209">
        <f t="shared" si="54"/>
        <v>0</v>
      </c>
      <c r="I664" s="210"/>
      <c r="J664" s="197"/>
      <c r="K664" s="196"/>
    </row>
    <row r="665" spans="1:11">
      <c r="A665" s="196"/>
      <c r="B665" s="211" t="str">
        <f t="shared" si="50"/>
        <v/>
      </c>
      <c r="C665" s="207">
        <f t="shared" si="51"/>
        <v>0</v>
      </c>
      <c r="D665" s="207">
        <f>IF(C665=0,0,IF($E$15="",IF(C665*#REF!&lt;#REF!,#REF!,C665*#REF!),$E$15))</f>
        <v>0</v>
      </c>
      <c r="E665" s="207">
        <f t="shared" si="52"/>
        <v>0</v>
      </c>
      <c r="F665" s="208"/>
      <c r="G665" s="207">
        <f t="shared" si="53"/>
        <v>0</v>
      </c>
      <c r="H665" s="209">
        <f t="shared" si="54"/>
        <v>0</v>
      </c>
      <c r="I665" s="210"/>
      <c r="J665" s="197"/>
      <c r="K665" s="196"/>
    </row>
    <row r="666" spans="1:11">
      <c r="A666" s="196"/>
      <c r="B666" s="211" t="str">
        <f t="shared" si="50"/>
        <v/>
      </c>
      <c r="C666" s="207">
        <f t="shared" si="51"/>
        <v>0</v>
      </c>
      <c r="D666" s="207">
        <f>IF(C666=0,0,IF($E$15="",IF(C666*#REF!&lt;#REF!,#REF!,C666*#REF!),$E$15))</f>
        <v>0</v>
      </c>
      <c r="E666" s="207">
        <f t="shared" si="52"/>
        <v>0</v>
      </c>
      <c r="F666" s="208"/>
      <c r="G666" s="207">
        <f t="shared" si="53"/>
        <v>0</v>
      </c>
      <c r="H666" s="209">
        <f t="shared" si="54"/>
        <v>0</v>
      </c>
      <c r="I666" s="210"/>
      <c r="J666" s="197"/>
      <c r="K666" s="196"/>
    </row>
    <row r="667" spans="1:11">
      <c r="A667" s="196"/>
      <c r="B667" s="211" t="str">
        <f t="shared" si="50"/>
        <v/>
      </c>
      <c r="C667" s="207">
        <f t="shared" si="51"/>
        <v>0</v>
      </c>
      <c r="D667" s="207">
        <f>IF(C667=0,0,IF($E$15="",IF(C667*#REF!&lt;#REF!,#REF!,C667*#REF!),$E$15))</f>
        <v>0</v>
      </c>
      <c r="E667" s="207">
        <f t="shared" si="52"/>
        <v>0</v>
      </c>
      <c r="F667" s="208"/>
      <c r="G667" s="207">
        <f t="shared" si="53"/>
        <v>0</v>
      </c>
      <c r="H667" s="209">
        <f t="shared" si="54"/>
        <v>0</v>
      </c>
      <c r="I667" s="210"/>
      <c r="J667" s="197"/>
      <c r="K667" s="196"/>
    </row>
    <row r="668" spans="1:11">
      <c r="A668" s="196"/>
      <c r="B668" s="211" t="str">
        <f t="shared" si="50"/>
        <v/>
      </c>
      <c r="C668" s="207">
        <f t="shared" si="51"/>
        <v>0</v>
      </c>
      <c r="D668" s="207">
        <f>IF(C668=0,0,IF($E$15="",IF(C668*#REF!&lt;#REF!,#REF!,C668*#REF!),$E$15))</f>
        <v>0</v>
      </c>
      <c r="E668" s="207">
        <f t="shared" si="52"/>
        <v>0</v>
      </c>
      <c r="F668" s="208"/>
      <c r="G668" s="207">
        <f t="shared" si="53"/>
        <v>0</v>
      </c>
      <c r="H668" s="209">
        <f t="shared" si="54"/>
        <v>0</v>
      </c>
      <c r="I668" s="210"/>
      <c r="J668" s="197"/>
      <c r="K668" s="196"/>
    </row>
    <row r="669" spans="1:11">
      <c r="A669" s="196"/>
      <c r="B669" s="211" t="str">
        <f t="shared" si="50"/>
        <v/>
      </c>
      <c r="C669" s="207">
        <f t="shared" si="51"/>
        <v>0</v>
      </c>
      <c r="D669" s="207">
        <f>IF(C669=0,0,IF($E$15="",IF(C669*#REF!&lt;#REF!,#REF!,C669*#REF!),$E$15))</f>
        <v>0</v>
      </c>
      <c r="E669" s="207">
        <f t="shared" si="52"/>
        <v>0</v>
      </c>
      <c r="F669" s="208"/>
      <c r="G669" s="207">
        <f t="shared" si="53"/>
        <v>0</v>
      </c>
      <c r="H669" s="209">
        <f t="shared" si="54"/>
        <v>0</v>
      </c>
      <c r="I669" s="210"/>
      <c r="J669" s="197"/>
      <c r="K669" s="196"/>
    </row>
    <row r="670" spans="1:11">
      <c r="A670" s="196"/>
      <c r="B670" s="211" t="str">
        <f t="shared" si="50"/>
        <v/>
      </c>
      <c r="C670" s="207">
        <f t="shared" si="51"/>
        <v>0</v>
      </c>
      <c r="D670" s="207">
        <f>IF(C670=0,0,IF($E$15="",IF(C670*#REF!&lt;#REF!,#REF!,C670*#REF!),$E$15))</f>
        <v>0</v>
      </c>
      <c r="E670" s="207">
        <f t="shared" si="52"/>
        <v>0</v>
      </c>
      <c r="F670" s="208"/>
      <c r="G670" s="207">
        <f t="shared" si="53"/>
        <v>0</v>
      </c>
      <c r="H670" s="209">
        <f t="shared" si="54"/>
        <v>0</v>
      </c>
      <c r="I670" s="210"/>
      <c r="J670" s="197"/>
      <c r="K670" s="196"/>
    </row>
    <row r="671" spans="1:11">
      <c r="A671" s="196"/>
      <c r="B671" s="211" t="str">
        <f t="shared" si="50"/>
        <v/>
      </c>
      <c r="C671" s="207">
        <f t="shared" si="51"/>
        <v>0</v>
      </c>
      <c r="D671" s="207">
        <f>IF(C671=0,0,IF($E$15="",IF(C671*#REF!&lt;#REF!,#REF!,C671*#REF!),$E$15))</f>
        <v>0</v>
      </c>
      <c r="E671" s="207">
        <f t="shared" si="52"/>
        <v>0</v>
      </c>
      <c r="F671" s="208"/>
      <c r="G671" s="207">
        <f t="shared" si="53"/>
        <v>0</v>
      </c>
      <c r="H671" s="209">
        <f t="shared" si="54"/>
        <v>0</v>
      </c>
      <c r="I671" s="210"/>
      <c r="J671" s="197"/>
      <c r="K671" s="196"/>
    </row>
    <row r="672" spans="1:11">
      <c r="A672" s="196"/>
      <c r="B672" s="211" t="str">
        <f t="shared" si="50"/>
        <v/>
      </c>
      <c r="C672" s="207">
        <f t="shared" si="51"/>
        <v>0</v>
      </c>
      <c r="D672" s="207">
        <f>IF(C672=0,0,IF($E$15="",IF(C672*#REF!&lt;#REF!,#REF!,C672*#REF!),$E$15))</f>
        <v>0</v>
      </c>
      <c r="E672" s="207">
        <f t="shared" si="52"/>
        <v>0</v>
      </c>
      <c r="F672" s="208"/>
      <c r="G672" s="207">
        <f t="shared" si="53"/>
        <v>0</v>
      </c>
      <c r="H672" s="209">
        <f t="shared" si="54"/>
        <v>0</v>
      </c>
      <c r="I672" s="210"/>
      <c r="J672" s="197"/>
      <c r="K672" s="196"/>
    </row>
    <row r="673" spans="1:11">
      <c r="A673" s="196"/>
      <c r="B673" s="211" t="str">
        <f t="shared" si="50"/>
        <v/>
      </c>
      <c r="C673" s="207">
        <f t="shared" si="51"/>
        <v>0</v>
      </c>
      <c r="D673" s="207">
        <f>IF(C673=0,0,IF($E$15="",IF(C673*#REF!&lt;#REF!,#REF!,C673*#REF!),$E$15))</f>
        <v>0</v>
      </c>
      <c r="E673" s="207">
        <f t="shared" si="52"/>
        <v>0</v>
      </c>
      <c r="F673" s="208"/>
      <c r="G673" s="207">
        <f t="shared" si="53"/>
        <v>0</v>
      </c>
      <c r="H673" s="209">
        <f t="shared" si="54"/>
        <v>0</v>
      </c>
      <c r="I673" s="210"/>
      <c r="J673" s="197"/>
      <c r="K673" s="196"/>
    </row>
    <row r="674" spans="1:11">
      <c r="A674" s="196"/>
      <c r="B674" s="211" t="str">
        <f t="shared" si="50"/>
        <v/>
      </c>
      <c r="C674" s="207">
        <f t="shared" si="51"/>
        <v>0</v>
      </c>
      <c r="D674" s="207">
        <f>IF(C674=0,0,IF($E$15="",IF(C674*#REF!&lt;#REF!,#REF!,C674*#REF!),$E$15))</f>
        <v>0</v>
      </c>
      <c r="E674" s="207">
        <f t="shared" si="52"/>
        <v>0</v>
      </c>
      <c r="F674" s="208"/>
      <c r="G674" s="207">
        <f t="shared" si="53"/>
        <v>0</v>
      </c>
      <c r="H674" s="209">
        <f t="shared" si="54"/>
        <v>0</v>
      </c>
      <c r="I674" s="210"/>
      <c r="J674" s="197"/>
      <c r="K674" s="196"/>
    </row>
    <row r="675" spans="1:11">
      <c r="A675" s="196"/>
      <c r="B675" s="211" t="str">
        <f t="shared" si="50"/>
        <v/>
      </c>
      <c r="C675" s="207">
        <f t="shared" si="51"/>
        <v>0</v>
      </c>
      <c r="D675" s="207">
        <f>IF(C675=0,0,IF($E$15="",IF(C675*#REF!&lt;#REF!,#REF!,C675*#REF!),$E$15))</f>
        <v>0</v>
      </c>
      <c r="E675" s="207">
        <f t="shared" si="52"/>
        <v>0</v>
      </c>
      <c r="F675" s="208"/>
      <c r="G675" s="207">
        <f t="shared" si="53"/>
        <v>0</v>
      </c>
      <c r="H675" s="209">
        <f t="shared" si="54"/>
        <v>0</v>
      </c>
      <c r="I675" s="210"/>
      <c r="J675" s="197"/>
      <c r="K675" s="196"/>
    </row>
    <row r="676" spans="1:11">
      <c r="A676" s="196"/>
      <c r="B676" s="211" t="str">
        <f t="shared" si="50"/>
        <v/>
      </c>
      <c r="C676" s="207">
        <f t="shared" si="51"/>
        <v>0</v>
      </c>
      <c r="D676" s="207">
        <f>IF(C676=0,0,IF($E$15="",IF(C676*#REF!&lt;#REF!,#REF!,C676*#REF!),$E$15))</f>
        <v>0</v>
      </c>
      <c r="E676" s="207">
        <f t="shared" si="52"/>
        <v>0</v>
      </c>
      <c r="F676" s="208"/>
      <c r="G676" s="207">
        <f t="shared" si="53"/>
        <v>0</v>
      </c>
      <c r="H676" s="209">
        <f t="shared" si="54"/>
        <v>0</v>
      </c>
      <c r="I676" s="210"/>
      <c r="J676" s="197"/>
      <c r="K676" s="196"/>
    </row>
    <row r="677" spans="1:11">
      <c r="A677" s="196"/>
      <c r="B677" s="211" t="str">
        <f t="shared" si="50"/>
        <v/>
      </c>
      <c r="C677" s="207">
        <f t="shared" si="51"/>
        <v>0</v>
      </c>
      <c r="D677" s="207">
        <f>IF(C677=0,0,IF($E$15="",IF(C677*#REF!&lt;#REF!,#REF!,C677*#REF!),$E$15))</f>
        <v>0</v>
      </c>
      <c r="E677" s="207">
        <f t="shared" si="52"/>
        <v>0</v>
      </c>
      <c r="F677" s="208"/>
      <c r="G677" s="207">
        <f t="shared" si="53"/>
        <v>0</v>
      </c>
      <c r="H677" s="209">
        <f t="shared" si="54"/>
        <v>0</v>
      </c>
      <c r="I677" s="210"/>
      <c r="J677" s="197"/>
      <c r="K677" s="196"/>
    </row>
    <row r="678" spans="1:11">
      <c r="A678" s="196"/>
      <c r="B678" s="211" t="str">
        <f t="shared" si="50"/>
        <v/>
      </c>
      <c r="C678" s="207">
        <f t="shared" si="51"/>
        <v>0</v>
      </c>
      <c r="D678" s="207">
        <f>IF(C678=0,0,IF($E$15="",IF(C678*#REF!&lt;#REF!,#REF!,C678*#REF!),$E$15))</f>
        <v>0</v>
      </c>
      <c r="E678" s="207">
        <f t="shared" si="52"/>
        <v>0</v>
      </c>
      <c r="F678" s="208"/>
      <c r="G678" s="207">
        <f t="shared" si="53"/>
        <v>0</v>
      </c>
      <c r="H678" s="209">
        <f t="shared" si="54"/>
        <v>0</v>
      </c>
      <c r="I678" s="210"/>
      <c r="J678" s="197"/>
      <c r="K678" s="196"/>
    </row>
    <row r="679" spans="1:11">
      <c r="A679" s="196"/>
      <c r="B679" s="211" t="str">
        <f t="shared" si="50"/>
        <v/>
      </c>
      <c r="C679" s="207">
        <f t="shared" si="51"/>
        <v>0</v>
      </c>
      <c r="D679" s="207">
        <f>IF(C679=0,0,IF($E$15="",IF(C679*#REF!&lt;#REF!,#REF!,C679*#REF!),$E$15))</f>
        <v>0</v>
      </c>
      <c r="E679" s="207">
        <f t="shared" si="52"/>
        <v>0</v>
      </c>
      <c r="F679" s="208"/>
      <c r="G679" s="207">
        <f t="shared" si="53"/>
        <v>0</v>
      </c>
      <c r="H679" s="209">
        <f t="shared" si="54"/>
        <v>0</v>
      </c>
      <c r="I679" s="210"/>
      <c r="J679" s="197"/>
      <c r="K679" s="196"/>
    </row>
    <row r="680" spans="1:11">
      <c r="A680" s="196"/>
      <c r="B680" s="211" t="str">
        <f t="shared" si="50"/>
        <v/>
      </c>
      <c r="C680" s="207">
        <f t="shared" si="51"/>
        <v>0</v>
      </c>
      <c r="D680" s="207">
        <f>IF(C680=0,0,IF($E$15="",IF(C680*#REF!&lt;#REF!,#REF!,C680*#REF!),$E$15))</f>
        <v>0</v>
      </c>
      <c r="E680" s="207">
        <f t="shared" si="52"/>
        <v>0</v>
      </c>
      <c r="F680" s="208"/>
      <c r="G680" s="207">
        <f t="shared" si="53"/>
        <v>0</v>
      </c>
      <c r="H680" s="209">
        <f t="shared" si="54"/>
        <v>0</v>
      </c>
      <c r="I680" s="210"/>
      <c r="J680" s="197"/>
      <c r="K680" s="196"/>
    </row>
    <row r="681" spans="1:11">
      <c r="A681" s="196"/>
      <c r="B681" s="211" t="str">
        <f t="shared" si="50"/>
        <v/>
      </c>
      <c r="C681" s="207">
        <f t="shared" si="51"/>
        <v>0</v>
      </c>
      <c r="D681" s="207">
        <f>IF(C681=0,0,IF($E$15="",IF(C681*#REF!&lt;#REF!,#REF!,C681*#REF!),$E$15))</f>
        <v>0</v>
      </c>
      <c r="E681" s="207">
        <f t="shared" si="52"/>
        <v>0</v>
      </c>
      <c r="F681" s="208"/>
      <c r="G681" s="207">
        <f t="shared" si="53"/>
        <v>0</v>
      </c>
      <c r="H681" s="209">
        <f t="shared" si="54"/>
        <v>0</v>
      </c>
      <c r="I681" s="210"/>
      <c r="J681" s="197"/>
      <c r="K681" s="196"/>
    </row>
    <row r="682" spans="1:11">
      <c r="A682" s="196"/>
      <c r="B682" s="211" t="str">
        <f t="shared" si="50"/>
        <v/>
      </c>
      <c r="C682" s="207">
        <f t="shared" si="51"/>
        <v>0</v>
      </c>
      <c r="D682" s="207">
        <f>IF(C682=0,0,IF($E$15="",IF(C682*#REF!&lt;#REF!,#REF!,C682*#REF!),$E$15))</f>
        <v>0</v>
      </c>
      <c r="E682" s="207">
        <f t="shared" si="52"/>
        <v>0</v>
      </c>
      <c r="F682" s="208"/>
      <c r="G682" s="207">
        <f t="shared" si="53"/>
        <v>0</v>
      </c>
      <c r="H682" s="209">
        <f t="shared" si="54"/>
        <v>0</v>
      </c>
      <c r="I682" s="210"/>
      <c r="J682" s="197"/>
      <c r="K682" s="196"/>
    </row>
    <row r="683" spans="1:11">
      <c r="A683" s="196"/>
      <c r="B683" s="211" t="str">
        <f t="shared" si="50"/>
        <v/>
      </c>
      <c r="C683" s="207">
        <f t="shared" si="51"/>
        <v>0</v>
      </c>
      <c r="D683" s="207">
        <f>IF(C683=0,0,IF($E$15="",IF(C683*#REF!&lt;#REF!,#REF!,C683*#REF!),$E$15))</f>
        <v>0</v>
      </c>
      <c r="E683" s="207">
        <f t="shared" si="52"/>
        <v>0</v>
      </c>
      <c r="F683" s="208"/>
      <c r="G683" s="207">
        <f t="shared" si="53"/>
        <v>0</v>
      </c>
      <c r="H683" s="209">
        <f t="shared" si="54"/>
        <v>0</v>
      </c>
      <c r="I683" s="210"/>
      <c r="J683" s="197"/>
      <c r="K683" s="196"/>
    </row>
    <row r="684" spans="1:11">
      <c r="A684" s="196"/>
      <c r="B684" s="211" t="str">
        <f t="shared" si="50"/>
        <v/>
      </c>
      <c r="C684" s="207">
        <f t="shared" si="51"/>
        <v>0</v>
      </c>
      <c r="D684" s="207">
        <f>IF(C684=0,0,IF($E$15="",IF(C684*#REF!&lt;#REF!,#REF!,C684*#REF!),$E$15))</f>
        <v>0</v>
      </c>
      <c r="E684" s="207">
        <f t="shared" si="52"/>
        <v>0</v>
      </c>
      <c r="F684" s="208"/>
      <c r="G684" s="207">
        <f t="shared" si="53"/>
        <v>0</v>
      </c>
      <c r="H684" s="209">
        <f t="shared" si="54"/>
        <v>0</v>
      </c>
      <c r="I684" s="210"/>
      <c r="J684" s="197"/>
      <c r="K684" s="196"/>
    </row>
    <row r="685" spans="1:11">
      <c r="A685" s="196"/>
      <c r="B685" s="211" t="str">
        <f t="shared" si="50"/>
        <v/>
      </c>
      <c r="C685" s="207">
        <f t="shared" si="51"/>
        <v>0</v>
      </c>
      <c r="D685" s="207">
        <f>IF(C685=0,0,IF($E$15="",IF(C685*#REF!&lt;#REF!,#REF!,C685*#REF!),$E$15))</f>
        <v>0</v>
      </c>
      <c r="E685" s="207">
        <f t="shared" si="52"/>
        <v>0</v>
      </c>
      <c r="F685" s="208"/>
      <c r="G685" s="207">
        <f t="shared" si="53"/>
        <v>0</v>
      </c>
      <c r="H685" s="209">
        <f t="shared" si="54"/>
        <v>0</v>
      </c>
      <c r="I685" s="210"/>
      <c r="J685" s="197"/>
      <c r="K685" s="196"/>
    </row>
    <row r="686" spans="1:11">
      <c r="A686" s="196"/>
      <c r="B686" s="211" t="str">
        <f t="shared" si="50"/>
        <v/>
      </c>
      <c r="C686" s="207">
        <f t="shared" si="51"/>
        <v>0</v>
      </c>
      <c r="D686" s="207">
        <f>IF(C686=0,0,IF($E$15="",IF(C686*#REF!&lt;#REF!,#REF!,C686*#REF!),$E$15))</f>
        <v>0</v>
      </c>
      <c r="E686" s="207">
        <f t="shared" si="52"/>
        <v>0</v>
      </c>
      <c r="F686" s="208"/>
      <c r="G686" s="207">
        <f t="shared" si="53"/>
        <v>0</v>
      </c>
      <c r="H686" s="209">
        <f t="shared" si="54"/>
        <v>0</v>
      </c>
      <c r="I686" s="210"/>
      <c r="J686" s="197"/>
      <c r="K686" s="196"/>
    </row>
    <row r="687" spans="1:11">
      <c r="A687" s="196"/>
      <c r="B687" s="211" t="str">
        <f t="shared" si="50"/>
        <v/>
      </c>
      <c r="C687" s="207">
        <f t="shared" si="51"/>
        <v>0</v>
      </c>
      <c r="D687" s="207">
        <f>IF(C687=0,0,IF($E$15="",IF(C687*#REF!&lt;#REF!,#REF!,C687*#REF!),$E$15))</f>
        <v>0</v>
      </c>
      <c r="E687" s="207">
        <f t="shared" si="52"/>
        <v>0</v>
      </c>
      <c r="F687" s="208"/>
      <c r="G687" s="207">
        <f t="shared" si="53"/>
        <v>0</v>
      </c>
      <c r="H687" s="209">
        <f t="shared" si="54"/>
        <v>0</v>
      </c>
      <c r="I687" s="210"/>
      <c r="J687" s="197"/>
      <c r="K687" s="196"/>
    </row>
    <row r="688" spans="1:11">
      <c r="A688" s="196"/>
      <c r="B688" s="211" t="str">
        <f t="shared" si="50"/>
        <v/>
      </c>
      <c r="C688" s="207">
        <f t="shared" si="51"/>
        <v>0</v>
      </c>
      <c r="D688" s="207">
        <f>IF(C688=0,0,IF($E$15="",IF(C688*#REF!&lt;#REF!,#REF!,C688*#REF!),$E$15))</f>
        <v>0</v>
      </c>
      <c r="E688" s="207">
        <f t="shared" si="52"/>
        <v>0</v>
      </c>
      <c r="F688" s="208"/>
      <c r="G688" s="207">
        <f t="shared" si="53"/>
        <v>0</v>
      </c>
      <c r="H688" s="209">
        <f t="shared" si="54"/>
        <v>0</v>
      </c>
      <c r="I688" s="210"/>
      <c r="J688" s="197"/>
      <c r="K688" s="196"/>
    </row>
    <row r="689" spans="1:11">
      <c r="A689" s="196"/>
      <c r="B689" s="211" t="str">
        <f t="shared" si="50"/>
        <v/>
      </c>
      <c r="C689" s="207">
        <f t="shared" si="51"/>
        <v>0</v>
      </c>
      <c r="D689" s="207">
        <f>IF(C689=0,0,IF($E$15="",IF(C689*#REF!&lt;#REF!,#REF!,C689*#REF!),$E$15))</f>
        <v>0</v>
      </c>
      <c r="E689" s="207">
        <f t="shared" si="52"/>
        <v>0</v>
      </c>
      <c r="F689" s="208"/>
      <c r="G689" s="207">
        <f t="shared" si="53"/>
        <v>0</v>
      </c>
      <c r="H689" s="209">
        <f t="shared" si="54"/>
        <v>0</v>
      </c>
      <c r="I689" s="210"/>
      <c r="J689" s="197"/>
      <c r="K689" s="196"/>
    </row>
    <row r="690" spans="1:11">
      <c r="A690" s="212"/>
      <c r="B690" s="211" t="str">
        <f t="shared" si="50"/>
        <v/>
      </c>
      <c r="C690" s="207">
        <f t="shared" si="51"/>
        <v>0</v>
      </c>
      <c r="D690" s="207">
        <f>IF(C690=0,0,IF($E$15="",IF(C690*#REF!&lt;#REF!,#REF!,C690*#REF!),$E$15))</f>
        <v>0</v>
      </c>
      <c r="E690" s="207">
        <f t="shared" si="52"/>
        <v>0</v>
      </c>
      <c r="F690" s="208"/>
      <c r="G690" s="207">
        <f t="shared" si="53"/>
        <v>0</v>
      </c>
      <c r="H690" s="209">
        <f t="shared" si="54"/>
        <v>0</v>
      </c>
      <c r="I690" s="210"/>
      <c r="J690" s="197"/>
      <c r="K690" s="212"/>
    </row>
    <row r="691" spans="1:11">
      <c r="A691" s="196"/>
      <c r="B691" s="211" t="str">
        <f t="shared" si="50"/>
        <v/>
      </c>
      <c r="C691" s="207">
        <f t="shared" si="51"/>
        <v>0</v>
      </c>
      <c r="D691" s="207">
        <f>IF(C691=0,0,IF($E$15="",IF(C691*#REF!&lt;#REF!,#REF!,C691*#REF!),$E$15))</f>
        <v>0</v>
      </c>
      <c r="E691" s="207">
        <f t="shared" si="52"/>
        <v>0</v>
      </c>
      <c r="F691" s="208"/>
      <c r="G691" s="207">
        <f t="shared" si="53"/>
        <v>0</v>
      </c>
      <c r="H691" s="209">
        <f t="shared" si="54"/>
        <v>0</v>
      </c>
      <c r="I691" s="210"/>
      <c r="J691" s="197"/>
      <c r="K691" s="196"/>
    </row>
    <row r="692" spans="1:11">
      <c r="A692" s="196"/>
      <c r="B692" s="211" t="str">
        <f t="shared" si="50"/>
        <v/>
      </c>
      <c r="C692" s="207">
        <f t="shared" si="51"/>
        <v>0</v>
      </c>
      <c r="D692" s="207">
        <f>IF(C692=0,0,IF($E$15="",IF(C692*#REF!&lt;#REF!,#REF!,C692*#REF!),$E$15))</f>
        <v>0</v>
      </c>
      <c r="E692" s="207">
        <f t="shared" si="52"/>
        <v>0</v>
      </c>
      <c r="F692" s="208"/>
      <c r="G692" s="207">
        <f t="shared" si="53"/>
        <v>0</v>
      </c>
      <c r="H692" s="209">
        <f t="shared" si="54"/>
        <v>0</v>
      </c>
      <c r="I692" s="210"/>
      <c r="J692" s="197"/>
      <c r="K692" s="196"/>
    </row>
    <row r="693" spans="1:11">
      <c r="A693" s="196"/>
      <c r="B693" s="211" t="str">
        <f t="shared" ref="B693:B756" si="55">IF(H692&lt;=0,"",B692+1)</f>
        <v/>
      </c>
      <c r="C693" s="207">
        <f t="shared" ref="C693:C756" si="56">H692</f>
        <v>0</v>
      </c>
      <c r="D693" s="207">
        <f>IF(C693=0,0,IF($E$15="",IF(C693*#REF!&lt;#REF!,#REF!,C693*#REF!),$E$15))</f>
        <v>0</v>
      </c>
      <c r="E693" s="207">
        <f t="shared" si="52"/>
        <v>0</v>
      </c>
      <c r="F693" s="208"/>
      <c r="G693" s="207">
        <f t="shared" si="53"/>
        <v>0</v>
      </c>
      <c r="H693" s="209">
        <f t="shared" si="54"/>
        <v>0</v>
      </c>
      <c r="I693" s="210"/>
      <c r="J693" s="197"/>
      <c r="K693" s="196"/>
    </row>
    <row r="694" spans="1:11">
      <c r="A694" s="196"/>
      <c r="B694" s="211" t="str">
        <f t="shared" si="55"/>
        <v/>
      </c>
      <c r="C694" s="207">
        <f t="shared" si="56"/>
        <v>0</v>
      </c>
      <c r="D694" s="207">
        <f>IF(C694=0,0,IF($E$15="",IF(C694*#REF!&lt;#REF!,#REF!,C694*#REF!),$E$15))</f>
        <v>0</v>
      </c>
      <c r="E694" s="207">
        <f t="shared" si="52"/>
        <v>0</v>
      </c>
      <c r="F694" s="208"/>
      <c r="G694" s="207">
        <f t="shared" si="53"/>
        <v>0</v>
      </c>
      <c r="H694" s="209">
        <f t="shared" si="54"/>
        <v>0</v>
      </c>
      <c r="I694" s="210"/>
      <c r="J694" s="197"/>
      <c r="K694" s="196"/>
    </row>
    <row r="695" spans="1:11">
      <c r="A695" s="196"/>
      <c r="B695" s="211" t="str">
        <f t="shared" si="55"/>
        <v/>
      </c>
      <c r="C695" s="207">
        <f t="shared" si="56"/>
        <v>0</v>
      </c>
      <c r="D695" s="207">
        <f>IF(C695=0,0,IF($E$15="",IF(C695*#REF!&lt;#REF!,#REF!,C695*#REF!),$E$15))</f>
        <v>0</v>
      </c>
      <c r="E695" s="207">
        <f t="shared" si="52"/>
        <v>0</v>
      </c>
      <c r="F695" s="208"/>
      <c r="G695" s="207">
        <f t="shared" si="53"/>
        <v>0</v>
      </c>
      <c r="H695" s="209">
        <f t="shared" si="54"/>
        <v>0</v>
      </c>
      <c r="I695" s="210"/>
      <c r="J695" s="197"/>
      <c r="K695" s="196"/>
    </row>
    <row r="696" spans="1:11">
      <c r="A696" s="196"/>
      <c r="B696" s="211" t="str">
        <f t="shared" si="55"/>
        <v/>
      </c>
      <c r="C696" s="207">
        <f t="shared" si="56"/>
        <v>0</v>
      </c>
      <c r="D696" s="207">
        <f>IF(C696=0,0,IF($E$15="",IF(C696*#REF!&lt;#REF!,#REF!,C696*#REF!),$E$15))</f>
        <v>0</v>
      </c>
      <c r="E696" s="207">
        <f t="shared" si="52"/>
        <v>0</v>
      </c>
      <c r="F696" s="208"/>
      <c r="G696" s="207">
        <f t="shared" si="53"/>
        <v>0</v>
      </c>
      <c r="H696" s="209">
        <f t="shared" si="54"/>
        <v>0</v>
      </c>
      <c r="I696" s="210"/>
      <c r="J696" s="197"/>
      <c r="K696" s="196"/>
    </row>
    <row r="697" spans="1:11">
      <c r="A697" s="196"/>
      <c r="B697" s="211" t="str">
        <f t="shared" si="55"/>
        <v/>
      </c>
      <c r="C697" s="207">
        <f t="shared" si="56"/>
        <v>0</v>
      </c>
      <c r="D697" s="207">
        <f>IF(C697=0,0,IF($E$15="",IF(C697*#REF!&lt;#REF!,#REF!,C697*#REF!),$E$15))</f>
        <v>0</v>
      </c>
      <c r="E697" s="207">
        <f t="shared" si="52"/>
        <v>0</v>
      </c>
      <c r="F697" s="208"/>
      <c r="G697" s="207">
        <f t="shared" si="53"/>
        <v>0</v>
      </c>
      <c r="H697" s="209">
        <f t="shared" si="54"/>
        <v>0</v>
      </c>
      <c r="I697" s="210"/>
      <c r="J697" s="197"/>
      <c r="K697" s="196"/>
    </row>
    <row r="698" spans="1:11">
      <c r="A698" s="196"/>
      <c r="B698" s="211" t="str">
        <f t="shared" si="55"/>
        <v/>
      </c>
      <c r="C698" s="207">
        <f t="shared" si="56"/>
        <v>0</v>
      </c>
      <c r="D698" s="207">
        <f>IF(C698=0,0,IF($E$15="",IF(C698*#REF!&lt;#REF!,#REF!,C698*#REF!),$E$15))</f>
        <v>0</v>
      </c>
      <c r="E698" s="207">
        <f t="shared" si="52"/>
        <v>0</v>
      </c>
      <c r="F698" s="208"/>
      <c r="G698" s="207">
        <f t="shared" si="53"/>
        <v>0</v>
      </c>
      <c r="H698" s="209">
        <f t="shared" si="54"/>
        <v>0</v>
      </c>
      <c r="I698" s="210"/>
      <c r="J698" s="197"/>
      <c r="K698" s="196"/>
    </row>
    <row r="699" spans="1:11">
      <c r="A699" s="196"/>
      <c r="B699" s="211" t="str">
        <f t="shared" si="55"/>
        <v/>
      </c>
      <c r="C699" s="207">
        <f t="shared" si="56"/>
        <v>0</v>
      </c>
      <c r="D699" s="207">
        <f>IF(C699=0,0,IF($E$15="",IF(C699*#REF!&lt;#REF!,#REF!,C699*#REF!),$E$15))</f>
        <v>0</v>
      </c>
      <c r="E699" s="207">
        <f t="shared" si="52"/>
        <v>0</v>
      </c>
      <c r="F699" s="208"/>
      <c r="G699" s="207">
        <f t="shared" si="53"/>
        <v>0</v>
      </c>
      <c r="H699" s="209">
        <f t="shared" si="54"/>
        <v>0</v>
      </c>
      <c r="I699" s="210"/>
      <c r="J699" s="197"/>
      <c r="K699" s="196"/>
    </row>
    <row r="700" spans="1:11">
      <c r="A700" s="196"/>
      <c r="B700" s="211" t="str">
        <f t="shared" si="55"/>
        <v/>
      </c>
      <c r="C700" s="207">
        <f t="shared" si="56"/>
        <v>0</v>
      </c>
      <c r="D700" s="207">
        <f>IF(C700=0,0,IF($E$15="",IF(C700*#REF!&lt;#REF!,#REF!,C700*#REF!),$E$15))</f>
        <v>0</v>
      </c>
      <c r="E700" s="207">
        <f t="shared" si="52"/>
        <v>0</v>
      </c>
      <c r="F700" s="208"/>
      <c r="G700" s="207">
        <f t="shared" si="53"/>
        <v>0</v>
      </c>
      <c r="H700" s="209">
        <f t="shared" si="54"/>
        <v>0</v>
      </c>
      <c r="I700" s="210"/>
      <c r="J700" s="197"/>
      <c r="K700" s="196"/>
    </row>
    <row r="701" spans="1:11">
      <c r="A701" s="196"/>
      <c r="B701" s="211" t="str">
        <f t="shared" si="55"/>
        <v/>
      </c>
      <c r="C701" s="207">
        <f t="shared" si="56"/>
        <v>0</v>
      </c>
      <c r="D701" s="207">
        <f>IF(C701=0,0,IF($E$15="",IF(C701*#REF!&lt;#REF!,#REF!,C701*#REF!),$E$15))</f>
        <v>0</v>
      </c>
      <c r="E701" s="207">
        <f t="shared" si="52"/>
        <v>0</v>
      </c>
      <c r="F701" s="208"/>
      <c r="G701" s="207">
        <f t="shared" si="53"/>
        <v>0</v>
      </c>
      <c r="H701" s="209">
        <f t="shared" si="54"/>
        <v>0</v>
      </c>
      <c r="I701" s="210"/>
      <c r="J701" s="197"/>
      <c r="K701" s="196"/>
    </row>
    <row r="702" spans="1:11">
      <c r="A702" s="196"/>
      <c r="B702" s="211" t="str">
        <f t="shared" si="55"/>
        <v/>
      </c>
      <c r="C702" s="207">
        <f t="shared" si="56"/>
        <v>0</v>
      </c>
      <c r="D702" s="207">
        <f>IF(C702=0,0,IF($E$15="",IF(C702*#REF!&lt;#REF!,#REF!,C702*#REF!),$E$15))</f>
        <v>0</v>
      </c>
      <c r="E702" s="207">
        <f t="shared" si="52"/>
        <v>0</v>
      </c>
      <c r="F702" s="208"/>
      <c r="G702" s="207">
        <f t="shared" si="53"/>
        <v>0</v>
      </c>
      <c r="H702" s="209">
        <f t="shared" si="54"/>
        <v>0</v>
      </c>
      <c r="I702" s="210"/>
      <c r="J702" s="197"/>
      <c r="K702" s="196"/>
    </row>
    <row r="703" spans="1:11">
      <c r="A703" s="196"/>
      <c r="B703" s="211" t="str">
        <f t="shared" si="55"/>
        <v/>
      </c>
      <c r="C703" s="207">
        <f t="shared" si="56"/>
        <v>0</v>
      </c>
      <c r="D703" s="207">
        <f>IF(C703=0,0,IF($E$15="",IF(C703*#REF!&lt;#REF!,#REF!,C703*#REF!),$E$15))</f>
        <v>0</v>
      </c>
      <c r="E703" s="207">
        <f t="shared" si="52"/>
        <v>0</v>
      </c>
      <c r="F703" s="208"/>
      <c r="G703" s="207">
        <f t="shared" si="53"/>
        <v>0</v>
      </c>
      <c r="H703" s="209">
        <f t="shared" si="54"/>
        <v>0</v>
      </c>
      <c r="I703" s="210"/>
      <c r="J703" s="197"/>
      <c r="K703" s="196"/>
    </row>
    <row r="704" spans="1:11">
      <c r="A704" s="196"/>
      <c r="B704" s="211" t="str">
        <f t="shared" si="55"/>
        <v/>
      </c>
      <c r="C704" s="207">
        <f t="shared" si="56"/>
        <v>0</v>
      </c>
      <c r="D704" s="207">
        <f>IF(C704=0,0,IF($E$15="",IF(C704*#REF!&lt;#REF!,#REF!,C704*#REF!),$E$15))</f>
        <v>0</v>
      </c>
      <c r="E704" s="207">
        <f t="shared" si="52"/>
        <v>0</v>
      </c>
      <c r="F704" s="208"/>
      <c r="G704" s="207">
        <f t="shared" si="53"/>
        <v>0</v>
      </c>
      <c r="H704" s="209">
        <f t="shared" si="54"/>
        <v>0</v>
      </c>
      <c r="I704" s="210"/>
      <c r="J704" s="197"/>
      <c r="K704" s="196"/>
    </row>
    <row r="705" spans="1:11">
      <c r="A705" s="196"/>
      <c r="B705" s="211" t="str">
        <f t="shared" si="55"/>
        <v/>
      </c>
      <c r="C705" s="207">
        <f t="shared" si="56"/>
        <v>0</v>
      </c>
      <c r="D705" s="207">
        <f>IF(C705=0,0,IF($E$15="",IF(C705*#REF!&lt;#REF!,#REF!,C705*#REF!),$E$15))</f>
        <v>0</v>
      </c>
      <c r="E705" s="207">
        <f t="shared" si="52"/>
        <v>0</v>
      </c>
      <c r="F705" s="208"/>
      <c r="G705" s="207">
        <f t="shared" si="53"/>
        <v>0</v>
      </c>
      <c r="H705" s="209">
        <f t="shared" si="54"/>
        <v>0</v>
      </c>
      <c r="I705" s="210"/>
      <c r="J705" s="197"/>
      <c r="K705" s="196"/>
    </row>
    <row r="706" spans="1:11">
      <c r="A706" s="196"/>
      <c r="B706" s="211" t="str">
        <f t="shared" si="55"/>
        <v/>
      </c>
      <c r="C706" s="207">
        <f t="shared" si="56"/>
        <v>0</v>
      </c>
      <c r="D706" s="207">
        <f>IF(C706=0,0,IF($E$15="",IF(C706*#REF!&lt;#REF!,#REF!,C706*#REF!),$E$15))</f>
        <v>0</v>
      </c>
      <c r="E706" s="207">
        <f t="shared" si="52"/>
        <v>0</v>
      </c>
      <c r="F706" s="208"/>
      <c r="G706" s="207">
        <f t="shared" si="53"/>
        <v>0</v>
      </c>
      <c r="H706" s="209">
        <f t="shared" si="54"/>
        <v>0</v>
      </c>
      <c r="I706" s="210"/>
      <c r="J706" s="197"/>
      <c r="K706" s="196"/>
    </row>
    <row r="707" spans="1:11">
      <c r="A707" s="196"/>
      <c r="B707" s="211" t="str">
        <f t="shared" si="55"/>
        <v/>
      </c>
      <c r="C707" s="207">
        <f t="shared" si="56"/>
        <v>0</v>
      </c>
      <c r="D707" s="207">
        <f>IF(C707=0,0,IF($E$15="",IF(C707*#REF!&lt;#REF!,#REF!,C707*#REF!),$E$15))</f>
        <v>0</v>
      </c>
      <c r="E707" s="207">
        <f t="shared" si="52"/>
        <v>0</v>
      </c>
      <c r="F707" s="208"/>
      <c r="G707" s="207">
        <f t="shared" si="53"/>
        <v>0</v>
      </c>
      <c r="H707" s="209">
        <f t="shared" si="54"/>
        <v>0</v>
      </c>
      <c r="I707" s="210"/>
      <c r="J707" s="197"/>
      <c r="K707" s="196"/>
    </row>
    <row r="708" spans="1:11">
      <c r="A708" s="196"/>
      <c r="B708" s="211" t="str">
        <f t="shared" si="55"/>
        <v/>
      </c>
      <c r="C708" s="207">
        <f t="shared" si="56"/>
        <v>0</v>
      </c>
      <c r="D708" s="207">
        <f>IF(C708=0,0,IF($E$15="",IF(C708*#REF!&lt;#REF!,#REF!,C708*#REF!),$E$15))</f>
        <v>0</v>
      </c>
      <c r="E708" s="207">
        <f t="shared" si="52"/>
        <v>0</v>
      </c>
      <c r="F708" s="208"/>
      <c r="G708" s="207">
        <f t="shared" si="53"/>
        <v>0</v>
      </c>
      <c r="H708" s="209">
        <f t="shared" si="54"/>
        <v>0</v>
      </c>
      <c r="I708" s="210"/>
      <c r="J708" s="197"/>
      <c r="K708" s="196"/>
    </row>
    <row r="709" spans="1:11">
      <c r="A709" s="196"/>
      <c r="B709" s="211" t="str">
        <f t="shared" si="55"/>
        <v/>
      </c>
      <c r="C709" s="207">
        <f t="shared" si="56"/>
        <v>0</v>
      </c>
      <c r="D709" s="207">
        <f>IF(C709=0,0,IF($E$15="",IF(C709*#REF!&lt;#REF!,#REF!,C709*#REF!),$E$15))</f>
        <v>0</v>
      </c>
      <c r="E709" s="207">
        <f t="shared" si="52"/>
        <v>0</v>
      </c>
      <c r="F709" s="208"/>
      <c r="G709" s="207">
        <f t="shared" si="53"/>
        <v>0</v>
      </c>
      <c r="H709" s="209">
        <f t="shared" si="54"/>
        <v>0</v>
      </c>
      <c r="I709" s="210"/>
      <c r="J709" s="197"/>
      <c r="K709" s="196"/>
    </row>
    <row r="710" spans="1:11">
      <c r="A710" s="196"/>
      <c r="B710" s="211" t="str">
        <f t="shared" si="55"/>
        <v/>
      </c>
      <c r="C710" s="207">
        <f t="shared" si="56"/>
        <v>0</v>
      </c>
      <c r="D710" s="207">
        <f>IF(C710=0,0,IF($E$15="",IF(C710*#REF!&lt;#REF!,#REF!,C710*#REF!),$E$15))</f>
        <v>0</v>
      </c>
      <c r="E710" s="207">
        <f t="shared" si="52"/>
        <v>0</v>
      </c>
      <c r="F710" s="208"/>
      <c r="G710" s="207">
        <f t="shared" si="53"/>
        <v>0</v>
      </c>
      <c r="H710" s="209">
        <f t="shared" si="54"/>
        <v>0</v>
      </c>
      <c r="I710" s="210"/>
      <c r="J710" s="197"/>
      <c r="K710" s="196"/>
    </row>
    <row r="711" spans="1:11">
      <c r="A711" s="196"/>
      <c r="B711" s="211" t="str">
        <f t="shared" si="55"/>
        <v/>
      </c>
      <c r="C711" s="207">
        <f t="shared" si="56"/>
        <v>0</v>
      </c>
      <c r="D711" s="207">
        <f>IF(C711=0,0,IF($E$15="",IF(C711*#REF!&lt;#REF!,#REF!,C711*#REF!),$E$15))</f>
        <v>0</v>
      </c>
      <c r="E711" s="207">
        <f t="shared" si="52"/>
        <v>0</v>
      </c>
      <c r="F711" s="208"/>
      <c r="G711" s="207">
        <f t="shared" si="53"/>
        <v>0</v>
      </c>
      <c r="H711" s="209">
        <f t="shared" si="54"/>
        <v>0</v>
      </c>
      <c r="I711" s="210"/>
      <c r="J711" s="197"/>
      <c r="K711" s="196"/>
    </row>
    <row r="712" spans="1:11">
      <c r="A712" s="196"/>
      <c r="B712" s="211" t="str">
        <f t="shared" si="55"/>
        <v/>
      </c>
      <c r="C712" s="207">
        <f t="shared" si="56"/>
        <v>0</v>
      </c>
      <c r="D712" s="207">
        <f>IF(C712=0,0,IF($E$15="",IF(C712*#REF!&lt;#REF!,#REF!,C712*#REF!),$E$15))</f>
        <v>0</v>
      </c>
      <c r="E712" s="207">
        <f t="shared" si="52"/>
        <v>0</v>
      </c>
      <c r="F712" s="208"/>
      <c r="G712" s="207">
        <f t="shared" si="53"/>
        <v>0</v>
      </c>
      <c r="H712" s="209">
        <f t="shared" si="54"/>
        <v>0</v>
      </c>
      <c r="I712" s="210"/>
      <c r="J712" s="197"/>
      <c r="K712" s="196"/>
    </row>
    <row r="713" spans="1:11">
      <c r="A713" s="196"/>
      <c r="B713" s="211" t="str">
        <f t="shared" si="55"/>
        <v/>
      </c>
      <c r="C713" s="207">
        <f t="shared" si="56"/>
        <v>0</v>
      </c>
      <c r="D713" s="207">
        <f>IF(C713=0,0,IF($E$15="",IF(C713*#REF!&lt;#REF!,#REF!,C713*#REF!),$E$15))</f>
        <v>0</v>
      </c>
      <c r="E713" s="207">
        <f t="shared" si="52"/>
        <v>0</v>
      </c>
      <c r="F713" s="208"/>
      <c r="G713" s="207">
        <f t="shared" si="53"/>
        <v>0</v>
      </c>
      <c r="H713" s="209">
        <f t="shared" si="54"/>
        <v>0</v>
      </c>
      <c r="I713" s="210"/>
      <c r="J713" s="197"/>
      <c r="K713" s="196"/>
    </row>
    <row r="714" spans="1:11">
      <c r="A714" s="196"/>
      <c r="B714" s="211" t="str">
        <f t="shared" si="55"/>
        <v/>
      </c>
      <c r="C714" s="207">
        <f t="shared" si="56"/>
        <v>0</v>
      </c>
      <c r="D714" s="207">
        <f>IF(C714=0,0,IF($E$15="",IF(C714*#REF!&lt;#REF!,#REF!,C714*#REF!),$E$15))</f>
        <v>0</v>
      </c>
      <c r="E714" s="207">
        <f t="shared" si="52"/>
        <v>0</v>
      </c>
      <c r="F714" s="208"/>
      <c r="G714" s="207">
        <f t="shared" si="53"/>
        <v>0</v>
      </c>
      <c r="H714" s="209">
        <f t="shared" si="54"/>
        <v>0</v>
      </c>
      <c r="I714" s="210"/>
      <c r="J714" s="197"/>
      <c r="K714" s="196"/>
    </row>
    <row r="715" spans="1:11">
      <c r="A715" s="196"/>
      <c r="B715" s="211" t="str">
        <f t="shared" si="55"/>
        <v/>
      </c>
      <c r="C715" s="207">
        <f t="shared" si="56"/>
        <v>0</v>
      </c>
      <c r="D715" s="207">
        <f>IF(C715=0,0,IF($E$15="",IF(C715*#REF!&lt;#REF!,#REF!,C715*#REF!),$E$15))</f>
        <v>0</v>
      </c>
      <c r="E715" s="207">
        <f t="shared" si="52"/>
        <v>0</v>
      </c>
      <c r="F715" s="208"/>
      <c r="G715" s="207">
        <f t="shared" si="53"/>
        <v>0</v>
      </c>
      <c r="H715" s="209">
        <f t="shared" si="54"/>
        <v>0</v>
      </c>
      <c r="I715" s="210"/>
      <c r="J715" s="197"/>
      <c r="K715" s="196"/>
    </row>
    <row r="716" spans="1:11">
      <c r="A716" s="196"/>
      <c r="B716" s="211" t="str">
        <f t="shared" si="55"/>
        <v/>
      </c>
      <c r="C716" s="207">
        <f t="shared" si="56"/>
        <v>0</v>
      </c>
      <c r="D716" s="207">
        <f>IF(C716=0,0,IF($E$15="",IF(C716*#REF!&lt;#REF!,#REF!,C716*#REF!),$E$15))</f>
        <v>0</v>
      </c>
      <c r="E716" s="207">
        <f t="shared" si="52"/>
        <v>0</v>
      </c>
      <c r="F716" s="208"/>
      <c r="G716" s="207">
        <f t="shared" si="53"/>
        <v>0</v>
      </c>
      <c r="H716" s="209">
        <f t="shared" si="54"/>
        <v>0</v>
      </c>
      <c r="I716" s="210"/>
      <c r="J716" s="197"/>
      <c r="K716" s="196"/>
    </row>
    <row r="717" spans="1:11">
      <c r="A717" s="196"/>
      <c r="B717" s="211" t="str">
        <f t="shared" si="55"/>
        <v/>
      </c>
      <c r="C717" s="207">
        <f t="shared" si="56"/>
        <v>0</v>
      </c>
      <c r="D717" s="207">
        <f>IF(C717=0,0,IF($E$15="",IF(C717*#REF!&lt;#REF!,#REF!,C717*#REF!),$E$15))</f>
        <v>0</v>
      </c>
      <c r="E717" s="207">
        <f t="shared" si="52"/>
        <v>0</v>
      </c>
      <c r="F717" s="208"/>
      <c r="G717" s="207">
        <f t="shared" si="53"/>
        <v>0</v>
      </c>
      <c r="H717" s="209">
        <f t="shared" si="54"/>
        <v>0</v>
      </c>
      <c r="I717" s="210"/>
      <c r="J717" s="197"/>
      <c r="K717" s="196"/>
    </row>
    <row r="718" spans="1:11">
      <c r="A718" s="196"/>
      <c r="B718" s="211" t="str">
        <f t="shared" si="55"/>
        <v/>
      </c>
      <c r="C718" s="207">
        <f t="shared" si="56"/>
        <v>0</v>
      </c>
      <c r="D718" s="207">
        <f>IF(C718=0,0,IF($E$15="",IF(C718*#REF!&lt;#REF!,#REF!,C718*#REF!),$E$15))</f>
        <v>0</v>
      </c>
      <c r="E718" s="207">
        <f t="shared" si="52"/>
        <v>0</v>
      </c>
      <c r="F718" s="208"/>
      <c r="G718" s="207">
        <f t="shared" si="53"/>
        <v>0</v>
      </c>
      <c r="H718" s="209">
        <f t="shared" si="54"/>
        <v>0</v>
      </c>
      <c r="I718" s="210"/>
      <c r="J718" s="197"/>
      <c r="K718" s="196"/>
    </row>
    <row r="719" spans="1:11">
      <c r="A719" s="196"/>
      <c r="B719" s="211" t="str">
        <f t="shared" si="55"/>
        <v/>
      </c>
      <c r="C719" s="207">
        <f t="shared" si="56"/>
        <v>0</v>
      </c>
      <c r="D719" s="207">
        <f>IF(C719=0,0,IF($E$15="",IF(C719*#REF!&lt;#REF!,#REF!,C719*#REF!),$E$15))</f>
        <v>0</v>
      </c>
      <c r="E719" s="207">
        <f t="shared" si="52"/>
        <v>0</v>
      </c>
      <c r="F719" s="208"/>
      <c r="G719" s="207">
        <f t="shared" si="53"/>
        <v>0</v>
      </c>
      <c r="H719" s="209">
        <f t="shared" si="54"/>
        <v>0</v>
      </c>
      <c r="I719" s="210"/>
      <c r="J719" s="197"/>
      <c r="K719" s="196"/>
    </row>
    <row r="720" spans="1:11">
      <c r="A720" s="196"/>
      <c r="B720" s="211" t="str">
        <f t="shared" si="55"/>
        <v/>
      </c>
      <c r="C720" s="207">
        <f t="shared" si="56"/>
        <v>0</v>
      </c>
      <c r="D720" s="207">
        <f>IF(C720=0,0,IF($E$15="",IF(C720*#REF!&lt;#REF!,#REF!,C720*#REF!),$E$15))</f>
        <v>0</v>
      </c>
      <c r="E720" s="207">
        <f t="shared" si="52"/>
        <v>0</v>
      </c>
      <c r="F720" s="208"/>
      <c r="G720" s="207">
        <f t="shared" si="53"/>
        <v>0</v>
      </c>
      <c r="H720" s="209">
        <f t="shared" si="54"/>
        <v>0</v>
      </c>
      <c r="I720" s="210"/>
      <c r="J720" s="197"/>
      <c r="K720" s="196"/>
    </row>
    <row r="721" spans="1:11">
      <c r="A721" s="196"/>
      <c r="B721" s="211" t="str">
        <f t="shared" si="55"/>
        <v/>
      </c>
      <c r="C721" s="207">
        <f t="shared" si="56"/>
        <v>0</v>
      </c>
      <c r="D721" s="207">
        <f>IF(C721=0,0,IF($E$15="",IF(C721*#REF!&lt;#REF!,#REF!,C721*#REF!),$E$15))</f>
        <v>0</v>
      </c>
      <c r="E721" s="207">
        <f t="shared" si="52"/>
        <v>0</v>
      </c>
      <c r="F721" s="208"/>
      <c r="G721" s="207">
        <f t="shared" si="53"/>
        <v>0</v>
      </c>
      <c r="H721" s="209">
        <f t="shared" si="54"/>
        <v>0</v>
      </c>
      <c r="I721" s="210"/>
      <c r="J721" s="197"/>
      <c r="K721" s="196"/>
    </row>
    <row r="722" spans="1:11">
      <c r="A722" s="196"/>
      <c r="B722" s="211" t="str">
        <f t="shared" si="55"/>
        <v/>
      </c>
      <c r="C722" s="207">
        <f t="shared" si="56"/>
        <v>0</v>
      </c>
      <c r="D722" s="207">
        <f>IF(C722=0,0,IF($E$15="",IF(C722*#REF!&lt;#REF!,#REF!,C722*#REF!),$E$15))</f>
        <v>0</v>
      </c>
      <c r="E722" s="207">
        <f t="shared" si="52"/>
        <v>0</v>
      </c>
      <c r="F722" s="208"/>
      <c r="G722" s="207">
        <f t="shared" si="53"/>
        <v>0</v>
      </c>
      <c r="H722" s="209">
        <f t="shared" si="54"/>
        <v>0</v>
      </c>
      <c r="I722" s="210"/>
      <c r="J722" s="197"/>
      <c r="K722" s="196"/>
    </row>
    <row r="723" spans="1:11">
      <c r="A723" s="196"/>
      <c r="B723" s="211" t="str">
        <f t="shared" si="55"/>
        <v/>
      </c>
      <c r="C723" s="207">
        <f t="shared" si="56"/>
        <v>0</v>
      </c>
      <c r="D723" s="207">
        <f>IF(C723=0,0,IF($E$15="",IF(C723*#REF!&lt;#REF!,#REF!,C723*#REF!),$E$15))</f>
        <v>0</v>
      </c>
      <c r="E723" s="207">
        <f t="shared" si="52"/>
        <v>0</v>
      </c>
      <c r="F723" s="208"/>
      <c r="G723" s="207">
        <f t="shared" si="53"/>
        <v>0</v>
      </c>
      <c r="H723" s="209">
        <f t="shared" si="54"/>
        <v>0</v>
      </c>
      <c r="I723" s="210"/>
      <c r="J723" s="197"/>
      <c r="K723" s="196"/>
    </row>
    <row r="724" spans="1:11">
      <c r="A724" s="196"/>
      <c r="B724" s="211" t="str">
        <f t="shared" si="55"/>
        <v/>
      </c>
      <c r="C724" s="207">
        <f t="shared" si="56"/>
        <v>0</v>
      </c>
      <c r="D724" s="207">
        <f>IF(C724=0,0,IF($E$15="",IF(C724*#REF!&lt;#REF!,#REF!,C724*#REF!),$E$15))</f>
        <v>0</v>
      </c>
      <c r="E724" s="207">
        <f t="shared" si="52"/>
        <v>0</v>
      </c>
      <c r="F724" s="208"/>
      <c r="G724" s="207">
        <f t="shared" si="53"/>
        <v>0</v>
      </c>
      <c r="H724" s="209">
        <f t="shared" si="54"/>
        <v>0</v>
      </c>
      <c r="I724" s="210"/>
      <c r="J724" s="197"/>
      <c r="K724" s="196"/>
    </row>
    <row r="725" spans="1:11">
      <c r="A725" s="196"/>
      <c r="B725" s="211" t="str">
        <f t="shared" si="55"/>
        <v/>
      </c>
      <c r="C725" s="207">
        <f t="shared" si="56"/>
        <v>0</v>
      </c>
      <c r="D725" s="207">
        <f>IF(C725=0,0,IF($E$15="",IF(C725*#REF!&lt;#REF!,#REF!,C725*#REF!),$E$15))</f>
        <v>0</v>
      </c>
      <c r="E725" s="207">
        <f t="shared" si="52"/>
        <v>0</v>
      </c>
      <c r="F725" s="208"/>
      <c r="G725" s="207">
        <f t="shared" si="53"/>
        <v>0</v>
      </c>
      <c r="H725" s="209">
        <f t="shared" si="54"/>
        <v>0</v>
      </c>
      <c r="I725" s="210"/>
      <c r="J725" s="197"/>
      <c r="K725" s="196"/>
    </row>
    <row r="726" spans="1:11">
      <c r="A726" s="196"/>
      <c r="B726" s="211" t="str">
        <f t="shared" si="55"/>
        <v/>
      </c>
      <c r="C726" s="207">
        <f t="shared" si="56"/>
        <v>0</v>
      </c>
      <c r="D726" s="207">
        <f>IF(C726=0,0,IF($E$15="",IF(C726*#REF!&lt;#REF!,#REF!,C726*#REF!),$E$15))</f>
        <v>0</v>
      </c>
      <c r="E726" s="207">
        <f t="shared" ref="E726:E789" si="57">C726*$E$11/12</f>
        <v>0</v>
      </c>
      <c r="F726" s="208"/>
      <c r="G726" s="207">
        <f t="shared" ref="G726:G789" si="58">IF(C726=0,0,D726-E726)</f>
        <v>0</v>
      </c>
      <c r="H726" s="209">
        <f t="shared" ref="H726:H789" si="59">IF(C726-G726&lt;0,0,C726-G726)</f>
        <v>0</v>
      </c>
      <c r="I726" s="210"/>
      <c r="J726" s="197"/>
      <c r="K726" s="196"/>
    </row>
    <row r="727" spans="1:11">
      <c r="A727" s="196"/>
      <c r="B727" s="211" t="str">
        <f t="shared" si="55"/>
        <v/>
      </c>
      <c r="C727" s="207">
        <f t="shared" si="56"/>
        <v>0</v>
      </c>
      <c r="D727" s="207">
        <f>IF(C727=0,0,IF($E$15="",IF(C727*#REF!&lt;#REF!,#REF!,C727*#REF!),$E$15))</f>
        <v>0</v>
      </c>
      <c r="E727" s="207">
        <f t="shared" si="57"/>
        <v>0</v>
      </c>
      <c r="F727" s="208"/>
      <c r="G727" s="207">
        <f t="shared" si="58"/>
        <v>0</v>
      </c>
      <c r="H727" s="209">
        <f t="shared" si="59"/>
        <v>0</v>
      </c>
      <c r="I727" s="210"/>
      <c r="J727" s="197"/>
      <c r="K727" s="196"/>
    </row>
    <row r="728" spans="1:11">
      <c r="A728" s="196"/>
      <c r="B728" s="211" t="str">
        <f t="shared" si="55"/>
        <v/>
      </c>
      <c r="C728" s="207">
        <f t="shared" si="56"/>
        <v>0</v>
      </c>
      <c r="D728" s="207">
        <f>IF(C728=0,0,IF($E$15="",IF(C728*#REF!&lt;#REF!,#REF!,C728*#REF!),$E$15))</f>
        <v>0</v>
      </c>
      <c r="E728" s="207">
        <f t="shared" si="57"/>
        <v>0</v>
      </c>
      <c r="F728" s="208"/>
      <c r="G728" s="207">
        <f t="shared" si="58"/>
        <v>0</v>
      </c>
      <c r="H728" s="209">
        <f t="shared" si="59"/>
        <v>0</v>
      </c>
      <c r="I728" s="210"/>
      <c r="J728" s="197"/>
      <c r="K728" s="196"/>
    </row>
    <row r="729" spans="1:11">
      <c r="A729" s="196"/>
      <c r="B729" s="211" t="str">
        <f t="shared" si="55"/>
        <v/>
      </c>
      <c r="C729" s="207">
        <f t="shared" si="56"/>
        <v>0</v>
      </c>
      <c r="D729" s="207">
        <f>IF(C729=0,0,IF($E$15="",IF(C729*#REF!&lt;#REF!,#REF!,C729*#REF!),$E$15))</f>
        <v>0</v>
      </c>
      <c r="E729" s="207">
        <f t="shared" si="57"/>
        <v>0</v>
      </c>
      <c r="F729" s="208"/>
      <c r="G729" s="207">
        <f t="shared" si="58"/>
        <v>0</v>
      </c>
      <c r="H729" s="209">
        <f t="shared" si="59"/>
        <v>0</v>
      </c>
      <c r="I729" s="210"/>
      <c r="J729" s="197"/>
      <c r="K729" s="196"/>
    </row>
    <row r="730" spans="1:11">
      <c r="A730" s="196"/>
      <c r="B730" s="211" t="str">
        <f t="shared" si="55"/>
        <v/>
      </c>
      <c r="C730" s="207">
        <f t="shared" si="56"/>
        <v>0</v>
      </c>
      <c r="D730" s="207">
        <f>IF(C730=0,0,IF($E$15="",IF(C730*#REF!&lt;#REF!,#REF!,C730*#REF!),$E$15))</f>
        <v>0</v>
      </c>
      <c r="E730" s="207">
        <f t="shared" si="57"/>
        <v>0</v>
      </c>
      <c r="F730" s="208"/>
      <c r="G730" s="207">
        <f t="shared" si="58"/>
        <v>0</v>
      </c>
      <c r="H730" s="209">
        <f t="shared" si="59"/>
        <v>0</v>
      </c>
      <c r="I730" s="210"/>
      <c r="J730" s="197"/>
      <c r="K730" s="196"/>
    </row>
    <row r="731" spans="1:11">
      <c r="A731" s="196"/>
      <c r="B731" s="211" t="str">
        <f t="shared" si="55"/>
        <v/>
      </c>
      <c r="C731" s="207">
        <f t="shared" si="56"/>
        <v>0</v>
      </c>
      <c r="D731" s="207">
        <f>IF(C731=0,0,IF($E$15="",IF(C731*#REF!&lt;#REF!,#REF!,C731*#REF!),$E$15))</f>
        <v>0</v>
      </c>
      <c r="E731" s="207">
        <f t="shared" si="57"/>
        <v>0</v>
      </c>
      <c r="F731" s="208"/>
      <c r="G731" s="207">
        <f t="shared" si="58"/>
        <v>0</v>
      </c>
      <c r="H731" s="209">
        <f t="shared" si="59"/>
        <v>0</v>
      </c>
      <c r="I731" s="210"/>
      <c r="J731" s="197"/>
      <c r="K731" s="196"/>
    </row>
    <row r="732" spans="1:11">
      <c r="A732" s="196"/>
      <c r="B732" s="211" t="str">
        <f t="shared" si="55"/>
        <v/>
      </c>
      <c r="C732" s="207">
        <f t="shared" si="56"/>
        <v>0</v>
      </c>
      <c r="D732" s="207">
        <f>IF(C732=0,0,IF($E$15="",IF(C732*#REF!&lt;#REF!,#REF!,C732*#REF!),$E$15))</f>
        <v>0</v>
      </c>
      <c r="E732" s="207">
        <f t="shared" si="57"/>
        <v>0</v>
      </c>
      <c r="F732" s="208"/>
      <c r="G732" s="207">
        <f t="shared" si="58"/>
        <v>0</v>
      </c>
      <c r="H732" s="209">
        <f t="shared" si="59"/>
        <v>0</v>
      </c>
      <c r="I732" s="210"/>
      <c r="J732" s="197"/>
      <c r="K732" s="196"/>
    </row>
    <row r="733" spans="1:11">
      <c r="A733" s="196"/>
      <c r="B733" s="211" t="str">
        <f t="shared" si="55"/>
        <v/>
      </c>
      <c r="C733" s="207">
        <f t="shared" si="56"/>
        <v>0</v>
      </c>
      <c r="D733" s="207">
        <f>IF(C733=0,0,IF($E$15="",IF(C733*#REF!&lt;#REF!,#REF!,C733*#REF!),$E$15))</f>
        <v>0</v>
      </c>
      <c r="E733" s="207">
        <f t="shared" si="57"/>
        <v>0</v>
      </c>
      <c r="F733" s="208"/>
      <c r="G733" s="207">
        <f t="shared" si="58"/>
        <v>0</v>
      </c>
      <c r="H733" s="209">
        <f t="shared" si="59"/>
        <v>0</v>
      </c>
      <c r="I733" s="210"/>
      <c r="J733" s="197"/>
      <c r="K733" s="196"/>
    </row>
    <row r="734" spans="1:11">
      <c r="A734" s="196"/>
      <c r="B734" s="211" t="str">
        <f t="shared" si="55"/>
        <v/>
      </c>
      <c r="C734" s="207">
        <f t="shared" si="56"/>
        <v>0</v>
      </c>
      <c r="D734" s="207">
        <f>IF(C734=0,0,IF($E$15="",IF(C734*#REF!&lt;#REF!,#REF!,C734*#REF!),$E$15))</f>
        <v>0</v>
      </c>
      <c r="E734" s="207">
        <f t="shared" si="57"/>
        <v>0</v>
      </c>
      <c r="F734" s="208"/>
      <c r="G734" s="207">
        <f t="shared" si="58"/>
        <v>0</v>
      </c>
      <c r="H734" s="209">
        <f t="shared" si="59"/>
        <v>0</v>
      </c>
      <c r="I734" s="210"/>
      <c r="J734" s="197"/>
      <c r="K734" s="196"/>
    </row>
    <row r="735" spans="1:11">
      <c r="A735" s="196"/>
      <c r="B735" s="211" t="str">
        <f t="shared" si="55"/>
        <v/>
      </c>
      <c r="C735" s="207">
        <f t="shared" si="56"/>
        <v>0</v>
      </c>
      <c r="D735" s="207">
        <f>IF(C735=0,0,IF($E$15="",IF(C735*#REF!&lt;#REF!,#REF!,C735*#REF!),$E$15))</f>
        <v>0</v>
      </c>
      <c r="E735" s="207">
        <f t="shared" si="57"/>
        <v>0</v>
      </c>
      <c r="F735" s="208"/>
      <c r="G735" s="207">
        <f t="shared" si="58"/>
        <v>0</v>
      </c>
      <c r="H735" s="209">
        <f t="shared" si="59"/>
        <v>0</v>
      </c>
      <c r="I735" s="210"/>
      <c r="J735" s="197"/>
      <c r="K735" s="196"/>
    </row>
    <row r="736" spans="1:11">
      <c r="A736" s="196"/>
      <c r="B736" s="211" t="str">
        <f t="shared" si="55"/>
        <v/>
      </c>
      <c r="C736" s="207">
        <f t="shared" si="56"/>
        <v>0</v>
      </c>
      <c r="D736" s="207">
        <f>IF(C736=0,0,IF($E$15="",IF(C736*#REF!&lt;#REF!,#REF!,C736*#REF!),$E$15))</f>
        <v>0</v>
      </c>
      <c r="E736" s="207">
        <f t="shared" si="57"/>
        <v>0</v>
      </c>
      <c r="F736" s="208"/>
      <c r="G736" s="207">
        <f t="shared" si="58"/>
        <v>0</v>
      </c>
      <c r="H736" s="209">
        <f t="shared" si="59"/>
        <v>0</v>
      </c>
      <c r="I736" s="210"/>
      <c r="J736" s="197"/>
      <c r="K736" s="196"/>
    </row>
    <row r="737" spans="1:11">
      <c r="A737" s="196"/>
      <c r="B737" s="211" t="str">
        <f t="shared" si="55"/>
        <v/>
      </c>
      <c r="C737" s="207">
        <f t="shared" si="56"/>
        <v>0</v>
      </c>
      <c r="D737" s="207">
        <f>IF(C737=0,0,IF($E$15="",IF(C737*#REF!&lt;#REF!,#REF!,C737*#REF!),$E$15))</f>
        <v>0</v>
      </c>
      <c r="E737" s="207">
        <f t="shared" si="57"/>
        <v>0</v>
      </c>
      <c r="F737" s="208"/>
      <c r="G737" s="207">
        <f t="shared" si="58"/>
        <v>0</v>
      </c>
      <c r="H737" s="209">
        <f t="shared" si="59"/>
        <v>0</v>
      </c>
      <c r="I737" s="210"/>
      <c r="J737" s="197"/>
      <c r="K737" s="196"/>
    </row>
    <row r="738" spans="1:11">
      <c r="A738" s="196"/>
      <c r="B738" s="211" t="str">
        <f t="shared" si="55"/>
        <v/>
      </c>
      <c r="C738" s="207">
        <f t="shared" si="56"/>
        <v>0</v>
      </c>
      <c r="D738" s="207">
        <f>IF(C738=0,0,IF($E$15="",IF(C738*#REF!&lt;#REF!,#REF!,C738*#REF!),$E$15))</f>
        <v>0</v>
      </c>
      <c r="E738" s="207">
        <f t="shared" si="57"/>
        <v>0</v>
      </c>
      <c r="F738" s="208"/>
      <c r="G738" s="207">
        <f t="shared" si="58"/>
        <v>0</v>
      </c>
      <c r="H738" s="209">
        <f t="shared" si="59"/>
        <v>0</v>
      </c>
      <c r="I738" s="210"/>
      <c r="J738" s="197"/>
      <c r="K738" s="196"/>
    </row>
    <row r="739" spans="1:11">
      <c r="A739" s="196"/>
      <c r="B739" s="211" t="str">
        <f t="shared" si="55"/>
        <v/>
      </c>
      <c r="C739" s="207">
        <f t="shared" si="56"/>
        <v>0</v>
      </c>
      <c r="D739" s="207">
        <f>IF(C739=0,0,IF($E$15="",IF(C739*#REF!&lt;#REF!,#REF!,C739*#REF!),$E$15))</f>
        <v>0</v>
      </c>
      <c r="E739" s="207">
        <f t="shared" si="57"/>
        <v>0</v>
      </c>
      <c r="F739" s="208"/>
      <c r="G739" s="207">
        <f t="shared" si="58"/>
        <v>0</v>
      </c>
      <c r="H739" s="209">
        <f t="shared" si="59"/>
        <v>0</v>
      </c>
      <c r="I739" s="210"/>
      <c r="J739" s="197"/>
      <c r="K739" s="196"/>
    </row>
    <row r="740" spans="1:11">
      <c r="A740" s="196"/>
      <c r="B740" s="211" t="str">
        <f t="shared" si="55"/>
        <v/>
      </c>
      <c r="C740" s="207">
        <f t="shared" si="56"/>
        <v>0</v>
      </c>
      <c r="D740" s="207">
        <f>IF(C740=0,0,IF($E$15="",IF(C740*#REF!&lt;#REF!,#REF!,C740*#REF!),$E$15))</f>
        <v>0</v>
      </c>
      <c r="E740" s="207">
        <f t="shared" si="57"/>
        <v>0</v>
      </c>
      <c r="F740" s="208"/>
      <c r="G740" s="207">
        <f t="shared" si="58"/>
        <v>0</v>
      </c>
      <c r="H740" s="209">
        <f t="shared" si="59"/>
        <v>0</v>
      </c>
      <c r="I740" s="210"/>
      <c r="J740" s="197"/>
      <c r="K740" s="196"/>
    </row>
    <row r="741" spans="1:11">
      <c r="A741" s="196"/>
      <c r="B741" s="211" t="str">
        <f t="shared" si="55"/>
        <v/>
      </c>
      <c r="C741" s="207">
        <f t="shared" si="56"/>
        <v>0</v>
      </c>
      <c r="D741" s="207">
        <f>IF(C741=0,0,IF($E$15="",IF(C741*#REF!&lt;#REF!,#REF!,C741*#REF!),$E$15))</f>
        <v>0</v>
      </c>
      <c r="E741" s="207">
        <f t="shared" si="57"/>
        <v>0</v>
      </c>
      <c r="F741" s="208"/>
      <c r="G741" s="207">
        <f t="shared" si="58"/>
        <v>0</v>
      </c>
      <c r="H741" s="209">
        <f t="shared" si="59"/>
        <v>0</v>
      </c>
      <c r="I741" s="210"/>
      <c r="J741" s="197"/>
      <c r="K741" s="196"/>
    </row>
    <row r="742" spans="1:11">
      <c r="A742" s="196"/>
      <c r="B742" s="211" t="str">
        <f t="shared" si="55"/>
        <v/>
      </c>
      <c r="C742" s="207">
        <f t="shared" si="56"/>
        <v>0</v>
      </c>
      <c r="D742" s="207">
        <f>IF(C742=0,0,IF($E$15="",IF(C742*#REF!&lt;#REF!,#REF!,C742*#REF!),$E$15))</f>
        <v>0</v>
      </c>
      <c r="E742" s="207">
        <f t="shared" si="57"/>
        <v>0</v>
      </c>
      <c r="F742" s="208"/>
      <c r="G742" s="207">
        <f t="shared" si="58"/>
        <v>0</v>
      </c>
      <c r="H742" s="209">
        <f t="shared" si="59"/>
        <v>0</v>
      </c>
      <c r="I742" s="210"/>
      <c r="J742" s="197"/>
      <c r="K742" s="196"/>
    </row>
    <row r="743" spans="1:11">
      <c r="A743" s="196"/>
      <c r="B743" s="211" t="str">
        <f t="shared" si="55"/>
        <v/>
      </c>
      <c r="C743" s="207">
        <f t="shared" si="56"/>
        <v>0</v>
      </c>
      <c r="D743" s="207">
        <f>IF(C743=0,0,IF($E$15="",IF(C743*#REF!&lt;#REF!,#REF!,C743*#REF!),$E$15))</f>
        <v>0</v>
      </c>
      <c r="E743" s="207">
        <f t="shared" si="57"/>
        <v>0</v>
      </c>
      <c r="F743" s="208"/>
      <c r="G743" s="207">
        <f t="shared" si="58"/>
        <v>0</v>
      </c>
      <c r="H743" s="209">
        <f t="shared" si="59"/>
        <v>0</v>
      </c>
      <c r="I743" s="210"/>
      <c r="J743" s="197"/>
      <c r="K743" s="196"/>
    </row>
    <row r="744" spans="1:11">
      <c r="A744" s="196"/>
      <c r="B744" s="211" t="str">
        <f t="shared" si="55"/>
        <v/>
      </c>
      <c r="C744" s="207">
        <f t="shared" si="56"/>
        <v>0</v>
      </c>
      <c r="D744" s="207">
        <f>IF(C744=0,0,IF($E$15="",IF(C744*#REF!&lt;#REF!,#REF!,C744*#REF!),$E$15))</f>
        <v>0</v>
      </c>
      <c r="E744" s="207">
        <f t="shared" si="57"/>
        <v>0</v>
      </c>
      <c r="F744" s="208"/>
      <c r="G744" s="207">
        <f t="shared" si="58"/>
        <v>0</v>
      </c>
      <c r="H744" s="209">
        <f t="shared" si="59"/>
        <v>0</v>
      </c>
      <c r="I744" s="210"/>
      <c r="J744" s="197"/>
      <c r="K744" s="196"/>
    </row>
    <row r="745" spans="1:11">
      <c r="A745" s="196"/>
      <c r="B745" s="211" t="str">
        <f t="shared" si="55"/>
        <v/>
      </c>
      <c r="C745" s="207">
        <f t="shared" si="56"/>
        <v>0</v>
      </c>
      <c r="D745" s="207">
        <f>IF(C745=0,0,IF($E$15="",IF(C745*#REF!&lt;#REF!,#REF!,C745*#REF!),$E$15))</f>
        <v>0</v>
      </c>
      <c r="E745" s="207">
        <f t="shared" si="57"/>
        <v>0</v>
      </c>
      <c r="F745" s="208"/>
      <c r="G745" s="207">
        <f t="shared" si="58"/>
        <v>0</v>
      </c>
      <c r="H745" s="209">
        <f t="shared" si="59"/>
        <v>0</v>
      </c>
      <c r="I745" s="210"/>
      <c r="J745" s="197"/>
      <c r="K745" s="196"/>
    </row>
    <row r="746" spans="1:11">
      <c r="A746" s="196"/>
      <c r="B746" s="211" t="str">
        <f t="shared" si="55"/>
        <v/>
      </c>
      <c r="C746" s="207">
        <f t="shared" si="56"/>
        <v>0</v>
      </c>
      <c r="D746" s="207">
        <f>IF(C746=0,0,IF($E$15="",IF(C746*#REF!&lt;#REF!,#REF!,C746*#REF!),$E$15))</f>
        <v>0</v>
      </c>
      <c r="E746" s="207">
        <f t="shared" si="57"/>
        <v>0</v>
      </c>
      <c r="F746" s="208"/>
      <c r="G746" s="207">
        <f t="shared" si="58"/>
        <v>0</v>
      </c>
      <c r="H746" s="209">
        <f t="shared" si="59"/>
        <v>0</v>
      </c>
      <c r="I746" s="210"/>
      <c r="J746" s="197"/>
      <c r="K746" s="196"/>
    </row>
    <row r="747" spans="1:11">
      <c r="A747" s="196"/>
      <c r="B747" s="211" t="str">
        <f t="shared" si="55"/>
        <v/>
      </c>
      <c r="C747" s="207">
        <f t="shared" si="56"/>
        <v>0</v>
      </c>
      <c r="D747" s="207">
        <f>IF(C747=0,0,IF($E$15="",IF(C747*#REF!&lt;#REF!,#REF!,C747*#REF!),$E$15))</f>
        <v>0</v>
      </c>
      <c r="E747" s="207">
        <f t="shared" si="57"/>
        <v>0</v>
      </c>
      <c r="F747" s="208"/>
      <c r="G747" s="207">
        <f t="shared" si="58"/>
        <v>0</v>
      </c>
      <c r="H747" s="209">
        <f t="shared" si="59"/>
        <v>0</v>
      </c>
      <c r="I747" s="210"/>
      <c r="J747" s="197"/>
      <c r="K747" s="196"/>
    </row>
    <row r="748" spans="1:11">
      <c r="A748" s="196"/>
      <c r="B748" s="211" t="str">
        <f t="shared" si="55"/>
        <v/>
      </c>
      <c r="C748" s="207">
        <f t="shared" si="56"/>
        <v>0</v>
      </c>
      <c r="D748" s="207">
        <f>IF(C748=0,0,IF($E$15="",IF(C748*#REF!&lt;#REF!,#REF!,C748*#REF!),$E$15))</f>
        <v>0</v>
      </c>
      <c r="E748" s="207">
        <f t="shared" si="57"/>
        <v>0</v>
      </c>
      <c r="F748" s="208"/>
      <c r="G748" s="207">
        <f t="shared" si="58"/>
        <v>0</v>
      </c>
      <c r="H748" s="209">
        <f t="shared" si="59"/>
        <v>0</v>
      </c>
      <c r="I748" s="210"/>
      <c r="J748" s="197"/>
      <c r="K748" s="196"/>
    </row>
    <row r="749" spans="1:11">
      <c r="A749" s="196"/>
      <c r="B749" s="211" t="str">
        <f t="shared" si="55"/>
        <v/>
      </c>
      <c r="C749" s="207">
        <f t="shared" si="56"/>
        <v>0</v>
      </c>
      <c r="D749" s="207">
        <f>IF(C749=0,0,IF($E$15="",IF(C749*#REF!&lt;#REF!,#REF!,C749*#REF!),$E$15))</f>
        <v>0</v>
      </c>
      <c r="E749" s="207">
        <f t="shared" si="57"/>
        <v>0</v>
      </c>
      <c r="F749" s="208"/>
      <c r="G749" s="207">
        <f t="shared" si="58"/>
        <v>0</v>
      </c>
      <c r="H749" s="209">
        <f t="shared" si="59"/>
        <v>0</v>
      </c>
      <c r="I749" s="210"/>
      <c r="J749" s="197"/>
      <c r="K749" s="196"/>
    </row>
    <row r="750" spans="1:11">
      <c r="A750" s="196"/>
      <c r="B750" s="211" t="str">
        <f t="shared" si="55"/>
        <v/>
      </c>
      <c r="C750" s="207">
        <f t="shared" si="56"/>
        <v>0</v>
      </c>
      <c r="D750" s="207">
        <f>IF(C750=0,0,IF($E$15="",IF(C750*#REF!&lt;#REF!,#REF!,C750*#REF!),$E$15))</f>
        <v>0</v>
      </c>
      <c r="E750" s="207">
        <f t="shared" si="57"/>
        <v>0</v>
      </c>
      <c r="F750" s="208"/>
      <c r="G750" s="207">
        <f t="shared" si="58"/>
        <v>0</v>
      </c>
      <c r="H750" s="209">
        <f t="shared" si="59"/>
        <v>0</v>
      </c>
      <c r="I750" s="210"/>
      <c r="J750" s="197"/>
      <c r="K750" s="196"/>
    </row>
    <row r="751" spans="1:11">
      <c r="A751" s="196"/>
      <c r="B751" s="211" t="str">
        <f t="shared" si="55"/>
        <v/>
      </c>
      <c r="C751" s="207">
        <f t="shared" si="56"/>
        <v>0</v>
      </c>
      <c r="D751" s="207">
        <f>IF(C751=0,0,IF($E$15="",IF(C751*#REF!&lt;#REF!,#REF!,C751*#REF!),$E$15))</f>
        <v>0</v>
      </c>
      <c r="E751" s="207">
        <f t="shared" si="57"/>
        <v>0</v>
      </c>
      <c r="F751" s="208"/>
      <c r="G751" s="207">
        <f t="shared" si="58"/>
        <v>0</v>
      </c>
      <c r="H751" s="209">
        <f t="shared" si="59"/>
        <v>0</v>
      </c>
      <c r="I751" s="210"/>
      <c r="J751" s="197"/>
      <c r="K751" s="196"/>
    </row>
    <row r="752" spans="1:11">
      <c r="A752" s="196"/>
      <c r="B752" s="211" t="str">
        <f t="shared" si="55"/>
        <v/>
      </c>
      <c r="C752" s="207">
        <f t="shared" si="56"/>
        <v>0</v>
      </c>
      <c r="D752" s="207">
        <f>IF(C752=0,0,IF($E$15="",IF(C752*#REF!&lt;#REF!,#REF!,C752*#REF!),$E$15))</f>
        <v>0</v>
      </c>
      <c r="E752" s="207">
        <f t="shared" si="57"/>
        <v>0</v>
      </c>
      <c r="F752" s="208"/>
      <c r="G752" s="207">
        <f t="shared" si="58"/>
        <v>0</v>
      </c>
      <c r="H752" s="209">
        <f t="shared" si="59"/>
        <v>0</v>
      </c>
      <c r="I752" s="210"/>
      <c r="J752" s="197"/>
      <c r="K752" s="196"/>
    </row>
    <row r="753" spans="1:11">
      <c r="A753" s="196"/>
      <c r="B753" s="211" t="str">
        <f t="shared" si="55"/>
        <v/>
      </c>
      <c r="C753" s="207">
        <f t="shared" si="56"/>
        <v>0</v>
      </c>
      <c r="D753" s="207">
        <f>IF(C753=0,0,IF($E$15="",IF(C753*#REF!&lt;#REF!,#REF!,C753*#REF!),$E$15))</f>
        <v>0</v>
      </c>
      <c r="E753" s="207">
        <f t="shared" si="57"/>
        <v>0</v>
      </c>
      <c r="F753" s="208"/>
      <c r="G753" s="207">
        <f t="shared" si="58"/>
        <v>0</v>
      </c>
      <c r="H753" s="209">
        <f t="shared" si="59"/>
        <v>0</v>
      </c>
      <c r="I753" s="210"/>
      <c r="J753" s="197"/>
      <c r="K753" s="196"/>
    </row>
    <row r="754" spans="1:11">
      <c r="A754" s="196"/>
      <c r="B754" s="211" t="str">
        <f t="shared" si="55"/>
        <v/>
      </c>
      <c r="C754" s="207">
        <f t="shared" si="56"/>
        <v>0</v>
      </c>
      <c r="D754" s="207">
        <f>IF(C754=0,0,IF($E$15="",IF(C754*#REF!&lt;#REF!,#REF!,C754*#REF!),$E$15))</f>
        <v>0</v>
      </c>
      <c r="E754" s="207">
        <f t="shared" si="57"/>
        <v>0</v>
      </c>
      <c r="F754" s="208"/>
      <c r="G754" s="207">
        <f t="shared" si="58"/>
        <v>0</v>
      </c>
      <c r="H754" s="209">
        <f t="shared" si="59"/>
        <v>0</v>
      </c>
      <c r="I754" s="210"/>
      <c r="J754" s="197"/>
      <c r="K754" s="196"/>
    </row>
    <row r="755" spans="1:11">
      <c r="A755" s="196"/>
      <c r="B755" s="211" t="str">
        <f t="shared" si="55"/>
        <v/>
      </c>
      <c r="C755" s="207">
        <f t="shared" si="56"/>
        <v>0</v>
      </c>
      <c r="D755" s="207">
        <f>IF(C755=0,0,IF($E$15="",IF(C755*#REF!&lt;#REF!,#REF!,C755*#REF!),$E$15))</f>
        <v>0</v>
      </c>
      <c r="E755" s="207">
        <f t="shared" si="57"/>
        <v>0</v>
      </c>
      <c r="F755" s="208"/>
      <c r="G755" s="207">
        <f t="shared" si="58"/>
        <v>0</v>
      </c>
      <c r="H755" s="209">
        <f t="shared" si="59"/>
        <v>0</v>
      </c>
      <c r="I755" s="210"/>
      <c r="J755" s="197"/>
      <c r="K755" s="196"/>
    </row>
    <row r="756" spans="1:11">
      <c r="A756" s="196"/>
      <c r="B756" s="211" t="str">
        <f t="shared" si="55"/>
        <v/>
      </c>
      <c r="C756" s="207">
        <f t="shared" si="56"/>
        <v>0</v>
      </c>
      <c r="D756" s="207">
        <f>IF(C756=0,0,IF($E$15="",IF(C756*#REF!&lt;#REF!,#REF!,C756*#REF!),$E$15))</f>
        <v>0</v>
      </c>
      <c r="E756" s="207">
        <f t="shared" si="57"/>
        <v>0</v>
      </c>
      <c r="F756" s="208"/>
      <c r="G756" s="207">
        <f t="shared" si="58"/>
        <v>0</v>
      </c>
      <c r="H756" s="209">
        <f t="shared" si="59"/>
        <v>0</v>
      </c>
      <c r="I756" s="210"/>
      <c r="J756" s="197"/>
      <c r="K756" s="196"/>
    </row>
    <row r="757" spans="1:11">
      <c r="A757" s="196"/>
      <c r="B757" s="211" t="str">
        <f t="shared" ref="B757:B820" si="60">IF(H756&lt;=0,"",B756+1)</f>
        <v/>
      </c>
      <c r="C757" s="207">
        <f t="shared" ref="C757:C820" si="61">H756</f>
        <v>0</v>
      </c>
      <c r="D757" s="207">
        <f>IF(C757=0,0,IF($E$15="",IF(C757*#REF!&lt;#REF!,#REF!,C757*#REF!),$E$15))</f>
        <v>0</v>
      </c>
      <c r="E757" s="207">
        <f t="shared" si="57"/>
        <v>0</v>
      </c>
      <c r="F757" s="208"/>
      <c r="G757" s="207">
        <f t="shared" si="58"/>
        <v>0</v>
      </c>
      <c r="H757" s="209">
        <f t="shared" si="59"/>
        <v>0</v>
      </c>
      <c r="I757" s="210"/>
      <c r="J757" s="197"/>
      <c r="K757" s="196"/>
    </row>
    <row r="758" spans="1:11">
      <c r="A758" s="196"/>
      <c r="B758" s="211" t="str">
        <f t="shared" si="60"/>
        <v/>
      </c>
      <c r="C758" s="207">
        <f t="shared" si="61"/>
        <v>0</v>
      </c>
      <c r="D758" s="207">
        <f>IF(C758=0,0,IF($E$15="",IF(C758*#REF!&lt;#REF!,#REF!,C758*#REF!),$E$15))</f>
        <v>0</v>
      </c>
      <c r="E758" s="207">
        <f t="shared" si="57"/>
        <v>0</v>
      </c>
      <c r="F758" s="208"/>
      <c r="G758" s="207">
        <f t="shared" si="58"/>
        <v>0</v>
      </c>
      <c r="H758" s="209">
        <f t="shared" si="59"/>
        <v>0</v>
      </c>
      <c r="I758" s="210"/>
      <c r="J758" s="197"/>
      <c r="K758" s="196"/>
    </row>
    <row r="759" spans="1:11">
      <c r="A759" s="196"/>
      <c r="B759" s="211" t="str">
        <f t="shared" si="60"/>
        <v/>
      </c>
      <c r="C759" s="207">
        <f t="shared" si="61"/>
        <v>0</v>
      </c>
      <c r="D759" s="207">
        <f>IF(C759=0,0,IF($E$15="",IF(C759*#REF!&lt;#REF!,#REF!,C759*#REF!),$E$15))</f>
        <v>0</v>
      </c>
      <c r="E759" s="207">
        <f t="shared" si="57"/>
        <v>0</v>
      </c>
      <c r="F759" s="208"/>
      <c r="G759" s="207">
        <f t="shared" si="58"/>
        <v>0</v>
      </c>
      <c r="H759" s="209">
        <f t="shared" si="59"/>
        <v>0</v>
      </c>
      <c r="I759" s="210"/>
      <c r="J759" s="197"/>
      <c r="K759" s="196"/>
    </row>
    <row r="760" spans="1:11">
      <c r="A760" s="196"/>
      <c r="B760" s="211" t="str">
        <f t="shared" si="60"/>
        <v/>
      </c>
      <c r="C760" s="207">
        <f t="shared" si="61"/>
        <v>0</v>
      </c>
      <c r="D760" s="207">
        <f>IF(C760=0,0,IF($E$15="",IF(C760*#REF!&lt;#REF!,#REF!,C760*#REF!),$E$15))</f>
        <v>0</v>
      </c>
      <c r="E760" s="207">
        <f t="shared" si="57"/>
        <v>0</v>
      </c>
      <c r="F760" s="208"/>
      <c r="G760" s="207">
        <f t="shared" si="58"/>
        <v>0</v>
      </c>
      <c r="H760" s="209">
        <f t="shared" si="59"/>
        <v>0</v>
      </c>
      <c r="I760" s="210"/>
      <c r="J760" s="197"/>
      <c r="K760" s="196"/>
    </row>
    <row r="761" spans="1:11">
      <c r="A761" s="196"/>
      <c r="B761" s="211" t="str">
        <f t="shared" si="60"/>
        <v/>
      </c>
      <c r="C761" s="207">
        <f t="shared" si="61"/>
        <v>0</v>
      </c>
      <c r="D761" s="207">
        <f>IF(C761=0,0,IF($E$15="",IF(C761*#REF!&lt;#REF!,#REF!,C761*#REF!),$E$15))</f>
        <v>0</v>
      </c>
      <c r="E761" s="207">
        <f t="shared" si="57"/>
        <v>0</v>
      </c>
      <c r="F761" s="208"/>
      <c r="G761" s="207">
        <f t="shared" si="58"/>
        <v>0</v>
      </c>
      <c r="H761" s="209">
        <f t="shared" si="59"/>
        <v>0</v>
      </c>
      <c r="I761" s="210"/>
      <c r="J761" s="197"/>
      <c r="K761" s="196"/>
    </row>
    <row r="762" spans="1:11">
      <c r="A762" s="196"/>
      <c r="B762" s="211" t="str">
        <f t="shared" si="60"/>
        <v/>
      </c>
      <c r="C762" s="207">
        <f t="shared" si="61"/>
        <v>0</v>
      </c>
      <c r="D762" s="207">
        <f>IF(C762=0,0,IF($E$15="",IF(C762*#REF!&lt;#REF!,#REF!,C762*#REF!),$E$15))</f>
        <v>0</v>
      </c>
      <c r="E762" s="207">
        <f t="shared" si="57"/>
        <v>0</v>
      </c>
      <c r="F762" s="208"/>
      <c r="G762" s="207">
        <f t="shared" si="58"/>
        <v>0</v>
      </c>
      <c r="H762" s="209">
        <f t="shared" si="59"/>
        <v>0</v>
      </c>
      <c r="I762" s="210"/>
      <c r="J762" s="197"/>
      <c r="K762" s="196"/>
    </row>
    <row r="763" spans="1:11">
      <c r="A763" s="196"/>
      <c r="B763" s="211" t="str">
        <f t="shared" si="60"/>
        <v/>
      </c>
      <c r="C763" s="207">
        <f t="shared" si="61"/>
        <v>0</v>
      </c>
      <c r="D763" s="207">
        <f>IF(C763=0,0,IF($E$15="",IF(C763*#REF!&lt;#REF!,#REF!,C763*#REF!),$E$15))</f>
        <v>0</v>
      </c>
      <c r="E763" s="207">
        <f t="shared" si="57"/>
        <v>0</v>
      </c>
      <c r="F763" s="208"/>
      <c r="G763" s="207">
        <f t="shared" si="58"/>
        <v>0</v>
      </c>
      <c r="H763" s="209">
        <f t="shared" si="59"/>
        <v>0</v>
      </c>
      <c r="I763" s="210"/>
      <c r="J763" s="197"/>
      <c r="K763" s="196"/>
    </row>
    <row r="764" spans="1:11">
      <c r="A764" s="196"/>
      <c r="B764" s="211" t="str">
        <f t="shared" si="60"/>
        <v/>
      </c>
      <c r="C764" s="207">
        <f t="shared" si="61"/>
        <v>0</v>
      </c>
      <c r="D764" s="207">
        <f>IF(C764=0,0,IF($E$15="",IF(C764*#REF!&lt;#REF!,#REF!,C764*#REF!),$E$15))</f>
        <v>0</v>
      </c>
      <c r="E764" s="207">
        <f t="shared" si="57"/>
        <v>0</v>
      </c>
      <c r="F764" s="208"/>
      <c r="G764" s="207">
        <f t="shared" si="58"/>
        <v>0</v>
      </c>
      <c r="H764" s="209">
        <f t="shared" si="59"/>
        <v>0</v>
      </c>
      <c r="I764" s="210"/>
      <c r="J764" s="197"/>
      <c r="K764" s="196"/>
    </row>
    <row r="765" spans="1:11">
      <c r="A765" s="196"/>
      <c r="B765" s="211" t="str">
        <f t="shared" si="60"/>
        <v/>
      </c>
      <c r="C765" s="207">
        <f t="shared" si="61"/>
        <v>0</v>
      </c>
      <c r="D765" s="207">
        <f>IF(C765=0,0,IF($E$15="",IF(C765*#REF!&lt;#REF!,#REF!,C765*#REF!),$E$15))</f>
        <v>0</v>
      </c>
      <c r="E765" s="207">
        <f t="shared" si="57"/>
        <v>0</v>
      </c>
      <c r="F765" s="208"/>
      <c r="G765" s="207">
        <f t="shared" si="58"/>
        <v>0</v>
      </c>
      <c r="H765" s="209">
        <f t="shared" si="59"/>
        <v>0</v>
      </c>
      <c r="I765" s="210"/>
      <c r="J765" s="197"/>
      <c r="K765" s="196"/>
    </row>
    <row r="766" spans="1:11">
      <c r="A766" s="196"/>
      <c r="B766" s="211" t="str">
        <f t="shared" si="60"/>
        <v/>
      </c>
      <c r="C766" s="207">
        <f t="shared" si="61"/>
        <v>0</v>
      </c>
      <c r="D766" s="207">
        <f>IF(C766=0,0,IF($E$15="",IF(C766*#REF!&lt;#REF!,#REF!,C766*#REF!),$E$15))</f>
        <v>0</v>
      </c>
      <c r="E766" s="207">
        <f t="shared" si="57"/>
        <v>0</v>
      </c>
      <c r="F766" s="208"/>
      <c r="G766" s="207">
        <f t="shared" si="58"/>
        <v>0</v>
      </c>
      <c r="H766" s="209">
        <f t="shared" si="59"/>
        <v>0</v>
      </c>
      <c r="I766" s="210"/>
      <c r="J766" s="197"/>
      <c r="K766" s="196"/>
    </row>
    <row r="767" spans="1:11">
      <c r="A767" s="196"/>
      <c r="B767" s="211" t="str">
        <f t="shared" si="60"/>
        <v/>
      </c>
      <c r="C767" s="207">
        <f t="shared" si="61"/>
        <v>0</v>
      </c>
      <c r="D767" s="207">
        <f>IF(C767=0,0,IF($E$15="",IF(C767*#REF!&lt;#REF!,#REF!,C767*#REF!),$E$15))</f>
        <v>0</v>
      </c>
      <c r="E767" s="207">
        <f t="shared" si="57"/>
        <v>0</v>
      </c>
      <c r="F767" s="208"/>
      <c r="G767" s="207">
        <f t="shared" si="58"/>
        <v>0</v>
      </c>
      <c r="H767" s="209">
        <f t="shared" si="59"/>
        <v>0</v>
      </c>
      <c r="I767" s="210"/>
      <c r="J767" s="197"/>
      <c r="K767" s="196"/>
    </row>
    <row r="768" spans="1:11">
      <c r="A768" s="196"/>
      <c r="B768" s="211" t="str">
        <f t="shared" si="60"/>
        <v/>
      </c>
      <c r="C768" s="207">
        <f t="shared" si="61"/>
        <v>0</v>
      </c>
      <c r="D768" s="207">
        <f>IF(C768=0,0,IF($E$15="",IF(C768*#REF!&lt;#REF!,#REF!,C768*#REF!),$E$15))</f>
        <v>0</v>
      </c>
      <c r="E768" s="207">
        <f t="shared" si="57"/>
        <v>0</v>
      </c>
      <c r="F768" s="208"/>
      <c r="G768" s="207">
        <f t="shared" si="58"/>
        <v>0</v>
      </c>
      <c r="H768" s="209">
        <f t="shared" si="59"/>
        <v>0</v>
      </c>
      <c r="I768" s="210"/>
      <c r="J768" s="197"/>
      <c r="K768" s="196"/>
    </row>
    <row r="769" spans="1:11">
      <c r="A769" s="196"/>
      <c r="B769" s="211" t="str">
        <f t="shared" si="60"/>
        <v/>
      </c>
      <c r="C769" s="207">
        <f t="shared" si="61"/>
        <v>0</v>
      </c>
      <c r="D769" s="207">
        <f>IF(C769=0,0,IF($E$15="",IF(C769*#REF!&lt;#REF!,#REF!,C769*#REF!),$E$15))</f>
        <v>0</v>
      </c>
      <c r="E769" s="207">
        <f t="shared" si="57"/>
        <v>0</v>
      </c>
      <c r="F769" s="208"/>
      <c r="G769" s="207">
        <f t="shared" si="58"/>
        <v>0</v>
      </c>
      <c r="H769" s="209">
        <f t="shared" si="59"/>
        <v>0</v>
      </c>
      <c r="I769" s="210"/>
      <c r="J769" s="197"/>
      <c r="K769" s="196"/>
    </row>
    <row r="770" spans="1:11">
      <c r="A770" s="196"/>
      <c r="B770" s="211" t="str">
        <f t="shared" si="60"/>
        <v/>
      </c>
      <c r="C770" s="207">
        <f t="shared" si="61"/>
        <v>0</v>
      </c>
      <c r="D770" s="207">
        <f>IF(C770=0,0,IF($E$15="",IF(C770*#REF!&lt;#REF!,#REF!,C770*#REF!),$E$15))</f>
        <v>0</v>
      </c>
      <c r="E770" s="207">
        <f t="shared" si="57"/>
        <v>0</v>
      </c>
      <c r="F770" s="208"/>
      <c r="G770" s="207">
        <f t="shared" si="58"/>
        <v>0</v>
      </c>
      <c r="H770" s="209">
        <f t="shared" si="59"/>
        <v>0</v>
      </c>
      <c r="I770" s="210"/>
      <c r="J770" s="197"/>
      <c r="K770" s="196"/>
    </row>
    <row r="771" spans="1:11">
      <c r="A771" s="196"/>
      <c r="B771" s="211" t="str">
        <f t="shared" si="60"/>
        <v/>
      </c>
      <c r="C771" s="207">
        <f t="shared" si="61"/>
        <v>0</v>
      </c>
      <c r="D771" s="207">
        <f>IF(C771=0,0,IF($E$15="",IF(C771*#REF!&lt;#REF!,#REF!,C771*#REF!),$E$15))</f>
        <v>0</v>
      </c>
      <c r="E771" s="207">
        <f t="shared" si="57"/>
        <v>0</v>
      </c>
      <c r="F771" s="208"/>
      <c r="G771" s="207">
        <f t="shared" si="58"/>
        <v>0</v>
      </c>
      <c r="H771" s="209">
        <f t="shared" si="59"/>
        <v>0</v>
      </c>
      <c r="I771" s="210"/>
      <c r="J771" s="197"/>
      <c r="K771" s="196"/>
    </row>
    <row r="772" spans="1:11">
      <c r="A772" s="196"/>
      <c r="B772" s="211" t="str">
        <f t="shared" si="60"/>
        <v/>
      </c>
      <c r="C772" s="207">
        <f t="shared" si="61"/>
        <v>0</v>
      </c>
      <c r="D772" s="207">
        <f>IF(C772=0,0,IF($E$15="",IF(C772*#REF!&lt;#REF!,#REF!,C772*#REF!),$E$15))</f>
        <v>0</v>
      </c>
      <c r="E772" s="207">
        <f t="shared" si="57"/>
        <v>0</v>
      </c>
      <c r="F772" s="208"/>
      <c r="G772" s="207">
        <f t="shared" si="58"/>
        <v>0</v>
      </c>
      <c r="H772" s="209">
        <f t="shared" si="59"/>
        <v>0</v>
      </c>
      <c r="I772" s="210"/>
      <c r="J772" s="197"/>
      <c r="K772" s="196"/>
    </row>
    <row r="773" spans="1:11">
      <c r="A773" s="196"/>
      <c r="B773" s="211" t="str">
        <f t="shared" si="60"/>
        <v/>
      </c>
      <c r="C773" s="207">
        <f t="shared" si="61"/>
        <v>0</v>
      </c>
      <c r="D773" s="207">
        <f>IF(C773=0,0,IF($E$15="",IF(C773*#REF!&lt;#REF!,#REF!,C773*#REF!),$E$15))</f>
        <v>0</v>
      </c>
      <c r="E773" s="207">
        <f t="shared" si="57"/>
        <v>0</v>
      </c>
      <c r="F773" s="208"/>
      <c r="G773" s="207">
        <f t="shared" si="58"/>
        <v>0</v>
      </c>
      <c r="H773" s="209">
        <f t="shared" si="59"/>
        <v>0</v>
      </c>
      <c r="I773" s="210"/>
      <c r="J773" s="197"/>
      <c r="K773" s="196"/>
    </row>
    <row r="774" spans="1:11">
      <c r="A774" s="196"/>
      <c r="B774" s="211" t="str">
        <f t="shared" si="60"/>
        <v/>
      </c>
      <c r="C774" s="207">
        <f t="shared" si="61"/>
        <v>0</v>
      </c>
      <c r="D774" s="207">
        <f>IF(C774=0,0,IF($E$15="",IF(C774*#REF!&lt;#REF!,#REF!,C774*#REF!),$E$15))</f>
        <v>0</v>
      </c>
      <c r="E774" s="207">
        <f t="shared" si="57"/>
        <v>0</v>
      </c>
      <c r="F774" s="208"/>
      <c r="G774" s="207">
        <f t="shared" si="58"/>
        <v>0</v>
      </c>
      <c r="H774" s="209">
        <f t="shared" si="59"/>
        <v>0</v>
      </c>
      <c r="I774" s="210"/>
      <c r="J774" s="197"/>
      <c r="K774" s="196"/>
    </row>
    <row r="775" spans="1:11">
      <c r="A775" s="196"/>
      <c r="B775" s="211" t="str">
        <f t="shared" si="60"/>
        <v/>
      </c>
      <c r="C775" s="207">
        <f t="shared" si="61"/>
        <v>0</v>
      </c>
      <c r="D775" s="207">
        <f>IF(C775=0,0,IF($E$15="",IF(C775*#REF!&lt;#REF!,#REF!,C775*#REF!),$E$15))</f>
        <v>0</v>
      </c>
      <c r="E775" s="207">
        <f t="shared" si="57"/>
        <v>0</v>
      </c>
      <c r="F775" s="208"/>
      <c r="G775" s="207">
        <f t="shared" si="58"/>
        <v>0</v>
      </c>
      <c r="H775" s="209">
        <f t="shared" si="59"/>
        <v>0</v>
      </c>
      <c r="I775" s="210"/>
      <c r="J775" s="197"/>
      <c r="K775" s="196"/>
    </row>
    <row r="776" spans="1:11">
      <c r="A776" s="196"/>
      <c r="B776" s="211" t="str">
        <f t="shared" si="60"/>
        <v/>
      </c>
      <c r="C776" s="207">
        <f t="shared" si="61"/>
        <v>0</v>
      </c>
      <c r="D776" s="207">
        <f>IF(C776=0,0,IF($E$15="",IF(C776*#REF!&lt;#REF!,#REF!,C776*#REF!),$E$15))</f>
        <v>0</v>
      </c>
      <c r="E776" s="207">
        <f t="shared" si="57"/>
        <v>0</v>
      </c>
      <c r="F776" s="208"/>
      <c r="G776" s="207">
        <f t="shared" si="58"/>
        <v>0</v>
      </c>
      <c r="H776" s="209">
        <f t="shared" si="59"/>
        <v>0</v>
      </c>
      <c r="I776" s="210"/>
      <c r="J776" s="197"/>
      <c r="K776" s="196"/>
    </row>
    <row r="777" spans="1:11">
      <c r="A777" s="196"/>
      <c r="B777" s="211" t="str">
        <f t="shared" si="60"/>
        <v/>
      </c>
      <c r="C777" s="207">
        <f t="shared" si="61"/>
        <v>0</v>
      </c>
      <c r="D777" s="207">
        <f>IF(C777=0,0,IF($E$15="",IF(C777*#REF!&lt;#REF!,#REF!,C777*#REF!),$E$15))</f>
        <v>0</v>
      </c>
      <c r="E777" s="207">
        <f t="shared" si="57"/>
        <v>0</v>
      </c>
      <c r="F777" s="208"/>
      <c r="G777" s="207">
        <f t="shared" si="58"/>
        <v>0</v>
      </c>
      <c r="H777" s="209">
        <f t="shared" si="59"/>
        <v>0</v>
      </c>
      <c r="I777" s="210"/>
      <c r="J777" s="197"/>
      <c r="K777" s="196"/>
    </row>
    <row r="778" spans="1:11">
      <c r="A778" s="196"/>
      <c r="B778" s="211" t="str">
        <f t="shared" si="60"/>
        <v/>
      </c>
      <c r="C778" s="207">
        <f t="shared" si="61"/>
        <v>0</v>
      </c>
      <c r="D778" s="207">
        <f>IF(C778=0,0,IF($E$15="",IF(C778*#REF!&lt;#REF!,#REF!,C778*#REF!),$E$15))</f>
        <v>0</v>
      </c>
      <c r="E778" s="207">
        <f t="shared" si="57"/>
        <v>0</v>
      </c>
      <c r="F778" s="208"/>
      <c r="G778" s="207">
        <f t="shared" si="58"/>
        <v>0</v>
      </c>
      <c r="H778" s="209">
        <f t="shared" si="59"/>
        <v>0</v>
      </c>
      <c r="I778" s="210"/>
      <c r="J778" s="197"/>
      <c r="K778" s="196"/>
    </row>
    <row r="779" spans="1:11">
      <c r="A779" s="196"/>
      <c r="B779" s="211" t="str">
        <f t="shared" si="60"/>
        <v/>
      </c>
      <c r="C779" s="207">
        <f t="shared" si="61"/>
        <v>0</v>
      </c>
      <c r="D779" s="207">
        <f>IF(C779=0,0,IF($E$15="",IF(C779*#REF!&lt;#REF!,#REF!,C779*#REF!),$E$15))</f>
        <v>0</v>
      </c>
      <c r="E779" s="207">
        <f t="shared" si="57"/>
        <v>0</v>
      </c>
      <c r="F779" s="208"/>
      <c r="G779" s="207">
        <f t="shared" si="58"/>
        <v>0</v>
      </c>
      <c r="H779" s="209">
        <f t="shared" si="59"/>
        <v>0</v>
      </c>
      <c r="I779" s="210"/>
      <c r="J779" s="197"/>
      <c r="K779" s="196"/>
    </row>
    <row r="780" spans="1:11">
      <c r="A780" s="196"/>
      <c r="B780" s="211" t="str">
        <f t="shared" si="60"/>
        <v/>
      </c>
      <c r="C780" s="207">
        <f t="shared" si="61"/>
        <v>0</v>
      </c>
      <c r="D780" s="207">
        <f>IF(C780=0,0,IF($E$15="",IF(C780*#REF!&lt;#REF!,#REF!,C780*#REF!),$E$15))</f>
        <v>0</v>
      </c>
      <c r="E780" s="207">
        <f t="shared" si="57"/>
        <v>0</v>
      </c>
      <c r="F780" s="208"/>
      <c r="G780" s="207">
        <f t="shared" si="58"/>
        <v>0</v>
      </c>
      <c r="H780" s="209">
        <f t="shared" si="59"/>
        <v>0</v>
      </c>
      <c r="I780" s="210"/>
      <c r="J780" s="197"/>
      <c r="K780" s="196"/>
    </row>
    <row r="781" spans="1:11">
      <c r="A781" s="196"/>
      <c r="B781" s="211" t="str">
        <f t="shared" si="60"/>
        <v/>
      </c>
      <c r="C781" s="207">
        <f t="shared" si="61"/>
        <v>0</v>
      </c>
      <c r="D781" s="207">
        <f>IF(C781=0,0,IF($E$15="",IF(C781*#REF!&lt;#REF!,#REF!,C781*#REF!),$E$15))</f>
        <v>0</v>
      </c>
      <c r="E781" s="207">
        <f t="shared" si="57"/>
        <v>0</v>
      </c>
      <c r="F781" s="208"/>
      <c r="G781" s="207">
        <f t="shared" si="58"/>
        <v>0</v>
      </c>
      <c r="H781" s="209">
        <f t="shared" si="59"/>
        <v>0</v>
      </c>
      <c r="I781" s="210"/>
      <c r="J781" s="197"/>
      <c r="K781" s="196"/>
    </row>
    <row r="782" spans="1:11">
      <c r="A782" s="196"/>
      <c r="B782" s="211" t="str">
        <f t="shared" si="60"/>
        <v/>
      </c>
      <c r="C782" s="207">
        <f t="shared" si="61"/>
        <v>0</v>
      </c>
      <c r="D782" s="207">
        <f>IF(C782=0,0,IF($E$15="",IF(C782*#REF!&lt;#REF!,#REF!,C782*#REF!),$E$15))</f>
        <v>0</v>
      </c>
      <c r="E782" s="207">
        <f t="shared" si="57"/>
        <v>0</v>
      </c>
      <c r="F782" s="208"/>
      <c r="G782" s="207">
        <f t="shared" si="58"/>
        <v>0</v>
      </c>
      <c r="H782" s="209">
        <f t="shared" si="59"/>
        <v>0</v>
      </c>
      <c r="I782" s="210"/>
      <c r="J782" s="197"/>
      <c r="K782" s="196"/>
    </row>
    <row r="783" spans="1:11">
      <c r="A783" s="196"/>
      <c r="B783" s="211" t="str">
        <f t="shared" si="60"/>
        <v/>
      </c>
      <c r="C783" s="207">
        <f t="shared" si="61"/>
        <v>0</v>
      </c>
      <c r="D783" s="207">
        <f>IF(C783=0,0,IF($E$15="",IF(C783*#REF!&lt;#REF!,#REF!,C783*#REF!),$E$15))</f>
        <v>0</v>
      </c>
      <c r="E783" s="207">
        <f t="shared" si="57"/>
        <v>0</v>
      </c>
      <c r="F783" s="208"/>
      <c r="G783" s="207">
        <f t="shared" si="58"/>
        <v>0</v>
      </c>
      <c r="H783" s="209">
        <f t="shared" si="59"/>
        <v>0</v>
      </c>
      <c r="I783" s="210"/>
      <c r="J783" s="197"/>
      <c r="K783" s="196"/>
    </row>
    <row r="784" spans="1:11">
      <c r="A784" s="196"/>
      <c r="B784" s="211" t="str">
        <f t="shared" si="60"/>
        <v/>
      </c>
      <c r="C784" s="207">
        <f t="shared" si="61"/>
        <v>0</v>
      </c>
      <c r="D784" s="207">
        <f>IF(C784=0,0,IF($E$15="",IF(C784*#REF!&lt;#REF!,#REF!,C784*#REF!),$E$15))</f>
        <v>0</v>
      </c>
      <c r="E784" s="207">
        <f t="shared" si="57"/>
        <v>0</v>
      </c>
      <c r="F784" s="208"/>
      <c r="G784" s="207">
        <f t="shared" si="58"/>
        <v>0</v>
      </c>
      <c r="H784" s="209">
        <f t="shared" si="59"/>
        <v>0</v>
      </c>
      <c r="I784" s="210"/>
      <c r="J784" s="197"/>
      <c r="K784" s="196"/>
    </row>
    <row r="785" spans="1:11">
      <c r="A785" s="196"/>
      <c r="B785" s="211" t="str">
        <f t="shared" si="60"/>
        <v/>
      </c>
      <c r="C785" s="207">
        <f t="shared" si="61"/>
        <v>0</v>
      </c>
      <c r="D785" s="207">
        <f>IF(C785=0,0,IF($E$15="",IF(C785*#REF!&lt;#REF!,#REF!,C785*#REF!),$E$15))</f>
        <v>0</v>
      </c>
      <c r="E785" s="207">
        <f t="shared" si="57"/>
        <v>0</v>
      </c>
      <c r="F785" s="208"/>
      <c r="G785" s="207">
        <f t="shared" si="58"/>
        <v>0</v>
      </c>
      <c r="H785" s="209">
        <f t="shared" si="59"/>
        <v>0</v>
      </c>
      <c r="I785" s="210"/>
      <c r="J785" s="197"/>
      <c r="K785" s="196"/>
    </row>
    <row r="786" spans="1:11">
      <c r="A786" s="196"/>
      <c r="B786" s="211" t="str">
        <f t="shared" si="60"/>
        <v/>
      </c>
      <c r="C786" s="207">
        <f t="shared" si="61"/>
        <v>0</v>
      </c>
      <c r="D786" s="207">
        <f>IF(C786=0,0,IF($E$15="",IF(C786*#REF!&lt;#REF!,#REF!,C786*#REF!),$E$15))</f>
        <v>0</v>
      </c>
      <c r="E786" s="207">
        <f t="shared" si="57"/>
        <v>0</v>
      </c>
      <c r="F786" s="208"/>
      <c r="G786" s="207">
        <f t="shared" si="58"/>
        <v>0</v>
      </c>
      <c r="H786" s="209">
        <f t="shared" si="59"/>
        <v>0</v>
      </c>
      <c r="I786" s="210"/>
      <c r="J786" s="197"/>
      <c r="K786" s="196"/>
    </row>
    <row r="787" spans="1:11">
      <c r="A787" s="196"/>
      <c r="B787" s="211" t="str">
        <f t="shared" si="60"/>
        <v/>
      </c>
      <c r="C787" s="207">
        <f t="shared" si="61"/>
        <v>0</v>
      </c>
      <c r="D787" s="207">
        <f>IF(C787=0,0,IF($E$15="",IF(C787*#REF!&lt;#REF!,#REF!,C787*#REF!),$E$15))</f>
        <v>0</v>
      </c>
      <c r="E787" s="207">
        <f t="shared" si="57"/>
        <v>0</v>
      </c>
      <c r="F787" s="208"/>
      <c r="G787" s="207">
        <f t="shared" si="58"/>
        <v>0</v>
      </c>
      <c r="H787" s="209">
        <f t="shared" si="59"/>
        <v>0</v>
      </c>
      <c r="I787" s="210"/>
      <c r="J787" s="197"/>
      <c r="K787" s="196"/>
    </row>
    <row r="788" spans="1:11">
      <c r="A788" s="196"/>
      <c r="B788" s="211" t="str">
        <f t="shared" si="60"/>
        <v/>
      </c>
      <c r="C788" s="207">
        <f t="shared" si="61"/>
        <v>0</v>
      </c>
      <c r="D788" s="207">
        <f>IF(C788=0,0,IF($E$15="",IF(C788*#REF!&lt;#REF!,#REF!,C788*#REF!),$E$15))</f>
        <v>0</v>
      </c>
      <c r="E788" s="207">
        <f t="shared" si="57"/>
        <v>0</v>
      </c>
      <c r="F788" s="208"/>
      <c r="G788" s="207">
        <f t="shared" si="58"/>
        <v>0</v>
      </c>
      <c r="H788" s="209">
        <f t="shared" si="59"/>
        <v>0</v>
      </c>
      <c r="I788" s="210"/>
      <c r="J788" s="197"/>
      <c r="K788" s="196"/>
    </row>
    <row r="789" spans="1:11">
      <c r="A789" s="196"/>
      <c r="B789" s="211" t="str">
        <f t="shared" si="60"/>
        <v/>
      </c>
      <c r="C789" s="207">
        <f t="shared" si="61"/>
        <v>0</v>
      </c>
      <c r="D789" s="207">
        <f>IF(C789=0,0,IF($E$15="",IF(C789*#REF!&lt;#REF!,#REF!,C789*#REF!),$E$15))</f>
        <v>0</v>
      </c>
      <c r="E789" s="207">
        <f t="shared" si="57"/>
        <v>0</v>
      </c>
      <c r="F789" s="208"/>
      <c r="G789" s="207">
        <f t="shared" si="58"/>
        <v>0</v>
      </c>
      <c r="H789" s="209">
        <f t="shared" si="59"/>
        <v>0</v>
      </c>
      <c r="I789" s="210"/>
      <c r="J789" s="197"/>
      <c r="K789" s="196"/>
    </row>
    <row r="790" spans="1:11">
      <c r="A790" s="196"/>
      <c r="B790" s="211" t="str">
        <f t="shared" si="60"/>
        <v/>
      </c>
      <c r="C790" s="207">
        <f t="shared" si="61"/>
        <v>0</v>
      </c>
      <c r="D790" s="207">
        <f>IF(C790=0,0,IF($E$15="",IF(C790*#REF!&lt;#REF!,#REF!,C790*#REF!),$E$15))</f>
        <v>0</v>
      </c>
      <c r="E790" s="207">
        <f t="shared" ref="E790:E853" si="62">C790*$E$11/12</f>
        <v>0</v>
      </c>
      <c r="F790" s="208"/>
      <c r="G790" s="207">
        <f t="shared" ref="G790:G853" si="63">IF(C790=0,0,D790-E790)</f>
        <v>0</v>
      </c>
      <c r="H790" s="209">
        <f t="shared" ref="H790:H853" si="64">IF(C790-G790&lt;0,0,C790-G790)</f>
        <v>0</v>
      </c>
      <c r="I790" s="210"/>
      <c r="J790" s="197"/>
      <c r="K790" s="196"/>
    </row>
    <row r="791" spans="1:11">
      <c r="A791" s="196"/>
      <c r="B791" s="211" t="str">
        <f t="shared" si="60"/>
        <v/>
      </c>
      <c r="C791" s="207">
        <f t="shared" si="61"/>
        <v>0</v>
      </c>
      <c r="D791" s="207">
        <f>IF(C791=0,0,IF($E$15="",IF(C791*#REF!&lt;#REF!,#REF!,C791*#REF!),$E$15))</f>
        <v>0</v>
      </c>
      <c r="E791" s="207">
        <f t="shared" si="62"/>
        <v>0</v>
      </c>
      <c r="F791" s="208"/>
      <c r="G791" s="207">
        <f t="shared" si="63"/>
        <v>0</v>
      </c>
      <c r="H791" s="209">
        <f t="shared" si="64"/>
        <v>0</v>
      </c>
      <c r="I791" s="210"/>
      <c r="J791" s="197"/>
      <c r="K791" s="196"/>
    </row>
    <row r="792" spans="1:11">
      <c r="A792" s="196"/>
      <c r="B792" s="211" t="str">
        <f t="shared" si="60"/>
        <v/>
      </c>
      <c r="C792" s="207">
        <f t="shared" si="61"/>
        <v>0</v>
      </c>
      <c r="D792" s="207">
        <f>IF(C792=0,0,IF($E$15="",IF(C792*#REF!&lt;#REF!,#REF!,C792*#REF!),$E$15))</f>
        <v>0</v>
      </c>
      <c r="E792" s="207">
        <f t="shared" si="62"/>
        <v>0</v>
      </c>
      <c r="F792" s="208"/>
      <c r="G792" s="207">
        <f t="shared" si="63"/>
        <v>0</v>
      </c>
      <c r="H792" s="209">
        <f t="shared" si="64"/>
        <v>0</v>
      </c>
      <c r="I792" s="210"/>
      <c r="J792" s="197"/>
      <c r="K792" s="196"/>
    </row>
    <row r="793" spans="1:11">
      <c r="A793" s="196"/>
      <c r="B793" s="211" t="str">
        <f t="shared" si="60"/>
        <v/>
      </c>
      <c r="C793" s="207">
        <f t="shared" si="61"/>
        <v>0</v>
      </c>
      <c r="D793" s="207">
        <f>IF(C793=0,0,IF($E$15="",IF(C793*#REF!&lt;#REF!,#REF!,C793*#REF!),$E$15))</f>
        <v>0</v>
      </c>
      <c r="E793" s="207">
        <f t="shared" si="62"/>
        <v>0</v>
      </c>
      <c r="F793" s="208"/>
      <c r="G793" s="207">
        <f t="shared" si="63"/>
        <v>0</v>
      </c>
      <c r="H793" s="209">
        <f t="shared" si="64"/>
        <v>0</v>
      </c>
      <c r="I793" s="210"/>
      <c r="J793" s="197"/>
      <c r="K793" s="196"/>
    </row>
    <row r="794" spans="1:11">
      <c r="A794" s="196"/>
      <c r="B794" s="211" t="str">
        <f t="shared" si="60"/>
        <v/>
      </c>
      <c r="C794" s="207">
        <f t="shared" si="61"/>
        <v>0</v>
      </c>
      <c r="D794" s="207">
        <f>IF(C794=0,0,IF($E$15="",IF(C794*#REF!&lt;#REF!,#REF!,C794*#REF!),$E$15))</f>
        <v>0</v>
      </c>
      <c r="E794" s="207">
        <f t="shared" si="62"/>
        <v>0</v>
      </c>
      <c r="F794" s="208"/>
      <c r="G794" s="207">
        <f t="shared" si="63"/>
        <v>0</v>
      </c>
      <c r="H794" s="209">
        <f t="shared" si="64"/>
        <v>0</v>
      </c>
      <c r="I794" s="210"/>
      <c r="J794" s="197"/>
      <c r="K794" s="196"/>
    </row>
    <row r="795" spans="1:11">
      <c r="A795" s="196"/>
      <c r="B795" s="211" t="str">
        <f t="shared" si="60"/>
        <v/>
      </c>
      <c r="C795" s="207">
        <f t="shared" si="61"/>
        <v>0</v>
      </c>
      <c r="D795" s="207">
        <f>IF(C795=0,0,IF($E$15="",IF(C795*#REF!&lt;#REF!,#REF!,C795*#REF!),$E$15))</f>
        <v>0</v>
      </c>
      <c r="E795" s="207">
        <f t="shared" si="62"/>
        <v>0</v>
      </c>
      <c r="F795" s="208"/>
      <c r="G795" s="207">
        <f t="shared" si="63"/>
        <v>0</v>
      </c>
      <c r="H795" s="209">
        <f t="shared" si="64"/>
        <v>0</v>
      </c>
      <c r="I795" s="210"/>
      <c r="J795" s="197"/>
      <c r="K795" s="196"/>
    </row>
    <row r="796" spans="1:11">
      <c r="A796" s="196"/>
      <c r="B796" s="211" t="str">
        <f t="shared" si="60"/>
        <v/>
      </c>
      <c r="C796" s="207">
        <f t="shared" si="61"/>
        <v>0</v>
      </c>
      <c r="D796" s="207">
        <f>IF(C796=0,0,IF($E$15="",IF(C796*#REF!&lt;#REF!,#REF!,C796*#REF!),$E$15))</f>
        <v>0</v>
      </c>
      <c r="E796" s="207">
        <f t="shared" si="62"/>
        <v>0</v>
      </c>
      <c r="F796" s="208"/>
      <c r="G796" s="207">
        <f t="shared" si="63"/>
        <v>0</v>
      </c>
      <c r="H796" s="209">
        <f t="shared" si="64"/>
        <v>0</v>
      </c>
      <c r="I796" s="210"/>
      <c r="J796" s="197"/>
      <c r="K796" s="196"/>
    </row>
    <row r="797" spans="1:11">
      <c r="A797" s="196"/>
      <c r="B797" s="211" t="str">
        <f t="shared" si="60"/>
        <v/>
      </c>
      <c r="C797" s="207">
        <f t="shared" si="61"/>
        <v>0</v>
      </c>
      <c r="D797" s="207">
        <f>IF(C797=0,0,IF($E$15="",IF(C797*#REF!&lt;#REF!,#REF!,C797*#REF!),$E$15))</f>
        <v>0</v>
      </c>
      <c r="E797" s="207">
        <f t="shared" si="62"/>
        <v>0</v>
      </c>
      <c r="F797" s="208"/>
      <c r="G797" s="207">
        <f t="shared" si="63"/>
        <v>0</v>
      </c>
      <c r="H797" s="209">
        <f t="shared" si="64"/>
        <v>0</v>
      </c>
      <c r="I797" s="210"/>
      <c r="J797" s="197"/>
      <c r="K797" s="196"/>
    </row>
    <row r="798" spans="1:11">
      <c r="A798" s="196"/>
      <c r="B798" s="211" t="str">
        <f t="shared" si="60"/>
        <v/>
      </c>
      <c r="C798" s="207">
        <f t="shared" si="61"/>
        <v>0</v>
      </c>
      <c r="D798" s="207">
        <f>IF(C798=0,0,IF($E$15="",IF(C798*#REF!&lt;#REF!,#REF!,C798*#REF!),$E$15))</f>
        <v>0</v>
      </c>
      <c r="E798" s="207">
        <f t="shared" si="62"/>
        <v>0</v>
      </c>
      <c r="F798" s="208"/>
      <c r="G798" s="207">
        <f t="shared" si="63"/>
        <v>0</v>
      </c>
      <c r="H798" s="209">
        <f t="shared" si="64"/>
        <v>0</v>
      </c>
      <c r="I798" s="210"/>
      <c r="J798" s="197"/>
      <c r="K798" s="196"/>
    </row>
    <row r="799" spans="1:11">
      <c r="A799" s="196"/>
      <c r="B799" s="211" t="str">
        <f t="shared" si="60"/>
        <v/>
      </c>
      <c r="C799" s="207">
        <f t="shared" si="61"/>
        <v>0</v>
      </c>
      <c r="D799" s="207">
        <f>IF(C799=0,0,IF($E$15="",IF(C799*#REF!&lt;#REF!,#REF!,C799*#REF!),$E$15))</f>
        <v>0</v>
      </c>
      <c r="E799" s="207">
        <f t="shared" si="62"/>
        <v>0</v>
      </c>
      <c r="F799" s="208"/>
      <c r="G799" s="207">
        <f t="shared" si="63"/>
        <v>0</v>
      </c>
      <c r="H799" s="209">
        <f t="shared" si="64"/>
        <v>0</v>
      </c>
      <c r="I799" s="210"/>
      <c r="J799" s="197"/>
      <c r="K799" s="196"/>
    </row>
    <row r="800" spans="1:11">
      <c r="A800" s="196"/>
      <c r="B800" s="211" t="str">
        <f t="shared" si="60"/>
        <v/>
      </c>
      <c r="C800" s="207">
        <f t="shared" si="61"/>
        <v>0</v>
      </c>
      <c r="D800" s="207">
        <f>IF(C800=0,0,IF($E$15="",IF(C800*#REF!&lt;#REF!,#REF!,C800*#REF!),$E$15))</f>
        <v>0</v>
      </c>
      <c r="E800" s="207">
        <f t="shared" si="62"/>
        <v>0</v>
      </c>
      <c r="F800" s="208"/>
      <c r="G800" s="207">
        <f t="shared" si="63"/>
        <v>0</v>
      </c>
      <c r="H800" s="209">
        <f t="shared" si="64"/>
        <v>0</v>
      </c>
      <c r="I800" s="210"/>
      <c r="J800" s="197"/>
      <c r="K800" s="196"/>
    </row>
    <row r="801" spans="1:11">
      <c r="A801" s="196"/>
      <c r="B801" s="211" t="str">
        <f t="shared" si="60"/>
        <v/>
      </c>
      <c r="C801" s="207">
        <f t="shared" si="61"/>
        <v>0</v>
      </c>
      <c r="D801" s="207">
        <f>IF(C801=0,0,IF($E$15="",IF(C801*#REF!&lt;#REF!,#REF!,C801*#REF!),$E$15))</f>
        <v>0</v>
      </c>
      <c r="E801" s="207">
        <f t="shared" si="62"/>
        <v>0</v>
      </c>
      <c r="F801" s="208"/>
      <c r="G801" s="207">
        <f t="shared" si="63"/>
        <v>0</v>
      </c>
      <c r="H801" s="209">
        <f t="shared" si="64"/>
        <v>0</v>
      </c>
      <c r="I801" s="210"/>
      <c r="J801" s="197"/>
      <c r="K801" s="196"/>
    </row>
    <row r="802" spans="1:11">
      <c r="A802" s="196"/>
      <c r="B802" s="211" t="str">
        <f t="shared" si="60"/>
        <v/>
      </c>
      <c r="C802" s="207">
        <f t="shared" si="61"/>
        <v>0</v>
      </c>
      <c r="D802" s="207">
        <f>IF(C802=0,0,IF($E$15="",IF(C802*#REF!&lt;#REF!,#REF!,C802*#REF!),$E$15))</f>
        <v>0</v>
      </c>
      <c r="E802" s="207">
        <f t="shared" si="62"/>
        <v>0</v>
      </c>
      <c r="F802" s="208"/>
      <c r="G802" s="207">
        <f t="shared" si="63"/>
        <v>0</v>
      </c>
      <c r="H802" s="209">
        <f t="shared" si="64"/>
        <v>0</v>
      </c>
      <c r="I802" s="210"/>
      <c r="J802" s="197"/>
      <c r="K802" s="196"/>
    </row>
    <row r="803" spans="1:11">
      <c r="A803" s="196"/>
      <c r="B803" s="211" t="str">
        <f t="shared" si="60"/>
        <v/>
      </c>
      <c r="C803" s="207">
        <f t="shared" si="61"/>
        <v>0</v>
      </c>
      <c r="D803" s="207">
        <f>IF(C803=0,0,IF($E$15="",IF(C803*#REF!&lt;#REF!,#REF!,C803*#REF!),$E$15))</f>
        <v>0</v>
      </c>
      <c r="E803" s="207">
        <f t="shared" si="62"/>
        <v>0</v>
      </c>
      <c r="F803" s="208"/>
      <c r="G803" s="207">
        <f t="shared" si="63"/>
        <v>0</v>
      </c>
      <c r="H803" s="209">
        <f t="shared" si="64"/>
        <v>0</v>
      </c>
      <c r="I803" s="210"/>
      <c r="J803" s="197"/>
      <c r="K803" s="196"/>
    </row>
    <row r="804" spans="1:11">
      <c r="A804" s="196"/>
      <c r="B804" s="211" t="str">
        <f t="shared" si="60"/>
        <v/>
      </c>
      <c r="C804" s="207">
        <f t="shared" si="61"/>
        <v>0</v>
      </c>
      <c r="D804" s="207">
        <f>IF(C804=0,0,IF($E$15="",IF(C804*#REF!&lt;#REF!,#REF!,C804*#REF!),$E$15))</f>
        <v>0</v>
      </c>
      <c r="E804" s="207">
        <f t="shared" si="62"/>
        <v>0</v>
      </c>
      <c r="F804" s="208"/>
      <c r="G804" s="207">
        <f t="shared" si="63"/>
        <v>0</v>
      </c>
      <c r="H804" s="209">
        <f t="shared" si="64"/>
        <v>0</v>
      </c>
      <c r="I804" s="210"/>
      <c r="J804" s="197"/>
      <c r="K804" s="196"/>
    </row>
    <row r="805" spans="1:11">
      <c r="A805" s="196"/>
      <c r="B805" s="211" t="str">
        <f t="shared" si="60"/>
        <v/>
      </c>
      <c r="C805" s="207">
        <f t="shared" si="61"/>
        <v>0</v>
      </c>
      <c r="D805" s="207">
        <f>IF(C805=0,0,IF($E$15="",IF(C805*#REF!&lt;#REF!,#REF!,C805*#REF!),$E$15))</f>
        <v>0</v>
      </c>
      <c r="E805" s="207">
        <f t="shared" si="62"/>
        <v>0</v>
      </c>
      <c r="F805" s="208"/>
      <c r="G805" s="207">
        <f t="shared" si="63"/>
        <v>0</v>
      </c>
      <c r="H805" s="209">
        <f t="shared" si="64"/>
        <v>0</v>
      </c>
      <c r="I805" s="210"/>
      <c r="J805" s="197"/>
      <c r="K805" s="196"/>
    </row>
    <row r="806" spans="1:11">
      <c r="A806" s="196"/>
      <c r="B806" s="211" t="str">
        <f t="shared" si="60"/>
        <v/>
      </c>
      <c r="C806" s="207">
        <f t="shared" si="61"/>
        <v>0</v>
      </c>
      <c r="D806" s="207">
        <f>IF(C806=0,0,IF($E$15="",IF(C806*#REF!&lt;#REF!,#REF!,C806*#REF!),$E$15))</f>
        <v>0</v>
      </c>
      <c r="E806" s="207">
        <f t="shared" si="62"/>
        <v>0</v>
      </c>
      <c r="F806" s="208"/>
      <c r="G806" s="207">
        <f t="shared" si="63"/>
        <v>0</v>
      </c>
      <c r="H806" s="209">
        <f t="shared" si="64"/>
        <v>0</v>
      </c>
      <c r="I806" s="210"/>
      <c r="J806" s="197"/>
      <c r="K806" s="196"/>
    </row>
    <row r="807" spans="1:11">
      <c r="A807" s="196"/>
      <c r="B807" s="211" t="str">
        <f t="shared" si="60"/>
        <v/>
      </c>
      <c r="C807" s="207">
        <f t="shared" si="61"/>
        <v>0</v>
      </c>
      <c r="D807" s="207">
        <f>IF(C807=0,0,IF($E$15="",IF(C807*#REF!&lt;#REF!,#REF!,C807*#REF!),$E$15))</f>
        <v>0</v>
      </c>
      <c r="E807" s="207">
        <f t="shared" si="62"/>
        <v>0</v>
      </c>
      <c r="F807" s="208"/>
      <c r="G807" s="207">
        <f t="shared" si="63"/>
        <v>0</v>
      </c>
      <c r="H807" s="209">
        <f t="shared" si="64"/>
        <v>0</v>
      </c>
      <c r="I807" s="210"/>
      <c r="J807" s="197"/>
      <c r="K807" s="196"/>
    </row>
    <row r="808" spans="1:11">
      <c r="A808" s="196"/>
      <c r="B808" s="211" t="str">
        <f t="shared" si="60"/>
        <v/>
      </c>
      <c r="C808" s="207">
        <f t="shared" si="61"/>
        <v>0</v>
      </c>
      <c r="D808" s="207">
        <f>IF(C808=0,0,IF($E$15="",IF(C808*#REF!&lt;#REF!,#REF!,C808*#REF!),$E$15))</f>
        <v>0</v>
      </c>
      <c r="E808" s="207">
        <f t="shared" si="62"/>
        <v>0</v>
      </c>
      <c r="F808" s="208"/>
      <c r="G808" s="207">
        <f t="shared" si="63"/>
        <v>0</v>
      </c>
      <c r="H808" s="209">
        <f t="shared" si="64"/>
        <v>0</v>
      </c>
      <c r="I808" s="210"/>
      <c r="J808" s="197"/>
      <c r="K808" s="196"/>
    </row>
    <row r="809" spans="1:11">
      <c r="A809" s="196"/>
      <c r="B809" s="211" t="str">
        <f t="shared" si="60"/>
        <v/>
      </c>
      <c r="C809" s="207">
        <f t="shared" si="61"/>
        <v>0</v>
      </c>
      <c r="D809" s="207">
        <f>IF(C809=0,0,IF($E$15="",IF(C809*#REF!&lt;#REF!,#REF!,C809*#REF!),$E$15))</f>
        <v>0</v>
      </c>
      <c r="E809" s="207">
        <f t="shared" si="62"/>
        <v>0</v>
      </c>
      <c r="F809" s="208"/>
      <c r="G809" s="207">
        <f t="shared" si="63"/>
        <v>0</v>
      </c>
      <c r="H809" s="209">
        <f t="shared" si="64"/>
        <v>0</v>
      </c>
      <c r="I809" s="210"/>
      <c r="J809" s="197"/>
      <c r="K809" s="196"/>
    </row>
    <row r="810" spans="1:11">
      <c r="A810" s="196"/>
      <c r="B810" s="211" t="str">
        <f t="shared" si="60"/>
        <v/>
      </c>
      <c r="C810" s="207">
        <f t="shared" si="61"/>
        <v>0</v>
      </c>
      <c r="D810" s="207">
        <f>IF(C810=0,0,IF($E$15="",IF(C810*#REF!&lt;#REF!,#REF!,C810*#REF!),$E$15))</f>
        <v>0</v>
      </c>
      <c r="E810" s="207">
        <f t="shared" si="62"/>
        <v>0</v>
      </c>
      <c r="F810" s="208"/>
      <c r="G810" s="207">
        <f t="shared" si="63"/>
        <v>0</v>
      </c>
      <c r="H810" s="209">
        <f t="shared" si="64"/>
        <v>0</v>
      </c>
      <c r="I810" s="210"/>
      <c r="J810" s="197"/>
      <c r="K810" s="196"/>
    </row>
    <row r="811" spans="1:11">
      <c r="A811" s="196"/>
      <c r="B811" s="211" t="str">
        <f t="shared" si="60"/>
        <v/>
      </c>
      <c r="C811" s="207">
        <f t="shared" si="61"/>
        <v>0</v>
      </c>
      <c r="D811" s="207">
        <f>IF(C811=0,0,IF($E$15="",IF(C811*#REF!&lt;#REF!,#REF!,C811*#REF!),$E$15))</f>
        <v>0</v>
      </c>
      <c r="E811" s="207">
        <f t="shared" si="62"/>
        <v>0</v>
      </c>
      <c r="F811" s="208"/>
      <c r="G811" s="207">
        <f t="shared" si="63"/>
        <v>0</v>
      </c>
      <c r="H811" s="209">
        <f t="shared" si="64"/>
        <v>0</v>
      </c>
      <c r="I811" s="210"/>
      <c r="J811" s="197"/>
      <c r="K811" s="196"/>
    </row>
    <row r="812" spans="1:11">
      <c r="A812" s="196"/>
      <c r="B812" s="211" t="str">
        <f t="shared" si="60"/>
        <v/>
      </c>
      <c r="C812" s="207">
        <f t="shared" si="61"/>
        <v>0</v>
      </c>
      <c r="D812" s="207">
        <f>IF(C812=0,0,IF($E$15="",IF(C812*#REF!&lt;#REF!,#REF!,C812*#REF!),$E$15))</f>
        <v>0</v>
      </c>
      <c r="E812" s="207">
        <f t="shared" si="62"/>
        <v>0</v>
      </c>
      <c r="F812" s="208"/>
      <c r="G812" s="207">
        <f t="shared" si="63"/>
        <v>0</v>
      </c>
      <c r="H812" s="209">
        <f t="shared" si="64"/>
        <v>0</v>
      </c>
      <c r="I812" s="210"/>
      <c r="J812" s="197"/>
      <c r="K812" s="196"/>
    </row>
    <row r="813" spans="1:11">
      <c r="A813" s="196"/>
      <c r="B813" s="211" t="str">
        <f t="shared" si="60"/>
        <v/>
      </c>
      <c r="C813" s="207">
        <f t="shared" si="61"/>
        <v>0</v>
      </c>
      <c r="D813" s="207">
        <f>IF(C813=0,0,IF($E$15="",IF(C813*#REF!&lt;#REF!,#REF!,C813*#REF!),$E$15))</f>
        <v>0</v>
      </c>
      <c r="E813" s="207">
        <f t="shared" si="62"/>
        <v>0</v>
      </c>
      <c r="F813" s="208"/>
      <c r="G813" s="207">
        <f t="shared" si="63"/>
        <v>0</v>
      </c>
      <c r="H813" s="209">
        <f t="shared" si="64"/>
        <v>0</v>
      </c>
      <c r="I813" s="210"/>
      <c r="J813" s="197"/>
      <c r="K813" s="196"/>
    </row>
    <row r="814" spans="1:11">
      <c r="A814" s="196"/>
      <c r="B814" s="211" t="str">
        <f t="shared" si="60"/>
        <v/>
      </c>
      <c r="C814" s="207">
        <f t="shared" si="61"/>
        <v>0</v>
      </c>
      <c r="D814" s="207">
        <f>IF(C814=0,0,IF($E$15="",IF(C814*#REF!&lt;#REF!,#REF!,C814*#REF!),$E$15))</f>
        <v>0</v>
      </c>
      <c r="E814" s="207">
        <f t="shared" si="62"/>
        <v>0</v>
      </c>
      <c r="F814" s="208"/>
      <c r="G814" s="207">
        <f t="shared" si="63"/>
        <v>0</v>
      </c>
      <c r="H814" s="209">
        <f t="shared" si="64"/>
        <v>0</v>
      </c>
      <c r="I814" s="210"/>
      <c r="J814" s="197"/>
      <c r="K814" s="196"/>
    </row>
    <row r="815" spans="1:11">
      <c r="A815" s="196"/>
      <c r="B815" s="211" t="str">
        <f t="shared" si="60"/>
        <v/>
      </c>
      <c r="C815" s="207">
        <f t="shared" si="61"/>
        <v>0</v>
      </c>
      <c r="D815" s="207">
        <f>IF(C815=0,0,IF($E$15="",IF(C815*#REF!&lt;#REF!,#REF!,C815*#REF!),$E$15))</f>
        <v>0</v>
      </c>
      <c r="E815" s="207">
        <f t="shared" si="62"/>
        <v>0</v>
      </c>
      <c r="F815" s="208"/>
      <c r="G815" s="207">
        <f t="shared" si="63"/>
        <v>0</v>
      </c>
      <c r="H815" s="209">
        <f t="shared" si="64"/>
        <v>0</v>
      </c>
      <c r="I815" s="210"/>
      <c r="J815" s="197"/>
      <c r="K815" s="196"/>
    </row>
    <row r="816" spans="1:11">
      <c r="A816" s="196"/>
      <c r="B816" s="211" t="str">
        <f t="shared" si="60"/>
        <v/>
      </c>
      <c r="C816" s="207">
        <f t="shared" si="61"/>
        <v>0</v>
      </c>
      <c r="D816" s="207">
        <f>IF(C816=0,0,IF($E$15="",IF(C816*#REF!&lt;#REF!,#REF!,C816*#REF!),$E$15))</f>
        <v>0</v>
      </c>
      <c r="E816" s="207">
        <f t="shared" si="62"/>
        <v>0</v>
      </c>
      <c r="F816" s="208"/>
      <c r="G816" s="207">
        <f t="shared" si="63"/>
        <v>0</v>
      </c>
      <c r="H816" s="209">
        <f t="shared" si="64"/>
        <v>0</v>
      </c>
      <c r="I816" s="210"/>
      <c r="J816" s="197"/>
      <c r="K816" s="196"/>
    </row>
    <row r="817" spans="1:11">
      <c r="A817" s="196"/>
      <c r="B817" s="211" t="str">
        <f t="shared" si="60"/>
        <v/>
      </c>
      <c r="C817" s="207">
        <f t="shared" si="61"/>
        <v>0</v>
      </c>
      <c r="D817" s="207">
        <f>IF(C817=0,0,IF($E$15="",IF(C817*#REF!&lt;#REF!,#REF!,C817*#REF!),$E$15))</f>
        <v>0</v>
      </c>
      <c r="E817" s="207">
        <f t="shared" si="62"/>
        <v>0</v>
      </c>
      <c r="F817" s="208"/>
      <c r="G817" s="207">
        <f t="shared" si="63"/>
        <v>0</v>
      </c>
      <c r="H817" s="209">
        <f t="shared" si="64"/>
        <v>0</v>
      </c>
      <c r="I817" s="210"/>
      <c r="J817" s="197"/>
      <c r="K817" s="196"/>
    </row>
    <row r="818" spans="1:11">
      <c r="A818" s="196"/>
      <c r="B818" s="211" t="str">
        <f t="shared" si="60"/>
        <v/>
      </c>
      <c r="C818" s="207">
        <f t="shared" si="61"/>
        <v>0</v>
      </c>
      <c r="D818" s="207">
        <f>IF(C818=0,0,IF($E$15="",IF(C818*#REF!&lt;#REF!,#REF!,C818*#REF!),$E$15))</f>
        <v>0</v>
      </c>
      <c r="E818" s="207">
        <f t="shared" si="62"/>
        <v>0</v>
      </c>
      <c r="F818" s="208"/>
      <c r="G818" s="207">
        <f t="shared" si="63"/>
        <v>0</v>
      </c>
      <c r="H818" s="209">
        <f t="shared" si="64"/>
        <v>0</v>
      </c>
      <c r="I818" s="210"/>
      <c r="J818" s="197"/>
      <c r="K818" s="196"/>
    </row>
    <row r="819" spans="1:11">
      <c r="A819" s="196"/>
      <c r="B819" s="211" t="str">
        <f t="shared" si="60"/>
        <v/>
      </c>
      <c r="C819" s="207">
        <f t="shared" si="61"/>
        <v>0</v>
      </c>
      <c r="D819" s="207">
        <f>IF(C819=0,0,IF($E$15="",IF(C819*#REF!&lt;#REF!,#REF!,C819*#REF!),$E$15))</f>
        <v>0</v>
      </c>
      <c r="E819" s="207">
        <f t="shared" si="62"/>
        <v>0</v>
      </c>
      <c r="F819" s="208"/>
      <c r="G819" s="207">
        <f t="shared" si="63"/>
        <v>0</v>
      </c>
      <c r="H819" s="209">
        <f t="shared" si="64"/>
        <v>0</v>
      </c>
      <c r="I819" s="210"/>
      <c r="J819" s="197"/>
      <c r="K819" s="196"/>
    </row>
    <row r="820" spans="1:11">
      <c r="A820" s="196"/>
      <c r="B820" s="211" t="str">
        <f t="shared" si="60"/>
        <v/>
      </c>
      <c r="C820" s="207">
        <f t="shared" si="61"/>
        <v>0</v>
      </c>
      <c r="D820" s="207">
        <f>IF(C820=0,0,IF($E$15="",IF(C820*#REF!&lt;#REF!,#REF!,C820*#REF!),$E$15))</f>
        <v>0</v>
      </c>
      <c r="E820" s="207">
        <f t="shared" si="62"/>
        <v>0</v>
      </c>
      <c r="F820" s="208"/>
      <c r="G820" s="207">
        <f t="shared" si="63"/>
        <v>0</v>
      </c>
      <c r="H820" s="209">
        <f t="shared" si="64"/>
        <v>0</v>
      </c>
      <c r="I820" s="210"/>
      <c r="J820" s="197"/>
      <c r="K820" s="196"/>
    </row>
    <row r="821" spans="1:11">
      <c r="A821" s="196"/>
      <c r="B821" s="211" t="str">
        <f t="shared" ref="B821:B884" si="65">IF(H820&lt;=0,"",B820+1)</f>
        <v/>
      </c>
      <c r="C821" s="207">
        <f t="shared" ref="C821:C884" si="66">H820</f>
        <v>0</v>
      </c>
      <c r="D821" s="207">
        <f>IF(C821=0,0,IF($E$15="",IF(C821*#REF!&lt;#REF!,#REF!,C821*#REF!),$E$15))</f>
        <v>0</v>
      </c>
      <c r="E821" s="207">
        <f t="shared" si="62"/>
        <v>0</v>
      </c>
      <c r="F821" s="208"/>
      <c r="G821" s="207">
        <f t="shared" si="63"/>
        <v>0</v>
      </c>
      <c r="H821" s="209">
        <f t="shared" si="64"/>
        <v>0</v>
      </c>
      <c r="I821" s="210"/>
      <c r="J821" s="197"/>
      <c r="K821" s="196"/>
    </row>
    <row r="822" spans="1:11">
      <c r="A822" s="196"/>
      <c r="B822" s="211" t="str">
        <f t="shared" si="65"/>
        <v/>
      </c>
      <c r="C822" s="207">
        <f t="shared" si="66"/>
        <v>0</v>
      </c>
      <c r="D822" s="207">
        <f>IF(C822=0,0,IF($E$15="",IF(C822*#REF!&lt;#REF!,#REF!,C822*#REF!),$E$15))</f>
        <v>0</v>
      </c>
      <c r="E822" s="207">
        <f t="shared" si="62"/>
        <v>0</v>
      </c>
      <c r="F822" s="208"/>
      <c r="G822" s="207">
        <f t="shared" si="63"/>
        <v>0</v>
      </c>
      <c r="H822" s="209">
        <f t="shared" si="64"/>
        <v>0</v>
      </c>
      <c r="I822" s="210"/>
      <c r="J822" s="197"/>
      <c r="K822" s="196"/>
    </row>
    <row r="823" spans="1:11">
      <c r="A823" s="196"/>
      <c r="B823" s="211" t="str">
        <f t="shared" si="65"/>
        <v/>
      </c>
      <c r="C823" s="207">
        <f t="shared" si="66"/>
        <v>0</v>
      </c>
      <c r="D823" s="207">
        <f>IF(C823=0,0,IF($E$15="",IF(C823*#REF!&lt;#REF!,#REF!,C823*#REF!),$E$15))</f>
        <v>0</v>
      </c>
      <c r="E823" s="207">
        <f t="shared" si="62"/>
        <v>0</v>
      </c>
      <c r="F823" s="208"/>
      <c r="G823" s="207">
        <f t="shared" si="63"/>
        <v>0</v>
      </c>
      <c r="H823" s="209">
        <f t="shared" si="64"/>
        <v>0</v>
      </c>
      <c r="I823" s="210"/>
      <c r="J823" s="197"/>
      <c r="K823" s="196"/>
    </row>
    <row r="824" spans="1:11">
      <c r="A824" s="196"/>
      <c r="B824" s="211" t="str">
        <f t="shared" si="65"/>
        <v/>
      </c>
      <c r="C824" s="207">
        <f t="shared" si="66"/>
        <v>0</v>
      </c>
      <c r="D824" s="207">
        <f>IF(C824=0,0,IF($E$15="",IF(C824*#REF!&lt;#REF!,#REF!,C824*#REF!),$E$15))</f>
        <v>0</v>
      </c>
      <c r="E824" s="207">
        <f t="shared" si="62"/>
        <v>0</v>
      </c>
      <c r="F824" s="208"/>
      <c r="G824" s="207">
        <f t="shared" si="63"/>
        <v>0</v>
      </c>
      <c r="H824" s="209">
        <f t="shared" si="64"/>
        <v>0</v>
      </c>
      <c r="I824" s="210"/>
      <c r="J824" s="197"/>
      <c r="K824" s="196"/>
    </row>
    <row r="825" spans="1:11">
      <c r="A825" s="196"/>
      <c r="B825" s="211" t="str">
        <f t="shared" si="65"/>
        <v/>
      </c>
      <c r="C825" s="207">
        <f t="shared" si="66"/>
        <v>0</v>
      </c>
      <c r="D825" s="207">
        <f>IF(C825=0,0,IF($E$15="",IF(C825*#REF!&lt;#REF!,#REF!,C825*#REF!),$E$15))</f>
        <v>0</v>
      </c>
      <c r="E825" s="207">
        <f t="shared" si="62"/>
        <v>0</v>
      </c>
      <c r="F825" s="208"/>
      <c r="G825" s="207">
        <f t="shared" si="63"/>
        <v>0</v>
      </c>
      <c r="H825" s="209">
        <f t="shared" si="64"/>
        <v>0</v>
      </c>
      <c r="I825" s="210"/>
      <c r="J825" s="197"/>
      <c r="K825" s="196"/>
    </row>
    <row r="826" spans="1:11">
      <c r="A826" s="196"/>
      <c r="B826" s="211" t="str">
        <f t="shared" si="65"/>
        <v/>
      </c>
      <c r="C826" s="207">
        <f t="shared" si="66"/>
        <v>0</v>
      </c>
      <c r="D826" s="207">
        <f>IF(C826=0,0,IF($E$15="",IF(C826*#REF!&lt;#REF!,#REF!,C826*#REF!),$E$15))</f>
        <v>0</v>
      </c>
      <c r="E826" s="207">
        <f t="shared" si="62"/>
        <v>0</v>
      </c>
      <c r="F826" s="208"/>
      <c r="G826" s="207">
        <f t="shared" si="63"/>
        <v>0</v>
      </c>
      <c r="H826" s="209">
        <f t="shared" si="64"/>
        <v>0</v>
      </c>
      <c r="I826" s="210"/>
      <c r="J826" s="197"/>
      <c r="K826" s="196"/>
    </row>
    <row r="827" spans="1:11">
      <c r="A827" s="196"/>
      <c r="B827" s="211" t="str">
        <f t="shared" si="65"/>
        <v/>
      </c>
      <c r="C827" s="207">
        <f t="shared" si="66"/>
        <v>0</v>
      </c>
      <c r="D827" s="207">
        <f>IF(C827=0,0,IF($E$15="",IF(C827*#REF!&lt;#REF!,#REF!,C827*#REF!),$E$15))</f>
        <v>0</v>
      </c>
      <c r="E827" s="207">
        <f t="shared" si="62"/>
        <v>0</v>
      </c>
      <c r="F827" s="208"/>
      <c r="G827" s="207">
        <f t="shared" si="63"/>
        <v>0</v>
      </c>
      <c r="H827" s="209">
        <f t="shared" si="64"/>
        <v>0</v>
      </c>
      <c r="I827" s="210"/>
      <c r="J827" s="197"/>
      <c r="K827" s="196"/>
    </row>
    <row r="828" spans="1:11">
      <c r="A828" s="196"/>
      <c r="B828" s="211" t="str">
        <f t="shared" si="65"/>
        <v/>
      </c>
      <c r="C828" s="207">
        <f t="shared" si="66"/>
        <v>0</v>
      </c>
      <c r="D828" s="207">
        <f>IF(C828=0,0,IF($E$15="",IF(C828*#REF!&lt;#REF!,#REF!,C828*#REF!),$E$15))</f>
        <v>0</v>
      </c>
      <c r="E828" s="207">
        <f t="shared" si="62"/>
        <v>0</v>
      </c>
      <c r="F828" s="208"/>
      <c r="G828" s="207">
        <f t="shared" si="63"/>
        <v>0</v>
      </c>
      <c r="H828" s="209">
        <f t="shared" si="64"/>
        <v>0</v>
      </c>
      <c r="I828" s="210"/>
      <c r="J828" s="197"/>
      <c r="K828" s="196"/>
    </row>
    <row r="829" spans="1:11">
      <c r="A829" s="196"/>
      <c r="B829" s="211" t="str">
        <f t="shared" si="65"/>
        <v/>
      </c>
      <c r="C829" s="207">
        <f t="shared" si="66"/>
        <v>0</v>
      </c>
      <c r="D829" s="207">
        <f>IF(C829=0,0,IF($E$15="",IF(C829*#REF!&lt;#REF!,#REF!,C829*#REF!),$E$15))</f>
        <v>0</v>
      </c>
      <c r="E829" s="207">
        <f t="shared" si="62"/>
        <v>0</v>
      </c>
      <c r="F829" s="208"/>
      <c r="G829" s="207">
        <f t="shared" si="63"/>
        <v>0</v>
      </c>
      <c r="H829" s="209">
        <f t="shared" si="64"/>
        <v>0</v>
      </c>
      <c r="I829" s="210"/>
      <c r="J829" s="197"/>
      <c r="K829" s="196"/>
    </row>
    <row r="830" spans="1:11">
      <c r="A830" s="196"/>
      <c r="B830" s="211" t="str">
        <f t="shared" si="65"/>
        <v/>
      </c>
      <c r="C830" s="207">
        <f t="shared" si="66"/>
        <v>0</v>
      </c>
      <c r="D830" s="207">
        <f>IF(C830=0,0,IF($E$15="",IF(C830*#REF!&lt;#REF!,#REF!,C830*#REF!),$E$15))</f>
        <v>0</v>
      </c>
      <c r="E830" s="207">
        <f t="shared" si="62"/>
        <v>0</v>
      </c>
      <c r="F830" s="208"/>
      <c r="G830" s="207">
        <f t="shared" si="63"/>
        <v>0</v>
      </c>
      <c r="H830" s="209">
        <f t="shared" si="64"/>
        <v>0</v>
      </c>
      <c r="I830" s="210"/>
      <c r="J830" s="197"/>
      <c r="K830" s="196"/>
    </row>
    <row r="831" spans="1:11">
      <c r="A831" s="196"/>
      <c r="B831" s="211" t="str">
        <f t="shared" si="65"/>
        <v/>
      </c>
      <c r="C831" s="207">
        <f t="shared" si="66"/>
        <v>0</v>
      </c>
      <c r="D831" s="207">
        <f>IF(C831=0,0,IF($E$15="",IF(C831*#REF!&lt;#REF!,#REF!,C831*#REF!),$E$15))</f>
        <v>0</v>
      </c>
      <c r="E831" s="207">
        <f t="shared" si="62"/>
        <v>0</v>
      </c>
      <c r="F831" s="208"/>
      <c r="G831" s="207">
        <f t="shared" si="63"/>
        <v>0</v>
      </c>
      <c r="H831" s="209">
        <f t="shared" si="64"/>
        <v>0</v>
      </c>
      <c r="I831" s="210"/>
      <c r="J831" s="197"/>
      <c r="K831" s="196"/>
    </row>
    <row r="832" spans="1:11">
      <c r="A832" s="196"/>
      <c r="B832" s="211" t="str">
        <f t="shared" si="65"/>
        <v/>
      </c>
      <c r="C832" s="207">
        <f t="shared" si="66"/>
        <v>0</v>
      </c>
      <c r="D832" s="207">
        <f>IF(C832=0,0,IF($E$15="",IF(C832*#REF!&lt;#REF!,#REF!,C832*#REF!),$E$15))</f>
        <v>0</v>
      </c>
      <c r="E832" s="207">
        <f t="shared" si="62"/>
        <v>0</v>
      </c>
      <c r="F832" s="208"/>
      <c r="G832" s="207">
        <f t="shared" si="63"/>
        <v>0</v>
      </c>
      <c r="H832" s="209">
        <f t="shared" si="64"/>
        <v>0</v>
      </c>
      <c r="I832" s="210"/>
      <c r="J832" s="197"/>
      <c r="K832" s="196"/>
    </row>
    <row r="833" spans="1:11">
      <c r="A833" s="196"/>
      <c r="B833" s="211" t="str">
        <f t="shared" si="65"/>
        <v/>
      </c>
      <c r="C833" s="207">
        <f t="shared" si="66"/>
        <v>0</v>
      </c>
      <c r="D833" s="207">
        <f>IF(C833=0,0,IF($E$15="",IF(C833*#REF!&lt;#REF!,#REF!,C833*#REF!),$E$15))</f>
        <v>0</v>
      </c>
      <c r="E833" s="207">
        <f t="shared" si="62"/>
        <v>0</v>
      </c>
      <c r="F833" s="208"/>
      <c r="G833" s="207">
        <f t="shared" si="63"/>
        <v>0</v>
      </c>
      <c r="H833" s="209">
        <f t="shared" si="64"/>
        <v>0</v>
      </c>
      <c r="I833" s="210"/>
      <c r="J833" s="197"/>
      <c r="K833" s="196"/>
    </row>
    <row r="834" spans="1:11">
      <c r="A834" s="196"/>
      <c r="B834" s="211" t="str">
        <f t="shared" si="65"/>
        <v/>
      </c>
      <c r="C834" s="207">
        <f t="shared" si="66"/>
        <v>0</v>
      </c>
      <c r="D834" s="207">
        <f>IF(C834=0,0,IF($E$15="",IF(C834*#REF!&lt;#REF!,#REF!,C834*#REF!),$E$15))</f>
        <v>0</v>
      </c>
      <c r="E834" s="207">
        <f t="shared" si="62"/>
        <v>0</v>
      </c>
      <c r="F834" s="208"/>
      <c r="G834" s="207">
        <f t="shared" si="63"/>
        <v>0</v>
      </c>
      <c r="H834" s="209">
        <f t="shared" si="64"/>
        <v>0</v>
      </c>
      <c r="I834" s="210"/>
      <c r="J834" s="197"/>
      <c r="K834" s="196"/>
    </row>
    <row r="835" spans="1:11">
      <c r="A835" s="196"/>
      <c r="B835" s="211" t="str">
        <f t="shared" si="65"/>
        <v/>
      </c>
      <c r="C835" s="207">
        <f t="shared" si="66"/>
        <v>0</v>
      </c>
      <c r="D835" s="207">
        <f>IF(C835=0,0,IF($E$15="",IF(C835*#REF!&lt;#REF!,#REF!,C835*#REF!),$E$15))</f>
        <v>0</v>
      </c>
      <c r="E835" s="207">
        <f t="shared" si="62"/>
        <v>0</v>
      </c>
      <c r="F835" s="208"/>
      <c r="G835" s="207">
        <f t="shared" si="63"/>
        <v>0</v>
      </c>
      <c r="H835" s="209">
        <f t="shared" si="64"/>
        <v>0</v>
      </c>
      <c r="I835" s="210"/>
      <c r="J835" s="197"/>
      <c r="K835" s="196"/>
    </row>
    <row r="836" spans="1:11">
      <c r="A836" s="196"/>
      <c r="B836" s="211" t="str">
        <f t="shared" si="65"/>
        <v/>
      </c>
      <c r="C836" s="207">
        <f t="shared" si="66"/>
        <v>0</v>
      </c>
      <c r="D836" s="207">
        <f>IF(C836=0,0,IF($E$15="",IF(C836*#REF!&lt;#REF!,#REF!,C836*#REF!),$E$15))</f>
        <v>0</v>
      </c>
      <c r="E836" s="207">
        <f t="shared" si="62"/>
        <v>0</v>
      </c>
      <c r="F836" s="208"/>
      <c r="G836" s="207">
        <f t="shared" si="63"/>
        <v>0</v>
      </c>
      <c r="H836" s="209">
        <f t="shared" si="64"/>
        <v>0</v>
      </c>
      <c r="I836" s="210"/>
      <c r="J836" s="197"/>
      <c r="K836" s="196"/>
    </row>
    <row r="837" spans="1:11">
      <c r="A837" s="196"/>
      <c r="B837" s="211" t="str">
        <f t="shared" si="65"/>
        <v/>
      </c>
      <c r="C837" s="207">
        <f t="shared" si="66"/>
        <v>0</v>
      </c>
      <c r="D837" s="207">
        <f>IF(C837=0,0,IF($E$15="",IF(C837*#REF!&lt;#REF!,#REF!,C837*#REF!),$E$15))</f>
        <v>0</v>
      </c>
      <c r="E837" s="207">
        <f t="shared" si="62"/>
        <v>0</v>
      </c>
      <c r="F837" s="208"/>
      <c r="G837" s="207">
        <f t="shared" si="63"/>
        <v>0</v>
      </c>
      <c r="H837" s="209">
        <f t="shared" si="64"/>
        <v>0</v>
      </c>
      <c r="I837" s="210"/>
      <c r="J837" s="197"/>
      <c r="K837" s="196"/>
    </row>
    <row r="838" spans="1:11">
      <c r="A838" s="196"/>
      <c r="B838" s="211" t="str">
        <f t="shared" si="65"/>
        <v/>
      </c>
      <c r="C838" s="207">
        <f t="shared" si="66"/>
        <v>0</v>
      </c>
      <c r="D838" s="207">
        <f>IF(C838=0,0,IF($E$15="",IF(C838*#REF!&lt;#REF!,#REF!,C838*#REF!),$E$15))</f>
        <v>0</v>
      </c>
      <c r="E838" s="207">
        <f t="shared" si="62"/>
        <v>0</v>
      </c>
      <c r="F838" s="208"/>
      <c r="G838" s="207">
        <f t="shared" si="63"/>
        <v>0</v>
      </c>
      <c r="H838" s="209">
        <f t="shared" si="64"/>
        <v>0</v>
      </c>
      <c r="I838" s="210"/>
      <c r="J838" s="197"/>
      <c r="K838" s="196"/>
    </row>
    <row r="839" spans="1:11">
      <c r="A839" s="196"/>
      <c r="B839" s="211" t="str">
        <f t="shared" si="65"/>
        <v/>
      </c>
      <c r="C839" s="207">
        <f t="shared" si="66"/>
        <v>0</v>
      </c>
      <c r="D839" s="207">
        <f>IF(C839=0,0,IF($E$15="",IF(C839*#REF!&lt;#REF!,#REF!,C839*#REF!),$E$15))</f>
        <v>0</v>
      </c>
      <c r="E839" s="207">
        <f t="shared" si="62"/>
        <v>0</v>
      </c>
      <c r="F839" s="208"/>
      <c r="G839" s="207">
        <f t="shared" si="63"/>
        <v>0</v>
      </c>
      <c r="H839" s="209">
        <f t="shared" si="64"/>
        <v>0</v>
      </c>
      <c r="I839" s="210"/>
      <c r="J839" s="197"/>
      <c r="K839" s="196"/>
    </row>
    <row r="840" spans="1:11">
      <c r="A840" s="196"/>
      <c r="B840" s="211" t="str">
        <f t="shared" si="65"/>
        <v/>
      </c>
      <c r="C840" s="207">
        <f t="shared" si="66"/>
        <v>0</v>
      </c>
      <c r="D840" s="207">
        <f>IF(C840=0,0,IF($E$15="",IF(C840*#REF!&lt;#REF!,#REF!,C840*#REF!),$E$15))</f>
        <v>0</v>
      </c>
      <c r="E840" s="207">
        <f t="shared" si="62"/>
        <v>0</v>
      </c>
      <c r="F840" s="208"/>
      <c r="G840" s="207">
        <f t="shared" si="63"/>
        <v>0</v>
      </c>
      <c r="H840" s="209">
        <f t="shared" si="64"/>
        <v>0</v>
      </c>
      <c r="I840" s="210"/>
      <c r="J840" s="197"/>
      <c r="K840" s="196"/>
    </row>
    <row r="841" spans="1:11">
      <c r="A841" s="196"/>
      <c r="B841" s="211" t="str">
        <f t="shared" si="65"/>
        <v/>
      </c>
      <c r="C841" s="207">
        <f t="shared" si="66"/>
        <v>0</v>
      </c>
      <c r="D841" s="207">
        <f>IF(C841=0,0,IF($E$15="",IF(C841*#REF!&lt;#REF!,#REF!,C841*#REF!),$E$15))</f>
        <v>0</v>
      </c>
      <c r="E841" s="207">
        <f t="shared" si="62"/>
        <v>0</v>
      </c>
      <c r="F841" s="208"/>
      <c r="G841" s="207">
        <f t="shared" si="63"/>
        <v>0</v>
      </c>
      <c r="H841" s="209">
        <f t="shared" si="64"/>
        <v>0</v>
      </c>
      <c r="I841" s="210"/>
      <c r="J841" s="197"/>
      <c r="K841" s="196"/>
    </row>
    <row r="842" spans="1:11">
      <c r="A842" s="196"/>
      <c r="B842" s="211" t="str">
        <f t="shared" si="65"/>
        <v/>
      </c>
      <c r="C842" s="207">
        <f t="shared" si="66"/>
        <v>0</v>
      </c>
      <c r="D842" s="207">
        <f>IF(C842=0,0,IF($E$15="",IF(C842*#REF!&lt;#REF!,#REF!,C842*#REF!),$E$15))</f>
        <v>0</v>
      </c>
      <c r="E842" s="207">
        <f t="shared" si="62"/>
        <v>0</v>
      </c>
      <c r="F842" s="208"/>
      <c r="G842" s="207">
        <f t="shared" si="63"/>
        <v>0</v>
      </c>
      <c r="H842" s="209">
        <f t="shared" si="64"/>
        <v>0</v>
      </c>
      <c r="I842" s="210"/>
      <c r="J842" s="197"/>
      <c r="K842" s="196"/>
    </row>
    <row r="843" spans="1:11">
      <c r="A843" s="196"/>
      <c r="B843" s="211" t="str">
        <f t="shared" si="65"/>
        <v/>
      </c>
      <c r="C843" s="207">
        <f t="shared" si="66"/>
        <v>0</v>
      </c>
      <c r="D843" s="207">
        <f>IF(C843=0,0,IF($E$15="",IF(C843*#REF!&lt;#REF!,#REF!,C843*#REF!),$E$15))</f>
        <v>0</v>
      </c>
      <c r="E843" s="207">
        <f t="shared" si="62"/>
        <v>0</v>
      </c>
      <c r="F843" s="208"/>
      <c r="G843" s="207">
        <f t="shared" si="63"/>
        <v>0</v>
      </c>
      <c r="H843" s="209">
        <f t="shared" si="64"/>
        <v>0</v>
      </c>
      <c r="I843" s="210"/>
      <c r="J843" s="197"/>
      <c r="K843" s="196"/>
    </row>
    <row r="844" spans="1:11">
      <c r="A844" s="196"/>
      <c r="B844" s="211" t="str">
        <f t="shared" si="65"/>
        <v/>
      </c>
      <c r="C844" s="207">
        <f t="shared" si="66"/>
        <v>0</v>
      </c>
      <c r="D844" s="207">
        <f>IF(C844=0,0,IF($E$15="",IF(C844*#REF!&lt;#REF!,#REF!,C844*#REF!),$E$15))</f>
        <v>0</v>
      </c>
      <c r="E844" s="207">
        <f t="shared" si="62"/>
        <v>0</v>
      </c>
      <c r="F844" s="208"/>
      <c r="G844" s="207">
        <f t="shared" si="63"/>
        <v>0</v>
      </c>
      <c r="H844" s="209">
        <f t="shared" si="64"/>
        <v>0</v>
      </c>
      <c r="I844" s="210"/>
      <c r="J844" s="197"/>
      <c r="K844" s="196"/>
    </row>
    <row r="845" spans="1:11">
      <c r="A845" s="196"/>
      <c r="B845" s="211" t="str">
        <f t="shared" si="65"/>
        <v/>
      </c>
      <c r="C845" s="207">
        <f t="shared" si="66"/>
        <v>0</v>
      </c>
      <c r="D845" s="207">
        <f>IF(C845=0,0,IF($E$15="",IF(C845*#REF!&lt;#REF!,#REF!,C845*#REF!),$E$15))</f>
        <v>0</v>
      </c>
      <c r="E845" s="207">
        <f t="shared" si="62"/>
        <v>0</v>
      </c>
      <c r="F845" s="208"/>
      <c r="G845" s="207">
        <f t="shared" si="63"/>
        <v>0</v>
      </c>
      <c r="H845" s="209">
        <f t="shared" si="64"/>
        <v>0</v>
      </c>
      <c r="I845" s="210"/>
      <c r="J845" s="197"/>
      <c r="K845" s="196"/>
    </row>
    <row r="846" spans="1:11">
      <c r="A846" s="196"/>
      <c r="B846" s="211" t="str">
        <f t="shared" si="65"/>
        <v/>
      </c>
      <c r="C846" s="207">
        <f t="shared" si="66"/>
        <v>0</v>
      </c>
      <c r="D846" s="207">
        <f>IF(C846=0,0,IF($E$15="",IF(C846*#REF!&lt;#REF!,#REF!,C846*#REF!),$E$15))</f>
        <v>0</v>
      </c>
      <c r="E846" s="207">
        <f t="shared" si="62"/>
        <v>0</v>
      </c>
      <c r="F846" s="208"/>
      <c r="G846" s="207">
        <f t="shared" si="63"/>
        <v>0</v>
      </c>
      <c r="H846" s="209">
        <f t="shared" si="64"/>
        <v>0</v>
      </c>
      <c r="I846" s="210"/>
      <c r="J846" s="197"/>
      <c r="K846" s="196"/>
    </row>
    <row r="847" spans="1:11">
      <c r="A847" s="196"/>
      <c r="B847" s="211" t="str">
        <f t="shared" si="65"/>
        <v/>
      </c>
      <c r="C847" s="207">
        <f t="shared" si="66"/>
        <v>0</v>
      </c>
      <c r="D847" s="207">
        <f>IF(C847=0,0,IF($E$15="",IF(C847*#REF!&lt;#REF!,#REF!,C847*#REF!),$E$15))</f>
        <v>0</v>
      </c>
      <c r="E847" s="207">
        <f t="shared" si="62"/>
        <v>0</v>
      </c>
      <c r="F847" s="208"/>
      <c r="G847" s="207">
        <f t="shared" si="63"/>
        <v>0</v>
      </c>
      <c r="H847" s="209">
        <f t="shared" si="64"/>
        <v>0</v>
      </c>
      <c r="I847" s="210"/>
      <c r="J847" s="197"/>
      <c r="K847" s="196"/>
    </row>
    <row r="848" spans="1:11">
      <c r="A848" s="196"/>
      <c r="B848" s="211" t="str">
        <f t="shared" si="65"/>
        <v/>
      </c>
      <c r="C848" s="207">
        <f t="shared" si="66"/>
        <v>0</v>
      </c>
      <c r="D848" s="207">
        <f>IF(C848=0,0,IF($E$15="",IF(C848*#REF!&lt;#REF!,#REF!,C848*#REF!),$E$15))</f>
        <v>0</v>
      </c>
      <c r="E848" s="207">
        <f t="shared" si="62"/>
        <v>0</v>
      </c>
      <c r="F848" s="208"/>
      <c r="G848" s="207">
        <f t="shared" si="63"/>
        <v>0</v>
      </c>
      <c r="H848" s="209">
        <f t="shared" si="64"/>
        <v>0</v>
      </c>
      <c r="I848" s="210"/>
      <c r="J848" s="197"/>
      <c r="K848" s="196"/>
    </row>
    <row r="849" spans="1:11">
      <c r="A849" s="196"/>
      <c r="B849" s="211" t="str">
        <f t="shared" si="65"/>
        <v/>
      </c>
      <c r="C849" s="207">
        <f t="shared" si="66"/>
        <v>0</v>
      </c>
      <c r="D849" s="207">
        <f>IF(C849=0,0,IF($E$15="",IF(C849*#REF!&lt;#REF!,#REF!,C849*#REF!),$E$15))</f>
        <v>0</v>
      </c>
      <c r="E849" s="207">
        <f t="shared" si="62"/>
        <v>0</v>
      </c>
      <c r="F849" s="208"/>
      <c r="G849" s="207">
        <f t="shared" si="63"/>
        <v>0</v>
      </c>
      <c r="H849" s="209">
        <f t="shared" si="64"/>
        <v>0</v>
      </c>
      <c r="I849" s="210"/>
      <c r="J849" s="197"/>
      <c r="K849" s="196"/>
    </row>
    <row r="850" spans="1:11">
      <c r="A850" s="196"/>
      <c r="B850" s="211" t="str">
        <f t="shared" si="65"/>
        <v/>
      </c>
      <c r="C850" s="207">
        <f t="shared" si="66"/>
        <v>0</v>
      </c>
      <c r="D850" s="207">
        <f>IF(C850=0,0,IF($E$15="",IF(C850*#REF!&lt;#REF!,#REF!,C850*#REF!),$E$15))</f>
        <v>0</v>
      </c>
      <c r="E850" s="207">
        <f t="shared" si="62"/>
        <v>0</v>
      </c>
      <c r="F850" s="208"/>
      <c r="G850" s="207">
        <f t="shared" si="63"/>
        <v>0</v>
      </c>
      <c r="H850" s="209">
        <f t="shared" si="64"/>
        <v>0</v>
      </c>
      <c r="I850" s="210"/>
      <c r="J850" s="197"/>
      <c r="K850" s="196"/>
    </row>
    <row r="851" spans="1:11">
      <c r="A851" s="196"/>
      <c r="B851" s="211" t="str">
        <f t="shared" si="65"/>
        <v/>
      </c>
      <c r="C851" s="207">
        <f t="shared" si="66"/>
        <v>0</v>
      </c>
      <c r="D851" s="207">
        <f>IF(C851=0,0,IF($E$15="",IF(C851*#REF!&lt;#REF!,#REF!,C851*#REF!),$E$15))</f>
        <v>0</v>
      </c>
      <c r="E851" s="207">
        <f t="shared" si="62"/>
        <v>0</v>
      </c>
      <c r="F851" s="208"/>
      <c r="G851" s="207">
        <f t="shared" si="63"/>
        <v>0</v>
      </c>
      <c r="H851" s="209">
        <f t="shared" si="64"/>
        <v>0</v>
      </c>
      <c r="I851" s="210"/>
      <c r="J851" s="197"/>
      <c r="K851" s="196"/>
    </row>
    <row r="852" spans="1:11">
      <c r="A852" s="196"/>
      <c r="B852" s="211" t="str">
        <f t="shared" si="65"/>
        <v/>
      </c>
      <c r="C852" s="207">
        <f t="shared" si="66"/>
        <v>0</v>
      </c>
      <c r="D852" s="207">
        <f>IF(C852=0,0,IF($E$15="",IF(C852*#REF!&lt;#REF!,#REF!,C852*#REF!),$E$15))</f>
        <v>0</v>
      </c>
      <c r="E852" s="207">
        <f t="shared" si="62"/>
        <v>0</v>
      </c>
      <c r="F852" s="208"/>
      <c r="G852" s="207">
        <f t="shared" si="63"/>
        <v>0</v>
      </c>
      <c r="H852" s="209">
        <f t="shared" si="64"/>
        <v>0</v>
      </c>
      <c r="I852" s="210"/>
      <c r="J852" s="197"/>
      <c r="K852" s="196"/>
    </row>
    <row r="853" spans="1:11">
      <c r="A853" s="196"/>
      <c r="B853" s="211" t="str">
        <f t="shared" si="65"/>
        <v/>
      </c>
      <c r="C853" s="207">
        <f t="shared" si="66"/>
        <v>0</v>
      </c>
      <c r="D853" s="207">
        <f>IF(C853=0,0,IF($E$15="",IF(C853*#REF!&lt;#REF!,#REF!,C853*#REF!),$E$15))</f>
        <v>0</v>
      </c>
      <c r="E853" s="207">
        <f t="shared" si="62"/>
        <v>0</v>
      </c>
      <c r="F853" s="208"/>
      <c r="G853" s="207">
        <f t="shared" si="63"/>
        <v>0</v>
      </c>
      <c r="H853" s="209">
        <f t="shared" si="64"/>
        <v>0</v>
      </c>
      <c r="I853" s="210"/>
      <c r="J853" s="197"/>
      <c r="K853" s="196"/>
    </row>
    <row r="854" spans="1:11">
      <c r="A854" s="196"/>
      <c r="B854" s="211" t="str">
        <f t="shared" si="65"/>
        <v/>
      </c>
      <c r="C854" s="207">
        <f t="shared" si="66"/>
        <v>0</v>
      </c>
      <c r="D854" s="207">
        <f>IF(C854=0,0,IF($E$15="",IF(C854*#REF!&lt;#REF!,#REF!,C854*#REF!),$E$15))</f>
        <v>0</v>
      </c>
      <c r="E854" s="207">
        <f t="shared" ref="E854:E917" si="67">C854*$E$11/12</f>
        <v>0</v>
      </c>
      <c r="F854" s="208"/>
      <c r="G854" s="207">
        <f t="shared" ref="G854:G917" si="68">IF(C854=0,0,D854-E854)</f>
        <v>0</v>
      </c>
      <c r="H854" s="209">
        <f t="shared" ref="H854:H917" si="69">IF(C854-G854&lt;0,0,C854-G854)</f>
        <v>0</v>
      </c>
      <c r="I854" s="210"/>
      <c r="J854" s="197"/>
      <c r="K854" s="196"/>
    </row>
    <row r="855" spans="1:11">
      <c r="A855" s="196"/>
      <c r="B855" s="211" t="str">
        <f t="shared" si="65"/>
        <v/>
      </c>
      <c r="C855" s="207">
        <f t="shared" si="66"/>
        <v>0</v>
      </c>
      <c r="D855" s="207">
        <f>IF(C855=0,0,IF($E$15="",IF(C855*#REF!&lt;#REF!,#REF!,C855*#REF!),$E$15))</f>
        <v>0</v>
      </c>
      <c r="E855" s="207">
        <f t="shared" si="67"/>
        <v>0</v>
      </c>
      <c r="F855" s="208"/>
      <c r="G855" s="207">
        <f t="shared" si="68"/>
        <v>0</v>
      </c>
      <c r="H855" s="209">
        <f t="shared" si="69"/>
        <v>0</v>
      </c>
      <c r="I855" s="210"/>
      <c r="J855" s="197"/>
      <c r="K855" s="196"/>
    </row>
    <row r="856" spans="1:11">
      <c r="A856" s="196"/>
      <c r="B856" s="211" t="str">
        <f t="shared" si="65"/>
        <v/>
      </c>
      <c r="C856" s="207">
        <f t="shared" si="66"/>
        <v>0</v>
      </c>
      <c r="D856" s="207">
        <f>IF(C856=0,0,IF($E$15="",IF(C856*#REF!&lt;#REF!,#REF!,C856*#REF!),$E$15))</f>
        <v>0</v>
      </c>
      <c r="E856" s="207">
        <f t="shared" si="67"/>
        <v>0</v>
      </c>
      <c r="F856" s="208"/>
      <c r="G856" s="207">
        <f t="shared" si="68"/>
        <v>0</v>
      </c>
      <c r="H856" s="209">
        <f t="shared" si="69"/>
        <v>0</v>
      </c>
      <c r="I856" s="210"/>
      <c r="J856" s="197"/>
      <c r="K856" s="196"/>
    </row>
    <row r="857" spans="1:11">
      <c r="A857" s="196"/>
      <c r="B857" s="211" t="str">
        <f t="shared" si="65"/>
        <v/>
      </c>
      <c r="C857" s="207">
        <f t="shared" si="66"/>
        <v>0</v>
      </c>
      <c r="D857" s="207">
        <f>IF(C857=0,0,IF($E$15="",IF(C857*#REF!&lt;#REF!,#REF!,C857*#REF!),$E$15))</f>
        <v>0</v>
      </c>
      <c r="E857" s="207">
        <f t="shared" si="67"/>
        <v>0</v>
      </c>
      <c r="F857" s="208"/>
      <c r="G857" s="207">
        <f t="shared" si="68"/>
        <v>0</v>
      </c>
      <c r="H857" s="209">
        <f t="shared" si="69"/>
        <v>0</v>
      </c>
      <c r="I857" s="210"/>
      <c r="J857" s="197"/>
      <c r="K857" s="196"/>
    </row>
    <row r="858" spans="1:11">
      <c r="A858" s="196"/>
      <c r="B858" s="211" t="str">
        <f t="shared" si="65"/>
        <v/>
      </c>
      <c r="C858" s="207">
        <f t="shared" si="66"/>
        <v>0</v>
      </c>
      <c r="D858" s="207">
        <f>IF(C858=0,0,IF($E$15="",IF(C858*#REF!&lt;#REF!,#REF!,C858*#REF!),$E$15))</f>
        <v>0</v>
      </c>
      <c r="E858" s="207">
        <f t="shared" si="67"/>
        <v>0</v>
      </c>
      <c r="F858" s="208"/>
      <c r="G858" s="207">
        <f t="shared" si="68"/>
        <v>0</v>
      </c>
      <c r="H858" s="209">
        <f t="shared" si="69"/>
        <v>0</v>
      </c>
      <c r="I858" s="210"/>
      <c r="J858" s="197"/>
      <c r="K858" s="196"/>
    </row>
    <row r="859" spans="1:11">
      <c r="A859" s="196"/>
      <c r="B859" s="211" t="str">
        <f t="shared" si="65"/>
        <v/>
      </c>
      <c r="C859" s="207">
        <f t="shared" si="66"/>
        <v>0</v>
      </c>
      <c r="D859" s="207">
        <f>IF(C859=0,0,IF($E$15="",IF(C859*#REF!&lt;#REF!,#REF!,C859*#REF!),$E$15))</f>
        <v>0</v>
      </c>
      <c r="E859" s="207">
        <f t="shared" si="67"/>
        <v>0</v>
      </c>
      <c r="F859" s="208"/>
      <c r="G859" s="207">
        <f t="shared" si="68"/>
        <v>0</v>
      </c>
      <c r="H859" s="209">
        <f t="shared" si="69"/>
        <v>0</v>
      </c>
      <c r="I859" s="210"/>
      <c r="J859" s="197"/>
      <c r="K859" s="196"/>
    </row>
    <row r="860" spans="1:11">
      <c r="A860" s="196"/>
      <c r="B860" s="211" t="str">
        <f t="shared" si="65"/>
        <v/>
      </c>
      <c r="C860" s="207">
        <f t="shared" si="66"/>
        <v>0</v>
      </c>
      <c r="D860" s="207">
        <f>IF(C860=0,0,IF($E$15="",IF(C860*#REF!&lt;#REF!,#REF!,C860*#REF!),$E$15))</f>
        <v>0</v>
      </c>
      <c r="E860" s="207">
        <f t="shared" si="67"/>
        <v>0</v>
      </c>
      <c r="F860" s="208"/>
      <c r="G860" s="207">
        <f t="shared" si="68"/>
        <v>0</v>
      </c>
      <c r="H860" s="209">
        <f t="shared" si="69"/>
        <v>0</v>
      </c>
      <c r="I860" s="210"/>
      <c r="J860" s="197"/>
      <c r="K860" s="196"/>
    </row>
    <row r="861" spans="1:11">
      <c r="A861" s="196"/>
      <c r="B861" s="211" t="str">
        <f t="shared" si="65"/>
        <v/>
      </c>
      <c r="C861" s="207">
        <f t="shared" si="66"/>
        <v>0</v>
      </c>
      <c r="D861" s="207">
        <f>IF(C861=0,0,IF($E$15="",IF(C861*#REF!&lt;#REF!,#REF!,C861*#REF!),$E$15))</f>
        <v>0</v>
      </c>
      <c r="E861" s="207">
        <f t="shared" si="67"/>
        <v>0</v>
      </c>
      <c r="F861" s="208"/>
      <c r="G861" s="207">
        <f t="shared" si="68"/>
        <v>0</v>
      </c>
      <c r="H861" s="209">
        <f t="shared" si="69"/>
        <v>0</v>
      </c>
      <c r="I861" s="210"/>
      <c r="J861" s="197"/>
      <c r="K861" s="196"/>
    </row>
    <row r="862" spans="1:11">
      <c r="A862" s="196"/>
      <c r="B862" s="211" t="str">
        <f t="shared" si="65"/>
        <v/>
      </c>
      <c r="C862" s="207">
        <f t="shared" si="66"/>
        <v>0</v>
      </c>
      <c r="D862" s="207">
        <f>IF(C862=0,0,IF($E$15="",IF(C862*#REF!&lt;#REF!,#REF!,C862*#REF!),$E$15))</f>
        <v>0</v>
      </c>
      <c r="E862" s="207">
        <f t="shared" si="67"/>
        <v>0</v>
      </c>
      <c r="F862" s="208"/>
      <c r="G862" s="207">
        <f t="shared" si="68"/>
        <v>0</v>
      </c>
      <c r="H862" s="209">
        <f t="shared" si="69"/>
        <v>0</v>
      </c>
      <c r="I862" s="210"/>
      <c r="J862" s="197"/>
      <c r="K862" s="196"/>
    </row>
    <row r="863" spans="1:11">
      <c r="A863" s="196"/>
      <c r="B863" s="211" t="str">
        <f t="shared" si="65"/>
        <v/>
      </c>
      <c r="C863" s="207">
        <f t="shared" si="66"/>
        <v>0</v>
      </c>
      <c r="D863" s="207">
        <f>IF(C863=0,0,IF($E$15="",IF(C863*#REF!&lt;#REF!,#REF!,C863*#REF!),$E$15))</f>
        <v>0</v>
      </c>
      <c r="E863" s="207">
        <f t="shared" si="67"/>
        <v>0</v>
      </c>
      <c r="F863" s="208"/>
      <c r="G863" s="207">
        <f t="shared" si="68"/>
        <v>0</v>
      </c>
      <c r="H863" s="209">
        <f t="shared" si="69"/>
        <v>0</v>
      </c>
      <c r="I863" s="210"/>
      <c r="J863" s="197"/>
      <c r="K863" s="196"/>
    </row>
    <row r="864" spans="1:11">
      <c r="A864" s="196"/>
      <c r="B864" s="211" t="str">
        <f t="shared" si="65"/>
        <v/>
      </c>
      <c r="C864" s="207">
        <f t="shared" si="66"/>
        <v>0</v>
      </c>
      <c r="D864" s="207">
        <f>IF(C864=0,0,IF($E$15="",IF(C864*#REF!&lt;#REF!,#REF!,C864*#REF!),$E$15))</f>
        <v>0</v>
      </c>
      <c r="E864" s="207">
        <f t="shared" si="67"/>
        <v>0</v>
      </c>
      <c r="F864" s="208"/>
      <c r="G864" s="207">
        <f t="shared" si="68"/>
        <v>0</v>
      </c>
      <c r="H864" s="209">
        <f t="shared" si="69"/>
        <v>0</v>
      </c>
      <c r="I864" s="210"/>
      <c r="J864" s="197"/>
      <c r="K864" s="196"/>
    </row>
    <row r="865" spans="1:11">
      <c r="A865" s="196"/>
      <c r="B865" s="211" t="str">
        <f t="shared" si="65"/>
        <v/>
      </c>
      <c r="C865" s="207">
        <f t="shared" si="66"/>
        <v>0</v>
      </c>
      <c r="D865" s="207">
        <f>IF(C865=0,0,IF($E$15="",IF(C865*#REF!&lt;#REF!,#REF!,C865*#REF!),$E$15))</f>
        <v>0</v>
      </c>
      <c r="E865" s="207">
        <f t="shared" si="67"/>
        <v>0</v>
      </c>
      <c r="F865" s="208"/>
      <c r="G865" s="207">
        <f t="shared" si="68"/>
        <v>0</v>
      </c>
      <c r="H865" s="209">
        <f t="shared" si="69"/>
        <v>0</v>
      </c>
      <c r="I865" s="210"/>
      <c r="J865" s="197"/>
      <c r="K865" s="196"/>
    </row>
    <row r="866" spans="1:11">
      <c r="A866" s="196"/>
      <c r="B866" s="211" t="str">
        <f t="shared" si="65"/>
        <v/>
      </c>
      <c r="C866" s="207">
        <f t="shared" si="66"/>
        <v>0</v>
      </c>
      <c r="D866" s="207">
        <f>IF(C866=0,0,IF($E$15="",IF(C866*#REF!&lt;#REF!,#REF!,C866*#REF!),$E$15))</f>
        <v>0</v>
      </c>
      <c r="E866" s="207">
        <f t="shared" si="67"/>
        <v>0</v>
      </c>
      <c r="F866" s="208"/>
      <c r="G866" s="207">
        <f t="shared" si="68"/>
        <v>0</v>
      </c>
      <c r="H866" s="209">
        <f t="shared" si="69"/>
        <v>0</v>
      </c>
      <c r="I866" s="210"/>
      <c r="J866" s="197"/>
      <c r="K866" s="196"/>
    </row>
    <row r="867" spans="1:11">
      <c r="A867" s="196"/>
      <c r="B867" s="211" t="str">
        <f t="shared" si="65"/>
        <v/>
      </c>
      <c r="C867" s="207">
        <f t="shared" si="66"/>
        <v>0</v>
      </c>
      <c r="D867" s="207">
        <f>IF(C867=0,0,IF($E$15="",IF(C867*#REF!&lt;#REF!,#REF!,C867*#REF!),$E$15))</f>
        <v>0</v>
      </c>
      <c r="E867" s="207">
        <f t="shared" si="67"/>
        <v>0</v>
      </c>
      <c r="F867" s="208"/>
      <c r="G867" s="207">
        <f t="shared" si="68"/>
        <v>0</v>
      </c>
      <c r="H867" s="209">
        <f t="shared" si="69"/>
        <v>0</v>
      </c>
      <c r="I867" s="210"/>
      <c r="J867" s="197"/>
      <c r="K867" s="196"/>
    </row>
    <row r="868" spans="1:11">
      <c r="A868" s="196"/>
      <c r="B868" s="211" t="str">
        <f t="shared" si="65"/>
        <v/>
      </c>
      <c r="C868" s="207">
        <f t="shared" si="66"/>
        <v>0</v>
      </c>
      <c r="D868" s="207">
        <f>IF(C868=0,0,IF($E$15="",IF(C868*#REF!&lt;#REF!,#REF!,C868*#REF!),$E$15))</f>
        <v>0</v>
      </c>
      <c r="E868" s="207">
        <f t="shared" si="67"/>
        <v>0</v>
      </c>
      <c r="F868" s="208"/>
      <c r="G868" s="207">
        <f t="shared" si="68"/>
        <v>0</v>
      </c>
      <c r="H868" s="209">
        <f t="shared" si="69"/>
        <v>0</v>
      </c>
      <c r="I868" s="210"/>
      <c r="J868" s="197"/>
      <c r="K868" s="196"/>
    </row>
    <row r="869" spans="1:11">
      <c r="A869" s="196"/>
      <c r="B869" s="211" t="str">
        <f t="shared" si="65"/>
        <v/>
      </c>
      <c r="C869" s="207">
        <f t="shared" si="66"/>
        <v>0</v>
      </c>
      <c r="D869" s="207">
        <f>IF(C869=0,0,IF($E$15="",IF(C869*#REF!&lt;#REF!,#REF!,C869*#REF!),$E$15))</f>
        <v>0</v>
      </c>
      <c r="E869" s="207">
        <f t="shared" si="67"/>
        <v>0</v>
      </c>
      <c r="F869" s="208"/>
      <c r="G869" s="207">
        <f t="shared" si="68"/>
        <v>0</v>
      </c>
      <c r="H869" s="209">
        <f t="shared" si="69"/>
        <v>0</v>
      </c>
      <c r="I869" s="210"/>
      <c r="J869" s="197"/>
      <c r="K869" s="196"/>
    </row>
    <row r="870" spans="1:11">
      <c r="A870" s="196"/>
      <c r="B870" s="211" t="str">
        <f t="shared" si="65"/>
        <v/>
      </c>
      <c r="C870" s="207">
        <f t="shared" si="66"/>
        <v>0</v>
      </c>
      <c r="D870" s="207">
        <f>IF(C870=0,0,IF($E$15="",IF(C870*#REF!&lt;#REF!,#REF!,C870*#REF!),$E$15))</f>
        <v>0</v>
      </c>
      <c r="E870" s="207">
        <f t="shared" si="67"/>
        <v>0</v>
      </c>
      <c r="F870" s="208"/>
      <c r="G870" s="207">
        <f t="shared" si="68"/>
        <v>0</v>
      </c>
      <c r="H870" s="209">
        <f t="shared" si="69"/>
        <v>0</v>
      </c>
      <c r="I870" s="210"/>
      <c r="J870" s="197"/>
      <c r="K870" s="196"/>
    </row>
    <row r="871" spans="1:11">
      <c r="A871" s="196"/>
      <c r="B871" s="211" t="str">
        <f t="shared" si="65"/>
        <v/>
      </c>
      <c r="C871" s="207">
        <f t="shared" si="66"/>
        <v>0</v>
      </c>
      <c r="D871" s="207">
        <f>IF(C871=0,0,IF($E$15="",IF(C871*#REF!&lt;#REF!,#REF!,C871*#REF!),$E$15))</f>
        <v>0</v>
      </c>
      <c r="E871" s="207">
        <f t="shared" si="67"/>
        <v>0</v>
      </c>
      <c r="F871" s="208"/>
      <c r="G871" s="207">
        <f t="shared" si="68"/>
        <v>0</v>
      </c>
      <c r="H871" s="209">
        <f t="shared" si="69"/>
        <v>0</v>
      </c>
      <c r="I871" s="210"/>
      <c r="J871" s="197"/>
      <c r="K871" s="196"/>
    </row>
    <row r="872" spans="1:11">
      <c r="A872" s="196"/>
      <c r="B872" s="211" t="str">
        <f t="shared" si="65"/>
        <v/>
      </c>
      <c r="C872" s="207">
        <f t="shared" si="66"/>
        <v>0</v>
      </c>
      <c r="D872" s="207">
        <f>IF(C872=0,0,IF($E$15="",IF(C872*#REF!&lt;#REF!,#REF!,C872*#REF!),$E$15))</f>
        <v>0</v>
      </c>
      <c r="E872" s="207">
        <f t="shared" si="67"/>
        <v>0</v>
      </c>
      <c r="F872" s="208"/>
      <c r="G872" s="207">
        <f t="shared" si="68"/>
        <v>0</v>
      </c>
      <c r="H872" s="209">
        <f t="shared" si="69"/>
        <v>0</v>
      </c>
      <c r="I872" s="210"/>
      <c r="J872" s="197"/>
      <c r="K872" s="196"/>
    </row>
    <row r="873" spans="1:11">
      <c r="A873" s="196"/>
      <c r="B873" s="211" t="str">
        <f t="shared" si="65"/>
        <v/>
      </c>
      <c r="C873" s="207">
        <f t="shared" si="66"/>
        <v>0</v>
      </c>
      <c r="D873" s="207">
        <f>IF(C873=0,0,IF($E$15="",IF(C873*#REF!&lt;#REF!,#REF!,C873*#REF!),$E$15))</f>
        <v>0</v>
      </c>
      <c r="E873" s="207">
        <f t="shared" si="67"/>
        <v>0</v>
      </c>
      <c r="F873" s="208"/>
      <c r="G873" s="207">
        <f t="shared" si="68"/>
        <v>0</v>
      </c>
      <c r="H873" s="209">
        <f t="shared" si="69"/>
        <v>0</v>
      </c>
      <c r="I873" s="210"/>
      <c r="J873" s="197"/>
      <c r="K873" s="196"/>
    </row>
    <row r="874" spans="1:11">
      <c r="A874" s="196"/>
      <c r="B874" s="211" t="str">
        <f t="shared" si="65"/>
        <v/>
      </c>
      <c r="C874" s="207">
        <f t="shared" si="66"/>
        <v>0</v>
      </c>
      <c r="D874" s="207">
        <f>IF(C874=0,0,IF($E$15="",IF(C874*#REF!&lt;#REF!,#REF!,C874*#REF!),$E$15))</f>
        <v>0</v>
      </c>
      <c r="E874" s="207">
        <f t="shared" si="67"/>
        <v>0</v>
      </c>
      <c r="F874" s="208"/>
      <c r="G874" s="207">
        <f t="shared" si="68"/>
        <v>0</v>
      </c>
      <c r="H874" s="209">
        <f t="shared" si="69"/>
        <v>0</v>
      </c>
      <c r="I874" s="210"/>
      <c r="J874" s="197"/>
      <c r="K874" s="196"/>
    </row>
    <row r="875" spans="1:11">
      <c r="A875" s="196"/>
      <c r="B875" s="211" t="str">
        <f t="shared" si="65"/>
        <v/>
      </c>
      <c r="C875" s="207">
        <f t="shared" si="66"/>
        <v>0</v>
      </c>
      <c r="D875" s="207">
        <f>IF(C875=0,0,IF($E$15="",IF(C875*#REF!&lt;#REF!,#REF!,C875*#REF!),$E$15))</f>
        <v>0</v>
      </c>
      <c r="E875" s="207">
        <f t="shared" si="67"/>
        <v>0</v>
      </c>
      <c r="F875" s="208"/>
      <c r="G875" s="207">
        <f t="shared" si="68"/>
        <v>0</v>
      </c>
      <c r="H875" s="209">
        <f t="shared" si="69"/>
        <v>0</v>
      </c>
      <c r="I875" s="210"/>
      <c r="J875" s="197"/>
      <c r="K875" s="196"/>
    </row>
    <row r="876" spans="1:11">
      <c r="A876" s="196"/>
      <c r="B876" s="211" t="str">
        <f t="shared" si="65"/>
        <v/>
      </c>
      <c r="C876" s="207">
        <f t="shared" si="66"/>
        <v>0</v>
      </c>
      <c r="D876" s="207">
        <f>IF(C876=0,0,IF($E$15="",IF(C876*#REF!&lt;#REF!,#REF!,C876*#REF!),$E$15))</f>
        <v>0</v>
      </c>
      <c r="E876" s="207">
        <f t="shared" si="67"/>
        <v>0</v>
      </c>
      <c r="F876" s="208"/>
      <c r="G876" s="207">
        <f t="shared" si="68"/>
        <v>0</v>
      </c>
      <c r="H876" s="209">
        <f t="shared" si="69"/>
        <v>0</v>
      </c>
      <c r="I876" s="210"/>
      <c r="J876" s="197"/>
      <c r="K876" s="196"/>
    </row>
    <row r="877" spans="1:11">
      <c r="A877" s="196"/>
      <c r="B877" s="211" t="str">
        <f t="shared" si="65"/>
        <v/>
      </c>
      <c r="C877" s="207">
        <f t="shared" si="66"/>
        <v>0</v>
      </c>
      <c r="D877" s="207">
        <f>IF(C877=0,0,IF($E$15="",IF(C877*#REF!&lt;#REF!,#REF!,C877*#REF!),$E$15))</f>
        <v>0</v>
      </c>
      <c r="E877" s="207">
        <f t="shared" si="67"/>
        <v>0</v>
      </c>
      <c r="F877" s="208"/>
      <c r="G877" s="207">
        <f t="shared" si="68"/>
        <v>0</v>
      </c>
      <c r="H877" s="209">
        <f t="shared" si="69"/>
        <v>0</v>
      </c>
      <c r="I877" s="210"/>
      <c r="J877" s="197"/>
      <c r="K877" s="196"/>
    </row>
    <row r="878" spans="1:11">
      <c r="A878" s="196"/>
      <c r="B878" s="211" t="str">
        <f t="shared" si="65"/>
        <v/>
      </c>
      <c r="C878" s="207">
        <f t="shared" si="66"/>
        <v>0</v>
      </c>
      <c r="D878" s="207">
        <f>IF(C878=0,0,IF($E$15="",IF(C878*#REF!&lt;#REF!,#REF!,C878*#REF!),$E$15))</f>
        <v>0</v>
      </c>
      <c r="E878" s="207">
        <f t="shared" si="67"/>
        <v>0</v>
      </c>
      <c r="F878" s="208"/>
      <c r="G878" s="207">
        <f t="shared" si="68"/>
        <v>0</v>
      </c>
      <c r="H878" s="209">
        <f t="shared" si="69"/>
        <v>0</v>
      </c>
      <c r="I878" s="210"/>
      <c r="J878" s="197"/>
      <c r="K878" s="196"/>
    </row>
    <row r="879" spans="1:11">
      <c r="A879" s="196"/>
      <c r="B879" s="211" t="str">
        <f t="shared" si="65"/>
        <v/>
      </c>
      <c r="C879" s="207">
        <f t="shared" si="66"/>
        <v>0</v>
      </c>
      <c r="D879" s="207">
        <f>IF(C879=0,0,IF($E$15="",IF(C879*#REF!&lt;#REF!,#REF!,C879*#REF!),$E$15))</f>
        <v>0</v>
      </c>
      <c r="E879" s="207">
        <f t="shared" si="67"/>
        <v>0</v>
      </c>
      <c r="F879" s="208"/>
      <c r="G879" s="207">
        <f t="shared" si="68"/>
        <v>0</v>
      </c>
      <c r="H879" s="209">
        <f t="shared" si="69"/>
        <v>0</v>
      </c>
      <c r="I879" s="210"/>
      <c r="J879" s="197"/>
      <c r="K879" s="196"/>
    </row>
    <row r="880" spans="1:11">
      <c r="A880" s="196"/>
      <c r="B880" s="211" t="str">
        <f t="shared" si="65"/>
        <v/>
      </c>
      <c r="C880" s="207">
        <f t="shared" si="66"/>
        <v>0</v>
      </c>
      <c r="D880" s="207">
        <f>IF(C880=0,0,IF($E$15="",IF(C880*#REF!&lt;#REF!,#REF!,C880*#REF!),$E$15))</f>
        <v>0</v>
      </c>
      <c r="E880" s="207">
        <f t="shared" si="67"/>
        <v>0</v>
      </c>
      <c r="F880" s="208"/>
      <c r="G880" s="207">
        <f t="shared" si="68"/>
        <v>0</v>
      </c>
      <c r="H880" s="209">
        <f t="shared" si="69"/>
        <v>0</v>
      </c>
      <c r="I880" s="210"/>
      <c r="J880" s="197"/>
      <c r="K880" s="196"/>
    </row>
    <row r="881" spans="1:11">
      <c r="A881" s="196"/>
      <c r="B881" s="211" t="str">
        <f t="shared" si="65"/>
        <v/>
      </c>
      <c r="C881" s="207">
        <f t="shared" si="66"/>
        <v>0</v>
      </c>
      <c r="D881" s="207">
        <f>IF(C881=0,0,IF($E$15="",IF(C881*#REF!&lt;#REF!,#REF!,C881*#REF!),$E$15))</f>
        <v>0</v>
      </c>
      <c r="E881" s="207">
        <f t="shared" si="67"/>
        <v>0</v>
      </c>
      <c r="F881" s="208"/>
      <c r="G881" s="207">
        <f t="shared" si="68"/>
        <v>0</v>
      </c>
      <c r="H881" s="209">
        <f t="shared" si="69"/>
        <v>0</v>
      </c>
      <c r="I881" s="210"/>
      <c r="J881" s="197"/>
      <c r="K881" s="196"/>
    </row>
    <row r="882" spans="1:11">
      <c r="A882" s="196"/>
      <c r="B882" s="211" t="str">
        <f t="shared" si="65"/>
        <v/>
      </c>
      <c r="C882" s="207">
        <f t="shared" si="66"/>
        <v>0</v>
      </c>
      <c r="D882" s="207">
        <f>IF(C882=0,0,IF($E$15="",IF(C882*#REF!&lt;#REF!,#REF!,C882*#REF!),$E$15))</f>
        <v>0</v>
      </c>
      <c r="E882" s="207">
        <f t="shared" si="67"/>
        <v>0</v>
      </c>
      <c r="F882" s="208"/>
      <c r="G882" s="207">
        <f t="shared" si="68"/>
        <v>0</v>
      </c>
      <c r="H882" s="209">
        <f t="shared" si="69"/>
        <v>0</v>
      </c>
      <c r="I882" s="210"/>
      <c r="J882" s="197"/>
      <c r="K882" s="196"/>
    </row>
    <row r="883" spans="1:11">
      <c r="A883" s="196"/>
      <c r="B883" s="211" t="str">
        <f t="shared" si="65"/>
        <v/>
      </c>
      <c r="C883" s="207">
        <f t="shared" si="66"/>
        <v>0</v>
      </c>
      <c r="D883" s="207">
        <f>IF(C883=0,0,IF($E$15="",IF(C883*#REF!&lt;#REF!,#REF!,C883*#REF!),$E$15))</f>
        <v>0</v>
      </c>
      <c r="E883" s="207">
        <f t="shared" si="67"/>
        <v>0</v>
      </c>
      <c r="F883" s="208"/>
      <c r="G883" s="207">
        <f t="shared" si="68"/>
        <v>0</v>
      </c>
      <c r="H883" s="209">
        <f t="shared" si="69"/>
        <v>0</v>
      </c>
      <c r="I883" s="210"/>
      <c r="J883" s="197"/>
      <c r="K883" s="196"/>
    </row>
    <row r="884" spans="1:11">
      <c r="A884" s="196"/>
      <c r="B884" s="211" t="str">
        <f t="shared" si="65"/>
        <v/>
      </c>
      <c r="C884" s="207">
        <f t="shared" si="66"/>
        <v>0</v>
      </c>
      <c r="D884" s="207">
        <f>IF(C884=0,0,IF($E$15="",IF(C884*#REF!&lt;#REF!,#REF!,C884*#REF!),$E$15))</f>
        <v>0</v>
      </c>
      <c r="E884" s="207">
        <f t="shared" si="67"/>
        <v>0</v>
      </c>
      <c r="F884" s="208"/>
      <c r="G884" s="207">
        <f t="shared" si="68"/>
        <v>0</v>
      </c>
      <c r="H884" s="209">
        <f t="shared" si="69"/>
        <v>0</v>
      </c>
      <c r="I884" s="210"/>
      <c r="J884" s="197"/>
      <c r="K884" s="196"/>
    </row>
    <row r="885" spans="1:11">
      <c r="A885" s="196"/>
      <c r="B885" s="211" t="str">
        <f t="shared" ref="B885:B948" si="70">IF(H884&lt;=0,"",B884+1)</f>
        <v/>
      </c>
      <c r="C885" s="207">
        <f t="shared" ref="C885:C948" si="71">H884</f>
        <v>0</v>
      </c>
      <c r="D885" s="207">
        <f>IF(C885=0,0,IF($E$15="",IF(C885*#REF!&lt;#REF!,#REF!,C885*#REF!),$E$15))</f>
        <v>0</v>
      </c>
      <c r="E885" s="207">
        <f t="shared" si="67"/>
        <v>0</v>
      </c>
      <c r="F885" s="208"/>
      <c r="G885" s="207">
        <f t="shared" si="68"/>
        <v>0</v>
      </c>
      <c r="H885" s="209">
        <f t="shared" si="69"/>
        <v>0</v>
      </c>
      <c r="I885" s="210"/>
      <c r="J885" s="197"/>
      <c r="K885" s="196"/>
    </row>
    <row r="886" spans="1:11">
      <c r="A886" s="196"/>
      <c r="B886" s="211" t="str">
        <f t="shared" si="70"/>
        <v/>
      </c>
      <c r="C886" s="207">
        <f t="shared" si="71"/>
        <v>0</v>
      </c>
      <c r="D886" s="207">
        <f>IF(C886=0,0,IF($E$15="",IF(C886*#REF!&lt;#REF!,#REF!,C886*#REF!),$E$15))</f>
        <v>0</v>
      </c>
      <c r="E886" s="207">
        <f t="shared" si="67"/>
        <v>0</v>
      </c>
      <c r="F886" s="208"/>
      <c r="G886" s="207">
        <f t="shared" si="68"/>
        <v>0</v>
      </c>
      <c r="H886" s="209">
        <f t="shared" si="69"/>
        <v>0</v>
      </c>
      <c r="I886" s="210"/>
      <c r="J886" s="197"/>
      <c r="K886" s="196"/>
    </row>
    <row r="887" spans="1:11">
      <c r="A887" s="196"/>
      <c r="B887" s="211" t="str">
        <f t="shared" si="70"/>
        <v/>
      </c>
      <c r="C887" s="207">
        <f t="shared" si="71"/>
        <v>0</v>
      </c>
      <c r="D887" s="207">
        <f>IF(C887=0,0,IF($E$15="",IF(C887*#REF!&lt;#REF!,#REF!,C887*#REF!),$E$15))</f>
        <v>0</v>
      </c>
      <c r="E887" s="207">
        <f t="shared" si="67"/>
        <v>0</v>
      </c>
      <c r="F887" s="208"/>
      <c r="G887" s="207">
        <f t="shared" si="68"/>
        <v>0</v>
      </c>
      <c r="H887" s="209">
        <f t="shared" si="69"/>
        <v>0</v>
      </c>
      <c r="I887" s="210"/>
      <c r="J887" s="197"/>
      <c r="K887" s="196"/>
    </row>
    <row r="888" spans="1:11">
      <c r="A888" s="196"/>
      <c r="B888" s="211" t="str">
        <f t="shared" si="70"/>
        <v/>
      </c>
      <c r="C888" s="207">
        <f t="shared" si="71"/>
        <v>0</v>
      </c>
      <c r="D888" s="207">
        <f>IF(C888=0,0,IF($E$15="",IF(C888*#REF!&lt;#REF!,#REF!,C888*#REF!),$E$15))</f>
        <v>0</v>
      </c>
      <c r="E888" s="207">
        <f t="shared" si="67"/>
        <v>0</v>
      </c>
      <c r="F888" s="208"/>
      <c r="G888" s="207">
        <f t="shared" si="68"/>
        <v>0</v>
      </c>
      <c r="H888" s="209">
        <f t="shared" si="69"/>
        <v>0</v>
      </c>
      <c r="I888" s="210"/>
      <c r="J888" s="197"/>
      <c r="K888" s="196"/>
    </row>
    <row r="889" spans="1:11">
      <c r="A889" s="196"/>
      <c r="B889" s="211" t="str">
        <f t="shared" si="70"/>
        <v/>
      </c>
      <c r="C889" s="207">
        <f t="shared" si="71"/>
        <v>0</v>
      </c>
      <c r="D889" s="207">
        <f>IF(C889=0,0,IF($E$15="",IF(C889*#REF!&lt;#REF!,#REF!,C889*#REF!),$E$15))</f>
        <v>0</v>
      </c>
      <c r="E889" s="207">
        <f t="shared" si="67"/>
        <v>0</v>
      </c>
      <c r="F889" s="208"/>
      <c r="G889" s="207">
        <f t="shared" si="68"/>
        <v>0</v>
      </c>
      <c r="H889" s="209">
        <f t="shared" si="69"/>
        <v>0</v>
      </c>
      <c r="I889" s="210"/>
      <c r="J889" s="197"/>
      <c r="K889" s="196"/>
    </row>
    <row r="890" spans="1:11">
      <c r="A890" s="196"/>
      <c r="B890" s="211" t="str">
        <f t="shared" si="70"/>
        <v/>
      </c>
      <c r="C890" s="207">
        <f t="shared" si="71"/>
        <v>0</v>
      </c>
      <c r="D890" s="207">
        <f>IF(C890=0,0,IF($E$15="",IF(C890*#REF!&lt;#REF!,#REF!,C890*#REF!),$E$15))</f>
        <v>0</v>
      </c>
      <c r="E890" s="207">
        <f t="shared" si="67"/>
        <v>0</v>
      </c>
      <c r="F890" s="208"/>
      <c r="G890" s="207">
        <f t="shared" si="68"/>
        <v>0</v>
      </c>
      <c r="H890" s="209">
        <f t="shared" si="69"/>
        <v>0</v>
      </c>
      <c r="I890" s="210"/>
      <c r="J890" s="197"/>
      <c r="K890" s="196"/>
    </row>
    <row r="891" spans="1:11">
      <c r="A891" s="196"/>
      <c r="B891" s="211" t="str">
        <f t="shared" si="70"/>
        <v/>
      </c>
      <c r="C891" s="207">
        <f t="shared" si="71"/>
        <v>0</v>
      </c>
      <c r="D891" s="207">
        <f>IF(C891=0,0,IF($E$15="",IF(C891*#REF!&lt;#REF!,#REF!,C891*#REF!),$E$15))</f>
        <v>0</v>
      </c>
      <c r="E891" s="207">
        <f t="shared" si="67"/>
        <v>0</v>
      </c>
      <c r="F891" s="208"/>
      <c r="G891" s="207">
        <f t="shared" si="68"/>
        <v>0</v>
      </c>
      <c r="H891" s="209">
        <f t="shared" si="69"/>
        <v>0</v>
      </c>
      <c r="I891" s="210"/>
      <c r="J891" s="197"/>
      <c r="K891" s="196"/>
    </row>
    <row r="892" spans="1:11">
      <c r="A892" s="196"/>
      <c r="B892" s="211" t="str">
        <f t="shared" si="70"/>
        <v/>
      </c>
      <c r="C892" s="207">
        <f t="shared" si="71"/>
        <v>0</v>
      </c>
      <c r="D892" s="207">
        <f>IF(C892=0,0,IF($E$15="",IF(C892*#REF!&lt;#REF!,#REF!,C892*#REF!),$E$15))</f>
        <v>0</v>
      </c>
      <c r="E892" s="207">
        <f t="shared" si="67"/>
        <v>0</v>
      </c>
      <c r="F892" s="208"/>
      <c r="G892" s="207">
        <f t="shared" si="68"/>
        <v>0</v>
      </c>
      <c r="H892" s="209">
        <f t="shared" si="69"/>
        <v>0</v>
      </c>
      <c r="I892" s="210"/>
      <c r="J892" s="197"/>
      <c r="K892" s="196"/>
    </row>
    <row r="893" spans="1:11">
      <c r="A893" s="196"/>
      <c r="B893" s="211" t="str">
        <f t="shared" si="70"/>
        <v/>
      </c>
      <c r="C893" s="207">
        <f t="shared" si="71"/>
        <v>0</v>
      </c>
      <c r="D893" s="207">
        <f>IF(C893=0,0,IF($E$15="",IF(C893*#REF!&lt;#REF!,#REF!,C893*#REF!),$E$15))</f>
        <v>0</v>
      </c>
      <c r="E893" s="207">
        <f t="shared" si="67"/>
        <v>0</v>
      </c>
      <c r="F893" s="208"/>
      <c r="G893" s="207">
        <f t="shared" si="68"/>
        <v>0</v>
      </c>
      <c r="H893" s="209">
        <f t="shared" si="69"/>
        <v>0</v>
      </c>
      <c r="I893" s="210"/>
      <c r="J893" s="197"/>
      <c r="K893" s="196"/>
    </row>
    <row r="894" spans="1:11">
      <c r="A894" s="196"/>
      <c r="B894" s="211" t="str">
        <f t="shared" si="70"/>
        <v/>
      </c>
      <c r="C894" s="207">
        <f t="shared" si="71"/>
        <v>0</v>
      </c>
      <c r="D894" s="207">
        <f>IF(C894=0,0,IF($E$15="",IF(C894*#REF!&lt;#REF!,#REF!,C894*#REF!),$E$15))</f>
        <v>0</v>
      </c>
      <c r="E894" s="207">
        <f t="shared" si="67"/>
        <v>0</v>
      </c>
      <c r="F894" s="208"/>
      <c r="G894" s="207">
        <f t="shared" si="68"/>
        <v>0</v>
      </c>
      <c r="H894" s="209">
        <f t="shared" si="69"/>
        <v>0</v>
      </c>
      <c r="I894" s="210"/>
      <c r="J894" s="197"/>
      <c r="K894" s="196"/>
    </row>
    <row r="895" spans="1:11">
      <c r="A895" s="196"/>
      <c r="B895" s="211" t="str">
        <f t="shared" si="70"/>
        <v/>
      </c>
      <c r="C895" s="207">
        <f t="shared" si="71"/>
        <v>0</v>
      </c>
      <c r="D895" s="207">
        <f>IF(C895=0,0,IF($E$15="",IF(C895*#REF!&lt;#REF!,#REF!,C895*#REF!),$E$15))</f>
        <v>0</v>
      </c>
      <c r="E895" s="207">
        <f t="shared" si="67"/>
        <v>0</v>
      </c>
      <c r="F895" s="208"/>
      <c r="G895" s="207">
        <f t="shared" si="68"/>
        <v>0</v>
      </c>
      <c r="H895" s="209">
        <f t="shared" si="69"/>
        <v>0</v>
      </c>
      <c r="I895" s="210"/>
      <c r="J895" s="197"/>
      <c r="K895" s="196"/>
    </row>
    <row r="896" spans="1:11">
      <c r="A896" s="196"/>
      <c r="B896" s="211" t="str">
        <f t="shared" si="70"/>
        <v/>
      </c>
      <c r="C896" s="207">
        <f t="shared" si="71"/>
        <v>0</v>
      </c>
      <c r="D896" s="207">
        <f>IF(C896=0,0,IF($E$15="",IF(C896*#REF!&lt;#REF!,#REF!,C896*#REF!),$E$15))</f>
        <v>0</v>
      </c>
      <c r="E896" s="207">
        <f t="shared" si="67"/>
        <v>0</v>
      </c>
      <c r="F896" s="208"/>
      <c r="G896" s="207">
        <f t="shared" si="68"/>
        <v>0</v>
      </c>
      <c r="H896" s="209">
        <f t="shared" si="69"/>
        <v>0</v>
      </c>
      <c r="I896" s="210"/>
      <c r="J896" s="197"/>
      <c r="K896" s="196"/>
    </row>
    <row r="897" spans="1:11">
      <c r="A897" s="196"/>
      <c r="B897" s="211" t="str">
        <f t="shared" si="70"/>
        <v/>
      </c>
      <c r="C897" s="207">
        <f t="shared" si="71"/>
        <v>0</v>
      </c>
      <c r="D897" s="207">
        <f>IF(C897=0,0,IF($E$15="",IF(C897*#REF!&lt;#REF!,#REF!,C897*#REF!),$E$15))</f>
        <v>0</v>
      </c>
      <c r="E897" s="207">
        <f t="shared" si="67"/>
        <v>0</v>
      </c>
      <c r="F897" s="208"/>
      <c r="G897" s="207">
        <f t="shared" si="68"/>
        <v>0</v>
      </c>
      <c r="H897" s="209">
        <f t="shared" si="69"/>
        <v>0</v>
      </c>
      <c r="I897" s="210"/>
      <c r="J897" s="197"/>
      <c r="K897" s="196"/>
    </row>
    <row r="898" spans="1:11">
      <c r="A898" s="196"/>
      <c r="B898" s="211" t="str">
        <f t="shared" si="70"/>
        <v/>
      </c>
      <c r="C898" s="207">
        <f t="shared" si="71"/>
        <v>0</v>
      </c>
      <c r="D898" s="207">
        <f>IF(C898=0,0,IF($E$15="",IF(C898*#REF!&lt;#REF!,#REF!,C898*#REF!),$E$15))</f>
        <v>0</v>
      </c>
      <c r="E898" s="207">
        <f t="shared" si="67"/>
        <v>0</v>
      </c>
      <c r="F898" s="208"/>
      <c r="G898" s="207">
        <f t="shared" si="68"/>
        <v>0</v>
      </c>
      <c r="H898" s="209">
        <f t="shared" si="69"/>
        <v>0</v>
      </c>
      <c r="I898" s="210"/>
      <c r="J898" s="197"/>
      <c r="K898" s="196"/>
    </row>
    <row r="899" spans="1:11">
      <c r="A899" s="196"/>
      <c r="B899" s="211" t="str">
        <f t="shared" si="70"/>
        <v/>
      </c>
      <c r="C899" s="207">
        <f t="shared" si="71"/>
        <v>0</v>
      </c>
      <c r="D899" s="207">
        <f>IF(C899=0,0,IF($E$15="",IF(C899*#REF!&lt;#REF!,#REF!,C899*#REF!),$E$15))</f>
        <v>0</v>
      </c>
      <c r="E899" s="207">
        <f t="shared" si="67"/>
        <v>0</v>
      </c>
      <c r="F899" s="208"/>
      <c r="G899" s="207">
        <f t="shared" si="68"/>
        <v>0</v>
      </c>
      <c r="H899" s="209">
        <f t="shared" si="69"/>
        <v>0</v>
      </c>
      <c r="I899" s="210"/>
      <c r="J899" s="197"/>
      <c r="K899" s="196"/>
    </row>
    <row r="900" spans="1:11">
      <c r="A900" s="196"/>
      <c r="B900" s="211" t="str">
        <f t="shared" si="70"/>
        <v/>
      </c>
      <c r="C900" s="207">
        <f t="shared" si="71"/>
        <v>0</v>
      </c>
      <c r="D900" s="207">
        <f>IF(C900=0,0,IF($E$15="",IF(C900*#REF!&lt;#REF!,#REF!,C900*#REF!),$E$15))</f>
        <v>0</v>
      </c>
      <c r="E900" s="207">
        <f t="shared" si="67"/>
        <v>0</v>
      </c>
      <c r="F900" s="208"/>
      <c r="G900" s="207">
        <f t="shared" si="68"/>
        <v>0</v>
      </c>
      <c r="H900" s="209">
        <f t="shared" si="69"/>
        <v>0</v>
      </c>
      <c r="I900" s="210"/>
      <c r="J900" s="197"/>
      <c r="K900" s="196"/>
    </row>
    <row r="901" spans="1:11">
      <c r="A901" s="196"/>
      <c r="B901" s="211" t="str">
        <f t="shared" si="70"/>
        <v/>
      </c>
      <c r="C901" s="207">
        <f t="shared" si="71"/>
        <v>0</v>
      </c>
      <c r="D901" s="207">
        <f>IF(C901=0,0,IF($E$15="",IF(C901*#REF!&lt;#REF!,#REF!,C901*#REF!),$E$15))</f>
        <v>0</v>
      </c>
      <c r="E901" s="207">
        <f t="shared" si="67"/>
        <v>0</v>
      </c>
      <c r="F901" s="208"/>
      <c r="G901" s="207">
        <f t="shared" si="68"/>
        <v>0</v>
      </c>
      <c r="H901" s="209">
        <f t="shared" si="69"/>
        <v>0</v>
      </c>
      <c r="I901" s="210"/>
      <c r="J901" s="197"/>
      <c r="K901" s="196"/>
    </row>
    <row r="902" spans="1:11">
      <c r="A902" s="196"/>
      <c r="B902" s="211" t="str">
        <f t="shared" si="70"/>
        <v/>
      </c>
      <c r="C902" s="207">
        <f t="shared" si="71"/>
        <v>0</v>
      </c>
      <c r="D902" s="207">
        <f>IF(C902=0,0,IF($E$15="",IF(C902*#REF!&lt;#REF!,#REF!,C902*#REF!),$E$15))</f>
        <v>0</v>
      </c>
      <c r="E902" s="207">
        <f t="shared" si="67"/>
        <v>0</v>
      </c>
      <c r="F902" s="208"/>
      <c r="G902" s="207">
        <f t="shared" si="68"/>
        <v>0</v>
      </c>
      <c r="H902" s="209">
        <f t="shared" si="69"/>
        <v>0</v>
      </c>
      <c r="I902" s="210"/>
      <c r="J902" s="197"/>
      <c r="K902" s="196"/>
    </row>
    <row r="903" spans="1:11">
      <c r="A903" s="196"/>
      <c r="B903" s="211" t="str">
        <f t="shared" si="70"/>
        <v/>
      </c>
      <c r="C903" s="207">
        <f t="shared" si="71"/>
        <v>0</v>
      </c>
      <c r="D903" s="207">
        <f>IF(C903=0,0,IF($E$15="",IF(C903*#REF!&lt;#REF!,#REF!,C903*#REF!),$E$15))</f>
        <v>0</v>
      </c>
      <c r="E903" s="207">
        <f t="shared" si="67"/>
        <v>0</v>
      </c>
      <c r="F903" s="208"/>
      <c r="G903" s="207">
        <f t="shared" si="68"/>
        <v>0</v>
      </c>
      <c r="H903" s="209">
        <f t="shared" si="69"/>
        <v>0</v>
      </c>
      <c r="I903" s="210"/>
      <c r="J903" s="197"/>
      <c r="K903" s="196"/>
    </row>
    <row r="904" spans="1:11">
      <c r="A904" s="196"/>
      <c r="B904" s="211" t="str">
        <f t="shared" si="70"/>
        <v/>
      </c>
      <c r="C904" s="207">
        <f t="shared" si="71"/>
        <v>0</v>
      </c>
      <c r="D904" s="207">
        <f>IF(C904=0,0,IF($E$15="",IF(C904*#REF!&lt;#REF!,#REF!,C904*#REF!),$E$15))</f>
        <v>0</v>
      </c>
      <c r="E904" s="207">
        <f t="shared" si="67"/>
        <v>0</v>
      </c>
      <c r="F904" s="208"/>
      <c r="G904" s="207">
        <f t="shared" si="68"/>
        <v>0</v>
      </c>
      <c r="H904" s="209">
        <f t="shared" si="69"/>
        <v>0</v>
      </c>
      <c r="I904" s="210"/>
      <c r="J904" s="197"/>
      <c r="K904" s="196"/>
    </row>
    <row r="905" spans="1:11">
      <c r="A905" s="196"/>
      <c r="B905" s="211" t="str">
        <f t="shared" si="70"/>
        <v/>
      </c>
      <c r="C905" s="207">
        <f t="shared" si="71"/>
        <v>0</v>
      </c>
      <c r="D905" s="207">
        <f>IF(C905=0,0,IF($E$15="",IF(C905*#REF!&lt;#REF!,#REF!,C905*#REF!),$E$15))</f>
        <v>0</v>
      </c>
      <c r="E905" s="207">
        <f t="shared" si="67"/>
        <v>0</v>
      </c>
      <c r="F905" s="208"/>
      <c r="G905" s="207">
        <f t="shared" si="68"/>
        <v>0</v>
      </c>
      <c r="H905" s="209">
        <f t="shared" si="69"/>
        <v>0</v>
      </c>
      <c r="I905" s="210"/>
      <c r="J905" s="197"/>
      <c r="K905" s="196"/>
    </row>
    <row r="906" spans="1:11">
      <c r="A906" s="196"/>
      <c r="B906" s="211" t="str">
        <f t="shared" si="70"/>
        <v/>
      </c>
      <c r="C906" s="207">
        <f t="shared" si="71"/>
        <v>0</v>
      </c>
      <c r="D906" s="207">
        <f>IF(C906=0,0,IF($E$15="",IF(C906*#REF!&lt;#REF!,#REF!,C906*#REF!),$E$15))</f>
        <v>0</v>
      </c>
      <c r="E906" s="207">
        <f t="shared" si="67"/>
        <v>0</v>
      </c>
      <c r="F906" s="208"/>
      <c r="G906" s="207">
        <f t="shared" si="68"/>
        <v>0</v>
      </c>
      <c r="H906" s="209">
        <f t="shared" si="69"/>
        <v>0</v>
      </c>
      <c r="I906" s="210"/>
      <c r="J906" s="197"/>
      <c r="K906" s="196"/>
    </row>
    <row r="907" spans="1:11">
      <c r="A907" s="196"/>
      <c r="B907" s="211" t="str">
        <f t="shared" si="70"/>
        <v/>
      </c>
      <c r="C907" s="207">
        <f t="shared" si="71"/>
        <v>0</v>
      </c>
      <c r="D907" s="207">
        <f>IF(C907=0,0,IF($E$15="",IF(C907*#REF!&lt;#REF!,#REF!,C907*#REF!),$E$15))</f>
        <v>0</v>
      </c>
      <c r="E907" s="207">
        <f t="shared" si="67"/>
        <v>0</v>
      </c>
      <c r="F907" s="208"/>
      <c r="G907" s="207">
        <f t="shared" si="68"/>
        <v>0</v>
      </c>
      <c r="H907" s="209">
        <f t="shared" si="69"/>
        <v>0</v>
      </c>
      <c r="I907" s="210"/>
      <c r="J907" s="197"/>
      <c r="K907" s="196"/>
    </row>
    <row r="908" spans="1:11">
      <c r="A908" s="196"/>
      <c r="B908" s="211" t="str">
        <f t="shared" si="70"/>
        <v/>
      </c>
      <c r="C908" s="207">
        <f t="shared" si="71"/>
        <v>0</v>
      </c>
      <c r="D908" s="207">
        <f>IF(C908=0,0,IF($E$15="",IF(C908*#REF!&lt;#REF!,#REF!,C908*#REF!),$E$15))</f>
        <v>0</v>
      </c>
      <c r="E908" s="207">
        <f t="shared" si="67"/>
        <v>0</v>
      </c>
      <c r="F908" s="208"/>
      <c r="G908" s="207">
        <f t="shared" si="68"/>
        <v>0</v>
      </c>
      <c r="H908" s="209">
        <f t="shared" si="69"/>
        <v>0</v>
      </c>
      <c r="I908" s="210"/>
      <c r="J908" s="197"/>
      <c r="K908" s="196"/>
    </row>
    <row r="909" spans="1:11">
      <c r="A909" s="196"/>
      <c r="B909" s="211" t="str">
        <f t="shared" si="70"/>
        <v/>
      </c>
      <c r="C909" s="207">
        <f t="shared" si="71"/>
        <v>0</v>
      </c>
      <c r="D909" s="207">
        <f>IF(C909=0,0,IF($E$15="",IF(C909*#REF!&lt;#REF!,#REF!,C909*#REF!),$E$15))</f>
        <v>0</v>
      </c>
      <c r="E909" s="207">
        <f t="shared" si="67"/>
        <v>0</v>
      </c>
      <c r="F909" s="208"/>
      <c r="G909" s="207">
        <f t="shared" si="68"/>
        <v>0</v>
      </c>
      <c r="H909" s="209">
        <f t="shared" si="69"/>
        <v>0</v>
      </c>
      <c r="I909" s="210"/>
      <c r="J909" s="197"/>
      <c r="K909" s="196"/>
    </row>
    <row r="910" spans="1:11">
      <c r="A910" s="196"/>
      <c r="B910" s="211" t="str">
        <f t="shared" si="70"/>
        <v/>
      </c>
      <c r="C910" s="207">
        <f t="shared" si="71"/>
        <v>0</v>
      </c>
      <c r="D910" s="207">
        <f>IF(C910=0,0,IF($E$15="",IF(C910*#REF!&lt;#REF!,#REF!,C910*#REF!),$E$15))</f>
        <v>0</v>
      </c>
      <c r="E910" s="207">
        <f t="shared" si="67"/>
        <v>0</v>
      </c>
      <c r="F910" s="208"/>
      <c r="G910" s="207">
        <f t="shared" si="68"/>
        <v>0</v>
      </c>
      <c r="H910" s="209">
        <f t="shared" si="69"/>
        <v>0</v>
      </c>
      <c r="I910" s="210"/>
      <c r="J910" s="197"/>
      <c r="K910" s="196"/>
    </row>
    <row r="911" spans="1:11">
      <c r="A911" s="196"/>
      <c r="B911" s="211" t="str">
        <f t="shared" si="70"/>
        <v/>
      </c>
      <c r="C911" s="207">
        <f t="shared" si="71"/>
        <v>0</v>
      </c>
      <c r="D911" s="207">
        <f>IF(C911=0,0,IF($E$15="",IF(C911*#REF!&lt;#REF!,#REF!,C911*#REF!),$E$15))</f>
        <v>0</v>
      </c>
      <c r="E911" s="207">
        <f t="shared" si="67"/>
        <v>0</v>
      </c>
      <c r="F911" s="208"/>
      <c r="G911" s="207">
        <f t="shared" si="68"/>
        <v>0</v>
      </c>
      <c r="H911" s="209">
        <f t="shared" si="69"/>
        <v>0</v>
      </c>
      <c r="I911" s="210"/>
      <c r="J911" s="197"/>
      <c r="K911" s="196"/>
    </row>
    <row r="912" spans="1:11">
      <c r="A912" s="196"/>
      <c r="B912" s="211" t="str">
        <f t="shared" si="70"/>
        <v/>
      </c>
      <c r="C912" s="207">
        <f t="shared" si="71"/>
        <v>0</v>
      </c>
      <c r="D912" s="207">
        <f>IF(C912=0,0,IF($E$15="",IF(C912*#REF!&lt;#REF!,#REF!,C912*#REF!),$E$15))</f>
        <v>0</v>
      </c>
      <c r="E912" s="207">
        <f t="shared" si="67"/>
        <v>0</v>
      </c>
      <c r="F912" s="208"/>
      <c r="G912" s="207">
        <f t="shared" si="68"/>
        <v>0</v>
      </c>
      <c r="H912" s="209">
        <f t="shared" si="69"/>
        <v>0</v>
      </c>
      <c r="I912" s="210"/>
      <c r="J912" s="197"/>
      <c r="K912" s="196"/>
    </row>
    <row r="913" spans="1:11">
      <c r="A913" s="196"/>
      <c r="B913" s="211" t="str">
        <f t="shared" si="70"/>
        <v/>
      </c>
      <c r="C913" s="207">
        <f t="shared" si="71"/>
        <v>0</v>
      </c>
      <c r="D913" s="207">
        <f>IF(C913=0,0,IF($E$15="",IF(C913*#REF!&lt;#REF!,#REF!,C913*#REF!),$E$15))</f>
        <v>0</v>
      </c>
      <c r="E913" s="207">
        <f t="shared" si="67"/>
        <v>0</v>
      </c>
      <c r="F913" s="208"/>
      <c r="G913" s="207">
        <f t="shared" si="68"/>
        <v>0</v>
      </c>
      <c r="H913" s="209">
        <f t="shared" si="69"/>
        <v>0</v>
      </c>
      <c r="I913" s="210"/>
      <c r="J913" s="197"/>
      <c r="K913" s="196"/>
    </row>
    <row r="914" spans="1:11">
      <c r="A914" s="196"/>
      <c r="B914" s="211" t="str">
        <f t="shared" si="70"/>
        <v/>
      </c>
      <c r="C914" s="207">
        <f t="shared" si="71"/>
        <v>0</v>
      </c>
      <c r="D914" s="207">
        <f>IF(C914=0,0,IF($E$15="",IF(C914*#REF!&lt;#REF!,#REF!,C914*#REF!),$E$15))</f>
        <v>0</v>
      </c>
      <c r="E914" s="207">
        <f t="shared" si="67"/>
        <v>0</v>
      </c>
      <c r="F914" s="208"/>
      <c r="G914" s="207">
        <f t="shared" si="68"/>
        <v>0</v>
      </c>
      <c r="H914" s="209">
        <f t="shared" si="69"/>
        <v>0</v>
      </c>
      <c r="I914" s="210"/>
      <c r="J914" s="197"/>
      <c r="K914" s="196"/>
    </row>
    <row r="915" spans="1:11">
      <c r="A915" s="196"/>
      <c r="B915" s="211" t="str">
        <f t="shared" si="70"/>
        <v/>
      </c>
      <c r="C915" s="207">
        <f t="shared" si="71"/>
        <v>0</v>
      </c>
      <c r="D915" s="207">
        <f>IF(C915=0,0,IF($E$15="",IF(C915*#REF!&lt;#REF!,#REF!,C915*#REF!),$E$15))</f>
        <v>0</v>
      </c>
      <c r="E915" s="207">
        <f t="shared" si="67"/>
        <v>0</v>
      </c>
      <c r="F915" s="208"/>
      <c r="G915" s="207">
        <f t="shared" si="68"/>
        <v>0</v>
      </c>
      <c r="H915" s="209">
        <f t="shared" si="69"/>
        <v>0</v>
      </c>
      <c r="I915" s="210"/>
      <c r="J915" s="197"/>
      <c r="K915" s="196"/>
    </row>
    <row r="916" spans="1:11">
      <c r="A916" s="196"/>
      <c r="B916" s="211" t="str">
        <f t="shared" si="70"/>
        <v/>
      </c>
      <c r="C916" s="207">
        <f t="shared" si="71"/>
        <v>0</v>
      </c>
      <c r="D916" s="207">
        <f>IF(C916=0,0,IF($E$15="",IF(C916*#REF!&lt;#REF!,#REF!,C916*#REF!),$E$15))</f>
        <v>0</v>
      </c>
      <c r="E916" s="207">
        <f t="shared" si="67"/>
        <v>0</v>
      </c>
      <c r="F916" s="208"/>
      <c r="G916" s="207">
        <f t="shared" si="68"/>
        <v>0</v>
      </c>
      <c r="H916" s="209">
        <f t="shared" si="69"/>
        <v>0</v>
      </c>
      <c r="I916" s="210"/>
      <c r="J916" s="197"/>
      <c r="K916" s="196"/>
    </row>
    <row r="917" spans="1:11">
      <c r="A917" s="196"/>
      <c r="B917" s="211" t="str">
        <f t="shared" si="70"/>
        <v/>
      </c>
      <c r="C917" s="207">
        <f t="shared" si="71"/>
        <v>0</v>
      </c>
      <c r="D917" s="207">
        <f>IF(C917=0,0,IF($E$15="",IF(C917*#REF!&lt;#REF!,#REF!,C917*#REF!),$E$15))</f>
        <v>0</v>
      </c>
      <c r="E917" s="207">
        <f t="shared" si="67"/>
        <v>0</v>
      </c>
      <c r="F917" s="208"/>
      <c r="G917" s="207">
        <f t="shared" si="68"/>
        <v>0</v>
      </c>
      <c r="H917" s="209">
        <f t="shared" si="69"/>
        <v>0</v>
      </c>
      <c r="I917" s="210"/>
      <c r="J917" s="197"/>
      <c r="K917" s="196"/>
    </row>
    <row r="918" spans="1:11">
      <c r="A918" s="196"/>
      <c r="B918" s="211" t="str">
        <f t="shared" si="70"/>
        <v/>
      </c>
      <c r="C918" s="207">
        <f t="shared" si="71"/>
        <v>0</v>
      </c>
      <c r="D918" s="207">
        <f>IF(C918=0,0,IF($E$15="",IF(C918*#REF!&lt;#REF!,#REF!,C918*#REF!),$E$15))</f>
        <v>0</v>
      </c>
      <c r="E918" s="207">
        <f t="shared" ref="E918:E981" si="72">C918*$E$11/12</f>
        <v>0</v>
      </c>
      <c r="F918" s="208"/>
      <c r="G918" s="207">
        <f t="shared" ref="G918:G981" si="73">IF(C918=0,0,D918-E918)</f>
        <v>0</v>
      </c>
      <c r="H918" s="209">
        <f t="shared" ref="H918:H981" si="74">IF(C918-G918&lt;0,0,C918-G918)</f>
        <v>0</v>
      </c>
      <c r="I918" s="210"/>
      <c r="J918" s="197"/>
      <c r="K918" s="196"/>
    </row>
    <row r="919" spans="1:11">
      <c r="A919" s="196"/>
      <c r="B919" s="211" t="str">
        <f t="shared" si="70"/>
        <v/>
      </c>
      <c r="C919" s="207">
        <f t="shared" si="71"/>
        <v>0</v>
      </c>
      <c r="D919" s="207">
        <f>IF(C919=0,0,IF($E$15="",IF(C919*#REF!&lt;#REF!,#REF!,C919*#REF!),$E$15))</f>
        <v>0</v>
      </c>
      <c r="E919" s="207">
        <f t="shared" si="72"/>
        <v>0</v>
      </c>
      <c r="F919" s="208"/>
      <c r="G919" s="207">
        <f t="shared" si="73"/>
        <v>0</v>
      </c>
      <c r="H919" s="209">
        <f t="shared" si="74"/>
        <v>0</v>
      </c>
      <c r="I919" s="210"/>
      <c r="J919" s="197"/>
      <c r="K919" s="196"/>
    </row>
    <row r="920" spans="1:11">
      <c r="A920" s="196"/>
      <c r="B920" s="211" t="str">
        <f t="shared" si="70"/>
        <v/>
      </c>
      <c r="C920" s="207">
        <f t="shared" si="71"/>
        <v>0</v>
      </c>
      <c r="D920" s="207">
        <f>IF(C920=0,0,IF($E$15="",IF(C920*#REF!&lt;#REF!,#REF!,C920*#REF!),$E$15))</f>
        <v>0</v>
      </c>
      <c r="E920" s="207">
        <f t="shared" si="72"/>
        <v>0</v>
      </c>
      <c r="F920" s="208"/>
      <c r="G920" s="207">
        <f t="shared" si="73"/>
        <v>0</v>
      </c>
      <c r="H920" s="209">
        <f t="shared" si="74"/>
        <v>0</v>
      </c>
      <c r="I920" s="210"/>
      <c r="J920" s="197"/>
      <c r="K920" s="196"/>
    </row>
    <row r="921" spans="1:11">
      <c r="A921" s="196"/>
      <c r="B921" s="211" t="str">
        <f t="shared" si="70"/>
        <v/>
      </c>
      <c r="C921" s="207">
        <f t="shared" si="71"/>
        <v>0</v>
      </c>
      <c r="D921" s="207">
        <f>IF(C921=0,0,IF($E$15="",IF(C921*#REF!&lt;#REF!,#REF!,C921*#REF!),$E$15))</f>
        <v>0</v>
      </c>
      <c r="E921" s="207">
        <f t="shared" si="72"/>
        <v>0</v>
      </c>
      <c r="F921" s="208"/>
      <c r="G921" s="207">
        <f t="shared" si="73"/>
        <v>0</v>
      </c>
      <c r="H921" s="209">
        <f t="shared" si="74"/>
        <v>0</v>
      </c>
      <c r="I921" s="210"/>
      <c r="J921" s="197"/>
      <c r="K921" s="196"/>
    </row>
    <row r="922" spans="1:11">
      <c r="A922" s="196"/>
      <c r="B922" s="211" t="str">
        <f t="shared" si="70"/>
        <v/>
      </c>
      <c r="C922" s="207">
        <f t="shared" si="71"/>
        <v>0</v>
      </c>
      <c r="D922" s="207">
        <f>IF(C922=0,0,IF($E$15="",IF(C922*#REF!&lt;#REF!,#REF!,C922*#REF!),$E$15))</f>
        <v>0</v>
      </c>
      <c r="E922" s="207">
        <f t="shared" si="72"/>
        <v>0</v>
      </c>
      <c r="F922" s="208"/>
      <c r="G922" s="207">
        <f t="shared" si="73"/>
        <v>0</v>
      </c>
      <c r="H922" s="209">
        <f t="shared" si="74"/>
        <v>0</v>
      </c>
      <c r="I922" s="210"/>
      <c r="J922" s="197"/>
      <c r="K922" s="196"/>
    </row>
    <row r="923" spans="1:11">
      <c r="A923" s="196"/>
      <c r="B923" s="211" t="str">
        <f t="shared" si="70"/>
        <v/>
      </c>
      <c r="C923" s="207">
        <f t="shared" si="71"/>
        <v>0</v>
      </c>
      <c r="D923" s="207">
        <f>IF(C923=0,0,IF($E$15="",IF(C923*#REF!&lt;#REF!,#REF!,C923*#REF!),$E$15))</f>
        <v>0</v>
      </c>
      <c r="E923" s="207">
        <f t="shared" si="72"/>
        <v>0</v>
      </c>
      <c r="F923" s="208"/>
      <c r="G923" s="207">
        <f t="shared" si="73"/>
        <v>0</v>
      </c>
      <c r="H923" s="209">
        <f t="shared" si="74"/>
        <v>0</v>
      </c>
      <c r="I923" s="210"/>
      <c r="J923" s="197"/>
      <c r="K923" s="196"/>
    </row>
    <row r="924" spans="1:11">
      <c r="A924" s="196"/>
      <c r="B924" s="211" t="str">
        <f t="shared" si="70"/>
        <v/>
      </c>
      <c r="C924" s="207">
        <f t="shared" si="71"/>
        <v>0</v>
      </c>
      <c r="D924" s="207">
        <f>IF(C924=0,0,IF($E$15="",IF(C924*#REF!&lt;#REF!,#REF!,C924*#REF!),$E$15))</f>
        <v>0</v>
      </c>
      <c r="E924" s="207">
        <f t="shared" si="72"/>
        <v>0</v>
      </c>
      <c r="F924" s="208"/>
      <c r="G924" s="207">
        <f t="shared" si="73"/>
        <v>0</v>
      </c>
      <c r="H924" s="209">
        <f t="shared" si="74"/>
        <v>0</v>
      </c>
      <c r="I924" s="210"/>
      <c r="J924" s="197"/>
      <c r="K924" s="196"/>
    </row>
    <row r="925" spans="1:11">
      <c r="A925" s="196"/>
      <c r="B925" s="211" t="str">
        <f t="shared" si="70"/>
        <v/>
      </c>
      <c r="C925" s="207">
        <f t="shared" si="71"/>
        <v>0</v>
      </c>
      <c r="D925" s="207">
        <f>IF(C925=0,0,IF($E$15="",IF(C925*#REF!&lt;#REF!,#REF!,C925*#REF!),$E$15))</f>
        <v>0</v>
      </c>
      <c r="E925" s="207">
        <f t="shared" si="72"/>
        <v>0</v>
      </c>
      <c r="F925" s="208"/>
      <c r="G925" s="207">
        <f t="shared" si="73"/>
        <v>0</v>
      </c>
      <c r="H925" s="209">
        <f t="shared" si="74"/>
        <v>0</v>
      </c>
      <c r="I925" s="210"/>
      <c r="J925" s="197"/>
      <c r="K925" s="196"/>
    </row>
    <row r="926" spans="1:11">
      <c r="A926" s="196"/>
      <c r="B926" s="211" t="str">
        <f t="shared" si="70"/>
        <v/>
      </c>
      <c r="C926" s="207">
        <f t="shared" si="71"/>
        <v>0</v>
      </c>
      <c r="D926" s="207">
        <f>IF(C926=0,0,IF($E$15="",IF(C926*#REF!&lt;#REF!,#REF!,C926*#REF!),$E$15))</f>
        <v>0</v>
      </c>
      <c r="E926" s="207">
        <f t="shared" si="72"/>
        <v>0</v>
      </c>
      <c r="F926" s="208"/>
      <c r="G926" s="207">
        <f t="shared" si="73"/>
        <v>0</v>
      </c>
      <c r="H926" s="209">
        <f t="shared" si="74"/>
        <v>0</v>
      </c>
      <c r="I926" s="210"/>
      <c r="J926" s="197"/>
      <c r="K926" s="196"/>
    </row>
    <row r="927" spans="1:11">
      <c r="A927" s="196"/>
      <c r="B927" s="211" t="str">
        <f t="shared" si="70"/>
        <v/>
      </c>
      <c r="C927" s="207">
        <f t="shared" si="71"/>
        <v>0</v>
      </c>
      <c r="D927" s="207">
        <f>IF(C927=0,0,IF($E$15="",IF(C927*#REF!&lt;#REF!,#REF!,C927*#REF!),$E$15))</f>
        <v>0</v>
      </c>
      <c r="E927" s="207">
        <f t="shared" si="72"/>
        <v>0</v>
      </c>
      <c r="F927" s="208"/>
      <c r="G927" s="207">
        <f t="shared" si="73"/>
        <v>0</v>
      </c>
      <c r="H927" s="209">
        <f t="shared" si="74"/>
        <v>0</v>
      </c>
      <c r="I927" s="210"/>
      <c r="J927" s="197"/>
      <c r="K927" s="196"/>
    </row>
    <row r="928" spans="1:11">
      <c r="A928" s="196"/>
      <c r="B928" s="211" t="str">
        <f t="shared" si="70"/>
        <v/>
      </c>
      <c r="C928" s="207">
        <f t="shared" si="71"/>
        <v>0</v>
      </c>
      <c r="D928" s="207">
        <f>IF(C928=0,0,IF($E$15="",IF(C928*#REF!&lt;#REF!,#REF!,C928*#REF!),$E$15))</f>
        <v>0</v>
      </c>
      <c r="E928" s="207">
        <f t="shared" si="72"/>
        <v>0</v>
      </c>
      <c r="F928" s="208"/>
      <c r="G928" s="207">
        <f t="shared" si="73"/>
        <v>0</v>
      </c>
      <c r="H928" s="209">
        <f t="shared" si="74"/>
        <v>0</v>
      </c>
      <c r="I928" s="210"/>
      <c r="J928" s="197"/>
      <c r="K928" s="196"/>
    </row>
    <row r="929" spans="1:11">
      <c r="A929" s="196"/>
      <c r="B929" s="211" t="str">
        <f t="shared" si="70"/>
        <v/>
      </c>
      <c r="C929" s="207">
        <f t="shared" si="71"/>
        <v>0</v>
      </c>
      <c r="D929" s="207">
        <f>IF(C929=0,0,IF($E$15="",IF(C929*#REF!&lt;#REF!,#REF!,C929*#REF!),$E$15))</f>
        <v>0</v>
      </c>
      <c r="E929" s="207">
        <f t="shared" si="72"/>
        <v>0</v>
      </c>
      <c r="F929" s="208"/>
      <c r="G929" s="207">
        <f t="shared" si="73"/>
        <v>0</v>
      </c>
      <c r="H929" s="209">
        <f t="shared" si="74"/>
        <v>0</v>
      </c>
      <c r="I929" s="210"/>
      <c r="J929" s="197"/>
      <c r="K929" s="196"/>
    </row>
    <row r="930" spans="1:11">
      <c r="A930" s="196"/>
      <c r="B930" s="211" t="str">
        <f t="shared" si="70"/>
        <v/>
      </c>
      <c r="C930" s="207">
        <f t="shared" si="71"/>
        <v>0</v>
      </c>
      <c r="D930" s="207">
        <f>IF(C930=0,0,IF($E$15="",IF(C930*#REF!&lt;#REF!,#REF!,C930*#REF!),$E$15))</f>
        <v>0</v>
      </c>
      <c r="E930" s="207">
        <f t="shared" si="72"/>
        <v>0</v>
      </c>
      <c r="F930" s="208"/>
      <c r="G930" s="207">
        <f t="shared" si="73"/>
        <v>0</v>
      </c>
      <c r="H930" s="209">
        <f t="shared" si="74"/>
        <v>0</v>
      </c>
      <c r="I930" s="210"/>
      <c r="J930" s="197"/>
      <c r="K930" s="196"/>
    </row>
    <row r="931" spans="1:11">
      <c r="A931" s="196"/>
      <c r="B931" s="211" t="str">
        <f t="shared" si="70"/>
        <v/>
      </c>
      <c r="C931" s="207">
        <f t="shared" si="71"/>
        <v>0</v>
      </c>
      <c r="D931" s="207">
        <f>IF(C931=0,0,IF($E$15="",IF(C931*#REF!&lt;#REF!,#REF!,C931*#REF!),$E$15))</f>
        <v>0</v>
      </c>
      <c r="E931" s="207">
        <f t="shared" si="72"/>
        <v>0</v>
      </c>
      <c r="F931" s="208"/>
      <c r="G931" s="207">
        <f t="shared" si="73"/>
        <v>0</v>
      </c>
      <c r="H931" s="209">
        <f t="shared" si="74"/>
        <v>0</v>
      </c>
      <c r="I931" s="210"/>
      <c r="J931" s="197"/>
      <c r="K931" s="196"/>
    </row>
    <row r="932" spans="1:11">
      <c r="A932" s="196"/>
      <c r="B932" s="211" t="str">
        <f t="shared" si="70"/>
        <v/>
      </c>
      <c r="C932" s="207">
        <f t="shared" si="71"/>
        <v>0</v>
      </c>
      <c r="D932" s="207">
        <f>IF(C932=0,0,IF($E$15="",IF(C932*#REF!&lt;#REF!,#REF!,C932*#REF!),$E$15))</f>
        <v>0</v>
      </c>
      <c r="E932" s="207">
        <f t="shared" si="72"/>
        <v>0</v>
      </c>
      <c r="F932" s="208"/>
      <c r="G932" s="207">
        <f t="shared" si="73"/>
        <v>0</v>
      </c>
      <c r="H932" s="209">
        <f t="shared" si="74"/>
        <v>0</v>
      </c>
      <c r="I932" s="210"/>
      <c r="J932" s="197"/>
      <c r="K932" s="196"/>
    </row>
    <row r="933" spans="1:11">
      <c r="A933" s="196"/>
      <c r="B933" s="211" t="str">
        <f t="shared" si="70"/>
        <v/>
      </c>
      <c r="C933" s="207">
        <f t="shared" si="71"/>
        <v>0</v>
      </c>
      <c r="D933" s="207">
        <f>IF(C933=0,0,IF($E$15="",IF(C933*#REF!&lt;#REF!,#REF!,C933*#REF!),$E$15))</f>
        <v>0</v>
      </c>
      <c r="E933" s="207">
        <f t="shared" si="72"/>
        <v>0</v>
      </c>
      <c r="F933" s="208"/>
      <c r="G933" s="207">
        <f t="shared" si="73"/>
        <v>0</v>
      </c>
      <c r="H933" s="209">
        <f t="shared" si="74"/>
        <v>0</v>
      </c>
      <c r="I933" s="210"/>
      <c r="J933" s="197"/>
      <c r="K933" s="196"/>
    </row>
    <row r="934" spans="1:11">
      <c r="A934" s="196"/>
      <c r="B934" s="211" t="str">
        <f t="shared" si="70"/>
        <v/>
      </c>
      <c r="C934" s="207">
        <f t="shared" si="71"/>
        <v>0</v>
      </c>
      <c r="D934" s="207">
        <f>IF(C934=0,0,IF($E$15="",IF(C934*#REF!&lt;#REF!,#REF!,C934*#REF!),$E$15))</f>
        <v>0</v>
      </c>
      <c r="E934" s="207">
        <f t="shared" si="72"/>
        <v>0</v>
      </c>
      <c r="F934" s="208"/>
      <c r="G934" s="207">
        <f t="shared" si="73"/>
        <v>0</v>
      </c>
      <c r="H934" s="209">
        <f t="shared" si="74"/>
        <v>0</v>
      </c>
      <c r="I934" s="210"/>
      <c r="J934" s="197"/>
      <c r="K934" s="196"/>
    </row>
    <row r="935" spans="1:11">
      <c r="A935" s="196"/>
      <c r="B935" s="211" t="str">
        <f t="shared" si="70"/>
        <v/>
      </c>
      <c r="C935" s="207">
        <f t="shared" si="71"/>
        <v>0</v>
      </c>
      <c r="D935" s="207">
        <f>IF(C935=0,0,IF($E$15="",IF(C935*#REF!&lt;#REF!,#REF!,C935*#REF!),$E$15))</f>
        <v>0</v>
      </c>
      <c r="E935" s="207">
        <f t="shared" si="72"/>
        <v>0</v>
      </c>
      <c r="F935" s="208"/>
      <c r="G935" s="207">
        <f t="shared" si="73"/>
        <v>0</v>
      </c>
      <c r="H935" s="209">
        <f t="shared" si="74"/>
        <v>0</v>
      </c>
      <c r="I935" s="210"/>
      <c r="J935" s="197"/>
      <c r="K935" s="196"/>
    </row>
    <row r="936" spans="1:11">
      <c r="A936" s="196"/>
      <c r="B936" s="211" t="str">
        <f t="shared" si="70"/>
        <v/>
      </c>
      <c r="C936" s="207">
        <f t="shared" si="71"/>
        <v>0</v>
      </c>
      <c r="D936" s="207">
        <f>IF(C936=0,0,IF($E$15="",IF(C936*#REF!&lt;#REF!,#REF!,C936*#REF!),$E$15))</f>
        <v>0</v>
      </c>
      <c r="E936" s="207">
        <f t="shared" si="72"/>
        <v>0</v>
      </c>
      <c r="F936" s="208"/>
      <c r="G936" s="207">
        <f t="shared" si="73"/>
        <v>0</v>
      </c>
      <c r="H936" s="209">
        <f t="shared" si="74"/>
        <v>0</v>
      </c>
      <c r="I936" s="210"/>
      <c r="J936" s="197"/>
      <c r="K936" s="196"/>
    </row>
    <row r="937" spans="1:11">
      <c r="A937" s="196"/>
      <c r="B937" s="211" t="str">
        <f t="shared" si="70"/>
        <v/>
      </c>
      <c r="C937" s="207">
        <f t="shared" si="71"/>
        <v>0</v>
      </c>
      <c r="D937" s="207">
        <f>IF(C937=0,0,IF($E$15="",IF(C937*#REF!&lt;#REF!,#REF!,C937*#REF!),$E$15))</f>
        <v>0</v>
      </c>
      <c r="E937" s="207">
        <f t="shared" si="72"/>
        <v>0</v>
      </c>
      <c r="F937" s="208"/>
      <c r="G937" s="207">
        <f t="shared" si="73"/>
        <v>0</v>
      </c>
      <c r="H937" s="209">
        <f t="shared" si="74"/>
        <v>0</v>
      </c>
      <c r="I937" s="210"/>
      <c r="J937" s="197"/>
      <c r="K937" s="196"/>
    </row>
    <row r="938" spans="1:11">
      <c r="A938" s="196"/>
      <c r="B938" s="211" t="str">
        <f t="shared" si="70"/>
        <v/>
      </c>
      <c r="C938" s="207">
        <f t="shared" si="71"/>
        <v>0</v>
      </c>
      <c r="D938" s="207">
        <f>IF(C938=0,0,IF($E$15="",IF(C938*#REF!&lt;#REF!,#REF!,C938*#REF!),$E$15))</f>
        <v>0</v>
      </c>
      <c r="E938" s="207">
        <f t="shared" si="72"/>
        <v>0</v>
      </c>
      <c r="F938" s="208"/>
      <c r="G938" s="207">
        <f t="shared" si="73"/>
        <v>0</v>
      </c>
      <c r="H938" s="209">
        <f t="shared" si="74"/>
        <v>0</v>
      </c>
      <c r="I938" s="210"/>
      <c r="J938" s="197"/>
      <c r="K938" s="196"/>
    </row>
    <row r="939" spans="1:11">
      <c r="A939" s="196"/>
      <c r="B939" s="211" t="str">
        <f t="shared" si="70"/>
        <v/>
      </c>
      <c r="C939" s="207">
        <f t="shared" si="71"/>
        <v>0</v>
      </c>
      <c r="D939" s="207">
        <f>IF(C939=0,0,IF($E$15="",IF(C939*#REF!&lt;#REF!,#REF!,C939*#REF!),$E$15))</f>
        <v>0</v>
      </c>
      <c r="E939" s="207">
        <f t="shared" si="72"/>
        <v>0</v>
      </c>
      <c r="F939" s="208"/>
      <c r="G939" s="207">
        <f t="shared" si="73"/>
        <v>0</v>
      </c>
      <c r="H939" s="209">
        <f t="shared" si="74"/>
        <v>0</v>
      </c>
      <c r="I939" s="210"/>
      <c r="J939" s="197"/>
      <c r="K939" s="196"/>
    </row>
    <row r="940" spans="1:11">
      <c r="A940" s="196"/>
      <c r="B940" s="211" t="str">
        <f t="shared" si="70"/>
        <v/>
      </c>
      <c r="C940" s="207">
        <f t="shared" si="71"/>
        <v>0</v>
      </c>
      <c r="D940" s="207">
        <f>IF(C940=0,0,IF($E$15="",IF(C940*#REF!&lt;#REF!,#REF!,C940*#REF!),$E$15))</f>
        <v>0</v>
      </c>
      <c r="E940" s="207">
        <f t="shared" si="72"/>
        <v>0</v>
      </c>
      <c r="F940" s="208"/>
      <c r="G940" s="207">
        <f t="shared" si="73"/>
        <v>0</v>
      </c>
      <c r="H940" s="209">
        <f t="shared" si="74"/>
        <v>0</v>
      </c>
      <c r="I940" s="210"/>
      <c r="J940" s="197"/>
      <c r="K940" s="196"/>
    </row>
    <row r="941" spans="1:11">
      <c r="A941" s="196"/>
      <c r="B941" s="211" t="str">
        <f t="shared" si="70"/>
        <v/>
      </c>
      <c r="C941" s="207">
        <f t="shared" si="71"/>
        <v>0</v>
      </c>
      <c r="D941" s="207">
        <f>IF(C941=0,0,IF($E$15="",IF(C941*#REF!&lt;#REF!,#REF!,C941*#REF!),$E$15))</f>
        <v>0</v>
      </c>
      <c r="E941" s="207">
        <f t="shared" si="72"/>
        <v>0</v>
      </c>
      <c r="F941" s="208"/>
      <c r="G941" s="207">
        <f t="shared" si="73"/>
        <v>0</v>
      </c>
      <c r="H941" s="209">
        <f t="shared" si="74"/>
        <v>0</v>
      </c>
      <c r="I941" s="210"/>
      <c r="J941" s="197"/>
      <c r="K941" s="196"/>
    </row>
    <row r="942" spans="1:11">
      <c r="A942" s="196"/>
      <c r="B942" s="211" t="str">
        <f t="shared" si="70"/>
        <v/>
      </c>
      <c r="C942" s="207">
        <f t="shared" si="71"/>
        <v>0</v>
      </c>
      <c r="D942" s="207">
        <f>IF(C942=0,0,IF($E$15="",IF(C942*#REF!&lt;#REF!,#REF!,C942*#REF!),$E$15))</f>
        <v>0</v>
      </c>
      <c r="E942" s="207">
        <f t="shared" si="72"/>
        <v>0</v>
      </c>
      <c r="F942" s="208"/>
      <c r="G942" s="207">
        <f t="shared" si="73"/>
        <v>0</v>
      </c>
      <c r="H942" s="209">
        <f t="shared" si="74"/>
        <v>0</v>
      </c>
      <c r="I942" s="210"/>
      <c r="J942" s="197"/>
      <c r="K942" s="196"/>
    </row>
    <row r="943" spans="1:11">
      <c r="A943" s="196"/>
      <c r="B943" s="211" t="str">
        <f t="shared" si="70"/>
        <v/>
      </c>
      <c r="C943" s="207">
        <f t="shared" si="71"/>
        <v>0</v>
      </c>
      <c r="D943" s="207">
        <f>IF(C943=0,0,IF($E$15="",IF(C943*#REF!&lt;#REF!,#REF!,C943*#REF!),$E$15))</f>
        <v>0</v>
      </c>
      <c r="E943" s="207">
        <f t="shared" si="72"/>
        <v>0</v>
      </c>
      <c r="F943" s="208"/>
      <c r="G943" s="207">
        <f t="shared" si="73"/>
        <v>0</v>
      </c>
      <c r="H943" s="209">
        <f t="shared" si="74"/>
        <v>0</v>
      </c>
      <c r="I943" s="210"/>
      <c r="J943" s="197"/>
      <c r="K943" s="196"/>
    </row>
    <row r="944" spans="1:11">
      <c r="A944" s="196"/>
      <c r="B944" s="211" t="str">
        <f t="shared" si="70"/>
        <v/>
      </c>
      <c r="C944" s="207">
        <f t="shared" si="71"/>
        <v>0</v>
      </c>
      <c r="D944" s="207">
        <f>IF(C944=0,0,IF($E$15="",IF(C944*#REF!&lt;#REF!,#REF!,C944*#REF!),$E$15))</f>
        <v>0</v>
      </c>
      <c r="E944" s="207">
        <f t="shared" si="72"/>
        <v>0</v>
      </c>
      <c r="F944" s="208"/>
      <c r="G944" s="207">
        <f t="shared" si="73"/>
        <v>0</v>
      </c>
      <c r="H944" s="209">
        <f t="shared" si="74"/>
        <v>0</v>
      </c>
      <c r="I944" s="210"/>
      <c r="J944" s="197"/>
      <c r="K944" s="196"/>
    </row>
    <row r="945" spans="1:11">
      <c r="A945" s="196"/>
      <c r="B945" s="211" t="str">
        <f t="shared" si="70"/>
        <v/>
      </c>
      <c r="C945" s="207">
        <f t="shared" si="71"/>
        <v>0</v>
      </c>
      <c r="D945" s="207">
        <f>IF(C945=0,0,IF($E$15="",IF(C945*#REF!&lt;#REF!,#REF!,C945*#REF!),$E$15))</f>
        <v>0</v>
      </c>
      <c r="E945" s="207">
        <f t="shared" si="72"/>
        <v>0</v>
      </c>
      <c r="F945" s="208"/>
      <c r="G945" s="207">
        <f t="shared" si="73"/>
        <v>0</v>
      </c>
      <c r="H945" s="209">
        <f t="shared" si="74"/>
        <v>0</v>
      </c>
      <c r="I945" s="210"/>
      <c r="J945" s="197"/>
      <c r="K945" s="196"/>
    </row>
    <row r="946" spans="1:11">
      <c r="A946" s="196"/>
      <c r="B946" s="211" t="str">
        <f t="shared" si="70"/>
        <v/>
      </c>
      <c r="C946" s="207">
        <f t="shared" si="71"/>
        <v>0</v>
      </c>
      <c r="D946" s="207">
        <f>IF(C946=0,0,IF($E$15="",IF(C946*#REF!&lt;#REF!,#REF!,C946*#REF!),$E$15))</f>
        <v>0</v>
      </c>
      <c r="E946" s="207">
        <f t="shared" si="72"/>
        <v>0</v>
      </c>
      <c r="F946" s="208"/>
      <c r="G946" s="207">
        <f t="shared" si="73"/>
        <v>0</v>
      </c>
      <c r="H946" s="209">
        <f t="shared" si="74"/>
        <v>0</v>
      </c>
      <c r="I946" s="210"/>
      <c r="J946" s="197"/>
      <c r="K946" s="196"/>
    </row>
    <row r="947" spans="1:11">
      <c r="A947" s="196"/>
      <c r="B947" s="211" t="str">
        <f t="shared" si="70"/>
        <v/>
      </c>
      <c r="C947" s="207">
        <f t="shared" si="71"/>
        <v>0</v>
      </c>
      <c r="D947" s="207">
        <f>IF(C947=0,0,IF($E$15="",IF(C947*#REF!&lt;#REF!,#REF!,C947*#REF!),$E$15))</f>
        <v>0</v>
      </c>
      <c r="E947" s="207">
        <f t="shared" si="72"/>
        <v>0</v>
      </c>
      <c r="F947" s="208"/>
      <c r="G947" s="207">
        <f t="shared" si="73"/>
        <v>0</v>
      </c>
      <c r="H947" s="209">
        <f t="shared" si="74"/>
        <v>0</v>
      </c>
      <c r="I947" s="210"/>
      <c r="J947" s="197"/>
      <c r="K947" s="196"/>
    </row>
    <row r="948" spans="1:11">
      <c r="A948" s="196"/>
      <c r="B948" s="211" t="str">
        <f t="shared" si="70"/>
        <v/>
      </c>
      <c r="C948" s="207">
        <f t="shared" si="71"/>
        <v>0</v>
      </c>
      <c r="D948" s="207">
        <f>IF(C948=0,0,IF($E$15="",IF(C948*#REF!&lt;#REF!,#REF!,C948*#REF!),$E$15))</f>
        <v>0</v>
      </c>
      <c r="E948" s="207">
        <f t="shared" si="72"/>
        <v>0</v>
      </c>
      <c r="F948" s="208"/>
      <c r="G948" s="207">
        <f t="shared" si="73"/>
        <v>0</v>
      </c>
      <c r="H948" s="209">
        <f t="shared" si="74"/>
        <v>0</v>
      </c>
      <c r="I948" s="210"/>
      <c r="J948" s="197"/>
      <c r="K948" s="196"/>
    </row>
    <row r="949" spans="1:11">
      <c r="A949" s="196"/>
      <c r="B949" s="211" t="str">
        <f t="shared" ref="B949:B1012" si="75">IF(H948&lt;=0,"",B948+1)</f>
        <v/>
      </c>
      <c r="C949" s="207">
        <f t="shared" ref="C949:C1012" si="76">H948</f>
        <v>0</v>
      </c>
      <c r="D949" s="207">
        <f>IF(C949=0,0,IF($E$15="",IF(C949*#REF!&lt;#REF!,#REF!,C949*#REF!),$E$15))</f>
        <v>0</v>
      </c>
      <c r="E949" s="207">
        <f t="shared" si="72"/>
        <v>0</v>
      </c>
      <c r="F949" s="208"/>
      <c r="G949" s="207">
        <f t="shared" si="73"/>
        <v>0</v>
      </c>
      <c r="H949" s="209">
        <f t="shared" si="74"/>
        <v>0</v>
      </c>
      <c r="I949" s="210"/>
      <c r="J949" s="197"/>
      <c r="K949" s="196"/>
    </row>
    <row r="950" spans="1:11">
      <c r="A950" s="196"/>
      <c r="B950" s="211" t="str">
        <f t="shared" si="75"/>
        <v/>
      </c>
      <c r="C950" s="207">
        <f t="shared" si="76"/>
        <v>0</v>
      </c>
      <c r="D950" s="207">
        <f>IF(C950=0,0,IF($E$15="",IF(C950*#REF!&lt;#REF!,#REF!,C950*#REF!),$E$15))</f>
        <v>0</v>
      </c>
      <c r="E950" s="207">
        <f t="shared" si="72"/>
        <v>0</v>
      </c>
      <c r="F950" s="208"/>
      <c r="G950" s="207">
        <f t="shared" si="73"/>
        <v>0</v>
      </c>
      <c r="H950" s="209">
        <f t="shared" si="74"/>
        <v>0</v>
      </c>
      <c r="I950" s="210"/>
      <c r="J950" s="197"/>
      <c r="K950" s="196"/>
    </row>
    <row r="951" spans="1:11">
      <c r="A951" s="196"/>
      <c r="B951" s="211" t="str">
        <f t="shared" si="75"/>
        <v/>
      </c>
      <c r="C951" s="207">
        <f t="shared" si="76"/>
        <v>0</v>
      </c>
      <c r="D951" s="207">
        <f>IF(C951=0,0,IF($E$15="",IF(C951*#REF!&lt;#REF!,#REF!,C951*#REF!),$E$15))</f>
        <v>0</v>
      </c>
      <c r="E951" s="207">
        <f t="shared" si="72"/>
        <v>0</v>
      </c>
      <c r="F951" s="208"/>
      <c r="G951" s="207">
        <f t="shared" si="73"/>
        <v>0</v>
      </c>
      <c r="H951" s="209">
        <f t="shared" si="74"/>
        <v>0</v>
      </c>
      <c r="I951" s="210"/>
      <c r="J951" s="197"/>
      <c r="K951" s="196"/>
    </row>
    <row r="952" spans="1:11">
      <c r="A952" s="196"/>
      <c r="B952" s="211" t="str">
        <f t="shared" si="75"/>
        <v/>
      </c>
      <c r="C952" s="207">
        <f t="shared" si="76"/>
        <v>0</v>
      </c>
      <c r="D952" s="207">
        <f>IF(C952=0,0,IF($E$15="",IF(C952*#REF!&lt;#REF!,#REF!,C952*#REF!),$E$15))</f>
        <v>0</v>
      </c>
      <c r="E952" s="207">
        <f t="shared" si="72"/>
        <v>0</v>
      </c>
      <c r="F952" s="208"/>
      <c r="G952" s="207">
        <f t="shared" si="73"/>
        <v>0</v>
      </c>
      <c r="H952" s="209">
        <f t="shared" si="74"/>
        <v>0</v>
      </c>
      <c r="I952" s="210"/>
      <c r="J952" s="197"/>
      <c r="K952" s="196"/>
    </row>
    <row r="953" spans="1:11">
      <c r="A953" s="196"/>
      <c r="B953" s="211" t="str">
        <f t="shared" si="75"/>
        <v/>
      </c>
      <c r="C953" s="207">
        <f t="shared" si="76"/>
        <v>0</v>
      </c>
      <c r="D953" s="207">
        <f>IF(C953=0,0,IF($E$15="",IF(C953*#REF!&lt;#REF!,#REF!,C953*#REF!),$E$15))</f>
        <v>0</v>
      </c>
      <c r="E953" s="207">
        <f t="shared" si="72"/>
        <v>0</v>
      </c>
      <c r="F953" s="208"/>
      <c r="G953" s="207">
        <f t="shared" si="73"/>
        <v>0</v>
      </c>
      <c r="H953" s="209">
        <f t="shared" si="74"/>
        <v>0</v>
      </c>
      <c r="I953" s="210"/>
      <c r="J953" s="197"/>
      <c r="K953" s="196"/>
    </row>
    <row r="954" spans="1:11">
      <c r="A954" s="196"/>
      <c r="B954" s="211" t="str">
        <f t="shared" si="75"/>
        <v/>
      </c>
      <c r="C954" s="207">
        <f t="shared" si="76"/>
        <v>0</v>
      </c>
      <c r="D954" s="207">
        <f>IF(C954=0,0,IF($E$15="",IF(C954*#REF!&lt;#REF!,#REF!,C954*#REF!),$E$15))</f>
        <v>0</v>
      </c>
      <c r="E954" s="207">
        <f t="shared" si="72"/>
        <v>0</v>
      </c>
      <c r="F954" s="208"/>
      <c r="G954" s="207">
        <f t="shared" si="73"/>
        <v>0</v>
      </c>
      <c r="H954" s="209">
        <f t="shared" si="74"/>
        <v>0</v>
      </c>
      <c r="I954" s="210"/>
      <c r="J954" s="197"/>
      <c r="K954" s="196"/>
    </row>
    <row r="955" spans="1:11">
      <c r="A955" s="196"/>
      <c r="B955" s="211" t="str">
        <f t="shared" si="75"/>
        <v/>
      </c>
      <c r="C955" s="207">
        <f t="shared" si="76"/>
        <v>0</v>
      </c>
      <c r="D955" s="207">
        <f>IF(C955=0,0,IF($E$15="",IF(C955*#REF!&lt;#REF!,#REF!,C955*#REF!),$E$15))</f>
        <v>0</v>
      </c>
      <c r="E955" s="207">
        <f t="shared" si="72"/>
        <v>0</v>
      </c>
      <c r="F955" s="208"/>
      <c r="G955" s="207">
        <f t="shared" si="73"/>
        <v>0</v>
      </c>
      <c r="H955" s="209">
        <f t="shared" si="74"/>
        <v>0</v>
      </c>
      <c r="I955" s="210"/>
      <c r="J955" s="197"/>
      <c r="K955" s="196"/>
    </row>
    <row r="956" spans="1:11">
      <c r="A956" s="196"/>
      <c r="B956" s="211" t="str">
        <f t="shared" si="75"/>
        <v/>
      </c>
      <c r="C956" s="207">
        <f t="shared" si="76"/>
        <v>0</v>
      </c>
      <c r="D956" s="207">
        <f>IF(C956=0,0,IF($E$15="",IF(C956*#REF!&lt;#REF!,#REF!,C956*#REF!),$E$15))</f>
        <v>0</v>
      </c>
      <c r="E956" s="207">
        <f t="shared" si="72"/>
        <v>0</v>
      </c>
      <c r="F956" s="208"/>
      <c r="G956" s="207">
        <f t="shared" si="73"/>
        <v>0</v>
      </c>
      <c r="H956" s="209">
        <f t="shared" si="74"/>
        <v>0</v>
      </c>
      <c r="I956" s="210"/>
      <c r="J956" s="197"/>
      <c r="K956" s="196"/>
    </row>
    <row r="957" spans="1:11">
      <c r="A957" s="196"/>
      <c r="B957" s="211" t="str">
        <f t="shared" si="75"/>
        <v/>
      </c>
      <c r="C957" s="207">
        <f t="shared" si="76"/>
        <v>0</v>
      </c>
      <c r="D957" s="207">
        <f>IF(C957=0,0,IF($E$15="",IF(C957*#REF!&lt;#REF!,#REF!,C957*#REF!),$E$15))</f>
        <v>0</v>
      </c>
      <c r="E957" s="207">
        <f t="shared" si="72"/>
        <v>0</v>
      </c>
      <c r="F957" s="208"/>
      <c r="G957" s="207">
        <f t="shared" si="73"/>
        <v>0</v>
      </c>
      <c r="H957" s="209">
        <f t="shared" si="74"/>
        <v>0</v>
      </c>
      <c r="I957" s="210"/>
      <c r="J957" s="197"/>
      <c r="K957" s="196"/>
    </row>
    <row r="958" spans="1:11">
      <c r="A958" s="196"/>
      <c r="B958" s="211" t="str">
        <f t="shared" si="75"/>
        <v/>
      </c>
      <c r="C958" s="207">
        <f t="shared" si="76"/>
        <v>0</v>
      </c>
      <c r="D958" s="207">
        <f>IF(C958=0,0,IF($E$15="",IF(C958*#REF!&lt;#REF!,#REF!,C958*#REF!),$E$15))</f>
        <v>0</v>
      </c>
      <c r="E958" s="207">
        <f t="shared" si="72"/>
        <v>0</v>
      </c>
      <c r="F958" s="208"/>
      <c r="G958" s="207">
        <f t="shared" si="73"/>
        <v>0</v>
      </c>
      <c r="H958" s="209">
        <f t="shared" si="74"/>
        <v>0</v>
      </c>
      <c r="I958" s="210"/>
      <c r="J958" s="197"/>
      <c r="K958" s="196"/>
    </row>
    <row r="959" spans="1:11">
      <c r="A959" s="196"/>
      <c r="B959" s="211" t="str">
        <f t="shared" si="75"/>
        <v/>
      </c>
      <c r="C959" s="207">
        <f t="shared" si="76"/>
        <v>0</v>
      </c>
      <c r="D959" s="207">
        <f>IF(C959=0,0,IF($E$15="",IF(C959*#REF!&lt;#REF!,#REF!,C959*#REF!),$E$15))</f>
        <v>0</v>
      </c>
      <c r="E959" s="207">
        <f t="shared" si="72"/>
        <v>0</v>
      </c>
      <c r="F959" s="208"/>
      <c r="G959" s="207">
        <f t="shared" si="73"/>
        <v>0</v>
      </c>
      <c r="H959" s="209">
        <f t="shared" si="74"/>
        <v>0</v>
      </c>
      <c r="I959" s="210"/>
      <c r="J959" s="197"/>
      <c r="K959" s="196"/>
    </row>
    <row r="960" spans="1:11">
      <c r="A960" s="196"/>
      <c r="B960" s="211" t="str">
        <f t="shared" si="75"/>
        <v/>
      </c>
      <c r="C960" s="207">
        <f t="shared" si="76"/>
        <v>0</v>
      </c>
      <c r="D960" s="207">
        <f>IF(C960=0,0,IF($E$15="",IF(C960*#REF!&lt;#REF!,#REF!,C960*#REF!),$E$15))</f>
        <v>0</v>
      </c>
      <c r="E960" s="207">
        <f t="shared" si="72"/>
        <v>0</v>
      </c>
      <c r="F960" s="208"/>
      <c r="G960" s="207">
        <f t="shared" si="73"/>
        <v>0</v>
      </c>
      <c r="H960" s="209">
        <f t="shared" si="74"/>
        <v>0</v>
      </c>
      <c r="I960" s="210"/>
      <c r="J960" s="197"/>
      <c r="K960" s="196"/>
    </row>
    <row r="961" spans="1:11">
      <c r="A961" s="196"/>
      <c r="B961" s="211" t="str">
        <f t="shared" si="75"/>
        <v/>
      </c>
      <c r="C961" s="207">
        <f t="shared" si="76"/>
        <v>0</v>
      </c>
      <c r="D961" s="207">
        <f>IF(C961=0,0,IF($E$15="",IF(C961*#REF!&lt;#REF!,#REF!,C961*#REF!),$E$15))</f>
        <v>0</v>
      </c>
      <c r="E961" s="207">
        <f t="shared" si="72"/>
        <v>0</v>
      </c>
      <c r="F961" s="208"/>
      <c r="G961" s="207">
        <f t="shared" si="73"/>
        <v>0</v>
      </c>
      <c r="H961" s="209">
        <f t="shared" si="74"/>
        <v>0</v>
      </c>
      <c r="I961" s="210"/>
      <c r="J961" s="197"/>
      <c r="K961" s="196"/>
    </row>
    <row r="962" spans="1:11">
      <c r="A962" s="196"/>
      <c r="B962" s="211" t="str">
        <f t="shared" si="75"/>
        <v/>
      </c>
      <c r="C962" s="207">
        <f t="shared" si="76"/>
        <v>0</v>
      </c>
      <c r="D962" s="207">
        <f>IF(C962=0,0,IF($E$15="",IF(C962*#REF!&lt;#REF!,#REF!,C962*#REF!),$E$15))</f>
        <v>0</v>
      </c>
      <c r="E962" s="207">
        <f t="shared" si="72"/>
        <v>0</v>
      </c>
      <c r="F962" s="208"/>
      <c r="G962" s="207">
        <f t="shared" si="73"/>
        <v>0</v>
      </c>
      <c r="H962" s="209">
        <f t="shared" si="74"/>
        <v>0</v>
      </c>
      <c r="I962" s="210"/>
      <c r="J962" s="197"/>
      <c r="K962" s="196"/>
    </row>
    <row r="963" spans="1:11">
      <c r="A963" s="196"/>
      <c r="B963" s="211" t="str">
        <f t="shared" si="75"/>
        <v/>
      </c>
      <c r="C963" s="207">
        <f t="shared" si="76"/>
        <v>0</v>
      </c>
      <c r="D963" s="207">
        <f>IF(C963=0,0,IF($E$15="",IF(C963*#REF!&lt;#REF!,#REF!,C963*#REF!),$E$15))</f>
        <v>0</v>
      </c>
      <c r="E963" s="207">
        <f t="shared" si="72"/>
        <v>0</v>
      </c>
      <c r="F963" s="208"/>
      <c r="G963" s="207">
        <f t="shared" si="73"/>
        <v>0</v>
      </c>
      <c r="H963" s="209">
        <f t="shared" si="74"/>
        <v>0</v>
      </c>
      <c r="I963" s="210"/>
      <c r="J963" s="197"/>
      <c r="K963" s="196"/>
    </row>
    <row r="964" spans="1:11">
      <c r="A964" s="196"/>
      <c r="B964" s="211" t="str">
        <f t="shared" si="75"/>
        <v/>
      </c>
      <c r="C964" s="207">
        <f t="shared" si="76"/>
        <v>0</v>
      </c>
      <c r="D964" s="207">
        <f>IF(C964=0,0,IF($E$15="",IF(C964*#REF!&lt;#REF!,#REF!,C964*#REF!),$E$15))</f>
        <v>0</v>
      </c>
      <c r="E964" s="207">
        <f t="shared" si="72"/>
        <v>0</v>
      </c>
      <c r="F964" s="208"/>
      <c r="G964" s="207">
        <f t="shared" si="73"/>
        <v>0</v>
      </c>
      <c r="H964" s="209">
        <f t="shared" si="74"/>
        <v>0</v>
      </c>
      <c r="I964" s="210"/>
      <c r="J964" s="197"/>
      <c r="K964" s="196"/>
    </row>
    <row r="965" spans="1:11">
      <c r="A965" s="196"/>
      <c r="B965" s="211" t="str">
        <f t="shared" si="75"/>
        <v/>
      </c>
      <c r="C965" s="207">
        <f t="shared" si="76"/>
        <v>0</v>
      </c>
      <c r="D965" s="207">
        <f>IF(C965=0,0,IF($E$15="",IF(C965*#REF!&lt;#REF!,#REF!,C965*#REF!),$E$15))</f>
        <v>0</v>
      </c>
      <c r="E965" s="207">
        <f t="shared" si="72"/>
        <v>0</v>
      </c>
      <c r="F965" s="208"/>
      <c r="G965" s="207">
        <f t="shared" si="73"/>
        <v>0</v>
      </c>
      <c r="H965" s="209">
        <f t="shared" si="74"/>
        <v>0</v>
      </c>
      <c r="I965" s="210"/>
      <c r="J965" s="197"/>
      <c r="K965" s="196"/>
    </row>
    <row r="966" spans="1:11">
      <c r="A966" s="196"/>
      <c r="B966" s="211" t="str">
        <f t="shared" si="75"/>
        <v/>
      </c>
      <c r="C966" s="207">
        <f t="shared" si="76"/>
        <v>0</v>
      </c>
      <c r="D966" s="207">
        <f>IF(C966=0,0,IF($E$15="",IF(C966*#REF!&lt;#REF!,#REF!,C966*#REF!),$E$15))</f>
        <v>0</v>
      </c>
      <c r="E966" s="207">
        <f t="shared" si="72"/>
        <v>0</v>
      </c>
      <c r="F966" s="208"/>
      <c r="G966" s="207">
        <f t="shared" si="73"/>
        <v>0</v>
      </c>
      <c r="H966" s="209">
        <f t="shared" si="74"/>
        <v>0</v>
      </c>
      <c r="I966" s="210"/>
      <c r="J966" s="197"/>
      <c r="K966" s="196"/>
    </row>
    <row r="967" spans="1:11">
      <c r="A967" s="196"/>
      <c r="B967" s="211" t="str">
        <f t="shared" si="75"/>
        <v/>
      </c>
      <c r="C967" s="207">
        <f t="shared" si="76"/>
        <v>0</v>
      </c>
      <c r="D967" s="207">
        <f>IF(C967=0,0,IF($E$15="",IF(C967*#REF!&lt;#REF!,#REF!,C967*#REF!),$E$15))</f>
        <v>0</v>
      </c>
      <c r="E967" s="207">
        <f t="shared" si="72"/>
        <v>0</v>
      </c>
      <c r="F967" s="208"/>
      <c r="G967" s="207">
        <f t="shared" si="73"/>
        <v>0</v>
      </c>
      <c r="H967" s="209">
        <f t="shared" si="74"/>
        <v>0</v>
      </c>
      <c r="I967" s="210"/>
      <c r="J967" s="197"/>
      <c r="K967" s="196"/>
    </row>
    <row r="968" spans="1:11">
      <c r="A968" s="196"/>
      <c r="B968" s="211" t="str">
        <f t="shared" si="75"/>
        <v/>
      </c>
      <c r="C968" s="207">
        <f t="shared" si="76"/>
        <v>0</v>
      </c>
      <c r="D968" s="207">
        <f>IF(C968=0,0,IF($E$15="",IF(C968*#REF!&lt;#REF!,#REF!,C968*#REF!),$E$15))</f>
        <v>0</v>
      </c>
      <c r="E968" s="207">
        <f t="shared" si="72"/>
        <v>0</v>
      </c>
      <c r="F968" s="208"/>
      <c r="G968" s="207">
        <f t="shared" si="73"/>
        <v>0</v>
      </c>
      <c r="H968" s="209">
        <f t="shared" si="74"/>
        <v>0</v>
      </c>
      <c r="I968" s="210"/>
      <c r="J968" s="197"/>
      <c r="K968" s="196"/>
    </row>
    <row r="969" spans="1:11">
      <c r="A969" s="196"/>
      <c r="B969" s="211" t="str">
        <f t="shared" si="75"/>
        <v/>
      </c>
      <c r="C969" s="207">
        <f t="shared" si="76"/>
        <v>0</v>
      </c>
      <c r="D969" s="207">
        <f>IF(C969=0,0,IF($E$15="",IF(C969*#REF!&lt;#REF!,#REF!,C969*#REF!),$E$15))</f>
        <v>0</v>
      </c>
      <c r="E969" s="207">
        <f t="shared" si="72"/>
        <v>0</v>
      </c>
      <c r="F969" s="208"/>
      <c r="G969" s="207">
        <f t="shared" si="73"/>
        <v>0</v>
      </c>
      <c r="H969" s="209">
        <f t="shared" si="74"/>
        <v>0</v>
      </c>
      <c r="I969" s="210"/>
      <c r="J969" s="197"/>
      <c r="K969" s="196"/>
    </row>
    <row r="970" spans="1:11">
      <c r="A970" s="196"/>
      <c r="B970" s="211" t="str">
        <f t="shared" si="75"/>
        <v/>
      </c>
      <c r="C970" s="207">
        <f t="shared" si="76"/>
        <v>0</v>
      </c>
      <c r="D970" s="207">
        <f>IF(C970=0,0,IF($E$15="",IF(C970*#REF!&lt;#REF!,#REF!,C970*#REF!),$E$15))</f>
        <v>0</v>
      </c>
      <c r="E970" s="207">
        <f t="shared" si="72"/>
        <v>0</v>
      </c>
      <c r="F970" s="208"/>
      <c r="G970" s="207">
        <f t="shared" si="73"/>
        <v>0</v>
      </c>
      <c r="H970" s="209">
        <f t="shared" si="74"/>
        <v>0</v>
      </c>
      <c r="I970" s="210"/>
      <c r="J970" s="197"/>
      <c r="K970" s="196"/>
    </row>
    <row r="971" spans="1:11">
      <c r="A971" s="196"/>
      <c r="B971" s="211" t="str">
        <f t="shared" si="75"/>
        <v/>
      </c>
      <c r="C971" s="207">
        <f t="shared" si="76"/>
        <v>0</v>
      </c>
      <c r="D971" s="207">
        <f>IF(C971=0,0,IF($E$15="",IF(C971*#REF!&lt;#REF!,#REF!,C971*#REF!),$E$15))</f>
        <v>0</v>
      </c>
      <c r="E971" s="207">
        <f t="shared" si="72"/>
        <v>0</v>
      </c>
      <c r="F971" s="208"/>
      <c r="G971" s="207">
        <f t="shared" si="73"/>
        <v>0</v>
      </c>
      <c r="H971" s="209">
        <f t="shared" si="74"/>
        <v>0</v>
      </c>
      <c r="I971" s="210"/>
      <c r="J971" s="197"/>
      <c r="K971" s="196"/>
    </row>
    <row r="972" spans="1:11">
      <c r="A972" s="196"/>
      <c r="B972" s="211" t="str">
        <f t="shared" si="75"/>
        <v/>
      </c>
      <c r="C972" s="207">
        <f t="shared" si="76"/>
        <v>0</v>
      </c>
      <c r="D972" s="207">
        <f>IF(C972=0,0,IF($E$15="",IF(C972*#REF!&lt;#REF!,#REF!,C972*#REF!),$E$15))</f>
        <v>0</v>
      </c>
      <c r="E972" s="207">
        <f t="shared" si="72"/>
        <v>0</v>
      </c>
      <c r="F972" s="208"/>
      <c r="G972" s="207">
        <f t="shared" si="73"/>
        <v>0</v>
      </c>
      <c r="H972" s="209">
        <f t="shared" si="74"/>
        <v>0</v>
      </c>
      <c r="I972" s="210"/>
      <c r="J972" s="197"/>
      <c r="K972" s="196"/>
    </row>
    <row r="973" spans="1:11">
      <c r="A973" s="196"/>
      <c r="B973" s="211" t="str">
        <f t="shared" si="75"/>
        <v/>
      </c>
      <c r="C973" s="207">
        <f t="shared" si="76"/>
        <v>0</v>
      </c>
      <c r="D973" s="207">
        <f>IF(C973=0,0,IF($E$15="",IF(C973*#REF!&lt;#REF!,#REF!,C973*#REF!),$E$15))</f>
        <v>0</v>
      </c>
      <c r="E973" s="207">
        <f t="shared" si="72"/>
        <v>0</v>
      </c>
      <c r="F973" s="208"/>
      <c r="G973" s="207">
        <f t="shared" si="73"/>
        <v>0</v>
      </c>
      <c r="H973" s="209">
        <f t="shared" si="74"/>
        <v>0</v>
      </c>
      <c r="I973" s="210"/>
      <c r="J973" s="197"/>
      <c r="K973" s="196"/>
    </row>
    <row r="974" spans="1:11">
      <c r="A974" s="196"/>
      <c r="B974" s="211" t="str">
        <f t="shared" si="75"/>
        <v/>
      </c>
      <c r="C974" s="207">
        <f t="shared" si="76"/>
        <v>0</v>
      </c>
      <c r="D974" s="207">
        <f>IF(C974=0,0,IF($E$15="",IF(C974*#REF!&lt;#REF!,#REF!,C974*#REF!),$E$15))</f>
        <v>0</v>
      </c>
      <c r="E974" s="207">
        <f t="shared" si="72"/>
        <v>0</v>
      </c>
      <c r="F974" s="208"/>
      <c r="G974" s="207">
        <f t="shared" si="73"/>
        <v>0</v>
      </c>
      <c r="H974" s="209">
        <f t="shared" si="74"/>
        <v>0</v>
      </c>
      <c r="I974" s="210"/>
      <c r="J974" s="197"/>
      <c r="K974" s="196"/>
    </row>
    <row r="975" spans="1:11">
      <c r="A975" s="196"/>
      <c r="B975" s="211" t="str">
        <f t="shared" si="75"/>
        <v/>
      </c>
      <c r="C975" s="207">
        <f t="shared" si="76"/>
        <v>0</v>
      </c>
      <c r="D975" s="207">
        <f>IF(C975=0,0,IF($E$15="",IF(C975*#REF!&lt;#REF!,#REF!,C975*#REF!),$E$15))</f>
        <v>0</v>
      </c>
      <c r="E975" s="207">
        <f t="shared" si="72"/>
        <v>0</v>
      </c>
      <c r="F975" s="208"/>
      <c r="G975" s="207">
        <f t="shared" si="73"/>
        <v>0</v>
      </c>
      <c r="H975" s="209">
        <f t="shared" si="74"/>
        <v>0</v>
      </c>
      <c r="I975" s="210"/>
      <c r="J975" s="197"/>
      <c r="K975" s="196"/>
    </row>
    <row r="976" spans="1:11">
      <c r="A976" s="196"/>
      <c r="B976" s="211" t="str">
        <f t="shared" si="75"/>
        <v/>
      </c>
      <c r="C976" s="207">
        <f t="shared" si="76"/>
        <v>0</v>
      </c>
      <c r="D976" s="207">
        <f>IF(C976=0,0,IF($E$15="",IF(C976*#REF!&lt;#REF!,#REF!,C976*#REF!),$E$15))</f>
        <v>0</v>
      </c>
      <c r="E976" s="207">
        <f t="shared" si="72"/>
        <v>0</v>
      </c>
      <c r="F976" s="208"/>
      <c r="G976" s="207">
        <f t="shared" si="73"/>
        <v>0</v>
      </c>
      <c r="H976" s="209">
        <f t="shared" si="74"/>
        <v>0</v>
      </c>
      <c r="I976" s="210"/>
      <c r="J976" s="197"/>
      <c r="K976" s="196"/>
    </row>
    <row r="977" spans="1:11">
      <c r="A977" s="196"/>
      <c r="B977" s="211" t="str">
        <f t="shared" si="75"/>
        <v/>
      </c>
      <c r="C977" s="207">
        <f t="shared" si="76"/>
        <v>0</v>
      </c>
      <c r="D977" s="207">
        <f>IF(C977=0,0,IF($E$15="",IF(C977*#REF!&lt;#REF!,#REF!,C977*#REF!),$E$15))</f>
        <v>0</v>
      </c>
      <c r="E977" s="207">
        <f t="shared" si="72"/>
        <v>0</v>
      </c>
      <c r="F977" s="208"/>
      <c r="G977" s="207">
        <f t="shared" si="73"/>
        <v>0</v>
      </c>
      <c r="H977" s="209">
        <f t="shared" si="74"/>
        <v>0</v>
      </c>
      <c r="I977" s="210"/>
      <c r="J977" s="197"/>
      <c r="K977" s="196"/>
    </row>
    <row r="978" spans="1:11">
      <c r="A978" s="196"/>
      <c r="B978" s="211" t="str">
        <f t="shared" si="75"/>
        <v/>
      </c>
      <c r="C978" s="207">
        <f t="shared" si="76"/>
        <v>0</v>
      </c>
      <c r="D978" s="207">
        <f>IF(C978=0,0,IF($E$15="",IF(C978*#REF!&lt;#REF!,#REF!,C978*#REF!),$E$15))</f>
        <v>0</v>
      </c>
      <c r="E978" s="207">
        <f t="shared" si="72"/>
        <v>0</v>
      </c>
      <c r="F978" s="208"/>
      <c r="G978" s="207">
        <f t="shared" si="73"/>
        <v>0</v>
      </c>
      <c r="H978" s="209">
        <f t="shared" si="74"/>
        <v>0</v>
      </c>
      <c r="I978" s="210"/>
      <c r="J978" s="197"/>
      <c r="K978" s="196"/>
    </row>
    <row r="979" spans="1:11">
      <c r="A979" s="196"/>
      <c r="B979" s="211" t="str">
        <f t="shared" si="75"/>
        <v/>
      </c>
      <c r="C979" s="207">
        <f t="shared" si="76"/>
        <v>0</v>
      </c>
      <c r="D979" s="207">
        <f>IF(C979=0,0,IF($E$15="",IF(C979*#REF!&lt;#REF!,#REF!,C979*#REF!),$E$15))</f>
        <v>0</v>
      </c>
      <c r="E979" s="207">
        <f t="shared" si="72"/>
        <v>0</v>
      </c>
      <c r="F979" s="208"/>
      <c r="G979" s="207">
        <f t="shared" si="73"/>
        <v>0</v>
      </c>
      <c r="H979" s="209">
        <f t="shared" si="74"/>
        <v>0</v>
      </c>
      <c r="I979" s="210"/>
      <c r="J979" s="197"/>
      <c r="K979" s="196"/>
    </row>
    <row r="980" spans="1:11">
      <c r="A980" s="196"/>
      <c r="B980" s="211" t="str">
        <f t="shared" si="75"/>
        <v/>
      </c>
      <c r="C980" s="207">
        <f t="shared" si="76"/>
        <v>0</v>
      </c>
      <c r="D980" s="207">
        <f>IF(C980=0,0,IF($E$15="",IF(C980*#REF!&lt;#REF!,#REF!,C980*#REF!),$E$15))</f>
        <v>0</v>
      </c>
      <c r="E980" s="207">
        <f t="shared" si="72"/>
        <v>0</v>
      </c>
      <c r="F980" s="208"/>
      <c r="G980" s="207">
        <f t="shared" si="73"/>
        <v>0</v>
      </c>
      <c r="H980" s="209">
        <f t="shared" si="74"/>
        <v>0</v>
      </c>
      <c r="I980" s="210"/>
      <c r="J980" s="197"/>
      <c r="K980" s="196"/>
    </row>
    <row r="981" spans="1:11">
      <c r="A981" s="196"/>
      <c r="B981" s="211" t="str">
        <f t="shared" si="75"/>
        <v/>
      </c>
      <c r="C981" s="207">
        <f t="shared" si="76"/>
        <v>0</v>
      </c>
      <c r="D981" s="207">
        <f>IF(C981=0,0,IF($E$15="",IF(C981*#REF!&lt;#REF!,#REF!,C981*#REF!),$E$15))</f>
        <v>0</v>
      </c>
      <c r="E981" s="207">
        <f t="shared" si="72"/>
        <v>0</v>
      </c>
      <c r="F981" s="208"/>
      <c r="G981" s="207">
        <f t="shared" si="73"/>
        <v>0</v>
      </c>
      <c r="H981" s="209">
        <f t="shared" si="74"/>
        <v>0</v>
      </c>
      <c r="I981" s="210"/>
      <c r="J981" s="197"/>
      <c r="K981" s="196"/>
    </row>
    <row r="982" spans="1:11">
      <c r="A982" s="196"/>
      <c r="B982" s="211" t="str">
        <f t="shared" si="75"/>
        <v/>
      </c>
      <c r="C982" s="207">
        <f t="shared" si="76"/>
        <v>0</v>
      </c>
      <c r="D982" s="207">
        <f>IF(C982=0,0,IF($E$15="",IF(C982*#REF!&lt;#REF!,#REF!,C982*#REF!),$E$15))</f>
        <v>0</v>
      </c>
      <c r="E982" s="207">
        <f t="shared" ref="E982:E1045" si="77">C982*$E$11/12</f>
        <v>0</v>
      </c>
      <c r="F982" s="208"/>
      <c r="G982" s="207">
        <f t="shared" ref="G982:G1045" si="78">IF(C982=0,0,D982-E982)</f>
        <v>0</v>
      </c>
      <c r="H982" s="209">
        <f t="shared" ref="H982:H1045" si="79">IF(C982-G982&lt;0,0,C982-G982)</f>
        <v>0</v>
      </c>
      <c r="I982" s="210"/>
      <c r="J982" s="197"/>
      <c r="K982" s="196"/>
    </row>
    <row r="983" spans="1:11">
      <c r="A983" s="196"/>
      <c r="B983" s="211" t="str">
        <f t="shared" si="75"/>
        <v/>
      </c>
      <c r="C983" s="207">
        <f t="shared" si="76"/>
        <v>0</v>
      </c>
      <c r="D983" s="207">
        <f>IF(C983=0,0,IF($E$15="",IF(C983*#REF!&lt;#REF!,#REF!,C983*#REF!),$E$15))</f>
        <v>0</v>
      </c>
      <c r="E983" s="207">
        <f t="shared" si="77"/>
        <v>0</v>
      </c>
      <c r="F983" s="208"/>
      <c r="G983" s="207">
        <f t="shared" si="78"/>
        <v>0</v>
      </c>
      <c r="H983" s="209">
        <f t="shared" si="79"/>
        <v>0</v>
      </c>
      <c r="I983" s="210"/>
      <c r="J983" s="197"/>
      <c r="K983" s="196"/>
    </row>
    <row r="984" spans="1:11">
      <c r="A984" s="196"/>
      <c r="B984" s="211" t="str">
        <f t="shared" si="75"/>
        <v/>
      </c>
      <c r="C984" s="207">
        <f t="shared" si="76"/>
        <v>0</v>
      </c>
      <c r="D984" s="207">
        <f>IF(C984=0,0,IF($E$15="",IF(C984*#REF!&lt;#REF!,#REF!,C984*#REF!),$E$15))</f>
        <v>0</v>
      </c>
      <c r="E984" s="207">
        <f t="shared" si="77"/>
        <v>0</v>
      </c>
      <c r="F984" s="208"/>
      <c r="G984" s="207">
        <f t="shared" si="78"/>
        <v>0</v>
      </c>
      <c r="H984" s="209">
        <f t="shared" si="79"/>
        <v>0</v>
      </c>
      <c r="I984" s="210"/>
      <c r="J984" s="197"/>
      <c r="K984" s="196"/>
    </row>
    <row r="985" spans="1:11">
      <c r="A985" s="196"/>
      <c r="B985" s="211" t="str">
        <f t="shared" si="75"/>
        <v/>
      </c>
      <c r="C985" s="207">
        <f t="shared" si="76"/>
        <v>0</v>
      </c>
      <c r="D985" s="207">
        <f>IF(C985=0,0,IF($E$15="",IF(C985*#REF!&lt;#REF!,#REF!,C985*#REF!),$E$15))</f>
        <v>0</v>
      </c>
      <c r="E985" s="207">
        <f t="shared" si="77"/>
        <v>0</v>
      </c>
      <c r="F985" s="208"/>
      <c r="G985" s="207">
        <f t="shared" si="78"/>
        <v>0</v>
      </c>
      <c r="H985" s="209">
        <f t="shared" si="79"/>
        <v>0</v>
      </c>
      <c r="I985" s="210"/>
      <c r="J985" s="197"/>
      <c r="K985" s="196"/>
    </row>
    <row r="986" spans="1:11">
      <c r="A986" s="196"/>
      <c r="B986" s="211" t="str">
        <f t="shared" si="75"/>
        <v/>
      </c>
      <c r="C986" s="207">
        <f t="shared" si="76"/>
        <v>0</v>
      </c>
      <c r="D986" s="207">
        <f>IF(C986=0,0,IF($E$15="",IF(C986*#REF!&lt;#REF!,#REF!,C986*#REF!),$E$15))</f>
        <v>0</v>
      </c>
      <c r="E986" s="207">
        <f t="shared" si="77"/>
        <v>0</v>
      </c>
      <c r="F986" s="208"/>
      <c r="G986" s="207">
        <f t="shared" si="78"/>
        <v>0</v>
      </c>
      <c r="H986" s="209">
        <f t="shared" si="79"/>
        <v>0</v>
      </c>
      <c r="I986" s="210"/>
      <c r="J986" s="197"/>
      <c r="K986" s="196"/>
    </row>
    <row r="987" spans="1:11">
      <c r="A987" s="196"/>
      <c r="B987" s="211" t="str">
        <f t="shared" si="75"/>
        <v/>
      </c>
      <c r="C987" s="207">
        <f t="shared" si="76"/>
        <v>0</v>
      </c>
      <c r="D987" s="207">
        <f>IF(C987=0,0,IF($E$15="",IF(C987*#REF!&lt;#REF!,#REF!,C987*#REF!),$E$15))</f>
        <v>0</v>
      </c>
      <c r="E987" s="207">
        <f t="shared" si="77"/>
        <v>0</v>
      </c>
      <c r="F987" s="208"/>
      <c r="G987" s="207">
        <f t="shared" si="78"/>
        <v>0</v>
      </c>
      <c r="H987" s="209">
        <f t="shared" si="79"/>
        <v>0</v>
      </c>
      <c r="I987" s="210"/>
      <c r="J987" s="197"/>
      <c r="K987" s="196"/>
    </row>
    <row r="988" spans="1:11">
      <c r="A988" s="196"/>
      <c r="B988" s="211" t="str">
        <f t="shared" si="75"/>
        <v/>
      </c>
      <c r="C988" s="207">
        <f t="shared" si="76"/>
        <v>0</v>
      </c>
      <c r="D988" s="207">
        <f>IF(C988=0,0,IF($E$15="",IF(C988*#REF!&lt;#REF!,#REF!,C988*#REF!),$E$15))</f>
        <v>0</v>
      </c>
      <c r="E988" s="207">
        <f t="shared" si="77"/>
        <v>0</v>
      </c>
      <c r="F988" s="208"/>
      <c r="G988" s="207">
        <f t="shared" si="78"/>
        <v>0</v>
      </c>
      <c r="H988" s="209">
        <f t="shared" si="79"/>
        <v>0</v>
      </c>
      <c r="I988" s="210"/>
      <c r="J988" s="197"/>
      <c r="K988" s="196"/>
    </row>
    <row r="989" spans="1:11">
      <c r="A989" s="196"/>
      <c r="B989" s="211" t="str">
        <f t="shared" si="75"/>
        <v/>
      </c>
      <c r="C989" s="207">
        <f t="shared" si="76"/>
        <v>0</v>
      </c>
      <c r="D989" s="207">
        <f>IF(C989=0,0,IF($E$15="",IF(C989*#REF!&lt;#REF!,#REF!,C989*#REF!),$E$15))</f>
        <v>0</v>
      </c>
      <c r="E989" s="207">
        <f t="shared" si="77"/>
        <v>0</v>
      </c>
      <c r="F989" s="208"/>
      <c r="G989" s="207">
        <f t="shared" si="78"/>
        <v>0</v>
      </c>
      <c r="H989" s="209">
        <f t="shared" si="79"/>
        <v>0</v>
      </c>
      <c r="I989" s="210"/>
      <c r="J989" s="197"/>
      <c r="K989" s="196"/>
    </row>
    <row r="990" spans="1:11">
      <c r="A990" s="196"/>
      <c r="B990" s="211" t="str">
        <f t="shared" si="75"/>
        <v/>
      </c>
      <c r="C990" s="207">
        <f t="shared" si="76"/>
        <v>0</v>
      </c>
      <c r="D990" s="207">
        <f>IF(C990=0,0,IF($E$15="",IF(C990*#REF!&lt;#REF!,#REF!,C990*#REF!),$E$15))</f>
        <v>0</v>
      </c>
      <c r="E990" s="207">
        <f t="shared" si="77"/>
        <v>0</v>
      </c>
      <c r="F990" s="208"/>
      <c r="G990" s="207">
        <f t="shared" si="78"/>
        <v>0</v>
      </c>
      <c r="H990" s="209">
        <f t="shared" si="79"/>
        <v>0</v>
      </c>
      <c r="I990" s="210"/>
      <c r="J990" s="197"/>
      <c r="K990" s="196"/>
    </row>
    <row r="991" spans="1:11">
      <c r="A991" s="196"/>
      <c r="B991" s="211" t="str">
        <f t="shared" si="75"/>
        <v/>
      </c>
      <c r="C991" s="207">
        <f t="shared" si="76"/>
        <v>0</v>
      </c>
      <c r="D991" s="207">
        <f>IF(C991=0,0,IF($E$15="",IF(C991*#REF!&lt;#REF!,#REF!,C991*#REF!),$E$15))</f>
        <v>0</v>
      </c>
      <c r="E991" s="207">
        <f t="shared" si="77"/>
        <v>0</v>
      </c>
      <c r="F991" s="208"/>
      <c r="G991" s="207">
        <f t="shared" si="78"/>
        <v>0</v>
      </c>
      <c r="H991" s="209">
        <f t="shared" si="79"/>
        <v>0</v>
      </c>
      <c r="I991" s="210"/>
      <c r="J991" s="197"/>
      <c r="K991" s="196"/>
    </row>
    <row r="992" spans="1:11">
      <c r="A992" s="196"/>
      <c r="B992" s="211" t="str">
        <f t="shared" si="75"/>
        <v/>
      </c>
      <c r="C992" s="207">
        <f t="shared" si="76"/>
        <v>0</v>
      </c>
      <c r="D992" s="207">
        <f>IF(C992=0,0,IF($E$15="",IF(C992*#REF!&lt;#REF!,#REF!,C992*#REF!),$E$15))</f>
        <v>0</v>
      </c>
      <c r="E992" s="207">
        <f t="shared" si="77"/>
        <v>0</v>
      </c>
      <c r="F992" s="208"/>
      <c r="G992" s="207">
        <f t="shared" si="78"/>
        <v>0</v>
      </c>
      <c r="H992" s="209">
        <f t="shared" si="79"/>
        <v>0</v>
      </c>
      <c r="I992" s="210"/>
      <c r="J992" s="197"/>
      <c r="K992" s="196"/>
    </row>
    <row r="993" spans="1:11">
      <c r="A993" s="196"/>
      <c r="B993" s="211" t="str">
        <f t="shared" si="75"/>
        <v/>
      </c>
      <c r="C993" s="207">
        <f t="shared" si="76"/>
        <v>0</v>
      </c>
      <c r="D993" s="207">
        <f>IF(C993=0,0,IF($E$15="",IF(C993*#REF!&lt;#REF!,#REF!,C993*#REF!),$E$15))</f>
        <v>0</v>
      </c>
      <c r="E993" s="207">
        <f t="shared" si="77"/>
        <v>0</v>
      </c>
      <c r="F993" s="208"/>
      <c r="G993" s="207">
        <f t="shared" si="78"/>
        <v>0</v>
      </c>
      <c r="H993" s="209">
        <f t="shared" si="79"/>
        <v>0</v>
      </c>
      <c r="I993" s="210"/>
      <c r="J993" s="197"/>
      <c r="K993" s="196"/>
    </row>
    <row r="994" spans="1:11">
      <c r="A994" s="196"/>
      <c r="B994" s="211" t="str">
        <f t="shared" si="75"/>
        <v/>
      </c>
      <c r="C994" s="207">
        <f t="shared" si="76"/>
        <v>0</v>
      </c>
      <c r="D994" s="207">
        <f>IF(C994=0,0,IF($E$15="",IF(C994*#REF!&lt;#REF!,#REF!,C994*#REF!),$E$15))</f>
        <v>0</v>
      </c>
      <c r="E994" s="207">
        <f t="shared" si="77"/>
        <v>0</v>
      </c>
      <c r="F994" s="208"/>
      <c r="G994" s="207">
        <f t="shared" si="78"/>
        <v>0</v>
      </c>
      <c r="H994" s="209">
        <f t="shared" si="79"/>
        <v>0</v>
      </c>
      <c r="I994" s="210"/>
      <c r="J994" s="197"/>
      <c r="K994" s="196"/>
    </row>
    <row r="995" spans="1:11">
      <c r="A995" s="196"/>
      <c r="B995" s="211" t="str">
        <f t="shared" si="75"/>
        <v/>
      </c>
      <c r="C995" s="207">
        <f t="shared" si="76"/>
        <v>0</v>
      </c>
      <c r="D995" s="207">
        <f>IF(C995=0,0,IF($E$15="",IF(C995*#REF!&lt;#REF!,#REF!,C995*#REF!),$E$15))</f>
        <v>0</v>
      </c>
      <c r="E995" s="207">
        <f t="shared" si="77"/>
        <v>0</v>
      </c>
      <c r="F995" s="208"/>
      <c r="G995" s="207">
        <f t="shared" si="78"/>
        <v>0</v>
      </c>
      <c r="H995" s="209">
        <f t="shared" si="79"/>
        <v>0</v>
      </c>
      <c r="I995" s="210"/>
      <c r="J995" s="197"/>
      <c r="K995" s="196"/>
    </row>
    <row r="996" spans="1:11">
      <c r="A996" s="196"/>
      <c r="B996" s="211" t="str">
        <f t="shared" si="75"/>
        <v/>
      </c>
      <c r="C996" s="207">
        <f t="shared" si="76"/>
        <v>0</v>
      </c>
      <c r="D996" s="207">
        <f>IF(C996=0,0,IF($E$15="",IF(C996*#REF!&lt;#REF!,#REF!,C996*#REF!),$E$15))</f>
        <v>0</v>
      </c>
      <c r="E996" s="207">
        <f t="shared" si="77"/>
        <v>0</v>
      </c>
      <c r="F996" s="208"/>
      <c r="G996" s="207">
        <f t="shared" si="78"/>
        <v>0</v>
      </c>
      <c r="H996" s="209">
        <f t="shared" si="79"/>
        <v>0</v>
      </c>
      <c r="I996" s="210"/>
      <c r="J996" s="197"/>
      <c r="K996" s="196"/>
    </row>
    <row r="997" spans="1:11">
      <c r="A997" s="196"/>
      <c r="B997" s="211" t="str">
        <f t="shared" si="75"/>
        <v/>
      </c>
      <c r="C997" s="207">
        <f t="shared" si="76"/>
        <v>0</v>
      </c>
      <c r="D997" s="207">
        <f>IF(C997=0,0,IF($E$15="",IF(C997*#REF!&lt;#REF!,#REF!,C997*#REF!),$E$15))</f>
        <v>0</v>
      </c>
      <c r="E997" s="207">
        <f t="shared" si="77"/>
        <v>0</v>
      </c>
      <c r="F997" s="208"/>
      <c r="G997" s="207">
        <f t="shared" si="78"/>
        <v>0</v>
      </c>
      <c r="H997" s="209">
        <f t="shared" si="79"/>
        <v>0</v>
      </c>
      <c r="I997" s="210"/>
      <c r="J997" s="197"/>
      <c r="K997" s="196"/>
    </row>
    <row r="998" spans="1:11">
      <c r="A998" s="196"/>
      <c r="B998" s="211" t="str">
        <f t="shared" si="75"/>
        <v/>
      </c>
      <c r="C998" s="207">
        <f t="shared" si="76"/>
        <v>0</v>
      </c>
      <c r="D998" s="207">
        <f>IF(C998=0,0,IF($E$15="",IF(C998*#REF!&lt;#REF!,#REF!,C998*#REF!),$E$15))</f>
        <v>0</v>
      </c>
      <c r="E998" s="207">
        <f t="shared" si="77"/>
        <v>0</v>
      </c>
      <c r="F998" s="208"/>
      <c r="G998" s="207">
        <f t="shared" si="78"/>
        <v>0</v>
      </c>
      <c r="H998" s="209">
        <f t="shared" si="79"/>
        <v>0</v>
      </c>
      <c r="I998" s="210"/>
      <c r="J998" s="197"/>
      <c r="K998" s="196"/>
    </row>
    <row r="999" spans="1:11">
      <c r="A999" s="196"/>
      <c r="B999" s="211" t="str">
        <f t="shared" si="75"/>
        <v/>
      </c>
      <c r="C999" s="207">
        <f t="shared" si="76"/>
        <v>0</v>
      </c>
      <c r="D999" s="207">
        <f>IF(C999=0,0,IF($E$15="",IF(C999*#REF!&lt;#REF!,#REF!,C999*#REF!),$E$15))</f>
        <v>0</v>
      </c>
      <c r="E999" s="207">
        <f t="shared" si="77"/>
        <v>0</v>
      </c>
      <c r="F999" s="208"/>
      <c r="G999" s="207">
        <f t="shared" si="78"/>
        <v>0</v>
      </c>
      <c r="H999" s="209">
        <f t="shared" si="79"/>
        <v>0</v>
      </c>
      <c r="I999" s="210"/>
      <c r="J999" s="197"/>
      <c r="K999" s="196"/>
    </row>
    <row r="1000" spans="1:11">
      <c r="A1000" s="196"/>
      <c r="B1000" s="211" t="str">
        <f t="shared" si="75"/>
        <v/>
      </c>
      <c r="C1000" s="207">
        <f t="shared" si="76"/>
        <v>0</v>
      </c>
      <c r="D1000" s="207">
        <f>IF(C1000=0,0,IF($E$15="",IF(C1000*#REF!&lt;#REF!,#REF!,C1000*#REF!),$E$15))</f>
        <v>0</v>
      </c>
      <c r="E1000" s="207">
        <f t="shared" si="77"/>
        <v>0</v>
      </c>
      <c r="F1000" s="208"/>
      <c r="G1000" s="207">
        <f t="shared" si="78"/>
        <v>0</v>
      </c>
      <c r="H1000" s="209">
        <f t="shared" si="79"/>
        <v>0</v>
      </c>
      <c r="I1000" s="210"/>
      <c r="J1000" s="197"/>
      <c r="K1000" s="196"/>
    </row>
    <row r="1001" spans="1:11">
      <c r="A1001" s="196"/>
      <c r="B1001" s="211" t="str">
        <f t="shared" si="75"/>
        <v/>
      </c>
      <c r="C1001" s="207">
        <f t="shared" si="76"/>
        <v>0</v>
      </c>
      <c r="D1001" s="207">
        <f>IF(C1001=0,0,IF($E$15="",IF(C1001*#REF!&lt;#REF!,#REF!,C1001*#REF!),$E$15))</f>
        <v>0</v>
      </c>
      <c r="E1001" s="207">
        <f t="shared" si="77"/>
        <v>0</v>
      </c>
      <c r="F1001" s="208"/>
      <c r="G1001" s="207">
        <f t="shared" si="78"/>
        <v>0</v>
      </c>
      <c r="H1001" s="209">
        <f t="shared" si="79"/>
        <v>0</v>
      </c>
      <c r="I1001" s="210"/>
      <c r="J1001" s="197"/>
      <c r="K1001" s="196"/>
    </row>
    <row r="1002" spans="1:11">
      <c r="A1002" s="196"/>
      <c r="B1002" s="211" t="str">
        <f t="shared" si="75"/>
        <v/>
      </c>
      <c r="C1002" s="207">
        <f t="shared" si="76"/>
        <v>0</v>
      </c>
      <c r="D1002" s="207">
        <f>IF(C1002=0,0,IF($E$15="",IF(C1002*#REF!&lt;#REF!,#REF!,C1002*#REF!),$E$15))</f>
        <v>0</v>
      </c>
      <c r="E1002" s="207">
        <f t="shared" si="77"/>
        <v>0</v>
      </c>
      <c r="F1002" s="208"/>
      <c r="G1002" s="207">
        <f t="shared" si="78"/>
        <v>0</v>
      </c>
      <c r="H1002" s="209">
        <f t="shared" si="79"/>
        <v>0</v>
      </c>
      <c r="I1002" s="210"/>
      <c r="J1002" s="197"/>
      <c r="K1002" s="196"/>
    </row>
    <row r="1003" spans="1:11">
      <c r="A1003" s="196"/>
      <c r="B1003" s="211" t="str">
        <f t="shared" si="75"/>
        <v/>
      </c>
      <c r="C1003" s="207">
        <f t="shared" si="76"/>
        <v>0</v>
      </c>
      <c r="D1003" s="207">
        <f>IF(C1003=0,0,IF($E$15="",IF(C1003*#REF!&lt;#REF!,#REF!,C1003*#REF!),$E$15))</f>
        <v>0</v>
      </c>
      <c r="E1003" s="207">
        <f t="shared" si="77"/>
        <v>0</v>
      </c>
      <c r="F1003" s="208"/>
      <c r="G1003" s="207">
        <f t="shared" si="78"/>
        <v>0</v>
      </c>
      <c r="H1003" s="209">
        <f t="shared" si="79"/>
        <v>0</v>
      </c>
      <c r="I1003" s="210"/>
      <c r="J1003" s="197"/>
      <c r="K1003" s="196"/>
    </row>
    <row r="1004" spans="1:11">
      <c r="A1004" s="196"/>
      <c r="B1004" s="211" t="str">
        <f t="shared" si="75"/>
        <v/>
      </c>
      <c r="C1004" s="207">
        <f t="shared" si="76"/>
        <v>0</v>
      </c>
      <c r="D1004" s="207">
        <f>IF(C1004=0,0,IF($E$15="",IF(C1004*#REF!&lt;#REF!,#REF!,C1004*#REF!),$E$15))</f>
        <v>0</v>
      </c>
      <c r="E1004" s="207">
        <f t="shared" si="77"/>
        <v>0</v>
      </c>
      <c r="F1004" s="208"/>
      <c r="G1004" s="207">
        <f t="shared" si="78"/>
        <v>0</v>
      </c>
      <c r="H1004" s="209">
        <f t="shared" si="79"/>
        <v>0</v>
      </c>
      <c r="I1004" s="210"/>
      <c r="J1004" s="197"/>
      <c r="K1004" s="196"/>
    </row>
    <row r="1005" spans="1:11">
      <c r="A1005" s="196"/>
      <c r="B1005" s="211" t="str">
        <f t="shared" si="75"/>
        <v/>
      </c>
      <c r="C1005" s="207">
        <f t="shared" si="76"/>
        <v>0</v>
      </c>
      <c r="D1005" s="207">
        <f>IF(C1005=0,0,IF($E$15="",IF(C1005*#REF!&lt;#REF!,#REF!,C1005*#REF!),$E$15))</f>
        <v>0</v>
      </c>
      <c r="E1005" s="207">
        <f t="shared" si="77"/>
        <v>0</v>
      </c>
      <c r="F1005" s="208"/>
      <c r="G1005" s="207">
        <f t="shared" si="78"/>
        <v>0</v>
      </c>
      <c r="H1005" s="209">
        <f t="shared" si="79"/>
        <v>0</v>
      </c>
      <c r="I1005" s="210"/>
      <c r="J1005" s="197"/>
      <c r="K1005" s="196"/>
    </row>
    <row r="1006" spans="1:11">
      <c r="A1006" s="196"/>
      <c r="B1006" s="211" t="str">
        <f t="shared" si="75"/>
        <v/>
      </c>
      <c r="C1006" s="207">
        <f t="shared" si="76"/>
        <v>0</v>
      </c>
      <c r="D1006" s="207">
        <f>IF(C1006=0,0,IF($E$15="",IF(C1006*#REF!&lt;#REF!,#REF!,C1006*#REF!),$E$15))</f>
        <v>0</v>
      </c>
      <c r="E1006" s="207">
        <f t="shared" si="77"/>
        <v>0</v>
      </c>
      <c r="F1006" s="208"/>
      <c r="G1006" s="207">
        <f t="shared" si="78"/>
        <v>0</v>
      </c>
      <c r="H1006" s="209">
        <f t="shared" si="79"/>
        <v>0</v>
      </c>
      <c r="I1006" s="210"/>
      <c r="J1006" s="197"/>
      <c r="K1006" s="196"/>
    </row>
    <row r="1007" spans="1:11">
      <c r="A1007" s="196"/>
      <c r="B1007" s="211" t="str">
        <f t="shared" si="75"/>
        <v/>
      </c>
      <c r="C1007" s="207">
        <f t="shared" si="76"/>
        <v>0</v>
      </c>
      <c r="D1007" s="207">
        <f>IF(C1007=0,0,IF($E$15="",IF(C1007*#REF!&lt;#REF!,#REF!,C1007*#REF!),$E$15))</f>
        <v>0</v>
      </c>
      <c r="E1007" s="207">
        <f t="shared" si="77"/>
        <v>0</v>
      </c>
      <c r="F1007" s="208"/>
      <c r="G1007" s="207">
        <f t="shared" si="78"/>
        <v>0</v>
      </c>
      <c r="H1007" s="209">
        <f t="shared" si="79"/>
        <v>0</v>
      </c>
      <c r="I1007" s="210"/>
      <c r="J1007" s="197"/>
      <c r="K1007" s="196"/>
    </row>
    <row r="1008" spans="1:11">
      <c r="A1008" s="196"/>
      <c r="B1008" s="211" t="str">
        <f t="shared" si="75"/>
        <v/>
      </c>
      <c r="C1008" s="207">
        <f t="shared" si="76"/>
        <v>0</v>
      </c>
      <c r="D1008" s="207">
        <f>IF(C1008=0,0,IF($E$15="",IF(C1008*#REF!&lt;#REF!,#REF!,C1008*#REF!),$E$15))</f>
        <v>0</v>
      </c>
      <c r="E1008" s="207">
        <f t="shared" si="77"/>
        <v>0</v>
      </c>
      <c r="F1008" s="208"/>
      <c r="G1008" s="207">
        <f t="shared" si="78"/>
        <v>0</v>
      </c>
      <c r="H1008" s="209">
        <f t="shared" si="79"/>
        <v>0</v>
      </c>
      <c r="I1008" s="210"/>
      <c r="J1008" s="197"/>
      <c r="K1008" s="196"/>
    </row>
    <row r="1009" spans="1:11">
      <c r="A1009" s="196"/>
      <c r="B1009" s="211" t="str">
        <f t="shared" si="75"/>
        <v/>
      </c>
      <c r="C1009" s="207">
        <f t="shared" si="76"/>
        <v>0</v>
      </c>
      <c r="D1009" s="207">
        <f>IF(C1009=0,0,IF($E$15="",IF(C1009*#REF!&lt;#REF!,#REF!,C1009*#REF!),$E$15))</f>
        <v>0</v>
      </c>
      <c r="E1009" s="207">
        <f t="shared" si="77"/>
        <v>0</v>
      </c>
      <c r="F1009" s="208"/>
      <c r="G1009" s="207">
        <f t="shared" si="78"/>
        <v>0</v>
      </c>
      <c r="H1009" s="209">
        <f t="shared" si="79"/>
        <v>0</v>
      </c>
      <c r="I1009" s="210"/>
      <c r="J1009" s="197"/>
      <c r="K1009" s="196"/>
    </row>
    <row r="1010" spans="1:11">
      <c r="A1010" s="196"/>
      <c r="B1010" s="211" t="str">
        <f t="shared" si="75"/>
        <v/>
      </c>
      <c r="C1010" s="207">
        <f t="shared" si="76"/>
        <v>0</v>
      </c>
      <c r="D1010" s="207">
        <f>IF(C1010=0,0,IF($E$15="",IF(C1010*#REF!&lt;#REF!,#REF!,C1010*#REF!),$E$15))</f>
        <v>0</v>
      </c>
      <c r="E1010" s="207">
        <f t="shared" si="77"/>
        <v>0</v>
      </c>
      <c r="F1010" s="208"/>
      <c r="G1010" s="207">
        <f t="shared" si="78"/>
        <v>0</v>
      </c>
      <c r="H1010" s="209">
        <f t="shared" si="79"/>
        <v>0</v>
      </c>
      <c r="I1010" s="210"/>
      <c r="J1010" s="197"/>
      <c r="K1010" s="196"/>
    </row>
    <row r="1011" spans="1:11">
      <c r="A1011" s="196"/>
      <c r="B1011" s="211" t="str">
        <f t="shared" si="75"/>
        <v/>
      </c>
      <c r="C1011" s="207">
        <f t="shared" si="76"/>
        <v>0</v>
      </c>
      <c r="D1011" s="207">
        <f>IF(C1011=0,0,IF($E$15="",IF(C1011*#REF!&lt;#REF!,#REF!,C1011*#REF!),$E$15))</f>
        <v>0</v>
      </c>
      <c r="E1011" s="207">
        <f t="shared" si="77"/>
        <v>0</v>
      </c>
      <c r="F1011" s="208"/>
      <c r="G1011" s="207">
        <f t="shared" si="78"/>
        <v>0</v>
      </c>
      <c r="H1011" s="209">
        <f t="shared" si="79"/>
        <v>0</v>
      </c>
      <c r="I1011" s="210"/>
      <c r="J1011" s="197"/>
      <c r="K1011" s="196"/>
    </row>
    <row r="1012" spans="1:11">
      <c r="A1012" s="196"/>
      <c r="B1012" s="211" t="str">
        <f t="shared" si="75"/>
        <v/>
      </c>
      <c r="C1012" s="207">
        <f t="shared" si="76"/>
        <v>0</v>
      </c>
      <c r="D1012" s="207">
        <f>IF(C1012=0,0,IF($E$15="",IF(C1012*#REF!&lt;#REF!,#REF!,C1012*#REF!),$E$15))</f>
        <v>0</v>
      </c>
      <c r="E1012" s="207">
        <f t="shared" si="77"/>
        <v>0</v>
      </c>
      <c r="F1012" s="208"/>
      <c r="G1012" s="207">
        <f t="shared" si="78"/>
        <v>0</v>
      </c>
      <c r="H1012" s="209">
        <f t="shared" si="79"/>
        <v>0</v>
      </c>
      <c r="I1012" s="210"/>
      <c r="J1012" s="197"/>
      <c r="K1012" s="196"/>
    </row>
    <row r="1013" spans="1:11">
      <c r="A1013" s="196"/>
      <c r="B1013" s="211" t="str">
        <f t="shared" ref="B1013:B1076" si="80">IF(H1012&lt;=0,"",B1012+1)</f>
        <v/>
      </c>
      <c r="C1013" s="207">
        <f t="shared" ref="C1013:C1076" si="81">H1012</f>
        <v>0</v>
      </c>
      <c r="D1013" s="207">
        <f>IF(C1013=0,0,IF($E$15="",IF(C1013*#REF!&lt;#REF!,#REF!,C1013*#REF!),$E$15))</f>
        <v>0</v>
      </c>
      <c r="E1013" s="207">
        <f t="shared" si="77"/>
        <v>0</v>
      </c>
      <c r="F1013" s="208"/>
      <c r="G1013" s="207">
        <f t="shared" si="78"/>
        <v>0</v>
      </c>
      <c r="H1013" s="209">
        <f t="shared" si="79"/>
        <v>0</v>
      </c>
      <c r="I1013" s="210"/>
      <c r="J1013" s="197"/>
      <c r="K1013" s="196"/>
    </row>
    <row r="1014" spans="1:11">
      <c r="A1014" s="196"/>
      <c r="B1014" s="211" t="str">
        <f t="shared" si="80"/>
        <v/>
      </c>
      <c r="C1014" s="207">
        <f t="shared" si="81"/>
        <v>0</v>
      </c>
      <c r="D1014" s="207">
        <f>IF(C1014=0,0,IF($E$15="",IF(C1014*#REF!&lt;#REF!,#REF!,C1014*#REF!),$E$15))</f>
        <v>0</v>
      </c>
      <c r="E1014" s="207">
        <f t="shared" si="77"/>
        <v>0</v>
      </c>
      <c r="F1014" s="208"/>
      <c r="G1014" s="207">
        <f t="shared" si="78"/>
        <v>0</v>
      </c>
      <c r="H1014" s="209">
        <f t="shared" si="79"/>
        <v>0</v>
      </c>
      <c r="I1014" s="210"/>
      <c r="J1014" s="197"/>
      <c r="K1014" s="196"/>
    </row>
    <row r="1015" spans="1:11">
      <c r="A1015" s="196"/>
      <c r="B1015" s="211" t="str">
        <f t="shared" si="80"/>
        <v/>
      </c>
      <c r="C1015" s="207">
        <f t="shared" si="81"/>
        <v>0</v>
      </c>
      <c r="D1015" s="207">
        <f>IF(C1015=0,0,IF($E$15="",IF(C1015*#REF!&lt;#REF!,#REF!,C1015*#REF!),$E$15))</f>
        <v>0</v>
      </c>
      <c r="E1015" s="207">
        <f t="shared" si="77"/>
        <v>0</v>
      </c>
      <c r="F1015" s="208"/>
      <c r="G1015" s="207">
        <f t="shared" si="78"/>
        <v>0</v>
      </c>
      <c r="H1015" s="209">
        <f t="shared" si="79"/>
        <v>0</v>
      </c>
      <c r="I1015" s="210"/>
      <c r="J1015" s="197"/>
      <c r="K1015" s="196"/>
    </row>
    <row r="1016" spans="1:11">
      <c r="A1016" s="196"/>
      <c r="B1016" s="211" t="str">
        <f t="shared" si="80"/>
        <v/>
      </c>
      <c r="C1016" s="207">
        <f t="shared" si="81"/>
        <v>0</v>
      </c>
      <c r="D1016" s="207">
        <f>IF(C1016=0,0,IF($E$15="",IF(C1016*#REF!&lt;#REF!,#REF!,C1016*#REF!),$E$15))</f>
        <v>0</v>
      </c>
      <c r="E1016" s="207">
        <f t="shared" si="77"/>
        <v>0</v>
      </c>
      <c r="F1016" s="208"/>
      <c r="G1016" s="207">
        <f t="shared" si="78"/>
        <v>0</v>
      </c>
      <c r="H1016" s="209">
        <f t="shared" si="79"/>
        <v>0</v>
      </c>
      <c r="I1016" s="210"/>
      <c r="J1016" s="197"/>
      <c r="K1016" s="196"/>
    </row>
    <row r="1017" spans="1:11">
      <c r="A1017" s="196"/>
      <c r="B1017" s="211" t="str">
        <f t="shared" si="80"/>
        <v/>
      </c>
      <c r="C1017" s="207">
        <f t="shared" si="81"/>
        <v>0</v>
      </c>
      <c r="D1017" s="207">
        <f>IF(C1017=0,0,IF($E$15="",IF(C1017*#REF!&lt;#REF!,#REF!,C1017*#REF!),$E$15))</f>
        <v>0</v>
      </c>
      <c r="E1017" s="207">
        <f t="shared" si="77"/>
        <v>0</v>
      </c>
      <c r="F1017" s="208"/>
      <c r="G1017" s="207">
        <f t="shared" si="78"/>
        <v>0</v>
      </c>
      <c r="H1017" s="209">
        <f t="shared" si="79"/>
        <v>0</v>
      </c>
      <c r="I1017" s="210"/>
      <c r="J1017" s="197"/>
      <c r="K1017" s="196"/>
    </row>
    <row r="1018" spans="1:11">
      <c r="A1018" s="196"/>
      <c r="B1018" s="211" t="str">
        <f t="shared" si="80"/>
        <v/>
      </c>
      <c r="C1018" s="207">
        <f t="shared" si="81"/>
        <v>0</v>
      </c>
      <c r="D1018" s="207">
        <f>IF(C1018=0,0,IF($E$15="",IF(C1018*#REF!&lt;#REF!,#REF!,C1018*#REF!),$E$15))</f>
        <v>0</v>
      </c>
      <c r="E1018" s="207">
        <f t="shared" si="77"/>
        <v>0</v>
      </c>
      <c r="F1018" s="208"/>
      <c r="G1018" s="207">
        <f t="shared" si="78"/>
        <v>0</v>
      </c>
      <c r="H1018" s="209">
        <f t="shared" si="79"/>
        <v>0</v>
      </c>
      <c r="I1018" s="210"/>
      <c r="J1018" s="197"/>
      <c r="K1018" s="196"/>
    </row>
    <row r="1019" spans="1:11">
      <c r="A1019" s="196"/>
      <c r="B1019" s="211" t="str">
        <f t="shared" si="80"/>
        <v/>
      </c>
      <c r="C1019" s="207">
        <f t="shared" si="81"/>
        <v>0</v>
      </c>
      <c r="D1019" s="207">
        <f>IF(C1019=0,0,IF($E$15="",IF(C1019*#REF!&lt;#REF!,#REF!,C1019*#REF!),$E$15))</f>
        <v>0</v>
      </c>
      <c r="E1019" s="207">
        <f t="shared" si="77"/>
        <v>0</v>
      </c>
      <c r="F1019" s="208"/>
      <c r="G1019" s="207">
        <f t="shared" si="78"/>
        <v>0</v>
      </c>
      <c r="H1019" s="209">
        <f t="shared" si="79"/>
        <v>0</v>
      </c>
      <c r="I1019" s="210"/>
      <c r="J1019" s="197"/>
      <c r="K1019" s="196"/>
    </row>
    <row r="1020" spans="1:11">
      <c r="A1020" s="196"/>
      <c r="B1020" s="211" t="str">
        <f t="shared" si="80"/>
        <v/>
      </c>
      <c r="C1020" s="207">
        <f t="shared" si="81"/>
        <v>0</v>
      </c>
      <c r="D1020" s="207">
        <f>IF(C1020=0,0,IF($E$15="",IF(C1020*#REF!&lt;#REF!,#REF!,C1020*#REF!),$E$15))</f>
        <v>0</v>
      </c>
      <c r="E1020" s="207">
        <f t="shared" si="77"/>
        <v>0</v>
      </c>
      <c r="F1020" s="208"/>
      <c r="G1020" s="207">
        <f t="shared" si="78"/>
        <v>0</v>
      </c>
      <c r="H1020" s="209">
        <f t="shared" si="79"/>
        <v>0</v>
      </c>
      <c r="I1020" s="210"/>
      <c r="J1020" s="197"/>
      <c r="K1020" s="196"/>
    </row>
    <row r="1021" spans="1:11">
      <c r="A1021" s="196"/>
      <c r="B1021" s="211" t="str">
        <f t="shared" si="80"/>
        <v/>
      </c>
      <c r="C1021" s="207">
        <f t="shared" si="81"/>
        <v>0</v>
      </c>
      <c r="D1021" s="207">
        <f>IF(C1021=0,0,IF($E$15="",IF(C1021*#REF!&lt;#REF!,#REF!,C1021*#REF!),$E$15))</f>
        <v>0</v>
      </c>
      <c r="E1021" s="207">
        <f t="shared" si="77"/>
        <v>0</v>
      </c>
      <c r="F1021" s="208"/>
      <c r="G1021" s="207">
        <f t="shared" si="78"/>
        <v>0</v>
      </c>
      <c r="H1021" s="209">
        <f t="shared" si="79"/>
        <v>0</v>
      </c>
      <c r="I1021" s="210"/>
      <c r="J1021" s="197"/>
      <c r="K1021" s="196"/>
    </row>
    <row r="1022" spans="1:11">
      <c r="A1022" s="196"/>
      <c r="B1022" s="211" t="str">
        <f t="shared" si="80"/>
        <v/>
      </c>
      <c r="C1022" s="207">
        <f t="shared" si="81"/>
        <v>0</v>
      </c>
      <c r="D1022" s="207">
        <f>IF(C1022=0,0,IF($E$15="",IF(C1022*#REF!&lt;#REF!,#REF!,C1022*#REF!),$E$15))</f>
        <v>0</v>
      </c>
      <c r="E1022" s="207">
        <f t="shared" si="77"/>
        <v>0</v>
      </c>
      <c r="F1022" s="208"/>
      <c r="G1022" s="207">
        <f t="shared" si="78"/>
        <v>0</v>
      </c>
      <c r="H1022" s="209">
        <f t="shared" si="79"/>
        <v>0</v>
      </c>
      <c r="I1022" s="210"/>
      <c r="J1022" s="197"/>
      <c r="K1022" s="196"/>
    </row>
    <row r="1023" spans="1:11">
      <c r="A1023" s="196"/>
      <c r="B1023" s="211" t="str">
        <f t="shared" si="80"/>
        <v/>
      </c>
      <c r="C1023" s="207">
        <f t="shared" si="81"/>
        <v>0</v>
      </c>
      <c r="D1023" s="207">
        <f>IF(C1023=0,0,IF($E$15="",IF(C1023*#REF!&lt;#REF!,#REF!,C1023*#REF!),$E$15))</f>
        <v>0</v>
      </c>
      <c r="E1023" s="207">
        <f t="shared" si="77"/>
        <v>0</v>
      </c>
      <c r="F1023" s="208"/>
      <c r="G1023" s="207">
        <f t="shared" si="78"/>
        <v>0</v>
      </c>
      <c r="H1023" s="209">
        <f t="shared" si="79"/>
        <v>0</v>
      </c>
      <c r="I1023" s="210"/>
      <c r="J1023" s="197"/>
      <c r="K1023" s="196"/>
    </row>
    <row r="1024" spans="1:11">
      <c r="A1024" s="196"/>
      <c r="B1024" s="211" t="str">
        <f t="shared" si="80"/>
        <v/>
      </c>
      <c r="C1024" s="207">
        <f t="shared" si="81"/>
        <v>0</v>
      </c>
      <c r="D1024" s="207">
        <f>IF(C1024=0,0,IF($E$15="",IF(C1024*#REF!&lt;#REF!,#REF!,C1024*#REF!),$E$15))</f>
        <v>0</v>
      </c>
      <c r="E1024" s="207">
        <f t="shared" si="77"/>
        <v>0</v>
      </c>
      <c r="F1024" s="208"/>
      <c r="G1024" s="207">
        <f t="shared" si="78"/>
        <v>0</v>
      </c>
      <c r="H1024" s="209">
        <f t="shared" si="79"/>
        <v>0</v>
      </c>
      <c r="I1024" s="210"/>
      <c r="J1024" s="197"/>
      <c r="K1024" s="196"/>
    </row>
    <row r="1025" spans="1:11">
      <c r="A1025" s="196"/>
      <c r="B1025" s="211" t="str">
        <f t="shared" si="80"/>
        <v/>
      </c>
      <c r="C1025" s="207">
        <f t="shared" si="81"/>
        <v>0</v>
      </c>
      <c r="D1025" s="207">
        <f>IF(C1025=0,0,IF($E$15="",IF(C1025*#REF!&lt;#REF!,#REF!,C1025*#REF!),$E$15))</f>
        <v>0</v>
      </c>
      <c r="E1025" s="207">
        <f t="shared" si="77"/>
        <v>0</v>
      </c>
      <c r="F1025" s="208"/>
      <c r="G1025" s="207">
        <f t="shared" si="78"/>
        <v>0</v>
      </c>
      <c r="H1025" s="209">
        <f t="shared" si="79"/>
        <v>0</v>
      </c>
      <c r="I1025" s="210"/>
      <c r="J1025" s="197"/>
      <c r="K1025" s="196"/>
    </row>
    <row r="1026" spans="1:11">
      <c r="A1026" s="196"/>
      <c r="B1026" s="211" t="str">
        <f t="shared" si="80"/>
        <v/>
      </c>
      <c r="C1026" s="207">
        <f t="shared" si="81"/>
        <v>0</v>
      </c>
      <c r="D1026" s="207">
        <f>IF(C1026=0,0,IF($E$15="",IF(C1026*#REF!&lt;#REF!,#REF!,C1026*#REF!),$E$15))</f>
        <v>0</v>
      </c>
      <c r="E1026" s="207">
        <f t="shared" si="77"/>
        <v>0</v>
      </c>
      <c r="F1026" s="208"/>
      <c r="G1026" s="207">
        <f t="shared" si="78"/>
        <v>0</v>
      </c>
      <c r="H1026" s="209">
        <f t="shared" si="79"/>
        <v>0</v>
      </c>
      <c r="I1026" s="210"/>
      <c r="J1026" s="197"/>
      <c r="K1026" s="196"/>
    </row>
    <row r="1027" spans="1:11">
      <c r="A1027" s="196"/>
      <c r="B1027" s="211" t="str">
        <f t="shared" si="80"/>
        <v/>
      </c>
      <c r="C1027" s="207">
        <f t="shared" si="81"/>
        <v>0</v>
      </c>
      <c r="D1027" s="207">
        <f>IF(C1027=0,0,IF($E$15="",IF(C1027*#REF!&lt;#REF!,#REF!,C1027*#REF!),$E$15))</f>
        <v>0</v>
      </c>
      <c r="E1027" s="207">
        <f t="shared" si="77"/>
        <v>0</v>
      </c>
      <c r="F1027" s="208"/>
      <c r="G1027" s="207">
        <f t="shared" si="78"/>
        <v>0</v>
      </c>
      <c r="H1027" s="209">
        <f t="shared" si="79"/>
        <v>0</v>
      </c>
      <c r="I1027" s="210"/>
      <c r="J1027" s="197"/>
      <c r="K1027" s="196"/>
    </row>
    <row r="1028" spans="1:11">
      <c r="A1028" s="196"/>
      <c r="B1028" s="211" t="str">
        <f t="shared" si="80"/>
        <v/>
      </c>
      <c r="C1028" s="207">
        <f t="shared" si="81"/>
        <v>0</v>
      </c>
      <c r="D1028" s="207">
        <f>IF(C1028=0,0,IF($E$15="",IF(C1028*#REF!&lt;#REF!,#REF!,C1028*#REF!),$E$15))</f>
        <v>0</v>
      </c>
      <c r="E1028" s="207">
        <f t="shared" si="77"/>
        <v>0</v>
      </c>
      <c r="F1028" s="208"/>
      <c r="G1028" s="207">
        <f t="shared" si="78"/>
        <v>0</v>
      </c>
      <c r="H1028" s="209">
        <f t="shared" si="79"/>
        <v>0</v>
      </c>
      <c r="I1028" s="210"/>
      <c r="J1028" s="197"/>
      <c r="K1028" s="196"/>
    </row>
    <row r="1029" spans="1:11">
      <c r="A1029" s="196"/>
      <c r="B1029" s="211" t="str">
        <f t="shared" si="80"/>
        <v/>
      </c>
      <c r="C1029" s="207">
        <f t="shared" si="81"/>
        <v>0</v>
      </c>
      <c r="D1029" s="207">
        <f>IF(C1029=0,0,IF($E$15="",IF(C1029*#REF!&lt;#REF!,#REF!,C1029*#REF!),$E$15))</f>
        <v>0</v>
      </c>
      <c r="E1029" s="207">
        <f t="shared" si="77"/>
        <v>0</v>
      </c>
      <c r="F1029" s="208"/>
      <c r="G1029" s="207">
        <f t="shared" si="78"/>
        <v>0</v>
      </c>
      <c r="H1029" s="209">
        <f t="shared" si="79"/>
        <v>0</v>
      </c>
      <c r="I1029" s="210"/>
      <c r="J1029" s="197"/>
      <c r="K1029" s="196"/>
    </row>
    <row r="1030" spans="1:11">
      <c r="A1030" s="196"/>
      <c r="B1030" s="211" t="str">
        <f t="shared" si="80"/>
        <v/>
      </c>
      <c r="C1030" s="207">
        <f t="shared" si="81"/>
        <v>0</v>
      </c>
      <c r="D1030" s="207">
        <f>IF(C1030=0,0,IF($E$15="",IF(C1030*#REF!&lt;#REF!,#REF!,C1030*#REF!),$E$15))</f>
        <v>0</v>
      </c>
      <c r="E1030" s="207">
        <f t="shared" si="77"/>
        <v>0</v>
      </c>
      <c r="F1030" s="208"/>
      <c r="G1030" s="207">
        <f t="shared" si="78"/>
        <v>0</v>
      </c>
      <c r="H1030" s="209">
        <f t="shared" si="79"/>
        <v>0</v>
      </c>
      <c r="I1030" s="210"/>
      <c r="J1030" s="197"/>
      <c r="K1030" s="196"/>
    </row>
    <row r="1031" spans="1:11">
      <c r="A1031" s="196"/>
      <c r="B1031" s="211" t="str">
        <f t="shared" si="80"/>
        <v/>
      </c>
      <c r="C1031" s="207">
        <f t="shared" si="81"/>
        <v>0</v>
      </c>
      <c r="D1031" s="207">
        <f>IF(C1031=0,0,IF($E$15="",IF(C1031*#REF!&lt;#REF!,#REF!,C1031*#REF!),$E$15))</f>
        <v>0</v>
      </c>
      <c r="E1031" s="207">
        <f t="shared" si="77"/>
        <v>0</v>
      </c>
      <c r="F1031" s="208"/>
      <c r="G1031" s="207">
        <f t="shared" si="78"/>
        <v>0</v>
      </c>
      <c r="H1031" s="209">
        <f t="shared" si="79"/>
        <v>0</v>
      </c>
      <c r="I1031" s="210"/>
      <c r="J1031" s="197"/>
      <c r="K1031" s="196"/>
    </row>
    <row r="1032" spans="1:11">
      <c r="A1032" s="196"/>
      <c r="B1032" s="211" t="str">
        <f t="shared" si="80"/>
        <v/>
      </c>
      <c r="C1032" s="207">
        <f t="shared" si="81"/>
        <v>0</v>
      </c>
      <c r="D1032" s="207">
        <f>IF(C1032=0,0,IF($E$15="",IF(C1032*#REF!&lt;#REF!,#REF!,C1032*#REF!),$E$15))</f>
        <v>0</v>
      </c>
      <c r="E1032" s="207">
        <f t="shared" si="77"/>
        <v>0</v>
      </c>
      <c r="F1032" s="208"/>
      <c r="G1032" s="207">
        <f t="shared" si="78"/>
        <v>0</v>
      </c>
      <c r="H1032" s="209">
        <f t="shared" si="79"/>
        <v>0</v>
      </c>
      <c r="I1032" s="210"/>
      <c r="J1032" s="197"/>
      <c r="K1032" s="196"/>
    </row>
    <row r="1033" spans="1:11">
      <c r="A1033" s="196"/>
      <c r="B1033" s="211" t="str">
        <f t="shared" si="80"/>
        <v/>
      </c>
      <c r="C1033" s="207">
        <f t="shared" si="81"/>
        <v>0</v>
      </c>
      <c r="D1033" s="207">
        <f>IF(C1033=0,0,IF($E$15="",IF(C1033*#REF!&lt;#REF!,#REF!,C1033*#REF!),$E$15))</f>
        <v>0</v>
      </c>
      <c r="E1033" s="207">
        <f t="shared" si="77"/>
        <v>0</v>
      </c>
      <c r="F1033" s="208"/>
      <c r="G1033" s="207">
        <f t="shared" si="78"/>
        <v>0</v>
      </c>
      <c r="H1033" s="209">
        <f t="shared" si="79"/>
        <v>0</v>
      </c>
      <c r="I1033" s="210"/>
      <c r="J1033" s="197"/>
      <c r="K1033" s="196"/>
    </row>
    <row r="1034" spans="1:11">
      <c r="A1034" s="196"/>
      <c r="B1034" s="211" t="str">
        <f t="shared" si="80"/>
        <v/>
      </c>
      <c r="C1034" s="207">
        <f t="shared" si="81"/>
        <v>0</v>
      </c>
      <c r="D1034" s="207">
        <f>IF(C1034=0,0,IF($E$15="",IF(C1034*#REF!&lt;#REF!,#REF!,C1034*#REF!),$E$15))</f>
        <v>0</v>
      </c>
      <c r="E1034" s="207">
        <f t="shared" si="77"/>
        <v>0</v>
      </c>
      <c r="F1034" s="208"/>
      <c r="G1034" s="207">
        <f t="shared" si="78"/>
        <v>0</v>
      </c>
      <c r="H1034" s="209">
        <f t="shared" si="79"/>
        <v>0</v>
      </c>
      <c r="I1034" s="210"/>
      <c r="J1034" s="197"/>
      <c r="K1034" s="196"/>
    </row>
    <row r="1035" spans="1:11">
      <c r="A1035" s="196"/>
      <c r="B1035" s="211" t="str">
        <f t="shared" si="80"/>
        <v/>
      </c>
      <c r="C1035" s="207">
        <f t="shared" si="81"/>
        <v>0</v>
      </c>
      <c r="D1035" s="207">
        <f>IF(C1035=0,0,IF($E$15="",IF(C1035*#REF!&lt;#REF!,#REF!,C1035*#REF!),$E$15))</f>
        <v>0</v>
      </c>
      <c r="E1035" s="207">
        <f t="shared" si="77"/>
        <v>0</v>
      </c>
      <c r="F1035" s="208"/>
      <c r="G1035" s="207">
        <f t="shared" si="78"/>
        <v>0</v>
      </c>
      <c r="H1035" s="209">
        <f t="shared" si="79"/>
        <v>0</v>
      </c>
      <c r="I1035" s="210"/>
      <c r="J1035" s="197"/>
      <c r="K1035" s="196"/>
    </row>
    <row r="1036" spans="1:11">
      <c r="A1036" s="196"/>
      <c r="B1036" s="211" t="str">
        <f t="shared" si="80"/>
        <v/>
      </c>
      <c r="C1036" s="207">
        <f t="shared" si="81"/>
        <v>0</v>
      </c>
      <c r="D1036" s="207">
        <f>IF(C1036=0,0,IF($E$15="",IF(C1036*#REF!&lt;#REF!,#REF!,C1036*#REF!),$E$15))</f>
        <v>0</v>
      </c>
      <c r="E1036" s="207">
        <f t="shared" si="77"/>
        <v>0</v>
      </c>
      <c r="F1036" s="208"/>
      <c r="G1036" s="207">
        <f t="shared" si="78"/>
        <v>0</v>
      </c>
      <c r="H1036" s="209">
        <f t="shared" si="79"/>
        <v>0</v>
      </c>
      <c r="I1036" s="210"/>
      <c r="J1036" s="197"/>
      <c r="K1036" s="196"/>
    </row>
    <row r="1037" spans="1:11">
      <c r="A1037" s="196"/>
      <c r="B1037" s="211" t="str">
        <f t="shared" si="80"/>
        <v/>
      </c>
      <c r="C1037" s="207">
        <f t="shared" si="81"/>
        <v>0</v>
      </c>
      <c r="D1037" s="207">
        <f>IF(C1037=0,0,IF($E$15="",IF(C1037*#REF!&lt;#REF!,#REF!,C1037*#REF!),$E$15))</f>
        <v>0</v>
      </c>
      <c r="E1037" s="207">
        <f t="shared" si="77"/>
        <v>0</v>
      </c>
      <c r="F1037" s="208"/>
      <c r="G1037" s="207">
        <f t="shared" si="78"/>
        <v>0</v>
      </c>
      <c r="H1037" s="209">
        <f t="shared" si="79"/>
        <v>0</v>
      </c>
      <c r="I1037" s="210"/>
      <c r="J1037" s="197"/>
      <c r="K1037" s="196"/>
    </row>
    <row r="1038" spans="1:11">
      <c r="A1038" s="196"/>
      <c r="B1038" s="211" t="str">
        <f t="shared" si="80"/>
        <v/>
      </c>
      <c r="C1038" s="207">
        <f t="shared" si="81"/>
        <v>0</v>
      </c>
      <c r="D1038" s="207">
        <f>IF(C1038=0,0,IF($E$15="",IF(C1038*#REF!&lt;#REF!,#REF!,C1038*#REF!),$E$15))</f>
        <v>0</v>
      </c>
      <c r="E1038" s="207">
        <f t="shared" si="77"/>
        <v>0</v>
      </c>
      <c r="F1038" s="208"/>
      <c r="G1038" s="207">
        <f t="shared" si="78"/>
        <v>0</v>
      </c>
      <c r="H1038" s="209">
        <f t="shared" si="79"/>
        <v>0</v>
      </c>
      <c r="I1038" s="210"/>
      <c r="J1038" s="197"/>
      <c r="K1038" s="196"/>
    </row>
    <row r="1039" spans="1:11">
      <c r="A1039" s="196"/>
      <c r="B1039" s="211" t="str">
        <f t="shared" si="80"/>
        <v/>
      </c>
      <c r="C1039" s="207">
        <f t="shared" si="81"/>
        <v>0</v>
      </c>
      <c r="D1039" s="207">
        <f>IF(C1039=0,0,IF($E$15="",IF(C1039*#REF!&lt;#REF!,#REF!,C1039*#REF!),$E$15))</f>
        <v>0</v>
      </c>
      <c r="E1039" s="207">
        <f t="shared" si="77"/>
        <v>0</v>
      </c>
      <c r="F1039" s="208"/>
      <c r="G1039" s="207">
        <f t="shared" si="78"/>
        <v>0</v>
      </c>
      <c r="H1039" s="209">
        <f t="shared" si="79"/>
        <v>0</v>
      </c>
      <c r="I1039" s="210"/>
      <c r="J1039" s="197"/>
      <c r="K1039" s="196"/>
    </row>
    <row r="1040" spans="1:11">
      <c r="A1040" s="196"/>
      <c r="B1040" s="211" t="str">
        <f t="shared" si="80"/>
        <v/>
      </c>
      <c r="C1040" s="207">
        <f t="shared" si="81"/>
        <v>0</v>
      </c>
      <c r="D1040" s="207">
        <f>IF(C1040=0,0,IF($E$15="",IF(C1040*#REF!&lt;#REF!,#REF!,C1040*#REF!),$E$15))</f>
        <v>0</v>
      </c>
      <c r="E1040" s="207">
        <f t="shared" si="77"/>
        <v>0</v>
      </c>
      <c r="F1040" s="208"/>
      <c r="G1040" s="207">
        <f t="shared" si="78"/>
        <v>0</v>
      </c>
      <c r="H1040" s="209">
        <f t="shared" si="79"/>
        <v>0</v>
      </c>
      <c r="I1040" s="210"/>
      <c r="J1040" s="197"/>
      <c r="K1040" s="196"/>
    </row>
    <row r="1041" spans="1:11">
      <c r="A1041" s="196"/>
      <c r="B1041" s="211" t="str">
        <f t="shared" si="80"/>
        <v/>
      </c>
      <c r="C1041" s="207">
        <f t="shared" si="81"/>
        <v>0</v>
      </c>
      <c r="D1041" s="207">
        <f>IF(C1041=0,0,IF($E$15="",IF(C1041*#REF!&lt;#REF!,#REF!,C1041*#REF!),$E$15))</f>
        <v>0</v>
      </c>
      <c r="E1041" s="207">
        <f t="shared" si="77"/>
        <v>0</v>
      </c>
      <c r="F1041" s="208"/>
      <c r="G1041" s="207">
        <f t="shared" si="78"/>
        <v>0</v>
      </c>
      <c r="H1041" s="209">
        <f t="shared" si="79"/>
        <v>0</v>
      </c>
      <c r="I1041" s="210"/>
      <c r="J1041" s="197"/>
      <c r="K1041" s="196"/>
    </row>
    <row r="1042" spans="1:11">
      <c r="A1042" s="196"/>
      <c r="B1042" s="211" t="str">
        <f t="shared" si="80"/>
        <v/>
      </c>
      <c r="C1042" s="207">
        <f t="shared" si="81"/>
        <v>0</v>
      </c>
      <c r="D1042" s="207">
        <f>IF(C1042=0,0,IF($E$15="",IF(C1042*#REF!&lt;#REF!,#REF!,C1042*#REF!),$E$15))</f>
        <v>0</v>
      </c>
      <c r="E1042" s="207">
        <f t="shared" si="77"/>
        <v>0</v>
      </c>
      <c r="F1042" s="208"/>
      <c r="G1042" s="207">
        <f t="shared" si="78"/>
        <v>0</v>
      </c>
      <c r="H1042" s="209">
        <f t="shared" si="79"/>
        <v>0</v>
      </c>
      <c r="I1042" s="210"/>
      <c r="J1042" s="197"/>
      <c r="K1042" s="196"/>
    </row>
    <row r="1043" spans="1:11">
      <c r="A1043" s="196"/>
      <c r="B1043" s="211" t="str">
        <f t="shared" si="80"/>
        <v/>
      </c>
      <c r="C1043" s="207">
        <f t="shared" si="81"/>
        <v>0</v>
      </c>
      <c r="D1043" s="207">
        <f>IF(C1043=0,0,IF($E$15="",IF(C1043*#REF!&lt;#REF!,#REF!,C1043*#REF!),$E$15))</f>
        <v>0</v>
      </c>
      <c r="E1043" s="207">
        <f t="shared" si="77"/>
        <v>0</v>
      </c>
      <c r="F1043" s="208"/>
      <c r="G1043" s="207">
        <f t="shared" si="78"/>
        <v>0</v>
      </c>
      <c r="H1043" s="209">
        <f t="shared" si="79"/>
        <v>0</v>
      </c>
      <c r="I1043" s="210"/>
      <c r="J1043" s="197"/>
      <c r="K1043" s="196"/>
    </row>
    <row r="1044" spans="1:11">
      <c r="A1044" s="196"/>
      <c r="B1044" s="211" t="str">
        <f t="shared" si="80"/>
        <v/>
      </c>
      <c r="C1044" s="207">
        <f t="shared" si="81"/>
        <v>0</v>
      </c>
      <c r="D1044" s="207">
        <f>IF(C1044=0,0,IF($E$15="",IF(C1044*#REF!&lt;#REF!,#REF!,C1044*#REF!),$E$15))</f>
        <v>0</v>
      </c>
      <c r="E1044" s="207">
        <f t="shared" si="77"/>
        <v>0</v>
      </c>
      <c r="F1044" s="208"/>
      <c r="G1044" s="207">
        <f t="shared" si="78"/>
        <v>0</v>
      </c>
      <c r="H1044" s="209">
        <f t="shared" si="79"/>
        <v>0</v>
      </c>
      <c r="I1044" s="210"/>
      <c r="J1044" s="197"/>
      <c r="K1044" s="196"/>
    </row>
    <row r="1045" spans="1:11">
      <c r="A1045" s="196"/>
      <c r="B1045" s="211" t="str">
        <f t="shared" si="80"/>
        <v/>
      </c>
      <c r="C1045" s="207">
        <f t="shared" si="81"/>
        <v>0</v>
      </c>
      <c r="D1045" s="207">
        <f>IF(C1045=0,0,IF($E$15="",IF(C1045*#REF!&lt;#REF!,#REF!,C1045*#REF!),$E$15))</f>
        <v>0</v>
      </c>
      <c r="E1045" s="207">
        <f t="shared" si="77"/>
        <v>0</v>
      </c>
      <c r="F1045" s="208"/>
      <c r="G1045" s="207">
        <f t="shared" si="78"/>
        <v>0</v>
      </c>
      <c r="H1045" s="209">
        <f t="shared" si="79"/>
        <v>0</v>
      </c>
      <c r="I1045" s="210"/>
      <c r="J1045" s="197"/>
      <c r="K1045" s="196"/>
    </row>
    <row r="1046" spans="1:11">
      <c r="A1046" s="196"/>
      <c r="B1046" s="211" t="str">
        <f t="shared" si="80"/>
        <v/>
      </c>
      <c r="C1046" s="207">
        <f t="shared" si="81"/>
        <v>0</v>
      </c>
      <c r="D1046" s="207">
        <f>IF(C1046=0,0,IF($E$15="",IF(C1046*#REF!&lt;#REF!,#REF!,C1046*#REF!),$E$15))</f>
        <v>0</v>
      </c>
      <c r="E1046" s="207">
        <f t="shared" ref="E1046:E1109" si="82">C1046*$E$11/12</f>
        <v>0</v>
      </c>
      <c r="F1046" s="208"/>
      <c r="G1046" s="207">
        <f t="shared" ref="G1046:G1109" si="83">IF(C1046=0,0,D1046-E1046)</f>
        <v>0</v>
      </c>
      <c r="H1046" s="209">
        <f t="shared" ref="H1046:H1109" si="84">IF(C1046-G1046&lt;0,0,C1046-G1046)</f>
        <v>0</v>
      </c>
      <c r="I1046" s="210"/>
      <c r="J1046" s="197"/>
      <c r="K1046" s="196"/>
    </row>
    <row r="1047" spans="1:11">
      <c r="A1047" s="196"/>
      <c r="B1047" s="211" t="str">
        <f t="shared" si="80"/>
        <v/>
      </c>
      <c r="C1047" s="207">
        <f t="shared" si="81"/>
        <v>0</v>
      </c>
      <c r="D1047" s="207">
        <f>IF(C1047=0,0,IF($E$15="",IF(C1047*#REF!&lt;#REF!,#REF!,C1047*#REF!),$E$15))</f>
        <v>0</v>
      </c>
      <c r="E1047" s="207">
        <f t="shared" si="82"/>
        <v>0</v>
      </c>
      <c r="F1047" s="208"/>
      <c r="G1047" s="207">
        <f t="shared" si="83"/>
        <v>0</v>
      </c>
      <c r="H1047" s="209">
        <f t="shared" si="84"/>
        <v>0</v>
      </c>
      <c r="I1047" s="210"/>
      <c r="J1047" s="197"/>
      <c r="K1047" s="196"/>
    </row>
    <row r="1048" spans="1:11">
      <c r="A1048" s="196"/>
      <c r="B1048" s="211" t="str">
        <f t="shared" si="80"/>
        <v/>
      </c>
      <c r="C1048" s="207">
        <f t="shared" si="81"/>
        <v>0</v>
      </c>
      <c r="D1048" s="207">
        <f>IF(C1048=0,0,IF($E$15="",IF(C1048*#REF!&lt;#REF!,#REF!,C1048*#REF!),$E$15))</f>
        <v>0</v>
      </c>
      <c r="E1048" s="207">
        <f t="shared" si="82"/>
        <v>0</v>
      </c>
      <c r="F1048" s="208"/>
      <c r="G1048" s="207">
        <f t="shared" si="83"/>
        <v>0</v>
      </c>
      <c r="H1048" s="209">
        <f t="shared" si="84"/>
        <v>0</v>
      </c>
      <c r="I1048" s="210"/>
      <c r="J1048" s="197"/>
      <c r="K1048" s="196"/>
    </row>
    <row r="1049" spans="1:11">
      <c r="A1049" s="196"/>
      <c r="B1049" s="211" t="str">
        <f t="shared" si="80"/>
        <v/>
      </c>
      <c r="C1049" s="207">
        <f t="shared" si="81"/>
        <v>0</v>
      </c>
      <c r="D1049" s="207">
        <f>IF(C1049=0,0,IF($E$15="",IF(C1049*#REF!&lt;#REF!,#REF!,C1049*#REF!),$E$15))</f>
        <v>0</v>
      </c>
      <c r="E1049" s="207">
        <f t="shared" si="82"/>
        <v>0</v>
      </c>
      <c r="F1049" s="208"/>
      <c r="G1049" s="207">
        <f t="shared" si="83"/>
        <v>0</v>
      </c>
      <c r="H1049" s="209">
        <f t="shared" si="84"/>
        <v>0</v>
      </c>
      <c r="I1049" s="210"/>
      <c r="J1049" s="197"/>
      <c r="K1049" s="196"/>
    </row>
    <row r="1050" spans="1:11">
      <c r="A1050" s="196"/>
      <c r="B1050" s="211" t="str">
        <f t="shared" si="80"/>
        <v/>
      </c>
      <c r="C1050" s="207">
        <f t="shared" si="81"/>
        <v>0</v>
      </c>
      <c r="D1050" s="207">
        <f>IF(C1050=0,0,IF($E$15="",IF(C1050*#REF!&lt;#REF!,#REF!,C1050*#REF!),$E$15))</f>
        <v>0</v>
      </c>
      <c r="E1050" s="207">
        <f t="shared" si="82"/>
        <v>0</v>
      </c>
      <c r="F1050" s="208"/>
      <c r="G1050" s="207">
        <f t="shared" si="83"/>
        <v>0</v>
      </c>
      <c r="H1050" s="209">
        <f t="shared" si="84"/>
        <v>0</v>
      </c>
      <c r="I1050" s="210"/>
      <c r="J1050" s="197"/>
      <c r="K1050" s="196"/>
    </row>
    <row r="1051" spans="1:11">
      <c r="A1051" s="196"/>
      <c r="B1051" s="211" t="str">
        <f t="shared" si="80"/>
        <v/>
      </c>
      <c r="C1051" s="207">
        <f t="shared" si="81"/>
        <v>0</v>
      </c>
      <c r="D1051" s="207">
        <f>IF(C1051=0,0,IF($E$15="",IF(C1051*#REF!&lt;#REF!,#REF!,C1051*#REF!),$E$15))</f>
        <v>0</v>
      </c>
      <c r="E1051" s="207">
        <f t="shared" si="82"/>
        <v>0</v>
      </c>
      <c r="F1051" s="208"/>
      <c r="G1051" s="207">
        <f t="shared" si="83"/>
        <v>0</v>
      </c>
      <c r="H1051" s="209">
        <f t="shared" si="84"/>
        <v>0</v>
      </c>
      <c r="I1051" s="210"/>
      <c r="J1051" s="197"/>
      <c r="K1051" s="196"/>
    </row>
    <row r="1052" spans="1:11">
      <c r="A1052" s="196"/>
      <c r="B1052" s="211" t="str">
        <f t="shared" si="80"/>
        <v/>
      </c>
      <c r="C1052" s="207">
        <f t="shared" si="81"/>
        <v>0</v>
      </c>
      <c r="D1052" s="207">
        <f>IF(C1052=0,0,IF($E$15="",IF(C1052*#REF!&lt;#REF!,#REF!,C1052*#REF!),$E$15))</f>
        <v>0</v>
      </c>
      <c r="E1052" s="207">
        <f t="shared" si="82"/>
        <v>0</v>
      </c>
      <c r="F1052" s="208"/>
      <c r="G1052" s="207">
        <f t="shared" si="83"/>
        <v>0</v>
      </c>
      <c r="H1052" s="209">
        <f t="shared" si="84"/>
        <v>0</v>
      </c>
      <c r="I1052" s="210"/>
      <c r="J1052" s="197"/>
      <c r="K1052" s="196"/>
    </row>
    <row r="1053" spans="1:11">
      <c r="A1053" s="196"/>
      <c r="B1053" s="211" t="str">
        <f t="shared" si="80"/>
        <v/>
      </c>
      <c r="C1053" s="207">
        <f t="shared" si="81"/>
        <v>0</v>
      </c>
      <c r="D1053" s="207">
        <f>IF(C1053=0,0,IF($E$15="",IF(C1053*#REF!&lt;#REF!,#REF!,C1053*#REF!),$E$15))</f>
        <v>0</v>
      </c>
      <c r="E1053" s="207">
        <f t="shared" si="82"/>
        <v>0</v>
      </c>
      <c r="F1053" s="208"/>
      <c r="G1053" s="207">
        <f t="shared" si="83"/>
        <v>0</v>
      </c>
      <c r="H1053" s="209">
        <f t="shared" si="84"/>
        <v>0</v>
      </c>
      <c r="I1053" s="210"/>
      <c r="J1053" s="197"/>
      <c r="K1053" s="196"/>
    </row>
    <row r="1054" spans="1:11">
      <c r="A1054" s="196"/>
      <c r="B1054" s="211" t="str">
        <f t="shared" si="80"/>
        <v/>
      </c>
      <c r="C1054" s="207">
        <f t="shared" si="81"/>
        <v>0</v>
      </c>
      <c r="D1054" s="207">
        <f>IF(C1054=0,0,IF($E$15="",IF(C1054*#REF!&lt;#REF!,#REF!,C1054*#REF!),$E$15))</f>
        <v>0</v>
      </c>
      <c r="E1054" s="207">
        <f t="shared" si="82"/>
        <v>0</v>
      </c>
      <c r="F1054" s="208"/>
      <c r="G1054" s="207">
        <f t="shared" si="83"/>
        <v>0</v>
      </c>
      <c r="H1054" s="209">
        <f t="shared" si="84"/>
        <v>0</v>
      </c>
      <c r="I1054" s="210"/>
      <c r="J1054" s="197"/>
      <c r="K1054" s="196"/>
    </row>
    <row r="1055" spans="1:11">
      <c r="A1055" s="196"/>
      <c r="B1055" s="211" t="str">
        <f t="shared" si="80"/>
        <v/>
      </c>
      <c r="C1055" s="207">
        <f t="shared" si="81"/>
        <v>0</v>
      </c>
      <c r="D1055" s="207">
        <f>IF(C1055=0,0,IF($E$15="",IF(C1055*#REF!&lt;#REF!,#REF!,C1055*#REF!),$E$15))</f>
        <v>0</v>
      </c>
      <c r="E1055" s="207">
        <f t="shared" si="82"/>
        <v>0</v>
      </c>
      <c r="F1055" s="208"/>
      <c r="G1055" s="207">
        <f t="shared" si="83"/>
        <v>0</v>
      </c>
      <c r="H1055" s="209">
        <f t="shared" si="84"/>
        <v>0</v>
      </c>
      <c r="I1055" s="210"/>
      <c r="J1055" s="197"/>
      <c r="K1055" s="196"/>
    </row>
    <row r="1056" spans="1:11">
      <c r="A1056" s="196"/>
      <c r="B1056" s="211" t="str">
        <f t="shared" si="80"/>
        <v/>
      </c>
      <c r="C1056" s="207">
        <f t="shared" si="81"/>
        <v>0</v>
      </c>
      <c r="D1056" s="207">
        <f>IF(C1056=0,0,IF($E$15="",IF(C1056*#REF!&lt;#REF!,#REF!,C1056*#REF!),$E$15))</f>
        <v>0</v>
      </c>
      <c r="E1056" s="207">
        <f t="shared" si="82"/>
        <v>0</v>
      </c>
      <c r="F1056" s="208"/>
      <c r="G1056" s="207">
        <f t="shared" si="83"/>
        <v>0</v>
      </c>
      <c r="H1056" s="209">
        <f t="shared" si="84"/>
        <v>0</v>
      </c>
      <c r="I1056" s="210"/>
      <c r="J1056" s="197"/>
      <c r="K1056" s="196"/>
    </row>
    <row r="1057" spans="1:11">
      <c r="A1057" s="196"/>
      <c r="B1057" s="211" t="str">
        <f t="shared" si="80"/>
        <v/>
      </c>
      <c r="C1057" s="207">
        <f t="shared" si="81"/>
        <v>0</v>
      </c>
      <c r="D1057" s="207">
        <f>IF(C1057=0,0,IF($E$15="",IF(C1057*#REF!&lt;#REF!,#REF!,C1057*#REF!),$E$15))</f>
        <v>0</v>
      </c>
      <c r="E1057" s="207">
        <f t="shared" si="82"/>
        <v>0</v>
      </c>
      <c r="F1057" s="208"/>
      <c r="G1057" s="207">
        <f t="shared" si="83"/>
        <v>0</v>
      </c>
      <c r="H1057" s="209">
        <f t="shared" si="84"/>
        <v>0</v>
      </c>
      <c r="I1057" s="210"/>
      <c r="J1057" s="197"/>
      <c r="K1057" s="196"/>
    </row>
    <row r="1058" spans="1:11">
      <c r="A1058" s="196"/>
      <c r="B1058" s="211" t="str">
        <f t="shared" si="80"/>
        <v/>
      </c>
      <c r="C1058" s="207">
        <f t="shared" si="81"/>
        <v>0</v>
      </c>
      <c r="D1058" s="207">
        <f>IF(C1058=0,0,IF($E$15="",IF(C1058*#REF!&lt;#REF!,#REF!,C1058*#REF!),$E$15))</f>
        <v>0</v>
      </c>
      <c r="E1058" s="207">
        <f t="shared" si="82"/>
        <v>0</v>
      </c>
      <c r="F1058" s="208"/>
      <c r="G1058" s="207">
        <f t="shared" si="83"/>
        <v>0</v>
      </c>
      <c r="H1058" s="209">
        <f t="shared" si="84"/>
        <v>0</v>
      </c>
      <c r="I1058" s="210"/>
      <c r="J1058" s="197"/>
      <c r="K1058" s="196"/>
    </row>
    <row r="1059" spans="1:11">
      <c r="A1059" s="196"/>
      <c r="B1059" s="211" t="str">
        <f t="shared" si="80"/>
        <v/>
      </c>
      <c r="C1059" s="207">
        <f t="shared" si="81"/>
        <v>0</v>
      </c>
      <c r="D1059" s="207">
        <f>IF(C1059=0,0,IF($E$15="",IF(C1059*#REF!&lt;#REF!,#REF!,C1059*#REF!),$E$15))</f>
        <v>0</v>
      </c>
      <c r="E1059" s="207">
        <f t="shared" si="82"/>
        <v>0</v>
      </c>
      <c r="F1059" s="208"/>
      <c r="G1059" s="207">
        <f t="shared" si="83"/>
        <v>0</v>
      </c>
      <c r="H1059" s="209">
        <f t="shared" si="84"/>
        <v>0</v>
      </c>
      <c r="I1059" s="210"/>
      <c r="J1059" s="197"/>
      <c r="K1059" s="196"/>
    </row>
    <row r="1060" spans="1:11">
      <c r="A1060" s="196"/>
      <c r="B1060" s="211" t="str">
        <f t="shared" si="80"/>
        <v/>
      </c>
      <c r="C1060" s="207">
        <f t="shared" si="81"/>
        <v>0</v>
      </c>
      <c r="D1060" s="207">
        <f>IF(C1060=0,0,IF($E$15="",IF(C1060*#REF!&lt;#REF!,#REF!,C1060*#REF!),$E$15))</f>
        <v>0</v>
      </c>
      <c r="E1060" s="207">
        <f t="shared" si="82"/>
        <v>0</v>
      </c>
      <c r="F1060" s="208"/>
      <c r="G1060" s="207">
        <f t="shared" si="83"/>
        <v>0</v>
      </c>
      <c r="H1060" s="209">
        <f t="shared" si="84"/>
        <v>0</v>
      </c>
      <c r="I1060" s="210"/>
      <c r="J1060" s="197"/>
      <c r="K1060" s="196"/>
    </row>
    <row r="1061" spans="1:11">
      <c r="A1061" s="196"/>
      <c r="B1061" s="211" t="str">
        <f t="shared" si="80"/>
        <v/>
      </c>
      <c r="C1061" s="207">
        <f t="shared" si="81"/>
        <v>0</v>
      </c>
      <c r="D1061" s="207">
        <f>IF(C1061=0,0,IF($E$15="",IF(C1061*#REF!&lt;#REF!,#REF!,C1061*#REF!),$E$15))</f>
        <v>0</v>
      </c>
      <c r="E1061" s="207">
        <f t="shared" si="82"/>
        <v>0</v>
      </c>
      <c r="F1061" s="208"/>
      <c r="G1061" s="207">
        <f t="shared" si="83"/>
        <v>0</v>
      </c>
      <c r="H1061" s="209">
        <f t="shared" si="84"/>
        <v>0</v>
      </c>
      <c r="I1061" s="210"/>
      <c r="J1061" s="197"/>
      <c r="K1061" s="196"/>
    </row>
    <row r="1062" spans="1:11">
      <c r="A1062" s="196"/>
      <c r="B1062" s="211" t="str">
        <f t="shared" si="80"/>
        <v/>
      </c>
      <c r="C1062" s="207">
        <f t="shared" si="81"/>
        <v>0</v>
      </c>
      <c r="D1062" s="207">
        <f>IF(C1062=0,0,IF($E$15="",IF(C1062*#REF!&lt;#REF!,#REF!,C1062*#REF!),$E$15))</f>
        <v>0</v>
      </c>
      <c r="E1062" s="207">
        <f t="shared" si="82"/>
        <v>0</v>
      </c>
      <c r="F1062" s="208"/>
      <c r="G1062" s="207">
        <f t="shared" si="83"/>
        <v>0</v>
      </c>
      <c r="H1062" s="209">
        <f t="shared" si="84"/>
        <v>0</v>
      </c>
      <c r="I1062" s="210"/>
      <c r="J1062" s="197"/>
      <c r="K1062" s="196"/>
    </row>
    <row r="1063" spans="1:11">
      <c r="A1063" s="196"/>
      <c r="B1063" s="211" t="str">
        <f t="shared" si="80"/>
        <v/>
      </c>
      <c r="C1063" s="207">
        <f t="shared" si="81"/>
        <v>0</v>
      </c>
      <c r="D1063" s="207">
        <f>IF(C1063=0,0,IF($E$15="",IF(C1063*#REF!&lt;#REF!,#REF!,C1063*#REF!),$E$15))</f>
        <v>0</v>
      </c>
      <c r="E1063" s="207">
        <f t="shared" si="82"/>
        <v>0</v>
      </c>
      <c r="F1063" s="208"/>
      <c r="G1063" s="207">
        <f t="shared" si="83"/>
        <v>0</v>
      </c>
      <c r="H1063" s="209">
        <f t="shared" si="84"/>
        <v>0</v>
      </c>
      <c r="I1063" s="210"/>
      <c r="J1063" s="197"/>
      <c r="K1063" s="196"/>
    </row>
    <row r="1064" spans="1:11">
      <c r="A1064" s="196"/>
      <c r="B1064" s="211" t="str">
        <f t="shared" si="80"/>
        <v/>
      </c>
      <c r="C1064" s="207">
        <f t="shared" si="81"/>
        <v>0</v>
      </c>
      <c r="D1064" s="207">
        <f>IF(C1064=0,0,IF($E$15="",IF(C1064*#REF!&lt;#REF!,#REF!,C1064*#REF!),$E$15))</f>
        <v>0</v>
      </c>
      <c r="E1064" s="207">
        <f t="shared" si="82"/>
        <v>0</v>
      </c>
      <c r="F1064" s="208"/>
      <c r="G1064" s="207">
        <f t="shared" si="83"/>
        <v>0</v>
      </c>
      <c r="H1064" s="209">
        <f t="shared" si="84"/>
        <v>0</v>
      </c>
      <c r="I1064" s="210"/>
      <c r="J1064" s="197"/>
      <c r="K1064" s="196"/>
    </row>
    <row r="1065" spans="1:11">
      <c r="A1065" s="196"/>
      <c r="B1065" s="211" t="str">
        <f t="shared" si="80"/>
        <v/>
      </c>
      <c r="C1065" s="207">
        <f t="shared" si="81"/>
        <v>0</v>
      </c>
      <c r="D1065" s="207">
        <f>IF(C1065=0,0,IF($E$15="",IF(C1065*#REF!&lt;#REF!,#REF!,C1065*#REF!),$E$15))</f>
        <v>0</v>
      </c>
      <c r="E1065" s="207">
        <f t="shared" si="82"/>
        <v>0</v>
      </c>
      <c r="F1065" s="208"/>
      <c r="G1065" s="207">
        <f t="shared" si="83"/>
        <v>0</v>
      </c>
      <c r="H1065" s="209">
        <f t="shared" si="84"/>
        <v>0</v>
      </c>
      <c r="I1065" s="210"/>
      <c r="J1065" s="197"/>
      <c r="K1065" s="196"/>
    </row>
    <row r="1066" spans="1:11">
      <c r="A1066" s="196"/>
      <c r="B1066" s="211" t="str">
        <f t="shared" si="80"/>
        <v/>
      </c>
      <c r="C1066" s="207">
        <f t="shared" si="81"/>
        <v>0</v>
      </c>
      <c r="D1066" s="207">
        <f>IF(C1066=0,0,IF($E$15="",IF(C1066*#REF!&lt;#REF!,#REF!,C1066*#REF!),$E$15))</f>
        <v>0</v>
      </c>
      <c r="E1066" s="207">
        <f t="shared" si="82"/>
        <v>0</v>
      </c>
      <c r="F1066" s="208"/>
      <c r="G1066" s="207">
        <f t="shared" si="83"/>
        <v>0</v>
      </c>
      <c r="H1066" s="209">
        <f t="shared" si="84"/>
        <v>0</v>
      </c>
      <c r="I1066" s="210"/>
      <c r="J1066" s="197"/>
      <c r="K1066" s="196"/>
    </row>
    <row r="1067" spans="1:11">
      <c r="A1067" s="196"/>
      <c r="B1067" s="211" t="str">
        <f t="shared" si="80"/>
        <v/>
      </c>
      <c r="C1067" s="207">
        <f t="shared" si="81"/>
        <v>0</v>
      </c>
      <c r="D1067" s="207">
        <f>IF(C1067=0,0,IF($E$15="",IF(C1067*#REF!&lt;#REF!,#REF!,C1067*#REF!),$E$15))</f>
        <v>0</v>
      </c>
      <c r="E1067" s="207">
        <f t="shared" si="82"/>
        <v>0</v>
      </c>
      <c r="F1067" s="208"/>
      <c r="G1067" s="207">
        <f t="shared" si="83"/>
        <v>0</v>
      </c>
      <c r="H1067" s="209">
        <f t="shared" si="84"/>
        <v>0</v>
      </c>
      <c r="I1067" s="210"/>
      <c r="J1067" s="197"/>
      <c r="K1067" s="196"/>
    </row>
    <row r="1068" spans="1:11">
      <c r="A1068" s="196"/>
      <c r="B1068" s="211" t="str">
        <f t="shared" si="80"/>
        <v/>
      </c>
      <c r="C1068" s="207">
        <f t="shared" si="81"/>
        <v>0</v>
      </c>
      <c r="D1068" s="207">
        <f>IF(C1068=0,0,IF($E$15="",IF(C1068*#REF!&lt;#REF!,#REF!,C1068*#REF!),$E$15))</f>
        <v>0</v>
      </c>
      <c r="E1068" s="207">
        <f t="shared" si="82"/>
        <v>0</v>
      </c>
      <c r="F1068" s="208"/>
      <c r="G1068" s="207">
        <f t="shared" si="83"/>
        <v>0</v>
      </c>
      <c r="H1068" s="209">
        <f t="shared" si="84"/>
        <v>0</v>
      </c>
      <c r="I1068" s="210"/>
      <c r="J1068" s="197"/>
      <c r="K1068" s="196"/>
    </row>
    <row r="1069" spans="1:11">
      <c r="A1069" s="196"/>
      <c r="B1069" s="211" t="str">
        <f t="shared" si="80"/>
        <v/>
      </c>
      <c r="C1069" s="207">
        <f t="shared" si="81"/>
        <v>0</v>
      </c>
      <c r="D1069" s="207">
        <f>IF(C1069=0,0,IF($E$15="",IF(C1069*#REF!&lt;#REF!,#REF!,C1069*#REF!),$E$15))</f>
        <v>0</v>
      </c>
      <c r="E1069" s="207">
        <f t="shared" si="82"/>
        <v>0</v>
      </c>
      <c r="F1069" s="208"/>
      <c r="G1069" s="207">
        <f t="shared" si="83"/>
        <v>0</v>
      </c>
      <c r="H1069" s="209">
        <f t="shared" si="84"/>
        <v>0</v>
      </c>
      <c r="I1069" s="210"/>
      <c r="J1069" s="197"/>
      <c r="K1069" s="196"/>
    </row>
    <row r="1070" spans="1:11">
      <c r="A1070" s="196"/>
      <c r="B1070" s="211" t="str">
        <f t="shared" si="80"/>
        <v/>
      </c>
      <c r="C1070" s="207">
        <f t="shared" si="81"/>
        <v>0</v>
      </c>
      <c r="D1070" s="207">
        <f>IF(C1070=0,0,IF($E$15="",IF(C1070*#REF!&lt;#REF!,#REF!,C1070*#REF!),$E$15))</f>
        <v>0</v>
      </c>
      <c r="E1070" s="207">
        <f t="shared" si="82"/>
        <v>0</v>
      </c>
      <c r="F1070" s="208"/>
      <c r="G1070" s="207">
        <f t="shared" si="83"/>
        <v>0</v>
      </c>
      <c r="H1070" s="209">
        <f t="shared" si="84"/>
        <v>0</v>
      </c>
      <c r="I1070" s="210"/>
      <c r="J1070" s="197"/>
      <c r="K1070" s="196"/>
    </row>
    <row r="1071" spans="1:11">
      <c r="A1071" s="196"/>
      <c r="B1071" s="211" t="str">
        <f t="shared" si="80"/>
        <v/>
      </c>
      <c r="C1071" s="207">
        <f t="shared" si="81"/>
        <v>0</v>
      </c>
      <c r="D1071" s="207">
        <f>IF(C1071=0,0,IF($E$15="",IF(C1071*#REF!&lt;#REF!,#REF!,C1071*#REF!),$E$15))</f>
        <v>0</v>
      </c>
      <c r="E1071" s="207">
        <f t="shared" si="82"/>
        <v>0</v>
      </c>
      <c r="F1071" s="208"/>
      <c r="G1071" s="207">
        <f t="shared" si="83"/>
        <v>0</v>
      </c>
      <c r="H1071" s="209">
        <f t="shared" si="84"/>
        <v>0</v>
      </c>
      <c r="I1071" s="210"/>
      <c r="J1071" s="197"/>
      <c r="K1071" s="196"/>
    </row>
    <row r="1072" spans="1:11">
      <c r="A1072" s="196"/>
      <c r="B1072" s="211" t="str">
        <f t="shared" si="80"/>
        <v/>
      </c>
      <c r="C1072" s="207">
        <f t="shared" si="81"/>
        <v>0</v>
      </c>
      <c r="D1072" s="207">
        <f>IF(C1072=0,0,IF($E$15="",IF(C1072*#REF!&lt;#REF!,#REF!,C1072*#REF!),$E$15))</f>
        <v>0</v>
      </c>
      <c r="E1072" s="207">
        <f t="shared" si="82"/>
        <v>0</v>
      </c>
      <c r="F1072" s="208"/>
      <c r="G1072" s="207">
        <f t="shared" si="83"/>
        <v>0</v>
      </c>
      <c r="H1072" s="209">
        <f t="shared" si="84"/>
        <v>0</v>
      </c>
      <c r="I1072" s="210"/>
      <c r="J1072" s="197"/>
      <c r="K1072" s="196"/>
    </row>
    <row r="1073" spans="1:11">
      <c r="A1073" s="196"/>
      <c r="B1073" s="211" t="str">
        <f t="shared" si="80"/>
        <v/>
      </c>
      <c r="C1073" s="207">
        <f t="shared" si="81"/>
        <v>0</v>
      </c>
      <c r="D1073" s="207">
        <f>IF(C1073=0,0,IF($E$15="",IF(C1073*#REF!&lt;#REF!,#REF!,C1073*#REF!),$E$15))</f>
        <v>0</v>
      </c>
      <c r="E1073" s="207">
        <f t="shared" si="82"/>
        <v>0</v>
      </c>
      <c r="F1073" s="208"/>
      <c r="G1073" s="207">
        <f t="shared" si="83"/>
        <v>0</v>
      </c>
      <c r="H1073" s="209">
        <f t="shared" si="84"/>
        <v>0</v>
      </c>
      <c r="I1073" s="210"/>
      <c r="J1073" s="197"/>
      <c r="K1073" s="196"/>
    </row>
    <row r="1074" spans="1:11">
      <c r="A1074" s="196"/>
      <c r="B1074" s="211" t="str">
        <f t="shared" si="80"/>
        <v/>
      </c>
      <c r="C1074" s="207">
        <f t="shared" si="81"/>
        <v>0</v>
      </c>
      <c r="D1074" s="207">
        <f>IF(C1074=0,0,IF($E$15="",IF(C1074*#REF!&lt;#REF!,#REF!,C1074*#REF!),$E$15))</f>
        <v>0</v>
      </c>
      <c r="E1074" s="207">
        <f t="shared" si="82"/>
        <v>0</v>
      </c>
      <c r="F1074" s="208"/>
      <c r="G1074" s="207">
        <f t="shared" si="83"/>
        <v>0</v>
      </c>
      <c r="H1074" s="209">
        <f t="shared" si="84"/>
        <v>0</v>
      </c>
      <c r="I1074" s="210"/>
      <c r="J1074" s="197"/>
      <c r="K1074" s="196"/>
    </row>
    <row r="1075" spans="1:11">
      <c r="A1075" s="196"/>
      <c r="B1075" s="211" t="str">
        <f t="shared" si="80"/>
        <v/>
      </c>
      <c r="C1075" s="207">
        <f t="shared" si="81"/>
        <v>0</v>
      </c>
      <c r="D1075" s="207">
        <f>IF(C1075=0,0,IF($E$15="",IF(C1075*#REF!&lt;#REF!,#REF!,C1075*#REF!),$E$15))</f>
        <v>0</v>
      </c>
      <c r="E1075" s="207">
        <f t="shared" si="82"/>
        <v>0</v>
      </c>
      <c r="F1075" s="208"/>
      <c r="G1075" s="207">
        <f t="shared" si="83"/>
        <v>0</v>
      </c>
      <c r="H1075" s="209">
        <f t="shared" si="84"/>
        <v>0</v>
      </c>
      <c r="I1075" s="210"/>
      <c r="J1075" s="197"/>
      <c r="K1075" s="196"/>
    </row>
    <row r="1076" spans="1:11">
      <c r="A1076" s="196"/>
      <c r="B1076" s="211" t="str">
        <f t="shared" si="80"/>
        <v/>
      </c>
      <c r="C1076" s="207">
        <f t="shared" si="81"/>
        <v>0</v>
      </c>
      <c r="D1076" s="207">
        <f>IF(C1076=0,0,IF($E$15="",IF(C1076*#REF!&lt;#REF!,#REF!,C1076*#REF!),$E$15))</f>
        <v>0</v>
      </c>
      <c r="E1076" s="207">
        <f t="shared" si="82"/>
        <v>0</v>
      </c>
      <c r="F1076" s="208"/>
      <c r="G1076" s="207">
        <f t="shared" si="83"/>
        <v>0</v>
      </c>
      <c r="H1076" s="209">
        <f t="shared" si="84"/>
        <v>0</v>
      </c>
      <c r="I1076" s="210"/>
      <c r="J1076" s="197"/>
      <c r="K1076" s="196"/>
    </row>
    <row r="1077" spans="1:11">
      <c r="A1077" s="196"/>
      <c r="B1077" s="211" t="str">
        <f t="shared" ref="B1077:B1114" si="85">IF(H1076&lt;=0,"",B1076+1)</f>
        <v/>
      </c>
      <c r="C1077" s="207">
        <f t="shared" ref="C1077:C1114" si="86">H1076</f>
        <v>0</v>
      </c>
      <c r="D1077" s="207">
        <f>IF(C1077=0,0,IF($E$15="",IF(C1077*#REF!&lt;#REF!,#REF!,C1077*#REF!),$E$15))</f>
        <v>0</v>
      </c>
      <c r="E1077" s="207">
        <f t="shared" si="82"/>
        <v>0</v>
      </c>
      <c r="F1077" s="208"/>
      <c r="G1077" s="207">
        <f t="shared" si="83"/>
        <v>0</v>
      </c>
      <c r="H1077" s="209">
        <f t="shared" si="84"/>
        <v>0</v>
      </c>
      <c r="I1077" s="210"/>
      <c r="J1077" s="197"/>
      <c r="K1077" s="196"/>
    </row>
    <row r="1078" spans="1:11">
      <c r="A1078" s="196"/>
      <c r="B1078" s="211" t="str">
        <f t="shared" si="85"/>
        <v/>
      </c>
      <c r="C1078" s="207">
        <f t="shared" si="86"/>
        <v>0</v>
      </c>
      <c r="D1078" s="207">
        <f>IF(C1078=0,0,IF($E$15="",IF(C1078*#REF!&lt;#REF!,#REF!,C1078*#REF!),$E$15))</f>
        <v>0</v>
      </c>
      <c r="E1078" s="207">
        <f t="shared" si="82"/>
        <v>0</v>
      </c>
      <c r="F1078" s="208"/>
      <c r="G1078" s="207">
        <f t="shared" si="83"/>
        <v>0</v>
      </c>
      <c r="H1078" s="209">
        <f t="shared" si="84"/>
        <v>0</v>
      </c>
      <c r="I1078" s="210"/>
      <c r="J1078" s="197"/>
      <c r="K1078" s="196"/>
    </row>
    <row r="1079" spans="1:11">
      <c r="A1079" s="196"/>
      <c r="B1079" s="211" t="str">
        <f t="shared" si="85"/>
        <v/>
      </c>
      <c r="C1079" s="207">
        <f t="shared" si="86"/>
        <v>0</v>
      </c>
      <c r="D1079" s="207">
        <f>IF(C1079=0,0,IF($E$15="",IF(C1079*#REF!&lt;#REF!,#REF!,C1079*#REF!),$E$15))</f>
        <v>0</v>
      </c>
      <c r="E1079" s="207">
        <f t="shared" si="82"/>
        <v>0</v>
      </c>
      <c r="F1079" s="208"/>
      <c r="G1079" s="207">
        <f t="shared" si="83"/>
        <v>0</v>
      </c>
      <c r="H1079" s="209">
        <f t="shared" si="84"/>
        <v>0</v>
      </c>
      <c r="I1079" s="210"/>
      <c r="J1079" s="197"/>
      <c r="K1079" s="196"/>
    </row>
    <row r="1080" spans="1:11">
      <c r="A1080" s="196"/>
      <c r="B1080" s="211" t="str">
        <f t="shared" si="85"/>
        <v/>
      </c>
      <c r="C1080" s="207">
        <f t="shared" si="86"/>
        <v>0</v>
      </c>
      <c r="D1080" s="207">
        <f>IF(C1080=0,0,IF($E$15="",IF(C1080*#REF!&lt;#REF!,#REF!,C1080*#REF!),$E$15))</f>
        <v>0</v>
      </c>
      <c r="E1080" s="207">
        <f t="shared" si="82"/>
        <v>0</v>
      </c>
      <c r="F1080" s="208"/>
      <c r="G1080" s="207">
        <f t="shared" si="83"/>
        <v>0</v>
      </c>
      <c r="H1080" s="209">
        <f t="shared" si="84"/>
        <v>0</v>
      </c>
      <c r="I1080" s="210"/>
      <c r="J1080" s="197"/>
      <c r="K1080" s="196"/>
    </row>
    <row r="1081" spans="1:11">
      <c r="A1081" s="196"/>
      <c r="B1081" s="211" t="str">
        <f t="shared" si="85"/>
        <v/>
      </c>
      <c r="C1081" s="207">
        <f t="shared" si="86"/>
        <v>0</v>
      </c>
      <c r="D1081" s="207">
        <f>IF(C1081=0,0,IF($E$15="",IF(C1081*#REF!&lt;#REF!,#REF!,C1081*#REF!),$E$15))</f>
        <v>0</v>
      </c>
      <c r="E1081" s="207">
        <f t="shared" si="82"/>
        <v>0</v>
      </c>
      <c r="F1081" s="208"/>
      <c r="G1081" s="207">
        <f t="shared" si="83"/>
        <v>0</v>
      </c>
      <c r="H1081" s="209">
        <f t="shared" si="84"/>
        <v>0</v>
      </c>
      <c r="I1081" s="210"/>
      <c r="J1081" s="197"/>
      <c r="K1081" s="196"/>
    </row>
    <row r="1082" spans="1:11">
      <c r="A1082" s="196"/>
      <c r="B1082" s="211" t="str">
        <f t="shared" si="85"/>
        <v/>
      </c>
      <c r="C1082" s="207">
        <f t="shared" si="86"/>
        <v>0</v>
      </c>
      <c r="D1082" s="207">
        <f>IF(C1082=0,0,IF($E$15="",IF(C1082*#REF!&lt;#REF!,#REF!,C1082*#REF!),$E$15))</f>
        <v>0</v>
      </c>
      <c r="E1082" s="207">
        <f t="shared" si="82"/>
        <v>0</v>
      </c>
      <c r="F1082" s="208"/>
      <c r="G1082" s="207">
        <f t="shared" si="83"/>
        <v>0</v>
      </c>
      <c r="H1082" s="209">
        <f t="shared" si="84"/>
        <v>0</v>
      </c>
      <c r="I1082" s="210"/>
      <c r="J1082" s="197"/>
      <c r="K1082" s="196"/>
    </row>
    <row r="1083" spans="1:11">
      <c r="A1083" s="196"/>
      <c r="B1083" s="211" t="str">
        <f t="shared" si="85"/>
        <v/>
      </c>
      <c r="C1083" s="207">
        <f t="shared" si="86"/>
        <v>0</v>
      </c>
      <c r="D1083" s="207">
        <f>IF(C1083=0,0,IF($E$15="",IF(C1083*#REF!&lt;#REF!,#REF!,C1083*#REF!),$E$15))</f>
        <v>0</v>
      </c>
      <c r="E1083" s="207">
        <f t="shared" si="82"/>
        <v>0</v>
      </c>
      <c r="F1083" s="208"/>
      <c r="G1083" s="207">
        <f t="shared" si="83"/>
        <v>0</v>
      </c>
      <c r="H1083" s="209">
        <f t="shared" si="84"/>
        <v>0</v>
      </c>
      <c r="I1083" s="210"/>
      <c r="J1083" s="197"/>
      <c r="K1083" s="196"/>
    </row>
    <row r="1084" spans="1:11">
      <c r="A1084" s="196"/>
      <c r="B1084" s="211" t="str">
        <f t="shared" si="85"/>
        <v/>
      </c>
      <c r="C1084" s="207">
        <f t="shared" si="86"/>
        <v>0</v>
      </c>
      <c r="D1084" s="207">
        <f>IF(C1084=0,0,IF($E$15="",IF(C1084*#REF!&lt;#REF!,#REF!,C1084*#REF!),$E$15))</f>
        <v>0</v>
      </c>
      <c r="E1084" s="207">
        <f t="shared" si="82"/>
        <v>0</v>
      </c>
      <c r="F1084" s="208"/>
      <c r="G1084" s="207">
        <f t="shared" si="83"/>
        <v>0</v>
      </c>
      <c r="H1084" s="209">
        <f t="shared" si="84"/>
        <v>0</v>
      </c>
      <c r="I1084" s="210"/>
      <c r="J1084" s="197"/>
      <c r="K1084" s="196"/>
    </row>
    <row r="1085" spans="1:11">
      <c r="A1085" s="196"/>
      <c r="B1085" s="211" t="str">
        <f t="shared" si="85"/>
        <v/>
      </c>
      <c r="C1085" s="207">
        <f t="shared" si="86"/>
        <v>0</v>
      </c>
      <c r="D1085" s="207">
        <f>IF(C1085=0,0,IF($E$15="",IF(C1085*#REF!&lt;#REF!,#REF!,C1085*#REF!),$E$15))</f>
        <v>0</v>
      </c>
      <c r="E1085" s="207">
        <f t="shared" si="82"/>
        <v>0</v>
      </c>
      <c r="F1085" s="208"/>
      <c r="G1085" s="207">
        <f t="shared" si="83"/>
        <v>0</v>
      </c>
      <c r="H1085" s="209">
        <f t="shared" si="84"/>
        <v>0</v>
      </c>
      <c r="I1085" s="210"/>
      <c r="J1085" s="197"/>
      <c r="K1085" s="196"/>
    </row>
    <row r="1086" spans="1:11">
      <c r="A1086" s="196"/>
      <c r="B1086" s="211" t="str">
        <f t="shared" si="85"/>
        <v/>
      </c>
      <c r="C1086" s="207">
        <f t="shared" si="86"/>
        <v>0</v>
      </c>
      <c r="D1086" s="207">
        <f>IF(C1086=0,0,IF($E$15="",IF(C1086*#REF!&lt;#REF!,#REF!,C1086*#REF!),$E$15))</f>
        <v>0</v>
      </c>
      <c r="E1086" s="207">
        <f t="shared" si="82"/>
        <v>0</v>
      </c>
      <c r="F1086" s="208"/>
      <c r="G1086" s="207">
        <f t="shared" si="83"/>
        <v>0</v>
      </c>
      <c r="H1086" s="209">
        <f t="shared" si="84"/>
        <v>0</v>
      </c>
      <c r="I1086" s="210"/>
      <c r="J1086" s="197"/>
      <c r="K1086" s="196"/>
    </row>
    <row r="1087" spans="1:11">
      <c r="A1087" s="196"/>
      <c r="B1087" s="211" t="str">
        <f t="shared" si="85"/>
        <v/>
      </c>
      <c r="C1087" s="207">
        <f t="shared" si="86"/>
        <v>0</v>
      </c>
      <c r="D1087" s="207">
        <f>IF(C1087=0,0,IF($E$15="",IF(C1087*#REF!&lt;#REF!,#REF!,C1087*#REF!),$E$15))</f>
        <v>0</v>
      </c>
      <c r="E1087" s="207">
        <f t="shared" si="82"/>
        <v>0</v>
      </c>
      <c r="F1087" s="208"/>
      <c r="G1087" s="207">
        <f t="shared" si="83"/>
        <v>0</v>
      </c>
      <c r="H1087" s="209">
        <f t="shared" si="84"/>
        <v>0</v>
      </c>
      <c r="I1087" s="210"/>
      <c r="J1087" s="197"/>
      <c r="K1087" s="196"/>
    </row>
    <row r="1088" spans="1:11">
      <c r="A1088" s="196"/>
      <c r="B1088" s="211" t="str">
        <f t="shared" si="85"/>
        <v/>
      </c>
      <c r="C1088" s="207">
        <f t="shared" si="86"/>
        <v>0</v>
      </c>
      <c r="D1088" s="207">
        <f>IF(C1088=0,0,IF($E$15="",IF(C1088*#REF!&lt;#REF!,#REF!,C1088*#REF!),$E$15))</f>
        <v>0</v>
      </c>
      <c r="E1088" s="207">
        <f t="shared" si="82"/>
        <v>0</v>
      </c>
      <c r="F1088" s="208"/>
      <c r="G1088" s="207">
        <f t="shared" si="83"/>
        <v>0</v>
      </c>
      <c r="H1088" s="209">
        <f t="shared" si="84"/>
        <v>0</v>
      </c>
      <c r="I1088" s="210"/>
      <c r="J1088" s="197"/>
      <c r="K1088" s="196"/>
    </row>
    <row r="1089" spans="1:11">
      <c r="A1089" s="196"/>
      <c r="B1089" s="211" t="str">
        <f t="shared" si="85"/>
        <v/>
      </c>
      <c r="C1089" s="207">
        <f t="shared" si="86"/>
        <v>0</v>
      </c>
      <c r="D1089" s="207">
        <f>IF(C1089=0,0,IF($E$15="",IF(C1089*#REF!&lt;#REF!,#REF!,C1089*#REF!),$E$15))</f>
        <v>0</v>
      </c>
      <c r="E1089" s="207">
        <f t="shared" si="82"/>
        <v>0</v>
      </c>
      <c r="F1089" s="208"/>
      <c r="G1089" s="207">
        <f t="shared" si="83"/>
        <v>0</v>
      </c>
      <c r="H1089" s="209">
        <f t="shared" si="84"/>
        <v>0</v>
      </c>
      <c r="I1089" s="210"/>
      <c r="J1089" s="197"/>
      <c r="K1089" s="196"/>
    </row>
    <row r="1090" spans="1:11">
      <c r="A1090" s="196"/>
      <c r="B1090" s="211" t="str">
        <f t="shared" si="85"/>
        <v/>
      </c>
      <c r="C1090" s="207">
        <f t="shared" si="86"/>
        <v>0</v>
      </c>
      <c r="D1090" s="207">
        <f>IF(C1090=0,0,IF($E$15="",IF(C1090*#REF!&lt;#REF!,#REF!,C1090*#REF!),$E$15))</f>
        <v>0</v>
      </c>
      <c r="E1090" s="207">
        <f t="shared" si="82"/>
        <v>0</v>
      </c>
      <c r="F1090" s="208"/>
      <c r="G1090" s="207">
        <f t="shared" si="83"/>
        <v>0</v>
      </c>
      <c r="H1090" s="209">
        <f t="shared" si="84"/>
        <v>0</v>
      </c>
      <c r="I1090" s="210"/>
      <c r="J1090" s="197"/>
      <c r="K1090" s="196"/>
    </row>
    <row r="1091" spans="1:11">
      <c r="A1091" s="196"/>
      <c r="B1091" s="211" t="str">
        <f t="shared" si="85"/>
        <v/>
      </c>
      <c r="C1091" s="207">
        <f t="shared" si="86"/>
        <v>0</v>
      </c>
      <c r="D1091" s="207">
        <f>IF(C1091=0,0,IF($E$15="",IF(C1091*#REF!&lt;#REF!,#REF!,C1091*#REF!),$E$15))</f>
        <v>0</v>
      </c>
      <c r="E1091" s="207">
        <f t="shared" si="82"/>
        <v>0</v>
      </c>
      <c r="F1091" s="208"/>
      <c r="G1091" s="207">
        <f t="shared" si="83"/>
        <v>0</v>
      </c>
      <c r="H1091" s="209">
        <f t="shared" si="84"/>
        <v>0</v>
      </c>
      <c r="I1091" s="210"/>
      <c r="J1091" s="197"/>
      <c r="K1091" s="196"/>
    </row>
    <row r="1092" spans="1:11">
      <c r="A1092" s="196"/>
      <c r="B1092" s="211" t="str">
        <f t="shared" si="85"/>
        <v/>
      </c>
      <c r="C1092" s="207">
        <f t="shared" si="86"/>
        <v>0</v>
      </c>
      <c r="D1092" s="207">
        <f>IF(C1092=0,0,IF($E$15="",IF(C1092*#REF!&lt;#REF!,#REF!,C1092*#REF!),$E$15))</f>
        <v>0</v>
      </c>
      <c r="E1092" s="207">
        <f t="shared" si="82"/>
        <v>0</v>
      </c>
      <c r="F1092" s="208"/>
      <c r="G1092" s="207">
        <f t="shared" si="83"/>
        <v>0</v>
      </c>
      <c r="H1092" s="209">
        <f t="shared" si="84"/>
        <v>0</v>
      </c>
      <c r="I1092" s="210"/>
      <c r="J1092" s="197"/>
      <c r="K1092" s="196"/>
    </row>
    <row r="1093" spans="1:11">
      <c r="A1093" s="196"/>
      <c r="B1093" s="211" t="str">
        <f t="shared" si="85"/>
        <v/>
      </c>
      <c r="C1093" s="207">
        <f t="shared" si="86"/>
        <v>0</v>
      </c>
      <c r="D1093" s="207">
        <f>IF(C1093=0,0,IF($E$15="",IF(C1093*#REF!&lt;#REF!,#REF!,C1093*#REF!),$E$15))</f>
        <v>0</v>
      </c>
      <c r="E1093" s="207">
        <f t="shared" si="82"/>
        <v>0</v>
      </c>
      <c r="F1093" s="208"/>
      <c r="G1093" s="207">
        <f t="shared" si="83"/>
        <v>0</v>
      </c>
      <c r="H1093" s="209">
        <f t="shared" si="84"/>
        <v>0</v>
      </c>
      <c r="I1093" s="210"/>
      <c r="J1093" s="197"/>
      <c r="K1093" s="196"/>
    </row>
    <row r="1094" spans="1:11">
      <c r="A1094" s="196"/>
      <c r="B1094" s="211" t="str">
        <f t="shared" si="85"/>
        <v/>
      </c>
      <c r="C1094" s="207">
        <f t="shared" si="86"/>
        <v>0</v>
      </c>
      <c r="D1094" s="207">
        <f>IF(C1094=0,0,IF($E$15="",IF(C1094*#REF!&lt;#REF!,#REF!,C1094*#REF!),$E$15))</f>
        <v>0</v>
      </c>
      <c r="E1094" s="207">
        <f t="shared" si="82"/>
        <v>0</v>
      </c>
      <c r="F1094" s="208"/>
      <c r="G1094" s="207">
        <f t="shared" si="83"/>
        <v>0</v>
      </c>
      <c r="H1094" s="209">
        <f t="shared" si="84"/>
        <v>0</v>
      </c>
      <c r="I1094" s="210"/>
      <c r="J1094" s="197"/>
      <c r="K1094" s="196"/>
    </row>
    <row r="1095" spans="1:11">
      <c r="A1095" s="196"/>
      <c r="B1095" s="211" t="str">
        <f t="shared" si="85"/>
        <v/>
      </c>
      <c r="C1095" s="207">
        <f t="shared" si="86"/>
        <v>0</v>
      </c>
      <c r="D1095" s="207">
        <f>IF(C1095=0,0,IF($E$15="",IF(C1095*#REF!&lt;#REF!,#REF!,C1095*#REF!),$E$15))</f>
        <v>0</v>
      </c>
      <c r="E1095" s="207">
        <f t="shared" si="82"/>
        <v>0</v>
      </c>
      <c r="F1095" s="208"/>
      <c r="G1095" s="207">
        <f t="shared" si="83"/>
        <v>0</v>
      </c>
      <c r="H1095" s="209">
        <f t="shared" si="84"/>
        <v>0</v>
      </c>
      <c r="I1095" s="210"/>
      <c r="J1095" s="197"/>
      <c r="K1095" s="196"/>
    </row>
    <row r="1096" spans="1:11">
      <c r="A1096" s="196"/>
      <c r="B1096" s="211" t="str">
        <f t="shared" si="85"/>
        <v/>
      </c>
      <c r="C1096" s="207">
        <f t="shared" si="86"/>
        <v>0</v>
      </c>
      <c r="D1096" s="207">
        <f>IF(C1096=0,0,IF($E$15="",IF(C1096*#REF!&lt;#REF!,#REF!,C1096*#REF!),$E$15))</f>
        <v>0</v>
      </c>
      <c r="E1096" s="207">
        <f t="shared" si="82"/>
        <v>0</v>
      </c>
      <c r="F1096" s="208"/>
      <c r="G1096" s="207">
        <f t="shared" si="83"/>
        <v>0</v>
      </c>
      <c r="H1096" s="209">
        <f t="shared" si="84"/>
        <v>0</v>
      </c>
      <c r="I1096" s="210"/>
      <c r="J1096" s="197"/>
      <c r="K1096" s="196"/>
    </row>
    <row r="1097" spans="1:11">
      <c r="A1097" s="196"/>
      <c r="B1097" s="211" t="str">
        <f t="shared" si="85"/>
        <v/>
      </c>
      <c r="C1097" s="207">
        <f t="shared" si="86"/>
        <v>0</v>
      </c>
      <c r="D1097" s="207">
        <f>IF(C1097=0,0,IF($E$15="",IF(C1097*#REF!&lt;#REF!,#REF!,C1097*#REF!),$E$15))</f>
        <v>0</v>
      </c>
      <c r="E1097" s="207">
        <f t="shared" si="82"/>
        <v>0</v>
      </c>
      <c r="F1097" s="208"/>
      <c r="G1097" s="207">
        <f t="shared" si="83"/>
        <v>0</v>
      </c>
      <c r="H1097" s="209">
        <f t="shared" si="84"/>
        <v>0</v>
      </c>
      <c r="I1097" s="210"/>
      <c r="J1097" s="197"/>
      <c r="K1097" s="196"/>
    </row>
    <row r="1098" spans="1:11">
      <c r="A1098" s="196"/>
      <c r="B1098" s="211" t="str">
        <f t="shared" si="85"/>
        <v/>
      </c>
      <c r="C1098" s="207">
        <f t="shared" si="86"/>
        <v>0</v>
      </c>
      <c r="D1098" s="207">
        <f>IF(C1098=0,0,IF($E$15="",IF(C1098*#REF!&lt;#REF!,#REF!,C1098*#REF!),$E$15))</f>
        <v>0</v>
      </c>
      <c r="E1098" s="207">
        <f t="shared" si="82"/>
        <v>0</v>
      </c>
      <c r="F1098" s="208"/>
      <c r="G1098" s="207">
        <f t="shared" si="83"/>
        <v>0</v>
      </c>
      <c r="H1098" s="209">
        <f t="shared" si="84"/>
        <v>0</v>
      </c>
      <c r="I1098" s="210"/>
      <c r="J1098" s="197"/>
      <c r="K1098" s="196"/>
    </row>
    <row r="1099" spans="1:11">
      <c r="A1099" s="196"/>
      <c r="B1099" s="211" t="str">
        <f t="shared" si="85"/>
        <v/>
      </c>
      <c r="C1099" s="207">
        <f t="shared" si="86"/>
        <v>0</v>
      </c>
      <c r="D1099" s="207">
        <f>IF(C1099=0,0,IF($E$15="",IF(C1099*#REF!&lt;#REF!,#REF!,C1099*#REF!),$E$15))</f>
        <v>0</v>
      </c>
      <c r="E1099" s="207">
        <f t="shared" si="82"/>
        <v>0</v>
      </c>
      <c r="F1099" s="208"/>
      <c r="G1099" s="207">
        <f t="shared" si="83"/>
        <v>0</v>
      </c>
      <c r="H1099" s="209">
        <f t="shared" si="84"/>
        <v>0</v>
      </c>
      <c r="I1099" s="210"/>
      <c r="J1099" s="197"/>
      <c r="K1099" s="196"/>
    </row>
    <row r="1100" spans="1:11">
      <c r="A1100" s="196"/>
      <c r="B1100" s="211" t="str">
        <f t="shared" si="85"/>
        <v/>
      </c>
      <c r="C1100" s="207">
        <f t="shared" si="86"/>
        <v>0</v>
      </c>
      <c r="D1100" s="207">
        <f>IF(C1100=0,0,IF($E$15="",IF(C1100*#REF!&lt;#REF!,#REF!,C1100*#REF!),$E$15))</f>
        <v>0</v>
      </c>
      <c r="E1100" s="207">
        <f t="shared" si="82"/>
        <v>0</v>
      </c>
      <c r="F1100" s="208"/>
      <c r="G1100" s="207">
        <f t="shared" si="83"/>
        <v>0</v>
      </c>
      <c r="H1100" s="209">
        <f t="shared" si="84"/>
        <v>0</v>
      </c>
      <c r="I1100" s="210"/>
      <c r="J1100" s="197"/>
      <c r="K1100" s="196"/>
    </row>
    <row r="1101" spans="1:11">
      <c r="A1101" s="196"/>
      <c r="B1101" s="211" t="str">
        <f t="shared" si="85"/>
        <v/>
      </c>
      <c r="C1101" s="207">
        <f t="shared" si="86"/>
        <v>0</v>
      </c>
      <c r="D1101" s="207">
        <f>IF(C1101=0,0,IF($E$15="",IF(C1101*#REF!&lt;#REF!,#REF!,C1101*#REF!),$E$15))</f>
        <v>0</v>
      </c>
      <c r="E1101" s="207">
        <f t="shared" si="82"/>
        <v>0</v>
      </c>
      <c r="F1101" s="208"/>
      <c r="G1101" s="207">
        <f t="shared" si="83"/>
        <v>0</v>
      </c>
      <c r="H1101" s="209">
        <f t="shared" si="84"/>
        <v>0</v>
      </c>
      <c r="I1101" s="210"/>
      <c r="J1101" s="197"/>
      <c r="K1101" s="196"/>
    </row>
    <row r="1102" spans="1:11">
      <c r="A1102" s="196"/>
      <c r="B1102" s="211" t="str">
        <f t="shared" si="85"/>
        <v/>
      </c>
      <c r="C1102" s="207">
        <f t="shared" si="86"/>
        <v>0</v>
      </c>
      <c r="D1102" s="207">
        <f>IF(C1102=0,0,IF($E$15="",IF(C1102*#REF!&lt;#REF!,#REF!,C1102*#REF!),$E$15))</f>
        <v>0</v>
      </c>
      <c r="E1102" s="207">
        <f t="shared" si="82"/>
        <v>0</v>
      </c>
      <c r="F1102" s="208"/>
      <c r="G1102" s="207">
        <f t="shared" si="83"/>
        <v>0</v>
      </c>
      <c r="H1102" s="209">
        <f t="shared" si="84"/>
        <v>0</v>
      </c>
      <c r="I1102" s="210"/>
      <c r="J1102" s="197"/>
      <c r="K1102" s="196"/>
    </row>
    <row r="1103" spans="1:11">
      <c r="A1103" s="196"/>
      <c r="B1103" s="211" t="str">
        <f t="shared" si="85"/>
        <v/>
      </c>
      <c r="C1103" s="207">
        <f t="shared" si="86"/>
        <v>0</v>
      </c>
      <c r="D1103" s="207">
        <f>IF(C1103=0,0,IF($E$15="",IF(C1103*#REF!&lt;#REF!,#REF!,C1103*#REF!),$E$15))</f>
        <v>0</v>
      </c>
      <c r="E1103" s="207">
        <f t="shared" si="82"/>
        <v>0</v>
      </c>
      <c r="F1103" s="208"/>
      <c r="G1103" s="207">
        <f t="shared" si="83"/>
        <v>0</v>
      </c>
      <c r="H1103" s="209">
        <f t="shared" si="84"/>
        <v>0</v>
      </c>
      <c r="I1103" s="210"/>
      <c r="J1103" s="197"/>
      <c r="K1103" s="196"/>
    </row>
    <row r="1104" spans="1:11">
      <c r="A1104" s="196"/>
      <c r="B1104" s="211" t="str">
        <f t="shared" si="85"/>
        <v/>
      </c>
      <c r="C1104" s="207">
        <f t="shared" si="86"/>
        <v>0</v>
      </c>
      <c r="D1104" s="207">
        <f>IF(C1104=0,0,IF($E$15="",IF(C1104*#REF!&lt;#REF!,#REF!,C1104*#REF!),$E$15))</f>
        <v>0</v>
      </c>
      <c r="E1104" s="207">
        <f t="shared" si="82"/>
        <v>0</v>
      </c>
      <c r="F1104" s="208"/>
      <c r="G1104" s="207">
        <f t="shared" si="83"/>
        <v>0</v>
      </c>
      <c r="H1104" s="209">
        <f t="shared" si="84"/>
        <v>0</v>
      </c>
      <c r="I1104" s="210"/>
      <c r="J1104" s="197"/>
      <c r="K1104" s="196"/>
    </row>
    <row r="1105" spans="1:13">
      <c r="A1105" s="196"/>
      <c r="B1105" s="211" t="str">
        <f t="shared" si="85"/>
        <v/>
      </c>
      <c r="C1105" s="207">
        <f t="shared" si="86"/>
        <v>0</v>
      </c>
      <c r="D1105" s="207">
        <f>IF(C1105=0,0,IF($E$15="",IF(C1105*#REF!&lt;#REF!,#REF!,C1105*#REF!),$E$15))</f>
        <v>0</v>
      </c>
      <c r="E1105" s="207">
        <f t="shared" si="82"/>
        <v>0</v>
      </c>
      <c r="F1105" s="208"/>
      <c r="G1105" s="207">
        <f t="shared" si="83"/>
        <v>0</v>
      </c>
      <c r="H1105" s="209">
        <f t="shared" si="84"/>
        <v>0</v>
      </c>
      <c r="I1105" s="210"/>
      <c r="J1105" s="197"/>
      <c r="K1105" s="196"/>
    </row>
    <row r="1106" spans="1:13">
      <c r="A1106" s="196"/>
      <c r="B1106" s="211" t="str">
        <f t="shared" si="85"/>
        <v/>
      </c>
      <c r="C1106" s="207">
        <f t="shared" si="86"/>
        <v>0</v>
      </c>
      <c r="D1106" s="207">
        <f>IF(C1106=0,0,IF($E$15="",IF(C1106*#REF!&lt;#REF!,#REF!,C1106*#REF!),$E$15))</f>
        <v>0</v>
      </c>
      <c r="E1106" s="207">
        <f t="shared" si="82"/>
        <v>0</v>
      </c>
      <c r="F1106" s="208"/>
      <c r="G1106" s="207">
        <f t="shared" si="83"/>
        <v>0</v>
      </c>
      <c r="H1106" s="209">
        <f t="shared" si="84"/>
        <v>0</v>
      </c>
      <c r="I1106" s="210"/>
      <c r="J1106" s="197"/>
      <c r="K1106" s="196"/>
    </row>
    <row r="1107" spans="1:13">
      <c r="A1107" s="196"/>
      <c r="B1107" s="211" t="str">
        <f t="shared" si="85"/>
        <v/>
      </c>
      <c r="C1107" s="207">
        <f t="shared" si="86"/>
        <v>0</v>
      </c>
      <c r="D1107" s="207">
        <f>IF(C1107=0,0,IF($E$15="",IF(C1107*#REF!&lt;#REF!,#REF!,C1107*#REF!),$E$15))</f>
        <v>0</v>
      </c>
      <c r="E1107" s="207">
        <f t="shared" si="82"/>
        <v>0</v>
      </c>
      <c r="F1107" s="208"/>
      <c r="G1107" s="207">
        <f t="shared" si="83"/>
        <v>0</v>
      </c>
      <c r="H1107" s="209">
        <f t="shared" si="84"/>
        <v>0</v>
      </c>
      <c r="I1107" s="210"/>
      <c r="J1107" s="197"/>
      <c r="K1107" s="196"/>
    </row>
    <row r="1108" spans="1:13">
      <c r="A1108" s="196"/>
      <c r="B1108" s="211" t="str">
        <f t="shared" si="85"/>
        <v/>
      </c>
      <c r="C1108" s="207">
        <f t="shared" si="86"/>
        <v>0</v>
      </c>
      <c r="D1108" s="207">
        <f>IF(C1108=0,0,IF($E$15="",IF(C1108*#REF!&lt;#REF!,#REF!,C1108*#REF!),$E$15))</f>
        <v>0</v>
      </c>
      <c r="E1108" s="207">
        <f t="shared" si="82"/>
        <v>0</v>
      </c>
      <c r="F1108" s="208"/>
      <c r="G1108" s="207">
        <f t="shared" si="83"/>
        <v>0</v>
      </c>
      <c r="H1108" s="209">
        <f t="shared" si="84"/>
        <v>0</v>
      </c>
      <c r="I1108" s="210"/>
      <c r="J1108" s="197"/>
      <c r="K1108" s="196"/>
    </row>
    <row r="1109" spans="1:13">
      <c r="A1109" s="196"/>
      <c r="B1109" s="211" t="str">
        <f t="shared" si="85"/>
        <v/>
      </c>
      <c r="C1109" s="207">
        <f t="shared" si="86"/>
        <v>0</v>
      </c>
      <c r="D1109" s="207">
        <f>IF(C1109=0,0,IF($E$15="",IF(C1109*#REF!&lt;#REF!,#REF!,C1109*#REF!),$E$15))</f>
        <v>0</v>
      </c>
      <c r="E1109" s="207">
        <f t="shared" si="82"/>
        <v>0</v>
      </c>
      <c r="F1109" s="208"/>
      <c r="G1109" s="207">
        <f t="shared" si="83"/>
        <v>0</v>
      </c>
      <c r="H1109" s="209">
        <f t="shared" si="84"/>
        <v>0</v>
      </c>
      <c r="I1109" s="210"/>
      <c r="J1109" s="197"/>
      <c r="K1109" s="196"/>
    </row>
    <row r="1110" spans="1:13">
      <c r="A1110" s="196"/>
      <c r="B1110" s="211" t="str">
        <f t="shared" si="85"/>
        <v/>
      </c>
      <c r="C1110" s="207">
        <f t="shared" si="86"/>
        <v>0</v>
      </c>
      <c r="D1110" s="207">
        <f>IF(C1110=0,0,IF($E$15="",IF(C1110*#REF!&lt;#REF!,#REF!,C1110*#REF!),$E$15))</f>
        <v>0</v>
      </c>
      <c r="E1110" s="207">
        <f>C1110*$E$11/12</f>
        <v>0</v>
      </c>
      <c r="F1110" s="208"/>
      <c r="G1110" s="207">
        <f>IF(C1110=0,0,D1110-E1110)</f>
        <v>0</v>
      </c>
      <c r="H1110" s="209">
        <f>IF(C1110-G1110&lt;0,0,C1110-G1110)</f>
        <v>0</v>
      </c>
      <c r="I1110" s="210"/>
      <c r="J1110" s="197"/>
      <c r="K1110" s="196"/>
    </row>
    <row r="1111" spans="1:13">
      <c r="A1111" s="196"/>
      <c r="B1111" s="211" t="str">
        <f t="shared" si="85"/>
        <v/>
      </c>
      <c r="C1111" s="207">
        <f t="shared" si="86"/>
        <v>0</v>
      </c>
      <c r="D1111" s="207">
        <f>IF(C1111=0,0,IF($E$15="",IF(C1111*#REF!&lt;#REF!,#REF!,C1111*#REF!),$E$15))</f>
        <v>0</v>
      </c>
      <c r="E1111" s="207">
        <f>C1111*$E$11/12</f>
        <v>0</v>
      </c>
      <c r="F1111" s="208"/>
      <c r="G1111" s="207">
        <f>IF(C1111=0,0,D1111-E1111)</f>
        <v>0</v>
      </c>
      <c r="H1111" s="209">
        <f>IF(C1111-G1111&lt;0,0,C1111-G1111)</f>
        <v>0</v>
      </c>
      <c r="I1111" s="210"/>
      <c r="J1111" s="197"/>
      <c r="K1111" s="196"/>
    </row>
    <row r="1112" spans="1:13">
      <c r="A1112" s="196"/>
      <c r="B1112" s="211" t="str">
        <f t="shared" si="85"/>
        <v/>
      </c>
      <c r="C1112" s="207">
        <f t="shared" si="86"/>
        <v>0</v>
      </c>
      <c r="D1112" s="207">
        <f>IF(C1112=0,0,IF($E$15="",IF(C1112*#REF!&lt;#REF!,#REF!,C1112*#REF!),$E$15))</f>
        <v>0</v>
      </c>
      <c r="E1112" s="207">
        <f>C1112*$E$11/12</f>
        <v>0</v>
      </c>
      <c r="F1112" s="208"/>
      <c r="G1112" s="207">
        <f>IF(C1112=0,0,D1112-E1112)</f>
        <v>0</v>
      </c>
      <c r="H1112" s="209">
        <f>IF(C1112-G1112&lt;0,0,C1112-G1112)</f>
        <v>0</v>
      </c>
      <c r="I1112" s="210"/>
      <c r="J1112" s="197"/>
      <c r="K1112" s="196"/>
    </row>
    <row r="1113" spans="1:13">
      <c r="A1113" s="196"/>
      <c r="B1113" s="211" t="str">
        <f t="shared" si="85"/>
        <v/>
      </c>
      <c r="C1113" s="207">
        <f t="shared" si="86"/>
        <v>0</v>
      </c>
      <c r="D1113" s="207">
        <f>IF(C1113=0,0,IF($E$15="",IF(C1113*#REF!&lt;#REF!,#REF!,C1113*#REF!),$E$15))</f>
        <v>0</v>
      </c>
      <c r="E1113" s="207">
        <f>C1113*$E$11/12</f>
        <v>0</v>
      </c>
      <c r="F1113" s="208"/>
      <c r="G1113" s="207">
        <f>IF(C1113=0,0,D1113-E1113)</f>
        <v>0</v>
      </c>
      <c r="H1113" s="209">
        <f>IF(C1113-G1113&lt;0,0,C1113-G1113)</f>
        <v>0</v>
      </c>
      <c r="I1113" s="210"/>
      <c r="J1113" s="197"/>
      <c r="K1113" s="196"/>
    </row>
    <row r="1114" spans="1:13">
      <c r="A1114" s="196"/>
      <c r="B1114" s="213" t="str">
        <f t="shared" si="85"/>
        <v/>
      </c>
      <c r="C1114" s="214">
        <f t="shared" si="86"/>
        <v>0</v>
      </c>
      <c r="D1114" s="214">
        <f>IF(C1114=0,0,IF($E$15="",IF(C1114*#REF!&lt;#REF!,#REF!,C1114*#REF!),$E$15))</f>
        <v>0</v>
      </c>
      <c r="E1114" s="214">
        <f>C1114*$E$11/12</f>
        <v>0</v>
      </c>
      <c r="F1114" s="215"/>
      <c r="G1114" s="214">
        <f>IF(C1114=0,0,D1114-E1114)</f>
        <v>0</v>
      </c>
      <c r="H1114" s="216">
        <f>IF(C1114-G1114&lt;0,0,C1114-G1114)</f>
        <v>0</v>
      </c>
      <c r="I1114" s="210"/>
      <c r="J1114" s="197"/>
      <c r="K1114" s="196"/>
    </row>
    <row r="1115" spans="1:13">
      <c r="A1115" s="193"/>
      <c r="B1115" s="141"/>
      <c r="C1115" s="217"/>
      <c r="D1115" s="217"/>
      <c r="E1115" s="217"/>
      <c r="F1115" s="141"/>
      <c r="G1115" s="217"/>
      <c r="H1115" s="217"/>
      <c r="I1115" s="141"/>
      <c r="J1115" s="141"/>
      <c r="K1115" s="194"/>
    </row>
    <row r="1116" spans="1:13">
      <c r="A1116" s="218"/>
      <c r="B1116" s="218"/>
      <c r="C1116" s="219"/>
      <c r="D1116" s="219"/>
      <c r="E1116" s="219"/>
      <c r="F1116" s="218"/>
      <c r="G1116" s="219"/>
      <c r="H1116" s="219"/>
      <c r="I1116" s="218"/>
      <c r="J1116" s="218"/>
      <c r="K1116" s="220"/>
      <c r="L1116" s="197"/>
      <c r="M1116" s="197"/>
    </row>
    <row r="1117" spans="1:13">
      <c r="A1117" s="197"/>
      <c r="B1117" s="197"/>
      <c r="C1117" s="221"/>
      <c r="D1117" s="221"/>
      <c r="E1117" s="221"/>
      <c r="F1117" s="197"/>
      <c r="G1117" s="221"/>
      <c r="H1117" s="221"/>
      <c r="I1117" s="197"/>
      <c r="J1117" s="197"/>
      <c r="K1117" s="197"/>
      <c r="L1117" s="197"/>
      <c r="M1117" s="197"/>
    </row>
    <row r="1118" spans="1:13">
      <c r="A1118" s="197"/>
      <c r="B1118" s="197"/>
      <c r="C1118" s="221"/>
      <c r="D1118" s="221"/>
      <c r="E1118" s="221"/>
      <c r="F1118" s="197"/>
      <c r="G1118" s="221"/>
      <c r="H1118" s="221"/>
      <c r="I1118" s="197"/>
      <c r="J1118" s="197"/>
      <c r="K1118" s="197"/>
      <c r="L1118" s="197"/>
      <c r="M1118" s="197"/>
    </row>
    <row r="1119" spans="1:13">
      <c r="A1119" s="197"/>
      <c r="B1119" s="197"/>
      <c r="C1119" s="221"/>
      <c r="D1119" s="221"/>
      <c r="E1119" s="221"/>
      <c r="F1119" s="197"/>
      <c r="G1119" s="221"/>
      <c r="H1119" s="221"/>
      <c r="I1119" s="197"/>
      <c r="J1119" s="197"/>
      <c r="K1119" s="197"/>
      <c r="L1119" s="197"/>
      <c r="M1119" s="197"/>
    </row>
    <row r="1120" spans="1:13">
      <c r="A1120" s="197"/>
      <c r="B1120" s="197"/>
      <c r="C1120" s="221"/>
      <c r="D1120" s="221"/>
      <c r="E1120" s="221"/>
      <c r="F1120" s="197"/>
      <c r="G1120" s="221"/>
      <c r="H1120" s="221"/>
      <c r="I1120" s="197"/>
      <c r="J1120" s="197"/>
      <c r="K1120" s="197"/>
      <c r="L1120" s="197"/>
      <c r="M1120" s="197"/>
    </row>
    <row r="1121" spans="1:13">
      <c r="A1121" s="197"/>
      <c r="B1121" s="197"/>
      <c r="C1121" s="221"/>
      <c r="D1121" s="221"/>
      <c r="E1121" s="221"/>
      <c r="F1121" s="197"/>
      <c r="G1121" s="221"/>
      <c r="H1121" s="221"/>
      <c r="I1121" s="197"/>
      <c r="J1121" s="197"/>
      <c r="K1121" s="197"/>
      <c r="L1121" s="197"/>
      <c r="M1121" s="197"/>
    </row>
    <row r="1122" spans="1:13">
      <c r="A1122" s="197"/>
      <c r="B1122" s="197"/>
      <c r="C1122" s="221"/>
      <c r="D1122" s="221"/>
      <c r="E1122" s="221"/>
      <c r="F1122" s="197"/>
      <c r="G1122" s="221"/>
      <c r="H1122" s="221"/>
      <c r="I1122" s="197"/>
      <c r="J1122" s="197"/>
      <c r="K1122" s="197"/>
      <c r="L1122" s="197"/>
      <c r="M1122" s="197"/>
    </row>
    <row r="1123" spans="1:13">
      <c r="A1123" s="197"/>
      <c r="B1123" s="197"/>
      <c r="C1123" s="221"/>
      <c r="D1123" s="221"/>
      <c r="E1123" s="221"/>
      <c r="F1123" s="197"/>
      <c r="G1123" s="221"/>
      <c r="H1123" s="221"/>
      <c r="I1123" s="197"/>
      <c r="J1123" s="197"/>
      <c r="K1123" s="197"/>
      <c r="L1123" s="197"/>
      <c r="M1123" s="197"/>
    </row>
    <row r="1124" spans="1:13">
      <c r="A1124" s="197"/>
      <c r="B1124" s="197"/>
      <c r="C1124" s="221"/>
      <c r="D1124" s="221"/>
      <c r="E1124" s="221"/>
      <c r="F1124" s="197"/>
      <c r="G1124" s="221"/>
      <c r="H1124" s="221"/>
      <c r="I1124" s="197"/>
      <c r="J1124" s="197"/>
      <c r="K1124" s="197"/>
      <c r="L1124" s="197"/>
      <c r="M1124" s="197"/>
    </row>
    <row r="1125" spans="1:13">
      <c r="A1125" s="197"/>
      <c r="B1125" s="197"/>
      <c r="C1125" s="221"/>
      <c r="D1125" s="221"/>
      <c r="E1125" s="221"/>
      <c r="F1125" s="197"/>
      <c r="G1125" s="221"/>
      <c r="H1125" s="221"/>
      <c r="I1125" s="197"/>
      <c r="J1125" s="197"/>
      <c r="K1125" s="197"/>
      <c r="L1125" s="197"/>
      <c r="M1125" s="197"/>
    </row>
    <row r="1126" spans="1:13">
      <c r="A1126" s="197"/>
      <c r="B1126" s="197"/>
      <c r="C1126" s="221"/>
      <c r="D1126" s="221"/>
      <c r="E1126" s="221"/>
      <c r="F1126" s="197"/>
      <c r="G1126" s="221"/>
      <c r="H1126" s="221"/>
      <c r="I1126" s="197"/>
      <c r="J1126" s="197"/>
      <c r="K1126" s="197"/>
      <c r="L1126" s="197"/>
      <c r="M1126" s="197"/>
    </row>
    <row r="1127" spans="1:13">
      <c r="A1127" s="197"/>
      <c r="B1127" s="197"/>
      <c r="C1127" s="221"/>
      <c r="D1127" s="221"/>
      <c r="E1127" s="221"/>
      <c r="F1127" s="197"/>
      <c r="G1127" s="221"/>
      <c r="H1127" s="221"/>
      <c r="I1127" s="197"/>
      <c r="J1127" s="197"/>
      <c r="K1127" s="197"/>
      <c r="L1127" s="197"/>
      <c r="M1127" s="197"/>
    </row>
    <row r="1128" spans="1:13">
      <c r="A1128" s="197"/>
      <c r="B1128" s="197"/>
      <c r="C1128" s="221"/>
      <c r="D1128" s="221"/>
      <c r="E1128" s="221"/>
      <c r="F1128" s="197"/>
      <c r="G1128" s="221"/>
      <c r="H1128" s="221"/>
      <c r="I1128" s="197"/>
      <c r="J1128" s="197"/>
      <c r="K1128" s="197"/>
      <c r="L1128" s="197"/>
      <c r="M1128" s="197"/>
    </row>
    <row r="1129" spans="1:13">
      <c r="A1129" s="197"/>
      <c r="B1129" s="197"/>
      <c r="C1129" s="221"/>
      <c r="D1129" s="221"/>
      <c r="E1129" s="221"/>
      <c r="F1129" s="197"/>
      <c r="G1129" s="221"/>
      <c r="H1129" s="221"/>
      <c r="I1129" s="197"/>
      <c r="J1129" s="197"/>
      <c r="K1129" s="197"/>
      <c r="L1129" s="197"/>
      <c r="M1129" s="197"/>
    </row>
    <row r="1130" spans="1:13">
      <c r="A1130" s="197"/>
      <c r="B1130" s="197"/>
      <c r="C1130" s="221"/>
      <c r="D1130" s="221"/>
      <c r="E1130" s="221"/>
      <c r="F1130" s="197"/>
      <c r="G1130" s="221"/>
      <c r="H1130" s="221"/>
      <c r="I1130" s="197"/>
      <c r="J1130" s="197"/>
      <c r="K1130" s="197"/>
      <c r="L1130" s="197"/>
      <c r="M1130" s="197"/>
    </row>
    <row r="1131" spans="1:13">
      <c r="A1131" s="197"/>
      <c r="B1131" s="197"/>
      <c r="C1131" s="221"/>
      <c r="D1131" s="221"/>
      <c r="E1131" s="221"/>
      <c r="F1131" s="197"/>
      <c r="G1131" s="221"/>
      <c r="H1131" s="221"/>
      <c r="I1131" s="197"/>
      <c r="J1131" s="197"/>
      <c r="K1131" s="197"/>
      <c r="L1131" s="197"/>
      <c r="M1131" s="197"/>
    </row>
    <row r="1132" spans="1:13">
      <c r="A1132" s="197"/>
      <c r="B1132" s="197"/>
      <c r="C1132" s="221"/>
      <c r="D1132" s="221"/>
      <c r="E1132" s="221"/>
      <c r="F1132" s="197"/>
      <c r="G1132" s="221"/>
      <c r="H1132" s="221"/>
      <c r="I1132" s="197"/>
      <c r="J1132" s="197"/>
      <c r="K1132" s="197"/>
      <c r="L1132" s="197"/>
      <c r="M1132" s="197"/>
    </row>
    <row r="1133" spans="1:13">
      <c r="A1133" s="197"/>
      <c r="B1133" s="197"/>
      <c r="C1133" s="221"/>
      <c r="D1133" s="221"/>
      <c r="E1133" s="221"/>
      <c r="F1133" s="197"/>
      <c r="G1133" s="221"/>
      <c r="H1133" s="221"/>
      <c r="I1133" s="197"/>
      <c r="J1133" s="197"/>
      <c r="K1133" s="197"/>
      <c r="L1133" s="197"/>
      <c r="M1133" s="197"/>
    </row>
    <row r="1134" spans="1:13">
      <c r="A1134" s="197"/>
      <c r="B1134" s="197"/>
      <c r="C1134" s="221"/>
      <c r="D1134" s="221"/>
      <c r="E1134" s="221"/>
      <c r="F1134" s="197"/>
      <c r="G1134" s="221"/>
      <c r="H1134" s="221"/>
      <c r="I1134" s="197"/>
      <c r="J1134" s="197"/>
      <c r="K1134" s="197"/>
      <c r="L1134" s="197"/>
      <c r="M1134" s="197"/>
    </row>
    <row r="1135" spans="1:13">
      <c r="A1135" s="197"/>
      <c r="B1135" s="197"/>
      <c r="C1135" s="221"/>
      <c r="D1135" s="221"/>
      <c r="E1135" s="221"/>
      <c r="F1135" s="197"/>
      <c r="G1135" s="221"/>
      <c r="H1135" s="221"/>
      <c r="I1135" s="197"/>
      <c r="J1135" s="197"/>
      <c r="K1135" s="197"/>
      <c r="L1135" s="197"/>
      <c r="M1135" s="197"/>
    </row>
    <row r="1136" spans="1:13">
      <c r="A1136" s="197"/>
      <c r="B1136" s="197"/>
      <c r="C1136" s="221"/>
      <c r="D1136" s="221"/>
      <c r="E1136" s="221"/>
      <c r="F1136" s="197"/>
      <c r="G1136" s="221"/>
      <c r="H1136" s="221"/>
      <c r="I1136" s="197"/>
      <c r="J1136" s="197"/>
      <c r="K1136" s="197"/>
      <c r="L1136" s="197"/>
      <c r="M1136" s="197"/>
    </row>
    <row r="1137" spans="1:13">
      <c r="A1137" s="197"/>
      <c r="B1137" s="197"/>
      <c r="C1137" s="221"/>
      <c r="D1137" s="221"/>
      <c r="E1137" s="221"/>
      <c r="F1137" s="197"/>
      <c r="G1137" s="221"/>
      <c r="H1137" s="221"/>
      <c r="I1137" s="197"/>
      <c r="J1137" s="197"/>
      <c r="K1137" s="197"/>
      <c r="L1137" s="197"/>
      <c r="M1137" s="197"/>
    </row>
    <row r="1138" spans="1:13">
      <c r="A1138" s="197"/>
      <c r="B1138" s="197"/>
      <c r="C1138" s="221"/>
      <c r="D1138" s="221"/>
      <c r="E1138" s="221"/>
      <c r="F1138" s="197"/>
      <c r="G1138" s="221"/>
      <c r="H1138" s="221"/>
      <c r="I1138" s="197"/>
      <c r="J1138" s="197"/>
      <c r="K1138" s="197"/>
      <c r="L1138" s="197"/>
      <c r="M1138" s="197"/>
    </row>
    <row r="1139" spans="1:13">
      <c r="A1139" s="197"/>
      <c r="B1139" s="197"/>
      <c r="C1139" s="221"/>
      <c r="D1139" s="221"/>
      <c r="E1139" s="221"/>
      <c r="F1139" s="197"/>
      <c r="G1139" s="221"/>
      <c r="H1139" s="221"/>
      <c r="I1139" s="197"/>
      <c r="J1139" s="197"/>
      <c r="K1139" s="197"/>
      <c r="L1139" s="197"/>
      <c r="M1139" s="197"/>
    </row>
    <row r="1140" spans="1:13">
      <c r="A1140" s="197"/>
      <c r="B1140" s="197"/>
      <c r="C1140" s="221"/>
      <c r="D1140" s="221"/>
      <c r="E1140" s="221"/>
      <c r="F1140" s="197"/>
      <c r="G1140" s="221"/>
      <c r="H1140" s="221"/>
      <c r="I1140" s="197"/>
      <c r="J1140" s="197"/>
      <c r="K1140" s="197"/>
      <c r="L1140" s="197"/>
      <c r="M1140" s="197"/>
    </row>
    <row r="1141" spans="1:13">
      <c r="A1141" s="197"/>
      <c r="B1141" s="197"/>
      <c r="C1141" s="221"/>
      <c r="D1141" s="221"/>
      <c r="E1141" s="221"/>
      <c r="F1141" s="197"/>
      <c r="G1141" s="221"/>
      <c r="H1141" s="221"/>
      <c r="I1141" s="197"/>
      <c r="J1141" s="197"/>
      <c r="K1141" s="197"/>
      <c r="L1141" s="197"/>
      <c r="M1141" s="197"/>
    </row>
    <row r="1142" spans="1:13">
      <c r="A1142" s="197"/>
      <c r="B1142" s="197"/>
      <c r="C1142" s="221"/>
      <c r="D1142" s="221"/>
      <c r="E1142" s="221"/>
      <c r="F1142" s="197"/>
      <c r="G1142" s="221"/>
      <c r="H1142" s="221"/>
      <c r="I1142" s="197"/>
      <c r="J1142" s="197"/>
      <c r="K1142" s="197"/>
      <c r="L1142" s="197"/>
      <c r="M1142" s="197"/>
    </row>
    <row r="1143" spans="1:13">
      <c r="A1143" s="197"/>
      <c r="B1143" s="197"/>
      <c r="C1143" s="221"/>
      <c r="D1143" s="221"/>
      <c r="E1143" s="221"/>
      <c r="F1143" s="197"/>
      <c r="G1143" s="221"/>
      <c r="H1143" s="221"/>
      <c r="I1143" s="197"/>
      <c r="J1143" s="197"/>
      <c r="K1143" s="197"/>
      <c r="L1143" s="197"/>
      <c r="M1143" s="197"/>
    </row>
    <row r="1144" spans="1:13">
      <c r="A1144" s="197"/>
      <c r="B1144" s="197"/>
      <c r="C1144" s="221"/>
      <c r="D1144" s="221"/>
      <c r="E1144" s="221"/>
      <c r="F1144" s="197"/>
      <c r="G1144" s="221"/>
      <c r="H1144" s="221"/>
      <c r="I1144" s="197"/>
      <c r="J1144" s="197"/>
      <c r="K1144" s="197"/>
      <c r="L1144" s="197"/>
      <c r="M1144" s="197"/>
    </row>
    <row r="1145" spans="1:13">
      <c r="A1145" s="197"/>
      <c r="B1145" s="197"/>
      <c r="C1145" s="221"/>
      <c r="D1145" s="221"/>
      <c r="E1145" s="221"/>
      <c r="F1145" s="197"/>
      <c r="G1145" s="221"/>
      <c r="H1145" s="221"/>
      <c r="I1145" s="197"/>
      <c r="J1145" s="197"/>
      <c r="K1145" s="197"/>
      <c r="L1145" s="197"/>
      <c r="M1145" s="197"/>
    </row>
    <row r="1146" spans="1:13">
      <c r="A1146" s="197"/>
      <c r="B1146" s="197"/>
      <c r="C1146" s="221"/>
      <c r="D1146" s="221"/>
      <c r="E1146" s="221"/>
      <c r="F1146" s="197"/>
      <c r="G1146" s="221"/>
      <c r="H1146" s="221"/>
      <c r="I1146" s="197"/>
      <c r="J1146" s="197"/>
      <c r="K1146" s="197"/>
      <c r="L1146" s="197"/>
      <c r="M1146" s="197"/>
    </row>
    <row r="1147" spans="1:13">
      <c r="A1147" s="197"/>
      <c r="B1147" s="197"/>
      <c r="C1147" s="221"/>
      <c r="D1147" s="221"/>
      <c r="E1147" s="221"/>
      <c r="F1147" s="197"/>
      <c r="G1147" s="221"/>
      <c r="H1147" s="221"/>
      <c r="I1147" s="197"/>
      <c r="J1147" s="197"/>
      <c r="K1147" s="197"/>
      <c r="L1147" s="197"/>
      <c r="M1147" s="197"/>
    </row>
    <row r="1148" spans="1:13">
      <c r="A1148" s="197"/>
      <c r="B1148" s="197"/>
      <c r="C1148" s="221"/>
      <c r="D1148" s="221"/>
      <c r="E1148" s="221"/>
      <c r="F1148" s="197"/>
      <c r="G1148" s="221"/>
      <c r="H1148" s="221"/>
      <c r="I1148" s="197"/>
      <c r="J1148" s="197"/>
      <c r="K1148" s="197"/>
      <c r="L1148" s="197"/>
      <c r="M1148" s="197"/>
    </row>
    <row r="1149" spans="1:13">
      <c r="A1149" s="197"/>
      <c r="B1149" s="197"/>
      <c r="C1149" s="221"/>
      <c r="D1149" s="221"/>
      <c r="E1149" s="221"/>
      <c r="F1149" s="197"/>
      <c r="G1149" s="221"/>
      <c r="H1149" s="221"/>
      <c r="I1149" s="197"/>
      <c r="J1149" s="197"/>
      <c r="K1149" s="197"/>
      <c r="L1149" s="197"/>
      <c r="M1149" s="197"/>
    </row>
    <row r="1150" spans="1:13">
      <c r="A1150" s="197"/>
      <c r="B1150" s="197"/>
      <c r="C1150" s="221"/>
      <c r="D1150" s="221"/>
      <c r="E1150" s="221"/>
      <c r="F1150" s="197"/>
      <c r="G1150" s="221"/>
      <c r="H1150" s="221"/>
      <c r="I1150" s="197"/>
      <c r="J1150" s="197"/>
      <c r="K1150" s="197"/>
      <c r="L1150" s="197"/>
      <c r="M1150" s="197"/>
    </row>
    <row r="1151" spans="1:13">
      <c r="A1151" s="197"/>
      <c r="B1151" s="197"/>
      <c r="C1151" s="221"/>
      <c r="D1151" s="221"/>
      <c r="E1151" s="221"/>
      <c r="F1151" s="197"/>
      <c r="G1151" s="221"/>
      <c r="H1151" s="221"/>
      <c r="I1151" s="197"/>
      <c r="J1151" s="197"/>
      <c r="K1151" s="197"/>
      <c r="L1151" s="197"/>
      <c r="M1151" s="197"/>
    </row>
    <row r="1152" spans="1:13">
      <c r="A1152" s="197"/>
      <c r="B1152" s="197"/>
      <c r="C1152" s="221"/>
      <c r="D1152" s="221"/>
      <c r="E1152" s="221"/>
      <c r="F1152" s="197"/>
      <c r="G1152" s="221"/>
      <c r="H1152" s="221"/>
      <c r="I1152" s="197"/>
      <c r="J1152" s="197"/>
      <c r="K1152" s="197"/>
      <c r="L1152" s="197"/>
      <c r="M1152" s="197"/>
    </row>
    <row r="1153" spans="1:13">
      <c r="A1153" s="197"/>
      <c r="B1153" s="197"/>
      <c r="C1153" s="221"/>
      <c r="D1153" s="221"/>
      <c r="E1153" s="221"/>
      <c r="F1153" s="197"/>
      <c r="G1153" s="221"/>
      <c r="H1153" s="221"/>
      <c r="I1153" s="197"/>
      <c r="J1153" s="197"/>
      <c r="K1153" s="197"/>
      <c r="L1153" s="197"/>
      <c r="M1153" s="197"/>
    </row>
    <row r="1154" spans="1:13">
      <c r="A1154" s="197"/>
      <c r="B1154" s="197"/>
      <c r="C1154" s="221"/>
      <c r="D1154" s="221"/>
      <c r="E1154" s="221"/>
      <c r="F1154" s="197"/>
      <c r="G1154" s="221"/>
      <c r="H1154" s="221"/>
      <c r="I1154" s="197"/>
      <c r="J1154" s="197"/>
      <c r="K1154" s="197"/>
      <c r="L1154" s="197"/>
      <c r="M1154" s="197"/>
    </row>
    <row r="1155" spans="1:13">
      <c r="A1155" s="197"/>
      <c r="B1155" s="197"/>
      <c r="C1155" s="221"/>
      <c r="D1155" s="221"/>
      <c r="E1155" s="221"/>
      <c r="F1155" s="197"/>
      <c r="G1155" s="221"/>
      <c r="H1155" s="221"/>
      <c r="I1155" s="197"/>
      <c r="J1155" s="197"/>
      <c r="K1155" s="197"/>
      <c r="L1155" s="197"/>
      <c r="M1155" s="197"/>
    </row>
    <row r="1156" spans="1:13">
      <c r="A1156" s="197"/>
      <c r="B1156" s="197"/>
      <c r="C1156" s="221"/>
      <c r="D1156" s="221"/>
      <c r="E1156" s="221"/>
      <c r="F1156" s="197"/>
      <c r="G1156" s="221"/>
      <c r="H1156" s="221"/>
      <c r="I1156" s="197"/>
      <c r="J1156" s="197"/>
      <c r="K1156" s="197"/>
      <c r="L1156" s="197"/>
      <c r="M1156" s="197"/>
    </row>
    <row r="1157" spans="1:13">
      <c r="A1157" s="197"/>
      <c r="B1157" s="197"/>
      <c r="C1157" s="221"/>
      <c r="D1157" s="221"/>
      <c r="E1157" s="221"/>
      <c r="F1157" s="197"/>
      <c r="G1157" s="221"/>
      <c r="H1157" s="221"/>
      <c r="I1157" s="197"/>
      <c r="J1157" s="197"/>
      <c r="K1157" s="197"/>
      <c r="L1157" s="197"/>
      <c r="M1157" s="197"/>
    </row>
    <row r="1158" spans="1:13">
      <c r="A1158" s="197"/>
      <c r="B1158" s="197"/>
      <c r="C1158" s="221"/>
      <c r="D1158" s="221"/>
      <c r="E1158" s="221"/>
      <c r="F1158" s="197"/>
      <c r="G1158" s="221"/>
      <c r="H1158" s="221"/>
      <c r="I1158" s="197"/>
      <c r="J1158" s="197"/>
      <c r="K1158" s="197"/>
      <c r="L1158" s="197"/>
      <c r="M1158" s="197"/>
    </row>
    <row r="1159" spans="1:13">
      <c r="A1159" s="197"/>
      <c r="B1159" s="197"/>
      <c r="C1159" s="221"/>
      <c r="D1159" s="221"/>
      <c r="E1159" s="221"/>
      <c r="F1159" s="197"/>
      <c r="G1159" s="221"/>
      <c r="H1159" s="221"/>
      <c r="I1159" s="197"/>
      <c r="J1159" s="197"/>
      <c r="K1159" s="197"/>
      <c r="L1159" s="197"/>
      <c r="M1159" s="197"/>
    </row>
    <row r="1160" spans="1:13">
      <c r="A1160" s="197"/>
      <c r="B1160" s="197"/>
      <c r="C1160" s="221"/>
      <c r="D1160" s="221"/>
      <c r="E1160" s="221"/>
      <c r="F1160" s="197"/>
      <c r="G1160" s="221"/>
      <c r="H1160" s="221"/>
      <c r="I1160" s="197"/>
      <c r="J1160" s="197"/>
      <c r="K1160" s="197"/>
      <c r="L1160" s="197"/>
      <c r="M1160" s="197"/>
    </row>
    <row r="1161" spans="1:13">
      <c r="A1161" s="197"/>
      <c r="B1161" s="197"/>
      <c r="C1161" s="221"/>
      <c r="D1161" s="221"/>
      <c r="E1161" s="221"/>
      <c r="F1161" s="197"/>
      <c r="G1161" s="221"/>
      <c r="H1161" s="221"/>
      <c r="I1161" s="197"/>
      <c r="J1161" s="197"/>
      <c r="K1161" s="197"/>
      <c r="L1161" s="197"/>
      <c r="M1161" s="197"/>
    </row>
    <row r="1162" spans="1:13">
      <c r="A1162" s="197"/>
      <c r="B1162" s="197"/>
      <c r="C1162" s="221"/>
      <c r="D1162" s="221"/>
      <c r="E1162" s="221"/>
      <c r="F1162" s="197"/>
      <c r="G1162" s="221"/>
      <c r="H1162" s="221"/>
      <c r="I1162" s="197"/>
      <c r="J1162" s="197"/>
      <c r="K1162" s="197"/>
      <c r="L1162" s="197"/>
      <c r="M1162" s="197"/>
    </row>
    <row r="1163" spans="1:13">
      <c r="A1163" s="197"/>
      <c r="B1163" s="197"/>
      <c r="C1163" s="221"/>
      <c r="D1163" s="221"/>
      <c r="E1163" s="221"/>
      <c r="F1163" s="197"/>
      <c r="G1163" s="221"/>
      <c r="H1163" s="221"/>
      <c r="I1163" s="197"/>
      <c r="J1163" s="197"/>
      <c r="K1163" s="197"/>
      <c r="L1163" s="197"/>
      <c r="M1163" s="197"/>
    </row>
    <row r="1164" spans="1:13">
      <c r="A1164" s="197"/>
      <c r="B1164" s="197"/>
      <c r="C1164" s="221"/>
      <c r="D1164" s="221"/>
      <c r="E1164" s="221"/>
      <c r="F1164" s="197"/>
      <c r="G1164" s="221"/>
      <c r="H1164" s="221"/>
      <c r="I1164" s="197"/>
      <c r="J1164" s="197"/>
      <c r="K1164" s="197"/>
      <c r="L1164" s="197"/>
      <c r="M1164" s="197"/>
    </row>
    <row r="1165" spans="1:13">
      <c r="A1165" s="197"/>
      <c r="B1165" s="197"/>
      <c r="C1165" s="221"/>
      <c r="D1165" s="221"/>
      <c r="E1165" s="221"/>
      <c r="F1165" s="197"/>
      <c r="G1165" s="221"/>
      <c r="H1165" s="221"/>
      <c r="I1165" s="197"/>
      <c r="J1165" s="197"/>
      <c r="K1165" s="197"/>
      <c r="L1165" s="197"/>
      <c r="M1165" s="197"/>
    </row>
    <row r="1166" spans="1:13">
      <c r="A1166" s="197"/>
      <c r="B1166" s="197"/>
      <c r="C1166" s="221"/>
      <c r="D1166" s="221"/>
      <c r="E1166" s="221"/>
      <c r="F1166" s="197"/>
      <c r="G1166" s="221"/>
      <c r="H1166" s="221"/>
      <c r="I1166" s="197"/>
      <c r="J1166" s="197"/>
      <c r="K1166" s="197"/>
      <c r="L1166" s="197"/>
      <c r="M1166" s="197"/>
    </row>
    <row r="1167" spans="1:13">
      <c r="A1167" s="197"/>
      <c r="B1167" s="197"/>
      <c r="C1167" s="221"/>
      <c r="D1167" s="221"/>
      <c r="E1167" s="221"/>
      <c r="F1167" s="197"/>
      <c r="G1167" s="221"/>
      <c r="H1167" s="221"/>
      <c r="I1167" s="197"/>
      <c r="J1167" s="197"/>
      <c r="K1167" s="197"/>
      <c r="L1167" s="197"/>
      <c r="M1167" s="197"/>
    </row>
    <row r="1168" spans="1:13">
      <c r="A1168" s="197"/>
      <c r="B1168" s="197"/>
      <c r="C1168" s="221"/>
      <c r="D1168" s="221"/>
      <c r="E1168" s="221"/>
      <c r="F1168" s="197"/>
      <c r="G1168" s="221"/>
      <c r="H1168" s="221"/>
      <c r="I1168" s="197"/>
      <c r="J1168" s="197"/>
      <c r="K1168" s="197"/>
      <c r="L1168" s="197"/>
      <c r="M1168" s="197"/>
    </row>
    <row r="1169" spans="1:13">
      <c r="A1169" s="197"/>
      <c r="B1169" s="197"/>
      <c r="C1169" s="221"/>
      <c r="D1169" s="221"/>
      <c r="E1169" s="221"/>
      <c r="F1169" s="197"/>
      <c r="G1169" s="221"/>
      <c r="H1169" s="221"/>
      <c r="I1169" s="197"/>
      <c r="J1169" s="197"/>
      <c r="K1169" s="197"/>
      <c r="L1169" s="197"/>
      <c r="M1169" s="197"/>
    </row>
    <row r="1170" spans="1:13">
      <c r="A1170" s="197"/>
      <c r="B1170" s="197"/>
      <c r="C1170" s="221"/>
      <c r="D1170" s="221"/>
      <c r="E1170" s="221"/>
      <c r="F1170" s="197"/>
      <c r="G1170" s="221"/>
      <c r="H1170" s="221"/>
      <c r="I1170" s="197"/>
      <c r="J1170" s="197"/>
      <c r="K1170" s="197"/>
      <c r="L1170" s="197"/>
      <c r="M1170" s="197"/>
    </row>
    <row r="1171" spans="1:13">
      <c r="A1171" s="197"/>
      <c r="B1171" s="197"/>
      <c r="C1171" s="221"/>
      <c r="D1171" s="221"/>
      <c r="E1171" s="221"/>
      <c r="F1171" s="197"/>
      <c r="G1171" s="221"/>
      <c r="H1171" s="221"/>
      <c r="I1171" s="197"/>
      <c r="J1171" s="197"/>
      <c r="K1171" s="197"/>
      <c r="L1171" s="197"/>
      <c r="M1171" s="197"/>
    </row>
    <row r="1172" spans="1:13">
      <c r="A1172" s="197"/>
      <c r="B1172" s="197"/>
      <c r="C1172" s="221"/>
      <c r="D1172" s="221"/>
      <c r="E1172" s="221"/>
      <c r="F1172" s="197"/>
      <c r="G1172" s="221"/>
      <c r="H1172" s="221"/>
      <c r="I1172" s="197"/>
      <c r="J1172" s="197"/>
      <c r="K1172" s="197"/>
      <c r="L1172" s="197"/>
      <c r="M1172" s="197"/>
    </row>
    <row r="1173" spans="1:13">
      <c r="A1173" s="197"/>
      <c r="B1173" s="197"/>
      <c r="C1173" s="221"/>
      <c r="D1173" s="221"/>
      <c r="E1173" s="221"/>
      <c r="F1173" s="197"/>
      <c r="G1173" s="221"/>
      <c r="H1173" s="221"/>
      <c r="I1173" s="197"/>
      <c r="J1173" s="197"/>
      <c r="K1173" s="197"/>
      <c r="L1173" s="197"/>
      <c r="M1173" s="197"/>
    </row>
    <row r="1174" spans="1:13">
      <c r="A1174" s="197"/>
      <c r="B1174" s="197"/>
      <c r="C1174" s="221"/>
      <c r="D1174" s="221"/>
      <c r="E1174" s="221"/>
      <c r="F1174" s="197"/>
      <c r="G1174" s="221"/>
      <c r="H1174" s="221"/>
      <c r="I1174" s="197"/>
      <c r="J1174" s="197"/>
      <c r="K1174" s="197"/>
      <c r="L1174" s="197"/>
      <c r="M1174" s="197"/>
    </row>
    <row r="1175" spans="1:13">
      <c r="A1175" s="197"/>
      <c r="B1175" s="197"/>
      <c r="C1175" s="221"/>
      <c r="D1175" s="221"/>
      <c r="E1175" s="221"/>
      <c r="F1175" s="197"/>
      <c r="G1175" s="221"/>
      <c r="H1175" s="221"/>
      <c r="I1175" s="197"/>
      <c r="J1175" s="197"/>
      <c r="K1175" s="197"/>
      <c r="L1175" s="197"/>
      <c r="M1175" s="197"/>
    </row>
    <row r="1176" spans="1:13">
      <c r="A1176" s="197"/>
      <c r="B1176" s="197"/>
      <c r="C1176" s="221"/>
      <c r="D1176" s="221"/>
      <c r="E1176" s="221"/>
      <c r="F1176" s="197"/>
      <c r="G1176" s="221"/>
      <c r="H1176" s="221"/>
      <c r="I1176" s="197"/>
      <c r="J1176" s="197"/>
      <c r="K1176" s="197"/>
      <c r="L1176" s="197"/>
      <c r="M1176" s="197"/>
    </row>
    <row r="1177" spans="1:13">
      <c r="A1177" s="197"/>
      <c r="B1177" s="197"/>
      <c r="C1177" s="221"/>
      <c r="D1177" s="221"/>
      <c r="E1177" s="221"/>
      <c r="F1177" s="197"/>
      <c r="G1177" s="221"/>
      <c r="H1177" s="221"/>
      <c r="I1177" s="197"/>
      <c r="J1177" s="197"/>
      <c r="K1177" s="197"/>
      <c r="L1177" s="197"/>
      <c r="M1177" s="197"/>
    </row>
    <row r="1178" spans="1:13">
      <c r="A1178" s="197"/>
      <c r="B1178" s="197"/>
      <c r="C1178" s="221"/>
      <c r="D1178" s="221"/>
      <c r="E1178" s="221"/>
      <c r="F1178" s="197"/>
      <c r="G1178" s="221"/>
      <c r="H1178" s="221"/>
      <c r="I1178" s="197"/>
      <c r="J1178" s="197"/>
      <c r="K1178" s="197"/>
      <c r="L1178" s="197"/>
      <c r="M1178" s="197"/>
    </row>
    <row r="1179" spans="1:13">
      <c r="A1179" s="197"/>
      <c r="B1179" s="197"/>
      <c r="C1179" s="221"/>
      <c r="D1179" s="221"/>
      <c r="E1179" s="221"/>
      <c r="F1179" s="197"/>
      <c r="G1179" s="221"/>
      <c r="H1179" s="221"/>
      <c r="I1179" s="197"/>
      <c r="J1179" s="197"/>
      <c r="K1179" s="197"/>
      <c r="L1179" s="197"/>
      <c r="M1179" s="197"/>
    </row>
    <row r="1180" spans="1:13">
      <c r="A1180" s="197"/>
      <c r="B1180" s="197"/>
      <c r="C1180" s="221"/>
      <c r="D1180" s="221"/>
      <c r="E1180" s="221"/>
      <c r="F1180" s="197"/>
      <c r="G1180" s="221"/>
      <c r="H1180" s="221"/>
      <c r="I1180" s="197"/>
      <c r="J1180" s="197"/>
      <c r="K1180" s="197"/>
      <c r="L1180" s="197"/>
      <c r="M1180" s="197"/>
    </row>
    <row r="1181" spans="1:13">
      <c r="A1181" s="197"/>
      <c r="B1181" s="197"/>
      <c r="C1181" s="221"/>
      <c r="D1181" s="221"/>
      <c r="E1181" s="221"/>
      <c r="F1181" s="197"/>
      <c r="G1181" s="221"/>
      <c r="H1181" s="221"/>
      <c r="I1181" s="197"/>
      <c r="J1181" s="197"/>
      <c r="K1181" s="197"/>
      <c r="L1181" s="197"/>
      <c r="M1181" s="197"/>
    </row>
    <row r="1182" spans="1:13">
      <c r="A1182" s="197"/>
      <c r="B1182" s="197"/>
      <c r="C1182" s="221"/>
      <c r="D1182" s="221"/>
      <c r="E1182" s="221"/>
      <c r="F1182" s="197"/>
      <c r="G1182" s="221"/>
      <c r="H1182" s="221"/>
      <c r="I1182" s="197"/>
      <c r="J1182" s="197"/>
      <c r="K1182" s="197"/>
      <c r="L1182" s="197"/>
      <c r="M1182" s="197"/>
    </row>
    <row r="1183" spans="1:13">
      <c r="A1183" s="197"/>
      <c r="B1183" s="197"/>
      <c r="C1183" s="221"/>
      <c r="D1183" s="221"/>
      <c r="E1183" s="221"/>
      <c r="F1183" s="197"/>
      <c r="G1183" s="221"/>
      <c r="H1183" s="221"/>
      <c r="I1183" s="197"/>
      <c r="J1183" s="197"/>
      <c r="K1183" s="197"/>
      <c r="L1183" s="197"/>
      <c r="M1183" s="197"/>
    </row>
    <row r="1184" spans="1:13">
      <c r="A1184" s="197"/>
      <c r="B1184" s="197"/>
      <c r="C1184" s="221"/>
      <c r="D1184" s="221"/>
      <c r="E1184" s="221"/>
      <c r="F1184" s="197"/>
      <c r="G1184" s="221"/>
      <c r="H1184" s="221"/>
      <c r="I1184" s="197"/>
      <c r="J1184" s="197"/>
      <c r="K1184" s="197"/>
      <c r="L1184" s="197"/>
      <c r="M1184" s="197"/>
    </row>
    <row r="1185" spans="1:13">
      <c r="A1185" s="197"/>
      <c r="B1185" s="197"/>
      <c r="C1185" s="221"/>
      <c r="D1185" s="221"/>
      <c r="E1185" s="221"/>
      <c r="F1185" s="197"/>
      <c r="G1185" s="221"/>
      <c r="H1185" s="221"/>
      <c r="I1185" s="197"/>
      <c r="J1185" s="197"/>
      <c r="K1185" s="197"/>
      <c r="L1185" s="197"/>
      <c r="M1185" s="197"/>
    </row>
    <row r="1186" spans="1:13">
      <c r="A1186" s="197"/>
      <c r="B1186" s="197"/>
      <c r="C1186" s="221"/>
      <c r="D1186" s="221"/>
      <c r="E1186" s="221"/>
      <c r="F1186" s="197"/>
      <c r="G1186" s="221"/>
      <c r="H1186" s="221"/>
      <c r="I1186" s="197"/>
      <c r="J1186" s="197"/>
      <c r="K1186" s="197"/>
      <c r="L1186" s="197"/>
      <c r="M1186" s="197"/>
    </row>
    <row r="1187" spans="1:13">
      <c r="A1187" s="197"/>
      <c r="B1187" s="197"/>
      <c r="C1187" s="221"/>
      <c r="D1187" s="221"/>
      <c r="E1187" s="221"/>
      <c r="F1187" s="197"/>
      <c r="G1187" s="221"/>
      <c r="H1187" s="221"/>
      <c r="I1187" s="197"/>
      <c r="J1187" s="197"/>
      <c r="K1187" s="197"/>
      <c r="L1187" s="197"/>
      <c r="M1187" s="197"/>
    </row>
    <row r="1188" spans="1:13">
      <c r="A1188" s="197"/>
      <c r="B1188" s="197"/>
      <c r="C1188" s="221"/>
      <c r="D1188" s="221"/>
      <c r="E1188" s="221"/>
      <c r="F1188" s="197"/>
      <c r="G1188" s="221"/>
      <c r="H1188" s="221"/>
      <c r="I1188" s="197"/>
      <c r="J1188" s="197"/>
      <c r="K1188" s="197"/>
      <c r="L1188" s="197"/>
      <c r="M1188" s="197"/>
    </row>
    <row r="1189" spans="1:13">
      <c r="A1189" s="197"/>
      <c r="B1189" s="197"/>
      <c r="C1189" s="221"/>
      <c r="D1189" s="221"/>
      <c r="E1189" s="221"/>
      <c r="F1189" s="197"/>
      <c r="G1189" s="221"/>
      <c r="H1189" s="221"/>
      <c r="I1189" s="197"/>
      <c r="J1189" s="197"/>
      <c r="K1189" s="197"/>
      <c r="L1189" s="197"/>
      <c r="M1189" s="197"/>
    </row>
    <row r="1190" spans="1:13">
      <c r="A1190" s="197"/>
      <c r="B1190" s="197"/>
      <c r="C1190" s="221"/>
      <c r="D1190" s="221"/>
      <c r="E1190" s="221"/>
      <c r="F1190" s="197"/>
      <c r="G1190" s="221"/>
      <c r="H1190" s="221"/>
      <c r="I1190" s="197"/>
      <c r="J1190" s="197"/>
      <c r="K1190" s="197"/>
      <c r="L1190" s="197"/>
      <c r="M1190" s="197"/>
    </row>
    <row r="1191" spans="1:13">
      <c r="A1191" s="197"/>
      <c r="B1191" s="197"/>
      <c r="C1191" s="221"/>
      <c r="D1191" s="221"/>
      <c r="E1191" s="221"/>
      <c r="F1191" s="197"/>
      <c r="G1191" s="221"/>
      <c r="H1191" s="221"/>
      <c r="I1191" s="197"/>
      <c r="J1191" s="197"/>
      <c r="K1191" s="197"/>
      <c r="L1191" s="197"/>
      <c r="M1191" s="197"/>
    </row>
    <row r="1192" spans="1:13">
      <c r="A1192" s="197"/>
      <c r="B1192" s="197"/>
      <c r="C1192" s="221"/>
      <c r="D1192" s="221"/>
      <c r="E1192" s="221"/>
      <c r="F1192" s="197"/>
      <c r="G1192" s="221"/>
      <c r="H1192" s="221"/>
      <c r="I1192" s="197"/>
      <c r="J1192" s="197"/>
      <c r="K1192" s="197"/>
      <c r="L1192" s="197"/>
      <c r="M1192" s="197"/>
    </row>
    <row r="1193" spans="1:13">
      <c r="A1193" s="197"/>
      <c r="B1193" s="197"/>
      <c r="C1193" s="221"/>
      <c r="D1193" s="221"/>
      <c r="E1193" s="221"/>
      <c r="F1193" s="197"/>
      <c r="G1193" s="221"/>
      <c r="H1193" s="221"/>
      <c r="I1193" s="197"/>
      <c r="J1193" s="197"/>
      <c r="K1193" s="197"/>
      <c r="L1193" s="197"/>
      <c r="M1193" s="197"/>
    </row>
    <row r="1194" spans="1:13">
      <c r="A1194" s="197"/>
      <c r="B1194" s="197"/>
      <c r="C1194" s="221"/>
      <c r="D1194" s="221"/>
      <c r="E1194" s="221"/>
      <c r="F1194" s="197"/>
      <c r="G1194" s="221"/>
      <c r="H1194" s="221"/>
      <c r="I1194" s="197"/>
      <c r="J1194" s="197"/>
      <c r="K1194" s="197"/>
      <c r="L1194" s="197"/>
      <c r="M1194" s="197"/>
    </row>
    <row r="1195" spans="1:13">
      <c r="A1195" s="197"/>
      <c r="B1195" s="197"/>
      <c r="C1195" s="221"/>
      <c r="D1195" s="221"/>
      <c r="E1195" s="221"/>
      <c r="F1195" s="197"/>
      <c r="G1195" s="221"/>
      <c r="H1195" s="221"/>
      <c r="I1195" s="197"/>
      <c r="J1195" s="197"/>
      <c r="K1195" s="197"/>
      <c r="L1195" s="197"/>
      <c r="M1195" s="197"/>
    </row>
    <row r="1196" spans="1:13">
      <c r="A1196" s="197"/>
      <c r="B1196" s="197"/>
      <c r="C1196" s="221"/>
      <c r="D1196" s="221"/>
      <c r="E1196" s="221"/>
      <c r="F1196" s="197"/>
      <c r="G1196" s="221"/>
      <c r="H1196" s="221"/>
      <c r="I1196" s="197"/>
      <c r="J1196" s="197"/>
      <c r="K1196" s="197"/>
      <c r="L1196" s="197"/>
      <c r="M1196" s="197"/>
    </row>
    <row r="1197" spans="1:13">
      <c r="A1197" s="197"/>
      <c r="B1197" s="197"/>
      <c r="C1197" s="221"/>
      <c r="D1197" s="221"/>
      <c r="E1197" s="221"/>
      <c r="F1197" s="197"/>
      <c r="G1197" s="221"/>
      <c r="H1197" s="221"/>
      <c r="I1197" s="197"/>
      <c r="J1197" s="197"/>
      <c r="K1197" s="197"/>
      <c r="L1197" s="197"/>
      <c r="M1197" s="197"/>
    </row>
    <row r="1198" spans="1:13">
      <c r="A1198" s="197"/>
      <c r="B1198" s="197"/>
      <c r="C1198" s="221"/>
      <c r="D1198" s="221"/>
      <c r="E1198" s="221"/>
      <c r="F1198" s="197"/>
      <c r="G1198" s="221"/>
      <c r="H1198" s="221"/>
      <c r="I1198" s="197"/>
      <c r="J1198" s="197"/>
      <c r="K1198" s="197"/>
      <c r="L1198" s="197"/>
      <c r="M1198" s="197"/>
    </row>
    <row r="1199" spans="1:13">
      <c r="A1199" s="197"/>
      <c r="B1199" s="197"/>
      <c r="C1199" s="221"/>
      <c r="D1199" s="221"/>
      <c r="E1199" s="221"/>
      <c r="F1199" s="197"/>
      <c r="G1199" s="221"/>
      <c r="H1199" s="221"/>
      <c r="I1199" s="197"/>
      <c r="J1199" s="197"/>
      <c r="K1199" s="197"/>
      <c r="L1199" s="197"/>
      <c r="M1199" s="197"/>
    </row>
    <row r="1200" spans="1:13">
      <c r="A1200" s="197"/>
      <c r="B1200" s="197"/>
      <c r="C1200" s="221"/>
      <c r="D1200" s="221"/>
      <c r="E1200" s="221"/>
      <c r="F1200" s="197"/>
      <c r="G1200" s="221"/>
      <c r="H1200" s="221"/>
      <c r="I1200" s="197"/>
      <c r="J1200" s="197"/>
      <c r="K1200" s="197"/>
      <c r="L1200" s="197"/>
      <c r="M1200" s="197"/>
    </row>
    <row r="1201" spans="1:13">
      <c r="A1201" s="197"/>
      <c r="B1201" s="197"/>
      <c r="C1201" s="221"/>
      <c r="D1201" s="221"/>
      <c r="E1201" s="221"/>
      <c r="F1201" s="197"/>
      <c r="G1201" s="221"/>
      <c r="H1201" s="221"/>
      <c r="I1201" s="197"/>
      <c r="J1201" s="197"/>
      <c r="K1201" s="197"/>
      <c r="L1201" s="197"/>
      <c r="M1201" s="197"/>
    </row>
    <row r="1202" spans="1:13">
      <c r="A1202" s="197"/>
      <c r="B1202" s="197"/>
      <c r="C1202" s="221"/>
      <c r="D1202" s="221"/>
      <c r="E1202" s="221"/>
      <c r="F1202" s="197"/>
      <c r="G1202" s="221"/>
      <c r="H1202" s="221"/>
      <c r="I1202" s="197"/>
      <c r="J1202" s="197"/>
      <c r="K1202" s="197"/>
      <c r="L1202" s="197"/>
      <c r="M1202" s="197"/>
    </row>
    <row r="1203" spans="1:13">
      <c r="A1203" s="197"/>
      <c r="B1203" s="197"/>
      <c r="C1203" s="221"/>
      <c r="D1203" s="221"/>
      <c r="E1203" s="221"/>
      <c r="F1203" s="197"/>
      <c r="G1203" s="221"/>
      <c r="H1203" s="221"/>
      <c r="I1203" s="197"/>
      <c r="J1203" s="197"/>
      <c r="K1203" s="197"/>
      <c r="L1203" s="197"/>
      <c r="M1203" s="197"/>
    </row>
    <row r="1204" spans="1:13">
      <c r="A1204" s="197"/>
      <c r="B1204" s="197"/>
      <c r="C1204" s="221"/>
      <c r="D1204" s="221"/>
      <c r="E1204" s="221"/>
      <c r="F1204" s="197"/>
      <c r="G1204" s="221"/>
      <c r="H1204" s="221"/>
      <c r="I1204" s="197"/>
      <c r="J1204" s="197"/>
      <c r="K1204" s="197"/>
      <c r="L1204" s="197"/>
      <c r="M1204" s="197"/>
    </row>
    <row r="1205" spans="1:13">
      <c r="A1205" s="197"/>
      <c r="B1205" s="197"/>
      <c r="C1205" s="221"/>
      <c r="D1205" s="221"/>
      <c r="E1205" s="221"/>
      <c r="F1205" s="197"/>
      <c r="G1205" s="221"/>
      <c r="H1205" s="221"/>
      <c r="I1205" s="197"/>
      <c r="J1205" s="197"/>
      <c r="K1205" s="197"/>
      <c r="L1205" s="197"/>
      <c r="M1205" s="197"/>
    </row>
    <row r="1206" spans="1:13">
      <c r="A1206" s="197"/>
      <c r="B1206" s="197"/>
      <c r="C1206" s="221"/>
      <c r="D1206" s="221"/>
      <c r="E1206" s="221"/>
      <c r="F1206" s="197"/>
      <c r="G1206" s="221"/>
      <c r="H1206" s="221"/>
      <c r="I1206" s="197"/>
      <c r="J1206" s="197"/>
      <c r="K1206" s="197"/>
      <c r="L1206" s="197"/>
      <c r="M1206" s="197"/>
    </row>
    <row r="1207" spans="1:13">
      <c r="A1207" s="197"/>
      <c r="B1207" s="197"/>
      <c r="C1207" s="221"/>
      <c r="D1207" s="221"/>
      <c r="E1207" s="221"/>
      <c r="F1207" s="197"/>
      <c r="G1207" s="221"/>
      <c r="H1207" s="221"/>
      <c r="I1207" s="197"/>
      <c r="J1207" s="197"/>
      <c r="K1207" s="197"/>
      <c r="L1207" s="197"/>
      <c r="M1207" s="197"/>
    </row>
    <row r="1208" spans="1:13">
      <c r="A1208" s="197"/>
      <c r="B1208" s="197"/>
      <c r="C1208" s="221"/>
      <c r="D1208" s="221"/>
      <c r="E1208" s="221"/>
      <c r="F1208" s="197"/>
      <c r="G1208" s="221"/>
      <c r="H1208" s="221"/>
      <c r="I1208" s="197"/>
      <c r="J1208" s="197"/>
      <c r="K1208" s="197"/>
      <c r="L1208" s="197"/>
      <c r="M1208" s="197"/>
    </row>
    <row r="1209" spans="1:13">
      <c r="A1209" s="197"/>
      <c r="B1209" s="197"/>
      <c r="C1209" s="221"/>
      <c r="D1209" s="221"/>
      <c r="E1209" s="221"/>
      <c r="F1209" s="197"/>
      <c r="G1209" s="221"/>
      <c r="H1209" s="221"/>
      <c r="I1209" s="197"/>
      <c r="J1209" s="197"/>
      <c r="K1209" s="197"/>
      <c r="L1209" s="197"/>
      <c r="M1209" s="197"/>
    </row>
    <row r="1210" spans="1:13">
      <c r="A1210" s="197"/>
      <c r="B1210" s="197"/>
      <c r="C1210" s="221"/>
      <c r="D1210" s="221"/>
      <c r="E1210" s="221"/>
      <c r="F1210" s="197"/>
      <c r="G1210" s="221"/>
      <c r="H1210" s="221"/>
      <c r="I1210" s="197"/>
      <c r="J1210" s="197"/>
      <c r="K1210" s="197"/>
      <c r="L1210" s="197"/>
      <c r="M1210" s="197"/>
    </row>
    <row r="1211" spans="1:13">
      <c r="A1211" s="197"/>
      <c r="B1211" s="197"/>
      <c r="C1211" s="221"/>
      <c r="D1211" s="221"/>
      <c r="E1211" s="221"/>
      <c r="F1211" s="197"/>
      <c r="G1211" s="221"/>
      <c r="H1211" s="221"/>
      <c r="I1211" s="197"/>
      <c r="J1211" s="197"/>
      <c r="K1211" s="197"/>
      <c r="L1211" s="197"/>
      <c r="M1211" s="197"/>
    </row>
    <row r="1212" spans="1:13">
      <c r="A1212" s="197"/>
      <c r="B1212" s="197"/>
      <c r="C1212" s="221"/>
      <c r="D1212" s="221"/>
      <c r="E1212" s="221"/>
      <c r="F1212" s="197"/>
      <c r="G1212" s="221"/>
      <c r="H1212" s="221"/>
      <c r="I1212" s="197"/>
      <c r="J1212" s="197"/>
      <c r="K1212" s="197"/>
      <c r="L1212" s="197"/>
      <c r="M1212" s="197"/>
    </row>
    <row r="1213" spans="1:13">
      <c r="A1213" s="197"/>
      <c r="B1213" s="197"/>
      <c r="C1213" s="221"/>
      <c r="D1213" s="221"/>
      <c r="E1213" s="221"/>
      <c r="F1213" s="197"/>
      <c r="G1213" s="221"/>
      <c r="H1213" s="221"/>
      <c r="I1213" s="197"/>
      <c r="J1213" s="197"/>
      <c r="K1213" s="197"/>
      <c r="L1213" s="197"/>
      <c r="M1213" s="197"/>
    </row>
    <row r="1214" spans="1:13">
      <c r="A1214" s="197"/>
      <c r="B1214" s="197"/>
      <c r="C1214" s="221"/>
      <c r="D1214" s="221"/>
      <c r="E1214" s="221"/>
      <c r="F1214" s="197"/>
      <c r="G1214" s="221"/>
      <c r="H1214" s="221"/>
      <c r="I1214" s="197"/>
      <c r="J1214" s="197"/>
      <c r="K1214" s="197"/>
      <c r="L1214" s="197"/>
      <c r="M1214" s="197"/>
    </row>
    <row r="1215" spans="1:13">
      <c r="A1215" s="197"/>
      <c r="B1215" s="197"/>
      <c r="C1215" s="221"/>
      <c r="D1215" s="221"/>
      <c r="E1215" s="221"/>
      <c r="F1215" s="197"/>
      <c r="G1215" s="221"/>
      <c r="H1215" s="221"/>
      <c r="I1215" s="197"/>
      <c r="J1215" s="197"/>
      <c r="K1215" s="197"/>
      <c r="L1215" s="197"/>
      <c r="M1215" s="197"/>
    </row>
    <row r="1216" spans="1:13">
      <c r="A1216" s="197"/>
      <c r="B1216" s="197"/>
      <c r="C1216" s="221"/>
      <c r="D1216" s="221"/>
      <c r="E1216" s="221"/>
      <c r="F1216" s="197"/>
      <c r="G1216" s="221"/>
      <c r="H1216" s="221"/>
      <c r="I1216" s="197"/>
      <c r="J1216" s="197"/>
      <c r="K1216" s="197"/>
      <c r="L1216" s="197"/>
      <c r="M1216" s="197"/>
    </row>
    <row r="1217" spans="1:13">
      <c r="A1217" s="197"/>
      <c r="B1217" s="197"/>
      <c r="C1217" s="221"/>
      <c r="D1217" s="221"/>
      <c r="E1217" s="221"/>
      <c r="F1217" s="197"/>
      <c r="G1217" s="221"/>
      <c r="H1217" s="221"/>
      <c r="I1217" s="197"/>
      <c r="J1217" s="197"/>
      <c r="K1217" s="197"/>
      <c r="L1217" s="197"/>
      <c r="M1217" s="197"/>
    </row>
    <row r="1218" spans="1:13">
      <c r="A1218" s="197"/>
      <c r="B1218" s="197"/>
      <c r="C1218" s="221"/>
      <c r="D1218" s="221"/>
      <c r="E1218" s="221"/>
      <c r="F1218" s="197"/>
      <c r="G1218" s="221"/>
      <c r="H1218" s="221"/>
      <c r="I1218" s="197"/>
      <c r="J1218" s="197"/>
      <c r="K1218" s="197"/>
      <c r="L1218" s="197"/>
      <c r="M1218" s="197"/>
    </row>
    <row r="1219" spans="1:13">
      <c r="A1219" s="197"/>
      <c r="B1219" s="197"/>
      <c r="C1219" s="221"/>
      <c r="D1219" s="221"/>
      <c r="E1219" s="221"/>
      <c r="F1219" s="197"/>
      <c r="G1219" s="221"/>
      <c r="H1219" s="221"/>
      <c r="I1219" s="197"/>
      <c r="J1219" s="197"/>
      <c r="K1219" s="197"/>
      <c r="L1219" s="197"/>
      <c r="M1219" s="197"/>
    </row>
    <row r="1220" spans="1:13">
      <c r="A1220" s="197"/>
      <c r="B1220" s="197"/>
      <c r="C1220" s="221"/>
      <c r="D1220" s="221"/>
      <c r="E1220" s="221"/>
      <c r="F1220" s="197"/>
      <c r="G1220" s="221"/>
      <c r="H1220" s="221"/>
      <c r="I1220" s="197"/>
      <c r="J1220" s="197"/>
      <c r="K1220" s="197"/>
      <c r="L1220" s="197"/>
      <c r="M1220" s="197"/>
    </row>
    <row r="1221" spans="1:13">
      <c r="A1221" s="197"/>
      <c r="B1221" s="197"/>
      <c r="C1221" s="221"/>
      <c r="D1221" s="221"/>
      <c r="E1221" s="221"/>
      <c r="F1221" s="221"/>
      <c r="G1221" s="221"/>
      <c r="H1221" s="221"/>
      <c r="I1221" s="197"/>
      <c r="J1221" s="197"/>
      <c r="K1221" s="197"/>
      <c r="L1221" s="197"/>
      <c r="M1221" s="197"/>
    </row>
    <row r="1222" spans="1:13">
      <c r="A1222" s="197"/>
      <c r="B1222" s="197"/>
      <c r="C1222" s="221"/>
      <c r="D1222" s="221"/>
      <c r="E1222" s="221"/>
      <c r="F1222" s="221"/>
      <c r="G1222" s="221"/>
      <c r="H1222" s="221"/>
      <c r="I1222" s="197"/>
      <c r="J1222" s="197"/>
      <c r="K1222" s="197"/>
      <c r="L1222" s="197"/>
      <c r="M1222" s="197"/>
    </row>
    <row r="1223" spans="1:13">
      <c r="A1223" s="197"/>
      <c r="B1223" s="197"/>
      <c r="C1223" s="221"/>
      <c r="D1223" s="221"/>
      <c r="E1223" s="221"/>
      <c r="F1223" s="221"/>
      <c r="G1223" s="221"/>
      <c r="H1223" s="221"/>
      <c r="I1223" s="197"/>
      <c r="J1223" s="197"/>
      <c r="K1223" s="197"/>
      <c r="L1223" s="197"/>
      <c r="M1223" s="197"/>
    </row>
    <row r="1224" spans="1:13">
      <c r="A1224" s="197"/>
      <c r="B1224" s="197"/>
      <c r="C1224" s="221"/>
      <c r="D1224" s="221"/>
      <c r="E1224" s="221"/>
      <c r="F1224" s="221"/>
      <c r="G1224" s="221"/>
      <c r="H1224" s="221"/>
      <c r="I1224" s="197"/>
      <c r="J1224" s="197"/>
      <c r="K1224" s="197"/>
      <c r="L1224" s="197"/>
      <c r="M1224" s="197"/>
    </row>
    <row r="1225" spans="1:13">
      <c r="A1225" s="197"/>
      <c r="B1225" s="197"/>
      <c r="C1225" s="197"/>
      <c r="D1225" s="197"/>
      <c r="E1225" s="221"/>
      <c r="F1225" s="197"/>
      <c r="G1225" s="197"/>
      <c r="H1225" s="197"/>
      <c r="I1225" s="197"/>
      <c r="J1225" s="197"/>
      <c r="K1225" s="197"/>
      <c r="L1225" s="197"/>
      <c r="M1225" s="197"/>
    </row>
    <row r="1226" spans="1:13">
      <c r="A1226" s="197"/>
      <c r="B1226" s="197"/>
      <c r="C1226" s="197"/>
      <c r="D1226" s="197"/>
      <c r="E1226" s="221"/>
      <c r="F1226" s="197"/>
      <c r="G1226" s="197"/>
      <c r="H1226" s="197"/>
      <c r="I1226" s="197"/>
      <c r="J1226" s="197"/>
      <c r="K1226" s="197"/>
      <c r="L1226" s="197"/>
      <c r="M1226" s="197"/>
    </row>
    <row r="1227" spans="1:13">
      <c r="A1227" s="197"/>
      <c r="B1227" s="197"/>
      <c r="C1227" s="197"/>
      <c r="D1227" s="197"/>
      <c r="E1227" s="221"/>
      <c r="F1227" s="197"/>
      <c r="G1227" s="197"/>
      <c r="H1227" s="197"/>
      <c r="I1227" s="197"/>
      <c r="J1227" s="197"/>
      <c r="K1227" s="197"/>
      <c r="L1227" s="197"/>
      <c r="M1227" s="197"/>
    </row>
    <row r="1228" spans="1:13">
      <c r="A1228" s="197"/>
      <c r="B1228" s="197"/>
      <c r="C1228" s="197"/>
      <c r="D1228" s="197"/>
      <c r="E1228" s="221"/>
      <c r="F1228" s="197"/>
      <c r="G1228" s="197"/>
      <c r="H1228" s="197"/>
      <c r="I1228" s="197"/>
      <c r="J1228" s="197"/>
      <c r="K1228" s="197"/>
      <c r="L1228" s="197"/>
      <c r="M1228" s="197"/>
    </row>
    <row r="1229" spans="1:13">
      <c r="A1229" s="197"/>
      <c r="B1229" s="197"/>
      <c r="C1229" s="197"/>
      <c r="D1229" s="197"/>
      <c r="E1229" s="221"/>
      <c r="F1229" s="197"/>
      <c r="G1229" s="197"/>
      <c r="H1229" s="197"/>
      <c r="I1229" s="197"/>
      <c r="J1229" s="197"/>
      <c r="K1229" s="197"/>
      <c r="L1229" s="197"/>
      <c r="M1229" s="197"/>
    </row>
    <row r="1230" spans="1:13">
      <c r="A1230" s="197"/>
      <c r="B1230" s="197"/>
      <c r="C1230" s="197"/>
      <c r="D1230" s="197"/>
      <c r="E1230" s="221"/>
      <c r="F1230" s="197"/>
      <c r="G1230" s="197"/>
      <c r="H1230" s="197"/>
      <c r="I1230" s="197"/>
      <c r="J1230" s="197"/>
      <c r="K1230" s="197"/>
      <c r="L1230" s="197"/>
      <c r="M1230" s="197"/>
    </row>
    <row r="1231" spans="1:13">
      <c r="A1231" s="197"/>
      <c r="B1231" s="197"/>
      <c r="C1231" s="197"/>
      <c r="D1231" s="197"/>
      <c r="E1231" s="221"/>
      <c r="F1231" s="197"/>
      <c r="G1231" s="197"/>
      <c r="H1231" s="197"/>
      <c r="I1231" s="197"/>
      <c r="J1231" s="197"/>
      <c r="K1231" s="197"/>
      <c r="L1231" s="197"/>
      <c r="M1231" s="197"/>
    </row>
    <row r="1232" spans="1:13">
      <c r="A1232" s="197"/>
      <c r="B1232" s="197"/>
      <c r="C1232" s="197"/>
      <c r="D1232" s="197"/>
      <c r="E1232" s="221"/>
      <c r="F1232" s="197"/>
      <c r="G1232" s="197"/>
      <c r="H1232" s="197"/>
      <c r="I1232" s="197"/>
      <c r="J1232" s="197"/>
      <c r="K1232" s="197"/>
      <c r="L1232" s="197"/>
      <c r="M1232" s="197"/>
    </row>
    <row r="1233" spans="1:13">
      <c r="A1233" s="197"/>
      <c r="B1233" s="197"/>
      <c r="C1233" s="197"/>
      <c r="D1233" s="197"/>
      <c r="E1233" s="221"/>
      <c r="F1233" s="197"/>
      <c r="G1233" s="197"/>
      <c r="H1233" s="197"/>
      <c r="I1233" s="197"/>
      <c r="J1233" s="197"/>
      <c r="K1233" s="197"/>
      <c r="L1233" s="197"/>
      <c r="M1233" s="197"/>
    </row>
    <row r="1234" spans="1:13">
      <c r="A1234" s="197"/>
      <c r="B1234" s="197"/>
      <c r="C1234" s="197"/>
      <c r="D1234" s="197"/>
      <c r="E1234" s="221"/>
      <c r="F1234" s="197"/>
      <c r="G1234" s="197"/>
      <c r="H1234" s="197"/>
      <c r="I1234" s="197"/>
      <c r="J1234" s="197"/>
      <c r="K1234" s="197"/>
      <c r="L1234" s="197"/>
      <c r="M1234" s="197"/>
    </row>
    <row r="1235" spans="1:13">
      <c r="A1235" s="197"/>
      <c r="B1235" s="197"/>
      <c r="C1235" s="197"/>
      <c r="D1235" s="197"/>
      <c r="E1235" s="221"/>
      <c r="F1235" s="197"/>
      <c r="G1235" s="197"/>
      <c r="H1235" s="197"/>
      <c r="I1235" s="197"/>
      <c r="J1235" s="197"/>
      <c r="K1235" s="197"/>
      <c r="L1235" s="197"/>
      <c r="M1235" s="197"/>
    </row>
    <row r="1236" spans="1:13">
      <c r="A1236" s="197"/>
      <c r="B1236" s="197"/>
      <c r="C1236" s="197"/>
      <c r="D1236" s="197"/>
      <c r="E1236" s="221"/>
      <c r="F1236" s="197"/>
      <c r="G1236" s="197"/>
      <c r="H1236" s="197"/>
      <c r="I1236" s="197"/>
      <c r="J1236" s="197"/>
      <c r="K1236" s="197"/>
      <c r="L1236" s="197"/>
      <c r="M1236" s="197"/>
    </row>
    <row r="1237" spans="1:13">
      <c r="A1237" s="197"/>
      <c r="B1237" s="197"/>
      <c r="C1237" s="197"/>
      <c r="D1237" s="197"/>
      <c r="E1237" s="221"/>
      <c r="F1237" s="197"/>
      <c r="G1237" s="197"/>
      <c r="H1237" s="197"/>
      <c r="I1237" s="197"/>
      <c r="J1237" s="197"/>
      <c r="K1237" s="197"/>
      <c r="L1237" s="197"/>
      <c r="M1237" s="197"/>
    </row>
    <row r="1238" spans="1:13">
      <c r="A1238" s="197"/>
      <c r="B1238" s="197"/>
      <c r="C1238" s="197"/>
      <c r="D1238" s="197"/>
      <c r="E1238" s="221"/>
      <c r="F1238" s="197"/>
      <c r="G1238" s="197"/>
      <c r="H1238" s="197"/>
      <c r="I1238" s="197"/>
      <c r="J1238" s="197"/>
      <c r="K1238" s="197"/>
      <c r="L1238" s="197"/>
      <c r="M1238" s="197"/>
    </row>
    <row r="1239" spans="1:13">
      <c r="A1239" s="197"/>
      <c r="B1239" s="197"/>
      <c r="C1239" s="197"/>
      <c r="D1239" s="197"/>
      <c r="E1239" s="221"/>
      <c r="F1239" s="197"/>
      <c r="G1239" s="197"/>
      <c r="H1239" s="197"/>
      <c r="I1239" s="197"/>
      <c r="J1239" s="197"/>
      <c r="K1239" s="197"/>
      <c r="L1239" s="197"/>
      <c r="M1239" s="197"/>
    </row>
    <row r="1240" spans="1:13">
      <c r="A1240" s="197"/>
      <c r="B1240" s="197"/>
      <c r="C1240" s="197"/>
      <c r="D1240" s="197"/>
      <c r="E1240" s="221"/>
      <c r="F1240" s="197"/>
      <c r="G1240" s="197"/>
      <c r="H1240" s="197"/>
      <c r="I1240" s="197"/>
      <c r="J1240" s="197"/>
      <c r="K1240" s="197"/>
      <c r="L1240" s="197"/>
      <c r="M1240" s="197"/>
    </row>
    <row r="1241" spans="1:13">
      <c r="A1241" s="197"/>
      <c r="B1241" s="197"/>
      <c r="C1241" s="197"/>
      <c r="D1241" s="197"/>
      <c r="E1241" s="221"/>
      <c r="F1241" s="197"/>
      <c r="G1241" s="197"/>
      <c r="H1241" s="197"/>
      <c r="I1241" s="197"/>
      <c r="J1241" s="197"/>
      <c r="K1241" s="197"/>
      <c r="L1241" s="197"/>
      <c r="M1241" s="197"/>
    </row>
    <row r="1242" spans="1:13">
      <c r="A1242" s="197"/>
      <c r="B1242" s="197"/>
      <c r="C1242" s="197"/>
      <c r="D1242" s="197"/>
      <c r="E1242" s="221"/>
      <c r="F1242" s="197"/>
      <c r="G1242" s="197"/>
      <c r="H1242" s="197"/>
      <c r="I1242" s="197"/>
      <c r="J1242" s="197"/>
      <c r="K1242" s="197"/>
      <c r="L1242" s="197"/>
      <c r="M1242" s="197"/>
    </row>
    <row r="1243" spans="1:13">
      <c r="A1243" s="197"/>
      <c r="B1243" s="197"/>
      <c r="C1243" s="197"/>
      <c r="D1243" s="197"/>
      <c r="E1243" s="221"/>
      <c r="F1243" s="197"/>
      <c r="G1243" s="197"/>
      <c r="H1243" s="197"/>
      <c r="I1243" s="197"/>
      <c r="J1243" s="197"/>
      <c r="K1243" s="197"/>
      <c r="L1243" s="197"/>
      <c r="M1243" s="197"/>
    </row>
    <row r="1244" spans="1:13">
      <c r="A1244" s="197"/>
      <c r="B1244" s="197"/>
      <c r="C1244" s="197"/>
      <c r="D1244" s="197"/>
      <c r="E1244" s="221"/>
      <c r="F1244" s="197"/>
      <c r="G1244" s="197"/>
      <c r="H1244" s="197"/>
      <c r="I1244" s="197"/>
      <c r="J1244" s="197"/>
      <c r="K1244" s="197"/>
      <c r="L1244" s="197"/>
      <c r="M1244" s="197"/>
    </row>
    <row r="1245" spans="1:13">
      <c r="A1245" s="197"/>
      <c r="B1245" s="197"/>
      <c r="C1245" s="197"/>
      <c r="D1245" s="197"/>
      <c r="E1245" s="221"/>
      <c r="F1245" s="197"/>
      <c r="G1245" s="197"/>
      <c r="H1245" s="197"/>
      <c r="I1245" s="197"/>
      <c r="J1245" s="197"/>
      <c r="K1245" s="197"/>
      <c r="L1245" s="197"/>
      <c r="M1245" s="197"/>
    </row>
    <row r="1246" spans="1:13">
      <c r="A1246" s="197"/>
      <c r="B1246" s="197"/>
      <c r="C1246" s="197"/>
      <c r="D1246" s="197"/>
      <c r="E1246" s="221"/>
      <c r="F1246" s="197"/>
      <c r="G1246" s="197"/>
      <c r="H1246" s="197"/>
      <c r="I1246" s="197"/>
      <c r="J1246" s="197"/>
      <c r="K1246" s="197"/>
      <c r="L1246" s="197"/>
      <c r="M1246" s="197"/>
    </row>
    <row r="1247" spans="1:13">
      <c r="A1247" s="197"/>
      <c r="B1247" s="197"/>
      <c r="C1247" s="197"/>
      <c r="D1247" s="197"/>
      <c r="E1247" s="221"/>
      <c r="F1247" s="197"/>
      <c r="G1247" s="197"/>
      <c r="H1247" s="197"/>
      <c r="I1247" s="197"/>
      <c r="J1247" s="197"/>
      <c r="K1247" s="197"/>
      <c r="L1247" s="197"/>
      <c r="M1247" s="197"/>
    </row>
    <row r="1248" spans="1:13">
      <c r="A1248" s="197"/>
      <c r="B1248" s="197"/>
      <c r="C1248" s="197"/>
      <c r="D1248" s="197"/>
      <c r="E1248" s="221"/>
      <c r="F1248" s="197"/>
      <c r="G1248" s="197"/>
      <c r="H1248" s="197"/>
      <c r="I1248" s="197"/>
      <c r="J1248" s="197"/>
      <c r="K1248" s="197"/>
      <c r="L1248" s="197"/>
      <c r="M1248" s="197"/>
    </row>
    <row r="1249" spans="1:13">
      <c r="A1249" s="197"/>
      <c r="B1249" s="197"/>
      <c r="C1249" s="197"/>
      <c r="D1249" s="197"/>
      <c r="E1249" s="221"/>
      <c r="F1249" s="197"/>
      <c r="G1249" s="197"/>
      <c r="H1249" s="197"/>
      <c r="I1249" s="197"/>
      <c r="J1249" s="197"/>
      <c r="K1249" s="197"/>
      <c r="L1249" s="197"/>
      <c r="M1249" s="197"/>
    </row>
    <row r="1250" spans="1:13">
      <c r="A1250" s="197"/>
      <c r="B1250" s="197"/>
      <c r="C1250" s="197"/>
      <c r="D1250" s="197"/>
      <c r="E1250" s="221"/>
      <c r="F1250" s="197"/>
      <c r="G1250" s="197"/>
      <c r="H1250" s="197"/>
      <c r="I1250" s="197"/>
      <c r="J1250" s="197"/>
      <c r="K1250" s="197"/>
      <c r="L1250" s="197"/>
      <c r="M1250" s="197"/>
    </row>
    <row r="1251" spans="1:13">
      <c r="A1251" s="197"/>
      <c r="B1251" s="197"/>
      <c r="C1251" s="197"/>
      <c r="D1251" s="197"/>
      <c r="E1251" s="221"/>
      <c r="F1251" s="197"/>
      <c r="G1251" s="197"/>
      <c r="H1251" s="197"/>
      <c r="I1251" s="197"/>
      <c r="J1251" s="197"/>
      <c r="K1251" s="197"/>
      <c r="L1251" s="197"/>
      <c r="M1251" s="197"/>
    </row>
    <row r="1252" spans="1:13">
      <c r="A1252" s="197"/>
      <c r="B1252" s="197"/>
      <c r="C1252" s="197"/>
      <c r="D1252" s="197"/>
      <c r="E1252" s="221"/>
      <c r="F1252" s="197"/>
      <c r="G1252" s="197"/>
      <c r="H1252" s="197"/>
      <c r="I1252" s="197"/>
      <c r="J1252" s="197"/>
      <c r="K1252" s="197"/>
      <c r="L1252" s="197"/>
      <c r="M1252" s="197"/>
    </row>
    <row r="1253" spans="1:13">
      <c r="A1253" s="197"/>
      <c r="B1253" s="197"/>
      <c r="C1253" s="197"/>
      <c r="D1253" s="197"/>
      <c r="E1253" s="221"/>
      <c r="F1253" s="197"/>
      <c r="G1253" s="197"/>
      <c r="H1253" s="197"/>
      <c r="I1253" s="197"/>
      <c r="J1253" s="197"/>
      <c r="K1253" s="197"/>
      <c r="L1253" s="197"/>
      <c r="M1253" s="197"/>
    </row>
    <row r="1254" spans="1:13">
      <c r="A1254" s="197"/>
      <c r="B1254" s="197"/>
      <c r="C1254" s="197"/>
      <c r="D1254" s="197"/>
      <c r="E1254" s="221"/>
      <c r="F1254" s="197"/>
      <c r="G1254" s="197"/>
      <c r="H1254" s="197"/>
      <c r="I1254" s="197"/>
      <c r="J1254" s="197"/>
      <c r="K1254" s="197"/>
      <c r="L1254" s="197"/>
      <c r="M1254" s="197"/>
    </row>
    <row r="1255" spans="1:13">
      <c r="A1255" s="197"/>
      <c r="B1255" s="197"/>
      <c r="C1255" s="197"/>
      <c r="D1255" s="197"/>
      <c r="E1255" s="221"/>
      <c r="F1255" s="197"/>
      <c r="G1255" s="197"/>
      <c r="H1255" s="197"/>
      <c r="I1255" s="197"/>
      <c r="J1255" s="197"/>
      <c r="K1255" s="197"/>
      <c r="L1255" s="197"/>
      <c r="M1255" s="197"/>
    </row>
    <row r="1256" spans="1:13">
      <c r="A1256" s="197"/>
      <c r="B1256" s="197"/>
      <c r="C1256" s="197"/>
      <c r="D1256" s="197"/>
      <c r="E1256" s="221"/>
      <c r="F1256" s="197"/>
      <c r="G1256" s="197"/>
      <c r="H1256" s="197"/>
      <c r="I1256" s="197"/>
      <c r="J1256" s="197"/>
      <c r="K1256" s="197"/>
      <c r="L1256" s="197"/>
      <c r="M1256" s="197"/>
    </row>
    <row r="1257" spans="1:13">
      <c r="A1257" s="197"/>
      <c r="B1257" s="197"/>
      <c r="C1257" s="197"/>
      <c r="D1257" s="197"/>
      <c r="E1257" s="221"/>
      <c r="F1257" s="197"/>
      <c r="G1257" s="197"/>
      <c r="H1257" s="197"/>
      <c r="I1257" s="197"/>
      <c r="J1257" s="197"/>
      <c r="K1257" s="197"/>
      <c r="L1257" s="197"/>
      <c r="M1257" s="197"/>
    </row>
    <row r="1258" spans="1:13">
      <c r="A1258" s="197"/>
      <c r="B1258" s="197"/>
      <c r="C1258" s="197"/>
      <c r="D1258" s="197"/>
      <c r="E1258" s="221"/>
      <c r="F1258" s="197"/>
      <c r="G1258" s="197"/>
      <c r="H1258" s="197"/>
      <c r="I1258" s="197"/>
      <c r="J1258" s="197"/>
      <c r="K1258" s="197"/>
      <c r="L1258" s="197"/>
      <c r="M1258" s="197"/>
    </row>
    <row r="1259" spans="1:13">
      <c r="A1259" s="197"/>
      <c r="B1259" s="197"/>
      <c r="C1259" s="197"/>
      <c r="D1259" s="197"/>
      <c r="E1259" s="221"/>
      <c r="F1259" s="197"/>
      <c r="G1259" s="197"/>
      <c r="H1259" s="197"/>
      <c r="I1259" s="197"/>
      <c r="J1259" s="197"/>
      <c r="K1259" s="197"/>
      <c r="L1259" s="197"/>
      <c r="M1259" s="197"/>
    </row>
    <row r="1260" spans="1:13">
      <c r="A1260" s="197"/>
      <c r="B1260" s="197"/>
      <c r="C1260" s="197"/>
      <c r="D1260" s="197"/>
      <c r="E1260" s="221"/>
      <c r="F1260" s="197"/>
      <c r="G1260" s="197"/>
      <c r="H1260" s="197"/>
      <c r="I1260" s="197"/>
      <c r="J1260" s="197"/>
      <c r="K1260" s="197"/>
      <c r="L1260" s="197"/>
      <c r="M1260" s="197"/>
    </row>
    <row r="1261" spans="1:13">
      <c r="A1261" s="197"/>
      <c r="B1261" s="197"/>
      <c r="C1261" s="197"/>
      <c r="D1261" s="197"/>
      <c r="E1261" s="221"/>
      <c r="F1261" s="197"/>
      <c r="G1261" s="197"/>
      <c r="H1261" s="197"/>
      <c r="I1261" s="197"/>
      <c r="J1261" s="197"/>
      <c r="K1261" s="197"/>
      <c r="L1261" s="197"/>
      <c r="M1261" s="197"/>
    </row>
    <row r="1262" spans="1:13">
      <c r="A1262" s="197"/>
      <c r="B1262" s="197"/>
      <c r="C1262" s="197"/>
      <c r="D1262" s="197"/>
      <c r="E1262" s="221"/>
      <c r="F1262" s="197"/>
      <c r="G1262" s="197"/>
      <c r="H1262" s="197"/>
      <c r="I1262" s="197"/>
      <c r="J1262" s="197"/>
      <c r="K1262" s="197"/>
      <c r="L1262" s="197"/>
      <c r="M1262" s="197"/>
    </row>
    <row r="1263" spans="1:13">
      <c r="A1263" s="197"/>
      <c r="B1263" s="197"/>
      <c r="C1263" s="197"/>
      <c r="D1263" s="197"/>
      <c r="E1263" s="221"/>
      <c r="F1263" s="197"/>
      <c r="G1263" s="197"/>
      <c r="H1263" s="197"/>
      <c r="I1263" s="197"/>
      <c r="J1263" s="197"/>
      <c r="K1263" s="197"/>
      <c r="L1263" s="197"/>
      <c r="M1263" s="197"/>
    </row>
    <row r="1264" spans="1:13">
      <c r="A1264" s="197"/>
      <c r="B1264" s="197"/>
      <c r="C1264" s="197"/>
      <c r="D1264" s="197"/>
      <c r="E1264" s="221"/>
      <c r="F1264" s="197"/>
      <c r="G1264" s="197"/>
      <c r="H1264" s="197"/>
      <c r="I1264" s="197"/>
      <c r="J1264" s="197"/>
      <c r="K1264" s="197"/>
      <c r="L1264" s="197"/>
      <c r="M1264" s="197"/>
    </row>
    <row r="1265" spans="1:13">
      <c r="A1265" s="197"/>
      <c r="B1265" s="197"/>
      <c r="C1265" s="197"/>
      <c r="D1265" s="197"/>
      <c r="E1265" s="221"/>
      <c r="F1265" s="197"/>
      <c r="G1265" s="197"/>
      <c r="H1265" s="197"/>
      <c r="I1265" s="197"/>
      <c r="J1265" s="197"/>
      <c r="K1265" s="197"/>
      <c r="L1265" s="197"/>
      <c r="M1265" s="197"/>
    </row>
    <row r="1266" spans="1:13">
      <c r="A1266" s="197"/>
      <c r="B1266" s="197"/>
      <c r="C1266" s="197"/>
      <c r="D1266" s="197"/>
      <c r="E1266" s="221"/>
      <c r="F1266" s="197"/>
      <c r="G1266" s="197"/>
      <c r="H1266" s="197"/>
      <c r="I1266" s="197"/>
      <c r="J1266" s="197"/>
      <c r="K1266" s="197"/>
      <c r="L1266" s="197"/>
      <c r="M1266" s="197"/>
    </row>
    <row r="1267" spans="1:13">
      <c r="A1267" s="197"/>
      <c r="B1267" s="197"/>
      <c r="C1267" s="197"/>
      <c r="D1267" s="197"/>
      <c r="E1267" s="221"/>
      <c r="F1267" s="197"/>
      <c r="G1267" s="197"/>
      <c r="H1267" s="197"/>
      <c r="I1267" s="197"/>
      <c r="J1267" s="197"/>
      <c r="K1267" s="197"/>
      <c r="L1267" s="197"/>
      <c r="M1267" s="197"/>
    </row>
    <row r="1268" spans="1:13">
      <c r="A1268" s="197"/>
      <c r="B1268" s="197"/>
      <c r="C1268" s="197"/>
      <c r="D1268" s="197"/>
      <c r="E1268" s="221"/>
      <c r="F1268" s="197"/>
      <c r="G1268" s="197"/>
      <c r="H1268" s="197"/>
      <c r="I1268" s="197"/>
      <c r="J1268" s="197"/>
      <c r="K1268" s="197"/>
      <c r="L1268" s="197"/>
      <c r="M1268" s="197"/>
    </row>
    <row r="1269" spans="1:13">
      <c r="A1269" s="197"/>
      <c r="B1269" s="197"/>
      <c r="C1269" s="197"/>
      <c r="D1269" s="197"/>
      <c r="E1269" s="221"/>
      <c r="F1269" s="197"/>
      <c r="G1269" s="197"/>
      <c r="H1269" s="197"/>
      <c r="I1269" s="197"/>
      <c r="J1269" s="197"/>
      <c r="K1269" s="197"/>
      <c r="L1269" s="197"/>
      <c r="M1269" s="197"/>
    </row>
    <row r="1270" spans="1:13">
      <c r="A1270" s="197"/>
      <c r="B1270" s="197"/>
      <c r="C1270" s="197"/>
      <c r="D1270" s="197"/>
      <c r="E1270" s="221"/>
      <c r="F1270" s="197"/>
      <c r="G1270" s="197"/>
      <c r="H1270" s="197"/>
      <c r="I1270" s="197"/>
      <c r="J1270" s="197"/>
      <c r="K1270" s="197"/>
      <c r="L1270" s="197"/>
      <c r="M1270" s="197"/>
    </row>
    <row r="1271" spans="1:13">
      <c r="A1271" s="197"/>
      <c r="B1271" s="197"/>
      <c r="C1271" s="197"/>
      <c r="D1271" s="197"/>
      <c r="E1271" s="221"/>
      <c r="F1271" s="197"/>
      <c r="G1271" s="197"/>
      <c r="H1271" s="197"/>
      <c r="I1271" s="197"/>
      <c r="J1271" s="197"/>
      <c r="K1271" s="197"/>
      <c r="L1271" s="197"/>
      <c r="M1271" s="197"/>
    </row>
    <row r="1272" spans="1:13">
      <c r="A1272" s="197"/>
      <c r="B1272" s="197"/>
      <c r="C1272" s="197"/>
      <c r="D1272" s="197"/>
      <c r="E1272" s="221"/>
      <c r="F1272" s="197"/>
      <c r="G1272" s="197"/>
      <c r="H1272" s="197"/>
      <c r="I1272" s="197"/>
      <c r="J1272" s="197"/>
      <c r="K1272" s="197"/>
      <c r="L1272" s="197"/>
      <c r="M1272" s="197"/>
    </row>
    <row r="1273" spans="1:13">
      <c r="A1273" s="197"/>
      <c r="B1273" s="197"/>
      <c r="C1273" s="197"/>
      <c r="D1273" s="197"/>
      <c r="E1273" s="221"/>
      <c r="F1273" s="197"/>
      <c r="G1273" s="197"/>
      <c r="H1273" s="197"/>
      <c r="I1273" s="197"/>
      <c r="J1273" s="197"/>
      <c r="K1273" s="197"/>
      <c r="L1273" s="197"/>
      <c r="M1273" s="197"/>
    </row>
    <row r="1274" spans="1:13">
      <c r="A1274" s="197"/>
      <c r="B1274" s="197"/>
      <c r="C1274" s="197"/>
      <c r="D1274" s="197"/>
      <c r="E1274" s="221"/>
      <c r="F1274" s="197"/>
      <c r="G1274" s="197"/>
      <c r="H1274" s="197"/>
      <c r="I1274" s="197"/>
      <c r="J1274" s="197"/>
      <c r="K1274" s="197"/>
      <c r="L1274" s="197"/>
      <c r="M1274" s="197"/>
    </row>
    <row r="1275" spans="1:13">
      <c r="A1275" s="197"/>
      <c r="B1275" s="197"/>
      <c r="C1275" s="197"/>
      <c r="D1275" s="197"/>
      <c r="E1275" s="221"/>
      <c r="F1275" s="197"/>
      <c r="G1275" s="197"/>
      <c r="H1275" s="197"/>
      <c r="I1275" s="197"/>
      <c r="J1275" s="197"/>
      <c r="K1275" s="197"/>
      <c r="L1275" s="197"/>
      <c r="M1275" s="197"/>
    </row>
    <row r="1276" spans="1:13">
      <c r="A1276" s="197"/>
      <c r="B1276" s="197"/>
      <c r="C1276" s="197"/>
      <c r="D1276" s="197"/>
      <c r="E1276" s="221"/>
      <c r="F1276" s="197"/>
      <c r="G1276" s="197"/>
      <c r="H1276" s="197"/>
      <c r="I1276" s="197"/>
      <c r="J1276" s="197"/>
      <c r="K1276" s="197"/>
      <c r="L1276" s="197"/>
      <c r="M1276" s="197"/>
    </row>
    <row r="1277" spans="1:13">
      <c r="A1277" s="197"/>
      <c r="B1277" s="197"/>
      <c r="C1277" s="197"/>
      <c r="D1277" s="197"/>
      <c r="E1277" s="221"/>
      <c r="F1277" s="197"/>
      <c r="G1277" s="197"/>
      <c r="H1277" s="197"/>
      <c r="I1277" s="197"/>
      <c r="J1277" s="197"/>
      <c r="K1277" s="197"/>
      <c r="L1277" s="197"/>
      <c r="M1277" s="197"/>
    </row>
    <row r="1278" spans="1:13">
      <c r="A1278" s="197"/>
      <c r="B1278" s="197"/>
      <c r="C1278" s="197"/>
      <c r="D1278" s="197"/>
      <c r="E1278" s="221"/>
      <c r="F1278" s="197"/>
      <c r="G1278" s="197"/>
      <c r="H1278" s="197"/>
      <c r="I1278" s="197"/>
      <c r="J1278" s="197"/>
      <c r="K1278" s="197"/>
      <c r="L1278" s="197"/>
      <c r="M1278" s="197"/>
    </row>
    <row r="1279" spans="1:13">
      <c r="A1279" s="197"/>
      <c r="B1279" s="197"/>
      <c r="C1279" s="197"/>
      <c r="D1279" s="197"/>
      <c r="E1279" s="221"/>
      <c r="F1279" s="197"/>
      <c r="G1279" s="197"/>
      <c r="H1279" s="197"/>
      <c r="I1279" s="197"/>
      <c r="J1279" s="197"/>
      <c r="K1279" s="197"/>
      <c r="L1279" s="197"/>
      <c r="M1279" s="197"/>
    </row>
    <row r="1280" spans="1:13">
      <c r="A1280" s="197"/>
      <c r="B1280" s="197"/>
      <c r="C1280" s="197"/>
      <c r="D1280" s="197"/>
      <c r="E1280" s="221"/>
      <c r="F1280" s="197"/>
      <c r="G1280" s="197"/>
      <c r="H1280" s="197"/>
      <c r="I1280" s="197"/>
      <c r="J1280" s="197"/>
      <c r="K1280" s="197"/>
      <c r="L1280" s="197"/>
      <c r="M1280" s="197"/>
    </row>
    <row r="1281" spans="1:13">
      <c r="A1281" s="197"/>
      <c r="B1281" s="197"/>
      <c r="C1281" s="197"/>
      <c r="D1281" s="197"/>
      <c r="E1281" s="221"/>
      <c r="F1281" s="197"/>
      <c r="G1281" s="197"/>
      <c r="H1281" s="197"/>
      <c r="I1281" s="197"/>
      <c r="J1281" s="197"/>
      <c r="K1281" s="197"/>
      <c r="L1281" s="197"/>
      <c r="M1281" s="197"/>
    </row>
    <row r="1282" spans="1:13">
      <c r="A1282" s="197"/>
      <c r="B1282" s="197"/>
      <c r="C1282" s="197"/>
      <c r="D1282" s="197"/>
      <c r="E1282" s="221"/>
      <c r="F1282" s="197"/>
      <c r="G1282" s="197"/>
      <c r="H1282" s="197"/>
      <c r="I1282" s="197"/>
      <c r="J1282" s="197"/>
      <c r="K1282" s="197"/>
      <c r="L1282" s="197"/>
      <c r="M1282" s="197"/>
    </row>
    <row r="1283" spans="1:13">
      <c r="A1283" s="197"/>
      <c r="B1283" s="197"/>
      <c r="C1283" s="197"/>
      <c r="D1283" s="197"/>
      <c r="E1283" s="221"/>
      <c r="F1283" s="197"/>
      <c r="G1283" s="197"/>
      <c r="H1283" s="197"/>
      <c r="I1283" s="197"/>
      <c r="J1283" s="197"/>
      <c r="K1283" s="197"/>
      <c r="L1283" s="197"/>
      <c r="M1283" s="197"/>
    </row>
    <row r="1284" spans="1:13">
      <c r="A1284" s="197"/>
      <c r="B1284" s="197"/>
      <c r="C1284" s="197"/>
      <c r="D1284" s="197"/>
      <c r="E1284" s="221"/>
      <c r="F1284" s="197"/>
      <c r="G1284" s="197"/>
      <c r="H1284" s="197"/>
      <c r="I1284" s="197"/>
      <c r="J1284" s="197"/>
      <c r="K1284" s="197"/>
      <c r="L1284" s="197"/>
      <c r="M1284" s="197"/>
    </row>
    <row r="1285" spans="1:13">
      <c r="A1285" s="197"/>
      <c r="B1285" s="197"/>
      <c r="C1285" s="197"/>
      <c r="D1285" s="197"/>
      <c r="E1285" s="221"/>
      <c r="F1285" s="197"/>
      <c r="G1285" s="197"/>
      <c r="H1285" s="197"/>
      <c r="I1285" s="197"/>
      <c r="J1285" s="197"/>
      <c r="K1285" s="197"/>
      <c r="L1285" s="197"/>
      <c r="M1285" s="197"/>
    </row>
    <row r="1286" spans="1:13">
      <c r="A1286" s="197"/>
      <c r="B1286" s="197"/>
      <c r="C1286" s="197"/>
      <c r="D1286" s="197"/>
      <c r="E1286" s="221"/>
      <c r="F1286" s="197"/>
      <c r="G1286" s="197"/>
      <c r="H1286" s="197"/>
      <c r="I1286" s="197"/>
      <c r="J1286" s="197"/>
      <c r="K1286" s="197"/>
      <c r="L1286" s="197"/>
      <c r="M1286" s="197"/>
    </row>
    <row r="1287" spans="1:13">
      <c r="A1287" s="197"/>
      <c r="B1287" s="197"/>
      <c r="C1287" s="197"/>
      <c r="D1287" s="197"/>
      <c r="E1287" s="221"/>
      <c r="F1287" s="197"/>
      <c r="G1287" s="197"/>
      <c r="H1287" s="197"/>
      <c r="I1287" s="197"/>
      <c r="J1287" s="197"/>
      <c r="K1287" s="197"/>
      <c r="L1287" s="197"/>
      <c r="M1287" s="197"/>
    </row>
    <row r="1288" spans="1:13">
      <c r="A1288" s="197"/>
      <c r="B1288" s="197"/>
      <c r="C1288" s="197"/>
      <c r="D1288" s="197"/>
      <c r="E1288" s="221"/>
      <c r="F1288" s="197"/>
      <c r="G1288" s="197"/>
      <c r="H1288" s="197"/>
      <c r="I1288" s="197"/>
      <c r="J1288" s="197"/>
      <c r="K1288" s="197"/>
      <c r="L1288" s="197"/>
      <c r="M1288" s="197"/>
    </row>
    <row r="1289" spans="1:13">
      <c r="A1289" s="197"/>
      <c r="B1289" s="197"/>
      <c r="C1289" s="197"/>
      <c r="D1289" s="197"/>
      <c r="E1289" s="221"/>
      <c r="F1289" s="197"/>
      <c r="G1289" s="197"/>
      <c r="H1289" s="197"/>
      <c r="I1289" s="197"/>
      <c r="J1289" s="197"/>
      <c r="K1289" s="197"/>
      <c r="L1289" s="197"/>
      <c r="M1289" s="197"/>
    </row>
    <row r="1290" spans="1:13">
      <c r="A1290" s="197"/>
      <c r="B1290" s="197"/>
      <c r="C1290" s="197"/>
      <c r="D1290" s="197"/>
      <c r="E1290" s="221"/>
      <c r="F1290" s="197"/>
      <c r="G1290" s="197"/>
      <c r="H1290" s="197"/>
      <c r="I1290" s="197"/>
      <c r="J1290" s="197"/>
      <c r="K1290" s="197"/>
      <c r="L1290" s="197"/>
      <c r="M1290" s="197"/>
    </row>
    <row r="1291" spans="1:13">
      <c r="A1291" s="197"/>
      <c r="B1291" s="197"/>
      <c r="C1291" s="197"/>
      <c r="D1291" s="197"/>
      <c r="E1291" s="221"/>
      <c r="F1291" s="197"/>
      <c r="G1291" s="197"/>
      <c r="H1291" s="197"/>
      <c r="I1291" s="197"/>
      <c r="J1291" s="197"/>
      <c r="K1291" s="197"/>
      <c r="L1291" s="197"/>
      <c r="M1291" s="197"/>
    </row>
    <row r="1292" spans="1:13">
      <c r="A1292" s="197"/>
      <c r="B1292" s="197"/>
      <c r="C1292" s="197"/>
      <c r="D1292" s="197"/>
      <c r="E1292" s="221"/>
      <c r="F1292" s="197"/>
      <c r="G1292" s="197"/>
      <c r="H1292" s="197"/>
      <c r="I1292" s="197"/>
      <c r="J1292" s="197"/>
      <c r="K1292" s="197"/>
      <c r="L1292" s="197"/>
      <c r="M1292" s="197"/>
    </row>
    <row r="1293" spans="1:13">
      <c r="A1293" s="197"/>
      <c r="B1293" s="197"/>
      <c r="C1293" s="197"/>
      <c r="D1293" s="197"/>
      <c r="E1293" s="221"/>
      <c r="F1293" s="197"/>
      <c r="G1293" s="197"/>
      <c r="H1293" s="197"/>
      <c r="I1293" s="197"/>
      <c r="J1293" s="197"/>
      <c r="K1293" s="197"/>
      <c r="L1293" s="197"/>
      <c r="M1293" s="197"/>
    </row>
    <row r="1294" spans="1:13">
      <c r="A1294" s="197"/>
      <c r="B1294" s="197"/>
      <c r="C1294" s="197"/>
      <c r="D1294" s="197"/>
      <c r="E1294" s="221"/>
      <c r="F1294" s="197"/>
      <c r="G1294" s="197"/>
      <c r="H1294" s="197"/>
      <c r="I1294" s="197"/>
      <c r="J1294" s="197"/>
      <c r="K1294" s="197"/>
      <c r="L1294" s="197"/>
      <c r="M1294" s="197"/>
    </row>
    <row r="1295" spans="1:13">
      <c r="A1295" s="197"/>
      <c r="B1295" s="197"/>
      <c r="C1295" s="197"/>
      <c r="D1295" s="197"/>
      <c r="E1295" s="221"/>
      <c r="F1295" s="197"/>
      <c r="G1295" s="197"/>
      <c r="H1295" s="197"/>
      <c r="I1295" s="197"/>
      <c r="J1295" s="197"/>
      <c r="K1295" s="197"/>
      <c r="L1295" s="197"/>
      <c r="M1295" s="197"/>
    </row>
    <row r="1296" spans="1:13">
      <c r="A1296" s="197"/>
      <c r="B1296" s="197"/>
      <c r="C1296" s="197"/>
      <c r="D1296" s="197"/>
      <c r="E1296" s="221"/>
      <c r="F1296" s="197"/>
      <c r="G1296" s="197"/>
      <c r="H1296" s="197"/>
      <c r="I1296" s="197"/>
      <c r="J1296" s="197"/>
      <c r="K1296" s="197"/>
      <c r="L1296" s="197"/>
      <c r="M1296" s="197"/>
    </row>
    <row r="1297" spans="1:13">
      <c r="A1297" s="197"/>
      <c r="B1297" s="197"/>
      <c r="C1297" s="197"/>
      <c r="D1297" s="197"/>
      <c r="E1297" s="221"/>
      <c r="F1297" s="197"/>
      <c r="G1297" s="197"/>
      <c r="H1297" s="197"/>
      <c r="I1297" s="197"/>
      <c r="J1297" s="197"/>
      <c r="K1297" s="197"/>
      <c r="L1297" s="197"/>
      <c r="M1297" s="197"/>
    </row>
    <row r="1298" spans="1:13">
      <c r="A1298" s="197"/>
      <c r="B1298" s="197"/>
      <c r="C1298" s="197"/>
      <c r="D1298" s="197"/>
      <c r="E1298" s="221"/>
      <c r="F1298" s="197"/>
      <c r="G1298" s="197"/>
      <c r="H1298" s="197"/>
      <c r="I1298" s="197"/>
      <c r="J1298" s="197"/>
      <c r="K1298" s="197"/>
      <c r="L1298" s="197"/>
      <c r="M1298" s="197"/>
    </row>
    <row r="1299" spans="1:13">
      <c r="A1299" s="197"/>
      <c r="B1299" s="197"/>
      <c r="C1299" s="197"/>
      <c r="D1299" s="197"/>
      <c r="E1299" s="221"/>
      <c r="F1299" s="197"/>
      <c r="G1299" s="197"/>
      <c r="H1299" s="197"/>
      <c r="I1299" s="197"/>
      <c r="J1299" s="197"/>
      <c r="K1299" s="197"/>
      <c r="L1299" s="197"/>
      <c r="M1299" s="197"/>
    </row>
    <row r="1300" spans="1:13">
      <c r="A1300" s="197"/>
      <c r="B1300" s="197"/>
      <c r="C1300" s="197"/>
      <c r="D1300" s="197"/>
      <c r="E1300" s="221"/>
      <c r="F1300" s="197"/>
      <c r="G1300" s="197"/>
      <c r="H1300" s="197"/>
      <c r="I1300" s="197"/>
      <c r="J1300" s="197"/>
      <c r="K1300" s="197"/>
      <c r="L1300" s="197"/>
      <c r="M1300" s="197"/>
    </row>
    <row r="1301" spans="1:13">
      <c r="A1301" s="197"/>
      <c r="B1301" s="197"/>
      <c r="C1301" s="197"/>
      <c r="D1301" s="197"/>
      <c r="E1301" s="221"/>
      <c r="F1301" s="197"/>
      <c r="G1301" s="197"/>
      <c r="H1301" s="197"/>
      <c r="I1301" s="197"/>
      <c r="J1301" s="197"/>
      <c r="K1301" s="197"/>
      <c r="L1301" s="197"/>
      <c r="M1301" s="197"/>
    </row>
    <row r="1302" spans="1:13">
      <c r="A1302" s="197"/>
      <c r="B1302" s="197"/>
      <c r="C1302" s="197"/>
      <c r="D1302" s="197"/>
      <c r="E1302" s="221"/>
      <c r="F1302" s="197"/>
      <c r="G1302" s="197"/>
      <c r="H1302" s="197"/>
      <c r="I1302" s="197"/>
      <c r="J1302" s="197"/>
      <c r="K1302" s="197"/>
      <c r="L1302" s="197"/>
      <c r="M1302" s="197"/>
    </row>
    <row r="1303" spans="1:13">
      <c r="A1303" s="197"/>
      <c r="B1303" s="197"/>
      <c r="C1303" s="197"/>
      <c r="D1303" s="197"/>
      <c r="E1303" s="221"/>
      <c r="F1303" s="197"/>
      <c r="G1303" s="197"/>
      <c r="H1303" s="197"/>
      <c r="I1303" s="197"/>
      <c r="J1303" s="197"/>
      <c r="K1303" s="197"/>
      <c r="L1303" s="197"/>
      <c r="M1303" s="197"/>
    </row>
    <row r="1304" spans="1:13">
      <c r="A1304" s="197"/>
      <c r="B1304" s="197"/>
      <c r="C1304" s="197"/>
      <c r="D1304" s="197"/>
      <c r="E1304" s="221"/>
      <c r="F1304" s="197"/>
      <c r="G1304" s="197"/>
      <c r="H1304" s="197"/>
      <c r="I1304" s="197"/>
      <c r="J1304" s="197"/>
      <c r="K1304" s="197"/>
      <c r="L1304" s="197"/>
      <c r="M1304" s="197"/>
    </row>
    <row r="1305" spans="1:13">
      <c r="A1305" s="197"/>
      <c r="B1305" s="197"/>
      <c r="C1305" s="197"/>
      <c r="D1305" s="197"/>
      <c r="E1305" s="221"/>
      <c r="F1305" s="197"/>
      <c r="G1305" s="197"/>
      <c r="H1305" s="197"/>
      <c r="I1305" s="197"/>
      <c r="J1305" s="197"/>
      <c r="K1305" s="197"/>
      <c r="L1305" s="197"/>
      <c r="M1305" s="197"/>
    </row>
    <row r="1306" spans="1:13">
      <c r="A1306" s="197"/>
      <c r="B1306" s="197"/>
      <c r="C1306" s="197"/>
      <c r="D1306" s="197"/>
      <c r="E1306" s="221"/>
      <c r="F1306" s="197"/>
      <c r="G1306" s="197"/>
      <c r="H1306" s="197"/>
      <c r="I1306" s="197"/>
      <c r="J1306" s="197"/>
      <c r="K1306" s="197"/>
      <c r="L1306" s="197"/>
      <c r="M1306" s="197"/>
    </row>
    <row r="1307" spans="1:13">
      <c r="A1307" s="197"/>
      <c r="B1307" s="197"/>
      <c r="C1307" s="197"/>
      <c r="D1307" s="197"/>
      <c r="E1307" s="221"/>
      <c r="F1307" s="197"/>
      <c r="G1307" s="197"/>
      <c r="H1307" s="197"/>
      <c r="I1307" s="197"/>
      <c r="J1307" s="197"/>
      <c r="K1307" s="197"/>
      <c r="L1307" s="197"/>
      <c r="M1307" s="197"/>
    </row>
    <row r="1308" spans="1:13">
      <c r="A1308" s="197"/>
      <c r="B1308" s="197"/>
      <c r="C1308" s="197"/>
      <c r="D1308" s="197"/>
      <c r="E1308" s="221"/>
      <c r="F1308" s="197"/>
      <c r="G1308" s="197"/>
      <c r="H1308" s="197"/>
      <c r="I1308" s="197"/>
      <c r="J1308" s="197"/>
      <c r="K1308" s="197"/>
      <c r="L1308" s="197"/>
      <c r="M1308" s="197"/>
    </row>
    <row r="1309" spans="1:13">
      <c r="A1309" s="197"/>
      <c r="B1309" s="197"/>
      <c r="C1309" s="197"/>
      <c r="D1309" s="197"/>
      <c r="E1309" s="221"/>
      <c r="F1309" s="197"/>
      <c r="G1309" s="197"/>
      <c r="H1309" s="197"/>
      <c r="I1309" s="197"/>
      <c r="J1309" s="197"/>
      <c r="K1309" s="197"/>
      <c r="L1309" s="197"/>
      <c r="M1309" s="197"/>
    </row>
    <row r="1310" spans="1:13">
      <c r="A1310" s="197"/>
      <c r="B1310" s="197"/>
      <c r="C1310" s="197"/>
      <c r="D1310" s="197"/>
      <c r="E1310" s="221"/>
      <c r="F1310" s="197"/>
      <c r="G1310" s="197"/>
      <c r="H1310" s="197"/>
      <c r="I1310" s="197"/>
      <c r="J1310" s="197"/>
      <c r="K1310" s="197"/>
      <c r="L1310" s="197"/>
      <c r="M1310" s="197"/>
    </row>
    <row r="1311" spans="1:13">
      <c r="A1311" s="197"/>
      <c r="B1311" s="197"/>
      <c r="C1311" s="197"/>
      <c r="D1311" s="197"/>
      <c r="E1311" s="221"/>
      <c r="F1311" s="197"/>
      <c r="G1311" s="197"/>
      <c r="H1311" s="197"/>
      <c r="I1311" s="197"/>
      <c r="J1311" s="197"/>
      <c r="K1311" s="197"/>
      <c r="L1311" s="197"/>
      <c r="M1311" s="197"/>
    </row>
    <row r="1312" spans="1:13">
      <c r="A1312" s="197"/>
      <c r="B1312" s="197"/>
      <c r="C1312" s="197"/>
      <c r="D1312" s="197"/>
      <c r="E1312" s="221"/>
      <c r="F1312" s="197"/>
      <c r="G1312" s="197"/>
      <c r="H1312" s="197"/>
      <c r="I1312" s="197"/>
      <c r="J1312" s="197"/>
      <c r="K1312" s="197"/>
      <c r="L1312" s="197"/>
      <c r="M1312" s="197"/>
    </row>
    <row r="1313" spans="1:13">
      <c r="A1313" s="197"/>
      <c r="B1313" s="197"/>
      <c r="C1313" s="197"/>
      <c r="D1313" s="197"/>
      <c r="E1313" s="221"/>
      <c r="F1313" s="197"/>
      <c r="G1313" s="197"/>
      <c r="H1313" s="197"/>
      <c r="I1313" s="197"/>
      <c r="J1313" s="197"/>
      <c r="K1313" s="197"/>
      <c r="L1313" s="197"/>
      <c r="M1313" s="197"/>
    </row>
    <row r="1314" spans="1:13">
      <c r="A1314" s="197"/>
      <c r="B1314" s="197"/>
      <c r="C1314" s="197"/>
      <c r="D1314" s="197"/>
      <c r="E1314" s="221"/>
      <c r="F1314" s="197"/>
      <c r="G1314" s="197"/>
      <c r="H1314" s="197"/>
      <c r="I1314" s="197"/>
      <c r="J1314" s="197"/>
      <c r="K1314" s="197"/>
      <c r="L1314" s="197"/>
      <c r="M1314" s="197"/>
    </row>
    <row r="1315" spans="1:13">
      <c r="A1315" s="197"/>
      <c r="B1315" s="197"/>
      <c r="C1315" s="197"/>
      <c r="D1315" s="197"/>
      <c r="E1315" s="221"/>
      <c r="F1315" s="197"/>
      <c r="G1315" s="197"/>
      <c r="H1315" s="197"/>
      <c r="I1315" s="197"/>
      <c r="J1315" s="197"/>
      <c r="K1315" s="197"/>
      <c r="L1315" s="197"/>
      <c r="M1315" s="197"/>
    </row>
    <row r="1316" spans="1:13">
      <c r="A1316" s="197"/>
      <c r="B1316" s="197"/>
      <c r="C1316" s="197"/>
      <c r="D1316" s="197"/>
      <c r="E1316" s="221"/>
      <c r="F1316" s="197"/>
      <c r="G1316" s="197"/>
      <c r="H1316" s="197"/>
      <c r="I1316" s="197"/>
      <c r="J1316" s="197"/>
      <c r="K1316" s="197"/>
      <c r="L1316" s="197"/>
      <c r="M1316" s="197"/>
    </row>
    <row r="1317" spans="1:13">
      <c r="A1317" s="197"/>
      <c r="B1317" s="197"/>
      <c r="C1317" s="197"/>
      <c r="D1317" s="197"/>
      <c r="E1317" s="221"/>
      <c r="F1317" s="197"/>
      <c r="G1317" s="197"/>
      <c r="H1317" s="197"/>
      <c r="I1317" s="197"/>
      <c r="J1317" s="197"/>
      <c r="K1317" s="197"/>
      <c r="L1317" s="197"/>
      <c r="M1317" s="197"/>
    </row>
    <row r="1318" spans="1:13">
      <c r="A1318" s="197"/>
      <c r="B1318" s="197"/>
      <c r="C1318" s="197"/>
      <c r="D1318" s="197"/>
      <c r="E1318" s="221"/>
      <c r="F1318" s="197"/>
      <c r="G1318" s="197"/>
      <c r="H1318" s="197"/>
      <c r="I1318" s="197"/>
      <c r="J1318" s="197"/>
      <c r="K1318" s="197"/>
      <c r="L1318" s="197"/>
      <c r="M1318" s="197"/>
    </row>
    <row r="1319" spans="1:13">
      <c r="A1319" s="197"/>
      <c r="B1319" s="197"/>
      <c r="C1319" s="197"/>
      <c r="D1319" s="197"/>
      <c r="E1319" s="221"/>
      <c r="F1319" s="197"/>
      <c r="G1319" s="197"/>
      <c r="H1319" s="197"/>
      <c r="I1319" s="197"/>
      <c r="J1319" s="197"/>
      <c r="K1319" s="197"/>
      <c r="L1319" s="197"/>
      <c r="M1319" s="197"/>
    </row>
    <row r="1320" spans="1:13">
      <c r="A1320" s="197"/>
      <c r="B1320" s="197"/>
      <c r="C1320" s="197"/>
      <c r="D1320" s="197"/>
      <c r="E1320" s="221"/>
      <c r="F1320" s="197"/>
      <c r="G1320" s="197"/>
      <c r="H1320" s="197"/>
      <c r="I1320" s="197"/>
      <c r="J1320" s="197"/>
      <c r="K1320" s="197"/>
      <c r="L1320" s="197"/>
      <c r="M1320" s="197"/>
    </row>
    <row r="1321" spans="1:13">
      <c r="A1321" s="197"/>
      <c r="B1321" s="197"/>
      <c r="C1321" s="197"/>
      <c r="D1321" s="197"/>
      <c r="E1321" s="221"/>
      <c r="F1321" s="197"/>
      <c r="G1321" s="197"/>
      <c r="H1321" s="197"/>
      <c r="I1321" s="197"/>
      <c r="J1321" s="197"/>
      <c r="K1321" s="197"/>
      <c r="L1321" s="197"/>
      <c r="M1321" s="197"/>
    </row>
    <row r="1322" spans="1:13">
      <c r="A1322" s="197"/>
      <c r="B1322" s="197"/>
      <c r="C1322" s="197"/>
      <c r="D1322" s="197"/>
      <c r="E1322" s="221"/>
      <c r="F1322" s="197"/>
      <c r="G1322" s="197"/>
      <c r="H1322" s="197"/>
      <c r="I1322" s="197"/>
      <c r="J1322" s="197"/>
      <c r="K1322" s="197"/>
      <c r="L1322" s="197"/>
      <c r="M1322" s="197"/>
    </row>
    <row r="1323" spans="1:13">
      <c r="A1323" s="197"/>
      <c r="B1323" s="197"/>
      <c r="C1323" s="197"/>
      <c r="D1323" s="197"/>
      <c r="E1323" s="221"/>
      <c r="F1323" s="197"/>
      <c r="G1323" s="197"/>
      <c r="H1323" s="197"/>
      <c r="I1323" s="197"/>
      <c r="J1323" s="197"/>
      <c r="K1323" s="197"/>
      <c r="L1323" s="197"/>
      <c r="M1323" s="197"/>
    </row>
    <row r="1324" spans="1:13">
      <c r="A1324" s="197"/>
      <c r="B1324" s="197"/>
      <c r="C1324" s="197"/>
      <c r="D1324" s="197"/>
      <c r="E1324" s="221"/>
      <c r="F1324" s="197"/>
      <c r="G1324" s="197"/>
      <c r="H1324" s="197"/>
      <c r="I1324" s="197"/>
      <c r="J1324" s="197"/>
      <c r="K1324" s="197"/>
      <c r="L1324" s="197"/>
      <c r="M1324" s="197"/>
    </row>
    <row r="1325" spans="1:13">
      <c r="A1325" s="197"/>
      <c r="B1325" s="197"/>
      <c r="C1325" s="197"/>
      <c r="D1325" s="197"/>
      <c r="E1325" s="221"/>
      <c r="F1325" s="197"/>
      <c r="G1325" s="197"/>
      <c r="H1325" s="197"/>
      <c r="I1325" s="197"/>
      <c r="J1325" s="197"/>
      <c r="K1325" s="197"/>
      <c r="L1325" s="197"/>
      <c r="M1325" s="197"/>
    </row>
    <row r="1326" spans="1:13">
      <c r="A1326" s="197"/>
      <c r="B1326" s="197"/>
      <c r="C1326" s="197"/>
      <c r="D1326" s="197"/>
      <c r="E1326" s="221"/>
      <c r="F1326" s="197"/>
      <c r="G1326" s="197"/>
      <c r="H1326" s="197"/>
      <c r="I1326" s="197"/>
      <c r="J1326" s="197"/>
      <c r="K1326" s="197"/>
      <c r="L1326" s="197"/>
      <c r="M1326" s="197"/>
    </row>
    <row r="1327" spans="1:13">
      <c r="A1327" s="197"/>
      <c r="B1327" s="197"/>
      <c r="C1327" s="197"/>
      <c r="D1327" s="197"/>
      <c r="E1327" s="221"/>
      <c r="F1327" s="197"/>
      <c r="G1327" s="197"/>
      <c r="H1327" s="197"/>
      <c r="I1327" s="197"/>
      <c r="J1327" s="197"/>
      <c r="K1327" s="197"/>
      <c r="L1327" s="197"/>
      <c r="M1327" s="197"/>
    </row>
    <row r="1328" spans="1:13">
      <c r="A1328" s="197"/>
      <c r="B1328" s="197"/>
      <c r="C1328" s="197"/>
      <c r="D1328" s="197"/>
      <c r="E1328" s="221"/>
      <c r="F1328" s="197"/>
      <c r="G1328" s="197"/>
      <c r="H1328" s="197"/>
      <c r="I1328" s="197"/>
      <c r="J1328" s="197"/>
      <c r="K1328" s="197"/>
      <c r="L1328" s="197"/>
      <c r="M1328" s="197"/>
    </row>
    <row r="1329" spans="1:13">
      <c r="A1329" s="197"/>
      <c r="B1329" s="197"/>
      <c r="C1329" s="197"/>
      <c r="D1329" s="197"/>
      <c r="E1329" s="221"/>
      <c r="F1329" s="197"/>
      <c r="G1329" s="197"/>
      <c r="H1329" s="197"/>
      <c r="I1329" s="197"/>
      <c r="J1329" s="197"/>
      <c r="K1329" s="197"/>
      <c r="L1329" s="197"/>
      <c r="M1329" s="197"/>
    </row>
    <row r="1330" spans="1:13">
      <c r="A1330" s="197"/>
      <c r="B1330" s="197"/>
      <c r="C1330" s="197"/>
      <c r="D1330" s="197"/>
      <c r="E1330" s="221"/>
      <c r="F1330" s="197"/>
      <c r="G1330" s="197"/>
      <c r="H1330" s="197"/>
      <c r="I1330" s="197"/>
      <c r="J1330" s="197"/>
      <c r="K1330" s="197"/>
      <c r="L1330" s="197"/>
      <c r="M1330" s="197"/>
    </row>
    <row r="1331" spans="1:13">
      <c r="A1331" s="197"/>
      <c r="B1331" s="197"/>
      <c r="C1331" s="197"/>
      <c r="D1331" s="197"/>
      <c r="E1331" s="221"/>
      <c r="F1331" s="197"/>
      <c r="G1331" s="197"/>
      <c r="H1331" s="197"/>
      <c r="I1331" s="197"/>
      <c r="J1331" s="197"/>
      <c r="K1331" s="197"/>
      <c r="L1331" s="197"/>
      <c r="M1331" s="197"/>
    </row>
    <row r="1332" spans="1:13">
      <c r="A1332" s="197"/>
      <c r="B1332" s="197"/>
      <c r="C1332" s="197"/>
      <c r="D1332" s="197"/>
      <c r="E1332" s="221"/>
      <c r="F1332" s="197"/>
      <c r="G1332" s="197"/>
      <c r="H1332" s="197"/>
      <c r="I1332" s="197"/>
      <c r="J1332" s="197"/>
      <c r="K1332" s="197"/>
      <c r="L1332" s="197"/>
      <c r="M1332" s="197"/>
    </row>
    <row r="1333" spans="1:13">
      <c r="A1333" s="197"/>
      <c r="B1333" s="197"/>
      <c r="C1333" s="197"/>
      <c r="D1333" s="197"/>
      <c r="E1333" s="221"/>
      <c r="F1333" s="197"/>
      <c r="G1333" s="197"/>
      <c r="H1333" s="197"/>
      <c r="I1333" s="197"/>
      <c r="J1333" s="197"/>
      <c r="K1333" s="197"/>
      <c r="L1333" s="197"/>
      <c r="M1333" s="197"/>
    </row>
    <row r="1334" spans="1:13">
      <c r="A1334" s="197"/>
      <c r="B1334" s="197"/>
      <c r="C1334" s="197"/>
      <c r="D1334" s="197"/>
      <c r="E1334" s="221"/>
      <c r="F1334" s="197"/>
      <c r="G1334" s="197"/>
      <c r="H1334" s="197"/>
      <c r="I1334" s="197"/>
      <c r="J1334" s="197"/>
      <c r="K1334" s="197"/>
      <c r="L1334" s="197"/>
      <c r="M1334" s="197"/>
    </row>
    <row r="1335" spans="1:13">
      <c r="A1335" s="197"/>
      <c r="B1335" s="197"/>
      <c r="C1335" s="197"/>
      <c r="D1335" s="197"/>
      <c r="E1335" s="221"/>
      <c r="F1335" s="197"/>
      <c r="G1335" s="197"/>
      <c r="H1335" s="197"/>
      <c r="I1335" s="197"/>
      <c r="J1335" s="197"/>
      <c r="K1335" s="197"/>
      <c r="L1335" s="197"/>
      <c r="M1335" s="197"/>
    </row>
    <row r="1336" spans="1:13">
      <c r="A1336" s="197"/>
      <c r="B1336" s="197"/>
      <c r="C1336" s="197"/>
      <c r="D1336" s="197"/>
      <c r="E1336" s="221"/>
      <c r="F1336" s="197"/>
      <c r="G1336" s="197"/>
      <c r="H1336" s="197"/>
      <c r="I1336" s="197"/>
      <c r="J1336" s="197"/>
      <c r="K1336" s="197"/>
      <c r="L1336" s="197"/>
      <c r="M1336" s="197"/>
    </row>
    <row r="1337" spans="1:13">
      <c r="A1337" s="197"/>
      <c r="B1337" s="197"/>
      <c r="C1337" s="197"/>
      <c r="D1337" s="197"/>
      <c r="E1337" s="221"/>
      <c r="F1337" s="197"/>
      <c r="G1337" s="197"/>
      <c r="H1337" s="197"/>
      <c r="I1337" s="197"/>
      <c r="J1337" s="197"/>
      <c r="K1337" s="197"/>
      <c r="L1337" s="197"/>
      <c r="M1337" s="197"/>
    </row>
    <row r="1338" spans="1:13">
      <c r="A1338" s="197"/>
      <c r="B1338" s="197"/>
      <c r="C1338" s="197"/>
      <c r="D1338" s="197"/>
      <c r="E1338" s="221"/>
      <c r="F1338" s="197"/>
      <c r="G1338" s="197"/>
      <c r="H1338" s="197"/>
      <c r="I1338" s="197"/>
      <c r="J1338" s="197"/>
      <c r="K1338" s="197"/>
      <c r="L1338" s="197"/>
      <c r="M1338" s="197"/>
    </row>
    <row r="1339" spans="1:13">
      <c r="A1339" s="197"/>
      <c r="B1339" s="197"/>
      <c r="C1339" s="197"/>
      <c r="D1339" s="197"/>
      <c r="E1339" s="221"/>
      <c r="F1339" s="197"/>
      <c r="G1339" s="197"/>
      <c r="H1339" s="197"/>
      <c r="I1339" s="197"/>
      <c r="J1339" s="197"/>
      <c r="K1339" s="197"/>
      <c r="L1339" s="197"/>
      <c r="M1339" s="197"/>
    </row>
    <row r="1340" spans="1:13">
      <c r="A1340" s="197"/>
      <c r="B1340" s="197"/>
      <c r="C1340" s="197"/>
      <c r="D1340" s="197"/>
      <c r="E1340" s="221"/>
      <c r="F1340" s="197"/>
      <c r="G1340" s="197"/>
      <c r="H1340" s="197"/>
      <c r="I1340" s="197"/>
      <c r="J1340" s="197"/>
      <c r="K1340" s="197"/>
      <c r="L1340" s="197"/>
      <c r="M1340" s="197"/>
    </row>
    <row r="1341" spans="1:13">
      <c r="A1341" s="197"/>
      <c r="B1341" s="197"/>
      <c r="C1341" s="197"/>
      <c r="D1341" s="197"/>
      <c r="E1341" s="221"/>
      <c r="F1341" s="197"/>
      <c r="G1341" s="197"/>
      <c r="H1341" s="197"/>
      <c r="I1341" s="197"/>
      <c r="J1341" s="197"/>
      <c r="K1341" s="197"/>
      <c r="L1341" s="197"/>
      <c r="M1341" s="197"/>
    </row>
    <row r="1342" spans="1:13">
      <c r="A1342" s="197"/>
      <c r="B1342" s="197"/>
      <c r="C1342" s="197"/>
      <c r="D1342" s="197"/>
      <c r="E1342" s="221"/>
      <c r="F1342" s="197"/>
      <c r="G1342" s="197"/>
      <c r="H1342" s="197"/>
      <c r="I1342" s="197"/>
      <c r="J1342" s="197"/>
      <c r="K1342" s="197"/>
      <c r="L1342" s="197"/>
      <c r="M1342" s="197"/>
    </row>
    <row r="1343" spans="1:13">
      <c r="A1343" s="197"/>
      <c r="B1343" s="197"/>
      <c r="C1343" s="197"/>
      <c r="D1343" s="197"/>
      <c r="E1343" s="221"/>
      <c r="F1343" s="197"/>
      <c r="G1343" s="197"/>
      <c r="H1343" s="197"/>
      <c r="I1343" s="197"/>
      <c r="J1343" s="197"/>
      <c r="K1343" s="197"/>
      <c r="L1343" s="197"/>
      <c r="M1343" s="197"/>
    </row>
    <row r="1344" spans="1:13">
      <c r="A1344" s="197"/>
      <c r="B1344" s="197"/>
      <c r="C1344" s="197"/>
      <c r="D1344" s="197"/>
      <c r="E1344" s="221"/>
      <c r="F1344" s="197"/>
      <c r="G1344" s="197"/>
      <c r="H1344" s="197"/>
      <c r="I1344" s="197"/>
      <c r="J1344" s="197"/>
      <c r="K1344" s="197"/>
      <c r="L1344" s="197"/>
      <c r="M1344" s="197"/>
    </row>
    <row r="1345" spans="1:13">
      <c r="A1345" s="197"/>
      <c r="B1345" s="197"/>
      <c r="C1345" s="197"/>
      <c r="D1345" s="197"/>
      <c r="E1345" s="221"/>
      <c r="F1345" s="197"/>
      <c r="G1345" s="197"/>
      <c r="H1345" s="197"/>
      <c r="I1345" s="197"/>
      <c r="J1345" s="197"/>
      <c r="K1345" s="197"/>
      <c r="L1345" s="197"/>
      <c r="M1345" s="197"/>
    </row>
    <row r="1346" spans="1:13">
      <c r="A1346" s="197"/>
      <c r="B1346" s="197"/>
      <c r="C1346" s="197"/>
      <c r="D1346" s="197"/>
      <c r="E1346" s="221"/>
      <c r="F1346" s="197"/>
      <c r="G1346" s="197"/>
      <c r="H1346" s="197"/>
      <c r="I1346" s="197"/>
      <c r="J1346" s="197"/>
      <c r="K1346" s="197"/>
      <c r="L1346" s="197"/>
      <c r="M1346" s="197"/>
    </row>
    <row r="1347" spans="1:13">
      <c r="A1347" s="197"/>
      <c r="B1347" s="197"/>
      <c r="C1347" s="197"/>
      <c r="D1347" s="197"/>
      <c r="E1347" s="221"/>
      <c r="F1347" s="197"/>
      <c r="G1347" s="197"/>
      <c r="H1347" s="197"/>
      <c r="I1347" s="197"/>
      <c r="J1347" s="197"/>
      <c r="K1347" s="197"/>
      <c r="L1347" s="197"/>
      <c r="M1347" s="197"/>
    </row>
    <row r="1348" spans="1:13">
      <c r="A1348" s="197"/>
      <c r="B1348" s="197"/>
      <c r="C1348" s="197"/>
      <c r="D1348" s="197"/>
      <c r="E1348" s="221"/>
      <c r="F1348" s="197"/>
      <c r="G1348" s="197"/>
      <c r="H1348" s="197"/>
      <c r="I1348" s="197"/>
      <c r="J1348" s="197"/>
      <c r="K1348" s="197"/>
      <c r="L1348" s="197"/>
      <c r="M1348" s="197"/>
    </row>
    <row r="1349" spans="1:13">
      <c r="A1349" s="197"/>
      <c r="B1349" s="197"/>
      <c r="C1349" s="197"/>
      <c r="D1349" s="197"/>
      <c r="E1349" s="221"/>
      <c r="F1349" s="197"/>
      <c r="G1349" s="197"/>
      <c r="H1349" s="197"/>
      <c r="I1349" s="197"/>
      <c r="J1349" s="197"/>
      <c r="K1349" s="197"/>
      <c r="L1349" s="197"/>
      <c r="M1349" s="197"/>
    </row>
    <row r="1350" spans="1:13">
      <c r="A1350" s="197"/>
      <c r="B1350" s="197"/>
      <c r="C1350" s="197"/>
      <c r="D1350" s="197"/>
      <c r="E1350" s="221"/>
      <c r="F1350" s="197"/>
      <c r="G1350" s="197"/>
      <c r="H1350" s="197"/>
      <c r="I1350" s="197"/>
      <c r="J1350" s="197"/>
      <c r="K1350" s="197"/>
      <c r="L1350" s="197"/>
      <c r="M1350" s="197"/>
    </row>
    <row r="1351" spans="1:13">
      <c r="A1351" s="197"/>
      <c r="B1351" s="197"/>
      <c r="C1351" s="197"/>
      <c r="D1351" s="197"/>
      <c r="E1351" s="221"/>
      <c r="F1351" s="197"/>
      <c r="G1351" s="197"/>
      <c r="H1351" s="197"/>
      <c r="I1351" s="197"/>
      <c r="J1351" s="197"/>
      <c r="K1351" s="197"/>
      <c r="L1351" s="197"/>
      <c r="M1351" s="197"/>
    </row>
    <row r="1352" spans="1:13">
      <c r="A1352" s="197"/>
      <c r="B1352" s="197"/>
      <c r="C1352" s="197"/>
      <c r="D1352" s="197"/>
      <c r="E1352" s="221"/>
      <c r="F1352" s="197"/>
      <c r="G1352" s="197"/>
      <c r="H1352" s="197"/>
      <c r="I1352" s="197"/>
      <c r="J1352" s="197"/>
      <c r="K1352" s="197"/>
      <c r="L1352" s="197"/>
      <c r="M1352" s="197"/>
    </row>
    <row r="1353" spans="1:13">
      <c r="A1353" s="197"/>
      <c r="B1353" s="197"/>
      <c r="C1353" s="197"/>
      <c r="D1353" s="197"/>
      <c r="E1353" s="221"/>
      <c r="F1353" s="197"/>
      <c r="G1353" s="197"/>
      <c r="H1353" s="197"/>
      <c r="I1353" s="197"/>
      <c r="J1353" s="197"/>
      <c r="K1353" s="197"/>
      <c r="L1353" s="197"/>
      <c r="M1353" s="197"/>
    </row>
    <row r="1354" spans="1:13">
      <c r="A1354" s="197"/>
      <c r="B1354" s="197"/>
      <c r="C1354" s="197"/>
      <c r="D1354" s="197"/>
      <c r="E1354" s="221"/>
      <c r="F1354" s="197"/>
      <c r="G1354" s="197"/>
      <c r="H1354" s="197"/>
      <c r="I1354" s="197"/>
      <c r="J1354" s="197"/>
      <c r="K1354" s="197"/>
      <c r="L1354" s="197"/>
      <c r="M1354" s="197"/>
    </row>
    <row r="1355" spans="1:13">
      <c r="A1355" s="197"/>
      <c r="B1355" s="197"/>
      <c r="C1355" s="197"/>
      <c r="D1355" s="197"/>
      <c r="E1355" s="221"/>
      <c r="F1355" s="197"/>
      <c r="G1355" s="197"/>
      <c r="H1355" s="197"/>
      <c r="I1355" s="197"/>
      <c r="J1355" s="197"/>
      <c r="K1355" s="197"/>
      <c r="L1355" s="197"/>
      <c r="M1355" s="197"/>
    </row>
    <row r="1356" spans="1:13">
      <c r="A1356" s="197"/>
      <c r="B1356" s="197"/>
      <c r="C1356" s="197"/>
      <c r="D1356" s="197"/>
      <c r="E1356" s="221"/>
      <c r="F1356" s="197"/>
      <c r="G1356" s="197"/>
      <c r="H1356" s="197"/>
      <c r="I1356" s="197"/>
      <c r="J1356" s="197"/>
      <c r="K1356" s="197"/>
      <c r="L1356" s="197"/>
      <c r="M1356" s="197"/>
    </row>
    <row r="1357" spans="1:13">
      <c r="A1357" s="197"/>
      <c r="B1357" s="197"/>
      <c r="C1357" s="197"/>
      <c r="D1357" s="197"/>
      <c r="E1357" s="197"/>
      <c r="F1357" s="197"/>
      <c r="G1357" s="197"/>
      <c r="H1357" s="197"/>
      <c r="I1357" s="197"/>
      <c r="J1357" s="197"/>
      <c r="K1357" s="197"/>
      <c r="L1357" s="197"/>
      <c r="M1357" s="197"/>
    </row>
    <row r="1358" spans="1:13">
      <c r="A1358" s="197"/>
      <c r="B1358" s="197"/>
      <c r="C1358" s="197"/>
      <c r="D1358" s="197"/>
      <c r="E1358" s="197"/>
      <c r="F1358" s="197"/>
      <c r="G1358" s="197"/>
      <c r="H1358" s="197"/>
      <c r="I1358" s="197"/>
      <c r="J1358" s="197"/>
      <c r="K1358" s="197"/>
      <c r="L1358" s="197"/>
      <c r="M1358" s="197"/>
    </row>
    <row r="1359" spans="1:13">
      <c r="A1359" s="197"/>
      <c r="B1359" s="197"/>
      <c r="C1359" s="197"/>
      <c r="D1359" s="197"/>
      <c r="E1359" s="197"/>
      <c r="F1359" s="197"/>
      <c r="G1359" s="197"/>
      <c r="H1359" s="197"/>
      <c r="I1359" s="197"/>
      <c r="J1359" s="197"/>
      <c r="K1359" s="197"/>
      <c r="L1359" s="197"/>
      <c r="M1359" s="197"/>
    </row>
    <row r="1360" spans="1:13">
      <c r="A1360" s="197"/>
      <c r="B1360" s="197"/>
      <c r="C1360" s="197"/>
      <c r="D1360" s="197"/>
      <c r="E1360" s="197"/>
      <c r="F1360" s="197"/>
      <c r="G1360" s="197"/>
      <c r="H1360" s="197"/>
      <c r="I1360" s="197"/>
      <c r="J1360" s="197"/>
      <c r="K1360" s="197"/>
      <c r="L1360" s="197"/>
      <c r="M1360" s="197"/>
    </row>
    <row r="1361" spans="1:13">
      <c r="A1361" s="197"/>
      <c r="B1361" s="197"/>
      <c r="C1361" s="197"/>
      <c r="D1361" s="197"/>
      <c r="E1361" s="197"/>
      <c r="F1361" s="197"/>
      <c r="G1361" s="197"/>
      <c r="H1361" s="197"/>
      <c r="I1361" s="197"/>
      <c r="J1361" s="197"/>
      <c r="K1361" s="197"/>
      <c r="L1361" s="197"/>
      <c r="M1361" s="197"/>
    </row>
    <row r="1362" spans="1:13">
      <c r="A1362" s="197"/>
      <c r="B1362" s="197"/>
      <c r="C1362" s="197"/>
      <c r="D1362" s="197"/>
      <c r="E1362" s="197"/>
      <c r="F1362" s="197"/>
      <c r="G1362" s="197"/>
      <c r="H1362" s="197"/>
      <c r="I1362" s="197"/>
      <c r="J1362" s="197"/>
      <c r="K1362" s="197"/>
      <c r="L1362" s="197"/>
      <c r="M1362" s="197"/>
    </row>
  </sheetData>
  <sheetProtection password="8F73" sheet="1" objects="1" scenarios="1" formatCells="0"/>
  <mergeCells count="12">
    <mergeCell ref="L28:R28"/>
    <mergeCell ref="L29:R29"/>
    <mergeCell ref="A3:E3"/>
    <mergeCell ref="B19:B20"/>
    <mergeCell ref="C19:C20"/>
    <mergeCell ref="D19:D20"/>
    <mergeCell ref="E19:E20"/>
    <mergeCell ref="C7:I7"/>
    <mergeCell ref="F12:H12"/>
    <mergeCell ref="G19:G20"/>
    <mergeCell ref="F19:F20"/>
    <mergeCell ref="H19:H20"/>
  </mergeCells>
  <hyperlinks>
    <hyperlink ref="A3" r:id="rId1"/>
    <hyperlink ref="A3:E3" r:id="rId2" display="https://www.CreditScoreMaestro.com/Calculators/credit-repair.html"/>
  </hyperlinks>
  <pageMargins left="0.7" right="0.7" top="0.75" bottom="0.75" header="0.3" footer="0.3"/>
  <pageSetup scale="70" orientation="portrait" horizontalDpi="300" verticalDpi="300" r:id="rId3"/>
  <drawing r:id="rId4"/>
  <legacyDrawing r:id="rId5"/>
</worksheet>
</file>

<file path=xl/worksheets/sheet7.xml><?xml version="1.0" encoding="utf-8"?>
<worksheet xmlns="http://schemas.openxmlformats.org/spreadsheetml/2006/main" xmlns:r="http://schemas.openxmlformats.org/officeDocument/2006/relationships">
  <dimension ref="A1:W1368"/>
  <sheetViews>
    <sheetView showGridLines="0" workbookViewId="0">
      <pane ySplit="25" topLeftCell="A26" activePane="bottomLeft" state="frozen"/>
      <selection pane="bottomLeft" activeCell="B22" sqref="B22"/>
    </sheetView>
  </sheetViews>
  <sheetFormatPr defaultRowHeight="16.5"/>
  <cols>
    <col min="1" max="1" width="9.140625" style="77"/>
    <col min="2" max="2" width="11" style="361" customWidth="1"/>
    <col min="3" max="3" width="22.28515625" style="77" customWidth="1"/>
    <col min="4" max="4" width="26.42578125" style="77" customWidth="1"/>
    <col min="5" max="5" width="23.140625" style="77" customWidth="1"/>
    <col min="6" max="6" width="15.85546875" style="77" customWidth="1"/>
    <col min="7" max="7" width="16.28515625" style="77" customWidth="1"/>
    <col min="8" max="8" width="18.140625" style="77" customWidth="1"/>
    <col min="9" max="9" width="22.42578125" style="77" customWidth="1"/>
    <col min="10" max="10" width="16.7109375" style="395" customWidth="1"/>
    <col min="11" max="11" width="9.140625" style="77"/>
    <col min="12" max="12" width="10.42578125" style="77" customWidth="1"/>
    <col min="13" max="13" width="13.140625" style="77" customWidth="1"/>
    <col min="14" max="16384" width="9.140625" style="77"/>
  </cols>
  <sheetData>
    <row r="1" spans="1:23" ht="60.75" customHeight="1">
      <c r="A1" s="76"/>
      <c r="B1" s="411"/>
      <c r="C1" s="76"/>
      <c r="D1" s="76"/>
      <c r="E1" s="76"/>
      <c r="F1" s="76"/>
      <c r="G1" s="76"/>
      <c r="H1" s="45"/>
      <c r="I1" s="45"/>
      <c r="J1" s="391"/>
      <c r="K1" s="45"/>
      <c r="L1" s="73"/>
      <c r="M1" s="74"/>
      <c r="N1" s="74"/>
      <c r="O1" s="74"/>
      <c r="P1" s="74"/>
      <c r="Q1" s="74"/>
      <c r="R1" s="74"/>
      <c r="S1" s="74"/>
      <c r="T1" s="74"/>
      <c r="U1" s="188"/>
      <c r="V1" s="188"/>
      <c r="W1" s="188"/>
    </row>
    <row r="2" spans="1:23" ht="29.25" customHeight="1">
      <c r="A2" s="189" t="s">
        <v>312</v>
      </c>
      <c r="B2" s="412"/>
      <c r="C2" s="88"/>
      <c r="D2" s="78"/>
      <c r="E2" s="78"/>
      <c r="F2" s="190"/>
      <c r="G2" s="190"/>
      <c r="H2" s="190"/>
      <c r="I2" s="190"/>
      <c r="J2" s="392"/>
      <c r="K2" s="141"/>
      <c r="L2" s="191"/>
      <c r="M2" s="92"/>
      <c r="N2" s="92"/>
      <c r="O2" s="92"/>
    </row>
    <row r="3" spans="1:23" ht="15.75" customHeight="1">
      <c r="A3" s="454" t="s">
        <v>324</v>
      </c>
      <c r="B3" s="454"/>
      <c r="C3" s="454"/>
      <c r="D3" s="454"/>
      <c r="E3" s="423"/>
      <c r="F3" s="76"/>
      <c r="G3" s="76"/>
      <c r="H3" s="76"/>
      <c r="I3" s="76"/>
      <c r="J3" s="391"/>
      <c r="K3" s="76"/>
      <c r="L3" s="191"/>
      <c r="M3" s="188"/>
      <c r="N3" s="188"/>
      <c r="O3" s="188"/>
      <c r="P3" s="188"/>
      <c r="Q3" s="188"/>
      <c r="R3" s="188"/>
      <c r="S3" s="188"/>
      <c r="U3" s="92"/>
    </row>
    <row r="4" spans="1:23">
      <c r="A4" s="192"/>
      <c r="B4" s="413"/>
      <c r="C4" s="193"/>
      <c r="D4" s="193"/>
      <c r="E4" s="193"/>
      <c r="F4" s="193"/>
      <c r="G4" s="193"/>
      <c r="H4" s="193"/>
      <c r="I4" s="193"/>
      <c r="J4" s="393"/>
      <c r="K4" s="194"/>
    </row>
    <row r="5" spans="1:23">
      <c r="A5" s="192"/>
      <c r="B5" s="414"/>
      <c r="C5" s="195"/>
      <c r="D5" s="195"/>
      <c r="E5" s="195"/>
      <c r="F5" s="195"/>
      <c r="G5" s="195"/>
      <c r="H5" s="195"/>
      <c r="I5" s="195"/>
      <c r="J5" s="393"/>
      <c r="K5" s="194"/>
    </row>
    <row r="6" spans="1:23" ht="17.25" thickBot="1">
      <c r="A6" s="196"/>
      <c r="B6" s="369"/>
      <c r="C6" s="197"/>
      <c r="D6" s="197"/>
      <c r="E6" s="197"/>
      <c r="F6" s="197"/>
      <c r="G6" s="197"/>
      <c r="H6" s="197"/>
      <c r="I6" s="197"/>
      <c r="J6" s="394"/>
      <c r="K6" s="196"/>
    </row>
    <row r="7" spans="1:23" ht="19.5" customHeight="1" thickTop="1" thickBot="1">
      <c r="A7" s="196"/>
      <c r="B7" s="369"/>
      <c r="C7" s="450" t="s">
        <v>252</v>
      </c>
      <c r="D7" s="451"/>
      <c r="E7" s="451"/>
      <c r="F7" s="451"/>
      <c r="G7" s="451"/>
      <c r="H7" s="452"/>
      <c r="I7" s="197"/>
      <c r="J7" s="394"/>
      <c r="K7" s="196"/>
    </row>
    <row r="8" spans="1:23" ht="15" customHeight="1" thickTop="1" thickBot="1">
      <c r="A8" s="196"/>
      <c r="B8" s="369"/>
      <c r="C8" s="197"/>
      <c r="D8" s="197"/>
      <c r="E8" s="197"/>
      <c r="F8" s="197"/>
      <c r="G8" s="197"/>
      <c r="H8" s="197"/>
      <c r="I8" s="197"/>
      <c r="J8" s="394"/>
      <c r="K8" s="196"/>
    </row>
    <row r="9" spans="1:23" ht="17.25" customHeight="1" thickBot="1">
      <c r="A9" s="196"/>
      <c r="B9" s="369"/>
      <c r="C9" s="197"/>
      <c r="D9" s="197"/>
      <c r="E9" s="383">
        <v>500000</v>
      </c>
      <c r="F9" s="198" t="s">
        <v>334</v>
      </c>
      <c r="G9" s="197"/>
      <c r="H9" s="368">
        <f>IFERROR(PMT(InterestRate/12,DurationOfLoan,-LoanAmount),0)</f>
        <v>2026.7412393035424</v>
      </c>
      <c r="I9" s="197"/>
      <c r="J9" s="394"/>
      <c r="K9" s="196"/>
    </row>
    <row r="10" spans="1:23" ht="13.5" customHeight="1" thickBot="1">
      <c r="A10" s="196"/>
      <c r="B10" s="369"/>
      <c r="C10" s="197"/>
      <c r="D10" s="197"/>
      <c r="E10" s="364"/>
      <c r="G10" s="197"/>
      <c r="H10" s="361"/>
      <c r="I10" s="197"/>
      <c r="J10" s="404"/>
      <c r="K10" s="196"/>
    </row>
    <row r="11" spans="1:23" ht="17.25" thickBot="1">
      <c r="A11" s="196"/>
      <c r="B11" s="369"/>
      <c r="C11" s="197"/>
      <c r="D11" s="197"/>
      <c r="E11" s="365">
        <v>4.4999999999999998E-2</v>
      </c>
      <c r="F11" s="198" t="s">
        <v>314</v>
      </c>
      <c r="G11" s="197"/>
      <c r="H11" s="368">
        <f>IFERROR(IF(ValuesEntered,SUM(total_payments),0),0)</f>
        <v>848128.82142891188</v>
      </c>
      <c r="I11" s="197"/>
      <c r="J11" s="394"/>
      <c r="K11" s="196"/>
    </row>
    <row r="12" spans="1:23" ht="13.5" customHeight="1" thickBot="1">
      <c r="A12" s="196"/>
      <c r="B12" s="369"/>
      <c r="C12" s="197"/>
      <c r="D12" s="197"/>
      <c r="E12" s="366"/>
      <c r="F12" s="453"/>
      <c r="G12" s="453"/>
      <c r="H12" s="369"/>
      <c r="I12" s="197"/>
      <c r="J12" s="394"/>
      <c r="K12" s="196"/>
    </row>
    <row r="13" spans="1:23" ht="17.25" customHeight="1" thickBot="1">
      <c r="A13" s="196"/>
      <c r="B13" s="369"/>
      <c r="C13" s="197"/>
      <c r="D13" s="197"/>
      <c r="E13" s="367">
        <v>30</v>
      </c>
      <c r="F13" s="198" t="s">
        <v>313</v>
      </c>
      <c r="G13" s="197"/>
      <c r="H13" s="370">
        <f>IFERROR(IF(ValuesEntered,SUM(total_loan_payment),0),0)</f>
        <v>728128.82142891199</v>
      </c>
      <c r="I13" s="197"/>
      <c r="J13" s="394"/>
      <c r="K13" s="196"/>
    </row>
    <row r="14" spans="1:23" ht="14.25" customHeight="1" thickBot="1">
      <c r="A14" s="196"/>
      <c r="B14" s="369"/>
      <c r="C14" s="197"/>
      <c r="D14" s="197"/>
      <c r="E14" s="364"/>
      <c r="H14" s="361"/>
      <c r="I14" s="197"/>
      <c r="J14" s="394"/>
      <c r="K14" s="196"/>
    </row>
    <row r="15" spans="1:23" ht="17.25" customHeight="1" thickBot="1">
      <c r="A15" s="196"/>
      <c r="B15" s="369"/>
      <c r="C15" s="197"/>
      <c r="D15" s="197"/>
      <c r="E15" s="382">
        <f>E13*12</f>
        <v>360</v>
      </c>
      <c r="F15" s="362" t="s">
        <v>247</v>
      </c>
      <c r="H15" s="371">
        <f>IFERROR(IF(ValuesEntered,SUM(interest),0),0)</f>
        <v>328128.82142891205</v>
      </c>
      <c r="I15" s="197"/>
      <c r="J15" s="394"/>
      <c r="K15" s="196"/>
    </row>
    <row r="16" spans="1:23" ht="14.25" customHeight="1" thickBot="1">
      <c r="A16" s="196"/>
      <c r="B16" s="369"/>
      <c r="C16" s="197"/>
      <c r="D16" s="197"/>
      <c r="E16" s="364"/>
      <c r="I16" s="197"/>
      <c r="J16" s="394"/>
      <c r="K16" s="196"/>
    </row>
    <row r="17" spans="1:12" ht="17.25" customHeight="1" thickBot="1">
      <c r="A17" s="196"/>
      <c r="B17" s="369"/>
      <c r="C17" s="197"/>
      <c r="D17" s="197"/>
      <c r="E17" s="399">
        <v>400000</v>
      </c>
      <c r="G17" s="455" t="s">
        <v>320</v>
      </c>
      <c r="H17" s="456"/>
      <c r="I17" s="197"/>
      <c r="J17" s="394"/>
      <c r="K17" s="196"/>
    </row>
    <row r="18" spans="1:12" ht="14.25" customHeight="1" thickBot="1">
      <c r="A18" s="196"/>
      <c r="B18" s="369"/>
      <c r="C18" s="197"/>
      <c r="D18" s="197"/>
      <c r="E18" s="364"/>
      <c r="G18" s="457"/>
      <c r="H18" s="458"/>
      <c r="I18" s="197"/>
      <c r="J18" s="394"/>
      <c r="K18" s="196"/>
    </row>
    <row r="19" spans="1:12" ht="17.25" customHeight="1" thickBot="1">
      <c r="A19" s="196"/>
      <c r="B19" s="369"/>
      <c r="C19" s="197"/>
      <c r="D19" s="197"/>
      <c r="E19" s="409">
        <v>43040</v>
      </c>
      <c r="G19" s="459"/>
      <c r="H19" s="460"/>
      <c r="I19" s="402"/>
      <c r="J19" s="394"/>
      <c r="K19" s="196"/>
    </row>
    <row r="20" spans="1:12" ht="18" customHeight="1" thickBot="1">
      <c r="A20" s="196"/>
      <c r="B20" s="369"/>
      <c r="C20" s="188"/>
      <c r="D20" s="197"/>
      <c r="E20" s="400"/>
      <c r="F20" s="202"/>
      <c r="G20" s="461">
        <f>MonthlyLoanPayment</f>
        <v>2026.7412393035424</v>
      </c>
      <c r="H20" s="462"/>
      <c r="I20" s="197"/>
      <c r="J20" s="394"/>
      <c r="K20" s="196"/>
    </row>
    <row r="21" spans="1:12" ht="17.25" customHeight="1" thickBot="1">
      <c r="A21" s="196"/>
      <c r="E21" s="399">
        <v>4000</v>
      </c>
      <c r="G21" s="461"/>
      <c r="H21" s="462"/>
      <c r="K21" s="196"/>
    </row>
    <row r="22" spans="1:12" ht="17.25" customHeight="1" thickBot="1">
      <c r="A22" s="196"/>
      <c r="E22" s="363"/>
      <c r="G22" s="403"/>
      <c r="H22" s="403"/>
      <c r="K22" s="196"/>
    </row>
    <row r="23" spans="1:12" ht="17.25" customHeight="1" thickBot="1">
      <c r="A23" s="196"/>
      <c r="E23" s="371">
        <f>E21/12</f>
        <v>333.33333333333331</v>
      </c>
      <c r="F23" s="198"/>
      <c r="G23" s="197"/>
      <c r="H23" s="360"/>
      <c r="K23" s="196"/>
    </row>
    <row r="24" spans="1:12" ht="30.75" customHeight="1">
      <c r="A24" s="196"/>
      <c r="B24" s="369"/>
      <c r="H24" s="390"/>
      <c r="I24" s="197"/>
      <c r="J24" s="394"/>
      <c r="K24" s="196"/>
    </row>
    <row r="25" spans="1:12" ht="33.75" customHeight="1">
      <c r="A25" s="192"/>
      <c r="B25" s="374" t="s">
        <v>250</v>
      </c>
      <c r="C25" s="376" t="s">
        <v>315</v>
      </c>
      <c r="D25" s="376" t="s">
        <v>316</v>
      </c>
      <c r="E25" s="376" t="s">
        <v>17</v>
      </c>
      <c r="F25" s="376" t="s">
        <v>248</v>
      </c>
      <c r="G25" s="376" t="s">
        <v>317</v>
      </c>
      <c r="H25" s="377" t="s">
        <v>318</v>
      </c>
      <c r="I25" s="375" t="s">
        <v>319</v>
      </c>
      <c r="J25" s="376" t="s">
        <v>321</v>
      </c>
      <c r="K25" s="194"/>
    </row>
    <row r="26" spans="1:12">
      <c r="A26" s="192"/>
      <c r="B26" s="410">
        <f>ROWS($B$4:B4)</f>
        <v>1</v>
      </c>
      <c r="C26" s="384">
        <f>IF(ValuesEntered,IF(Amortization[[#This Row],[Payment Period]]&lt;=DurationOfLoan,IF(ROW()-ROW(Amortization[[#Headers],[Payment Date]])=1,LoanStart,IF(I25&gt;0,EDATE(C25,1),"")),""),"")</f>
        <v>43040</v>
      </c>
      <c r="D26" s="385">
        <f>IF(ROW()-ROW(Amortization[[#Headers],[Opening Balance]])=1,LoanAmount,IF(Amortization[[#This Row],[Payment Date]]="",0,INDEX(Amortization[], ROW()-26,8)))</f>
        <v>400000</v>
      </c>
      <c r="E26" s="387">
        <f>IF(ValuesEntered,IF(ROW()-ROW(Amortization[[#Headers],[Interest]])=1,-IPMT(InterestRate/12,1,DurationOfLoan-ROWS($C$26:C26)+1,Amortization[[#This Row],[Opening Balance]]),IFERROR(-IPMT(InterestRate/12,1,Amortization[[#This Row],['# Remaining]],D27),0)),0)</f>
        <v>1500</v>
      </c>
      <c r="F26" s="387">
        <f>IFERROR(IF(AND(ValuesEntered,Amortization[[#This Row],[Payment Date]]&lt;&gt;""),-PPMT(InterestRate/12,1,DurationOfLoan-ROWS($C$26:C26)+1,Amortization[[#This Row],[Opening Balance]]),""),0)</f>
        <v>526.74123930354244</v>
      </c>
      <c r="G26" s="387">
        <f>IF(Amortization[[#This Row],[Payment Date]]="",0,PropertyTaxAmount)</f>
        <v>333.33333333333331</v>
      </c>
      <c r="H26" s="388">
        <f>IF(Amortization[[#This Row],[Payment Date]]="",0,Amortization[[#This Row],[Interest]]+Amortization[[#This Row],[Principle]]+Amortization[[#This Row],[Property Tax]])</f>
        <v>2360.0745726368759</v>
      </c>
      <c r="I26" s="389">
        <f>IF(Amortization[[#This Row],[Payment Date]]="",0,Amortization[[#This Row],[Opening Balance]]-Amortization[[#This Row],[Principle]])</f>
        <v>399473.25876069645</v>
      </c>
      <c r="J26" s="386">
        <f>IF(Amortization[[#This Row],[Closing Balance]]&gt;0,LastRow-ROW(),0)</f>
        <v>359</v>
      </c>
      <c r="K26" s="194"/>
    </row>
    <row r="27" spans="1:12">
      <c r="A27" s="192"/>
      <c r="B27" s="410">
        <f>ROWS($B$4:B5)</f>
        <v>2</v>
      </c>
      <c r="C27" s="384">
        <f>IF(ValuesEntered,IF(Amortization[[#This Row],[Payment Period]]&lt;=DurationOfLoan,IF(ROW()-ROW(Amortization[[#Headers],[Payment Date]])=1,LoanStart,IF(I26&gt;0,EDATE(C26,1),"")),""),"")</f>
        <v>43070</v>
      </c>
      <c r="D27" s="385">
        <f>IF(ROW()-ROW(Amortization[[#Headers],[Opening Balance]])=1,LoanAmount,IF(Amortization[[#This Row],[Payment Date]]="",0,INDEX(Amortization[], ROW()-26,8)))</f>
        <v>399473.25876069645</v>
      </c>
      <c r="E27" s="387">
        <f>IF(ValuesEntered,IF(ROW()-ROW(Amortization[[#Headers],[Interest]])=1,-IPMT(InterestRate/12,1,DurationOfLoan-ROWS($C$26:C27)+1,Amortization[[#This Row],[Opening Balance]]),IFERROR(-IPMT(InterestRate/12,1,Amortization[[#This Row],['# Remaining]],D28),0)),0)</f>
        <v>1496.0420334065457</v>
      </c>
      <c r="F27" s="387">
        <f>IFERROR(IF(AND(ValuesEntered,Amortization[[#This Row],[Payment Date]]&lt;&gt;""),-PPMT(InterestRate/12,1,DurationOfLoan-ROWS($C$26:C27)+1,Amortization[[#This Row],[Opening Balance]]),""),0)</f>
        <v>528.71651895093055</v>
      </c>
      <c r="G27" s="387">
        <f>IF(Amortization[[#This Row],[Payment Date]]="",0,PropertyTaxAmount)</f>
        <v>333.33333333333331</v>
      </c>
      <c r="H27" s="388">
        <f>IF(Amortization[[#This Row],[Payment Date]]="",0,Amortization[[#This Row],[Interest]]+Amortization[[#This Row],[Principle]]+Amortization[[#This Row],[Property Tax]])</f>
        <v>2358.0918856908097</v>
      </c>
      <c r="I27" s="389">
        <f>IF(Amortization[[#This Row],[Payment Date]]="",0,Amortization[[#This Row],[Opening Balance]]-Amortization[[#This Row],[Principle]])</f>
        <v>398944.54224174551</v>
      </c>
      <c r="J27" s="396">
        <f>IF(Amortization[[#This Row],[Closing Balance]]&gt;0,LastRow-ROW(),0)</f>
        <v>358</v>
      </c>
      <c r="K27" s="194"/>
    </row>
    <row r="28" spans="1:12">
      <c r="A28" s="192"/>
      <c r="B28" s="410">
        <f>ROWS($B$4:B6)</f>
        <v>3</v>
      </c>
      <c r="C28" s="384">
        <f>IF(ValuesEntered,IF(Amortization[[#This Row],[Payment Period]]&lt;=DurationOfLoan,IF(ROW()-ROW(Amortization[[#Headers],[Payment Date]])=1,LoanStart,IF(I27&gt;0,EDATE(C27,1),"")),""),"")</f>
        <v>43101</v>
      </c>
      <c r="D28" s="385">
        <f>IF(ROW()-ROW(Amortization[[#Headers],[Opening Balance]])=1,LoanAmount,IF(Amortization[[#This Row],[Payment Date]]="",0,INDEX(Amortization[], ROW()-26,8)))</f>
        <v>398944.54224174551</v>
      </c>
      <c r="E28" s="387">
        <f>IF(ValuesEntered,IF(ROW()-ROW(Amortization[[#Headers],[Interest]])=1,-IPMT(InterestRate/12,1,DurationOfLoan-ROWS($C$26:C28)+1,Amortization[[#This Row],[Opening Balance]]),IFERROR(-IPMT(InterestRate/12,1,Amortization[[#This Row],['# Remaining]],D29),0)),0)</f>
        <v>1494.0519113844318</v>
      </c>
      <c r="F28" s="387">
        <f>IFERROR(IF(AND(ValuesEntered,Amortization[[#This Row],[Payment Date]]&lt;&gt;""),-PPMT(InterestRate/12,1,DurationOfLoan-ROWS($C$26:C28)+1,Amortization[[#This Row],[Opening Balance]]),""),0)</f>
        <v>530.69920589699655</v>
      </c>
      <c r="G28" s="387">
        <f>IF(Amortization[[#This Row],[Payment Date]]="",0,PropertyTaxAmount)</f>
        <v>333.33333333333331</v>
      </c>
      <c r="H28" s="388">
        <f>IF(Amortization[[#This Row],[Payment Date]]="",0,Amortization[[#This Row],[Interest]]+Amortization[[#This Row],[Principle]]+Amortization[[#This Row],[Property Tax]])</f>
        <v>2358.0844506147619</v>
      </c>
      <c r="I28" s="389">
        <f>IF(Amortization[[#This Row],[Payment Date]]="",0,Amortization[[#This Row],[Opening Balance]]-Amortization[[#This Row],[Principle]])</f>
        <v>398413.84303584852</v>
      </c>
      <c r="J28" s="396">
        <f>IF(Amortization[[#This Row],[Closing Balance]]&gt;0,LastRow-ROW(),0)</f>
        <v>357</v>
      </c>
      <c r="K28" s="194"/>
    </row>
    <row r="29" spans="1:12">
      <c r="A29" s="192"/>
      <c r="B29" s="410">
        <f>ROWS($B$4:B7)</f>
        <v>4</v>
      </c>
      <c r="C29" s="384">
        <f>IF(ValuesEntered,IF(Amortization[[#This Row],[Payment Period]]&lt;=DurationOfLoan,IF(ROW()-ROW(Amortization[[#Headers],[Payment Date]])=1,LoanStart,IF(I28&gt;0,EDATE(C28,1),"")),""),"")</f>
        <v>43132</v>
      </c>
      <c r="D29" s="385">
        <f>IF(ROW()-ROW(Amortization[[#Headers],[Opening Balance]])=1,LoanAmount,IF(Amortization[[#This Row],[Payment Date]]="",0,INDEX(Amortization[], ROW()-26,8)))</f>
        <v>398413.84303584852</v>
      </c>
      <c r="E29" s="387">
        <f>IF(ValuesEntered,IF(ROW()-ROW(Amortization[[#Headers],[Interest]])=1,-IPMT(InterestRate/12,1,DurationOfLoan-ROWS($C$26:C29)+1,Amortization[[#This Row],[Opening Balance]]),IFERROR(-IPMT(InterestRate/12,1,Amortization[[#This Row],['# Remaining]],D30),0)),0)</f>
        <v>1492.0543264047353</v>
      </c>
      <c r="F29" s="387">
        <f>IFERROR(IF(AND(ValuesEntered,Amortization[[#This Row],[Payment Date]]&lt;&gt;""),-PPMT(InterestRate/12,1,DurationOfLoan-ROWS($C$26:C29)+1,Amortization[[#This Row],[Opening Balance]]),""),0)</f>
        <v>532.68932791911038</v>
      </c>
      <c r="G29" s="387">
        <f>IF(Amortization[[#This Row],[Payment Date]]="",0,PropertyTaxAmount)</f>
        <v>333.33333333333331</v>
      </c>
      <c r="H29" s="388">
        <f>IF(Amortization[[#This Row],[Payment Date]]="",0,Amortization[[#This Row],[Interest]]+Amortization[[#This Row],[Principle]]+Amortization[[#This Row],[Property Tax]])</f>
        <v>2358.076987657179</v>
      </c>
      <c r="I29" s="389">
        <f>IF(Amortization[[#This Row],[Payment Date]]="",0,Amortization[[#This Row],[Opening Balance]]-Amortization[[#This Row],[Principle]])</f>
        <v>397881.15370792942</v>
      </c>
      <c r="J29" s="396">
        <f>IF(Amortization[[#This Row],[Closing Balance]]&gt;0,LastRow-ROW(),0)</f>
        <v>356</v>
      </c>
      <c r="K29" s="194"/>
      <c r="L29" s="401"/>
    </row>
    <row r="30" spans="1:12">
      <c r="A30" s="192"/>
      <c r="B30" s="410">
        <f>ROWS($B$4:B8)</f>
        <v>5</v>
      </c>
      <c r="C30" s="384">
        <f>IF(ValuesEntered,IF(Amortization[[#This Row],[Payment Period]]&lt;=DurationOfLoan,IF(ROW()-ROW(Amortization[[#Headers],[Payment Date]])=1,LoanStart,IF(I29&gt;0,EDATE(C29,1),"")),""),"")</f>
        <v>43160</v>
      </c>
      <c r="D30" s="385">
        <f>IF(ROW()-ROW(Amortization[[#Headers],[Opening Balance]])=1,LoanAmount,IF(Amortization[[#This Row],[Payment Date]]="",0,INDEX(Amortization[], ROW()-26,8)))</f>
        <v>397881.15370792942</v>
      </c>
      <c r="E30" s="387">
        <f>IF(ValuesEntered,IF(ROW()-ROW(Amortization[[#Headers],[Interest]])=1,-IPMT(InterestRate/12,1,DurationOfLoan-ROWS($C$26:C30)+1,Amortization[[#This Row],[Opening Balance]]),IFERROR(-IPMT(InterestRate/12,1,Amortization[[#This Row],['# Remaining]],D31),0)),0)</f>
        <v>1490.0492504813649</v>
      </c>
      <c r="F30" s="387">
        <f>IFERROR(IF(AND(ValuesEntered,Amortization[[#This Row],[Payment Date]]&lt;&gt;""),-PPMT(InterestRate/12,1,DurationOfLoan-ROWS($C$26:C30)+1,Amortization[[#This Row],[Opening Balance]]),""),0)</f>
        <v>534.6869128988069</v>
      </c>
      <c r="G30" s="387">
        <f>IF(Amortization[[#This Row],[Payment Date]]="",0,PropertyTaxAmount)</f>
        <v>333.33333333333331</v>
      </c>
      <c r="H30" s="388">
        <f>IF(Amortization[[#This Row],[Payment Date]]="",0,Amortization[[#This Row],[Interest]]+Amortization[[#This Row],[Principle]]+Amortization[[#This Row],[Property Tax]])</f>
        <v>2358.069496713505</v>
      </c>
      <c r="I30" s="389">
        <f>IF(Amortization[[#This Row],[Payment Date]]="",0,Amortization[[#This Row],[Opening Balance]]-Amortization[[#This Row],[Principle]])</f>
        <v>397346.46679503063</v>
      </c>
      <c r="J30" s="396">
        <f>IF(Amortization[[#This Row],[Closing Balance]]&gt;0,LastRow-ROW(),0)</f>
        <v>355</v>
      </c>
      <c r="K30" s="194"/>
    </row>
    <row r="31" spans="1:12">
      <c r="A31" s="192"/>
      <c r="B31" s="410">
        <f>ROWS($B$4:B9)</f>
        <v>6</v>
      </c>
      <c r="C31" s="384">
        <f>IF(ValuesEntered,IF(Amortization[[#This Row],[Payment Period]]&lt;=DurationOfLoan,IF(ROW()-ROW(Amortization[[#Headers],[Payment Date]])=1,LoanStart,IF(I30&gt;0,EDATE(C30,1),"")),""),"")</f>
        <v>43191</v>
      </c>
      <c r="D31" s="385">
        <f>IF(ROW()-ROW(Amortization[[#Headers],[Opening Balance]])=1,LoanAmount,IF(Amortization[[#This Row],[Payment Date]]="",0,INDEX(Amortization[], ROW()-26,8)))</f>
        <v>397346.46679503063</v>
      </c>
      <c r="E31" s="387">
        <f>IF(ValuesEntered,IF(ROW()-ROW(Amortization[[#Headers],[Interest]])=1,-IPMT(InterestRate/12,1,DurationOfLoan-ROWS($C$26:C31)+1,Amortization[[#This Row],[Opening Balance]]),IFERROR(-IPMT(InterestRate/12,1,Amortization[[#This Row],['# Remaining]],D32),0)),0)</f>
        <v>1488.0366555232815</v>
      </c>
      <c r="F31" s="387">
        <f>IFERROR(IF(AND(ValuesEntered,Amortization[[#This Row],[Payment Date]]&lt;&gt;""),-PPMT(InterestRate/12,1,DurationOfLoan-ROWS($C$26:C31)+1,Amortization[[#This Row],[Opening Balance]]),""),0)</f>
        <v>536.69198882217734</v>
      </c>
      <c r="G31" s="387">
        <f>IF(Amortization[[#This Row],[Payment Date]]="",0,PropertyTaxAmount)</f>
        <v>333.33333333333331</v>
      </c>
      <c r="H31" s="388">
        <f>IF(Amortization[[#This Row],[Payment Date]]="",0,Amortization[[#This Row],[Interest]]+Amortization[[#This Row],[Principle]]+Amortization[[#This Row],[Property Tax]])</f>
        <v>2358.0619776787921</v>
      </c>
      <c r="I31" s="389">
        <f>IF(Amortization[[#This Row],[Payment Date]]="",0,Amortization[[#This Row],[Opening Balance]]-Amortization[[#This Row],[Principle]])</f>
        <v>396809.77480620844</v>
      </c>
      <c r="J31" s="396">
        <f>IF(Amortization[[#This Row],[Closing Balance]]&gt;0,LastRow-ROW(),0)</f>
        <v>354</v>
      </c>
      <c r="K31" s="194"/>
    </row>
    <row r="32" spans="1:12">
      <c r="A32" s="192"/>
      <c r="B32" s="410">
        <f>ROWS($B$4:B10)</f>
        <v>7</v>
      </c>
      <c r="C32" s="384">
        <f>IF(ValuesEntered,IF(Amortization[[#This Row],[Payment Period]]&lt;=DurationOfLoan,IF(ROW()-ROW(Amortization[[#Headers],[Payment Date]])=1,LoanStart,IF(I31&gt;0,EDATE(C31,1),"")),""),"")</f>
        <v>43221</v>
      </c>
      <c r="D32" s="385">
        <f>IF(ROW()-ROW(Amortization[[#Headers],[Opening Balance]])=1,LoanAmount,IF(Amortization[[#This Row],[Payment Date]]="",0,INDEX(Amortization[], ROW()-26,8)))</f>
        <v>396809.77480620844</v>
      </c>
      <c r="E32" s="387">
        <f>IF(ValuesEntered,IF(ROW()-ROW(Amortization[[#Headers],[Interest]])=1,-IPMT(InterestRate/12,1,DurationOfLoan-ROWS($C$26:C32)+1,Amortization[[#This Row],[Opening Balance]]),IFERROR(-IPMT(InterestRate/12,1,Amortization[[#This Row],['# Remaining]],D33),0)),0)</f>
        <v>1486.0165133341056</v>
      </c>
      <c r="F32" s="387">
        <f>IFERROR(IF(AND(ValuesEntered,Amortization[[#This Row],[Payment Date]]&lt;&gt;""),-PPMT(InterestRate/12,1,DurationOfLoan-ROWS($C$26:C32)+1,Amortization[[#This Row],[Opening Balance]]),""),0)</f>
        <v>538.70458378026046</v>
      </c>
      <c r="G32" s="387">
        <f>IF(Amortization[[#This Row],[Payment Date]]="",0,PropertyTaxAmount)</f>
        <v>333.33333333333331</v>
      </c>
      <c r="H32" s="388">
        <f>IF(Amortization[[#This Row],[Payment Date]]="",0,Amortization[[#This Row],[Interest]]+Amortization[[#This Row],[Principle]]+Amortization[[#This Row],[Property Tax]])</f>
        <v>2358.0544304476994</v>
      </c>
      <c r="I32" s="389">
        <f>IF(Amortization[[#This Row],[Payment Date]]="",0,Amortization[[#This Row],[Opening Balance]]-Amortization[[#This Row],[Principle]])</f>
        <v>396271.07022242818</v>
      </c>
      <c r="J32" s="396">
        <f>IF(Amortization[[#This Row],[Closing Balance]]&gt;0,LastRow-ROW(),0)</f>
        <v>353</v>
      </c>
      <c r="K32" s="194"/>
    </row>
    <row r="33" spans="1:18">
      <c r="A33" s="192"/>
      <c r="B33" s="410">
        <f>ROWS($B$4:B11)</f>
        <v>8</v>
      </c>
      <c r="C33" s="384">
        <f>IF(ValuesEntered,IF(Amortization[[#This Row],[Payment Period]]&lt;=DurationOfLoan,IF(ROW()-ROW(Amortization[[#Headers],[Payment Date]])=1,LoanStart,IF(I32&gt;0,EDATE(C32,1),"")),""),"")</f>
        <v>43252</v>
      </c>
      <c r="D33" s="385">
        <f>IF(ROW()-ROW(Amortization[[#Headers],[Opening Balance]])=1,LoanAmount,IF(Amortization[[#This Row],[Payment Date]]="",0,INDEX(Amortization[], ROW()-26,8)))</f>
        <v>396271.07022242818</v>
      </c>
      <c r="E33" s="387">
        <f>IF(ValuesEntered,IF(ROW()-ROW(Amortization[[#Headers],[Interest]])=1,-IPMT(InterestRate/12,1,DurationOfLoan-ROWS($C$26:C33)+1,Amortization[[#This Row],[Opening Balance]]),IFERROR(-IPMT(InterestRate/12,1,Amortization[[#This Row],['# Remaining]],D34),0)),0)</f>
        <v>1483.9887956117202</v>
      </c>
      <c r="F33" s="387">
        <f>IFERROR(IF(AND(ValuesEntered,Amortization[[#This Row],[Payment Date]]&lt;&gt;""),-PPMT(InterestRate/12,1,DurationOfLoan-ROWS($C$26:C33)+1,Amortization[[#This Row],[Opening Balance]]),""),0)</f>
        <v>540.72472596943658</v>
      </c>
      <c r="G33" s="387">
        <f>IF(Amortization[[#This Row],[Payment Date]]="",0,PropertyTaxAmount)</f>
        <v>333.33333333333331</v>
      </c>
      <c r="H33" s="388">
        <f>IF(Amortization[[#This Row],[Payment Date]]="",0,Amortization[[#This Row],[Interest]]+Amortization[[#This Row],[Principle]]+Amortization[[#This Row],[Property Tax]])</f>
        <v>2358.0468549144903</v>
      </c>
      <c r="I33" s="389">
        <f>IF(Amortization[[#This Row],[Payment Date]]="",0,Amortization[[#This Row],[Opening Balance]]-Amortization[[#This Row],[Principle]])</f>
        <v>395730.34549645876</v>
      </c>
      <c r="J33" s="396">
        <f>IF(Amortization[[#This Row],[Closing Balance]]&gt;0,LastRow-ROW(),0)</f>
        <v>352</v>
      </c>
      <c r="K33" s="194"/>
    </row>
    <row r="34" spans="1:18" ht="18.75">
      <c r="A34" s="192"/>
      <c r="B34" s="410">
        <f>ROWS($B$4:B12)</f>
        <v>9</v>
      </c>
      <c r="C34" s="384">
        <f>IF(ValuesEntered,IF(Amortization[[#This Row],[Payment Period]]&lt;=DurationOfLoan,IF(ROW()-ROW(Amortization[[#Headers],[Payment Date]])=1,LoanStart,IF(I33&gt;0,EDATE(C33,1),"")),""),"")</f>
        <v>43282</v>
      </c>
      <c r="D34" s="385">
        <f>IF(ROW()-ROW(Amortization[[#Headers],[Opening Balance]])=1,LoanAmount,IF(Amortization[[#This Row],[Payment Date]]="",0,INDEX(Amortization[], ROW()-26,8)))</f>
        <v>395730.34549645876</v>
      </c>
      <c r="E34" s="387">
        <f>IF(ValuesEntered,IF(ROW()-ROW(Amortization[[#Headers],[Interest]])=1,-IPMT(InterestRate/12,1,DurationOfLoan-ROWS($C$26:C34)+1,Amortization[[#This Row],[Opening Balance]]),IFERROR(-IPMT(InterestRate/12,1,Amortization[[#This Row],['# Remaining]],D35),0)),0)</f>
        <v>1481.9534739478759</v>
      </c>
      <c r="F34" s="387">
        <f>IFERROR(IF(AND(ValuesEntered,Amortization[[#This Row],[Payment Date]]&lt;&gt;""),-PPMT(InterestRate/12,1,DurationOfLoan-ROWS($C$26:C34)+1,Amortization[[#This Row],[Opening Balance]]),""),0)</f>
        <v>542.75244369182178</v>
      </c>
      <c r="G34" s="387">
        <f>IF(Amortization[[#This Row],[Payment Date]]="",0,PropertyTaxAmount)</f>
        <v>333.33333333333331</v>
      </c>
      <c r="H34" s="388">
        <f>IF(Amortization[[#This Row],[Payment Date]]="",0,Amortization[[#This Row],[Interest]]+Amortization[[#This Row],[Principle]]+Amortization[[#This Row],[Property Tax]])</f>
        <v>2358.0392509730309</v>
      </c>
      <c r="I34" s="389">
        <f>IF(Amortization[[#This Row],[Payment Date]]="",0,Amortization[[#This Row],[Opening Balance]]-Amortization[[#This Row],[Principle]])</f>
        <v>395187.59305276693</v>
      </c>
      <c r="J34" s="396">
        <f>IF(Amortization[[#This Row],[Closing Balance]]&gt;0,LastRow-ROW(),0)</f>
        <v>351</v>
      </c>
      <c r="K34" s="194"/>
      <c r="L34" s="442"/>
      <c r="M34" s="443"/>
      <c r="N34" s="443"/>
      <c r="O34" s="443"/>
      <c r="P34" s="443"/>
      <c r="Q34" s="443"/>
      <c r="R34" s="443"/>
    </row>
    <row r="35" spans="1:18" ht="18.75">
      <c r="A35" s="192"/>
      <c r="B35" s="410">
        <f>ROWS($B$4:B13)</f>
        <v>10</v>
      </c>
      <c r="C35" s="384">
        <f>IF(ValuesEntered,IF(Amortization[[#This Row],[Payment Period]]&lt;=DurationOfLoan,IF(ROW()-ROW(Amortization[[#Headers],[Payment Date]])=1,LoanStart,IF(I34&gt;0,EDATE(C34,1),"")),""),"")</f>
        <v>43313</v>
      </c>
      <c r="D35" s="385">
        <f>IF(ROW()-ROW(Amortization[[#Headers],[Opening Balance]])=1,LoanAmount,IF(Amortization[[#This Row],[Payment Date]]="",0,INDEX(Amortization[], ROW()-26,8)))</f>
        <v>395187.59305276693</v>
      </c>
      <c r="E35" s="387">
        <f>IF(ValuesEntered,IF(ROW()-ROW(Amortization[[#Headers],[Interest]])=1,-IPMT(InterestRate/12,1,DurationOfLoan-ROWS($C$26:C35)+1,Amortization[[#This Row],[Opening Balance]]),IFERROR(-IPMT(InterestRate/12,1,Amortization[[#This Row],['# Remaining]],D36),0)),0)</f>
        <v>1479.9105198277921</v>
      </c>
      <c r="F35" s="387">
        <f>IFERROR(IF(AND(ValuesEntered,Amortization[[#This Row],[Payment Date]]&lt;&gt;""),-PPMT(InterestRate/12,1,DurationOfLoan-ROWS($C$26:C35)+1,Amortization[[#This Row],[Opening Balance]]),""),0)</f>
        <v>544.78776535566635</v>
      </c>
      <c r="G35" s="387">
        <f>IF(Amortization[[#This Row],[Payment Date]]="",0,PropertyTaxAmount)</f>
        <v>333.33333333333331</v>
      </c>
      <c r="H35" s="388">
        <f>IF(Amortization[[#This Row],[Payment Date]]="",0,Amortization[[#This Row],[Interest]]+Amortization[[#This Row],[Principle]]+Amortization[[#This Row],[Property Tax]])</f>
        <v>2358.0316185167917</v>
      </c>
      <c r="I35" s="389">
        <f>IF(Amortization[[#This Row],[Payment Date]]="",0,Amortization[[#This Row],[Opening Balance]]-Amortization[[#This Row],[Principle]])</f>
        <v>394642.80528741126</v>
      </c>
      <c r="J35" s="396">
        <f>IF(Amortization[[#This Row],[Closing Balance]]&gt;0,LastRow-ROW(),0)</f>
        <v>350</v>
      </c>
      <c r="K35" s="194"/>
      <c r="L35" s="442"/>
      <c r="M35" s="443"/>
      <c r="N35" s="443"/>
      <c r="O35" s="443"/>
      <c r="P35" s="443"/>
      <c r="Q35" s="443"/>
      <c r="R35" s="443"/>
    </row>
    <row r="36" spans="1:18">
      <c r="A36" s="192"/>
      <c r="B36" s="410">
        <f>ROWS($B$4:B14)</f>
        <v>11</v>
      </c>
      <c r="C36" s="384">
        <f>IF(ValuesEntered,IF(Amortization[[#This Row],[Payment Period]]&lt;=DurationOfLoan,IF(ROW()-ROW(Amortization[[#Headers],[Payment Date]])=1,LoanStart,IF(I35&gt;0,EDATE(C35,1),"")),""),"")</f>
        <v>43344</v>
      </c>
      <c r="D36" s="385">
        <f>IF(ROW()-ROW(Amortization[[#Headers],[Opening Balance]])=1,LoanAmount,IF(Amortization[[#This Row],[Payment Date]]="",0,INDEX(Amortization[], ROW()-26,8)))</f>
        <v>394642.80528741126</v>
      </c>
      <c r="E36" s="387">
        <f>IF(ValuesEntered,IF(ROW()-ROW(Amortization[[#Headers],[Interest]])=1,-IPMT(InterestRate/12,1,DurationOfLoan-ROWS($C$26:C36)+1,Amortization[[#This Row],[Opening Balance]]),IFERROR(-IPMT(InterestRate/12,1,Amortization[[#This Row],['# Remaining]],D37),0)),0)</f>
        <v>1477.8599046297581</v>
      </c>
      <c r="F36" s="387">
        <f>IFERROR(IF(AND(ValuesEntered,Amortization[[#This Row],[Payment Date]]&lt;&gt;""),-PPMT(InterestRate/12,1,DurationOfLoan-ROWS($C$26:C36)+1,Amortization[[#This Row],[Opening Balance]]),""),0)</f>
        <v>546.8307194757499</v>
      </c>
      <c r="G36" s="387">
        <f>IF(Amortization[[#This Row],[Payment Date]]="",0,PropertyTaxAmount)</f>
        <v>333.33333333333331</v>
      </c>
      <c r="H36" s="388">
        <f>IF(Amortization[[#This Row],[Payment Date]]="",0,Amortization[[#This Row],[Interest]]+Amortization[[#This Row],[Principle]]+Amortization[[#This Row],[Property Tax]])</f>
        <v>2358.0239574388415</v>
      </c>
      <c r="I36" s="389">
        <f>IF(Amortization[[#This Row],[Payment Date]]="",0,Amortization[[#This Row],[Opening Balance]]-Amortization[[#This Row],[Principle]])</f>
        <v>394095.97456793551</v>
      </c>
      <c r="J36" s="396">
        <f>IF(Amortization[[#This Row],[Closing Balance]]&gt;0,LastRow-ROW(),0)</f>
        <v>349</v>
      </c>
      <c r="K36" s="194"/>
    </row>
    <row r="37" spans="1:18">
      <c r="A37" s="192"/>
      <c r="B37" s="410">
        <f>ROWS($B$4:B15)</f>
        <v>12</v>
      </c>
      <c r="C37" s="384">
        <f>IF(ValuesEntered,IF(Amortization[[#This Row],[Payment Period]]&lt;=DurationOfLoan,IF(ROW()-ROW(Amortization[[#Headers],[Payment Date]])=1,LoanStart,IF(I36&gt;0,EDATE(C36,1),"")),""),"")</f>
        <v>43374</v>
      </c>
      <c r="D37" s="385">
        <f>IF(ROW()-ROW(Amortization[[#Headers],[Opening Balance]])=1,LoanAmount,IF(Amortization[[#This Row],[Payment Date]]="",0,INDEX(Amortization[], ROW()-26,8)))</f>
        <v>394095.97456793551</v>
      </c>
      <c r="E37" s="387">
        <f>IF(ValuesEntered,IF(ROW()-ROW(Amortization[[#Headers],[Interest]])=1,-IPMT(InterestRate/12,1,DurationOfLoan-ROWS($C$26:C37)+1,Amortization[[#This Row],[Opening Balance]]),IFERROR(-IPMT(InterestRate/12,1,Amortization[[#This Row],['# Remaining]],D38),0)),0)</f>
        <v>1475.8015996247314</v>
      </c>
      <c r="F37" s="387">
        <f>IFERROR(IF(AND(ValuesEntered,Amortization[[#This Row],[Payment Date]]&lt;&gt;""),-PPMT(InterestRate/12,1,DurationOfLoan-ROWS($C$26:C37)+1,Amortization[[#This Row],[Opening Balance]]),""),0)</f>
        <v>548.88133467378361</v>
      </c>
      <c r="G37" s="387">
        <f>IF(Amortization[[#This Row],[Payment Date]]="",0,PropertyTaxAmount)</f>
        <v>333.33333333333331</v>
      </c>
      <c r="H37" s="388">
        <f>IF(Amortization[[#This Row],[Payment Date]]="",0,Amortization[[#This Row],[Interest]]+Amortization[[#This Row],[Principle]]+Amortization[[#This Row],[Property Tax]])</f>
        <v>2358.0162676318482</v>
      </c>
      <c r="I37" s="389">
        <f>IF(Amortization[[#This Row],[Payment Date]]="",0,Amortization[[#This Row],[Opening Balance]]-Amortization[[#This Row],[Principle]])</f>
        <v>393547.09323326172</v>
      </c>
      <c r="J37" s="396">
        <f>IF(Amortization[[#This Row],[Closing Balance]]&gt;0,LastRow-ROW(),0)</f>
        <v>348</v>
      </c>
      <c r="K37" s="194"/>
    </row>
    <row r="38" spans="1:18">
      <c r="A38" s="192"/>
      <c r="B38" s="410">
        <f>ROWS($B$4:B16)</f>
        <v>13</v>
      </c>
      <c r="C38" s="384">
        <f>IF(ValuesEntered,IF(Amortization[[#This Row],[Payment Period]]&lt;=DurationOfLoan,IF(ROW()-ROW(Amortization[[#Headers],[Payment Date]])=1,LoanStart,IF(I37&gt;0,EDATE(C37,1),"")),""),"")</f>
        <v>43405</v>
      </c>
      <c r="D38" s="385">
        <f>IF(ROW()-ROW(Amortization[[#Headers],[Opening Balance]])=1,LoanAmount,IF(Amortization[[#This Row],[Payment Date]]="",0,INDEX(Amortization[], ROW()-26,8)))</f>
        <v>393547.09323326172</v>
      </c>
      <c r="E38" s="387">
        <f>IF(ValuesEntered,IF(ROW()-ROW(Amortization[[#Headers],[Interest]])=1,-IPMT(InterestRate/12,1,DurationOfLoan-ROWS($C$26:C38)+1,Amortization[[#This Row],[Opening Balance]]),IFERROR(-IPMT(InterestRate/12,1,Amortization[[#This Row],['# Remaining]],D39),0)),0)</f>
        <v>1473.7355759759359</v>
      </c>
      <c r="F38" s="387">
        <f>IFERROR(IF(AND(ValuesEntered,Amortization[[#This Row],[Payment Date]]&lt;&gt;""),-PPMT(InterestRate/12,1,DurationOfLoan-ROWS($C$26:C38)+1,Amortization[[#This Row],[Opening Balance]]),""),0)</f>
        <v>550.93963967881018</v>
      </c>
      <c r="G38" s="387">
        <f>IF(Amortization[[#This Row],[Payment Date]]="",0,PropertyTaxAmount)</f>
        <v>333.33333333333331</v>
      </c>
      <c r="H38" s="388">
        <f>IF(Amortization[[#This Row],[Payment Date]]="",0,Amortization[[#This Row],[Interest]]+Amortization[[#This Row],[Principle]]+Amortization[[#This Row],[Property Tax]])</f>
        <v>2358.0085489880794</v>
      </c>
      <c r="I38" s="389">
        <f>IF(Amortization[[#This Row],[Payment Date]]="",0,Amortization[[#This Row],[Opening Balance]]-Amortization[[#This Row],[Principle]])</f>
        <v>392996.15359358292</v>
      </c>
      <c r="J38" s="396">
        <f>IF(Amortization[[#This Row],[Closing Balance]]&gt;0,LastRow-ROW(),0)</f>
        <v>347</v>
      </c>
      <c r="K38" s="194"/>
    </row>
    <row r="39" spans="1:18">
      <c r="A39" s="192"/>
      <c r="B39" s="410">
        <f>ROWS($B$4:B17)</f>
        <v>14</v>
      </c>
      <c r="C39" s="384">
        <f>IF(ValuesEntered,IF(Amortization[[#This Row],[Payment Period]]&lt;=DurationOfLoan,IF(ROW()-ROW(Amortization[[#Headers],[Payment Date]])=1,LoanStart,IF(I38&gt;0,EDATE(C38,1),"")),""),"")</f>
        <v>43435</v>
      </c>
      <c r="D39" s="385">
        <f>IF(ROW()-ROW(Amortization[[#Headers],[Opening Balance]])=1,LoanAmount,IF(Amortization[[#This Row],[Payment Date]]="",0,INDEX(Amortization[], ROW()-26,8)))</f>
        <v>392996.15359358292</v>
      </c>
      <c r="E39" s="387">
        <f>IF(ValuesEntered,IF(ROW()-ROW(Amortization[[#Headers],[Interest]])=1,-IPMT(InterestRate/12,1,DurationOfLoan-ROWS($C$26:C39)+1,Amortization[[#This Row],[Opening Balance]]),IFERROR(-IPMT(InterestRate/12,1,Amortization[[#This Row],['# Remaining]],D40),0)),0)</f>
        <v>1471.6618047384575</v>
      </c>
      <c r="F39" s="387">
        <f>IFERROR(IF(AND(ValuesEntered,Amortization[[#This Row],[Payment Date]]&lt;&gt;""),-PPMT(InterestRate/12,1,DurationOfLoan-ROWS($C$26:C39)+1,Amortization[[#This Row],[Opening Balance]]),""),0)</f>
        <v>553.00566332760604</v>
      </c>
      <c r="G39" s="387">
        <f>IF(Amortization[[#This Row],[Payment Date]]="",0,PropertyTaxAmount)</f>
        <v>333.33333333333331</v>
      </c>
      <c r="H39" s="388">
        <f>IF(Amortization[[#This Row],[Payment Date]]="",0,Amortization[[#This Row],[Interest]]+Amortization[[#This Row],[Principle]]+Amortization[[#This Row],[Property Tax]])</f>
        <v>2358.000801399397</v>
      </c>
      <c r="I39" s="389">
        <f>IF(Amortization[[#This Row],[Payment Date]]="",0,Amortization[[#This Row],[Opening Balance]]-Amortization[[#This Row],[Principle]])</f>
        <v>392443.14793025533</v>
      </c>
      <c r="J39" s="396">
        <f>IF(Amortization[[#This Row],[Closing Balance]]&gt;0,LastRow-ROW(),0)</f>
        <v>346</v>
      </c>
      <c r="K39" s="194"/>
    </row>
    <row r="40" spans="1:18">
      <c r="A40" s="192"/>
      <c r="B40" s="410">
        <f>ROWS($B$4:B18)</f>
        <v>15</v>
      </c>
      <c r="C40" s="384">
        <f>IF(ValuesEntered,IF(Amortization[[#This Row],[Payment Period]]&lt;=DurationOfLoan,IF(ROW()-ROW(Amortization[[#Headers],[Payment Date]])=1,LoanStart,IF(I39&gt;0,EDATE(C39,1),"")),""),"")</f>
        <v>43466</v>
      </c>
      <c r="D40" s="385">
        <f>IF(ROW()-ROW(Amortization[[#Headers],[Opening Balance]])=1,LoanAmount,IF(Amortization[[#This Row],[Payment Date]]="",0,INDEX(Amortization[], ROW()-26,8)))</f>
        <v>392443.14793025533</v>
      </c>
      <c r="E40" s="387">
        <f>IF(ValuesEntered,IF(ROW()-ROW(Amortization[[#Headers],[Interest]])=1,-IPMT(InterestRate/12,1,DurationOfLoan-ROWS($C$26:C40)+1,Amortization[[#This Row],[Opening Balance]]),IFERROR(-IPMT(InterestRate/12,1,Amortization[[#This Row],['# Remaining]],D41),0)),0)</f>
        <v>1469.5802568588383</v>
      </c>
      <c r="F40" s="387">
        <f>IFERROR(IF(AND(ValuesEntered,Amortization[[#This Row],[Payment Date]]&lt;&gt;""),-PPMT(InterestRate/12,1,DurationOfLoan-ROWS($C$26:C40)+1,Amortization[[#This Row],[Opening Balance]]),""),0)</f>
        <v>555.07943456508428</v>
      </c>
      <c r="G40" s="387">
        <f>IF(Amortization[[#This Row],[Payment Date]]="",0,PropertyTaxAmount)</f>
        <v>333.33333333333331</v>
      </c>
      <c r="H40" s="388">
        <f>IF(Amortization[[#This Row],[Payment Date]]="",0,Amortization[[#This Row],[Interest]]+Amortization[[#This Row],[Principle]]+Amortization[[#This Row],[Property Tax]])</f>
        <v>2357.9930247572561</v>
      </c>
      <c r="I40" s="389">
        <f>IF(Amortization[[#This Row],[Payment Date]]="",0,Amortization[[#This Row],[Opening Balance]]-Amortization[[#This Row],[Principle]])</f>
        <v>391888.06849569024</v>
      </c>
      <c r="J40" s="396">
        <f>IF(Amortization[[#This Row],[Closing Balance]]&gt;0,LastRow-ROW(),0)</f>
        <v>345</v>
      </c>
      <c r="K40" s="194"/>
    </row>
    <row r="41" spans="1:18">
      <c r="A41" s="192"/>
      <c r="B41" s="410">
        <f>ROWS($B$4:B19)</f>
        <v>16</v>
      </c>
      <c r="C41" s="384">
        <f>IF(ValuesEntered,IF(Amortization[[#This Row],[Payment Period]]&lt;=DurationOfLoan,IF(ROW()-ROW(Amortization[[#Headers],[Payment Date]])=1,LoanStart,IF(I40&gt;0,EDATE(C40,1),"")),""),"")</f>
        <v>43497</v>
      </c>
      <c r="D41" s="385">
        <f>IF(ROW()-ROW(Amortization[[#Headers],[Opening Balance]])=1,LoanAmount,IF(Amortization[[#This Row],[Payment Date]]="",0,INDEX(Amortization[], ROW()-26,8)))</f>
        <v>391888.06849569024</v>
      </c>
      <c r="E41" s="387">
        <f>IF(ValuesEntered,IF(ROW()-ROW(Amortization[[#Headers],[Interest]])=1,-IPMT(InterestRate/12,1,DurationOfLoan-ROWS($C$26:C41)+1,Amortization[[#This Row],[Opening Balance]]),IFERROR(-IPMT(InterestRate/12,1,Amortization[[#This Row],['# Remaining]],D42),0)),0)</f>
        <v>1467.4909031746706</v>
      </c>
      <c r="F41" s="387">
        <f>IFERROR(IF(AND(ValuesEntered,Amortization[[#This Row],[Payment Date]]&lt;&gt;""),-PPMT(InterestRate/12,1,DurationOfLoan-ROWS($C$26:C41)+1,Amortization[[#This Row],[Opening Balance]]),""),0)</f>
        <v>557.16098244470345</v>
      </c>
      <c r="G41" s="387">
        <f>IF(Amortization[[#This Row],[Payment Date]]="",0,PropertyTaxAmount)</f>
        <v>333.33333333333331</v>
      </c>
      <c r="H41" s="388">
        <f>IF(Amortization[[#This Row],[Payment Date]]="",0,Amortization[[#This Row],[Interest]]+Amortization[[#This Row],[Principle]]+Amortization[[#This Row],[Property Tax]])</f>
        <v>2357.9852189527073</v>
      </c>
      <c r="I41" s="389">
        <f>IF(Amortization[[#This Row],[Payment Date]]="",0,Amortization[[#This Row],[Opening Balance]]-Amortization[[#This Row],[Principle]])</f>
        <v>391330.90751324553</v>
      </c>
      <c r="J41" s="396">
        <f>IF(Amortization[[#This Row],[Closing Balance]]&gt;0,LastRow-ROW(),0)</f>
        <v>344</v>
      </c>
      <c r="K41" s="194"/>
    </row>
    <row r="42" spans="1:18">
      <c r="A42" s="192"/>
      <c r="B42" s="410">
        <f>ROWS($B$4:B20)</f>
        <v>17</v>
      </c>
      <c r="C42" s="384">
        <f>IF(ValuesEntered,IF(Amortization[[#This Row],[Payment Period]]&lt;=DurationOfLoan,IF(ROW()-ROW(Amortization[[#Headers],[Payment Date]])=1,LoanStart,IF(I41&gt;0,EDATE(C41,1),"")),""),"")</f>
        <v>43525</v>
      </c>
      <c r="D42" s="385">
        <f>IF(ROW()-ROW(Amortization[[#Headers],[Opening Balance]])=1,LoanAmount,IF(Amortization[[#This Row],[Payment Date]]="",0,INDEX(Amortization[], ROW()-26,8)))</f>
        <v>391330.90751324553</v>
      </c>
      <c r="E42" s="387">
        <f>IF(ValuesEntered,IF(ROW()-ROW(Amortization[[#Headers],[Interest]])=1,-IPMT(InterestRate/12,1,DurationOfLoan-ROWS($C$26:C42)+1,Amortization[[#This Row],[Opening Balance]]),IFERROR(-IPMT(InterestRate/12,1,Amortization[[#This Row],['# Remaining]],D43),0)),0)</f>
        <v>1465.3937144141873</v>
      </c>
      <c r="F42" s="387">
        <f>IFERROR(IF(AND(ValuesEntered,Amortization[[#This Row],[Payment Date]]&lt;&gt;""),-PPMT(InterestRate/12,1,DurationOfLoan-ROWS($C$26:C42)+1,Amortization[[#This Row],[Opening Balance]]),""),0)</f>
        <v>559.25033612887114</v>
      </c>
      <c r="G42" s="387">
        <f>IF(Amortization[[#This Row],[Payment Date]]="",0,PropertyTaxAmount)</f>
        <v>333.33333333333331</v>
      </c>
      <c r="H42" s="388">
        <f>IF(Amortization[[#This Row],[Payment Date]]="",0,Amortization[[#This Row],[Interest]]+Amortization[[#This Row],[Principle]]+Amortization[[#This Row],[Property Tax]])</f>
        <v>2357.9773838763917</v>
      </c>
      <c r="I42" s="389">
        <f>IF(Amortization[[#This Row],[Payment Date]]="",0,Amortization[[#This Row],[Opening Balance]]-Amortization[[#This Row],[Principle]])</f>
        <v>390771.65717711666</v>
      </c>
      <c r="J42" s="396">
        <f>IF(Amortization[[#This Row],[Closing Balance]]&gt;0,LastRow-ROW(),0)</f>
        <v>343</v>
      </c>
      <c r="K42" s="194"/>
    </row>
    <row r="43" spans="1:18">
      <c r="A43" s="192"/>
      <c r="B43" s="410">
        <f>ROWS($B$4:B21)</f>
        <v>18</v>
      </c>
      <c r="C43" s="384">
        <f>IF(ValuesEntered,IF(Amortization[[#This Row],[Payment Period]]&lt;=DurationOfLoan,IF(ROW()-ROW(Amortization[[#Headers],[Payment Date]])=1,LoanStart,IF(I42&gt;0,EDATE(C42,1),"")),""),"")</f>
        <v>43556</v>
      </c>
      <c r="D43" s="385">
        <f>IF(ROW()-ROW(Amortization[[#Headers],[Opening Balance]])=1,LoanAmount,IF(Amortization[[#This Row],[Payment Date]]="",0,INDEX(Amortization[], ROW()-26,8)))</f>
        <v>390771.65717711666</v>
      </c>
      <c r="E43" s="387">
        <f>IF(ValuesEntered,IF(ROW()-ROW(Amortization[[#Headers],[Interest]])=1,-IPMT(InterestRate/12,1,DurationOfLoan-ROWS($C$26:C43)+1,Amortization[[#This Row],[Opening Balance]]),IFERROR(-IPMT(InterestRate/12,1,Amortization[[#This Row],['# Remaining]],D44),0)),0)</f>
        <v>1463.2886611958525</v>
      </c>
      <c r="F43" s="387">
        <f>IFERROR(IF(AND(ValuesEntered,Amortization[[#This Row],[Payment Date]]&lt;&gt;""),-PPMT(InterestRate/12,1,DurationOfLoan-ROWS($C$26:C43)+1,Amortization[[#This Row],[Opening Balance]]),""),0)</f>
        <v>561.34752488935396</v>
      </c>
      <c r="G43" s="387">
        <f>IF(Amortization[[#This Row],[Payment Date]]="",0,PropertyTaxAmount)</f>
        <v>333.33333333333331</v>
      </c>
      <c r="H43" s="388">
        <f>IF(Amortization[[#This Row],[Payment Date]]="",0,Amortization[[#This Row],[Interest]]+Amortization[[#This Row],[Principle]]+Amortization[[#This Row],[Property Tax]])</f>
        <v>2357.9695194185397</v>
      </c>
      <c r="I43" s="389">
        <f>IF(Amortization[[#This Row],[Payment Date]]="",0,Amortization[[#This Row],[Opening Balance]]-Amortization[[#This Row],[Principle]])</f>
        <v>390210.30965222733</v>
      </c>
      <c r="J43" s="396">
        <f>IF(Amortization[[#This Row],[Closing Balance]]&gt;0,LastRow-ROW(),0)</f>
        <v>342</v>
      </c>
      <c r="K43" s="194"/>
    </row>
    <row r="44" spans="1:18">
      <c r="A44" s="192"/>
      <c r="B44" s="410">
        <f>ROWS($B$4:B22)</f>
        <v>19</v>
      </c>
      <c r="C44" s="384">
        <f>IF(ValuesEntered,IF(Amortization[[#This Row],[Payment Period]]&lt;=DurationOfLoan,IF(ROW()-ROW(Amortization[[#Headers],[Payment Date]])=1,LoanStart,IF(I43&gt;0,EDATE(C43,1),"")),""),"")</f>
        <v>43586</v>
      </c>
      <c r="D44" s="385">
        <f>IF(ROW()-ROW(Amortization[[#Headers],[Opening Balance]])=1,LoanAmount,IF(Amortization[[#This Row],[Payment Date]]="",0,INDEX(Amortization[], ROW()-26,8)))</f>
        <v>390210.30965222733</v>
      </c>
      <c r="E44" s="387">
        <f>IF(ValuesEntered,IF(ROW()-ROW(Amortization[[#Headers],[Interest]])=1,-IPMT(InterestRate/12,1,DurationOfLoan-ROWS($C$26:C44)+1,Amortization[[#This Row],[Opening Balance]]),IFERROR(-IPMT(InterestRate/12,1,Amortization[[#This Row],['# Remaining]],D45),0)),0)</f>
        <v>1461.1757140279485</v>
      </c>
      <c r="F44" s="387">
        <f>IFERROR(IF(AND(ValuesEntered,Amortization[[#This Row],[Payment Date]]&lt;&gt;""),-PPMT(InterestRate/12,1,DurationOfLoan-ROWS($C$26:C44)+1,Amortization[[#This Row],[Opening Balance]]),""),0)</f>
        <v>563.45257810768908</v>
      </c>
      <c r="G44" s="387">
        <f>IF(Amortization[[#This Row],[Payment Date]]="",0,PropertyTaxAmount)</f>
        <v>333.33333333333331</v>
      </c>
      <c r="H44" s="388">
        <f>IF(Amortization[[#This Row],[Payment Date]]="",0,Amortization[[#This Row],[Interest]]+Amortization[[#This Row],[Principle]]+Amortization[[#This Row],[Property Tax]])</f>
        <v>2357.9616254689709</v>
      </c>
      <c r="I44" s="389">
        <f>IF(Amortization[[#This Row],[Payment Date]]="",0,Amortization[[#This Row],[Opening Balance]]-Amortization[[#This Row],[Principle]])</f>
        <v>389646.85707411962</v>
      </c>
      <c r="J44" s="396">
        <f>IF(Amortization[[#This Row],[Closing Balance]]&gt;0,LastRow-ROW(),0)</f>
        <v>341</v>
      </c>
      <c r="K44" s="194"/>
    </row>
    <row r="45" spans="1:18">
      <c r="A45" s="192"/>
      <c r="B45" s="410">
        <f>ROWS($B$4:B23)</f>
        <v>20</v>
      </c>
      <c r="C45" s="384">
        <f>IF(ValuesEntered,IF(Amortization[[#This Row],[Payment Period]]&lt;=DurationOfLoan,IF(ROW()-ROW(Amortization[[#Headers],[Payment Date]])=1,LoanStart,IF(I44&gt;0,EDATE(C44,1),"")),""),"")</f>
        <v>43617</v>
      </c>
      <c r="D45" s="385">
        <f>IF(ROW()-ROW(Amortization[[#Headers],[Opening Balance]])=1,LoanAmount,IF(Amortization[[#This Row],[Payment Date]]="",0,INDEX(Amortization[], ROW()-26,8)))</f>
        <v>389646.85707411962</v>
      </c>
      <c r="E45" s="387">
        <f>IF(ValuesEntered,IF(ROW()-ROW(Amortization[[#Headers],[Interest]])=1,-IPMT(InterestRate/12,1,DurationOfLoan-ROWS($C$26:C45)+1,Amortization[[#This Row],[Opening Balance]]),IFERROR(-IPMT(InterestRate/12,1,Amortization[[#This Row],['# Remaining]],D46),0)),0)</f>
        <v>1459.0548433081651</v>
      </c>
      <c r="F45" s="387">
        <f>IFERROR(IF(AND(ValuesEntered,Amortization[[#This Row],[Payment Date]]&lt;&gt;""),-PPMT(InterestRate/12,1,DurationOfLoan-ROWS($C$26:C45)+1,Amortization[[#This Row],[Opening Balance]]),""),0)</f>
        <v>565.56552527559279</v>
      </c>
      <c r="G45" s="387">
        <f>IF(Amortization[[#This Row],[Payment Date]]="",0,PropertyTaxAmount)</f>
        <v>333.33333333333331</v>
      </c>
      <c r="H45" s="388">
        <f>IF(Amortization[[#This Row],[Payment Date]]="",0,Amortization[[#This Row],[Interest]]+Amortization[[#This Row],[Principle]]+Amortization[[#This Row],[Property Tax]])</f>
        <v>2357.9537019170912</v>
      </c>
      <c r="I45" s="389">
        <f>IF(Amortization[[#This Row],[Payment Date]]="",0,Amortization[[#This Row],[Opening Balance]]-Amortization[[#This Row],[Principle]])</f>
        <v>389081.29154884402</v>
      </c>
      <c r="J45" s="396">
        <f>IF(Amortization[[#This Row],[Closing Balance]]&gt;0,LastRow-ROW(),0)</f>
        <v>340</v>
      </c>
      <c r="K45" s="194"/>
    </row>
    <row r="46" spans="1:18">
      <c r="A46" s="192"/>
      <c r="B46" s="410">
        <f>ROWS($B$4:B24)</f>
        <v>21</v>
      </c>
      <c r="C46" s="384">
        <f>IF(ValuesEntered,IF(Amortization[[#This Row],[Payment Period]]&lt;=DurationOfLoan,IF(ROW()-ROW(Amortization[[#Headers],[Payment Date]])=1,LoanStart,IF(I45&gt;0,EDATE(C45,1),"")),""),"")</f>
        <v>43647</v>
      </c>
      <c r="D46" s="385">
        <f>IF(ROW()-ROW(Amortization[[#Headers],[Opening Balance]])=1,LoanAmount,IF(Amortization[[#This Row],[Payment Date]]="",0,INDEX(Amortization[], ROW()-26,8)))</f>
        <v>389081.29154884402</v>
      </c>
      <c r="E46" s="387">
        <f>IF(ValuesEntered,IF(ROW()-ROW(Amortization[[#Headers],[Interest]])=1,-IPMT(InterestRate/12,1,DurationOfLoan-ROWS($C$26:C46)+1,Amortization[[#This Row],[Opening Balance]]),IFERROR(-IPMT(InterestRate/12,1,Amortization[[#This Row],['# Remaining]],D47),0)),0)</f>
        <v>1456.9260193231823</v>
      </c>
      <c r="F46" s="387">
        <f>IFERROR(IF(AND(ValuesEntered,Amortization[[#This Row],[Payment Date]]&lt;&gt;""),-PPMT(InterestRate/12,1,DurationOfLoan-ROWS($C$26:C46)+1,Amortization[[#This Row],[Opening Balance]]),""),0)</f>
        <v>567.68639599537619</v>
      </c>
      <c r="G46" s="387">
        <f>IF(Amortization[[#This Row],[Payment Date]]="",0,PropertyTaxAmount)</f>
        <v>333.33333333333331</v>
      </c>
      <c r="H46" s="388">
        <f>IF(Amortization[[#This Row],[Payment Date]]="",0,Amortization[[#This Row],[Interest]]+Amortization[[#This Row],[Principle]]+Amortization[[#This Row],[Property Tax]])</f>
        <v>2357.9457486518918</v>
      </c>
      <c r="I46" s="389">
        <f>IF(Amortization[[#This Row],[Payment Date]]="",0,Amortization[[#This Row],[Opening Balance]]-Amortization[[#This Row],[Principle]])</f>
        <v>388513.60515284864</v>
      </c>
      <c r="J46" s="396">
        <f>IF(Amortization[[#This Row],[Closing Balance]]&gt;0,LastRow-ROW(),0)</f>
        <v>339</v>
      </c>
      <c r="K46" s="194"/>
    </row>
    <row r="47" spans="1:18">
      <c r="A47" s="192"/>
      <c r="B47" s="410">
        <f>ROWS($B$4:B25)</f>
        <v>22</v>
      </c>
      <c r="C47" s="384">
        <f>IF(ValuesEntered,IF(Amortization[[#This Row],[Payment Period]]&lt;=DurationOfLoan,IF(ROW()-ROW(Amortization[[#Headers],[Payment Date]])=1,LoanStart,IF(I46&gt;0,EDATE(C46,1),"")),""),"")</f>
        <v>43678</v>
      </c>
      <c r="D47" s="385">
        <f>IF(ROW()-ROW(Amortization[[#Headers],[Opening Balance]])=1,LoanAmount,IF(Amortization[[#This Row],[Payment Date]]="",0,INDEX(Amortization[], ROW()-26,8)))</f>
        <v>388513.60515284864</v>
      </c>
      <c r="E47" s="387">
        <f>IF(ValuesEntered,IF(ROW()-ROW(Amortization[[#Headers],[Interest]])=1,-IPMT(InterestRate/12,1,DurationOfLoan-ROWS($C$26:C47)+1,Amortization[[#This Row],[Opening Balance]]),IFERROR(-IPMT(InterestRate/12,1,Amortization[[#This Row],['# Remaining]],D48),0)),0)</f>
        <v>1454.789212248256</v>
      </c>
      <c r="F47" s="387">
        <f>IFERROR(IF(AND(ValuesEntered,Amortization[[#This Row],[Payment Date]]&lt;&gt;""),-PPMT(InterestRate/12,1,DurationOfLoan-ROWS($C$26:C47)+1,Amortization[[#This Row],[Opening Balance]]),""),0)</f>
        <v>569.81521998035896</v>
      </c>
      <c r="G47" s="387">
        <f>IF(Amortization[[#This Row],[Payment Date]]="",0,PropertyTaxAmount)</f>
        <v>333.33333333333331</v>
      </c>
      <c r="H47" s="388">
        <f>IF(Amortization[[#This Row],[Payment Date]]="",0,Amortization[[#This Row],[Interest]]+Amortization[[#This Row],[Principle]]+Amortization[[#This Row],[Property Tax]])</f>
        <v>2357.9377655619483</v>
      </c>
      <c r="I47" s="389">
        <f>IF(Amortization[[#This Row],[Payment Date]]="",0,Amortization[[#This Row],[Opening Balance]]-Amortization[[#This Row],[Principle]])</f>
        <v>387943.78993286827</v>
      </c>
      <c r="J47" s="396">
        <f>IF(Amortization[[#This Row],[Closing Balance]]&gt;0,LastRow-ROW(),0)</f>
        <v>338</v>
      </c>
      <c r="K47" s="194"/>
    </row>
    <row r="48" spans="1:18">
      <c r="A48" s="192"/>
      <c r="B48" s="410">
        <f>ROWS($B$4:B26)</f>
        <v>23</v>
      </c>
      <c r="C48" s="384">
        <f>IF(ValuesEntered,IF(Amortization[[#This Row],[Payment Period]]&lt;=DurationOfLoan,IF(ROW()-ROW(Amortization[[#Headers],[Payment Date]])=1,LoanStart,IF(I47&gt;0,EDATE(C47,1),"")),""),"")</f>
        <v>43709</v>
      </c>
      <c r="D48" s="385">
        <f>IF(ROW()-ROW(Amortization[[#Headers],[Opening Balance]])=1,LoanAmount,IF(Amortization[[#This Row],[Payment Date]]="",0,INDEX(Amortization[], ROW()-26,8)))</f>
        <v>387943.78993286827</v>
      </c>
      <c r="E48" s="387">
        <f>IF(ValuesEntered,IF(ROW()-ROW(Amortization[[#Headers],[Interest]])=1,-IPMT(InterestRate/12,1,DurationOfLoan-ROWS($C$26:C48)+1,Amortization[[#This Row],[Opening Balance]]),IFERROR(-IPMT(InterestRate/12,1,Amortization[[#This Row],['# Remaining]],D49),0)),0)</f>
        <v>1452.6443921467987</v>
      </c>
      <c r="F48" s="387">
        <f>IFERROR(IF(AND(ValuesEntered,Amortization[[#This Row],[Payment Date]]&lt;&gt;""),-PPMT(InterestRate/12,1,DurationOfLoan-ROWS($C$26:C48)+1,Amortization[[#This Row],[Opening Balance]]),""),0)</f>
        <v>571.95202705528504</v>
      </c>
      <c r="G48" s="387">
        <f>IF(Amortization[[#This Row],[Payment Date]]="",0,PropertyTaxAmount)</f>
        <v>333.33333333333331</v>
      </c>
      <c r="H48" s="388">
        <f>IF(Amortization[[#This Row],[Payment Date]]="",0,Amortization[[#This Row],[Interest]]+Amortization[[#This Row],[Principle]]+Amortization[[#This Row],[Property Tax]])</f>
        <v>2357.9297525354173</v>
      </c>
      <c r="I48" s="389">
        <f>IF(Amortization[[#This Row],[Payment Date]]="",0,Amortization[[#This Row],[Opening Balance]]-Amortization[[#This Row],[Principle]])</f>
        <v>387371.83790581301</v>
      </c>
      <c r="J48" s="396">
        <f>IF(Amortization[[#This Row],[Closing Balance]]&gt;0,LastRow-ROW(),0)</f>
        <v>337</v>
      </c>
      <c r="K48" s="194"/>
    </row>
    <row r="49" spans="1:11">
      <c r="A49" s="192"/>
      <c r="B49" s="410">
        <f>ROWS($B$4:B27)</f>
        <v>24</v>
      </c>
      <c r="C49" s="384">
        <f>IF(ValuesEntered,IF(Amortization[[#This Row],[Payment Period]]&lt;=DurationOfLoan,IF(ROW()-ROW(Amortization[[#Headers],[Payment Date]])=1,LoanStart,IF(I48&gt;0,EDATE(C48,1),"")),""),"")</f>
        <v>43739</v>
      </c>
      <c r="D49" s="385">
        <f>IF(ROW()-ROW(Amortization[[#Headers],[Opening Balance]])=1,LoanAmount,IF(Amortization[[#This Row],[Payment Date]]="",0,INDEX(Amortization[], ROW()-26,8)))</f>
        <v>387371.83790581301</v>
      </c>
      <c r="E49" s="387">
        <f>IF(ValuesEntered,IF(ROW()-ROW(Amortization[[#Headers],[Interest]])=1,-IPMT(InterestRate/12,1,DurationOfLoan-ROWS($C$26:C49)+1,Amortization[[#This Row],[Opening Balance]]),IFERROR(-IPMT(InterestRate/12,1,Amortization[[#This Row],['# Remaining]],D50),0)),0)</f>
        <v>1450.4915289699609</v>
      </c>
      <c r="F49" s="387">
        <f>IFERROR(IF(AND(ValuesEntered,Amortization[[#This Row],[Payment Date]]&lt;&gt;""),-PPMT(InterestRate/12,1,DurationOfLoan-ROWS($C$26:C49)+1,Amortization[[#This Row],[Opening Balance]]),""),0)</f>
        <v>574.09684715674257</v>
      </c>
      <c r="G49" s="387">
        <f>IF(Amortization[[#This Row],[Payment Date]]="",0,PropertyTaxAmount)</f>
        <v>333.33333333333331</v>
      </c>
      <c r="H49" s="388">
        <f>IF(Amortization[[#This Row],[Payment Date]]="",0,Amortization[[#This Row],[Interest]]+Amortization[[#This Row],[Principle]]+Amortization[[#This Row],[Property Tax]])</f>
        <v>2357.9217094600367</v>
      </c>
      <c r="I49" s="389">
        <f>IF(Amortization[[#This Row],[Payment Date]]="",0,Amortization[[#This Row],[Opening Balance]]-Amortization[[#This Row],[Principle]])</f>
        <v>386797.74105865625</v>
      </c>
      <c r="J49" s="396">
        <f>IF(Amortization[[#This Row],[Closing Balance]]&gt;0,LastRow-ROW(),0)</f>
        <v>336</v>
      </c>
      <c r="K49" s="194"/>
    </row>
    <row r="50" spans="1:11">
      <c r="A50" s="192"/>
      <c r="B50" s="410">
        <f>ROWS($B$4:B28)</f>
        <v>25</v>
      </c>
      <c r="C50" s="384">
        <f>IF(ValuesEntered,IF(Amortization[[#This Row],[Payment Period]]&lt;=DurationOfLoan,IF(ROW()-ROW(Amortization[[#Headers],[Payment Date]])=1,LoanStart,IF(I49&gt;0,EDATE(C49,1),"")),""),"")</f>
        <v>43770</v>
      </c>
      <c r="D50" s="385">
        <f>IF(ROW()-ROW(Amortization[[#Headers],[Opening Balance]])=1,LoanAmount,IF(Amortization[[#This Row],[Payment Date]]="",0,INDEX(Amortization[], ROW()-26,8)))</f>
        <v>386797.74105865625</v>
      </c>
      <c r="E50" s="387">
        <f>IF(ValuesEntered,IF(ROW()-ROW(Amortization[[#Headers],[Interest]])=1,-IPMT(InterestRate/12,1,DurationOfLoan-ROWS($C$26:C50)+1,Amortization[[#This Row],[Opening Balance]]),IFERROR(-IPMT(InterestRate/12,1,Amortization[[#This Row],['# Remaining]],D51),0)),0)</f>
        <v>1448.3305925562099</v>
      </c>
      <c r="F50" s="387">
        <f>IFERROR(IF(AND(ValuesEntered,Amortization[[#This Row],[Payment Date]]&lt;&gt;""),-PPMT(InterestRate/12,1,DurationOfLoan-ROWS($C$26:C50)+1,Amortization[[#This Row],[Opening Balance]]),""),0)</f>
        <v>576.24971033357997</v>
      </c>
      <c r="G50" s="387">
        <f>IF(Amortization[[#This Row],[Payment Date]]="",0,PropertyTaxAmount)</f>
        <v>333.33333333333331</v>
      </c>
      <c r="H50" s="388">
        <f>IF(Amortization[[#This Row],[Payment Date]]="",0,Amortization[[#This Row],[Interest]]+Amortization[[#This Row],[Principle]]+Amortization[[#This Row],[Property Tax]])</f>
        <v>2357.9136362231234</v>
      </c>
      <c r="I50" s="389">
        <f>IF(Amortization[[#This Row],[Payment Date]]="",0,Amortization[[#This Row],[Opening Balance]]-Amortization[[#This Row],[Principle]])</f>
        <v>386221.49134832266</v>
      </c>
      <c r="J50" s="396">
        <f>IF(Amortization[[#This Row],[Closing Balance]]&gt;0,LastRow-ROW(),0)</f>
        <v>335</v>
      </c>
      <c r="K50" s="194"/>
    </row>
    <row r="51" spans="1:11">
      <c r="A51" s="192"/>
      <c r="B51" s="410">
        <f>ROWS($B$4:B29)</f>
        <v>26</v>
      </c>
      <c r="C51" s="384">
        <f>IF(ValuesEntered,IF(Amortization[[#This Row],[Payment Period]]&lt;=DurationOfLoan,IF(ROW()-ROW(Amortization[[#Headers],[Payment Date]])=1,LoanStart,IF(I50&gt;0,EDATE(C50,1),"")),""),"")</f>
        <v>43800</v>
      </c>
      <c r="D51" s="385">
        <f>IF(ROW()-ROW(Amortization[[#Headers],[Opening Balance]])=1,LoanAmount,IF(Amortization[[#This Row],[Payment Date]]="",0,INDEX(Amortization[], ROW()-26,8)))</f>
        <v>386221.49134832266</v>
      </c>
      <c r="E51" s="387">
        <f>IF(ValuesEntered,IF(ROW()-ROW(Amortization[[#Headers],[Interest]])=1,-IPMT(InterestRate/12,1,DurationOfLoan-ROWS($C$26:C51)+1,Amortization[[#This Row],[Opening Balance]]),IFERROR(-IPMT(InterestRate/12,1,Amortization[[#This Row],['# Remaining]],D52),0)),0)</f>
        <v>1446.1615526309074</v>
      </c>
      <c r="F51" s="387">
        <f>IFERROR(IF(AND(ValuesEntered,Amortization[[#This Row],[Payment Date]]&lt;&gt;""),-PPMT(InterestRate/12,1,DurationOfLoan-ROWS($C$26:C51)+1,Amortization[[#This Row],[Opening Balance]]),""),0)</f>
        <v>578.41064674733093</v>
      </c>
      <c r="G51" s="387">
        <f>IF(Amortization[[#This Row],[Payment Date]]="",0,PropertyTaxAmount)</f>
        <v>333.33333333333331</v>
      </c>
      <c r="H51" s="388">
        <f>IF(Amortization[[#This Row],[Payment Date]]="",0,Amortization[[#This Row],[Interest]]+Amortization[[#This Row],[Principle]]+Amortization[[#This Row],[Property Tax]])</f>
        <v>2357.9055327115716</v>
      </c>
      <c r="I51" s="389">
        <f>IF(Amortization[[#This Row],[Payment Date]]="",0,Amortization[[#This Row],[Opening Balance]]-Amortization[[#This Row],[Principle]])</f>
        <v>385643.08070157532</v>
      </c>
      <c r="J51" s="396">
        <f>IF(Amortization[[#This Row],[Closing Balance]]&gt;0,LastRow-ROW(),0)</f>
        <v>334</v>
      </c>
      <c r="K51" s="194"/>
    </row>
    <row r="52" spans="1:11">
      <c r="A52" s="192"/>
      <c r="B52" s="410">
        <f>ROWS($B$4:B30)</f>
        <v>27</v>
      </c>
      <c r="C52" s="384">
        <f>IF(ValuesEntered,IF(Amortization[[#This Row],[Payment Period]]&lt;=DurationOfLoan,IF(ROW()-ROW(Amortization[[#Headers],[Payment Date]])=1,LoanStart,IF(I51&gt;0,EDATE(C51,1),"")),""),"")</f>
        <v>43831</v>
      </c>
      <c r="D52" s="385">
        <f>IF(ROW()-ROW(Amortization[[#Headers],[Opening Balance]])=1,LoanAmount,IF(Amortization[[#This Row],[Payment Date]]="",0,INDEX(Amortization[], ROW()-26,8)))</f>
        <v>385643.08070157532</v>
      </c>
      <c r="E52" s="387">
        <f>IF(ValuesEntered,IF(ROW()-ROW(Amortization[[#Headers],[Interest]])=1,-IPMT(InterestRate/12,1,DurationOfLoan-ROWS($C$26:C52)+1,Amortization[[#This Row],[Opening Balance]]),IFERROR(-IPMT(InterestRate/12,1,Amortization[[#This Row],['# Remaining]],D53),0)),0)</f>
        <v>1443.9843788058849</v>
      </c>
      <c r="F52" s="387">
        <f>IFERROR(IF(AND(ValuesEntered,Amortization[[#This Row],[Payment Date]]&lt;&gt;""),-PPMT(InterestRate/12,1,DurationOfLoan-ROWS($C$26:C52)+1,Amortization[[#This Row],[Opening Balance]]),""),0)</f>
        <v>580.57968667263344</v>
      </c>
      <c r="G52" s="387">
        <f>IF(Amortization[[#This Row],[Payment Date]]="",0,PropertyTaxAmount)</f>
        <v>333.33333333333331</v>
      </c>
      <c r="H52" s="388">
        <f>IF(Amortization[[#This Row],[Payment Date]]="",0,Amortization[[#This Row],[Interest]]+Amortization[[#This Row],[Principle]]+Amortization[[#This Row],[Property Tax]])</f>
        <v>2357.8973988118519</v>
      </c>
      <c r="I52" s="389">
        <f>IF(Amortization[[#This Row],[Payment Date]]="",0,Amortization[[#This Row],[Opening Balance]]-Amortization[[#This Row],[Principle]])</f>
        <v>385062.50101490266</v>
      </c>
      <c r="J52" s="396">
        <f>IF(Amortization[[#This Row],[Closing Balance]]&gt;0,LastRow-ROW(),0)</f>
        <v>333</v>
      </c>
      <c r="K52" s="194"/>
    </row>
    <row r="53" spans="1:11">
      <c r="A53" s="192"/>
      <c r="B53" s="410">
        <f>ROWS($B$4:B31)</f>
        <v>28</v>
      </c>
      <c r="C53" s="384">
        <f>IF(ValuesEntered,IF(Amortization[[#This Row],[Payment Period]]&lt;=DurationOfLoan,IF(ROW()-ROW(Amortization[[#Headers],[Payment Date]])=1,LoanStart,IF(I52&gt;0,EDATE(C52,1),"")),""),"")</f>
        <v>43862</v>
      </c>
      <c r="D53" s="385">
        <f>IF(ROW()-ROW(Amortization[[#Headers],[Opening Balance]])=1,LoanAmount,IF(Amortization[[#This Row],[Payment Date]]="",0,INDEX(Amortization[], ROW()-26,8)))</f>
        <v>385062.50101490266</v>
      </c>
      <c r="E53" s="387">
        <f>IF(ValuesEntered,IF(ROW()-ROW(Amortization[[#Headers],[Interest]])=1,-IPMT(InterestRate/12,1,DurationOfLoan-ROWS($C$26:C53)+1,Amortization[[#This Row],[Opening Balance]]),IFERROR(-IPMT(InterestRate/12,1,Amortization[[#This Row],['# Remaining]],D54),0)),0)</f>
        <v>1441.7990405790188</v>
      </c>
      <c r="F53" s="387">
        <f>IFERROR(IF(AND(ValuesEntered,Amortization[[#This Row],[Payment Date]]&lt;&gt;""),-PPMT(InterestRate/12,1,DurationOfLoan-ROWS($C$26:C53)+1,Amortization[[#This Row],[Opening Balance]]),""),0)</f>
        <v>582.75686049765545</v>
      </c>
      <c r="G53" s="387">
        <f>IF(Amortization[[#This Row],[Payment Date]]="",0,PropertyTaxAmount)</f>
        <v>333.33333333333331</v>
      </c>
      <c r="H53" s="388">
        <f>IF(Amortization[[#This Row],[Payment Date]]="",0,Amortization[[#This Row],[Interest]]+Amortization[[#This Row],[Principle]]+Amortization[[#This Row],[Property Tax]])</f>
        <v>2357.8892344100077</v>
      </c>
      <c r="I53" s="389">
        <f>IF(Amortization[[#This Row],[Payment Date]]="",0,Amortization[[#This Row],[Opening Balance]]-Amortization[[#This Row],[Principle]])</f>
        <v>384479.74415440502</v>
      </c>
      <c r="J53" s="396">
        <f>IF(Amortization[[#This Row],[Closing Balance]]&gt;0,LastRow-ROW(),0)</f>
        <v>332</v>
      </c>
      <c r="K53" s="194"/>
    </row>
    <row r="54" spans="1:11">
      <c r="A54" s="192"/>
      <c r="B54" s="410">
        <f>ROWS($B$4:B32)</f>
        <v>29</v>
      </c>
      <c r="C54" s="384">
        <f>IF(ValuesEntered,IF(Amortization[[#This Row],[Payment Period]]&lt;=DurationOfLoan,IF(ROW()-ROW(Amortization[[#Headers],[Payment Date]])=1,LoanStart,IF(I53&gt;0,EDATE(C53,1),"")),""),"")</f>
        <v>43891</v>
      </c>
      <c r="D54" s="385">
        <f>IF(ROW()-ROW(Amortization[[#Headers],[Opening Balance]])=1,LoanAmount,IF(Amortization[[#This Row],[Payment Date]]="",0,INDEX(Amortization[], ROW()-26,8)))</f>
        <v>384479.74415440502</v>
      </c>
      <c r="E54" s="387">
        <f>IF(ValuesEntered,IF(ROW()-ROW(Amortization[[#Headers],[Interest]])=1,-IPMT(InterestRate/12,1,DurationOfLoan-ROWS($C$26:C54)+1,Amortization[[#This Row],[Opening Balance]]),IFERROR(-IPMT(InterestRate/12,1,Amortization[[#This Row],['# Remaining]],D55),0)),0)</f>
        <v>1439.6055073338018</v>
      </c>
      <c r="F54" s="387">
        <f>IFERROR(IF(AND(ValuesEntered,Amortization[[#This Row],[Payment Date]]&lt;&gt;""),-PPMT(InterestRate/12,1,DurationOfLoan-ROWS($C$26:C54)+1,Amortization[[#This Row],[Opening Balance]]),""),0)</f>
        <v>584.94219872452163</v>
      </c>
      <c r="G54" s="387">
        <f>IF(Amortization[[#This Row],[Payment Date]]="",0,PropertyTaxAmount)</f>
        <v>333.33333333333331</v>
      </c>
      <c r="H54" s="388">
        <f>IF(Amortization[[#This Row],[Payment Date]]="",0,Amortization[[#This Row],[Interest]]+Amortization[[#This Row],[Principle]]+Amortization[[#This Row],[Property Tax]])</f>
        <v>2357.8810393916569</v>
      </c>
      <c r="I54" s="389">
        <f>IF(Amortization[[#This Row],[Payment Date]]="",0,Amortization[[#This Row],[Opening Balance]]-Amortization[[#This Row],[Principle]])</f>
        <v>383894.80195568048</v>
      </c>
      <c r="J54" s="396">
        <f>IF(Amortization[[#This Row],[Closing Balance]]&gt;0,LastRow-ROW(),0)</f>
        <v>331</v>
      </c>
      <c r="K54" s="194"/>
    </row>
    <row r="55" spans="1:11">
      <c r="A55" s="192"/>
      <c r="B55" s="410">
        <f>ROWS($B$4:B33)</f>
        <v>30</v>
      </c>
      <c r="C55" s="384">
        <f>IF(ValuesEntered,IF(Amortization[[#This Row],[Payment Period]]&lt;=DurationOfLoan,IF(ROW()-ROW(Amortization[[#Headers],[Payment Date]])=1,LoanStart,IF(I54&gt;0,EDATE(C54,1),"")),""),"")</f>
        <v>43922</v>
      </c>
      <c r="D55" s="385">
        <f>IF(ROW()-ROW(Amortization[[#Headers],[Opening Balance]])=1,LoanAmount,IF(Amortization[[#This Row],[Payment Date]]="",0,INDEX(Amortization[], ROW()-26,8)))</f>
        <v>383894.80195568048</v>
      </c>
      <c r="E55" s="387">
        <f>IF(ValuesEntered,IF(ROW()-ROW(Amortization[[#Headers],[Interest]])=1,-IPMT(InterestRate/12,1,DurationOfLoan-ROWS($C$26:C55)+1,Amortization[[#This Row],[Opening Balance]]),IFERROR(-IPMT(InterestRate/12,1,Amortization[[#This Row],['# Remaining]],D56),0)),0)</f>
        <v>1437.4037483389152</v>
      </c>
      <c r="F55" s="387">
        <f>IFERROR(IF(AND(ValuesEntered,Amortization[[#This Row],[Payment Date]]&lt;&gt;""),-PPMT(InterestRate/12,1,DurationOfLoan-ROWS($C$26:C55)+1,Amortization[[#This Row],[Opening Balance]]),""),0)</f>
        <v>587.1357319697388</v>
      </c>
      <c r="G55" s="387">
        <f>IF(Amortization[[#This Row],[Payment Date]]="",0,PropertyTaxAmount)</f>
        <v>333.33333333333331</v>
      </c>
      <c r="H55" s="388">
        <f>IF(Amortization[[#This Row],[Payment Date]]="",0,Amortization[[#This Row],[Interest]]+Amortization[[#This Row],[Principle]]+Amortization[[#This Row],[Property Tax]])</f>
        <v>2357.8728136419872</v>
      </c>
      <c r="I55" s="389">
        <f>IF(Amortization[[#This Row],[Payment Date]]="",0,Amortization[[#This Row],[Opening Balance]]-Amortization[[#This Row],[Principle]])</f>
        <v>383307.66622371075</v>
      </c>
      <c r="J55" s="396">
        <f>IF(Amortization[[#This Row],[Closing Balance]]&gt;0,LastRow-ROW(),0)</f>
        <v>330</v>
      </c>
      <c r="K55" s="194"/>
    </row>
    <row r="56" spans="1:11">
      <c r="A56" s="192"/>
      <c r="B56" s="410">
        <f>ROWS($B$4:B34)</f>
        <v>31</v>
      </c>
      <c r="C56" s="384">
        <f>IF(ValuesEntered,IF(Amortization[[#This Row],[Payment Period]]&lt;=DurationOfLoan,IF(ROW()-ROW(Amortization[[#Headers],[Payment Date]])=1,LoanStart,IF(I55&gt;0,EDATE(C55,1),"")),""),"")</f>
        <v>43952</v>
      </c>
      <c r="D56" s="385">
        <f>IF(ROW()-ROW(Amortization[[#Headers],[Opening Balance]])=1,LoanAmount,IF(Amortization[[#This Row],[Payment Date]]="",0,INDEX(Amortization[], ROW()-26,8)))</f>
        <v>383307.66622371075</v>
      </c>
      <c r="E56" s="387">
        <f>IF(ValuesEntered,IF(ROW()-ROW(Amortization[[#Headers],[Interest]])=1,-IPMT(InterestRate/12,1,DurationOfLoan-ROWS($C$26:C56)+1,Amortization[[#This Row],[Opening Balance]]),IFERROR(-IPMT(InterestRate/12,1,Amortization[[#This Row],['# Remaining]],D57),0)),0)</f>
        <v>1435.1937327477979</v>
      </c>
      <c r="F56" s="387">
        <f>IFERROR(IF(AND(ValuesEntered,Amortization[[#This Row],[Payment Date]]&lt;&gt;""),-PPMT(InterestRate/12,1,DurationOfLoan-ROWS($C$26:C56)+1,Amortization[[#This Row],[Opening Balance]]),""),0)</f>
        <v>589.33749096462498</v>
      </c>
      <c r="G56" s="387">
        <f>IF(Amortization[[#This Row],[Payment Date]]="",0,PropertyTaxAmount)</f>
        <v>333.33333333333331</v>
      </c>
      <c r="H56" s="388">
        <f>IF(Amortization[[#This Row],[Payment Date]]="",0,Amortization[[#This Row],[Interest]]+Amortization[[#This Row],[Principle]]+Amortization[[#This Row],[Property Tax]])</f>
        <v>2357.8645570457561</v>
      </c>
      <c r="I56" s="389">
        <f>IF(Amortization[[#This Row],[Payment Date]]="",0,Amortization[[#This Row],[Opening Balance]]-Amortization[[#This Row],[Principle]])</f>
        <v>382718.32873274613</v>
      </c>
      <c r="J56" s="396">
        <f>IF(Amortization[[#This Row],[Closing Balance]]&gt;0,LastRow-ROW(),0)</f>
        <v>329</v>
      </c>
      <c r="K56" s="194"/>
    </row>
    <row r="57" spans="1:11">
      <c r="A57" s="192"/>
      <c r="B57" s="410">
        <f>ROWS($B$4:B35)</f>
        <v>32</v>
      </c>
      <c r="C57" s="384">
        <f>IF(ValuesEntered,IF(Amortization[[#This Row],[Payment Period]]&lt;=DurationOfLoan,IF(ROW()-ROW(Amortization[[#Headers],[Payment Date]])=1,LoanStart,IF(I56&gt;0,EDATE(C56,1),"")),""),"")</f>
        <v>43983</v>
      </c>
      <c r="D57" s="385">
        <f>IF(ROW()-ROW(Amortization[[#Headers],[Opening Balance]])=1,LoanAmount,IF(Amortization[[#This Row],[Payment Date]]="",0,INDEX(Amortization[], ROW()-26,8)))</f>
        <v>382718.32873274613</v>
      </c>
      <c r="E57" s="387">
        <f>IF(ValuesEntered,IF(ROW()-ROW(Amortization[[#Headers],[Interest]])=1,-IPMT(InterestRate/12,1,DurationOfLoan-ROWS($C$26:C57)+1,Amortization[[#This Row],[Opening Balance]]),IFERROR(-IPMT(InterestRate/12,1,Amortization[[#This Row],['# Remaining]],D58),0)),0)</f>
        <v>1432.9754295982139</v>
      </c>
      <c r="F57" s="387">
        <f>IFERROR(IF(AND(ValuesEntered,Amortization[[#This Row],[Payment Date]]&lt;&gt;""),-PPMT(InterestRate/12,1,DurationOfLoan-ROWS($C$26:C57)+1,Amortization[[#This Row],[Opening Balance]]),""),0)</f>
        <v>591.5475065557423</v>
      </c>
      <c r="G57" s="387">
        <f>IF(Amortization[[#This Row],[Payment Date]]="",0,PropertyTaxAmount)</f>
        <v>333.33333333333331</v>
      </c>
      <c r="H57" s="388">
        <f>IF(Amortization[[#This Row],[Payment Date]]="",0,Amortization[[#This Row],[Interest]]+Amortization[[#This Row],[Principle]]+Amortization[[#This Row],[Property Tax]])</f>
        <v>2357.8562694872894</v>
      </c>
      <c r="I57" s="389">
        <f>IF(Amortization[[#This Row],[Payment Date]]="",0,Amortization[[#This Row],[Opening Balance]]-Amortization[[#This Row],[Principle]])</f>
        <v>382126.78122619039</v>
      </c>
      <c r="J57" s="396">
        <f>IF(Amortization[[#This Row],[Closing Balance]]&gt;0,LastRow-ROW(),0)</f>
        <v>328</v>
      </c>
      <c r="K57" s="194"/>
    </row>
    <row r="58" spans="1:11">
      <c r="A58" s="192"/>
      <c r="B58" s="410">
        <f>ROWS($B$4:B36)</f>
        <v>33</v>
      </c>
      <c r="C58" s="384">
        <f>IF(ValuesEntered,IF(Amortization[[#This Row],[Payment Period]]&lt;=DurationOfLoan,IF(ROW()-ROW(Amortization[[#Headers],[Payment Date]])=1,LoanStart,IF(I57&gt;0,EDATE(C57,1),"")),""),"")</f>
        <v>44013</v>
      </c>
      <c r="D58" s="385">
        <f>IF(ROW()-ROW(Amortization[[#Headers],[Opening Balance]])=1,LoanAmount,IF(Amortization[[#This Row],[Payment Date]]="",0,INDEX(Amortization[], ROW()-26,8)))</f>
        <v>382126.78122619039</v>
      </c>
      <c r="E58" s="387">
        <f>IF(ValuesEntered,IF(ROW()-ROW(Amortization[[#Headers],[Interest]])=1,-IPMT(InterestRate/12,1,DurationOfLoan-ROWS($C$26:C58)+1,Amortization[[#This Row],[Opening Balance]]),IFERROR(-IPMT(InterestRate/12,1,Amortization[[#This Row],['# Remaining]],D59),0)),0)</f>
        <v>1430.748807811819</v>
      </c>
      <c r="F58" s="387">
        <f>IFERROR(IF(AND(ValuesEntered,Amortization[[#This Row],[Payment Date]]&lt;&gt;""),-PPMT(InterestRate/12,1,DurationOfLoan-ROWS($C$26:C58)+1,Amortization[[#This Row],[Opening Balance]]),""),0)</f>
        <v>593.76580970532632</v>
      </c>
      <c r="G58" s="387">
        <f>IF(Amortization[[#This Row],[Payment Date]]="",0,PropertyTaxAmount)</f>
        <v>333.33333333333331</v>
      </c>
      <c r="H58" s="388">
        <f>IF(Amortization[[#This Row],[Payment Date]]="",0,Amortization[[#This Row],[Interest]]+Amortization[[#This Row],[Principle]]+Amortization[[#This Row],[Property Tax]])</f>
        <v>2357.8479508504788</v>
      </c>
      <c r="I58" s="389">
        <f>IF(Amortization[[#This Row],[Payment Date]]="",0,Amortization[[#This Row],[Opening Balance]]-Amortization[[#This Row],[Principle]])</f>
        <v>381533.01541648508</v>
      </c>
      <c r="J58" s="396">
        <f>IF(Amortization[[#This Row],[Closing Balance]]&gt;0,LastRow-ROW(),0)</f>
        <v>327</v>
      </c>
      <c r="K58" s="194"/>
    </row>
    <row r="59" spans="1:11">
      <c r="A59" s="192"/>
      <c r="B59" s="410">
        <f>ROWS($B$4:B37)</f>
        <v>34</v>
      </c>
      <c r="C59" s="384">
        <f>IF(ValuesEntered,IF(Amortization[[#This Row],[Payment Period]]&lt;=DurationOfLoan,IF(ROW()-ROW(Amortization[[#Headers],[Payment Date]])=1,LoanStart,IF(I58&gt;0,EDATE(C58,1),"")),""),"")</f>
        <v>44044</v>
      </c>
      <c r="D59" s="385">
        <f>IF(ROW()-ROW(Amortization[[#Headers],[Opening Balance]])=1,LoanAmount,IF(Amortization[[#This Row],[Payment Date]]="",0,INDEX(Amortization[], ROW()-26,8)))</f>
        <v>381533.01541648508</v>
      </c>
      <c r="E59" s="387">
        <f>IF(ValuesEntered,IF(ROW()-ROW(Amortization[[#Headers],[Interest]])=1,-IPMT(InterestRate/12,1,DurationOfLoan-ROWS($C$26:C59)+1,Amortization[[#This Row],[Opening Balance]]),IFERROR(-IPMT(InterestRate/12,1,Amortization[[#This Row],['# Remaining]],D60),0)),0)</f>
        <v>1428.513836193725</v>
      </c>
      <c r="F59" s="387">
        <f>IFERROR(IF(AND(ValuesEntered,Amortization[[#This Row],[Payment Date]]&lt;&gt;""),-PPMT(InterestRate/12,1,DurationOfLoan-ROWS($C$26:C59)+1,Amortization[[#This Row],[Opening Balance]]),""),0)</f>
        <v>595.99243149172185</v>
      </c>
      <c r="G59" s="387">
        <f>IF(Amortization[[#This Row],[Payment Date]]="",0,PropertyTaxAmount)</f>
        <v>333.33333333333331</v>
      </c>
      <c r="H59" s="388">
        <f>IF(Amortization[[#This Row],[Payment Date]]="",0,Amortization[[#This Row],[Interest]]+Amortization[[#This Row],[Principle]]+Amortization[[#This Row],[Property Tax]])</f>
        <v>2357.8396010187803</v>
      </c>
      <c r="I59" s="389">
        <f>IF(Amortization[[#This Row],[Payment Date]]="",0,Amortization[[#This Row],[Opening Balance]]-Amortization[[#This Row],[Principle]])</f>
        <v>380937.02298499335</v>
      </c>
      <c r="J59" s="396">
        <f>IF(Amortization[[#This Row],[Closing Balance]]&gt;0,LastRow-ROW(),0)</f>
        <v>326</v>
      </c>
      <c r="K59" s="194"/>
    </row>
    <row r="60" spans="1:11">
      <c r="A60" s="192"/>
      <c r="B60" s="410">
        <f>ROWS($B$4:B38)</f>
        <v>35</v>
      </c>
      <c r="C60" s="384">
        <f>IF(ValuesEntered,IF(Amortization[[#This Row],[Payment Period]]&lt;=DurationOfLoan,IF(ROW()-ROW(Amortization[[#Headers],[Payment Date]])=1,LoanStart,IF(I59&gt;0,EDATE(C59,1),"")),""),"")</f>
        <v>44075</v>
      </c>
      <c r="D60" s="385">
        <f>IF(ROW()-ROW(Amortization[[#Headers],[Opening Balance]])=1,LoanAmount,IF(Amortization[[#This Row],[Payment Date]]="",0,INDEX(Amortization[], ROW()-26,8)))</f>
        <v>380937.02298499335</v>
      </c>
      <c r="E60" s="387">
        <f>IF(ValuesEntered,IF(ROW()-ROW(Amortization[[#Headers],[Interest]])=1,-IPMT(InterestRate/12,1,DurationOfLoan-ROWS($C$26:C60)+1,Amortization[[#This Row],[Opening Balance]]),IFERROR(-IPMT(InterestRate/12,1,Amortization[[#This Row],['# Remaining]],D61),0)),0)</f>
        <v>1426.2704834320632</v>
      </c>
      <c r="F60" s="387">
        <f>IFERROR(IF(AND(ValuesEntered,Amortization[[#This Row],[Payment Date]]&lt;&gt;""),-PPMT(InterestRate/12,1,DurationOfLoan-ROWS($C$26:C60)+1,Amortization[[#This Row],[Opening Balance]]),""),0)</f>
        <v>598.22740310981521</v>
      </c>
      <c r="G60" s="387">
        <f>IF(Amortization[[#This Row],[Payment Date]]="",0,PropertyTaxAmount)</f>
        <v>333.33333333333331</v>
      </c>
      <c r="H60" s="388">
        <f>IF(Amortization[[#This Row],[Payment Date]]="",0,Amortization[[#This Row],[Interest]]+Amortization[[#This Row],[Principle]]+Amortization[[#This Row],[Property Tax]])</f>
        <v>2357.8312198752119</v>
      </c>
      <c r="I60" s="389">
        <f>IF(Amortization[[#This Row],[Payment Date]]="",0,Amortization[[#This Row],[Opening Balance]]-Amortization[[#This Row],[Principle]])</f>
        <v>380338.79558188352</v>
      </c>
      <c r="J60" s="396">
        <f>IF(Amortization[[#This Row],[Closing Balance]]&gt;0,LastRow-ROW(),0)</f>
        <v>325</v>
      </c>
      <c r="K60" s="194"/>
    </row>
    <row r="61" spans="1:11">
      <c r="A61" s="192"/>
      <c r="B61" s="410">
        <f>ROWS($B$4:B39)</f>
        <v>36</v>
      </c>
      <c r="C61" s="384">
        <f>IF(ValuesEntered,IF(Amortization[[#This Row],[Payment Period]]&lt;=DurationOfLoan,IF(ROW()-ROW(Amortization[[#Headers],[Payment Date]])=1,LoanStart,IF(I60&gt;0,EDATE(C60,1),"")),""),"")</f>
        <v>44105</v>
      </c>
      <c r="D61" s="385">
        <f>IF(ROW()-ROW(Amortization[[#Headers],[Opening Balance]])=1,LoanAmount,IF(Amortization[[#This Row],[Payment Date]]="",0,INDEX(Amortization[], ROW()-26,8)))</f>
        <v>380338.79558188352</v>
      </c>
      <c r="E61" s="387">
        <f>IF(ValuesEntered,IF(ROW()-ROW(Amortization[[#Headers],[Interest]])=1,-IPMT(InterestRate/12,1,DurationOfLoan-ROWS($C$26:C61)+1,Amortization[[#This Row],[Opening Balance]]),IFERROR(-IPMT(InterestRate/12,1,Amortization[[#This Row],['# Remaining]],D62),0)),0)</f>
        <v>1424.0187180975449</v>
      </c>
      <c r="F61" s="387">
        <f>IFERROR(IF(AND(ValuesEntered,Amortization[[#This Row],[Payment Date]]&lt;&gt;""),-PPMT(InterestRate/12,1,DurationOfLoan-ROWS($C$26:C61)+1,Amortization[[#This Row],[Opening Balance]]),""),0)</f>
        <v>600.47075587147697</v>
      </c>
      <c r="G61" s="387">
        <f>IF(Amortization[[#This Row],[Payment Date]]="",0,PropertyTaxAmount)</f>
        <v>333.33333333333331</v>
      </c>
      <c r="H61" s="388">
        <f>IF(Amortization[[#This Row],[Payment Date]]="",0,Amortization[[#This Row],[Interest]]+Amortization[[#This Row],[Principle]]+Amortization[[#This Row],[Property Tax]])</f>
        <v>2357.8228073023552</v>
      </c>
      <c r="I61" s="389">
        <f>IF(Amortization[[#This Row],[Payment Date]]="",0,Amortization[[#This Row],[Opening Balance]]-Amortization[[#This Row],[Principle]])</f>
        <v>379738.32482601202</v>
      </c>
      <c r="J61" s="396">
        <f>IF(Amortization[[#This Row],[Closing Balance]]&gt;0,LastRow-ROW(),0)</f>
        <v>324</v>
      </c>
      <c r="K61" s="194"/>
    </row>
    <row r="62" spans="1:11">
      <c r="A62" s="192"/>
      <c r="B62" s="410">
        <f>ROWS($B$4:B40)</f>
        <v>37</v>
      </c>
      <c r="C62" s="384">
        <f>IF(ValuesEntered,IF(Amortization[[#This Row],[Payment Period]]&lt;=DurationOfLoan,IF(ROW()-ROW(Amortization[[#Headers],[Payment Date]])=1,LoanStart,IF(I61&gt;0,EDATE(C61,1),"")),""),"")</f>
        <v>44136</v>
      </c>
      <c r="D62" s="385">
        <f>IF(ROW()-ROW(Amortization[[#Headers],[Opening Balance]])=1,LoanAmount,IF(Amortization[[#This Row],[Payment Date]]="",0,INDEX(Amortization[], ROW()-26,8)))</f>
        <v>379738.32482601202</v>
      </c>
      <c r="E62" s="387">
        <f>IF(ValuesEntered,IF(ROW()-ROW(Amortization[[#Headers],[Interest]])=1,-IPMT(InterestRate/12,1,DurationOfLoan-ROWS($C$26:C62)+1,Amortization[[#This Row],[Opening Balance]]),IFERROR(-IPMT(InterestRate/12,1,Amortization[[#This Row],['# Remaining]],D63),0)),0)</f>
        <v>1421.7585086430224</v>
      </c>
      <c r="F62" s="387">
        <f>IFERROR(IF(AND(ValuesEntered,Amortization[[#This Row],[Payment Date]]&lt;&gt;""),-PPMT(InterestRate/12,1,DurationOfLoan-ROWS($C$26:C62)+1,Amortization[[#This Row],[Opening Balance]]),""),0)</f>
        <v>602.72252120599478</v>
      </c>
      <c r="G62" s="387">
        <f>IF(Amortization[[#This Row],[Payment Date]]="",0,PropertyTaxAmount)</f>
        <v>333.33333333333331</v>
      </c>
      <c r="H62" s="388">
        <f>IF(Amortization[[#This Row],[Payment Date]]="",0,Amortization[[#This Row],[Interest]]+Amortization[[#This Row],[Principle]]+Amortization[[#This Row],[Property Tax]])</f>
        <v>2357.8143631823505</v>
      </c>
      <c r="I62" s="389">
        <f>IF(Amortization[[#This Row],[Payment Date]]="",0,Amortization[[#This Row],[Opening Balance]]-Amortization[[#This Row],[Principle]])</f>
        <v>379135.602304806</v>
      </c>
      <c r="J62" s="396">
        <f>IF(Amortization[[#This Row],[Closing Balance]]&gt;0,LastRow-ROW(),0)</f>
        <v>323</v>
      </c>
      <c r="K62" s="194"/>
    </row>
    <row r="63" spans="1:11">
      <c r="A63" s="192"/>
      <c r="B63" s="410">
        <f>ROWS($B$4:B41)</f>
        <v>38</v>
      </c>
      <c r="C63" s="384">
        <f>IF(ValuesEntered,IF(Amortization[[#This Row],[Payment Period]]&lt;=DurationOfLoan,IF(ROW()-ROW(Amortization[[#Headers],[Payment Date]])=1,LoanStart,IF(I62&gt;0,EDATE(C62,1),"")),""),"")</f>
        <v>44166</v>
      </c>
      <c r="D63" s="385">
        <f>IF(ROW()-ROW(Amortization[[#Headers],[Opening Balance]])=1,LoanAmount,IF(Amortization[[#This Row],[Payment Date]]="",0,INDEX(Amortization[], ROW()-26,8)))</f>
        <v>379135.602304806</v>
      </c>
      <c r="E63" s="387">
        <f>IF(ValuesEntered,IF(ROW()-ROW(Amortization[[#Headers],[Interest]])=1,-IPMT(InterestRate/12,1,DurationOfLoan-ROWS($C$26:C63)+1,Amortization[[#This Row],[Opening Balance]]),IFERROR(-IPMT(InterestRate/12,1,Amortization[[#This Row],['# Remaining]],D64),0)),0)</f>
        <v>1419.4898234030454</v>
      </c>
      <c r="F63" s="387">
        <f>IFERROR(IF(AND(ValuesEntered,Amortization[[#This Row],[Payment Date]]&lt;&gt;""),-PPMT(InterestRate/12,1,DurationOfLoan-ROWS($C$26:C63)+1,Amortization[[#This Row],[Opening Balance]]),""),0)</f>
        <v>604.98273066051729</v>
      </c>
      <c r="G63" s="387">
        <f>IF(Amortization[[#This Row],[Payment Date]]="",0,PropertyTaxAmount)</f>
        <v>333.33333333333331</v>
      </c>
      <c r="H63" s="388">
        <f>IF(Amortization[[#This Row],[Payment Date]]="",0,Amortization[[#This Row],[Interest]]+Amortization[[#This Row],[Principle]]+Amortization[[#This Row],[Property Tax]])</f>
        <v>2357.8058873968962</v>
      </c>
      <c r="I63" s="389">
        <f>IF(Amortization[[#This Row],[Payment Date]]="",0,Amortization[[#This Row],[Opening Balance]]-Amortization[[#This Row],[Principle]])</f>
        <v>378530.61957414547</v>
      </c>
      <c r="J63" s="396">
        <f>IF(Amortization[[#This Row],[Closing Balance]]&gt;0,LastRow-ROW(),0)</f>
        <v>322</v>
      </c>
      <c r="K63" s="194"/>
    </row>
    <row r="64" spans="1:11">
      <c r="A64" s="192"/>
      <c r="B64" s="410">
        <f>ROWS($B$4:B42)</f>
        <v>39</v>
      </c>
      <c r="C64" s="384">
        <f>IF(ValuesEntered,IF(Amortization[[#This Row],[Payment Period]]&lt;=DurationOfLoan,IF(ROW()-ROW(Amortization[[#Headers],[Payment Date]])=1,LoanStart,IF(I63&gt;0,EDATE(C63,1),"")),""),"")</f>
        <v>44197</v>
      </c>
      <c r="D64" s="385">
        <f>IF(ROW()-ROW(Amortization[[#Headers],[Opening Balance]])=1,LoanAmount,IF(Amortization[[#This Row],[Payment Date]]="",0,INDEX(Amortization[], ROW()-26,8)))</f>
        <v>378530.61957414547</v>
      </c>
      <c r="E64" s="387">
        <f>IF(ValuesEntered,IF(ROW()-ROW(Amortization[[#Headers],[Interest]])=1,-IPMT(InterestRate/12,1,DurationOfLoan-ROWS($C$26:C64)+1,Amortization[[#This Row],[Opening Balance]]),IFERROR(-IPMT(InterestRate/12,1,Amortization[[#This Row],['# Remaining]],D65),0)),0)</f>
        <v>1417.2126305934187</v>
      </c>
      <c r="F64" s="387">
        <f>IFERROR(IF(AND(ValuesEntered,Amortization[[#This Row],[Payment Date]]&lt;&gt;""),-PPMT(InterestRate/12,1,DurationOfLoan-ROWS($C$26:C64)+1,Amortization[[#This Row],[Opening Balance]]),""),0)</f>
        <v>607.25141590049407</v>
      </c>
      <c r="G64" s="387">
        <f>IF(Amortization[[#This Row],[Payment Date]]="",0,PropertyTaxAmount)</f>
        <v>333.33333333333331</v>
      </c>
      <c r="H64" s="388">
        <f>IF(Amortization[[#This Row],[Payment Date]]="",0,Amortization[[#This Row],[Interest]]+Amortization[[#This Row],[Principle]]+Amortization[[#This Row],[Property Tax]])</f>
        <v>2357.797379827246</v>
      </c>
      <c r="I64" s="389">
        <f>IF(Amortization[[#This Row],[Payment Date]]="",0,Amortization[[#This Row],[Opening Balance]]-Amortization[[#This Row],[Principle]])</f>
        <v>377923.36815824499</v>
      </c>
      <c r="J64" s="396">
        <f>IF(Amortization[[#This Row],[Closing Balance]]&gt;0,LastRow-ROW(),0)</f>
        <v>321</v>
      </c>
      <c r="K64" s="194"/>
    </row>
    <row r="65" spans="1:11">
      <c r="A65" s="192"/>
      <c r="B65" s="410">
        <f>ROWS($B$4:B43)</f>
        <v>40</v>
      </c>
      <c r="C65" s="384">
        <f>IF(ValuesEntered,IF(Amortization[[#This Row],[Payment Period]]&lt;=DurationOfLoan,IF(ROW()-ROW(Amortization[[#Headers],[Payment Date]])=1,LoanStart,IF(I64&gt;0,EDATE(C64,1),"")),""),"")</f>
        <v>44228</v>
      </c>
      <c r="D65" s="385">
        <f>IF(ROW()-ROW(Amortization[[#Headers],[Opening Balance]])=1,LoanAmount,IF(Amortization[[#This Row],[Payment Date]]="",0,INDEX(Amortization[], ROW()-26,8)))</f>
        <v>377923.36815824499</v>
      </c>
      <c r="E65" s="387">
        <f>IF(ValuesEntered,IF(ROW()-ROW(Amortization[[#Headers],[Interest]])=1,-IPMT(InterestRate/12,1,DurationOfLoan-ROWS($C$26:C65)+1,Amortization[[#This Row],[Opening Balance]]),IFERROR(-IPMT(InterestRate/12,1,Amortization[[#This Row],['# Remaining]],D66),0)),0)</f>
        <v>1414.9268983107559</v>
      </c>
      <c r="F65" s="387">
        <f>IFERROR(IF(AND(ValuesEntered,Amortization[[#This Row],[Payment Date]]&lt;&gt;""),-PPMT(InterestRate/12,1,DurationOfLoan-ROWS($C$26:C65)+1,Amortization[[#This Row],[Opening Balance]]),""),0)</f>
        <v>609.52860871012103</v>
      </c>
      <c r="G65" s="387">
        <f>IF(Amortization[[#This Row],[Payment Date]]="",0,PropertyTaxAmount)</f>
        <v>333.33333333333331</v>
      </c>
      <c r="H65" s="388">
        <f>IF(Amortization[[#This Row],[Payment Date]]="",0,Amortization[[#This Row],[Interest]]+Amortization[[#This Row],[Principle]]+Amortization[[#This Row],[Property Tax]])</f>
        <v>2357.7888403542102</v>
      </c>
      <c r="I65" s="389">
        <f>IF(Amortization[[#This Row],[Payment Date]]="",0,Amortization[[#This Row],[Opening Balance]]-Amortization[[#This Row],[Principle]])</f>
        <v>377313.8395495349</v>
      </c>
      <c r="J65" s="396">
        <f>IF(Amortization[[#This Row],[Closing Balance]]&gt;0,LastRow-ROW(),0)</f>
        <v>320</v>
      </c>
      <c r="K65" s="194"/>
    </row>
    <row r="66" spans="1:11">
      <c r="A66" s="192"/>
      <c r="B66" s="410">
        <f>ROWS($B$4:B44)</f>
        <v>41</v>
      </c>
      <c r="C66" s="384">
        <f>IF(ValuesEntered,IF(Amortization[[#This Row],[Payment Period]]&lt;=DurationOfLoan,IF(ROW()-ROW(Amortization[[#Headers],[Payment Date]])=1,LoanStart,IF(I65&gt;0,EDATE(C65,1),"")),""),"")</f>
        <v>44256</v>
      </c>
      <c r="D66" s="385">
        <f>IF(ROW()-ROW(Amortization[[#Headers],[Opening Balance]])=1,LoanAmount,IF(Amortization[[#This Row],[Payment Date]]="",0,INDEX(Amortization[], ROW()-26,8)))</f>
        <v>377313.8395495349</v>
      </c>
      <c r="E66" s="387">
        <f>IF(ValuesEntered,IF(ROW()-ROW(Amortization[[#Headers],[Interest]])=1,-IPMT(InterestRate/12,1,DurationOfLoan-ROWS($C$26:C66)+1,Amortization[[#This Row],[Opening Balance]]),IFERROR(-IPMT(InterestRate/12,1,Amortization[[#This Row],['# Remaining]],D67),0)),0)</f>
        <v>1412.632594532033</v>
      </c>
      <c r="F66" s="387">
        <f>IFERROR(IF(AND(ValuesEntered,Amortization[[#This Row],[Payment Date]]&lt;&gt;""),-PPMT(InterestRate/12,1,DurationOfLoan-ROWS($C$26:C66)+1,Amortization[[#This Row],[Opening Balance]]),""),0)</f>
        <v>611.81434099278385</v>
      </c>
      <c r="G66" s="387">
        <f>IF(Amortization[[#This Row],[Payment Date]]="",0,PropertyTaxAmount)</f>
        <v>333.33333333333331</v>
      </c>
      <c r="H66" s="388">
        <f>IF(Amortization[[#This Row],[Payment Date]]="",0,Amortization[[#This Row],[Interest]]+Amortization[[#This Row],[Principle]]+Amortization[[#This Row],[Property Tax]])</f>
        <v>2357.7802688581501</v>
      </c>
      <c r="I66" s="389">
        <f>IF(Amortization[[#This Row],[Payment Date]]="",0,Amortization[[#This Row],[Opening Balance]]-Amortization[[#This Row],[Principle]])</f>
        <v>376702.02520854212</v>
      </c>
      <c r="J66" s="396">
        <f>IF(Amortization[[#This Row],[Closing Balance]]&gt;0,LastRow-ROW(),0)</f>
        <v>319</v>
      </c>
      <c r="K66" s="194"/>
    </row>
    <row r="67" spans="1:11">
      <c r="A67" s="192"/>
      <c r="B67" s="410">
        <f>ROWS($B$4:B45)</f>
        <v>42</v>
      </c>
      <c r="C67" s="384">
        <f>IF(ValuesEntered,IF(Amortization[[#This Row],[Payment Period]]&lt;=DurationOfLoan,IF(ROW()-ROW(Amortization[[#Headers],[Payment Date]])=1,LoanStart,IF(I66&gt;0,EDATE(C66,1),"")),""),"")</f>
        <v>44287</v>
      </c>
      <c r="D67" s="385">
        <f>IF(ROW()-ROW(Amortization[[#Headers],[Opening Balance]])=1,LoanAmount,IF(Amortization[[#This Row],[Payment Date]]="",0,INDEX(Amortization[], ROW()-26,8)))</f>
        <v>376702.02520854212</v>
      </c>
      <c r="E67" s="387">
        <f>IF(ValuesEntered,IF(ROW()-ROW(Amortization[[#Headers],[Interest]])=1,-IPMT(InterestRate/12,1,DurationOfLoan-ROWS($C$26:C67)+1,Amortization[[#This Row],[Opening Balance]]),IFERROR(-IPMT(InterestRate/12,1,Amortization[[#This Row],['# Remaining]],D68),0)),0)</f>
        <v>1410.3296871141397</v>
      </c>
      <c r="F67" s="387">
        <f>IFERROR(IF(AND(ValuesEntered,Amortization[[#This Row],[Payment Date]]&lt;&gt;""),-PPMT(InterestRate/12,1,DurationOfLoan-ROWS($C$26:C67)+1,Amortization[[#This Row],[Opening Balance]]),""),0)</f>
        <v>614.10864477150653</v>
      </c>
      <c r="G67" s="387">
        <f>IF(Amortization[[#This Row],[Payment Date]]="",0,PropertyTaxAmount)</f>
        <v>333.33333333333331</v>
      </c>
      <c r="H67" s="388">
        <f>IF(Amortization[[#This Row],[Payment Date]]="",0,Amortization[[#This Row],[Interest]]+Amortization[[#This Row],[Principle]]+Amortization[[#This Row],[Property Tax]])</f>
        <v>2357.7716652189797</v>
      </c>
      <c r="I67" s="389">
        <f>IF(Amortization[[#This Row],[Payment Date]]="",0,Amortization[[#This Row],[Opening Balance]]-Amortization[[#This Row],[Principle]])</f>
        <v>376087.91656377062</v>
      </c>
      <c r="J67" s="396">
        <f>IF(Amortization[[#This Row],[Closing Balance]]&gt;0,LastRow-ROW(),0)</f>
        <v>318</v>
      </c>
      <c r="K67" s="194"/>
    </row>
    <row r="68" spans="1:11">
      <c r="A68" s="192"/>
      <c r="B68" s="410">
        <f>ROWS($B$4:B46)</f>
        <v>43</v>
      </c>
      <c r="C68" s="384">
        <f>IF(ValuesEntered,IF(Amortization[[#This Row],[Payment Period]]&lt;=DurationOfLoan,IF(ROW()-ROW(Amortization[[#Headers],[Payment Date]])=1,LoanStart,IF(I67&gt;0,EDATE(C67,1),"")),""),"")</f>
        <v>44317</v>
      </c>
      <c r="D68" s="385">
        <f>IF(ROW()-ROW(Amortization[[#Headers],[Opening Balance]])=1,LoanAmount,IF(Amortization[[#This Row],[Payment Date]]="",0,INDEX(Amortization[], ROW()-26,8)))</f>
        <v>376087.91656377062</v>
      </c>
      <c r="E68" s="387">
        <f>IF(ValuesEntered,IF(ROW()-ROW(Amortization[[#Headers],[Interest]])=1,-IPMT(InterestRate/12,1,DurationOfLoan-ROWS($C$26:C68)+1,Amortization[[#This Row],[Opening Balance]]),IFERROR(-IPMT(InterestRate/12,1,Amortization[[#This Row],['# Remaining]],D69),0)),0)</f>
        <v>1408.0181437934295</v>
      </c>
      <c r="F68" s="387">
        <f>IFERROR(IF(AND(ValuesEntered,Amortization[[#This Row],[Payment Date]]&lt;&gt;""),-PPMT(InterestRate/12,1,DurationOfLoan-ROWS($C$26:C68)+1,Amortization[[#This Row],[Opening Balance]]),""),0)</f>
        <v>616.41155218940025</v>
      </c>
      <c r="G68" s="387">
        <f>IF(Amortization[[#This Row],[Payment Date]]="",0,PropertyTaxAmount)</f>
        <v>333.33333333333331</v>
      </c>
      <c r="H68" s="388">
        <f>IF(Amortization[[#This Row],[Payment Date]]="",0,Amortization[[#This Row],[Interest]]+Amortization[[#This Row],[Principle]]+Amortization[[#This Row],[Property Tax]])</f>
        <v>2357.7630293161633</v>
      </c>
      <c r="I68" s="389">
        <f>IF(Amortization[[#This Row],[Payment Date]]="",0,Amortization[[#This Row],[Opening Balance]]-Amortization[[#This Row],[Principle]])</f>
        <v>375471.50501158123</v>
      </c>
      <c r="J68" s="396">
        <f>IF(Amortization[[#This Row],[Closing Balance]]&gt;0,LastRow-ROW(),0)</f>
        <v>317</v>
      </c>
      <c r="K68" s="194"/>
    </row>
    <row r="69" spans="1:11">
      <c r="A69" s="192"/>
      <c r="B69" s="410">
        <f>ROWS($B$4:B47)</f>
        <v>44</v>
      </c>
      <c r="C69" s="384">
        <f>IF(ValuesEntered,IF(Amortization[[#This Row],[Payment Period]]&lt;=DurationOfLoan,IF(ROW()-ROW(Amortization[[#Headers],[Payment Date]])=1,LoanStart,IF(I68&gt;0,EDATE(C68,1),"")),""),"")</f>
        <v>44348</v>
      </c>
      <c r="D69" s="385">
        <f>IF(ROW()-ROW(Amortization[[#Headers],[Opening Balance]])=1,LoanAmount,IF(Amortization[[#This Row],[Payment Date]]="",0,INDEX(Amortization[], ROW()-26,8)))</f>
        <v>375471.50501158123</v>
      </c>
      <c r="E69" s="387">
        <f>IF(ValuesEntered,IF(ROW()-ROW(Amortization[[#Headers],[Interest]])=1,-IPMT(InterestRate/12,1,DurationOfLoan-ROWS($C$26:C69)+1,Amortization[[#This Row],[Opening Balance]]),IFERROR(-IPMT(InterestRate/12,1,Amortization[[#This Row],['# Remaining]],D70),0)),0)</f>
        <v>1405.6979321852666</v>
      </c>
      <c r="F69" s="387">
        <f>IFERROR(IF(AND(ValuesEntered,Amortization[[#This Row],[Payment Date]]&lt;&gt;""),-PPMT(InterestRate/12,1,DurationOfLoan-ROWS($C$26:C69)+1,Amortization[[#This Row],[Opening Balance]]),""),0)</f>
        <v>618.72309551011017</v>
      </c>
      <c r="G69" s="387">
        <f>IF(Amortization[[#This Row],[Payment Date]]="",0,PropertyTaxAmount)</f>
        <v>333.33333333333331</v>
      </c>
      <c r="H69" s="388">
        <f>IF(Amortization[[#This Row],[Payment Date]]="",0,Amortization[[#This Row],[Interest]]+Amortization[[#This Row],[Principle]]+Amortization[[#This Row],[Property Tax]])</f>
        <v>2357.7543610287103</v>
      </c>
      <c r="I69" s="389">
        <f>IF(Amortization[[#This Row],[Payment Date]]="",0,Amortization[[#This Row],[Opening Balance]]-Amortization[[#This Row],[Principle]])</f>
        <v>374852.78191607114</v>
      </c>
      <c r="J69" s="396">
        <f>IF(Amortization[[#This Row],[Closing Balance]]&gt;0,LastRow-ROW(),0)</f>
        <v>316</v>
      </c>
      <c r="K69" s="194"/>
    </row>
    <row r="70" spans="1:11">
      <c r="A70" s="192"/>
      <c r="B70" s="410">
        <f>ROWS($B$4:B48)</f>
        <v>45</v>
      </c>
      <c r="C70" s="384">
        <f>IF(ValuesEntered,IF(Amortization[[#This Row],[Payment Period]]&lt;=DurationOfLoan,IF(ROW()-ROW(Amortization[[#Headers],[Payment Date]])=1,LoanStart,IF(I69&gt;0,EDATE(C69,1),"")),""),"")</f>
        <v>44378</v>
      </c>
      <c r="D70" s="385">
        <f>IF(ROW()-ROW(Amortization[[#Headers],[Opening Balance]])=1,LoanAmount,IF(Amortization[[#This Row],[Payment Date]]="",0,INDEX(Amortization[], ROW()-26,8)))</f>
        <v>374852.78191607114</v>
      </c>
      <c r="E70" s="387">
        <f>IF(ValuesEntered,IF(ROW()-ROW(Amortization[[#Headers],[Interest]])=1,-IPMT(InterestRate/12,1,DurationOfLoan-ROWS($C$26:C70)+1,Amortization[[#This Row],[Opening Balance]]),IFERROR(-IPMT(InterestRate/12,1,Amortization[[#This Row],['# Remaining]],D71),0)),0)</f>
        <v>1403.3690197835731</v>
      </c>
      <c r="F70" s="387">
        <f>IFERROR(IF(AND(ValuesEntered,Amortization[[#This Row],[Payment Date]]&lt;&gt;""),-PPMT(InterestRate/12,1,DurationOfLoan-ROWS($C$26:C70)+1,Amortization[[#This Row],[Opening Balance]]),""),0)</f>
        <v>621.04330711827288</v>
      </c>
      <c r="G70" s="387">
        <f>IF(Amortization[[#This Row],[Payment Date]]="",0,PropertyTaxAmount)</f>
        <v>333.33333333333331</v>
      </c>
      <c r="H70" s="388">
        <f>IF(Amortization[[#This Row],[Payment Date]]="",0,Amortization[[#This Row],[Interest]]+Amortization[[#This Row],[Principle]]+Amortization[[#This Row],[Property Tax]])</f>
        <v>2357.7456602351795</v>
      </c>
      <c r="I70" s="389">
        <f>IF(Amortization[[#This Row],[Payment Date]]="",0,Amortization[[#This Row],[Opening Balance]]-Amortization[[#This Row],[Principle]])</f>
        <v>374231.73860895284</v>
      </c>
      <c r="J70" s="396">
        <f>IF(Amortization[[#This Row],[Closing Balance]]&gt;0,LastRow-ROW(),0)</f>
        <v>315</v>
      </c>
      <c r="K70" s="194"/>
    </row>
    <row r="71" spans="1:11">
      <c r="A71" s="192"/>
      <c r="B71" s="410">
        <f>ROWS($B$4:B49)</f>
        <v>46</v>
      </c>
      <c r="C71" s="384">
        <f>IF(ValuesEntered,IF(Amortization[[#This Row],[Payment Period]]&lt;=DurationOfLoan,IF(ROW()-ROW(Amortization[[#Headers],[Payment Date]])=1,LoanStart,IF(I70&gt;0,EDATE(C70,1),"")),""),"")</f>
        <v>44409</v>
      </c>
      <c r="D71" s="385">
        <f>IF(ROW()-ROW(Amortization[[#Headers],[Opening Balance]])=1,LoanAmount,IF(Amortization[[#This Row],[Payment Date]]="",0,INDEX(Amortization[], ROW()-26,8)))</f>
        <v>374231.73860895284</v>
      </c>
      <c r="E71" s="387">
        <f>IF(ValuesEntered,IF(ROW()-ROW(Amortization[[#Headers],[Interest]])=1,-IPMT(InterestRate/12,1,DurationOfLoan-ROWS($C$26:C71)+1,Amortization[[#This Row],[Opening Balance]]),IFERROR(-IPMT(InterestRate/12,1,Amortization[[#This Row],['# Remaining]],D72),0)),0)</f>
        <v>1401.0313739603732</v>
      </c>
      <c r="F71" s="387">
        <f>IFERROR(IF(AND(ValuesEntered,Amortization[[#This Row],[Payment Date]]&lt;&gt;""),-PPMT(InterestRate/12,1,DurationOfLoan-ROWS($C$26:C71)+1,Amortization[[#This Row],[Opening Balance]]),""),0)</f>
        <v>623.37221951996639</v>
      </c>
      <c r="G71" s="387">
        <f>IF(Amortization[[#This Row],[Payment Date]]="",0,PropertyTaxAmount)</f>
        <v>333.33333333333331</v>
      </c>
      <c r="H71" s="388">
        <f>IF(Amortization[[#This Row],[Payment Date]]="",0,Amortization[[#This Row],[Interest]]+Amortization[[#This Row],[Principle]]+Amortization[[#This Row],[Property Tax]])</f>
        <v>2357.7369268136731</v>
      </c>
      <c r="I71" s="389">
        <f>IF(Amortization[[#This Row],[Payment Date]]="",0,Amortization[[#This Row],[Opening Balance]]-Amortization[[#This Row],[Principle]])</f>
        <v>373608.36638943286</v>
      </c>
      <c r="J71" s="396">
        <f>IF(Amortization[[#This Row],[Closing Balance]]&gt;0,LastRow-ROW(),0)</f>
        <v>314</v>
      </c>
      <c r="K71" s="194"/>
    </row>
    <row r="72" spans="1:11">
      <c r="A72" s="192"/>
      <c r="B72" s="410">
        <f>ROWS($B$4:B50)</f>
        <v>47</v>
      </c>
      <c r="C72" s="384">
        <f>IF(ValuesEntered,IF(Amortization[[#This Row],[Payment Period]]&lt;=DurationOfLoan,IF(ROW()-ROW(Amortization[[#Headers],[Payment Date]])=1,LoanStart,IF(I71&gt;0,EDATE(C71,1),"")),""),"")</f>
        <v>44440</v>
      </c>
      <c r="D72" s="385">
        <f>IF(ROW()-ROW(Amortization[[#Headers],[Opening Balance]])=1,LoanAmount,IF(Amortization[[#This Row],[Payment Date]]="",0,INDEX(Amortization[], ROW()-26,8)))</f>
        <v>373608.36638943286</v>
      </c>
      <c r="E72" s="387">
        <f>IF(ValuesEntered,IF(ROW()-ROW(Amortization[[#Headers],[Interest]])=1,-IPMT(InterestRate/12,1,DurationOfLoan-ROWS($C$26:C72)+1,Amortization[[#This Row],[Opening Balance]]),IFERROR(-IPMT(InterestRate/12,1,Amortization[[#This Row],['# Remaining]],D73),0)),0)</f>
        <v>1398.6849619653362</v>
      </c>
      <c r="F72" s="387">
        <f>IFERROR(IF(AND(ValuesEntered,Amortization[[#This Row],[Payment Date]]&lt;&gt;""),-PPMT(InterestRate/12,1,DurationOfLoan-ROWS($C$26:C72)+1,Amortization[[#This Row],[Opening Balance]]),""),0)</f>
        <v>625.70986534316557</v>
      </c>
      <c r="G72" s="387">
        <f>IF(Amortization[[#This Row],[Payment Date]]="",0,PropertyTaxAmount)</f>
        <v>333.33333333333331</v>
      </c>
      <c r="H72" s="388">
        <f>IF(Amortization[[#This Row],[Payment Date]]="",0,Amortization[[#This Row],[Interest]]+Amortization[[#This Row],[Principle]]+Amortization[[#This Row],[Property Tax]])</f>
        <v>2357.7281606418351</v>
      </c>
      <c r="I72" s="389">
        <f>IF(Amortization[[#This Row],[Payment Date]]="",0,Amortization[[#This Row],[Opening Balance]]-Amortization[[#This Row],[Principle]])</f>
        <v>372982.65652408969</v>
      </c>
      <c r="J72" s="396">
        <f>IF(Amortization[[#This Row],[Closing Balance]]&gt;0,LastRow-ROW(),0)</f>
        <v>313</v>
      </c>
      <c r="K72" s="194"/>
    </row>
    <row r="73" spans="1:11">
      <c r="A73" s="192"/>
      <c r="B73" s="410">
        <f>ROWS($B$4:B51)</f>
        <v>48</v>
      </c>
      <c r="C73" s="384">
        <f>IF(ValuesEntered,IF(Amortization[[#This Row],[Payment Period]]&lt;=DurationOfLoan,IF(ROW()-ROW(Amortization[[#Headers],[Payment Date]])=1,LoanStart,IF(I72&gt;0,EDATE(C72,1),"")),""),"")</f>
        <v>44470</v>
      </c>
      <c r="D73" s="385">
        <f>IF(ROW()-ROW(Amortization[[#Headers],[Opening Balance]])=1,LoanAmount,IF(Amortization[[#This Row],[Payment Date]]="",0,INDEX(Amortization[], ROW()-26,8)))</f>
        <v>372982.65652408969</v>
      </c>
      <c r="E73" s="387">
        <f>IF(ValuesEntered,IF(ROW()-ROW(Amortization[[#Headers],[Interest]])=1,-IPMT(InterestRate/12,1,DurationOfLoan-ROWS($C$26:C73)+1,Amortization[[#This Row],[Opening Balance]]),IFERROR(-IPMT(InterestRate/12,1,Amortization[[#This Row],['# Remaining]],D74),0)),0)</f>
        <v>1396.3297509253182</v>
      </c>
      <c r="F73" s="387">
        <f>IFERROR(IF(AND(ValuesEntered,Amortization[[#This Row],[Payment Date]]&lt;&gt;""),-PPMT(InterestRate/12,1,DurationOfLoan-ROWS($C$26:C73)+1,Amortization[[#This Row],[Opening Balance]]),""),0)</f>
        <v>628.05627733820256</v>
      </c>
      <c r="G73" s="387">
        <f>IF(Amortization[[#This Row],[Payment Date]]="",0,PropertyTaxAmount)</f>
        <v>333.33333333333331</v>
      </c>
      <c r="H73" s="388">
        <f>IF(Amortization[[#This Row],[Payment Date]]="",0,Amortization[[#This Row],[Interest]]+Amortization[[#This Row],[Principle]]+Amortization[[#This Row],[Property Tax]])</f>
        <v>2357.719361596854</v>
      </c>
      <c r="I73" s="389">
        <f>IF(Amortization[[#This Row],[Payment Date]]="",0,Amortization[[#This Row],[Opening Balance]]-Amortization[[#This Row],[Principle]])</f>
        <v>372354.60024675151</v>
      </c>
      <c r="J73" s="396">
        <f>IF(Amortization[[#This Row],[Closing Balance]]&gt;0,LastRow-ROW(),0)</f>
        <v>312</v>
      </c>
      <c r="K73" s="194"/>
    </row>
    <row r="74" spans="1:11">
      <c r="A74" s="192"/>
      <c r="B74" s="410">
        <f>ROWS($B$4:B52)</f>
        <v>49</v>
      </c>
      <c r="C74" s="384">
        <f>IF(ValuesEntered,IF(Amortization[[#This Row],[Payment Period]]&lt;=DurationOfLoan,IF(ROW()-ROW(Amortization[[#Headers],[Payment Date]])=1,LoanStart,IF(I73&gt;0,EDATE(C73,1),"")),""),"")</f>
        <v>44501</v>
      </c>
      <c r="D74" s="385">
        <f>IF(ROW()-ROW(Amortization[[#Headers],[Opening Balance]])=1,LoanAmount,IF(Amortization[[#This Row],[Payment Date]]="",0,INDEX(Amortization[], ROW()-26,8)))</f>
        <v>372354.60024675151</v>
      </c>
      <c r="E74" s="387">
        <f>IF(ValuesEntered,IF(ROW()-ROW(Amortization[[#Headers],[Interest]])=1,-IPMT(InterestRate/12,1,DurationOfLoan-ROWS($C$26:C74)+1,Amortization[[#This Row],[Opening Balance]]),IFERROR(-IPMT(InterestRate/12,1,Amortization[[#This Row],['# Remaining]],D75),0)),0)</f>
        <v>1393.9657078438997</v>
      </c>
      <c r="F74" s="387">
        <f>IFERROR(IF(AND(ValuesEntered,Amortization[[#This Row],[Payment Date]]&lt;&gt;""),-PPMT(InterestRate/12,1,DurationOfLoan-ROWS($C$26:C74)+1,Amortization[[#This Row],[Opening Balance]]),""),0)</f>
        <v>630.41148837822107</v>
      </c>
      <c r="G74" s="387">
        <f>IF(Amortization[[#This Row],[Payment Date]]="",0,PropertyTaxAmount)</f>
        <v>333.33333333333331</v>
      </c>
      <c r="H74" s="388">
        <f>IF(Amortization[[#This Row],[Payment Date]]="",0,Amortization[[#This Row],[Interest]]+Amortization[[#This Row],[Principle]]+Amortization[[#This Row],[Property Tax]])</f>
        <v>2357.7105295554543</v>
      </c>
      <c r="I74" s="389">
        <f>IF(Amortization[[#This Row],[Payment Date]]="",0,Amortization[[#This Row],[Opening Balance]]-Amortization[[#This Row],[Principle]])</f>
        <v>371724.18875837326</v>
      </c>
      <c r="J74" s="396">
        <f>IF(Amortization[[#This Row],[Closing Balance]]&gt;0,LastRow-ROW(),0)</f>
        <v>311</v>
      </c>
      <c r="K74" s="194"/>
    </row>
    <row r="75" spans="1:11">
      <c r="A75" s="192"/>
      <c r="B75" s="410">
        <f>ROWS($B$4:B53)</f>
        <v>50</v>
      </c>
      <c r="C75" s="384">
        <f>IF(ValuesEntered,IF(Amortization[[#This Row],[Payment Period]]&lt;=DurationOfLoan,IF(ROW()-ROW(Amortization[[#Headers],[Payment Date]])=1,LoanStart,IF(I74&gt;0,EDATE(C74,1),"")),""),"")</f>
        <v>44531</v>
      </c>
      <c r="D75" s="385">
        <f>IF(ROW()-ROW(Amortization[[#Headers],[Opening Balance]])=1,LoanAmount,IF(Amortization[[#This Row],[Payment Date]]="",0,INDEX(Amortization[], ROW()-26,8)))</f>
        <v>371724.18875837326</v>
      </c>
      <c r="E75" s="387">
        <f>IF(ValuesEntered,IF(ROW()-ROW(Amortization[[#Headers],[Interest]])=1,-IPMT(InterestRate/12,1,DurationOfLoan-ROWS($C$26:C75)+1,Amortization[[#This Row],[Opening Balance]]),IFERROR(-IPMT(InterestRate/12,1,Amortization[[#This Row],['# Remaining]],D76),0)),0)</f>
        <v>1391.5927996009259</v>
      </c>
      <c r="F75" s="387">
        <f>IFERROR(IF(AND(ValuesEntered,Amortization[[#This Row],[Payment Date]]&lt;&gt;""),-PPMT(InterestRate/12,1,DurationOfLoan-ROWS($C$26:C75)+1,Amortization[[#This Row],[Opening Balance]]),""),0)</f>
        <v>632.7755314596393</v>
      </c>
      <c r="G75" s="387">
        <f>IF(Amortization[[#This Row],[Payment Date]]="",0,PropertyTaxAmount)</f>
        <v>333.33333333333331</v>
      </c>
      <c r="H75" s="388">
        <f>IF(Amortization[[#This Row],[Payment Date]]="",0,Amortization[[#This Row],[Interest]]+Amortization[[#This Row],[Principle]]+Amortization[[#This Row],[Property Tax]])</f>
        <v>2357.7016643938987</v>
      </c>
      <c r="I75" s="389">
        <f>IF(Amortization[[#This Row],[Payment Date]]="",0,Amortization[[#This Row],[Opening Balance]]-Amortization[[#This Row],[Principle]])</f>
        <v>371091.4132269136</v>
      </c>
      <c r="J75" s="396">
        <f>IF(Amortization[[#This Row],[Closing Balance]]&gt;0,LastRow-ROW(),0)</f>
        <v>310</v>
      </c>
      <c r="K75" s="194"/>
    </row>
    <row r="76" spans="1:11">
      <c r="A76" s="192"/>
      <c r="B76" s="410">
        <f>ROWS($B$4:B54)</f>
        <v>51</v>
      </c>
      <c r="C76" s="384">
        <f>IF(ValuesEntered,IF(Amortization[[#This Row],[Payment Period]]&lt;=DurationOfLoan,IF(ROW()-ROW(Amortization[[#Headers],[Payment Date]])=1,LoanStart,IF(I75&gt;0,EDATE(C75,1),"")),""),"")</f>
        <v>44562</v>
      </c>
      <c r="D76" s="385">
        <f>IF(ROW()-ROW(Amortization[[#Headers],[Opening Balance]])=1,LoanAmount,IF(Amortization[[#This Row],[Payment Date]]="",0,INDEX(Amortization[], ROW()-26,8)))</f>
        <v>371091.4132269136</v>
      </c>
      <c r="E76" s="387">
        <f>IF(ValuesEntered,IF(ROW()-ROW(Amortization[[#Headers],[Interest]])=1,-IPMT(InterestRate/12,1,DurationOfLoan-ROWS($C$26:C76)+1,Amortization[[#This Row],[Opening Balance]]),IFERROR(-IPMT(InterestRate/12,1,Amortization[[#This Row],['# Remaining]],D77),0)),0)</f>
        <v>1389.2109929520411</v>
      </c>
      <c r="F76" s="387">
        <f>IFERROR(IF(AND(ValuesEntered,Amortization[[#This Row],[Payment Date]]&lt;&gt;""),-PPMT(InterestRate/12,1,DurationOfLoan-ROWS($C$26:C76)+1,Amortization[[#This Row],[Opening Balance]]),""),0)</f>
        <v>635.1484397026129</v>
      </c>
      <c r="G76" s="387">
        <f>IF(Amortization[[#This Row],[Payment Date]]="",0,PropertyTaxAmount)</f>
        <v>333.33333333333331</v>
      </c>
      <c r="H76" s="388">
        <f>IF(Amortization[[#This Row],[Payment Date]]="",0,Amortization[[#This Row],[Interest]]+Amortization[[#This Row],[Principle]]+Amortization[[#This Row],[Property Tax]])</f>
        <v>2357.6927659879875</v>
      </c>
      <c r="I76" s="389">
        <f>IF(Amortization[[#This Row],[Payment Date]]="",0,Amortization[[#This Row],[Opening Balance]]-Amortization[[#This Row],[Principle]])</f>
        <v>370456.26478721097</v>
      </c>
      <c r="J76" s="396">
        <f>IF(Amortization[[#This Row],[Closing Balance]]&gt;0,LastRow-ROW(),0)</f>
        <v>309</v>
      </c>
      <c r="K76" s="194"/>
    </row>
    <row r="77" spans="1:11">
      <c r="A77" s="192"/>
      <c r="B77" s="410">
        <f>ROWS($B$4:B55)</f>
        <v>52</v>
      </c>
      <c r="C77" s="384">
        <f>IF(ValuesEntered,IF(Amortization[[#This Row],[Payment Period]]&lt;=DurationOfLoan,IF(ROW()-ROW(Amortization[[#Headers],[Payment Date]])=1,LoanStart,IF(I76&gt;0,EDATE(C76,1),"")),""),"")</f>
        <v>44593</v>
      </c>
      <c r="D77" s="385">
        <f>IF(ROW()-ROW(Amortization[[#Headers],[Opening Balance]])=1,LoanAmount,IF(Amortization[[#This Row],[Payment Date]]="",0,INDEX(Amortization[], ROW()-26,8)))</f>
        <v>370456.26478721097</v>
      </c>
      <c r="E77" s="387">
        <f>IF(ValuesEntered,IF(ROW()-ROW(Amortization[[#Headers],[Interest]])=1,-IPMT(InterestRate/12,1,DurationOfLoan-ROWS($C$26:C77)+1,Amortization[[#This Row],[Opening Balance]]),IFERROR(-IPMT(InterestRate/12,1,Amortization[[#This Row],['# Remaining]],D78),0)),0)</f>
        <v>1386.8202545282229</v>
      </c>
      <c r="F77" s="387">
        <f>IFERROR(IF(AND(ValuesEntered,Amortization[[#This Row],[Payment Date]]&lt;&gt;""),-PPMT(InterestRate/12,1,DurationOfLoan-ROWS($C$26:C77)+1,Amortization[[#This Row],[Opening Balance]]),""),0)</f>
        <v>637.53024635149745</v>
      </c>
      <c r="G77" s="387">
        <f>IF(Amortization[[#This Row],[Payment Date]]="",0,PropertyTaxAmount)</f>
        <v>333.33333333333331</v>
      </c>
      <c r="H77" s="388">
        <f>IF(Amortization[[#This Row],[Payment Date]]="",0,Amortization[[#This Row],[Interest]]+Amortization[[#This Row],[Principle]]+Amortization[[#This Row],[Property Tax]])</f>
        <v>2357.6838342130536</v>
      </c>
      <c r="I77" s="389">
        <f>IF(Amortization[[#This Row],[Payment Date]]="",0,Amortization[[#This Row],[Opening Balance]]-Amortization[[#This Row],[Principle]])</f>
        <v>369818.73454085947</v>
      </c>
      <c r="J77" s="396">
        <f>IF(Amortization[[#This Row],[Closing Balance]]&gt;0,LastRow-ROW(),0)</f>
        <v>308</v>
      </c>
      <c r="K77" s="194"/>
    </row>
    <row r="78" spans="1:11">
      <c r="A78" s="192"/>
      <c r="B78" s="410">
        <f>ROWS($B$4:B56)</f>
        <v>53</v>
      </c>
      <c r="C78" s="384">
        <f>IF(ValuesEntered,IF(Amortization[[#This Row],[Payment Period]]&lt;=DurationOfLoan,IF(ROW()-ROW(Amortization[[#Headers],[Payment Date]])=1,LoanStart,IF(I77&gt;0,EDATE(C77,1),"")),""),"")</f>
        <v>44621</v>
      </c>
      <c r="D78" s="385">
        <f>IF(ROW()-ROW(Amortization[[#Headers],[Opening Balance]])=1,LoanAmount,IF(Amortization[[#This Row],[Payment Date]]="",0,INDEX(Amortization[], ROW()-26,8)))</f>
        <v>369818.73454085947</v>
      </c>
      <c r="E78" s="387">
        <f>IF(ValuesEntered,IF(ROW()-ROW(Amortization[[#Headers],[Interest]])=1,-IPMT(InterestRate/12,1,DurationOfLoan-ROWS($C$26:C78)+1,Amortization[[#This Row],[Opening Balance]]),IFERROR(-IPMT(InterestRate/12,1,Amortization[[#This Row],['# Remaining]],D79),0)),0)</f>
        <v>1384.4205508353157</v>
      </c>
      <c r="F78" s="387">
        <f>IFERROR(IF(AND(ValuesEntered,Amortization[[#This Row],[Payment Date]]&lt;&gt;""),-PPMT(InterestRate/12,1,DurationOfLoan-ROWS($C$26:C78)+1,Amortization[[#This Row],[Opening Balance]]),""),0)</f>
        <v>639.92098477531567</v>
      </c>
      <c r="G78" s="387">
        <f>IF(Amortization[[#This Row],[Payment Date]]="",0,PropertyTaxAmount)</f>
        <v>333.33333333333331</v>
      </c>
      <c r="H78" s="388">
        <f>IF(Amortization[[#This Row],[Payment Date]]="",0,Amortization[[#This Row],[Interest]]+Amortization[[#This Row],[Principle]]+Amortization[[#This Row],[Property Tax]])</f>
        <v>2357.6748689439646</v>
      </c>
      <c r="I78" s="389">
        <f>IF(Amortization[[#This Row],[Payment Date]]="",0,Amortization[[#This Row],[Opening Balance]]-Amortization[[#This Row],[Principle]])</f>
        <v>369178.81355608418</v>
      </c>
      <c r="J78" s="396">
        <f>IF(Amortization[[#This Row],[Closing Balance]]&gt;0,LastRow-ROW(),0)</f>
        <v>307</v>
      </c>
      <c r="K78" s="194"/>
    </row>
    <row r="79" spans="1:11">
      <c r="A79" s="192"/>
      <c r="B79" s="410">
        <f>ROWS($B$4:B57)</f>
        <v>54</v>
      </c>
      <c r="C79" s="384">
        <f>IF(ValuesEntered,IF(Amortization[[#This Row],[Payment Period]]&lt;=DurationOfLoan,IF(ROW()-ROW(Amortization[[#Headers],[Payment Date]])=1,LoanStart,IF(I78&gt;0,EDATE(C78,1),"")),""),"")</f>
        <v>44652</v>
      </c>
      <c r="D79" s="385">
        <f>IF(ROW()-ROW(Amortization[[#Headers],[Opening Balance]])=1,LoanAmount,IF(Amortization[[#This Row],[Payment Date]]="",0,INDEX(Amortization[], ROW()-26,8)))</f>
        <v>369178.81355608418</v>
      </c>
      <c r="E79" s="387">
        <f>IF(ValuesEntered,IF(ROW()-ROW(Amortization[[#Headers],[Interest]])=1,-IPMT(InterestRate/12,1,DurationOfLoan-ROWS($C$26:C79)+1,Amortization[[#This Row],[Opening Balance]]),IFERROR(-IPMT(InterestRate/12,1,Amortization[[#This Row],['# Remaining]],D80),0)),0)</f>
        <v>1382.0118482535597</v>
      </c>
      <c r="F79" s="387">
        <f>IFERROR(IF(AND(ValuesEntered,Amortization[[#This Row],[Payment Date]]&lt;&gt;""),-PPMT(InterestRate/12,1,DurationOfLoan-ROWS($C$26:C79)+1,Amortization[[#This Row],[Opening Balance]]),""),0)</f>
        <v>642.32068846822267</v>
      </c>
      <c r="G79" s="387">
        <f>IF(Amortization[[#This Row],[Payment Date]]="",0,PropertyTaxAmount)</f>
        <v>333.33333333333331</v>
      </c>
      <c r="H79" s="388">
        <f>IF(Amortization[[#This Row],[Payment Date]]="",0,Amortization[[#This Row],[Interest]]+Amortization[[#This Row],[Principle]]+Amortization[[#This Row],[Property Tax]])</f>
        <v>2357.6658700551156</v>
      </c>
      <c r="I79" s="389">
        <f>IF(Amortization[[#This Row],[Payment Date]]="",0,Amortization[[#This Row],[Opening Balance]]-Amortization[[#This Row],[Principle]])</f>
        <v>368536.49286761595</v>
      </c>
      <c r="J79" s="396">
        <f>IF(Amortization[[#This Row],[Closing Balance]]&gt;0,LastRow-ROW(),0)</f>
        <v>306</v>
      </c>
      <c r="K79" s="194"/>
    </row>
    <row r="80" spans="1:11">
      <c r="A80" s="192"/>
      <c r="B80" s="410">
        <f>ROWS($B$4:B58)</f>
        <v>55</v>
      </c>
      <c r="C80" s="384">
        <f>IF(ValuesEntered,IF(Amortization[[#This Row],[Payment Period]]&lt;=DurationOfLoan,IF(ROW()-ROW(Amortization[[#Headers],[Payment Date]])=1,LoanStart,IF(I79&gt;0,EDATE(C79,1),"")),""),"")</f>
        <v>44682</v>
      </c>
      <c r="D80" s="385">
        <f>IF(ROW()-ROW(Amortization[[#Headers],[Opening Balance]])=1,LoanAmount,IF(Amortization[[#This Row],[Payment Date]]="",0,INDEX(Amortization[], ROW()-26,8)))</f>
        <v>368536.49286761595</v>
      </c>
      <c r="E80" s="387">
        <f>IF(ValuesEntered,IF(ROW()-ROW(Amortization[[#Headers],[Interest]])=1,-IPMT(InterestRate/12,1,DurationOfLoan-ROWS($C$26:C80)+1,Amortization[[#This Row],[Opening Balance]]),IFERROR(-IPMT(InterestRate/12,1,Amortization[[#This Row],['# Remaining]],D81),0)),0)</f>
        <v>1379.5941130371223</v>
      </c>
      <c r="F80" s="387">
        <f>IFERROR(IF(AND(ValuesEntered,Amortization[[#This Row],[Payment Date]]&lt;&gt;""),-PPMT(InterestRate/12,1,DurationOfLoan-ROWS($C$26:C80)+1,Amortization[[#This Row],[Opening Balance]]),""),0)</f>
        <v>644.72939104997909</v>
      </c>
      <c r="G80" s="387">
        <f>IF(Amortization[[#This Row],[Payment Date]]="",0,PropertyTaxAmount)</f>
        <v>333.33333333333331</v>
      </c>
      <c r="H80" s="388">
        <f>IF(Amortization[[#This Row],[Payment Date]]="",0,Amortization[[#This Row],[Interest]]+Amortization[[#This Row],[Principle]]+Amortization[[#This Row],[Property Tax]])</f>
        <v>2357.6568374204348</v>
      </c>
      <c r="I80" s="389">
        <f>IF(Amortization[[#This Row],[Payment Date]]="",0,Amortization[[#This Row],[Opening Balance]]-Amortization[[#This Row],[Principle]])</f>
        <v>367891.76347656595</v>
      </c>
      <c r="J80" s="396">
        <f>IF(Amortization[[#This Row],[Closing Balance]]&gt;0,LastRow-ROW(),0)</f>
        <v>305</v>
      </c>
      <c r="K80" s="194"/>
    </row>
    <row r="81" spans="1:11">
      <c r="A81" s="192"/>
      <c r="B81" s="410">
        <f>ROWS($B$4:B59)</f>
        <v>56</v>
      </c>
      <c r="C81" s="384">
        <f>IF(ValuesEntered,IF(Amortization[[#This Row],[Payment Period]]&lt;=DurationOfLoan,IF(ROW()-ROW(Amortization[[#Headers],[Payment Date]])=1,LoanStart,IF(I80&gt;0,EDATE(C80,1),"")),""),"")</f>
        <v>44713</v>
      </c>
      <c r="D81" s="385">
        <f>IF(ROW()-ROW(Amortization[[#Headers],[Opening Balance]])=1,LoanAmount,IF(Amortization[[#This Row],[Payment Date]]="",0,INDEX(Amortization[], ROW()-26,8)))</f>
        <v>367891.76347656595</v>
      </c>
      <c r="E81" s="387">
        <f>IF(ValuesEntered,IF(ROW()-ROW(Amortization[[#Headers],[Interest]])=1,-IPMT(InterestRate/12,1,DurationOfLoan-ROWS($C$26:C81)+1,Amortization[[#This Row],[Opening Balance]]),IFERROR(-IPMT(InterestRate/12,1,Amortization[[#This Row],['# Remaining]],D82),0)),0)</f>
        <v>1377.167311313623</v>
      </c>
      <c r="F81" s="387">
        <f>IFERROR(IF(AND(ValuesEntered,Amortization[[#This Row],[Payment Date]]&lt;&gt;""),-PPMT(InterestRate/12,1,DurationOfLoan-ROWS($C$26:C81)+1,Amortization[[#This Row],[Opening Balance]]),""),0)</f>
        <v>647.14712626641585</v>
      </c>
      <c r="G81" s="387">
        <f>IF(Amortization[[#This Row],[Payment Date]]="",0,PropertyTaxAmount)</f>
        <v>333.33333333333331</v>
      </c>
      <c r="H81" s="388">
        <f>IF(Amortization[[#This Row],[Payment Date]]="",0,Amortization[[#This Row],[Interest]]+Amortization[[#This Row],[Principle]]+Amortization[[#This Row],[Property Tax]])</f>
        <v>2357.6477709133724</v>
      </c>
      <c r="I81" s="389">
        <f>IF(Amortization[[#This Row],[Payment Date]]="",0,Amortization[[#This Row],[Opening Balance]]-Amortization[[#This Row],[Principle]])</f>
        <v>367244.6163502995</v>
      </c>
      <c r="J81" s="396">
        <f>IF(Amortization[[#This Row],[Closing Balance]]&gt;0,LastRow-ROW(),0)</f>
        <v>304</v>
      </c>
      <c r="K81" s="194"/>
    </row>
    <row r="82" spans="1:11">
      <c r="A82" s="192"/>
      <c r="B82" s="410">
        <f>ROWS($B$4:B60)</f>
        <v>57</v>
      </c>
      <c r="C82" s="384">
        <f>IF(ValuesEntered,IF(Amortization[[#This Row],[Payment Period]]&lt;=DurationOfLoan,IF(ROW()-ROW(Amortization[[#Headers],[Payment Date]])=1,LoanStart,IF(I81&gt;0,EDATE(C81,1),"")),""),"")</f>
        <v>44743</v>
      </c>
      <c r="D82" s="385">
        <f>IF(ROW()-ROW(Amortization[[#Headers],[Opening Balance]])=1,LoanAmount,IF(Amortization[[#This Row],[Payment Date]]="",0,INDEX(Amortization[], ROW()-26,8)))</f>
        <v>367244.6163502995</v>
      </c>
      <c r="E82" s="387">
        <f>IF(ValuesEntered,IF(ROW()-ROW(Amortization[[#Headers],[Interest]])=1,-IPMT(InterestRate/12,1,DurationOfLoan-ROWS($C$26:C82)+1,Amortization[[#This Row],[Opening Balance]]),IFERROR(-IPMT(InterestRate/12,1,Amortization[[#This Row],['# Remaining]],D83),0)),0)</f>
        <v>1374.7314090836608</v>
      </c>
      <c r="F82" s="387">
        <f>IFERROR(IF(AND(ValuesEntered,Amortization[[#This Row],[Payment Date]]&lt;&gt;""),-PPMT(InterestRate/12,1,DurationOfLoan-ROWS($C$26:C82)+1,Amortization[[#This Row],[Opening Balance]]),""),0)</f>
        <v>649.57392798991509</v>
      </c>
      <c r="G82" s="387">
        <f>IF(Amortization[[#This Row],[Payment Date]]="",0,PropertyTaxAmount)</f>
        <v>333.33333333333331</v>
      </c>
      <c r="H82" s="388">
        <f>IF(Amortization[[#This Row],[Payment Date]]="",0,Amortization[[#This Row],[Interest]]+Amortization[[#This Row],[Principle]]+Amortization[[#This Row],[Property Tax]])</f>
        <v>2357.6386704069091</v>
      </c>
      <c r="I82" s="389">
        <f>IF(Amortization[[#This Row],[Payment Date]]="",0,Amortization[[#This Row],[Opening Balance]]-Amortization[[#This Row],[Principle]])</f>
        <v>366595.04242230958</v>
      </c>
      <c r="J82" s="396">
        <f>IF(Amortization[[#This Row],[Closing Balance]]&gt;0,LastRow-ROW(),0)</f>
        <v>303</v>
      </c>
      <c r="K82" s="194"/>
    </row>
    <row r="83" spans="1:11">
      <c r="A83" s="192"/>
      <c r="B83" s="410">
        <f>ROWS($B$4:B61)</f>
        <v>58</v>
      </c>
      <c r="C83" s="384">
        <f>IF(ValuesEntered,IF(Amortization[[#This Row],[Payment Period]]&lt;=DurationOfLoan,IF(ROW()-ROW(Amortization[[#Headers],[Payment Date]])=1,LoanStart,IF(I82&gt;0,EDATE(C82,1),"")),""),"")</f>
        <v>44774</v>
      </c>
      <c r="D83" s="385">
        <f>IF(ROW()-ROW(Amortization[[#Headers],[Opening Balance]])=1,LoanAmount,IF(Amortization[[#This Row],[Payment Date]]="",0,INDEX(Amortization[], ROW()-26,8)))</f>
        <v>366595.04242230958</v>
      </c>
      <c r="E83" s="387">
        <f>IF(ValuesEntered,IF(ROW()-ROW(Amortization[[#Headers],[Interest]])=1,-IPMT(InterestRate/12,1,DurationOfLoan-ROWS($C$26:C83)+1,Amortization[[#This Row],[Opening Balance]]),IFERROR(-IPMT(InterestRate/12,1,Amortization[[#This Row],['# Remaining]],D84),0)),0)</f>
        <v>1372.2863722203363</v>
      </c>
      <c r="F83" s="387">
        <f>IFERROR(IF(AND(ValuesEntered,Amortization[[#This Row],[Payment Date]]&lt;&gt;""),-PPMT(InterestRate/12,1,DurationOfLoan-ROWS($C$26:C83)+1,Amortization[[#This Row],[Opening Balance]]),""),0)</f>
        <v>652.00983021987736</v>
      </c>
      <c r="G83" s="387">
        <f>IF(Amortization[[#This Row],[Payment Date]]="",0,PropertyTaxAmount)</f>
        <v>333.33333333333331</v>
      </c>
      <c r="H83" s="388">
        <f>IF(Amortization[[#This Row],[Payment Date]]="",0,Amortization[[#This Row],[Interest]]+Amortization[[#This Row],[Principle]]+Amortization[[#This Row],[Property Tax]])</f>
        <v>2357.6295357735471</v>
      </c>
      <c r="I83" s="389">
        <f>IF(Amortization[[#This Row],[Payment Date]]="",0,Amortization[[#This Row],[Opening Balance]]-Amortization[[#This Row],[Principle]])</f>
        <v>365943.03259208967</v>
      </c>
      <c r="J83" s="396">
        <f>IF(Amortization[[#This Row],[Closing Balance]]&gt;0,LastRow-ROW(),0)</f>
        <v>302</v>
      </c>
      <c r="K83" s="194"/>
    </row>
    <row r="84" spans="1:11">
      <c r="A84" s="192"/>
      <c r="B84" s="410">
        <f>ROWS($B$4:B62)</f>
        <v>59</v>
      </c>
      <c r="C84" s="384">
        <f>IF(ValuesEntered,IF(Amortization[[#This Row],[Payment Period]]&lt;=DurationOfLoan,IF(ROW()-ROW(Amortization[[#Headers],[Payment Date]])=1,LoanStart,IF(I83&gt;0,EDATE(C83,1),"")),""),"")</f>
        <v>44805</v>
      </c>
      <c r="D84" s="385">
        <f>IF(ROW()-ROW(Amortization[[#Headers],[Opening Balance]])=1,LoanAmount,IF(Amortization[[#This Row],[Payment Date]]="",0,INDEX(Amortization[], ROW()-26,8)))</f>
        <v>365943.03259208967</v>
      </c>
      <c r="E84" s="387">
        <f>IF(ValuesEntered,IF(ROW()-ROW(Amortization[[#Headers],[Interest]])=1,-IPMT(InterestRate/12,1,DurationOfLoan-ROWS($C$26:C84)+1,Amortization[[#This Row],[Opening Balance]]),IFERROR(-IPMT(InterestRate/12,1,Amortization[[#This Row],['# Remaining]],D85),0)),0)</f>
        <v>1369.8321664687742</v>
      </c>
      <c r="F84" s="387">
        <f>IFERROR(IF(AND(ValuesEntered,Amortization[[#This Row],[Payment Date]]&lt;&gt;""),-PPMT(InterestRate/12,1,DurationOfLoan-ROWS($C$26:C84)+1,Amortization[[#This Row],[Opening Balance]]),""),0)</f>
        <v>654.45486708320118</v>
      </c>
      <c r="G84" s="387">
        <f>IF(Amortization[[#This Row],[Payment Date]]="",0,PropertyTaxAmount)</f>
        <v>333.33333333333331</v>
      </c>
      <c r="H84" s="388">
        <f>IF(Amortization[[#This Row],[Payment Date]]="",0,Amortization[[#This Row],[Interest]]+Amortization[[#This Row],[Principle]]+Amortization[[#This Row],[Property Tax]])</f>
        <v>2357.6203668853086</v>
      </c>
      <c r="I84" s="389">
        <f>IF(Amortization[[#This Row],[Payment Date]]="",0,Amortization[[#This Row],[Opening Balance]]-Amortization[[#This Row],[Principle]])</f>
        <v>365288.57772500644</v>
      </c>
      <c r="J84" s="396">
        <f>IF(Amortization[[#This Row],[Closing Balance]]&gt;0,LastRow-ROW(),0)</f>
        <v>301</v>
      </c>
      <c r="K84" s="194"/>
    </row>
    <row r="85" spans="1:11">
      <c r="A85" s="192"/>
      <c r="B85" s="410">
        <f>ROWS($B$4:B63)</f>
        <v>60</v>
      </c>
      <c r="C85" s="384">
        <f>IF(ValuesEntered,IF(Amortization[[#This Row],[Payment Period]]&lt;=DurationOfLoan,IF(ROW()-ROW(Amortization[[#Headers],[Payment Date]])=1,LoanStart,IF(I84&gt;0,EDATE(C84,1),"")),""),"")</f>
        <v>44835</v>
      </c>
      <c r="D85" s="385">
        <f>IF(ROW()-ROW(Amortization[[#Headers],[Opening Balance]])=1,LoanAmount,IF(Amortization[[#This Row],[Payment Date]]="",0,INDEX(Amortization[], ROW()-26,8)))</f>
        <v>365288.57772500644</v>
      </c>
      <c r="E85" s="387">
        <f>IF(ValuesEntered,IF(ROW()-ROW(Amortization[[#Headers],[Interest]])=1,-IPMT(InterestRate/12,1,DurationOfLoan-ROWS($C$26:C85)+1,Amortization[[#This Row],[Opening Balance]]),IFERROR(-IPMT(InterestRate/12,1,Amortization[[#This Row],['# Remaining]],D86),0)),0)</f>
        <v>1367.3687574456437</v>
      </c>
      <c r="F85" s="387">
        <f>IFERROR(IF(AND(ValuesEntered,Amortization[[#This Row],[Payment Date]]&lt;&gt;""),-PPMT(InterestRate/12,1,DurationOfLoan-ROWS($C$26:C85)+1,Amortization[[#This Row],[Opening Balance]]),""),0)</f>
        <v>656.90907283476326</v>
      </c>
      <c r="G85" s="387">
        <f>IF(Amortization[[#This Row],[Payment Date]]="",0,PropertyTaxAmount)</f>
        <v>333.33333333333331</v>
      </c>
      <c r="H85" s="388">
        <f>IF(Amortization[[#This Row],[Payment Date]]="",0,Amortization[[#This Row],[Interest]]+Amortization[[#This Row],[Principle]]+Amortization[[#This Row],[Property Tax]])</f>
        <v>2357.6111636137402</v>
      </c>
      <c r="I85" s="389">
        <f>IF(Amortization[[#This Row],[Payment Date]]="",0,Amortization[[#This Row],[Opening Balance]]-Amortization[[#This Row],[Principle]])</f>
        <v>364631.66865217168</v>
      </c>
      <c r="J85" s="396">
        <f>IF(Amortization[[#This Row],[Closing Balance]]&gt;0,LastRow-ROW(),0)</f>
        <v>300</v>
      </c>
      <c r="K85" s="194"/>
    </row>
    <row r="86" spans="1:11">
      <c r="A86" s="192"/>
      <c r="B86" s="410">
        <f>ROWS($B$4:B64)</f>
        <v>61</v>
      </c>
      <c r="C86" s="384">
        <f>IF(ValuesEntered,IF(Amortization[[#This Row],[Payment Period]]&lt;=DurationOfLoan,IF(ROW()-ROW(Amortization[[#Headers],[Payment Date]])=1,LoanStart,IF(I85&gt;0,EDATE(C85,1),"")),""),"")</f>
        <v>44866</v>
      </c>
      <c r="D86" s="385">
        <f>IF(ROW()-ROW(Amortization[[#Headers],[Opening Balance]])=1,LoanAmount,IF(Amortization[[#This Row],[Payment Date]]="",0,INDEX(Amortization[], ROW()-26,8)))</f>
        <v>364631.66865217168</v>
      </c>
      <c r="E86" s="387">
        <f>IF(ValuesEntered,IF(ROW()-ROW(Amortization[[#Headers],[Interest]])=1,-IPMT(InterestRate/12,1,DurationOfLoan-ROWS($C$26:C86)+1,Amortization[[#This Row],[Opening Balance]]),IFERROR(-IPMT(InterestRate/12,1,Amortization[[#This Row],['# Remaining]],D87),0)),0)</f>
        <v>1364.8961106386766</v>
      </c>
      <c r="F86" s="387">
        <f>IFERROR(IF(AND(ValuesEntered,Amortization[[#This Row],[Payment Date]]&lt;&gt;""),-PPMT(InterestRate/12,1,DurationOfLoan-ROWS($C$26:C86)+1,Amortization[[#This Row],[Opening Balance]]),""),0)</f>
        <v>659.37248185789372</v>
      </c>
      <c r="G86" s="387">
        <f>IF(Amortization[[#This Row],[Payment Date]]="",0,PropertyTaxAmount)</f>
        <v>333.33333333333331</v>
      </c>
      <c r="H86" s="388">
        <f>IF(Amortization[[#This Row],[Payment Date]]="",0,Amortization[[#This Row],[Interest]]+Amortization[[#This Row],[Principle]]+Amortization[[#This Row],[Property Tax]])</f>
        <v>2357.6019258299038</v>
      </c>
      <c r="I86" s="389">
        <f>IF(Amortization[[#This Row],[Payment Date]]="",0,Amortization[[#This Row],[Opening Balance]]-Amortization[[#This Row],[Principle]])</f>
        <v>363972.29617031378</v>
      </c>
      <c r="J86" s="396">
        <f>IF(Amortization[[#This Row],[Closing Balance]]&gt;0,LastRow-ROW(),0)</f>
        <v>299</v>
      </c>
      <c r="K86" s="194"/>
    </row>
    <row r="87" spans="1:11">
      <c r="A87" s="192"/>
      <c r="B87" s="410">
        <f>ROWS($B$4:B65)</f>
        <v>62</v>
      </c>
      <c r="C87" s="384">
        <f>IF(ValuesEntered,IF(Amortization[[#This Row],[Payment Period]]&lt;=DurationOfLoan,IF(ROW()-ROW(Amortization[[#Headers],[Payment Date]])=1,LoanStart,IF(I86&gt;0,EDATE(C86,1),"")),""),"")</f>
        <v>44896</v>
      </c>
      <c r="D87" s="385">
        <f>IF(ROW()-ROW(Amortization[[#Headers],[Opening Balance]])=1,LoanAmount,IF(Amortization[[#This Row],[Payment Date]]="",0,INDEX(Amortization[], ROW()-26,8)))</f>
        <v>363972.29617031378</v>
      </c>
      <c r="E87" s="387">
        <f>IF(ValuesEntered,IF(ROW()-ROW(Amortization[[#Headers],[Interest]])=1,-IPMT(InterestRate/12,1,DurationOfLoan-ROWS($C$26:C87)+1,Amortization[[#This Row],[Opening Balance]]),IFERROR(-IPMT(InterestRate/12,1,Amortization[[#This Row],['# Remaining]],D88),0)),0)</f>
        <v>1362.4141914061834</v>
      </c>
      <c r="F87" s="387">
        <f>IFERROR(IF(AND(ValuesEntered,Amortization[[#This Row],[Payment Date]]&lt;&gt;""),-PPMT(InterestRate/12,1,DurationOfLoan-ROWS($C$26:C87)+1,Amortization[[#This Row],[Opening Balance]]),""),0)</f>
        <v>661.84512866486079</v>
      </c>
      <c r="G87" s="387">
        <f>IF(Amortization[[#This Row],[Payment Date]]="",0,PropertyTaxAmount)</f>
        <v>333.33333333333331</v>
      </c>
      <c r="H87" s="388">
        <f>IF(Amortization[[#This Row],[Payment Date]]="",0,Amortization[[#This Row],[Interest]]+Amortization[[#This Row],[Principle]]+Amortization[[#This Row],[Property Tax]])</f>
        <v>2357.5926534043774</v>
      </c>
      <c r="I87" s="389">
        <f>IF(Amortization[[#This Row],[Payment Date]]="",0,Amortization[[#This Row],[Opening Balance]]-Amortization[[#This Row],[Principle]])</f>
        <v>363310.45104164892</v>
      </c>
      <c r="J87" s="396">
        <f>IF(Amortization[[#This Row],[Closing Balance]]&gt;0,LastRow-ROW(),0)</f>
        <v>298</v>
      </c>
      <c r="K87" s="194"/>
    </row>
    <row r="88" spans="1:11">
      <c r="A88" s="192"/>
      <c r="B88" s="410">
        <f>ROWS($B$4:B66)</f>
        <v>63</v>
      </c>
      <c r="C88" s="384">
        <f>IF(ValuesEntered,IF(Amortization[[#This Row],[Payment Period]]&lt;=DurationOfLoan,IF(ROW()-ROW(Amortization[[#Headers],[Payment Date]])=1,LoanStart,IF(I87&gt;0,EDATE(C87,1),"")),""),"")</f>
        <v>44927</v>
      </c>
      <c r="D88" s="385">
        <f>IF(ROW()-ROW(Amortization[[#Headers],[Opening Balance]])=1,LoanAmount,IF(Amortization[[#This Row],[Payment Date]]="",0,INDEX(Amortization[], ROW()-26,8)))</f>
        <v>363310.45104164892</v>
      </c>
      <c r="E88" s="387">
        <f>IF(ValuesEntered,IF(ROW()-ROW(Amortization[[#Headers],[Interest]])=1,-IPMT(InterestRate/12,1,DurationOfLoan-ROWS($C$26:C88)+1,Amortization[[#This Row],[Opening Balance]]),IFERROR(-IPMT(InterestRate/12,1,Amortization[[#This Row],['# Remaining]],D89),0)),0)</f>
        <v>1359.9229649765684</v>
      </c>
      <c r="F88" s="387">
        <f>IFERROR(IF(AND(ValuesEntered,Amortization[[#This Row],[Payment Date]]&lt;&gt;""),-PPMT(InterestRate/12,1,DurationOfLoan-ROWS($C$26:C88)+1,Amortization[[#This Row],[Opening Balance]]),""),0)</f>
        <v>664.32704789735408</v>
      </c>
      <c r="G88" s="387">
        <f>IF(Amortization[[#This Row],[Payment Date]]="",0,PropertyTaxAmount)</f>
        <v>333.33333333333331</v>
      </c>
      <c r="H88" s="388">
        <f>IF(Amortization[[#This Row],[Payment Date]]="",0,Amortization[[#This Row],[Interest]]+Amortization[[#This Row],[Principle]]+Amortization[[#This Row],[Property Tax]])</f>
        <v>2357.583346207256</v>
      </c>
      <c r="I88" s="389">
        <f>IF(Amortization[[#This Row],[Payment Date]]="",0,Amortization[[#This Row],[Opening Balance]]-Amortization[[#This Row],[Principle]])</f>
        <v>362646.12399375159</v>
      </c>
      <c r="J88" s="396">
        <f>IF(Amortization[[#This Row],[Closing Balance]]&gt;0,LastRow-ROW(),0)</f>
        <v>297</v>
      </c>
      <c r="K88" s="194"/>
    </row>
    <row r="89" spans="1:11">
      <c r="A89" s="192"/>
      <c r="B89" s="410">
        <f>ROWS($B$4:B67)</f>
        <v>64</v>
      </c>
      <c r="C89" s="384">
        <f>IF(ValuesEntered,IF(Amortization[[#This Row],[Payment Period]]&lt;=DurationOfLoan,IF(ROW()-ROW(Amortization[[#Headers],[Payment Date]])=1,LoanStart,IF(I88&gt;0,EDATE(C88,1),"")),""),"")</f>
        <v>44958</v>
      </c>
      <c r="D89" s="385">
        <f>IF(ROW()-ROW(Amortization[[#Headers],[Opening Balance]])=1,LoanAmount,IF(Amortization[[#This Row],[Payment Date]]="",0,INDEX(Amortization[], ROW()-26,8)))</f>
        <v>362646.12399375159</v>
      </c>
      <c r="E89" s="387">
        <f>IF(ValuesEntered,IF(ROW()-ROW(Amortization[[#Headers],[Interest]])=1,-IPMT(InterestRate/12,1,DurationOfLoan-ROWS($C$26:C89)+1,Amortization[[#This Row],[Opening Balance]]),IFERROR(-IPMT(InterestRate/12,1,Amortization[[#This Row],['# Remaining]],D90),0)),0)</f>
        <v>1357.4223964478422</v>
      </c>
      <c r="F89" s="387">
        <f>IFERROR(IF(AND(ValuesEntered,Amortization[[#This Row],[Payment Date]]&lt;&gt;""),-PPMT(InterestRate/12,1,DurationOfLoan-ROWS($C$26:C89)+1,Amortization[[#This Row],[Opening Balance]]),""),0)</f>
        <v>666.81827432696855</v>
      </c>
      <c r="G89" s="387">
        <f>IF(Amortization[[#This Row],[Payment Date]]="",0,PropertyTaxAmount)</f>
        <v>333.33333333333331</v>
      </c>
      <c r="H89" s="388">
        <f>IF(Amortization[[#This Row],[Payment Date]]="",0,Amortization[[#This Row],[Interest]]+Amortization[[#This Row],[Principle]]+Amortization[[#This Row],[Property Tax]])</f>
        <v>2357.574004108144</v>
      </c>
      <c r="I89" s="389">
        <f>IF(Amortization[[#This Row],[Payment Date]]="",0,Amortization[[#This Row],[Opening Balance]]-Amortization[[#This Row],[Principle]])</f>
        <v>361979.30571942462</v>
      </c>
      <c r="J89" s="396">
        <f>IF(Amortization[[#This Row],[Closing Balance]]&gt;0,LastRow-ROW(),0)</f>
        <v>296</v>
      </c>
      <c r="K89" s="194"/>
    </row>
    <row r="90" spans="1:11">
      <c r="A90" s="192"/>
      <c r="B90" s="410">
        <f>ROWS($B$4:B68)</f>
        <v>65</v>
      </c>
      <c r="C90" s="384">
        <f>IF(ValuesEntered,IF(Amortization[[#This Row],[Payment Period]]&lt;=DurationOfLoan,IF(ROW()-ROW(Amortization[[#Headers],[Payment Date]])=1,LoanStart,IF(I89&gt;0,EDATE(C89,1),"")),""),"")</f>
        <v>44986</v>
      </c>
      <c r="D90" s="385">
        <f>IF(ROW()-ROW(Amortization[[#Headers],[Opening Balance]])=1,LoanAmount,IF(Amortization[[#This Row],[Payment Date]]="",0,INDEX(Amortization[], ROW()-26,8)))</f>
        <v>361979.30571942462</v>
      </c>
      <c r="E90" s="387">
        <f>IF(ValuesEntered,IF(ROW()-ROW(Amortization[[#Headers],[Interest]])=1,-IPMT(InterestRate/12,1,DurationOfLoan-ROWS($C$26:C90)+1,Amortization[[#This Row],[Opening Balance]]),IFERROR(-IPMT(InterestRate/12,1,Amortization[[#This Row],['# Remaining]],D91),0)),0)</f>
        <v>1354.9124507871334</v>
      </c>
      <c r="F90" s="387">
        <f>IFERROR(IF(AND(ValuesEntered,Amortization[[#This Row],[Payment Date]]&lt;&gt;""),-PPMT(InterestRate/12,1,DurationOfLoan-ROWS($C$26:C90)+1,Amortization[[#This Row],[Opening Balance]]),""),0)</f>
        <v>669.31884285569504</v>
      </c>
      <c r="G90" s="387">
        <f>IF(Amortization[[#This Row],[Payment Date]]="",0,PropertyTaxAmount)</f>
        <v>333.33333333333331</v>
      </c>
      <c r="H90" s="388">
        <f>IF(Amortization[[#This Row],[Payment Date]]="",0,Amortization[[#This Row],[Interest]]+Amortization[[#This Row],[Principle]]+Amortization[[#This Row],[Property Tax]])</f>
        <v>2357.5646269761619</v>
      </c>
      <c r="I90" s="389">
        <f>IF(Amortization[[#This Row],[Payment Date]]="",0,Amortization[[#This Row],[Opening Balance]]-Amortization[[#This Row],[Principle]])</f>
        <v>361309.98687656893</v>
      </c>
      <c r="J90" s="396">
        <f>IF(Amortization[[#This Row],[Closing Balance]]&gt;0,LastRow-ROW(),0)</f>
        <v>295</v>
      </c>
      <c r="K90" s="194"/>
    </row>
    <row r="91" spans="1:11">
      <c r="A91" s="192"/>
      <c r="B91" s="410">
        <f>ROWS($B$4:B69)</f>
        <v>66</v>
      </c>
      <c r="C91" s="384">
        <f>IF(ValuesEntered,IF(Amortization[[#This Row],[Payment Period]]&lt;=DurationOfLoan,IF(ROW()-ROW(Amortization[[#Headers],[Payment Date]])=1,LoanStart,IF(I90&gt;0,EDATE(C90,1),"")),""),"")</f>
        <v>45017</v>
      </c>
      <c r="D91" s="385">
        <f>IF(ROW()-ROW(Amortization[[#Headers],[Opening Balance]])=1,LoanAmount,IF(Amortization[[#This Row],[Payment Date]]="",0,INDEX(Amortization[], ROW()-26,8)))</f>
        <v>361309.98687656893</v>
      </c>
      <c r="E91" s="387">
        <f>IF(ValuesEntered,IF(ROW()-ROW(Amortization[[#Headers],[Interest]])=1,-IPMT(InterestRate/12,1,DurationOfLoan-ROWS($C$26:C91)+1,Amortization[[#This Row],[Opening Balance]]),IFERROR(-IPMT(InterestRate/12,1,Amortization[[#This Row],['# Remaining]],D92),0)),0)</f>
        <v>1352.393092830197</v>
      </c>
      <c r="F91" s="387">
        <f>IFERROR(IF(AND(ValuesEntered,Amortization[[#This Row],[Payment Date]]&lt;&gt;""),-PPMT(InterestRate/12,1,DurationOfLoan-ROWS($C$26:C91)+1,Amortization[[#This Row],[Opening Balance]]),""),0)</f>
        <v>671.82878851640407</v>
      </c>
      <c r="G91" s="387">
        <f>IF(Amortization[[#This Row],[Payment Date]]="",0,PropertyTaxAmount)</f>
        <v>333.33333333333331</v>
      </c>
      <c r="H91" s="388">
        <f>IF(Amortization[[#This Row],[Payment Date]]="",0,Amortization[[#This Row],[Interest]]+Amortization[[#This Row],[Principle]]+Amortization[[#This Row],[Property Tax]])</f>
        <v>2357.5552146799346</v>
      </c>
      <c r="I91" s="389">
        <f>IF(Amortization[[#This Row],[Payment Date]]="",0,Amortization[[#This Row],[Opening Balance]]-Amortization[[#This Row],[Principle]])</f>
        <v>360638.15808805253</v>
      </c>
      <c r="J91" s="396">
        <f>IF(Amortization[[#This Row],[Closing Balance]]&gt;0,LastRow-ROW(),0)</f>
        <v>294</v>
      </c>
      <c r="K91" s="194"/>
    </row>
    <row r="92" spans="1:11">
      <c r="A92" s="192"/>
      <c r="B92" s="410">
        <f>ROWS($B$4:B70)</f>
        <v>67</v>
      </c>
      <c r="C92" s="384">
        <f>IF(ValuesEntered,IF(Amortization[[#This Row],[Payment Period]]&lt;=DurationOfLoan,IF(ROW()-ROW(Amortization[[#Headers],[Payment Date]])=1,LoanStart,IF(I91&gt;0,EDATE(C91,1),"")),""),"")</f>
        <v>45047</v>
      </c>
      <c r="D92" s="385">
        <f>IF(ROW()-ROW(Amortization[[#Headers],[Opening Balance]])=1,LoanAmount,IF(Amortization[[#This Row],[Payment Date]]="",0,INDEX(Amortization[], ROW()-26,8)))</f>
        <v>360638.15808805253</v>
      </c>
      <c r="E92" s="387">
        <f>IF(ValuesEntered,IF(ROW()-ROW(Amortization[[#Headers],[Interest]])=1,-IPMT(InterestRate/12,1,DurationOfLoan-ROWS($C$26:C92)+1,Amortization[[#This Row],[Opening Balance]]),IFERROR(-IPMT(InterestRate/12,1,Amortization[[#This Row],['# Remaining]],D93),0)),0)</f>
        <v>1349.8642872809219</v>
      </c>
      <c r="F92" s="387">
        <f>IFERROR(IF(AND(ValuesEntered,Amortization[[#This Row],[Payment Date]]&lt;&gt;""),-PPMT(InterestRate/12,1,DurationOfLoan-ROWS($C$26:C92)+1,Amortization[[#This Row],[Opening Balance]]),""),0)</f>
        <v>674.34814647333997</v>
      </c>
      <c r="G92" s="387">
        <f>IF(Amortization[[#This Row],[Payment Date]]="",0,PropertyTaxAmount)</f>
        <v>333.33333333333331</v>
      </c>
      <c r="H92" s="388">
        <f>IF(Amortization[[#This Row],[Payment Date]]="",0,Amortization[[#This Row],[Interest]]+Amortization[[#This Row],[Principle]]+Amortization[[#This Row],[Property Tax]])</f>
        <v>2357.5457670875953</v>
      </c>
      <c r="I92" s="389">
        <f>IF(Amortization[[#This Row],[Payment Date]]="",0,Amortization[[#This Row],[Opening Balance]]-Amortization[[#This Row],[Principle]])</f>
        <v>359963.80994157918</v>
      </c>
      <c r="J92" s="396">
        <f>IF(Amortization[[#This Row],[Closing Balance]]&gt;0,LastRow-ROW(),0)</f>
        <v>293</v>
      </c>
      <c r="K92" s="194"/>
    </row>
    <row r="93" spans="1:11">
      <c r="A93" s="192"/>
      <c r="B93" s="410">
        <f>ROWS($B$4:B71)</f>
        <v>68</v>
      </c>
      <c r="C93" s="384">
        <f>IF(ValuesEntered,IF(Amortization[[#This Row],[Payment Period]]&lt;=DurationOfLoan,IF(ROW()-ROW(Amortization[[#Headers],[Payment Date]])=1,LoanStart,IF(I92&gt;0,EDATE(C92,1),"")),""),"")</f>
        <v>45078</v>
      </c>
      <c r="D93" s="385">
        <f>IF(ROW()-ROW(Amortization[[#Headers],[Opening Balance]])=1,LoanAmount,IF(Amortization[[#This Row],[Payment Date]]="",0,INDEX(Amortization[], ROW()-26,8)))</f>
        <v>359963.80994157918</v>
      </c>
      <c r="E93" s="387">
        <f>IF(ValuesEntered,IF(ROW()-ROW(Amortization[[#Headers],[Interest]])=1,-IPMT(InterestRate/12,1,DurationOfLoan-ROWS($C$26:C93)+1,Amortization[[#This Row],[Opening Balance]]),IFERROR(-IPMT(InterestRate/12,1,Amortization[[#This Row],['# Remaining]],D94),0)),0)</f>
        <v>1347.3259987108372</v>
      </c>
      <c r="F93" s="387">
        <f>IFERROR(IF(AND(ValuesEntered,Amortization[[#This Row],[Payment Date]]&lt;&gt;""),-PPMT(InterestRate/12,1,DurationOfLoan-ROWS($C$26:C93)+1,Amortization[[#This Row],[Opening Balance]]),""),0)</f>
        <v>676.87695202261489</v>
      </c>
      <c r="G93" s="387">
        <f>IF(Amortization[[#This Row],[Payment Date]]="",0,PropertyTaxAmount)</f>
        <v>333.33333333333331</v>
      </c>
      <c r="H93" s="388">
        <f>IF(Amortization[[#This Row],[Payment Date]]="",0,Amortization[[#This Row],[Interest]]+Amortization[[#This Row],[Principle]]+Amortization[[#This Row],[Property Tax]])</f>
        <v>2357.5362840667854</v>
      </c>
      <c r="I93" s="389">
        <f>IF(Amortization[[#This Row],[Payment Date]]="",0,Amortization[[#This Row],[Opening Balance]]-Amortization[[#This Row],[Principle]])</f>
        <v>359286.93298955658</v>
      </c>
      <c r="J93" s="396">
        <f>IF(Amortization[[#This Row],[Closing Balance]]&gt;0,LastRow-ROW(),0)</f>
        <v>292</v>
      </c>
      <c r="K93" s="194"/>
    </row>
    <row r="94" spans="1:11">
      <c r="A94" s="192"/>
      <c r="B94" s="410">
        <f>ROWS($B$4:B72)</f>
        <v>69</v>
      </c>
      <c r="C94" s="384">
        <f>IF(ValuesEntered,IF(Amortization[[#This Row],[Payment Period]]&lt;=DurationOfLoan,IF(ROW()-ROW(Amortization[[#Headers],[Payment Date]])=1,LoanStart,IF(I93&gt;0,EDATE(C93,1),"")),""),"")</f>
        <v>45108</v>
      </c>
      <c r="D94" s="385">
        <f>IF(ROW()-ROW(Amortization[[#Headers],[Opening Balance]])=1,LoanAmount,IF(Amortization[[#This Row],[Payment Date]]="",0,INDEX(Amortization[], ROW()-26,8)))</f>
        <v>359286.93298955658</v>
      </c>
      <c r="E94" s="387">
        <f>IF(ValuesEntered,IF(ROW()-ROW(Amortization[[#Headers],[Interest]])=1,-IPMT(InterestRate/12,1,DurationOfLoan-ROWS($C$26:C94)+1,Amortization[[#This Row],[Opening Balance]]),IFERROR(-IPMT(InterestRate/12,1,Amortization[[#This Row],['# Remaining]],D95),0)),0)</f>
        <v>1344.7781915586145</v>
      </c>
      <c r="F94" s="387">
        <f>IFERROR(IF(AND(ValuesEntered,Amortization[[#This Row],[Payment Date]]&lt;&gt;""),-PPMT(InterestRate/12,1,DurationOfLoan-ROWS($C$26:C94)+1,Amortization[[#This Row],[Opening Balance]]),""),0)</f>
        <v>679.4152405927</v>
      </c>
      <c r="G94" s="387">
        <f>IF(Amortization[[#This Row],[Payment Date]]="",0,PropertyTaxAmount)</f>
        <v>333.33333333333331</v>
      </c>
      <c r="H94" s="388">
        <f>IF(Amortization[[#This Row],[Payment Date]]="",0,Amortization[[#This Row],[Interest]]+Amortization[[#This Row],[Principle]]+Amortization[[#This Row],[Property Tax]])</f>
        <v>2357.526765484648</v>
      </c>
      <c r="I94" s="389">
        <f>IF(Amortization[[#This Row],[Payment Date]]="",0,Amortization[[#This Row],[Opening Balance]]-Amortization[[#This Row],[Principle]])</f>
        <v>358607.5177489639</v>
      </c>
      <c r="J94" s="396">
        <f>IF(Amortization[[#This Row],[Closing Balance]]&gt;0,LastRow-ROW(),0)</f>
        <v>291</v>
      </c>
      <c r="K94" s="194"/>
    </row>
    <row r="95" spans="1:11">
      <c r="A95" s="192"/>
      <c r="B95" s="410">
        <f>ROWS($B$4:B73)</f>
        <v>70</v>
      </c>
      <c r="C95" s="384">
        <f>IF(ValuesEntered,IF(Amortization[[#This Row],[Payment Period]]&lt;=DurationOfLoan,IF(ROW()-ROW(Amortization[[#Headers],[Payment Date]])=1,LoanStart,IF(I94&gt;0,EDATE(C94,1),"")),""),"")</f>
        <v>45139</v>
      </c>
      <c r="D95" s="385">
        <f>IF(ROW()-ROW(Amortization[[#Headers],[Opening Balance]])=1,LoanAmount,IF(Amortization[[#This Row],[Payment Date]]="",0,INDEX(Amortization[], ROW()-26,8)))</f>
        <v>358607.5177489639</v>
      </c>
      <c r="E95" s="387">
        <f>IF(ValuesEntered,IF(ROW()-ROW(Amortization[[#Headers],[Interest]])=1,-IPMT(InterestRate/12,1,DurationOfLoan-ROWS($C$26:C95)+1,Amortization[[#This Row],[Opening Balance]]),IFERROR(-IPMT(InterestRate/12,1,Amortization[[#This Row],['# Remaining]],D96),0)),0)</f>
        <v>1342.2208301295711</v>
      </c>
      <c r="F95" s="387">
        <f>IFERROR(IF(AND(ValuesEntered,Amortization[[#This Row],[Payment Date]]&lt;&gt;""),-PPMT(InterestRate/12,1,DurationOfLoan-ROWS($C$26:C95)+1,Amortization[[#This Row],[Opening Balance]]),""),0)</f>
        <v>681.96304774492228</v>
      </c>
      <c r="G95" s="387">
        <f>IF(Amortization[[#This Row],[Payment Date]]="",0,PropertyTaxAmount)</f>
        <v>333.33333333333331</v>
      </c>
      <c r="H95" s="388">
        <f>IF(Amortization[[#This Row],[Payment Date]]="",0,Amortization[[#This Row],[Interest]]+Amortization[[#This Row],[Principle]]+Amortization[[#This Row],[Property Tax]])</f>
        <v>2357.5172112078267</v>
      </c>
      <c r="I95" s="389">
        <f>IF(Amortization[[#This Row],[Payment Date]]="",0,Amortization[[#This Row],[Opening Balance]]-Amortization[[#This Row],[Principle]])</f>
        <v>357925.55470121896</v>
      </c>
      <c r="J95" s="396">
        <f>IF(Amortization[[#This Row],[Closing Balance]]&gt;0,LastRow-ROW(),0)</f>
        <v>290</v>
      </c>
      <c r="K95" s="194"/>
    </row>
    <row r="96" spans="1:11">
      <c r="A96" s="192"/>
      <c r="B96" s="410">
        <f>ROWS($B$4:B74)</f>
        <v>71</v>
      </c>
      <c r="C96" s="384">
        <f>IF(ValuesEntered,IF(Amortization[[#This Row],[Payment Period]]&lt;=DurationOfLoan,IF(ROW()-ROW(Amortization[[#Headers],[Payment Date]])=1,LoanStart,IF(I95&gt;0,EDATE(C95,1),"")),""),"")</f>
        <v>45170</v>
      </c>
      <c r="D96" s="385">
        <f>IF(ROW()-ROW(Amortization[[#Headers],[Opening Balance]])=1,LoanAmount,IF(Amortization[[#This Row],[Payment Date]]="",0,INDEX(Amortization[], ROW()-26,8)))</f>
        <v>357925.55470121896</v>
      </c>
      <c r="E96" s="387">
        <f>IF(ValuesEntered,IF(ROW()-ROW(Amortization[[#Headers],[Interest]])=1,-IPMT(InterestRate/12,1,DurationOfLoan-ROWS($C$26:C96)+1,Amortization[[#This Row],[Opening Balance]]),IFERROR(-IPMT(InterestRate/12,1,Amortization[[#This Row],['# Remaining]],D97),0)),0)</f>
        <v>1339.6538785951686</v>
      </c>
      <c r="F96" s="387">
        <f>IFERROR(IF(AND(ValuesEntered,Amortization[[#This Row],[Payment Date]]&lt;&gt;""),-PPMT(InterestRate/12,1,DurationOfLoan-ROWS($C$26:C96)+1,Amortization[[#This Row],[Opening Balance]]),""),0)</f>
        <v>684.52040917396585</v>
      </c>
      <c r="G96" s="387">
        <f>IF(Amortization[[#This Row],[Payment Date]]="",0,PropertyTaxAmount)</f>
        <v>333.33333333333331</v>
      </c>
      <c r="H96" s="388">
        <f>IF(Amortization[[#This Row],[Payment Date]]="",0,Amortization[[#This Row],[Interest]]+Amortization[[#This Row],[Principle]]+Amortization[[#This Row],[Property Tax]])</f>
        <v>2357.507621102468</v>
      </c>
      <c r="I96" s="389">
        <f>IF(Amortization[[#This Row],[Payment Date]]="",0,Amortization[[#This Row],[Opening Balance]]-Amortization[[#This Row],[Principle]])</f>
        <v>357241.03429204499</v>
      </c>
      <c r="J96" s="396">
        <f>IF(Amortization[[#This Row],[Closing Balance]]&gt;0,LastRow-ROW(),0)</f>
        <v>289</v>
      </c>
      <c r="K96" s="194"/>
    </row>
    <row r="97" spans="1:11">
      <c r="A97" s="192"/>
      <c r="B97" s="410">
        <f>ROWS($B$4:B75)</f>
        <v>72</v>
      </c>
      <c r="C97" s="384">
        <f>IF(ValuesEntered,IF(Amortization[[#This Row],[Payment Period]]&lt;=DurationOfLoan,IF(ROW()-ROW(Amortization[[#Headers],[Payment Date]])=1,LoanStart,IF(I96&gt;0,EDATE(C96,1),"")),""),"")</f>
        <v>45200</v>
      </c>
      <c r="D97" s="385">
        <f>IF(ROW()-ROW(Amortization[[#Headers],[Opening Balance]])=1,LoanAmount,IF(Amortization[[#This Row],[Payment Date]]="",0,INDEX(Amortization[], ROW()-26,8)))</f>
        <v>357241.03429204499</v>
      </c>
      <c r="E97" s="387">
        <f>IF(ValuesEntered,IF(ROW()-ROW(Amortization[[#Headers],[Interest]])=1,-IPMT(InterestRate/12,1,DurationOfLoan-ROWS($C$26:C97)+1,Amortization[[#This Row],[Opening Balance]]),IFERROR(-IPMT(InterestRate/12,1,Amortization[[#This Row],['# Remaining]],D98),0)),0)</f>
        <v>1337.0773009925122</v>
      </c>
      <c r="F97" s="387">
        <f>IFERROR(IF(AND(ValuesEntered,Amortization[[#This Row],[Payment Date]]&lt;&gt;""),-PPMT(InterestRate/12,1,DurationOfLoan-ROWS($C$26:C97)+1,Amortization[[#This Row],[Opening Balance]]),""),0)</f>
        <v>687.08736070836835</v>
      </c>
      <c r="G97" s="387">
        <f>IF(Amortization[[#This Row],[Payment Date]]="",0,PropertyTaxAmount)</f>
        <v>333.33333333333331</v>
      </c>
      <c r="H97" s="388">
        <f>IF(Amortization[[#This Row],[Payment Date]]="",0,Amortization[[#This Row],[Interest]]+Amortization[[#This Row],[Principle]]+Amortization[[#This Row],[Property Tax]])</f>
        <v>2357.497995034214</v>
      </c>
      <c r="I97" s="389">
        <f>IF(Amortization[[#This Row],[Payment Date]]="",0,Amortization[[#This Row],[Opening Balance]]-Amortization[[#This Row],[Principle]])</f>
        <v>356553.9469313366</v>
      </c>
      <c r="J97" s="396">
        <f>IF(Amortization[[#This Row],[Closing Balance]]&gt;0,LastRow-ROW(),0)</f>
        <v>288</v>
      </c>
      <c r="K97" s="194"/>
    </row>
    <row r="98" spans="1:11">
      <c r="A98" s="192"/>
      <c r="B98" s="410">
        <f>ROWS($B$4:B76)</f>
        <v>73</v>
      </c>
      <c r="C98" s="384">
        <f>IF(ValuesEntered,IF(Amortization[[#This Row],[Payment Period]]&lt;=DurationOfLoan,IF(ROW()-ROW(Amortization[[#Headers],[Payment Date]])=1,LoanStart,IF(I97&gt;0,EDATE(C97,1),"")),""),"")</f>
        <v>45231</v>
      </c>
      <c r="D98" s="385">
        <f>IF(ROW()-ROW(Amortization[[#Headers],[Opening Balance]])=1,LoanAmount,IF(Amortization[[#This Row],[Payment Date]]="",0,INDEX(Amortization[], ROW()-26,8)))</f>
        <v>356553.9469313366</v>
      </c>
      <c r="E98" s="387">
        <f>IF(ValuesEntered,IF(ROW()-ROW(Amortization[[#Headers],[Interest]])=1,-IPMT(InterestRate/12,1,DurationOfLoan-ROWS($C$26:C98)+1,Amortization[[#This Row],[Opening Balance]]),IFERROR(-IPMT(InterestRate/12,1,Amortization[[#This Row],['# Remaining]],D99),0)),0)</f>
        <v>1334.4910612238457</v>
      </c>
      <c r="F98" s="387">
        <f>IFERROR(IF(AND(ValuesEntered,Amortization[[#This Row],[Payment Date]]&lt;&gt;""),-PPMT(InterestRate/12,1,DurationOfLoan-ROWS($C$26:C98)+1,Amortization[[#This Row],[Opening Balance]]),""),0)</f>
        <v>689.66393831102459</v>
      </c>
      <c r="G98" s="387">
        <f>IF(Amortization[[#This Row],[Payment Date]]="",0,PropertyTaxAmount)</f>
        <v>333.33333333333331</v>
      </c>
      <c r="H98" s="388">
        <f>IF(Amortization[[#This Row],[Payment Date]]="",0,Amortization[[#This Row],[Interest]]+Amortization[[#This Row],[Principle]]+Amortization[[#This Row],[Property Tax]])</f>
        <v>2357.4883328682035</v>
      </c>
      <c r="I98" s="389">
        <f>IF(Amortization[[#This Row],[Payment Date]]="",0,Amortization[[#This Row],[Opening Balance]]-Amortization[[#This Row],[Principle]])</f>
        <v>355864.28299302555</v>
      </c>
      <c r="J98" s="396">
        <f>IF(Amortization[[#This Row],[Closing Balance]]&gt;0,LastRow-ROW(),0)</f>
        <v>287</v>
      </c>
      <c r="K98" s="194"/>
    </row>
    <row r="99" spans="1:11">
      <c r="A99" s="192"/>
      <c r="B99" s="410">
        <f>ROWS($B$4:B77)</f>
        <v>74</v>
      </c>
      <c r="C99" s="384">
        <f>IF(ValuesEntered,IF(Amortization[[#This Row],[Payment Period]]&lt;=DurationOfLoan,IF(ROW()-ROW(Amortization[[#Headers],[Payment Date]])=1,LoanStart,IF(I98&gt;0,EDATE(C98,1),"")),""),"")</f>
        <v>45261</v>
      </c>
      <c r="D99" s="385">
        <f>IF(ROW()-ROW(Amortization[[#Headers],[Opening Balance]])=1,LoanAmount,IF(Amortization[[#This Row],[Payment Date]]="",0,INDEX(Amortization[], ROW()-26,8)))</f>
        <v>355864.28299302555</v>
      </c>
      <c r="E99" s="387">
        <f>IF(ValuesEntered,IF(ROW()-ROW(Amortization[[#Headers],[Interest]])=1,-IPMT(InterestRate/12,1,DurationOfLoan-ROWS($C$26:C99)+1,Amortization[[#This Row],[Opening Balance]]),IFERROR(-IPMT(InterestRate/12,1,Amortization[[#This Row],['# Remaining]],D100),0)),0)</f>
        <v>1331.8951230560469</v>
      </c>
      <c r="F99" s="387">
        <f>IFERROR(IF(AND(ValuesEntered,Amortization[[#This Row],[Payment Date]]&lt;&gt;""),-PPMT(InterestRate/12,1,DurationOfLoan-ROWS($C$26:C99)+1,Amortization[[#This Row],[Opening Balance]]),""),0)</f>
        <v>692.25017807969084</v>
      </c>
      <c r="G99" s="387">
        <f>IF(Amortization[[#This Row],[Payment Date]]="",0,PropertyTaxAmount)</f>
        <v>333.33333333333331</v>
      </c>
      <c r="H99" s="388">
        <f>IF(Amortization[[#This Row],[Payment Date]]="",0,Amortization[[#This Row],[Interest]]+Amortization[[#This Row],[Principle]]+Amortization[[#This Row],[Property Tax]])</f>
        <v>2357.478634469071</v>
      </c>
      <c r="I99" s="389">
        <f>IF(Amortization[[#This Row],[Payment Date]]="",0,Amortization[[#This Row],[Opening Balance]]-Amortization[[#This Row],[Principle]])</f>
        <v>355172.03281494585</v>
      </c>
      <c r="J99" s="396">
        <f>IF(Amortization[[#This Row],[Closing Balance]]&gt;0,LastRow-ROW(),0)</f>
        <v>286</v>
      </c>
      <c r="K99" s="194"/>
    </row>
    <row r="100" spans="1:11">
      <c r="A100" s="192"/>
      <c r="B100" s="410">
        <f>ROWS($B$4:B78)</f>
        <v>75</v>
      </c>
      <c r="C100" s="384">
        <f>IF(ValuesEntered,IF(Amortization[[#This Row],[Payment Period]]&lt;=DurationOfLoan,IF(ROW()-ROW(Amortization[[#Headers],[Payment Date]])=1,LoanStart,IF(I99&gt;0,EDATE(C99,1),"")),""),"")</f>
        <v>45292</v>
      </c>
      <c r="D100" s="385">
        <f>IF(ROW()-ROW(Amortization[[#Headers],[Opening Balance]])=1,LoanAmount,IF(Amortization[[#This Row],[Payment Date]]="",0,INDEX(Amortization[], ROW()-26,8)))</f>
        <v>355172.03281494585</v>
      </c>
      <c r="E100" s="387">
        <f>IF(ValuesEntered,IF(ROW()-ROW(Amortization[[#Headers],[Interest]])=1,-IPMT(InterestRate/12,1,DurationOfLoan-ROWS($C$26:C100)+1,Amortization[[#This Row],[Opening Balance]]),IFERROR(-IPMT(InterestRate/12,1,Amortization[[#This Row],['# Remaining]],D101),0)),0)</f>
        <v>1329.2894501201188</v>
      </c>
      <c r="F100" s="387">
        <f>IFERROR(IF(AND(ValuesEntered,Amortization[[#This Row],[Payment Date]]&lt;&gt;""),-PPMT(InterestRate/12,1,DurationOfLoan-ROWS($C$26:C100)+1,Amortization[[#This Row],[Opening Balance]]),""),0)</f>
        <v>694.84611624748936</v>
      </c>
      <c r="G100" s="387">
        <f>IF(Amortization[[#This Row],[Payment Date]]="",0,PropertyTaxAmount)</f>
        <v>333.33333333333331</v>
      </c>
      <c r="H100" s="388">
        <f>IF(Amortization[[#This Row],[Payment Date]]="",0,Amortization[[#This Row],[Interest]]+Amortization[[#This Row],[Principle]]+Amortization[[#This Row],[Property Tax]])</f>
        <v>2357.4688997009416</v>
      </c>
      <c r="I100" s="389">
        <f>IF(Amortization[[#This Row],[Payment Date]]="",0,Amortization[[#This Row],[Opening Balance]]-Amortization[[#This Row],[Principle]])</f>
        <v>354477.18669869838</v>
      </c>
      <c r="J100" s="396">
        <f>IF(Amortization[[#This Row],[Closing Balance]]&gt;0,LastRow-ROW(),0)</f>
        <v>285</v>
      </c>
      <c r="K100" s="194"/>
    </row>
    <row r="101" spans="1:11">
      <c r="A101" s="192"/>
      <c r="B101" s="410">
        <f>ROWS($B$4:B79)</f>
        <v>76</v>
      </c>
      <c r="C101" s="384">
        <f>IF(ValuesEntered,IF(Amortization[[#This Row],[Payment Period]]&lt;=DurationOfLoan,IF(ROW()-ROW(Amortization[[#Headers],[Payment Date]])=1,LoanStart,IF(I100&gt;0,EDATE(C100,1),"")),""),"")</f>
        <v>45323</v>
      </c>
      <c r="D101" s="385">
        <f>IF(ROW()-ROW(Amortization[[#Headers],[Opening Balance]])=1,LoanAmount,IF(Amortization[[#This Row],[Payment Date]]="",0,INDEX(Amortization[], ROW()-26,8)))</f>
        <v>354477.18669869838</v>
      </c>
      <c r="E101" s="387">
        <f>IF(ValuesEntered,IF(ROW()-ROW(Amortization[[#Headers],[Interest]])=1,-IPMT(InterestRate/12,1,DurationOfLoan-ROWS($C$26:C101)+1,Amortization[[#This Row],[Opening Balance]]),IFERROR(-IPMT(InterestRate/12,1,Amortization[[#This Row],['# Remaining]],D102),0)),0)</f>
        <v>1326.674005910681</v>
      </c>
      <c r="F101" s="387">
        <f>IFERROR(IF(AND(ValuesEntered,Amortization[[#This Row],[Payment Date]]&lt;&gt;""),-PPMT(InterestRate/12,1,DurationOfLoan-ROWS($C$26:C101)+1,Amortization[[#This Row],[Opening Balance]]),""),0)</f>
        <v>697.4517891834173</v>
      </c>
      <c r="G101" s="387">
        <f>IF(Amortization[[#This Row],[Payment Date]]="",0,PropertyTaxAmount)</f>
        <v>333.33333333333331</v>
      </c>
      <c r="H101" s="388">
        <f>IF(Amortization[[#This Row],[Payment Date]]="",0,Amortization[[#This Row],[Interest]]+Amortization[[#This Row],[Principle]]+Amortization[[#This Row],[Property Tax]])</f>
        <v>2357.4591284274316</v>
      </c>
      <c r="I101" s="389">
        <f>IF(Amortization[[#This Row],[Payment Date]]="",0,Amortization[[#This Row],[Opening Balance]]-Amortization[[#This Row],[Principle]])</f>
        <v>353779.73490951495</v>
      </c>
      <c r="J101" s="396">
        <f>IF(Amortization[[#This Row],[Closing Balance]]&gt;0,LastRow-ROW(),0)</f>
        <v>284</v>
      </c>
      <c r="K101" s="194"/>
    </row>
    <row r="102" spans="1:11">
      <c r="A102" s="192"/>
      <c r="B102" s="410">
        <f>ROWS($B$4:B80)</f>
        <v>77</v>
      </c>
      <c r="C102" s="384">
        <f>IF(ValuesEntered,IF(Amortization[[#This Row],[Payment Period]]&lt;=DurationOfLoan,IF(ROW()-ROW(Amortization[[#Headers],[Payment Date]])=1,LoanStart,IF(I101&gt;0,EDATE(C101,1),"")),""),"")</f>
        <v>45352</v>
      </c>
      <c r="D102" s="385">
        <f>IF(ROW()-ROW(Amortization[[#Headers],[Opening Balance]])=1,LoanAmount,IF(Amortization[[#This Row],[Payment Date]]="",0,INDEX(Amortization[], ROW()-26,8)))</f>
        <v>353779.73490951495</v>
      </c>
      <c r="E102" s="387">
        <f>IF(ValuesEntered,IF(ROW()-ROW(Amortization[[#Headers],[Interest]])=1,-IPMT(InterestRate/12,1,DurationOfLoan-ROWS($C$26:C102)+1,Amortization[[#This Row],[Opening Balance]]),IFERROR(-IPMT(InterestRate/12,1,Amortization[[#This Row],['# Remaining]],D103),0)),0)</f>
        <v>1324.0487537854578</v>
      </c>
      <c r="F102" s="387">
        <f>IFERROR(IF(AND(ValuesEntered,Amortization[[#This Row],[Payment Date]]&lt;&gt;""),-PPMT(InterestRate/12,1,DurationOfLoan-ROWS($C$26:C102)+1,Amortization[[#This Row],[Opening Balance]]),""),0)</f>
        <v>700.06723339285509</v>
      </c>
      <c r="G102" s="387">
        <f>IF(Amortization[[#This Row],[Payment Date]]="",0,PropertyTaxAmount)</f>
        <v>333.33333333333331</v>
      </c>
      <c r="H102" s="388">
        <f>IF(Amortization[[#This Row],[Payment Date]]="",0,Amortization[[#This Row],[Interest]]+Amortization[[#This Row],[Principle]]+Amortization[[#This Row],[Property Tax]])</f>
        <v>2357.4493205116464</v>
      </c>
      <c r="I102" s="389">
        <f>IF(Amortization[[#This Row],[Payment Date]]="",0,Amortization[[#This Row],[Opening Balance]]-Amortization[[#This Row],[Principle]])</f>
        <v>353079.6676761221</v>
      </c>
      <c r="J102" s="396">
        <f>IF(Amortization[[#This Row],[Closing Balance]]&gt;0,LastRow-ROW(),0)</f>
        <v>283</v>
      </c>
      <c r="K102" s="194"/>
    </row>
    <row r="103" spans="1:11">
      <c r="A103" s="192"/>
      <c r="B103" s="410">
        <f>ROWS($B$4:B81)</f>
        <v>78</v>
      </c>
      <c r="C103" s="384">
        <f>IF(ValuesEntered,IF(Amortization[[#This Row],[Payment Period]]&lt;=DurationOfLoan,IF(ROW()-ROW(Amortization[[#Headers],[Payment Date]])=1,LoanStart,IF(I102&gt;0,EDATE(C102,1),"")),""),"")</f>
        <v>45383</v>
      </c>
      <c r="D103" s="385">
        <f>IF(ROW()-ROW(Amortization[[#Headers],[Opening Balance]])=1,LoanAmount,IF(Amortization[[#This Row],[Payment Date]]="",0,INDEX(Amortization[], ROW()-26,8)))</f>
        <v>353079.6676761221</v>
      </c>
      <c r="E103" s="387">
        <f>IF(ValuesEntered,IF(ROW()-ROW(Amortization[[#Headers],[Interest]])=1,-IPMT(InterestRate/12,1,DurationOfLoan-ROWS($C$26:C103)+1,Amortization[[#This Row],[Opening Balance]]),IFERROR(-IPMT(InterestRate/12,1,Amortization[[#This Row],['# Remaining]],D104),0)),0)</f>
        <v>1321.4136569647651</v>
      </c>
      <c r="F103" s="387">
        <f>IFERROR(IF(AND(ValuesEntered,Amortization[[#This Row],[Payment Date]]&lt;&gt;""),-PPMT(InterestRate/12,1,DurationOfLoan-ROWS($C$26:C103)+1,Amortization[[#This Row],[Opening Balance]]),""),0)</f>
        <v>702.69248551807823</v>
      </c>
      <c r="G103" s="387">
        <f>IF(Amortization[[#This Row],[Payment Date]]="",0,PropertyTaxAmount)</f>
        <v>333.33333333333331</v>
      </c>
      <c r="H103" s="388">
        <f>IF(Amortization[[#This Row],[Payment Date]]="",0,Amortization[[#This Row],[Interest]]+Amortization[[#This Row],[Principle]]+Amortization[[#This Row],[Property Tax]])</f>
        <v>2357.4394758161766</v>
      </c>
      <c r="I103" s="389">
        <f>IF(Amortization[[#This Row],[Payment Date]]="",0,Amortization[[#This Row],[Opening Balance]]-Amortization[[#This Row],[Principle]])</f>
        <v>352376.97519060405</v>
      </c>
      <c r="J103" s="396">
        <f>IF(Amortization[[#This Row],[Closing Balance]]&gt;0,LastRow-ROW(),0)</f>
        <v>282</v>
      </c>
      <c r="K103" s="194"/>
    </row>
    <row r="104" spans="1:11">
      <c r="A104" s="192"/>
      <c r="B104" s="410">
        <f>ROWS($B$4:B82)</f>
        <v>79</v>
      </c>
      <c r="C104" s="384">
        <f>IF(ValuesEntered,IF(Amortization[[#This Row],[Payment Period]]&lt;=DurationOfLoan,IF(ROW()-ROW(Amortization[[#Headers],[Payment Date]])=1,LoanStart,IF(I103&gt;0,EDATE(C103,1),"")),""),"")</f>
        <v>45413</v>
      </c>
      <c r="D104" s="385">
        <f>IF(ROW()-ROW(Amortization[[#Headers],[Opening Balance]])=1,LoanAmount,IF(Amortization[[#This Row],[Payment Date]]="",0,INDEX(Amortization[], ROW()-26,8)))</f>
        <v>352376.97519060405</v>
      </c>
      <c r="E104" s="387">
        <f>IF(ValuesEntered,IF(ROW()-ROW(Amortization[[#Headers],[Interest]])=1,-IPMT(InterestRate/12,1,DurationOfLoan-ROWS($C$26:C104)+1,Amortization[[#This Row],[Opening Balance]]),IFERROR(-IPMT(InterestRate/12,1,Amortization[[#This Row],['# Remaining]],D105),0)),0)</f>
        <v>1318.7686785309947</v>
      </c>
      <c r="F104" s="387">
        <f>IFERROR(IF(AND(ValuesEntered,Amortization[[#This Row],[Payment Date]]&lt;&gt;""),-PPMT(InterestRate/12,1,DurationOfLoan-ROWS($C$26:C104)+1,Amortization[[#This Row],[Opening Balance]]),""),0)</f>
        <v>705.32758233877075</v>
      </c>
      <c r="G104" s="387">
        <f>IF(Amortization[[#This Row],[Payment Date]]="",0,PropertyTaxAmount)</f>
        <v>333.33333333333331</v>
      </c>
      <c r="H104" s="388">
        <f>IF(Amortization[[#This Row],[Payment Date]]="",0,Amortization[[#This Row],[Interest]]+Amortization[[#This Row],[Principle]]+Amortization[[#This Row],[Property Tax]])</f>
        <v>2357.429594203099</v>
      </c>
      <c r="I104" s="389">
        <f>IF(Amortization[[#This Row],[Payment Date]]="",0,Amortization[[#This Row],[Opening Balance]]-Amortization[[#This Row],[Principle]])</f>
        <v>351671.64760826528</v>
      </c>
      <c r="J104" s="396">
        <f>IF(Amortization[[#This Row],[Closing Balance]]&gt;0,LastRow-ROW(),0)</f>
        <v>281</v>
      </c>
      <c r="K104" s="194"/>
    </row>
    <row r="105" spans="1:11">
      <c r="A105" s="192"/>
      <c r="B105" s="410">
        <f>ROWS($B$4:B83)</f>
        <v>80</v>
      </c>
      <c r="C105" s="384">
        <f>IF(ValuesEntered,IF(Amortization[[#This Row],[Payment Period]]&lt;=DurationOfLoan,IF(ROW()-ROW(Amortization[[#Headers],[Payment Date]])=1,LoanStart,IF(I104&gt;0,EDATE(C104,1),"")),""),"")</f>
        <v>45444</v>
      </c>
      <c r="D105" s="385">
        <f>IF(ROW()-ROW(Amortization[[#Headers],[Opening Balance]])=1,LoanAmount,IF(Amortization[[#This Row],[Payment Date]]="",0,INDEX(Amortization[], ROW()-26,8)))</f>
        <v>351671.64760826528</v>
      </c>
      <c r="E105" s="387">
        <f>IF(ValuesEntered,IF(ROW()-ROW(Amortization[[#Headers],[Interest]])=1,-IPMT(InterestRate/12,1,DurationOfLoan-ROWS($C$26:C105)+1,Amortization[[#This Row],[Opening Balance]]),IFERROR(-IPMT(InterestRate/12,1,Amortization[[#This Row],['# Remaining]],D106),0)),0)</f>
        <v>1316.1137814280976</v>
      </c>
      <c r="F105" s="387">
        <f>IFERROR(IF(AND(ValuesEntered,Amortization[[#This Row],[Payment Date]]&lt;&gt;""),-PPMT(InterestRate/12,1,DurationOfLoan-ROWS($C$26:C105)+1,Amortization[[#This Row],[Opening Balance]]),""),0)</f>
        <v>707.97256077254133</v>
      </c>
      <c r="G105" s="387">
        <f>IF(Amortization[[#This Row],[Payment Date]]="",0,PropertyTaxAmount)</f>
        <v>333.33333333333331</v>
      </c>
      <c r="H105" s="388">
        <f>IF(Amortization[[#This Row],[Payment Date]]="",0,Amortization[[#This Row],[Interest]]+Amortization[[#This Row],[Principle]]+Amortization[[#This Row],[Property Tax]])</f>
        <v>2357.4196755339722</v>
      </c>
      <c r="I105" s="389">
        <f>IF(Amortization[[#This Row],[Payment Date]]="",0,Amortization[[#This Row],[Opening Balance]]-Amortization[[#This Row],[Principle]])</f>
        <v>350963.67504749272</v>
      </c>
      <c r="J105" s="396">
        <f>IF(Amortization[[#This Row],[Closing Balance]]&gt;0,LastRow-ROW(),0)</f>
        <v>280</v>
      </c>
      <c r="K105" s="194"/>
    </row>
    <row r="106" spans="1:11">
      <c r="A106" s="192"/>
      <c r="B106" s="410">
        <f>ROWS($B$4:B84)</f>
        <v>81</v>
      </c>
      <c r="C106" s="384">
        <f>IF(ValuesEntered,IF(Amortization[[#This Row],[Payment Period]]&lt;=DurationOfLoan,IF(ROW()-ROW(Amortization[[#Headers],[Payment Date]])=1,LoanStart,IF(I105&gt;0,EDATE(C105,1),"")),""),"")</f>
        <v>45474</v>
      </c>
      <c r="D106" s="385">
        <f>IF(ROW()-ROW(Amortization[[#Headers],[Opening Balance]])=1,LoanAmount,IF(Amortization[[#This Row],[Payment Date]]="",0,INDEX(Amortization[], ROW()-26,8)))</f>
        <v>350963.67504749272</v>
      </c>
      <c r="E106" s="387">
        <f>IF(ValuesEntered,IF(ROW()-ROW(Amortization[[#Headers],[Interest]])=1,-IPMT(InterestRate/12,1,DurationOfLoan-ROWS($C$26:C106)+1,Amortization[[#This Row],[Opening Balance]]),IFERROR(-IPMT(InterestRate/12,1,Amortization[[#This Row],['# Remaining]],D107),0)),0)</f>
        <v>1313.448928461065</v>
      </c>
      <c r="F106" s="387">
        <f>IFERROR(IF(AND(ValuesEntered,Amortization[[#This Row],[Payment Date]]&lt;&gt;""),-PPMT(InterestRate/12,1,DurationOfLoan-ROWS($C$26:C106)+1,Amortization[[#This Row],[Opening Balance]]),""),0)</f>
        <v>710.62745787543827</v>
      </c>
      <c r="G106" s="387">
        <f>IF(Amortization[[#This Row],[Payment Date]]="",0,PropertyTaxAmount)</f>
        <v>333.33333333333331</v>
      </c>
      <c r="H106" s="388">
        <f>IF(Amortization[[#This Row],[Payment Date]]="",0,Amortization[[#This Row],[Interest]]+Amortization[[#This Row],[Principle]]+Amortization[[#This Row],[Property Tax]])</f>
        <v>2357.4097196698367</v>
      </c>
      <c r="I106" s="389">
        <f>IF(Amortization[[#This Row],[Payment Date]]="",0,Amortization[[#This Row],[Opening Balance]]-Amortization[[#This Row],[Principle]])</f>
        <v>350253.04758961732</v>
      </c>
      <c r="J106" s="396">
        <f>IF(Amortization[[#This Row],[Closing Balance]]&gt;0,LastRow-ROW(),0)</f>
        <v>279</v>
      </c>
      <c r="K106" s="194"/>
    </row>
    <row r="107" spans="1:11">
      <c r="A107" s="192"/>
      <c r="B107" s="410">
        <f>ROWS($B$4:B85)</f>
        <v>82</v>
      </c>
      <c r="C107" s="384">
        <f>IF(ValuesEntered,IF(Amortization[[#This Row],[Payment Period]]&lt;=DurationOfLoan,IF(ROW()-ROW(Amortization[[#Headers],[Payment Date]])=1,LoanStart,IF(I106&gt;0,EDATE(C106,1),"")),""),"")</f>
        <v>45505</v>
      </c>
      <c r="D107" s="385">
        <f>IF(ROW()-ROW(Amortization[[#Headers],[Opening Balance]])=1,LoanAmount,IF(Amortization[[#This Row],[Payment Date]]="",0,INDEX(Amortization[], ROW()-26,8)))</f>
        <v>350253.04758961732</v>
      </c>
      <c r="E107" s="387">
        <f>IF(ValuesEntered,IF(ROW()-ROW(Amortization[[#Headers],[Interest]])=1,-IPMT(InterestRate/12,1,DurationOfLoan-ROWS($C$26:C107)+1,Amortization[[#This Row],[Opening Balance]]),IFERROR(-IPMT(InterestRate/12,1,Amortization[[#This Row],['# Remaining]],D108),0)),0)</f>
        <v>1310.7740822954056</v>
      </c>
      <c r="F107" s="387">
        <f>IFERROR(IF(AND(ValuesEntered,Amortization[[#This Row],[Payment Date]]&lt;&gt;""),-PPMT(InterestRate/12,1,DurationOfLoan-ROWS($C$26:C107)+1,Amortization[[#This Row],[Opening Balance]]),""),0)</f>
        <v>713.2923108424709</v>
      </c>
      <c r="G107" s="387">
        <f>IF(Amortization[[#This Row],[Payment Date]]="",0,PropertyTaxAmount)</f>
        <v>333.33333333333331</v>
      </c>
      <c r="H107" s="388">
        <f>IF(Amortization[[#This Row],[Payment Date]]="",0,Amortization[[#This Row],[Interest]]+Amortization[[#This Row],[Principle]]+Amortization[[#This Row],[Property Tax]])</f>
        <v>2357.3997264712098</v>
      </c>
      <c r="I107" s="389">
        <f>IF(Amortization[[#This Row],[Payment Date]]="",0,Amortization[[#This Row],[Opening Balance]]-Amortization[[#This Row],[Principle]])</f>
        <v>349539.75527877483</v>
      </c>
      <c r="J107" s="396">
        <f>IF(Amortization[[#This Row],[Closing Balance]]&gt;0,LastRow-ROW(),0)</f>
        <v>278</v>
      </c>
      <c r="K107" s="194"/>
    </row>
    <row r="108" spans="1:11">
      <c r="A108" s="192"/>
      <c r="B108" s="410">
        <f>ROWS($B$4:B86)</f>
        <v>83</v>
      </c>
      <c r="C108" s="384">
        <f>IF(ValuesEntered,IF(Amortization[[#This Row],[Payment Period]]&lt;=DurationOfLoan,IF(ROW()-ROW(Amortization[[#Headers],[Payment Date]])=1,LoanStart,IF(I107&gt;0,EDATE(C107,1),"")),""),"")</f>
        <v>45536</v>
      </c>
      <c r="D108" s="385">
        <f>IF(ROW()-ROW(Amortization[[#Headers],[Opening Balance]])=1,LoanAmount,IF(Amortization[[#This Row],[Payment Date]]="",0,INDEX(Amortization[], ROW()-26,8)))</f>
        <v>349539.75527877483</v>
      </c>
      <c r="E108" s="387">
        <f>IF(ValuesEntered,IF(ROW()-ROW(Amortization[[#Headers],[Interest]])=1,-IPMT(InterestRate/12,1,DurationOfLoan-ROWS($C$26:C108)+1,Amortization[[#This Row],[Opening Balance]]),IFERROR(-IPMT(InterestRate/12,1,Amortization[[#This Row],['# Remaining]],D109),0)),0)</f>
        <v>1308.089205456625</v>
      </c>
      <c r="F108" s="387">
        <f>IFERROR(IF(AND(ValuesEntered,Amortization[[#This Row],[Payment Date]]&lt;&gt;""),-PPMT(InterestRate/12,1,DurationOfLoan-ROWS($C$26:C108)+1,Amortization[[#This Row],[Opening Balance]]),""),0)</f>
        <v>715.96715700813002</v>
      </c>
      <c r="G108" s="387">
        <f>IF(Amortization[[#This Row],[Payment Date]]="",0,PropertyTaxAmount)</f>
        <v>333.33333333333331</v>
      </c>
      <c r="H108" s="388">
        <f>IF(Amortization[[#This Row],[Payment Date]]="",0,Amortization[[#This Row],[Interest]]+Amortization[[#This Row],[Principle]]+Amortization[[#This Row],[Property Tax]])</f>
        <v>2357.3896957980883</v>
      </c>
      <c r="I108" s="389">
        <f>IF(Amortization[[#This Row],[Payment Date]]="",0,Amortization[[#This Row],[Opening Balance]]-Amortization[[#This Row],[Principle]])</f>
        <v>348823.7881217667</v>
      </c>
      <c r="J108" s="396">
        <f>IF(Amortization[[#This Row],[Closing Balance]]&gt;0,LastRow-ROW(),0)</f>
        <v>277</v>
      </c>
      <c r="K108" s="194"/>
    </row>
    <row r="109" spans="1:11">
      <c r="A109" s="192"/>
      <c r="B109" s="410">
        <f>ROWS($B$4:B87)</f>
        <v>84</v>
      </c>
      <c r="C109" s="384">
        <f>IF(ValuesEntered,IF(Amortization[[#This Row],[Payment Period]]&lt;=DurationOfLoan,IF(ROW()-ROW(Amortization[[#Headers],[Payment Date]])=1,LoanStart,IF(I108&gt;0,EDATE(C108,1),"")),""),"")</f>
        <v>45566</v>
      </c>
      <c r="D109" s="385">
        <f>IF(ROW()-ROW(Amortization[[#Headers],[Opening Balance]])=1,LoanAmount,IF(Amortization[[#This Row],[Payment Date]]="",0,INDEX(Amortization[], ROW()-26,8)))</f>
        <v>348823.7881217667</v>
      </c>
      <c r="E109" s="387">
        <f>IF(ValuesEntered,IF(ROW()-ROW(Amortization[[#Headers],[Interest]])=1,-IPMT(InterestRate/12,1,DurationOfLoan-ROWS($C$26:C109)+1,Amortization[[#This Row],[Opening Balance]]),IFERROR(-IPMT(InterestRate/12,1,Amortization[[#This Row],['# Remaining]],D110),0)),0)</f>
        <v>1305.3942603296994</v>
      </c>
      <c r="F109" s="387">
        <f>IFERROR(IF(AND(ValuesEntered,Amortization[[#This Row],[Payment Date]]&lt;&gt;""),-PPMT(InterestRate/12,1,DurationOfLoan-ROWS($C$26:C109)+1,Amortization[[#This Row],[Opening Balance]]),""),0)</f>
        <v>718.6520338469104</v>
      </c>
      <c r="G109" s="387">
        <f>IF(Amortization[[#This Row],[Payment Date]]="",0,PropertyTaxAmount)</f>
        <v>333.33333333333331</v>
      </c>
      <c r="H109" s="388">
        <f>IF(Amortization[[#This Row],[Payment Date]]="",0,Amortization[[#This Row],[Interest]]+Amortization[[#This Row],[Principle]]+Amortization[[#This Row],[Property Tax]])</f>
        <v>2357.379627509943</v>
      </c>
      <c r="I109" s="389">
        <f>IF(Amortization[[#This Row],[Payment Date]]="",0,Amortization[[#This Row],[Opening Balance]]-Amortization[[#This Row],[Principle]])</f>
        <v>348105.13608791982</v>
      </c>
      <c r="J109" s="396">
        <f>IF(Amortization[[#This Row],[Closing Balance]]&gt;0,LastRow-ROW(),0)</f>
        <v>276</v>
      </c>
      <c r="K109" s="194"/>
    </row>
    <row r="110" spans="1:11">
      <c r="A110" s="192"/>
      <c r="B110" s="410">
        <f>ROWS($B$4:B88)</f>
        <v>85</v>
      </c>
      <c r="C110" s="384">
        <f>IF(ValuesEntered,IF(Amortization[[#This Row],[Payment Period]]&lt;=DurationOfLoan,IF(ROW()-ROW(Amortization[[#Headers],[Payment Date]])=1,LoanStart,IF(I109&gt;0,EDATE(C109,1),"")),""),"")</f>
        <v>45597</v>
      </c>
      <c r="D110" s="385">
        <f>IF(ROW()-ROW(Amortization[[#Headers],[Opening Balance]])=1,LoanAmount,IF(Amortization[[#This Row],[Payment Date]]="",0,INDEX(Amortization[], ROW()-26,8)))</f>
        <v>348105.13608791982</v>
      </c>
      <c r="E110" s="387">
        <f>IF(ValuesEntered,IF(ROW()-ROW(Amortization[[#Headers],[Interest]])=1,-IPMT(InterestRate/12,1,DurationOfLoan-ROWS($C$26:C110)+1,Amortization[[#This Row],[Opening Balance]]),IFERROR(-IPMT(InterestRate/12,1,Amortization[[#This Row],['# Remaining]],D111),0)),0)</f>
        <v>1302.6892091585473</v>
      </c>
      <c r="F110" s="387">
        <f>IFERROR(IF(AND(ValuesEntered,Amortization[[#This Row],[Payment Date]]&lt;&gt;""),-PPMT(InterestRate/12,1,DurationOfLoan-ROWS($C$26:C110)+1,Amortization[[#This Row],[Opening Balance]]),""),0)</f>
        <v>721.34697897383649</v>
      </c>
      <c r="G110" s="387">
        <f>IF(Amortization[[#This Row],[Payment Date]]="",0,PropertyTaxAmount)</f>
        <v>333.33333333333331</v>
      </c>
      <c r="H110" s="388">
        <f>IF(Amortization[[#This Row],[Payment Date]]="",0,Amortization[[#This Row],[Interest]]+Amortization[[#This Row],[Principle]]+Amortization[[#This Row],[Property Tax]])</f>
        <v>2357.3695214657173</v>
      </c>
      <c r="I110" s="389">
        <f>IF(Amortization[[#This Row],[Payment Date]]="",0,Amortization[[#This Row],[Opening Balance]]-Amortization[[#This Row],[Principle]])</f>
        <v>347383.78910894599</v>
      </c>
      <c r="J110" s="396">
        <f>IF(Amortization[[#This Row],[Closing Balance]]&gt;0,LastRow-ROW(),0)</f>
        <v>275</v>
      </c>
      <c r="K110" s="194"/>
    </row>
    <row r="111" spans="1:11">
      <c r="A111" s="192"/>
      <c r="B111" s="410">
        <f>ROWS($B$4:B89)</f>
        <v>86</v>
      </c>
      <c r="C111" s="384">
        <f>IF(ValuesEntered,IF(Amortization[[#This Row],[Payment Period]]&lt;=DurationOfLoan,IF(ROW()-ROW(Amortization[[#Headers],[Payment Date]])=1,LoanStart,IF(I110&gt;0,EDATE(C110,1),"")),""),"")</f>
        <v>45627</v>
      </c>
      <c r="D111" s="385">
        <f>IF(ROW()-ROW(Amortization[[#Headers],[Opening Balance]])=1,LoanAmount,IF(Amortization[[#This Row],[Payment Date]]="",0,INDEX(Amortization[], ROW()-26,8)))</f>
        <v>347383.78910894599</v>
      </c>
      <c r="E111" s="387">
        <f>IF(ValuesEntered,IF(ROW()-ROW(Amortization[[#Headers],[Interest]])=1,-IPMT(InterestRate/12,1,DurationOfLoan-ROWS($C$26:C111)+1,Amortization[[#This Row],[Opening Balance]]),IFERROR(-IPMT(InterestRate/12,1,Amortization[[#This Row],['# Remaining]],D112),0)),0)</f>
        <v>1299.9740140455035</v>
      </c>
      <c r="F111" s="387">
        <f>IFERROR(IF(AND(ValuesEntered,Amortization[[#This Row],[Payment Date]]&lt;&gt;""),-PPMT(InterestRate/12,1,DurationOfLoan-ROWS($C$26:C111)+1,Amortization[[#This Row],[Opening Balance]]),""),0)</f>
        <v>724.05203014498829</v>
      </c>
      <c r="G111" s="387">
        <f>IF(Amortization[[#This Row],[Payment Date]]="",0,PropertyTaxAmount)</f>
        <v>333.33333333333331</v>
      </c>
      <c r="H111" s="388">
        <f>IF(Amortization[[#This Row],[Payment Date]]="",0,Amortization[[#This Row],[Interest]]+Amortization[[#This Row],[Principle]]+Amortization[[#This Row],[Property Tax]])</f>
        <v>2357.3593775238251</v>
      </c>
      <c r="I111" s="389">
        <f>IF(Amortization[[#This Row],[Payment Date]]="",0,Amortization[[#This Row],[Opening Balance]]-Amortization[[#This Row],[Principle]])</f>
        <v>346659.73707880097</v>
      </c>
      <c r="J111" s="396">
        <f>IF(Amortization[[#This Row],[Closing Balance]]&gt;0,LastRow-ROW(),0)</f>
        <v>274</v>
      </c>
      <c r="K111" s="194"/>
    </row>
    <row r="112" spans="1:11">
      <c r="A112" s="192"/>
      <c r="B112" s="410">
        <f>ROWS($B$4:B90)</f>
        <v>87</v>
      </c>
      <c r="C112" s="384">
        <f>IF(ValuesEntered,IF(Amortization[[#This Row],[Payment Period]]&lt;=DurationOfLoan,IF(ROW()-ROW(Amortization[[#Headers],[Payment Date]])=1,LoanStart,IF(I111&gt;0,EDATE(C111,1),"")),""),"")</f>
        <v>45658</v>
      </c>
      <c r="D112" s="385">
        <f>IF(ROW()-ROW(Amortization[[#Headers],[Opening Balance]])=1,LoanAmount,IF(Amortization[[#This Row],[Payment Date]]="",0,INDEX(Amortization[], ROW()-26,8)))</f>
        <v>346659.73707880097</v>
      </c>
      <c r="E112" s="387">
        <f>IF(ValuesEntered,IF(ROW()-ROW(Amortization[[#Headers],[Interest]])=1,-IPMT(InterestRate/12,1,DurationOfLoan-ROWS($C$26:C112)+1,Amortization[[#This Row],[Opening Balance]]),IFERROR(-IPMT(InterestRate/12,1,Amortization[[#This Row],['# Remaining]],D113),0)),0)</f>
        <v>1297.2486369507858</v>
      </c>
      <c r="F112" s="387">
        <f>IFERROR(IF(AND(ValuesEntered,Amortization[[#This Row],[Payment Date]]&lt;&gt;""),-PPMT(InterestRate/12,1,DurationOfLoan-ROWS($C$26:C112)+1,Amortization[[#This Row],[Opening Balance]]),""),0)</f>
        <v>726.76722525803166</v>
      </c>
      <c r="G112" s="387">
        <f>IF(Amortization[[#This Row],[Payment Date]]="",0,PropertyTaxAmount)</f>
        <v>333.33333333333331</v>
      </c>
      <c r="H112" s="388">
        <f>IF(Amortization[[#This Row],[Payment Date]]="",0,Amortization[[#This Row],[Interest]]+Amortization[[#This Row],[Principle]]+Amortization[[#This Row],[Property Tax]])</f>
        <v>2357.3491955421509</v>
      </c>
      <c r="I112" s="389">
        <f>IF(Amortization[[#This Row],[Payment Date]]="",0,Amortization[[#This Row],[Opening Balance]]-Amortization[[#This Row],[Principle]])</f>
        <v>345932.96985354292</v>
      </c>
      <c r="J112" s="396">
        <f>IF(Amortization[[#This Row],[Closing Balance]]&gt;0,LastRow-ROW(),0)</f>
        <v>273</v>
      </c>
      <c r="K112" s="194"/>
    </row>
    <row r="113" spans="1:11">
      <c r="A113" s="192"/>
      <c r="B113" s="410">
        <f>ROWS($B$4:B91)</f>
        <v>88</v>
      </c>
      <c r="C113" s="384">
        <f>IF(ValuesEntered,IF(Amortization[[#This Row],[Payment Period]]&lt;=DurationOfLoan,IF(ROW()-ROW(Amortization[[#Headers],[Payment Date]])=1,LoanStart,IF(I112&gt;0,EDATE(C112,1),"")),""),"")</f>
        <v>45689</v>
      </c>
      <c r="D113" s="385">
        <f>IF(ROW()-ROW(Amortization[[#Headers],[Opening Balance]])=1,LoanAmount,IF(Amortization[[#This Row],[Payment Date]]="",0,INDEX(Amortization[], ROW()-26,8)))</f>
        <v>345932.96985354292</v>
      </c>
      <c r="E113" s="387">
        <f>IF(ValuesEntered,IF(ROW()-ROW(Amortization[[#Headers],[Interest]])=1,-IPMT(InterestRate/12,1,DurationOfLoan-ROWS($C$26:C113)+1,Amortization[[#This Row],[Opening Balance]]),IFERROR(-IPMT(InterestRate/12,1,Amortization[[#This Row],['# Remaining]],D114),0)),0)</f>
        <v>1294.5130396919631</v>
      </c>
      <c r="F113" s="387">
        <f>IFERROR(IF(AND(ValuesEntered,Amortization[[#This Row],[Payment Date]]&lt;&gt;""),-PPMT(InterestRate/12,1,DurationOfLoan-ROWS($C$26:C113)+1,Amortization[[#This Row],[Opening Balance]]),""),0)</f>
        <v>729.49260235274937</v>
      </c>
      <c r="G113" s="387">
        <f>IF(Amortization[[#This Row],[Payment Date]]="",0,PropertyTaxAmount)</f>
        <v>333.33333333333331</v>
      </c>
      <c r="H113" s="388">
        <f>IF(Amortization[[#This Row],[Payment Date]]="",0,Amortization[[#This Row],[Interest]]+Amortization[[#This Row],[Principle]]+Amortization[[#This Row],[Property Tax]])</f>
        <v>2357.3389753780457</v>
      </c>
      <c r="I113" s="389">
        <f>IF(Amortization[[#This Row],[Payment Date]]="",0,Amortization[[#This Row],[Opening Balance]]-Amortization[[#This Row],[Principle]])</f>
        <v>345203.47725119017</v>
      </c>
      <c r="J113" s="396">
        <f>IF(Amortization[[#This Row],[Closing Balance]]&gt;0,LastRow-ROW(),0)</f>
        <v>272</v>
      </c>
      <c r="K113" s="194"/>
    </row>
    <row r="114" spans="1:11">
      <c r="A114" s="192"/>
      <c r="B114" s="410">
        <f>ROWS($B$4:B92)</f>
        <v>89</v>
      </c>
      <c r="C114" s="384">
        <f>IF(ValuesEntered,IF(Amortization[[#This Row],[Payment Period]]&lt;=DurationOfLoan,IF(ROW()-ROW(Amortization[[#Headers],[Payment Date]])=1,LoanStart,IF(I113&gt;0,EDATE(C113,1),"")),""),"")</f>
        <v>45717</v>
      </c>
      <c r="D114" s="385">
        <f>IF(ROW()-ROW(Amortization[[#Headers],[Opening Balance]])=1,LoanAmount,IF(Amortization[[#This Row],[Payment Date]]="",0,INDEX(Amortization[], ROW()-26,8)))</f>
        <v>345203.47725119017</v>
      </c>
      <c r="E114" s="387">
        <f>IF(ValuesEntered,IF(ROW()-ROW(Amortization[[#Headers],[Interest]])=1,-IPMT(InterestRate/12,1,DurationOfLoan-ROWS($C$26:C114)+1,Amortization[[#This Row],[Opening Balance]]),IFERROR(-IPMT(InterestRate/12,1,Amortization[[#This Row],['# Remaining]],D115),0)),0)</f>
        <v>1291.7671839434197</v>
      </c>
      <c r="F114" s="387">
        <f>IFERROR(IF(AND(ValuesEntered,Amortization[[#This Row],[Payment Date]]&lt;&gt;""),-PPMT(InterestRate/12,1,DurationOfLoan-ROWS($C$26:C114)+1,Amortization[[#This Row],[Opening Balance]]),""),0)</f>
        <v>732.22819961157188</v>
      </c>
      <c r="G114" s="387">
        <f>IF(Amortization[[#This Row],[Payment Date]]="",0,PropertyTaxAmount)</f>
        <v>333.33333333333331</v>
      </c>
      <c r="H114" s="388">
        <f>IF(Amortization[[#This Row],[Payment Date]]="",0,Amortization[[#This Row],[Interest]]+Amortization[[#This Row],[Principle]]+Amortization[[#This Row],[Property Tax]])</f>
        <v>2357.3287168883248</v>
      </c>
      <c r="I114" s="389">
        <f>IF(Amortization[[#This Row],[Payment Date]]="",0,Amortization[[#This Row],[Opening Balance]]-Amortization[[#This Row],[Principle]])</f>
        <v>344471.24905157858</v>
      </c>
      <c r="J114" s="396">
        <f>IF(Amortization[[#This Row],[Closing Balance]]&gt;0,LastRow-ROW(),0)</f>
        <v>271</v>
      </c>
      <c r="K114" s="194"/>
    </row>
    <row r="115" spans="1:11">
      <c r="A115" s="192"/>
      <c r="B115" s="410">
        <f>ROWS($B$4:B93)</f>
        <v>90</v>
      </c>
      <c r="C115" s="384">
        <f>IF(ValuesEntered,IF(Amortization[[#This Row],[Payment Period]]&lt;=DurationOfLoan,IF(ROW()-ROW(Amortization[[#Headers],[Payment Date]])=1,LoanStart,IF(I114&gt;0,EDATE(C114,1),"")),""),"")</f>
        <v>45748</v>
      </c>
      <c r="D115" s="385">
        <f>IF(ROW()-ROW(Amortization[[#Headers],[Opening Balance]])=1,LoanAmount,IF(Amortization[[#This Row],[Payment Date]]="",0,INDEX(Amortization[], ROW()-26,8)))</f>
        <v>344471.24905157858</v>
      </c>
      <c r="E115" s="387">
        <f>IF(ValuesEntered,IF(ROW()-ROW(Amortization[[#Headers],[Interest]])=1,-IPMT(InterestRate/12,1,DurationOfLoan-ROWS($C$26:C115)+1,Amortization[[#This Row],[Opening Balance]]),IFERROR(-IPMT(InterestRate/12,1,Amortization[[#This Row],['# Remaining]],D116),0)),0)</f>
        <v>1289.011031235819</v>
      </c>
      <c r="F115" s="387">
        <f>IFERROR(IF(AND(ValuesEntered,Amortization[[#This Row],[Payment Date]]&lt;&gt;""),-PPMT(InterestRate/12,1,DurationOfLoan-ROWS($C$26:C115)+1,Amortization[[#This Row],[Opening Balance]]),""),0)</f>
        <v>734.97405536011547</v>
      </c>
      <c r="G115" s="387">
        <f>IF(Amortization[[#This Row],[Payment Date]]="",0,PropertyTaxAmount)</f>
        <v>333.33333333333331</v>
      </c>
      <c r="H115" s="388">
        <f>IF(Amortization[[#This Row],[Payment Date]]="",0,Amortization[[#This Row],[Interest]]+Amortization[[#This Row],[Principle]]+Amortization[[#This Row],[Property Tax]])</f>
        <v>2357.3184199292677</v>
      </c>
      <c r="I115" s="389">
        <f>IF(Amortization[[#This Row],[Payment Date]]="",0,Amortization[[#This Row],[Opening Balance]]-Amortization[[#This Row],[Principle]])</f>
        <v>343736.27499621845</v>
      </c>
      <c r="J115" s="396">
        <f>IF(Amortization[[#This Row],[Closing Balance]]&gt;0,LastRow-ROW(),0)</f>
        <v>270</v>
      </c>
      <c r="K115" s="194"/>
    </row>
    <row r="116" spans="1:11">
      <c r="A116" s="192"/>
      <c r="B116" s="410">
        <f>ROWS($B$4:B94)</f>
        <v>91</v>
      </c>
      <c r="C116" s="384">
        <f>IF(ValuesEntered,IF(Amortization[[#This Row],[Payment Period]]&lt;=DurationOfLoan,IF(ROW()-ROW(Amortization[[#Headers],[Payment Date]])=1,LoanStart,IF(I115&gt;0,EDATE(C115,1),"")),""),"")</f>
        <v>45778</v>
      </c>
      <c r="D116" s="385">
        <f>IF(ROW()-ROW(Amortization[[#Headers],[Opening Balance]])=1,LoanAmount,IF(Amortization[[#This Row],[Payment Date]]="",0,INDEX(Amortization[], ROW()-26,8)))</f>
        <v>343736.27499621845</v>
      </c>
      <c r="E116" s="387">
        <f>IF(ValuesEntered,IF(ROW()-ROW(Amortization[[#Headers],[Interest]])=1,-IPMT(InterestRate/12,1,DurationOfLoan-ROWS($C$26:C116)+1,Amortization[[#This Row],[Opening Balance]]),IFERROR(-IPMT(InterestRate/12,1,Amortization[[#This Row],['# Remaining]],D117),0)),0)</f>
        <v>1286.2445429555653</v>
      </c>
      <c r="F116" s="387">
        <f>IFERROR(IF(AND(ValuesEntered,Amortization[[#This Row],[Payment Date]]&lt;&gt;""),-PPMT(InterestRate/12,1,DurationOfLoan-ROWS($C$26:C116)+1,Amortization[[#This Row],[Opening Balance]]),""),0)</f>
        <v>737.73020806771592</v>
      </c>
      <c r="G116" s="387">
        <f>IF(Amortization[[#This Row],[Payment Date]]="",0,PropertyTaxAmount)</f>
        <v>333.33333333333331</v>
      </c>
      <c r="H116" s="388">
        <f>IF(Amortization[[#This Row],[Payment Date]]="",0,Amortization[[#This Row],[Interest]]+Amortization[[#This Row],[Principle]]+Amortization[[#This Row],[Property Tax]])</f>
        <v>2357.3080843566145</v>
      </c>
      <c r="I116" s="389">
        <f>IF(Amortization[[#This Row],[Payment Date]]="",0,Amortization[[#This Row],[Opening Balance]]-Amortization[[#This Row],[Principle]])</f>
        <v>342998.54478815076</v>
      </c>
      <c r="J116" s="396">
        <f>IF(Amortization[[#This Row],[Closing Balance]]&gt;0,LastRow-ROW(),0)</f>
        <v>269</v>
      </c>
      <c r="K116" s="194"/>
    </row>
    <row r="117" spans="1:11">
      <c r="A117" s="192"/>
      <c r="B117" s="410">
        <f>ROWS($B$4:B95)</f>
        <v>92</v>
      </c>
      <c r="C117" s="384">
        <f>IF(ValuesEntered,IF(Amortization[[#This Row],[Payment Period]]&lt;=DurationOfLoan,IF(ROW()-ROW(Amortization[[#Headers],[Payment Date]])=1,LoanStart,IF(I116&gt;0,EDATE(C116,1),"")),""),"")</f>
        <v>45809</v>
      </c>
      <c r="D117" s="385">
        <f>IF(ROW()-ROW(Amortization[[#Headers],[Opening Balance]])=1,LoanAmount,IF(Amortization[[#This Row],[Payment Date]]="",0,INDEX(Amortization[], ROW()-26,8)))</f>
        <v>342998.54478815076</v>
      </c>
      <c r="E117" s="387">
        <f>IF(ValuesEntered,IF(ROW()-ROW(Amortization[[#Headers],[Interest]])=1,-IPMT(InterestRate/12,1,DurationOfLoan-ROWS($C$26:C117)+1,Amortization[[#This Row],[Opening Balance]]),IFERROR(-IPMT(InterestRate/12,1,Amortization[[#This Row],['# Remaining]],D118),0)),0)</f>
        <v>1283.4676803442605</v>
      </c>
      <c r="F117" s="387">
        <f>IFERROR(IF(AND(ValuesEntered,Amortization[[#This Row],[Payment Date]]&lt;&gt;""),-PPMT(InterestRate/12,1,DurationOfLoan-ROWS($C$26:C117)+1,Amortization[[#This Row],[Opening Balance]]),""),0)</f>
        <v>740.49669634796919</v>
      </c>
      <c r="G117" s="387">
        <f>IF(Amortization[[#This Row],[Payment Date]]="",0,PropertyTaxAmount)</f>
        <v>333.33333333333331</v>
      </c>
      <c r="H117" s="388">
        <f>IF(Amortization[[#This Row],[Payment Date]]="",0,Amortization[[#This Row],[Interest]]+Amortization[[#This Row],[Principle]]+Amortization[[#This Row],[Property Tax]])</f>
        <v>2357.297710025563</v>
      </c>
      <c r="I117" s="389">
        <f>IF(Amortization[[#This Row],[Payment Date]]="",0,Amortization[[#This Row],[Opening Balance]]-Amortization[[#This Row],[Principle]])</f>
        <v>342258.0480918028</v>
      </c>
      <c r="J117" s="396">
        <f>IF(Amortization[[#This Row],[Closing Balance]]&gt;0,LastRow-ROW(),0)</f>
        <v>268</v>
      </c>
      <c r="K117" s="194"/>
    </row>
    <row r="118" spans="1:11">
      <c r="A118" s="192"/>
      <c r="B118" s="410">
        <f>ROWS($B$4:B96)</f>
        <v>93</v>
      </c>
      <c r="C118" s="384">
        <f>IF(ValuesEntered,IF(Amortization[[#This Row],[Payment Period]]&lt;=DurationOfLoan,IF(ROW()-ROW(Amortization[[#Headers],[Payment Date]])=1,LoanStart,IF(I117&gt;0,EDATE(C117,1),"")),""),"")</f>
        <v>45839</v>
      </c>
      <c r="D118" s="385">
        <f>IF(ROW()-ROW(Amortization[[#Headers],[Opening Balance]])=1,LoanAmount,IF(Amortization[[#This Row],[Payment Date]]="",0,INDEX(Amortization[], ROW()-26,8)))</f>
        <v>342258.0480918028</v>
      </c>
      <c r="E118" s="387">
        <f>IF(ValuesEntered,IF(ROW()-ROW(Amortization[[#Headers],[Interest]])=1,-IPMT(InterestRate/12,1,DurationOfLoan-ROWS($C$26:C118)+1,Amortization[[#This Row],[Opening Balance]]),IFERROR(-IPMT(InterestRate/12,1,Amortization[[#This Row],['# Remaining]],D119),0)),0)</f>
        <v>1280.6804044981634</v>
      </c>
      <c r="F118" s="387">
        <f>IFERROR(IF(AND(ValuesEntered,Amortization[[#This Row],[Payment Date]]&lt;&gt;""),-PPMT(InterestRate/12,1,DurationOfLoan-ROWS($C$26:C118)+1,Amortization[[#This Row],[Opening Balance]]),""),0)</f>
        <v>743.27355895927417</v>
      </c>
      <c r="G118" s="387">
        <f>IF(Amortization[[#This Row],[Payment Date]]="",0,PropertyTaxAmount)</f>
        <v>333.33333333333331</v>
      </c>
      <c r="H118" s="388">
        <f>IF(Amortization[[#This Row],[Payment Date]]="",0,Amortization[[#This Row],[Interest]]+Amortization[[#This Row],[Principle]]+Amortization[[#This Row],[Property Tax]])</f>
        <v>2357.2872967907711</v>
      </c>
      <c r="I118" s="389">
        <f>IF(Amortization[[#This Row],[Payment Date]]="",0,Amortization[[#This Row],[Opening Balance]]-Amortization[[#This Row],[Principle]])</f>
        <v>341514.77453284356</v>
      </c>
      <c r="J118" s="396">
        <f>IF(Amortization[[#This Row],[Closing Balance]]&gt;0,LastRow-ROW(),0)</f>
        <v>267</v>
      </c>
      <c r="K118" s="194"/>
    </row>
    <row r="119" spans="1:11">
      <c r="A119" s="192"/>
      <c r="B119" s="410">
        <f>ROWS($B$4:B97)</f>
        <v>94</v>
      </c>
      <c r="C119" s="384">
        <f>IF(ValuesEntered,IF(Amortization[[#This Row],[Payment Period]]&lt;=DurationOfLoan,IF(ROW()-ROW(Amortization[[#Headers],[Payment Date]])=1,LoanStart,IF(I118&gt;0,EDATE(C118,1),"")),""),"")</f>
        <v>45870</v>
      </c>
      <c r="D119" s="385">
        <f>IF(ROW()-ROW(Amortization[[#Headers],[Opening Balance]])=1,LoanAmount,IF(Amortization[[#This Row],[Payment Date]]="",0,INDEX(Amortization[], ROW()-26,8)))</f>
        <v>341514.77453284356</v>
      </c>
      <c r="E119" s="387">
        <f>IF(ValuesEntered,IF(ROW()-ROW(Amortization[[#Headers],[Interest]])=1,-IPMT(InterestRate/12,1,DurationOfLoan-ROWS($C$26:C119)+1,Amortization[[#This Row],[Opening Balance]]),IFERROR(-IPMT(InterestRate/12,1,Amortization[[#This Row],['# Remaining]],D120),0)),0)</f>
        <v>1277.8826763676432</v>
      </c>
      <c r="F119" s="387">
        <f>IFERROR(IF(AND(ValuesEntered,Amortization[[#This Row],[Payment Date]]&lt;&gt;""),-PPMT(InterestRate/12,1,DurationOfLoan-ROWS($C$26:C119)+1,Amortization[[#This Row],[Opening Balance]]),""),0)</f>
        <v>746.06083480537154</v>
      </c>
      <c r="G119" s="387">
        <f>IF(Amortization[[#This Row],[Payment Date]]="",0,PropertyTaxAmount)</f>
        <v>333.33333333333331</v>
      </c>
      <c r="H119" s="388">
        <f>IF(Amortization[[#This Row],[Payment Date]]="",0,Amortization[[#This Row],[Interest]]+Amortization[[#This Row],[Principle]]+Amortization[[#This Row],[Property Tax]])</f>
        <v>2357.276844506348</v>
      </c>
      <c r="I119" s="389">
        <f>IF(Amortization[[#This Row],[Payment Date]]="",0,Amortization[[#This Row],[Opening Balance]]-Amortization[[#This Row],[Principle]])</f>
        <v>340768.71369803819</v>
      </c>
      <c r="J119" s="396">
        <f>IF(Amortization[[#This Row],[Closing Balance]]&gt;0,LastRow-ROW(),0)</f>
        <v>266</v>
      </c>
      <c r="K119" s="194"/>
    </row>
    <row r="120" spans="1:11">
      <c r="A120" s="192"/>
      <c r="B120" s="410">
        <f>ROWS($B$4:B98)</f>
        <v>95</v>
      </c>
      <c r="C120" s="384">
        <f>IF(ValuesEntered,IF(Amortization[[#This Row],[Payment Period]]&lt;=DurationOfLoan,IF(ROW()-ROW(Amortization[[#Headers],[Payment Date]])=1,LoanStart,IF(I119&gt;0,EDATE(C119,1),"")),""),"")</f>
        <v>45901</v>
      </c>
      <c r="D120" s="385">
        <f>IF(ROW()-ROW(Amortization[[#Headers],[Opening Balance]])=1,LoanAmount,IF(Amortization[[#This Row],[Payment Date]]="",0,INDEX(Amortization[], ROW()-26,8)))</f>
        <v>340768.71369803819</v>
      </c>
      <c r="E120" s="387">
        <f>IF(ValuesEntered,IF(ROW()-ROW(Amortization[[#Headers],[Interest]])=1,-IPMT(InterestRate/12,1,DurationOfLoan-ROWS($C$26:C120)+1,Amortization[[#This Row],[Opening Balance]]),IFERROR(-IPMT(InterestRate/12,1,Amortization[[#This Row],['# Remaining]],D121),0)),0)</f>
        <v>1275.0744567566335</v>
      </c>
      <c r="F120" s="387">
        <f>IFERROR(IF(AND(ValuesEntered,Amortization[[#This Row],[Payment Date]]&lt;&gt;""),-PPMT(InterestRate/12,1,DurationOfLoan-ROWS($C$26:C120)+1,Amortization[[#This Row],[Opening Balance]]),""),0)</f>
        <v>748.85856293589177</v>
      </c>
      <c r="G120" s="387">
        <f>IF(Amortization[[#This Row],[Payment Date]]="",0,PropertyTaxAmount)</f>
        <v>333.33333333333331</v>
      </c>
      <c r="H120" s="388">
        <f>IF(Amortization[[#This Row],[Payment Date]]="",0,Amortization[[#This Row],[Interest]]+Amortization[[#This Row],[Principle]]+Amortization[[#This Row],[Property Tax]])</f>
        <v>2357.2663530258587</v>
      </c>
      <c r="I120" s="389">
        <f>IF(Amortization[[#This Row],[Payment Date]]="",0,Amortization[[#This Row],[Opening Balance]]-Amortization[[#This Row],[Principle]])</f>
        <v>340019.85513510229</v>
      </c>
      <c r="J120" s="396">
        <f>IF(Amortization[[#This Row],[Closing Balance]]&gt;0,LastRow-ROW(),0)</f>
        <v>265</v>
      </c>
      <c r="K120" s="194"/>
    </row>
    <row r="121" spans="1:11">
      <c r="A121" s="192"/>
      <c r="B121" s="410">
        <f>ROWS($B$4:B99)</f>
        <v>96</v>
      </c>
      <c r="C121" s="384">
        <f>IF(ValuesEntered,IF(Amortization[[#This Row],[Payment Period]]&lt;=DurationOfLoan,IF(ROW()-ROW(Amortization[[#Headers],[Payment Date]])=1,LoanStart,IF(I120&gt;0,EDATE(C120,1),"")),""),"")</f>
        <v>45931</v>
      </c>
      <c r="D121" s="385">
        <f>IF(ROW()-ROW(Amortization[[#Headers],[Opening Balance]])=1,LoanAmount,IF(Amortization[[#This Row],[Payment Date]]="",0,INDEX(Amortization[], ROW()-26,8)))</f>
        <v>340019.85513510229</v>
      </c>
      <c r="E121" s="387">
        <f>IF(ValuesEntered,IF(ROW()-ROW(Amortization[[#Headers],[Interest]])=1,-IPMT(InterestRate/12,1,DurationOfLoan-ROWS($C$26:C121)+1,Amortization[[#This Row],[Opening Balance]]),IFERROR(-IPMT(InterestRate/12,1,Amortization[[#This Row],['# Remaining]],D122),0)),0)</f>
        <v>1272.2557063220827</v>
      </c>
      <c r="F121" s="387">
        <f>IFERROR(IF(AND(ValuesEntered,Amortization[[#This Row],[Payment Date]]&lt;&gt;""),-PPMT(InterestRate/12,1,DurationOfLoan-ROWS($C$26:C121)+1,Amortization[[#This Row],[Opening Balance]]),""),0)</f>
        <v>751.66678254690123</v>
      </c>
      <c r="G121" s="387">
        <f>IF(Amortization[[#This Row],[Payment Date]]="",0,PropertyTaxAmount)</f>
        <v>333.33333333333331</v>
      </c>
      <c r="H121" s="388">
        <f>IF(Amortization[[#This Row],[Payment Date]]="",0,Amortization[[#This Row],[Interest]]+Amortization[[#This Row],[Principle]]+Amortization[[#This Row],[Property Tax]])</f>
        <v>2357.2558222023172</v>
      </c>
      <c r="I121" s="389">
        <f>IF(Amortization[[#This Row],[Payment Date]]="",0,Amortization[[#This Row],[Opening Balance]]-Amortization[[#This Row],[Principle]])</f>
        <v>339268.18835255539</v>
      </c>
      <c r="J121" s="396">
        <f>IF(Amortization[[#This Row],[Closing Balance]]&gt;0,LastRow-ROW(),0)</f>
        <v>264</v>
      </c>
      <c r="K121" s="194"/>
    </row>
    <row r="122" spans="1:11">
      <c r="A122" s="192"/>
      <c r="B122" s="410">
        <f>ROWS($B$4:B100)</f>
        <v>97</v>
      </c>
      <c r="C122" s="384">
        <f>IF(ValuesEntered,IF(Amortization[[#This Row],[Payment Period]]&lt;=DurationOfLoan,IF(ROW()-ROW(Amortization[[#Headers],[Payment Date]])=1,LoanStart,IF(I121&gt;0,EDATE(C121,1),"")),""),"")</f>
        <v>45962</v>
      </c>
      <c r="D122" s="385">
        <f>IF(ROW()-ROW(Amortization[[#Headers],[Opening Balance]])=1,LoanAmount,IF(Amortization[[#This Row],[Payment Date]]="",0,INDEX(Amortization[], ROW()-26,8)))</f>
        <v>339268.18835255539</v>
      </c>
      <c r="E122" s="387">
        <f>IF(ValuesEntered,IF(ROW()-ROW(Amortization[[#Headers],[Interest]])=1,-IPMT(InterestRate/12,1,DurationOfLoan-ROWS($C$26:C122)+1,Amortization[[#This Row],[Opening Balance]]),IFERROR(-IPMT(InterestRate/12,1,Amortization[[#This Row],['# Remaining]],D123),0)),0)</f>
        <v>1269.4263855734023</v>
      </c>
      <c r="F122" s="387">
        <f>IFERROR(IF(AND(ValuesEntered,Amortization[[#This Row],[Payment Date]]&lt;&gt;""),-PPMT(InterestRate/12,1,DurationOfLoan-ROWS($C$26:C122)+1,Amortization[[#This Row],[Opening Balance]]),""),0)</f>
        <v>754.4855329814518</v>
      </c>
      <c r="G122" s="387">
        <f>IF(Amortization[[#This Row],[Payment Date]]="",0,PropertyTaxAmount)</f>
        <v>333.33333333333331</v>
      </c>
      <c r="H122" s="388">
        <f>IF(Amortization[[#This Row],[Payment Date]]="",0,Amortization[[#This Row],[Interest]]+Amortization[[#This Row],[Principle]]+Amortization[[#This Row],[Property Tax]])</f>
        <v>2357.2452518881873</v>
      </c>
      <c r="I122" s="389">
        <f>IF(Amortization[[#This Row],[Payment Date]]="",0,Amortization[[#This Row],[Opening Balance]]-Amortization[[#This Row],[Principle]])</f>
        <v>338513.70281957393</v>
      </c>
      <c r="J122" s="396">
        <f>IF(Amortization[[#This Row],[Closing Balance]]&gt;0,LastRow-ROW(),0)</f>
        <v>263</v>
      </c>
      <c r="K122" s="194"/>
    </row>
    <row r="123" spans="1:11">
      <c r="A123" s="192"/>
      <c r="B123" s="410">
        <f>ROWS($B$4:B101)</f>
        <v>98</v>
      </c>
      <c r="C123" s="384">
        <f>IF(ValuesEntered,IF(Amortization[[#This Row],[Payment Period]]&lt;=DurationOfLoan,IF(ROW()-ROW(Amortization[[#Headers],[Payment Date]])=1,LoanStart,IF(I122&gt;0,EDATE(C122,1),"")),""),"")</f>
        <v>45992</v>
      </c>
      <c r="D123" s="385">
        <f>IF(ROW()-ROW(Amortization[[#Headers],[Opening Balance]])=1,LoanAmount,IF(Amortization[[#This Row],[Payment Date]]="",0,INDEX(Amortization[], ROW()-26,8)))</f>
        <v>338513.70281957393</v>
      </c>
      <c r="E123" s="387">
        <f>IF(ValuesEntered,IF(ROW()-ROW(Amortization[[#Headers],[Interest]])=1,-IPMT(InterestRate/12,1,DurationOfLoan-ROWS($C$26:C123)+1,Amortization[[#This Row],[Opening Balance]]),IFERROR(-IPMT(InterestRate/12,1,Amortization[[#This Row],['# Remaining]],D124),0)),0)</f>
        <v>1266.5864548719142</v>
      </c>
      <c r="F123" s="387">
        <f>IFERROR(IF(AND(ValuesEntered,Amortization[[#This Row],[Payment Date]]&lt;&gt;""),-PPMT(InterestRate/12,1,DurationOfLoan-ROWS($C$26:C123)+1,Amortization[[#This Row],[Opening Balance]]),""),0)</f>
        <v>757.31485373013243</v>
      </c>
      <c r="G123" s="387">
        <f>IF(Amortization[[#This Row],[Payment Date]]="",0,PropertyTaxAmount)</f>
        <v>333.33333333333331</v>
      </c>
      <c r="H123" s="388">
        <f>IF(Amortization[[#This Row],[Payment Date]]="",0,Amortization[[#This Row],[Interest]]+Amortization[[#This Row],[Principle]]+Amortization[[#This Row],[Property Tax]])</f>
        <v>2357.2346419353798</v>
      </c>
      <c r="I123" s="389">
        <f>IF(Amortization[[#This Row],[Payment Date]]="",0,Amortization[[#This Row],[Opening Balance]]-Amortization[[#This Row],[Principle]])</f>
        <v>337756.38796584378</v>
      </c>
      <c r="J123" s="396">
        <f>IF(Amortization[[#This Row],[Closing Balance]]&gt;0,LastRow-ROW(),0)</f>
        <v>262</v>
      </c>
      <c r="K123" s="194"/>
    </row>
    <row r="124" spans="1:11">
      <c r="A124" s="192"/>
      <c r="B124" s="410">
        <f>ROWS($B$4:B102)</f>
        <v>99</v>
      </c>
      <c r="C124" s="384">
        <f>IF(ValuesEntered,IF(Amortization[[#This Row],[Payment Period]]&lt;=DurationOfLoan,IF(ROW()-ROW(Amortization[[#Headers],[Payment Date]])=1,LoanStart,IF(I123&gt;0,EDATE(C123,1),"")),""),"")</f>
        <v>46023</v>
      </c>
      <c r="D124" s="385">
        <f>IF(ROW()-ROW(Amortization[[#Headers],[Opening Balance]])=1,LoanAmount,IF(Amortization[[#This Row],[Payment Date]]="",0,INDEX(Amortization[], ROW()-26,8)))</f>
        <v>337756.38796584378</v>
      </c>
      <c r="E124" s="387">
        <f>IF(ValuesEntered,IF(ROW()-ROW(Amortization[[#Headers],[Interest]])=1,-IPMT(InterestRate/12,1,DurationOfLoan-ROWS($C$26:C124)+1,Amortization[[#This Row],[Opening Balance]]),IFERROR(-IPMT(InterestRate/12,1,Amortization[[#This Row],['# Remaining]],D125),0)),0)</f>
        <v>1263.7358744302956</v>
      </c>
      <c r="F124" s="387">
        <f>IFERROR(IF(AND(ValuesEntered,Amortization[[#This Row],[Payment Date]]&lt;&gt;""),-PPMT(InterestRate/12,1,DurationOfLoan-ROWS($C$26:C124)+1,Amortization[[#This Row],[Opening Balance]]),""),0)</f>
        <v>760.1547844316201</v>
      </c>
      <c r="G124" s="387">
        <f>IF(Amortization[[#This Row],[Payment Date]]="",0,PropertyTaxAmount)</f>
        <v>333.33333333333331</v>
      </c>
      <c r="H124" s="388">
        <f>IF(Amortization[[#This Row],[Payment Date]]="",0,Amortization[[#This Row],[Interest]]+Amortization[[#This Row],[Principle]]+Amortization[[#This Row],[Property Tax]])</f>
        <v>2357.2239921952491</v>
      </c>
      <c r="I124" s="389">
        <f>IF(Amortization[[#This Row],[Payment Date]]="",0,Amortization[[#This Row],[Opening Balance]]-Amortization[[#This Row],[Principle]])</f>
        <v>336996.23318141216</v>
      </c>
      <c r="J124" s="396">
        <f>IF(Amortization[[#This Row],[Closing Balance]]&gt;0,LastRow-ROW(),0)</f>
        <v>261</v>
      </c>
      <c r="K124" s="194"/>
    </row>
    <row r="125" spans="1:11">
      <c r="A125" s="192"/>
      <c r="B125" s="410">
        <f>ROWS($B$4:B103)</f>
        <v>100</v>
      </c>
      <c r="C125" s="384">
        <f>IF(ValuesEntered,IF(Amortization[[#This Row],[Payment Period]]&lt;=DurationOfLoan,IF(ROW()-ROW(Amortization[[#Headers],[Payment Date]])=1,LoanStart,IF(I124&gt;0,EDATE(C124,1),"")),""),"")</f>
        <v>46054</v>
      </c>
      <c r="D125" s="385">
        <f>IF(ROW()-ROW(Amortization[[#Headers],[Opening Balance]])=1,LoanAmount,IF(Amortization[[#This Row],[Payment Date]]="",0,INDEX(Amortization[], ROW()-26,8)))</f>
        <v>336996.23318141216</v>
      </c>
      <c r="E125" s="387">
        <f>IF(ValuesEntered,IF(ROW()-ROW(Amortization[[#Headers],[Interest]])=1,-IPMT(InterestRate/12,1,DurationOfLoan-ROWS($C$26:C125)+1,Amortization[[#This Row],[Opening Balance]]),IFERROR(-IPMT(InterestRate/12,1,Amortization[[#This Row],['# Remaining]],D126),0)),0)</f>
        <v>1260.8746043120209</v>
      </c>
      <c r="F125" s="387">
        <f>IFERROR(IF(AND(ValuesEntered,Amortization[[#This Row],[Payment Date]]&lt;&gt;""),-PPMT(InterestRate/12,1,DurationOfLoan-ROWS($C$26:C125)+1,Amortization[[#This Row],[Opening Balance]]),""),0)</f>
        <v>763.00536487323848</v>
      </c>
      <c r="G125" s="387">
        <f>IF(Amortization[[#This Row],[Payment Date]]="",0,PropertyTaxAmount)</f>
        <v>333.33333333333331</v>
      </c>
      <c r="H125" s="388">
        <f>IF(Amortization[[#This Row],[Payment Date]]="",0,Amortization[[#This Row],[Interest]]+Amortization[[#This Row],[Principle]]+Amortization[[#This Row],[Property Tax]])</f>
        <v>2357.2133025185926</v>
      </c>
      <c r="I125" s="389">
        <f>IF(Amortization[[#This Row],[Payment Date]]="",0,Amortization[[#This Row],[Opening Balance]]-Amortization[[#This Row],[Principle]])</f>
        <v>336233.22781653894</v>
      </c>
      <c r="J125" s="396">
        <f>IF(Amortization[[#This Row],[Closing Balance]]&gt;0,LastRow-ROW(),0)</f>
        <v>260</v>
      </c>
      <c r="K125" s="194"/>
    </row>
    <row r="126" spans="1:11">
      <c r="A126" s="192"/>
      <c r="B126" s="410">
        <f>ROWS($B$4:B104)</f>
        <v>101</v>
      </c>
      <c r="C126" s="384">
        <f>IF(ValuesEntered,IF(Amortization[[#This Row],[Payment Period]]&lt;=DurationOfLoan,IF(ROW()-ROW(Amortization[[#Headers],[Payment Date]])=1,LoanStart,IF(I125&gt;0,EDATE(C125,1),"")),""),"")</f>
        <v>46082</v>
      </c>
      <c r="D126" s="385">
        <f>IF(ROW()-ROW(Amortization[[#Headers],[Opening Balance]])=1,LoanAmount,IF(Amortization[[#This Row],[Payment Date]]="",0,INDEX(Amortization[], ROW()-26,8)))</f>
        <v>336233.22781653894</v>
      </c>
      <c r="E126" s="387">
        <f>IF(ValuesEntered,IF(ROW()-ROW(Amortization[[#Headers],[Interest]])=1,-IPMT(InterestRate/12,1,DurationOfLoan-ROWS($C$26:C126)+1,Amortization[[#This Row],[Opening Balance]]),IFERROR(-IPMT(InterestRate/12,1,Amortization[[#This Row],['# Remaining]],D127),0)),0)</f>
        <v>1258.0026044308029</v>
      </c>
      <c r="F126" s="387">
        <f>IFERROR(IF(AND(ValuesEntered,Amortization[[#This Row],[Payment Date]]&lt;&gt;""),-PPMT(InterestRate/12,1,DurationOfLoan-ROWS($C$26:C126)+1,Amortization[[#This Row],[Opening Balance]]),""),0)</f>
        <v>765.86663499151337</v>
      </c>
      <c r="G126" s="387">
        <f>IF(Amortization[[#This Row],[Payment Date]]="",0,PropertyTaxAmount)</f>
        <v>333.33333333333331</v>
      </c>
      <c r="H126" s="388">
        <f>IF(Amortization[[#This Row],[Payment Date]]="",0,Amortization[[#This Row],[Interest]]+Amortization[[#This Row],[Principle]]+Amortization[[#This Row],[Property Tax]])</f>
        <v>2357.2025727556497</v>
      </c>
      <c r="I126" s="389">
        <f>IF(Amortization[[#This Row],[Payment Date]]="",0,Amortization[[#This Row],[Opening Balance]]-Amortization[[#This Row],[Principle]])</f>
        <v>335467.36118154746</v>
      </c>
      <c r="J126" s="396">
        <f>IF(Amortization[[#This Row],[Closing Balance]]&gt;0,LastRow-ROW(),0)</f>
        <v>259</v>
      </c>
      <c r="K126" s="194"/>
    </row>
    <row r="127" spans="1:11">
      <c r="A127" s="192"/>
      <c r="B127" s="410">
        <f>ROWS($B$4:B105)</f>
        <v>102</v>
      </c>
      <c r="C127" s="384">
        <f>IF(ValuesEntered,IF(Amortization[[#This Row],[Payment Period]]&lt;=DurationOfLoan,IF(ROW()-ROW(Amortization[[#Headers],[Payment Date]])=1,LoanStart,IF(I126&gt;0,EDATE(C126,1),"")),""),"")</f>
        <v>46113</v>
      </c>
      <c r="D127" s="385">
        <f>IF(ROW()-ROW(Amortization[[#Headers],[Opening Balance]])=1,LoanAmount,IF(Amortization[[#This Row],[Payment Date]]="",0,INDEX(Amortization[], ROW()-26,8)))</f>
        <v>335467.36118154746</v>
      </c>
      <c r="E127" s="387">
        <f>IF(ValuesEntered,IF(ROW()-ROW(Amortization[[#Headers],[Interest]])=1,-IPMT(InterestRate/12,1,DurationOfLoan-ROWS($C$26:C127)+1,Amortization[[#This Row],[Opening Balance]]),IFERROR(-IPMT(InterestRate/12,1,Amortization[[#This Row],['# Remaining]],D128),0)),0)</f>
        <v>1255.1198345500302</v>
      </c>
      <c r="F127" s="387">
        <f>IFERROR(IF(AND(ValuesEntered,Amortization[[#This Row],[Payment Date]]&lt;&gt;""),-PPMT(InterestRate/12,1,DurationOfLoan-ROWS($C$26:C127)+1,Amortization[[#This Row],[Opening Balance]]),""),0)</f>
        <v>768.73863487273161</v>
      </c>
      <c r="G127" s="387">
        <f>IF(Amortization[[#This Row],[Payment Date]]="",0,PropertyTaxAmount)</f>
        <v>333.33333333333331</v>
      </c>
      <c r="H127" s="388">
        <f>IF(Amortization[[#This Row],[Payment Date]]="",0,Amortization[[#This Row],[Interest]]+Amortization[[#This Row],[Principle]]+Amortization[[#This Row],[Property Tax]])</f>
        <v>2357.1918027560951</v>
      </c>
      <c r="I127" s="389">
        <f>IF(Amortization[[#This Row],[Payment Date]]="",0,Amortization[[#This Row],[Opening Balance]]-Amortization[[#This Row],[Principle]])</f>
        <v>334698.62254667474</v>
      </c>
      <c r="J127" s="396">
        <f>IF(Amortization[[#This Row],[Closing Balance]]&gt;0,LastRow-ROW(),0)</f>
        <v>258</v>
      </c>
      <c r="K127" s="194"/>
    </row>
    <row r="128" spans="1:11">
      <c r="A128" s="192"/>
      <c r="B128" s="410">
        <f>ROWS($B$4:B106)</f>
        <v>103</v>
      </c>
      <c r="C128" s="384">
        <f>IF(ValuesEntered,IF(Amortization[[#This Row],[Payment Period]]&lt;=DurationOfLoan,IF(ROW()-ROW(Amortization[[#Headers],[Payment Date]])=1,LoanStart,IF(I127&gt;0,EDATE(C127,1),"")),""),"")</f>
        <v>46143</v>
      </c>
      <c r="D128" s="385">
        <f>IF(ROW()-ROW(Amortization[[#Headers],[Opening Balance]])=1,LoanAmount,IF(Amortization[[#This Row],[Payment Date]]="",0,INDEX(Amortization[], ROW()-26,8)))</f>
        <v>334698.62254667474</v>
      </c>
      <c r="E128" s="387">
        <f>IF(ValuesEntered,IF(ROW()-ROW(Amortization[[#Headers],[Interest]])=1,-IPMT(InterestRate/12,1,DurationOfLoan-ROWS($C$26:C128)+1,Amortization[[#This Row],[Opening Balance]]),IFERROR(-IPMT(InterestRate/12,1,Amortization[[#This Row],['# Remaining]],D129),0)),0)</f>
        <v>1252.2262542822045</v>
      </c>
      <c r="F128" s="387">
        <f>IFERROR(IF(AND(ValuesEntered,Amortization[[#This Row],[Payment Date]]&lt;&gt;""),-PPMT(InterestRate/12,1,DurationOfLoan-ROWS($C$26:C128)+1,Amortization[[#This Row],[Opening Balance]]),""),0)</f>
        <v>771.62140475350407</v>
      </c>
      <c r="G128" s="387">
        <f>IF(Amortization[[#This Row],[Payment Date]]="",0,PropertyTaxAmount)</f>
        <v>333.33333333333331</v>
      </c>
      <c r="H128" s="388">
        <f>IF(Amortization[[#This Row],[Payment Date]]="",0,Amortization[[#This Row],[Interest]]+Amortization[[#This Row],[Principle]]+Amortization[[#This Row],[Property Tax]])</f>
        <v>2357.1809923690421</v>
      </c>
      <c r="I128" s="389">
        <f>IF(Amortization[[#This Row],[Payment Date]]="",0,Amortization[[#This Row],[Opening Balance]]-Amortization[[#This Row],[Principle]])</f>
        <v>333927.00114192121</v>
      </c>
      <c r="J128" s="396">
        <f>IF(Amortization[[#This Row],[Closing Balance]]&gt;0,LastRow-ROW(),0)</f>
        <v>257</v>
      </c>
      <c r="K128" s="194"/>
    </row>
    <row r="129" spans="1:11">
      <c r="A129" s="192"/>
      <c r="B129" s="410">
        <f>ROWS($B$4:B107)</f>
        <v>104</v>
      </c>
      <c r="C129" s="384">
        <f>IF(ValuesEntered,IF(Amortization[[#This Row],[Payment Period]]&lt;=DurationOfLoan,IF(ROW()-ROW(Amortization[[#Headers],[Payment Date]])=1,LoanStart,IF(I128&gt;0,EDATE(C128,1),"")),""),"")</f>
        <v>46174</v>
      </c>
      <c r="D129" s="385">
        <f>IF(ROW()-ROW(Amortization[[#Headers],[Opening Balance]])=1,LoanAmount,IF(Amortization[[#This Row],[Payment Date]]="",0,INDEX(Amortization[], ROW()-26,8)))</f>
        <v>333927.00114192121</v>
      </c>
      <c r="E129" s="387">
        <f>IF(ValuesEntered,IF(ROW()-ROW(Amortization[[#Headers],[Interest]])=1,-IPMT(InterestRate/12,1,DurationOfLoan-ROWS($C$26:C129)+1,Amortization[[#This Row],[Opening Balance]]),IFERROR(-IPMT(InterestRate/12,1,Amortization[[#This Row],['# Remaining]],D130),0)),0)</f>
        <v>1249.3218230883745</v>
      </c>
      <c r="F129" s="387">
        <f>IFERROR(IF(AND(ValuesEntered,Amortization[[#This Row],[Payment Date]]&lt;&gt;""),-PPMT(InterestRate/12,1,DurationOfLoan-ROWS($C$26:C129)+1,Amortization[[#This Row],[Opening Balance]]),""),0)</f>
        <v>774.51498502132927</v>
      </c>
      <c r="G129" s="387">
        <f>IF(Amortization[[#This Row],[Payment Date]]="",0,PropertyTaxAmount)</f>
        <v>333.33333333333331</v>
      </c>
      <c r="H129" s="388">
        <f>IF(Amortization[[#This Row],[Payment Date]]="",0,Amortization[[#This Row],[Interest]]+Amortization[[#This Row],[Principle]]+Amortization[[#This Row],[Property Tax]])</f>
        <v>2357.1701414430372</v>
      </c>
      <c r="I129" s="389">
        <f>IF(Amortization[[#This Row],[Payment Date]]="",0,Amortization[[#This Row],[Opening Balance]]-Amortization[[#This Row],[Principle]])</f>
        <v>333152.48615689989</v>
      </c>
      <c r="J129" s="396">
        <f>IF(Amortization[[#This Row],[Closing Balance]]&gt;0,LastRow-ROW(),0)</f>
        <v>256</v>
      </c>
      <c r="K129" s="194"/>
    </row>
    <row r="130" spans="1:11">
      <c r="A130" s="192"/>
      <c r="B130" s="410">
        <f>ROWS($B$4:B108)</f>
        <v>105</v>
      </c>
      <c r="C130" s="384">
        <f>IF(ValuesEntered,IF(Amortization[[#This Row],[Payment Period]]&lt;=DurationOfLoan,IF(ROW()-ROW(Amortization[[#Headers],[Payment Date]])=1,LoanStart,IF(I129&gt;0,EDATE(C129,1),"")),""),"")</f>
        <v>46204</v>
      </c>
      <c r="D130" s="385">
        <f>IF(ROW()-ROW(Amortization[[#Headers],[Opening Balance]])=1,LoanAmount,IF(Amortization[[#This Row],[Payment Date]]="",0,INDEX(Amortization[], ROW()-26,8)))</f>
        <v>333152.48615689989</v>
      </c>
      <c r="E130" s="387">
        <f>IF(ValuesEntered,IF(ROW()-ROW(Amortization[[#Headers],[Interest]])=1,-IPMT(InterestRate/12,1,DurationOfLoan-ROWS($C$26:C130)+1,Amortization[[#This Row],[Opening Balance]]),IFERROR(-IPMT(InterestRate/12,1,Amortization[[#This Row],['# Remaining]],D131),0)),0)</f>
        <v>1246.4065002775676</v>
      </c>
      <c r="F130" s="387">
        <f>IFERROR(IF(AND(ValuesEntered,Amortization[[#This Row],[Payment Date]]&lt;&gt;""),-PPMT(InterestRate/12,1,DurationOfLoan-ROWS($C$26:C130)+1,Amortization[[#This Row],[Opening Balance]]),""),0)</f>
        <v>777.41941621515957</v>
      </c>
      <c r="G130" s="387">
        <f>IF(Amortization[[#This Row],[Payment Date]]="",0,PropertyTaxAmount)</f>
        <v>333.33333333333331</v>
      </c>
      <c r="H130" s="388">
        <f>IF(Amortization[[#This Row],[Payment Date]]="",0,Amortization[[#This Row],[Interest]]+Amortization[[#This Row],[Principle]]+Amortization[[#This Row],[Property Tax]])</f>
        <v>2357.1592498260607</v>
      </c>
      <c r="I130" s="389">
        <f>IF(Amortization[[#This Row],[Payment Date]]="",0,Amortization[[#This Row],[Opening Balance]]-Amortization[[#This Row],[Principle]])</f>
        <v>332375.06674068474</v>
      </c>
      <c r="J130" s="396">
        <f>IF(Amortization[[#This Row],[Closing Balance]]&gt;0,LastRow-ROW(),0)</f>
        <v>255</v>
      </c>
      <c r="K130" s="194"/>
    </row>
    <row r="131" spans="1:11">
      <c r="A131" s="192"/>
      <c r="B131" s="410">
        <f>ROWS($B$4:B109)</f>
        <v>106</v>
      </c>
      <c r="C131" s="384">
        <f>IF(ValuesEntered,IF(Amortization[[#This Row],[Payment Period]]&lt;=DurationOfLoan,IF(ROW()-ROW(Amortization[[#Headers],[Payment Date]])=1,LoanStart,IF(I130&gt;0,EDATE(C130,1),"")),""),"")</f>
        <v>46235</v>
      </c>
      <c r="D131" s="385">
        <f>IF(ROW()-ROW(Amortization[[#Headers],[Opening Balance]])=1,LoanAmount,IF(Amortization[[#This Row],[Payment Date]]="",0,INDEX(Amortization[], ROW()-26,8)))</f>
        <v>332375.06674068474</v>
      </c>
      <c r="E131" s="387">
        <f>IF(ValuesEntered,IF(ROW()-ROW(Amortization[[#Headers],[Interest]])=1,-IPMT(InterestRate/12,1,DurationOfLoan-ROWS($C$26:C131)+1,Amortization[[#This Row],[Opening Balance]]),IFERROR(-IPMT(InterestRate/12,1,Amortization[[#This Row],['# Remaining]],D132),0)),0)</f>
        <v>1243.4802450062202</v>
      </c>
      <c r="F131" s="387">
        <f>IFERROR(IF(AND(ValuesEntered,Amortization[[#This Row],[Payment Date]]&lt;&gt;""),-PPMT(InterestRate/12,1,DurationOfLoan-ROWS($C$26:C131)+1,Amortization[[#This Row],[Opening Balance]]),""),0)</f>
        <v>780.33473902596643</v>
      </c>
      <c r="G131" s="387">
        <f>IF(Amortization[[#This Row],[Payment Date]]="",0,PropertyTaxAmount)</f>
        <v>333.33333333333331</v>
      </c>
      <c r="H131" s="388">
        <f>IF(Amortization[[#This Row],[Payment Date]]="",0,Amortization[[#This Row],[Interest]]+Amortization[[#This Row],[Principle]]+Amortization[[#This Row],[Property Tax]])</f>
        <v>2357.1483173655201</v>
      </c>
      <c r="I131" s="389">
        <f>IF(Amortization[[#This Row],[Payment Date]]="",0,Amortization[[#This Row],[Opening Balance]]-Amortization[[#This Row],[Principle]])</f>
        <v>331594.73200165876</v>
      </c>
      <c r="J131" s="396">
        <f>IF(Amortization[[#This Row],[Closing Balance]]&gt;0,LastRow-ROW(),0)</f>
        <v>254</v>
      </c>
      <c r="K131" s="194"/>
    </row>
    <row r="132" spans="1:11">
      <c r="A132" s="192"/>
      <c r="B132" s="410">
        <f>ROWS($B$4:B110)</f>
        <v>107</v>
      </c>
      <c r="C132" s="384">
        <f>IF(ValuesEntered,IF(Amortization[[#This Row],[Payment Period]]&lt;=DurationOfLoan,IF(ROW()-ROW(Amortization[[#Headers],[Payment Date]])=1,LoanStart,IF(I131&gt;0,EDATE(C131,1),"")),""),"")</f>
        <v>46266</v>
      </c>
      <c r="D132" s="385">
        <f>IF(ROW()-ROW(Amortization[[#Headers],[Opening Balance]])=1,LoanAmount,IF(Amortization[[#This Row],[Payment Date]]="",0,INDEX(Amortization[], ROW()-26,8)))</f>
        <v>331594.73200165876</v>
      </c>
      <c r="E132" s="387">
        <f>IF(ValuesEntered,IF(ROW()-ROW(Amortization[[#Headers],[Interest]])=1,-IPMT(InterestRate/12,1,DurationOfLoan-ROWS($C$26:C132)+1,Amortization[[#This Row],[Opening Balance]]),IFERROR(-IPMT(InterestRate/12,1,Amortization[[#This Row],['# Remaining]],D133),0)),0)</f>
        <v>1240.5430162776054</v>
      </c>
      <c r="F132" s="387">
        <f>IFERROR(IF(AND(ValuesEntered,Amortization[[#This Row],[Payment Date]]&lt;&gt;""),-PPMT(InterestRate/12,1,DurationOfLoan-ROWS($C$26:C132)+1,Amortization[[#This Row],[Opening Balance]]),""),0)</f>
        <v>783.26099429731357</v>
      </c>
      <c r="G132" s="387">
        <f>IF(Amortization[[#This Row],[Payment Date]]="",0,PropertyTaxAmount)</f>
        <v>333.33333333333331</v>
      </c>
      <c r="H132" s="388">
        <f>IF(Amortization[[#This Row],[Payment Date]]="",0,Amortization[[#This Row],[Interest]]+Amortization[[#This Row],[Principle]]+Amortization[[#This Row],[Property Tax]])</f>
        <v>2357.1373439082522</v>
      </c>
      <c r="I132" s="389">
        <f>IF(Amortization[[#This Row],[Payment Date]]="",0,Amortization[[#This Row],[Opening Balance]]-Amortization[[#This Row],[Principle]])</f>
        <v>330811.47100736143</v>
      </c>
      <c r="J132" s="396">
        <f>IF(Amortization[[#This Row],[Closing Balance]]&gt;0,LastRow-ROW(),0)</f>
        <v>253</v>
      </c>
      <c r="K132" s="194"/>
    </row>
    <row r="133" spans="1:11">
      <c r="A133" s="192"/>
      <c r="B133" s="410">
        <f>ROWS($B$4:B111)</f>
        <v>108</v>
      </c>
      <c r="C133" s="384">
        <f>IF(ValuesEntered,IF(Amortization[[#This Row],[Payment Period]]&lt;=DurationOfLoan,IF(ROW()-ROW(Amortization[[#Headers],[Payment Date]])=1,LoanStart,IF(I132&gt;0,EDATE(C132,1),"")),""),"")</f>
        <v>46296</v>
      </c>
      <c r="D133" s="385">
        <f>IF(ROW()-ROW(Amortization[[#Headers],[Opening Balance]])=1,LoanAmount,IF(Amortization[[#This Row],[Payment Date]]="",0,INDEX(Amortization[], ROW()-26,8)))</f>
        <v>330811.47100736143</v>
      </c>
      <c r="E133" s="387">
        <f>IF(ValuesEntered,IF(ROW()-ROW(Amortization[[#Headers],[Interest]])=1,-IPMT(InterestRate/12,1,DurationOfLoan-ROWS($C$26:C133)+1,Amortization[[#This Row],[Opening Balance]]),IFERROR(-IPMT(InterestRate/12,1,Amortization[[#This Row],['# Remaining]],D134),0)),0)</f>
        <v>1237.594772941258</v>
      </c>
      <c r="F133" s="387">
        <f>IFERROR(IF(AND(ValuesEntered,Amortization[[#This Row],[Payment Date]]&lt;&gt;""),-PPMT(InterestRate/12,1,DurationOfLoan-ROWS($C$26:C133)+1,Amortization[[#This Row],[Opening Balance]]),""),0)</f>
        <v>786.1982230259282</v>
      </c>
      <c r="G133" s="387">
        <f>IF(Amortization[[#This Row],[Payment Date]]="",0,PropertyTaxAmount)</f>
        <v>333.33333333333331</v>
      </c>
      <c r="H133" s="388">
        <f>IF(Amortization[[#This Row],[Payment Date]]="",0,Amortization[[#This Row],[Interest]]+Amortization[[#This Row],[Principle]]+Amortization[[#This Row],[Property Tax]])</f>
        <v>2357.1263293005195</v>
      </c>
      <c r="I133" s="389">
        <f>IF(Amortization[[#This Row],[Payment Date]]="",0,Amortization[[#This Row],[Opening Balance]]-Amortization[[#This Row],[Principle]])</f>
        <v>330025.27278433548</v>
      </c>
      <c r="J133" s="396">
        <f>IF(Amortization[[#This Row],[Closing Balance]]&gt;0,LastRow-ROW(),0)</f>
        <v>252</v>
      </c>
      <c r="K133" s="194"/>
    </row>
    <row r="134" spans="1:11">
      <c r="A134" s="192"/>
      <c r="B134" s="410">
        <f>ROWS($B$4:B112)</f>
        <v>109</v>
      </c>
      <c r="C134" s="384">
        <f>IF(ValuesEntered,IF(Amortization[[#This Row],[Payment Period]]&lt;=DurationOfLoan,IF(ROW()-ROW(Amortization[[#Headers],[Payment Date]])=1,LoanStart,IF(I133&gt;0,EDATE(C133,1),"")),""),"")</f>
        <v>46327</v>
      </c>
      <c r="D134" s="385">
        <f>IF(ROW()-ROW(Amortization[[#Headers],[Opening Balance]])=1,LoanAmount,IF(Amortization[[#This Row],[Payment Date]]="",0,INDEX(Amortization[], ROW()-26,8)))</f>
        <v>330025.27278433548</v>
      </c>
      <c r="E134" s="387">
        <f>IF(ValuesEntered,IF(ROW()-ROW(Amortization[[#Headers],[Interest]])=1,-IPMT(InterestRate/12,1,DurationOfLoan-ROWS($C$26:C134)+1,Amortization[[#This Row],[Opening Balance]]),IFERROR(-IPMT(InterestRate/12,1,Amortization[[#This Row],['# Remaining]],D135),0)),0)</f>
        <v>1234.6354736923995</v>
      </c>
      <c r="F134" s="387">
        <f>IFERROR(IF(AND(ValuesEntered,Amortization[[#This Row],[Payment Date]]&lt;&gt;""),-PPMT(InterestRate/12,1,DurationOfLoan-ROWS($C$26:C134)+1,Amortization[[#This Row],[Opening Balance]]),""),0)</f>
        <v>789.14646636227531</v>
      </c>
      <c r="G134" s="387">
        <f>IF(Amortization[[#This Row],[Payment Date]]="",0,PropertyTaxAmount)</f>
        <v>333.33333333333331</v>
      </c>
      <c r="H134" s="388">
        <f>IF(Amortization[[#This Row],[Payment Date]]="",0,Amortization[[#This Row],[Interest]]+Amortization[[#This Row],[Principle]]+Amortization[[#This Row],[Property Tax]])</f>
        <v>2357.1152733880081</v>
      </c>
      <c r="I134" s="389">
        <f>IF(Amortization[[#This Row],[Payment Date]]="",0,Amortization[[#This Row],[Opening Balance]]-Amortization[[#This Row],[Principle]])</f>
        <v>329236.12631797319</v>
      </c>
      <c r="J134" s="396">
        <f>IF(Amortization[[#This Row],[Closing Balance]]&gt;0,LastRow-ROW(),0)</f>
        <v>251</v>
      </c>
      <c r="K134" s="194"/>
    </row>
    <row r="135" spans="1:11">
      <c r="A135" s="192"/>
      <c r="B135" s="410">
        <f>ROWS($B$4:B113)</f>
        <v>110</v>
      </c>
      <c r="C135" s="384">
        <f>IF(ValuesEntered,IF(Amortization[[#This Row],[Payment Period]]&lt;=DurationOfLoan,IF(ROW()-ROW(Amortization[[#Headers],[Payment Date]])=1,LoanStart,IF(I134&gt;0,EDATE(C134,1),"")),""),"")</f>
        <v>46357</v>
      </c>
      <c r="D135" s="385">
        <f>IF(ROW()-ROW(Amortization[[#Headers],[Opening Balance]])=1,LoanAmount,IF(Amortization[[#This Row],[Payment Date]]="",0,INDEX(Amortization[], ROW()-26,8)))</f>
        <v>329236.12631797319</v>
      </c>
      <c r="E135" s="387">
        <f>IF(ValuesEntered,IF(ROW()-ROW(Amortization[[#Headers],[Interest]])=1,-IPMT(InterestRate/12,1,DurationOfLoan-ROWS($C$26:C135)+1,Amortization[[#This Row],[Opening Balance]]),IFERROR(-IPMT(InterestRate/12,1,Amortization[[#This Row],['# Remaining]],D136),0)),0)</f>
        <v>1231.6650770713577</v>
      </c>
      <c r="F135" s="387">
        <f>IFERROR(IF(AND(ValuesEntered,Amortization[[#This Row],[Payment Date]]&lt;&gt;""),-PPMT(InterestRate/12,1,DurationOfLoan-ROWS($C$26:C135)+1,Amortization[[#This Row],[Opening Balance]]),""),0)</f>
        <v>792.10576561113362</v>
      </c>
      <c r="G135" s="387">
        <f>IF(Amortization[[#This Row],[Payment Date]]="",0,PropertyTaxAmount)</f>
        <v>333.33333333333331</v>
      </c>
      <c r="H135" s="388">
        <f>IF(Amortization[[#This Row],[Payment Date]]="",0,Amortization[[#This Row],[Interest]]+Amortization[[#This Row],[Principle]]+Amortization[[#This Row],[Property Tax]])</f>
        <v>2357.1041760158246</v>
      </c>
      <c r="I135" s="389">
        <f>IF(Amortization[[#This Row],[Payment Date]]="",0,Amortization[[#This Row],[Opening Balance]]-Amortization[[#This Row],[Principle]])</f>
        <v>328444.02055236208</v>
      </c>
      <c r="J135" s="396">
        <f>IF(Amortization[[#This Row],[Closing Balance]]&gt;0,LastRow-ROW(),0)</f>
        <v>250</v>
      </c>
      <c r="K135" s="194"/>
    </row>
    <row r="136" spans="1:11">
      <c r="A136" s="192"/>
      <c r="B136" s="410">
        <f>ROWS($B$4:B114)</f>
        <v>111</v>
      </c>
      <c r="C136" s="384">
        <f>IF(ValuesEntered,IF(Amortization[[#This Row],[Payment Period]]&lt;=DurationOfLoan,IF(ROW()-ROW(Amortization[[#Headers],[Payment Date]])=1,LoanStart,IF(I135&gt;0,EDATE(C135,1),"")),""),"")</f>
        <v>46388</v>
      </c>
      <c r="D136" s="385">
        <f>IF(ROW()-ROW(Amortization[[#Headers],[Opening Balance]])=1,LoanAmount,IF(Amortization[[#This Row],[Payment Date]]="",0,INDEX(Amortization[], ROW()-26,8)))</f>
        <v>328444.02055236208</v>
      </c>
      <c r="E136" s="387">
        <f>IF(ValuesEntered,IF(ROW()-ROW(Amortization[[#Headers],[Interest]])=1,-IPMT(InterestRate/12,1,DurationOfLoan-ROWS($C$26:C136)+1,Amortization[[#This Row],[Opening Balance]]),IFERROR(-IPMT(InterestRate/12,1,Amortization[[#This Row],['# Remaining]],D137),0)),0)</f>
        <v>1228.683541462987</v>
      </c>
      <c r="F136" s="387">
        <f>IFERROR(IF(AND(ValuesEntered,Amortization[[#This Row],[Payment Date]]&lt;&gt;""),-PPMT(InterestRate/12,1,DurationOfLoan-ROWS($C$26:C136)+1,Amortization[[#This Row],[Opening Balance]]),""),0)</f>
        <v>795.07616223217519</v>
      </c>
      <c r="G136" s="387">
        <f>IF(Amortization[[#This Row],[Payment Date]]="",0,PropertyTaxAmount)</f>
        <v>333.33333333333331</v>
      </c>
      <c r="H136" s="388">
        <f>IF(Amortization[[#This Row],[Payment Date]]="",0,Amortization[[#This Row],[Interest]]+Amortization[[#This Row],[Principle]]+Amortization[[#This Row],[Property Tax]])</f>
        <v>2357.0930370284955</v>
      </c>
      <c r="I136" s="389">
        <f>IF(Amortization[[#This Row],[Payment Date]]="",0,Amortization[[#This Row],[Opening Balance]]-Amortization[[#This Row],[Principle]])</f>
        <v>327648.94439012988</v>
      </c>
      <c r="J136" s="396">
        <f>IF(Amortization[[#This Row],[Closing Balance]]&gt;0,LastRow-ROW(),0)</f>
        <v>249</v>
      </c>
      <c r="K136" s="194"/>
    </row>
    <row r="137" spans="1:11">
      <c r="A137" s="192"/>
      <c r="B137" s="410">
        <f>ROWS($B$4:B115)</f>
        <v>112</v>
      </c>
      <c r="C137" s="384">
        <f>IF(ValuesEntered,IF(Amortization[[#This Row],[Payment Period]]&lt;=DurationOfLoan,IF(ROW()-ROW(Amortization[[#Headers],[Payment Date]])=1,LoanStart,IF(I136&gt;0,EDATE(C136,1),"")),""),"")</f>
        <v>46419</v>
      </c>
      <c r="D137" s="385">
        <f>IF(ROW()-ROW(Amortization[[#Headers],[Opening Balance]])=1,LoanAmount,IF(Amortization[[#This Row],[Payment Date]]="",0,INDEX(Amortization[], ROW()-26,8)))</f>
        <v>327648.94439012988</v>
      </c>
      <c r="E137" s="387">
        <f>IF(ValuesEntered,IF(ROW()-ROW(Amortization[[#Headers],[Interest]])=1,-IPMT(InterestRate/12,1,DurationOfLoan-ROWS($C$26:C137)+1,Amortization[[#This Row],[Opening Balance]]),IFERROR(-IPMT(InterestRate/12,1,Amortization[[#This Row],['# Remaining]],D138),0)),0)</f>
        <v>1225.6908250960848</v>
      </c>
      <c r="F137" s="387">
        <f>IFERROR(IF(AND(ValuesEntered,Amortization[[#This Row],[Payment Date]]&lt;&gt;""),-PPMT(InterestRate/12,1,DurationOfLoan-ROWS($C$26:C137)+1,Amortization[[#This Row],[Opening Balance]]),""),0)</f>
        <v>798.05769784054587</v>
      </c>
      <c r="G137" s="387">
        <f>IF(Amortization[[#This Row],[Payment Date]]="",0,PropertyTaxAmount)</f>
        <v>333.33333333333331</v>
      </c>
      <c r="H137" s="388">
        <f>IF(Amortization[[#This Row],[Payment Date]]="",0,Amortization[[#This Row],[Interest]]+Amortization[[#This Row],[Principle]]+Amortization[[#This Row],[Property Tax]])</f>
        <v>2357.0818562699642</v>
      </c>
      <c r="I137" s="389">
        <f>IF(Amortization[[#This Row],[Payment Date]]="",0,Amortization[[#This Row],[Opening Balance]]-Amortization[[#This Row],[Principle]])</f>
        <v>326850.88669228932</v>
      </c>
      <c r="J137" s="396">
        <f>IF(Amortization[[#This Row],[Closing Balance]]&gt;0,LastRow-ROW(),0)</f>
        <v>248</v>
      </c>
      <c r="K137" s="194"/>
    </row>
    <row r="138" spans="1:11">
      <c r="A138" s="192"/>
      <c r="B138" s="410">
        <f>ROWS($B$4:B116)</f>
        <v>113</v>
      </c>
      <c r="C138" s="384">
        <f>IF(ValuesEntered,IF(Amortization[[#This Row],[Payment Period]]&lt;=DurationOfLoan,IF(ROW()-ROW(Amortization[[#Headers],[Payment Date]])=1,LoanStart,IF(I137&gt;0,EDATE(C137,1),"")),""),"")</f>
        <v>46447</v>
      </c>
      <c r="D138" s="385">
        <f>IF(ROW()-ROW(Amortization[[#Headers],[Opening Balance]])=1,LoanAmount,IF(Amortization[[#This Row],[Payment Date]]="",0,INDEX(Amortization[], ROW()-26,8)))</f>
        <v>326850.88669228932</v>
      </c>
      <c r="E138" s="387">
        <f>IF(ValuesEntered,IF(ROW()-ROW(Amortization[[#Headers],[Interest]])=1,-IPMT(InterestRate/12,1,DurationOfLoan-ROWS($C$26:C138)+1,Amortization[[#This Row],[Opening Balance]]),IFERROR(-IPMT(InterestRate/12,1,Amortization[[#This Row],['# Remaining]],D139),0)),0)</f>
        <v>1222.6868860428069</v>
      </c>
      <c r="F138" s="387">
        <f>IFERROR(IF(AND(ValuesEntered,Amortization[[#This Row],[Payment Date]]&lt;&gt;""),-PPMT(InterestRate/12,1,DurationOfLoan-ROWS($C$26:C138)+1,Amortization[[#This Row],[Opening Balance]]),""),0)</f>
        <v>801.05041420744806</v>
      </c>
      <c r="G138" s="387">
        <f>IF(Amortization[[#This Row],[Payment Date]]="",0,PropertyTaxAmount)</f>
        <v>333.33333333333331</v>
      </c>
      <c r="H138" s="388">
        <f>IF(Amortization[[#This Row],[Payment Date]]="",0,Amortization[[#This Row],[Interest]]+Amortization[[#This Row],[Principle]]+Amortization[[#This Row],[Property Tax]])</f>
        <v>2357.0706335835885</v>
      </c>
      <c r="I138" s="389">
        <f>IF(Amortization[[#This Row],[Payment Date]]="",0,Amortization[[#This Row],[Opening Balance]]-Amortization[[#This Row],[Principle]])</f>
        <v>326049.83627808187</v>
      </c>
      <c r="J138" s="396">
        <f>IF(Amortization[[#This Row],[Closing Balance]]&gt;0,LastRow-ROW(),0)</f>
        <v>247</v>
      </c>
      <c r="K138" s="194"/>
    </row>
    <row r="139" spans="1:11">
      <c r="A139" s="192"/>
      <c r="B139" s="410">
        <f>ROWS($B$4:B117)</f>
        <v>114</v>
      </c>
      <c r="C139" s="384">
        <f>IF(ValuesEntered,IF(Amortization[[#This Row],[Payment Period]]&lt;=DurationOfLoan,IF(ROW()-ROW(Amortization[[#Headers],[Payment Date]])=1,LoanStart,IF(I138&gt;0,EDATE(C138,1),"")),""),"")</f>
        <v>46478</v>
      </c>
      <c r="D139" s="385">
        <f>IF(ROW()-ROW(Amortization[[#Headers],[Opening Balance]])=1,LoanAmount,IF(Amortization[[#This Row],[Payment Date]]="",0,INDEX(Amortization[], ROW()-26,8)))</f>
        <v>326049.83627808187</v>
      </c>
      <c r="E139" s="387">
        <f>IF(ValuesEntered,IF(ROW()-ROW(Amortization[[#Headers],[Interest]])=1,-IPMT(InterestRate/12,1,DurationOfLoan-ROWS($C$26:C139)+1,Amortization[[#This Row],[Opening Balance]]),IFERROR(-IPMT(InterestRate/12,1,Amortization[[#This Row],['# Remaining]],D140),0)),0)</f>
        <v>1219.6716822180792</v>
      </c>
      <c r="F139" s="387">
        <f>IFERROR(IF(AND(ValuesEntered,Amortization[[#This Row],[Payment Date]]&lt;&gt;""),-PPMT(InterestRate/12,1,DurationOfLoan-ROWS($C$26:C139)+1,Amortization[[#This Row],[Opening Balance]]),""),0)</f>
        <v>804.0543532607262</v>
      </c>
      <c r="G139" s="387">
        <f>IF(Amortization[[#This Row],[Payment Date]]="",0,PropertyTaxAmount)</f>
        <v>333.33333333333331</v>
      </c>
      <c r="H139" s="388">
        <f>IF(Amortization[[#This Row],[Payment Date]]="",0,Amortization[[#This Row],[Interest]]+Amortization[[#This Row],[Principle]]+Amortization[[#This Row],[Property Tax]])</f>
        <v>2357.0593688121389</v>
      </c>
      <c r="I139" s="389">
        <f>IF(Amortization[[#This Row],[Payment Date]]="",0,Amortization[[#This Row],[Opening Balance]]-Amortization[[#This Row],[Principle]])</f>
        <v>325245.78192482115</v>
      </c>
      <c r="J139" s="396">
        <f>IF(Amortization[[#This Row],[Closing Balance]]&gt;0,LastRow-ROW(),0)</f>
        <v>246</v>
      </c>
      <c r="K139" s="194"/>
    </row>
    <row r="140" spans="1:11">
      <c r="A140" s="192"/>
      <c r="B140" s="410">
        <f>ROWS($B$4:B118)</f>
        <v>115</v>
      </c>
      <c r="C140" s="384">
        <f>IF(ValuesEntered,IF(Amortization[[#This Row],[Payment Period]]&lt;=DurationOfLoan,IF(ROW()-ROW(Amortization[[#Headers],[Payment Date]])=1,LoanStart,IF(I139&gt;0,EDATE(C139,1),"")),""),"")</f>
        <v>46508</v>
      </c>
      <c r="D140" s="385">
        <f>IF(ROW()-ROW(Amortization[[#Headers],[Opening Balance]])=1,LoanAmount,IF(Amortization[[#This Row],[Payment Date]]="",0,INDEX(Amortization[], ROW()-26,8)))</f>
        <v>325245.78192482115</v>
      </c>
      <c r="E140" s="387">
        <f>IF(ValuesEntered,IF(ROW()-ROW(Amortization[[#Headers],[Interest]])=1,-IPMT(InterestRate/12,1,DurationOfLoan-ROWS($C$26:C140)+1,Amortization[[#This Row],[Opening Balance]]),IFERROR(-IPMT(InterestRate/12,1,Amortization[[#This Row],['# Remaining]],D141),0)),0)</f>
        <v>1216.6451713790088</v>
      </c>
      <c r="F140" s="387">
        <f>IFERROR(IF(AND(ValuesEntered,Amortization[[#This Row],[Payment Date]]&lt;&gt;""),-PPMT(InterestRate/12,1,DurationOfLoan-ROWS($C$26:C140)+1,Amortization[[#This Row],[Opening Balance]]),""),0)</f>
        <v>807.06955708545388</v>
      </c>
      <c r="G140" s="387">
        <f>IF(Amortization[[#This Row],[Payment Date]]="",0,PropertyTaxAmount)</f>
        <v>333.33333333333331</v>
      </c>
      <c r="H140" s="388">
        <f>IF(Amortization[[#This Row],[Payment Date]]="",0,Amortization[[#This Row],[Interest]]+Amortization[[#This Row],[Principle]]+Amortization[[#This Row],[Property Tax]])</f>
        <v>2357.048061797796</v>
      </c>
      <c r="I140" s="389">
        <f>IF(Amortization[[#This Row],[Payment Date]]="",0,Amortization[[#This Row],[Opening Balance]]-Amortization[[#This Row],[Principle]])</f>
        <v>324438.71236773569</v>
      </c>
      <c r="J140" s="396">
        <f>IF(Amortization[[#This Row],[Closing Balance]]&gt;0,LastRow-ROW(),0)</f>
        <v>245</v>
      </c>
      <c r="K140" s="194"/>
    </row>
    <row r="141" spans="1:11">
      <c r="A141" s="192"/>
      <c r="B141" s="410">
        <f>ROWS($B$4:B119)</f>
        <v>116</v>
      </c>
      <c r="C141" s="384">
        <f>IF(ValuesEntered,IF(Amortization[[#This Row],[Payment Period]]&lt;=DurationOfLoan,IF(ROW()-ROW(Amortization[[#Headers],[Payment Date]])=1,LoanStart,IF(I140&gt;0,EDATE(C140,1),"")),""),"")</f>
        <v>46539</v>
      </c>
      <c r="D141" s="385">
        <f>IF(ROW()-ROW(Amortization[[#Headers],[Opening Balance]])=1,LoanAmount,IF(Amortization[[#This Row],[Payment Date]]="",0,INDEX(Amortization[], ROW()-26,8)))</f>
        <v>324438.71236773569</v>
      </c>
      <c r="E141" s="387">
        <f>IF(ValuesEntered,IF(ROW()-ROW(Amortization[[#Headers],[Interest]])=1,-IPMT(InterestRate/12,1,DurationOfLoan-ROWS($C$26:C141)+1,Amortization[[#This Row],[Opening Balance]]),IFERROR(-IPMT(InterestRate/12,1,Amortization[[#This Row],['# Remaining]],D142),0)),0)</f>
        <v>1213.6073111242918</v>
      </c>
      <c r="F141" s="387">
        <f>IFERROR(IF(AND(ValuesEntered,Amortization[[#This Row],[Payment Date]]&lt;&gt;""),-PPMT(InterestRate/12,1,DurationOfLoan-ROWS($C$26:C141)+1,Amortization[[#This Row],[Opening Balance]]),""),0)</f>
        <v>810.09606792452337</v>
      </c>
      <c r="G141" s="387">
        <f>IF(Amortization[[#This Row],[Payment Date]]="",0,PropertyTaxAmount)</f>
        <v>333.33333333333331</v>
      </c>
      <c r="H141" s="388">
        <f>IF(Amortization[[#This Row],[Payment Date]]="",0,Amortization[[#This Row],[Interest]]+Amortization[[#This Row],[Principle]]+Amortization[[#This Row],[Property Tax]])</f>
        <v>2357.0367123821484</v>
      </c>
      <c r="I141" s="389">
        <f>IF(Amortization[[#This Row],[Payment Date]]="",0,Amortization[[#This Row],[Opening Balance]]-Amortization[[#This Row],[Principle]])</f>
        <v>323628.61629981117</v>
      </c>
      <c r="J141" s="396">
        <f>IF(Amortization[[#This Row],[Closing Balance]]&gt;0,LastRow-ROW(),0)</f>
        <v>244</v>
      </c>
      <c r="K141" s="194"/>
    </row>
    <row r="142" spans="1:11">
      <c r="A142" s="192"/>
      <c r="B142" s="410">
        <f>ROWS($B$4:B120)</f>
        <v>117</v>
      </c>
      <c r="C142" s="384">
        <f>IF(ValuesEntered,IF(Amortization[[#This Row],[Payment Period]]&lt;=DurationOfLoan,IF(ROW()-ROW(Amortization[[#Headers],[Payment Date]])=1,LoanStart,IF(I141&gt;0,EDATE(C141,1),"")),""),"")</f>
        <v>46569</v>
      </c>
      <c r="D142" s="385">
        <f>IF(ROW()-ROW(Amortization[[#Headers],[Opening Balance]])=1,LoanAmount,IF(Amortization[[#This Row],[Payment Date]]="",0,INDEX(Amortization[], ROW()-26,8)))</f>
        <v>323628.61629981117</v>
      </c>
      <c r="E142" s="387">
        <f>IF(ValuesEntered,IF(ROW()-ROW(Amortization[[#Headers],[Interest]])=1,-IPMT(InterestRate/12,1,DurationOfLoan-ROWS($C$26:C142)+1,Amortization[[#This Row],[Opening Balance]]),IFERROR(-IPMT(InterestRate/12,1,Amortization[[#This Row],['# Remaining]],D143),0)),0)</f>
        <v>1210.5580588936198</v>
      </c>
      <c r="F142" s="387">
        <f>IFERROR(IF(AND(ValuesEntered,Amortization[[#This Row],[Payment Date]]&lt;&gt;""),-PPMT(InterestRate/12,1,DurationOfLoan-ROWS($C$26:C142)+1,Amortization[[#This Row],[Opening Balance]]),""),0)</f>
        <v>813.13392817924091</v>
      </c>
      <c r="G142" s="387">
        <f>IF(Amortization[[#This Row],[Payment Date]]="",0,PropertyTaxAmount)</f>
        <v>333.33333333333331</v>
      </c>
      <c r="H142" s="388">
        <f>IF(Amortization[[#This Row],[Payment Date]]="",0,Amortization[[#This Row],[Interest]]+Amortization[[#This Row],[Principle]]+Amortization[[#This Row],[Property Tax]])</f>
        <v>2357.0253204061942</v>
      </c>
      <c r="I142" s="389">
        <f>IF(Amortization[[#This Row],[Payment Date]]="",0,Amortization[[#This Row],[Opening Balance]]-Amortization[[#This Row],[Principle]])</f>
        <v>322815.48237163195</v>
      </c>
      <c r="J142" s="396">
        <f>IF(Amortization[[#This Row],[Closing Balance]]&gt;0,LastRow-ROW(),0)</f>
        <v>243</v>
      </c>
      <c r="K142" s="194"/>
    </row>
    <row r="143" spans="1:11">
      <c r="A143" s="192"/>
      <c r="B143" s="410">
        <f>ROWS($B$4:B121)</f>
        <v>118</v>
      </c>
      <c r="C143" s="384">
        <f>IF(ValuesEntered,IF(Amortization[[#This Row],[Payment Period]]&lt;=DurationOfLoan,IF(ROW()-ROW(Amortization[[#Headers],[Payment Date]])=1,LoanStart,IF(I142&gt;0,EDATE(C142,1),"")),""),"")</f>
        <v>46600</v>
      </c>
      <c r="D143" s="385">
        <f>IF(ROW()-ROW(Amortization[[#Headers],[Opening Balance]])=1,LoanAmount,IF(Amortization[[#This Row],[Payment Date]]="",0,INDEX(Amortization[], ROW()-26,8)))</f>
        <v>322815.48237163195</v>
      </c>
      <c r="E143" s="387">
        <f>IF(ValuesEntered,IF(ROW()-ROW(Amortization[[#Headers],[Interest]])=1,-IPMT(InterestRate/12,1,DurationOfLoan-ROWS($C$26:C143)+1,Amortization[[#This Row],[Opening Balance]]),IFERROR(-IPMT(InterestRate/12,1,Amortization[[#This Row],['# Remaining]],D144),0)),0)</f>
        <v>1207.4973719670827</v>
      </c>
      <c r="F143" s="387">
        <f>IFERROR(IF(AND(ValuesEntered,Amortization[[#This Row],[Payment Date]]&lt;&gt;""),-PPMT(InterestRate/12,1,DurationOfLoan-ROWS($C$26:C143)+1,Amortization[[#This Row],[Opening Balance]]),""),0)</f>
        <v>816.18318040991244</v>
      </c>
      <c r="G143" s="387">
        <f>IF(Amortization[[#This Row],[Payment Date]]="",0,PropertyTaxAmount)</f>
        <v>333.33333333333331</v>
      </c>
      <c r="H143" s="388">
        <f>IF(Amortization[[#This Row],[Payment Date]]="",0,Amortization[[#This Row],[Interest]]+Amortization[[#This Row],[Principle]]+Amortization[[#This Row],[Property Tax]])</f>
        <v>2357.0138857103284</v>
      </c>
      <c r="I143" s="389">
        <f>IF(Amortization[[#This Row],[Payment Date]]="",0,Amortization[[#This Row],[Opening Balance]]-Amortization[[#This Row],[Principle]])</f>
        <v>321999.29919122206</v>
      </c>
      <c r="J143" s="396">
        <f>IF(Amortization[[#This Row],[Closing Balance]]&gt;0,LastRow-ROW(),0)</f>
        <v>242</v>
      </c>
      <c r="K143" s="194"/>
    </row>
    <row r="144" spans="1:11">
      <c r="A144" s="192"/>
      <c r="B144" s="410">
        <f>ROWS($B$4:B122)</f>
        <v>119</v>
      </c>
      <c r="C144" s="384">
        <f>IF(ValuesEntered,IF(Amortization[[#This Row],[Payment Period]]&lt;=DurationOfLoan,IF(ROW()-ROW(Amortization[[#Headers],[Payment Date]])=1,LoanStart,IF(I143&gt;0,EDATE(C143,1),"")),""),"")</f>
        <v>46631</v>
      </c>
      <c r="D144" s="385">
        <f>IF(ROW()-ROW(Amortization[[#Headers],[Opening Balance]])=1,LoanAmount,IF(Amortization[[#This Row],[Payment Date]]="",0,INDEX(Amortization[], ROW()-26,8)))</f>
        <v>321999.29919122206</v>
      </c>
      <c r="E144" s="387">
        <f>IF(ValuesEntered,IF(ROW()-ROW(Amortization[[#Headers],[Interest]])=1,-IPMT(InterestRate/12,1,DurationOfLoan-ROWS($C$26:C144)+1,Amortization[[#This Row],[Opening Balance]]),IFERROR(-IPMT(InterestRate/12,1,Amortization[[#This Row],['# Remaining]],D145),0)),0)</f>
        <v>1204.425207464571</v>
      </c>
      <c r="F144" s="387">
        <f>IFERROR(IF(AND(ValuesEntered,Amortization[[#This Row],[Payment Date]]&lt;&gt;""),-PPMT(InterestRate/12,1,DurationOfLoan-ROWS($C$26:C144)+1,Amortization[[#This Row],[Opening Balance]]),""),0)</f>
        <v>819.24386733644997</v>
      </c>
      <c r="G144" s="387">
        <f>IF(Amortization[[#This Row],[Payment Date]]="",0,PropertyTaxAmount)</f>
        <v>333.33333333333331</v>
      </c>
      <c r="H144" s="388">
        <f>IF(Amortization[[#This Row],[Payment Date]]="",0,Amortization[[#This Row],[Interest]]+Amortization[[#This Row],[Principle]]+Amortization[[#This Row],[Property Tax]])</f>
        <v>2357.0024081343545</v>
      </c>
      <c r="I144" s="389">
        <f>IF(Amortization[[#This Row],[Payment Date]]="",0,Amortization[[#This Row],[Opening Balance]]-Amortization[[#This Row],[Principle]])</f>
        <v>321180.05532388564</v>
      </c>
      <c r="J144" s="396">
        <f>IF(Amortization[[#This Row],[Closing Balance]]&gt;0,LastRow-ROW(),0)</f>
        <v>241</v>
      </c>
      <c r="K144" s="194"/>
    </row>
    <row r="145" spans="1:11">
      <c r="A145" s="192"/>
      <c r="B145" s="410">
        <f>ROWS($B$4:B123)</f>
        <v>120</v>
      </c>
      <c r="C145" s="384">
        <f>IF(ValuesEntered,IF(Amortization[[#This Row],[Payment Period]]&lt;=DurationOfLoan,IF(ROW()-ROW(Amortization[[#Headers],[Payment Date]])=1,LoanStart,IF(I144&gt;0,EDATE(C144,1),"")),""),"")</f>
        <v>46661</v>
      </c>
      <c r="D145" s="385">
        <f>IF(ROW()-ROW(Amortization[[#Headers],[Opening Balance]])=1,LoanAmount,IF(Amortization[[#This Row],[Payment Date]]="",0,INDEX(Amortization[], ROW()-26,8)))</f>
        <v>321180.05532388564</v>
      </c>
      <c r="E145" s="387">
        <f>IF(ValuesEntered,IF(ROW()-ROW(Amortization[[#Headers],[Interest]])=1,-IPMT(InterestRate/12,1,DurationOfLoan-ROWS($C$26:C145)+1,Amortization[[#This Row],[Opening Balance]]),IFERROR(-IPMT(InterestRate/12,1,Amortization[[#This Row],['# Remaining]],D146),0)),0)</f>
        <v>1201.341522345175</v>
      </c>
      <c r="F145" s="387">
        <f>IFERROR(IF(AND(ValuesEntered,Amortization[[#This Row],[Payment Date]]&lt;&gt;""),-PPMT(InterestRate/12,1,DurationOfLoan-ROWS($C$26:C145)+1,Amortization[[#This Row],[Opening Balance]]),""),0)</f>
        <v>822.31603183896164</v>
      </c>
      <c r="G145" s="387">
        <f>IF(Amortization[[#This Row],[Payment Date]]="",0,PropertyTaxAmount)</f>
        <v>333.33333333333331</v>
      </c>
      <c r="H145" s="388">
        <f>IF(Amortization[[#This Row],[Payment Date]]="",0,Amortization[[#This Row],[Interest]]+Amortization[[#This Row],[Principle]]+Amortization[[#This Row],[Property Tax]])</f>
        <v>2356.9908875174701</v>
      </c>
      <c r="I145" s="389">
        <f>IF(Amortization[[#This Row],[Payment Date]]="",0,Amortization[[#This Row],[Opening Balance]]-Amortization[[#This Row],[Principle]])</f>
        <v>320357.7392920467</v>
      </c>
      <c r="J145" s="396">
        <f>IF(Amortization[[#This Row],[Closing Balance]]&gt;0,LastRow-ROW(),0)</f>
        <v>240</v>
      </c>
      <c r="K145" s="194"/>
    </row>
    <row r="146" spans="1:11">
      <c r="A146" s="192"/>
      <c r="B146" s="410">
        <f>ROWS($B$4:B124)</f>
        <v>121</v>
      </c>
      <c r="C146" s="384">
        <f>IF(ValuesEntered,IF(Amortization[[#This Row],[Payment Period]]&lt;=DurationOfLoan,IF(ROW()-ROW(Amortization[[#Headers],[Payment Date]])=1,LoanStart,IF(I145&gt;0,EDATE(C145,1),"")),""),"")</f>
        <v>46692</v>
      </c>
      <c r="D146" s="385">
        <f>IF(ROW()-ROW(Amortization[[#Headers],[Opening Balance]])=1,LoanAmount,IF(Amortization[[#This Row],[Payment Date]]="",0,INDEX(Amortization[], ROW()-26,8)))</f>
        <v>320357.7392920467</v>
      </c>
      <c r="E146" s="387">
        <f>IF(ValuesEntered,IF(ROW()-ROW(Amortization[[#Headers],[Interest]])=1,-IPMT(InterestRate/12,1,DurationOfLoan-ROWS($C$26:C146)+1,Amortization[[#This Row],[Opening Balance]]),IFERROR(-IPMT(InterestRate/12,1,Amortization[[#This Row],['# Remaining]],D147),0)),0)</f>
        <v>1198.2462734065812</v>
      </c>
      <c r="F146" s="387">
        <f>IFERROR(IF(AND(ValuesEntered,Amortization[[#This Row],[Payment Date]]&lt;&gt;""),-PPMT(InterestRate/12,1,DurationOfLoan-ROWS($C$26:C146)+1,Amortization[[#This Row],[Opening Balance]]),""),0)</f>
        <v>825.39971695835743</v>
      </c>
      <c r="G146" s="387">
        <f>IF(Amortization[[#This Row],[Payment Date]]="",0,PropertyTaxAmount)</f>
        <v>333.33333333333331</v>
      </c>
      <c r="H146" s="388">
        <f>IF(Amortization[[#This Row],[Payment Date]]="",0,Amortization[[#This Row],[Interest]]+Amortization[[#This Row],[Principle]]+Amortization[[#This Row],[Property Tax]])</f>
        <v>2356.9793236982719</v>
      </c>
      <c r="I146" s="389">
        <f>IF(Amortization[[#This Row],[Payment Date]]="",0,Amortization[[#This Row],[Opening Balance]]-Amortization[[#This Row],[Principle]])</f>
        <v>319532.33957508835</v>
      </c>
      <c r="J146" s="396">
        <f>IF(Amortization[[#This Row],[Closing Balance]]&gt;0,LastRow-ROW(),0)</f>
        <v>239</v>
      </c>
      <c r="K146" s="194"/>
    </row>
    <row r="147" spans="1:11">
      <c r="A147" s="192"/>
      <c r="B147" s="410">
        <f>ROWS($B$4:B125)</f>
        <v>122</v>
      </c>
      <c r="C147" s="384">
        <f>IF(ValuesEntered,IF(Amortization[[#This Row],[Payment Period]]&lt;=DurationOfLoan,IF(ROW()-ROW(Amortization[[#Headers],[Payment Date]])=1,LoanStart,IF(I146&gt;0,EDATE(C146,1),"")),""),"")</f>
        <v>46722</v>
      </c>
      <c r="D147" s="385">
        <f>IF(ROW()-ROW(Amortization[[#Headers],[Opening Balance]])=1,LoanAmount,IF(Amortization[[#This Row],[Payment Date]]="",0,INDEX(Amortization[], ROW()-26,8)))</f>
        <v>319532.33957508835</v>
      </c>
      <c r="E147" s="387">
        <f>IF(ValuesEntered,IF(ROW()-ROW(Amortization[[#Headers],[Interest]])=1,-IPMT(InterestRate/12,1,DurationOfLoan-ROWS($C$26:C147)+1,Amortization[[#This Row],[Opening Balance]]),IFERROR(-IPMT(InterestRate/12,1,Amortization[[#This Row],['# Remaining]],D148),0)),0)</f>
        <v>1195.1394172844678</v>
      </c>
      <c r="F147" s="387">
        <f>IFERROR(IF(AND(ValuesEntered,Amortization[[#This Row],[Payment Date]]&lt;&gt;""),-PPMT(InterestRate/12,1,DurationOfLoan-ROWS($C$26:C147)+1,Amortization[[#This Row],[Opening Balance]]),""),0)</f>
        <v>828.49496589695173</v>
      </c>
      <c r="G147" s="387">
        <f>IF(Amortization[[#This Row],[Payment Date]]="",0,PropertyTaxAmount)</f>
        <v>333.33333333333331</v>
      </c>
      <c r="H147" s="388">
        <f>IF(Amortization[[#This Row],[Payment Date]]="",0,Amortization[[#This Row],[Interest]]+Amortization[[#This Row],[Principle]]+Amortization[[#This Row],[Property Tax]])</f>
        <v>2356.9677165147527</v>
      </c>
      <c r="I147" s="389">
        <f>IF(Amortization[[#This Row],[Payment Date]]="",0,Amortization[[#This Row],[Opening Balance]]-Amortization[[#This Row],[Principle]])</f>
        <v>318703.84460919141</v>
      </c>
      <c r="J147" s="396">
        <f>IF(Amortization[[#This Row],[Closing Balance]]&gt;0,LastRow-ROW(),0)</f>
        <v>238</v>
      </c>
      <c r="K147" s="194"/>
    </row>
    <row r="148" spans="1:11">
      <c r="A148" s="192"/>
      <c r="B148" s="410">
        <f>ROWS($B$4:B126)</f>
        <v>123</v>
      </c>
      <c r="C148" s="384">
        <f>IF(ValuesEntered,IF(Amortization[[#This Row],[Payment Period]]&lt;=DurationOfLoan,IF(ROW()-ROW(Amortization[[#Headers],[Payment Date]])=1,LoanStart,IF(I147&gt;0,EDATE(C147,1),"")),""),"")</f>
        <v>46753</v>
      </c>
      <c r="D148" s="385">
        <f>IF(ROW()-ROW(Amortization[[#Headers],[Opening Balance]])=1,LoanAmount,IF(Amortization[[#This Row],[Payment Date]]="",0,INDEX(Amortization[], ROW()-26,8)))</f>
        <v>318703.84460919141</v>
      </c>
      <c r="E148" s="387">
        <f>IF(ValuesEntered,IF(ROW()-ROW(Amortization[[#Headers],[Interest]])=1,-IPMT(InterestRate/12,1,DurationOfLoan-ROWS($C$26:C148)+1,Amortization[[#This Row],[Opening Balance]]),IFERROR(-IPMT(InterestRate/12,1,Amortization[[#This Row],['# Remaining]],D149),0)),0)</f>
        <v>1192.020910451896</v>
      </c>
      <c r="F148" s="387">
        <f>IFERROR(IF(AND(ValuesEntered,Amortization[[#This Row],[Payment Date]]&lt;&gt;""),-PPMT(InterestRate/12,1,DurationOfLoan-ROWS($C$26:C148)+1,Amortization[[#This Row],[Opening Balance]]),""),0)</f>
        <v>831.60182201906468</v>
      </c>
      <c r="G148" s="387">
        <f>IF(Amortization[[#This Row],[Payment Date]]="",0,PropertyTaxAmount)</f>
        <v>333.33333333333331</v>
      </c>
      <c r="H148" s="388">
        <f>IF(Amortization[[#This Row],[Payment Date]]="",0,Amortization[[#This Row],[Interest]]+Amortization[[#This Row],[Principle]]+Amortization[[#This Row],[Property Tax]])</f>
        <v>2356.9560658042942</v>
      </c>
      <c r="I148" s="389">
        <f>IF(Amortization[[#This Row],[Payment Date]]="",0,Amortization[[#This Row],[Opening Balance]]-Amortization[[#This Row],[Principle]])</f>
        <v>317872.24278717232</v>
      </c>
      <c r="J148" s="396">
        <f>IF(Amortization[[#This Row],[Closing Balance]]&gt;0,LastRow-ROW(),0)</f>
        <v>237</v>
      </c>
      <c r="K148" s="194"/>
    </row>
    <row r="149" spans="1:11">
      <c r="A149" s="192"/>
      <c r="B149" s="410">
        <f>ROWS($B$4:B127)</f>
        <v>124</v>
      </c>
      <c r="C149" s="384">
        <f>IF(ValuesEntered,IF(Amortization[[#This Row],[Payment Period]]&lt;=DurationOfLoan,IF(ROW()-ROW(Amortization[[#Headers],[Payment Date]])=1,LoanStart,IF(I148&gt;0,EDATE(C148,1),"")),""),"")</f>
        <v>46784</v>
      </c>
      <c r="D149" s="385">
        <f>IF(ROW()-ROW(Amortization[[#Headers],[Opening Balance]])=1,LoanAmount,IF(Amortization[[#This Row],[Payment Date]]="",0,INDEX(Amortization[], ROW()-26,8)))</f>
        <v>317872.24278717232</v>
      </c>
      <c r="E149" s="387">
        <f>IF(ValuesEntered,IF(ROW()-ROW(Amortization[[#Headers],[Interest]])=1,-IPMT(InterestRate/12,1,DurationOfLoan-ROWS($C$26:C149)+1,Amortization[[#This Row],[Opening Balance]]),IFERROR(-IPMT(InterestRate/12,1,Amortization[[#This Row],['# Remaining]],D150),0)),0)</f>
        <v>1188.8907092187023</v>
      </c>
      <c r="F149" s="387">
        <f>IFERROR(IF(AND(ValuesEntered,Amortization[[#This Row],[Payment Date]]&lt;&gt;""),-PPMT(InterestRate/12,1,DurationOfLoan-ROWS($C$26:C149)+1,Amortization[[#This Row],[Opening Balance]]),""),0)</f>
        <v>834.72032885163594</v>
      </c>
      <c r="G149" s="387">
        <f>IF(Amortization[[#This Row],[Payment Date]]="",0,PropertyTaxAmount)</f>
        <v>333.33333333333331</v>
      </c>
      <c r="H149" s="388">
        <f>IF(Amortization[[#This Row],[Payment Date]]="",0,Amortization[[#This Row],[Interest]]+Amortization[[#This Row],[Principle]]+Amortization[[#This Row],[Property Tax]])</f>
        <v>2356.9443714036715</v>
      </c>
      <c r="I149" s="389">
        <f>IF(Amortization[[#This Row],[Payment Date]]="",0,Amortization[[#This Row],[Opening Balance]]-Amortization[[#This Row],[Principle]])</f>
        <v>317037.52245832066</v>
      </c>
      <c r="J149" s="396">
        <f>IF(Amortization[[#This Row],[Closing Balance]]&gt;0,LastRow-ROW(),0)</f>
        <v>236</v>
      </c>
      <c r="K149" s="194"/>
    </row>
    <row r="150" spans="1:11">
      <c r="A150" s="192"/>
      <c r="B150" s="410">
        <f>ROWS($B$4:B128)</f>
        <v>125</v>
      </c>
      <c r="C150" s="384">
        <f>IF(ValuesEntered,IF(Amortization[[#This Row],[Payment Period]]&lt;=DurationOfLoan,IF(ROW()-ROW(Amortization[[#Headers],[Payment Date]])=1,LoanStart,IF(I149&gt;0,EDATE(C149,1),"")),""),"")</f>
        <v>46813</v>
      </c>
      <c r="D150" s="385">
        <f>IF(ROW()-ROW(Amortization[[#Headers],[Opening Balance]])=1,LoanAmount,IF(Amortization[[#This Row],[Payment Date]]="",0,INDEX(Amortization[], ROW()-26,8)))</f>
        <v>317037.52245832066</v>
      </c>
      <c r="E150" s="387">
        <f>IF(ValuesEntered,IF(ROW()-ROW(Amortization[[#Headers],[Interest]])=1,-IPMT(InterestRate/12,1,DurationOfLoan-ROWS($C$26:C150)+1,Amortization[[#This Row],[Opening Balance]]),IFERROR(-IPMT(InterestRate/12,1,Amortization[[#This Row],['# Remaining]],D151),0)),0)</f>
        <v>1185.7487697308843</v>
      </c>
      <c r="F150" s="387">
        <f>IFERROR(IF(AND(ValuesEntered,Amortization[[#This Row],[Payment Date]]&lt;&gt;""),-PPMT(InterestRate/12,1,DurationOfLoan-ROWS($C$26:C150)+1,Amortization[[#This Row],[Opening Balance]]),""),0)</f>
        <v>837.85053008482987</v>
      </c>
      <c r="G150" s="387">
        <f>IF(Amortization[[#This Row],[Payment Date]]="",0,PropertyTaxAmount)</f>
        <v>333.33333333333331</v>
      </c>
      <c r="H150" s="388">
        <f>IF(Amortization[[#This Row],[Payment Date]]="",0,Amortization[[#This Row],[Interest]]+Amortization[[#This Row],[Principle]]+Amortization[[#This Row],[Property Tax]])</f>
        <v>2356.9326331490474</v>
      </c>
      <c r="I150" s="389">
        <f>IF(Amortization[[#This Row],[Payment Date]]="",0,Amortization[[#This Row],[Opening Balance]]-Amortization[[#This Row],[Principle]])</f>
        <v>316199.67192823585</v>
      </c>
      <c r="J150" s="396">
        <f>IF(Amortization[[#This Row],[Closing Balance]]&gt;0,LastRow-ROW(),0)</f>
        <v>235</v>
      </c>
      <c r="K150" s="194"/>
    </row>
    <row r="151" spans="1:11">
      <c r="A151" s="192"/>
      <c r="B151" s="410">
        <f>ROWS($B$4:B129)</f>
        <v>126</v>
      </c>
      <c r="C151" s="384">
        <f>IF(ValuesEntered,IF(Amortization[[#This Row],[Payment Period]]&lt;=DurationOfLoan,IF(ROW()-ROW(Amortization[[#Headers],[Payment Date]])=1,LoanStart,IF(I150&gt;0,EDATE(C150,1),"")),""),"")</f>
        <v>46844</v>
      </c>
      <c r="D151" s="385">
        <f>IF(ROW()-ROW(Amortization[[#Headers],[Opening Balance]])=1,LoanAmount,IF(Amortization[[#This Row],[Payment Date]]="",0,INDEX(Amortization[], ROW()-26,8)))</f>
        <v>316199.67192823585</v>
      </c>
      <c r="E151" s="387">
        <f>IF(ValuesEntered,IF(ROW()-ROW(Amortization[[#Headers],[Interest]])=1,-IPMT(InterestRate/12,1,DurationOfLoan-ROWS($C$26:C151)+1,Amortization[[#This Row],[Opening Balance]]),IFERROR(-IPMT(InterestRate/12,1,Amortization[[#This Row],['# Remaining]],D152),0)),0)</f>
        <v>1182.595047969987</v>
      </c>
      <c r="F151" s="387">
        <f>IFERROR(IF(AND(ValuesEntered,Amortization[[#This Row],[Payment Date]]&lt;&gt;""),-PPMT(InterestRate/12,1,DurationOfLoan-ROWS($C$26:C151)+1,Amortization[[#This Row],[Opening Balance]]),""),0)</f>
        <v>840.99246957264791</v>
      </c>
      <c r="G151" s="387">
        <f>IF(Amortization[[#This Row],[Payment Date]]="",0,PropertyTaxAmount)</f>
        <v>333.33333333333331</v>
      </c>
      <c r="H151" s="388">
        <f>IF(Amortization[[#This Row],[Payment Date]]="",0,Amortization[[#This Row],[Interest]]+Amortization[[#This Row],[Principle]]+Amortization[[#This Row],[Property Tax]])</f>
        <v>2356.9208508759684</v>
      </c>
      <c r="I151" s="389">
        <f>IF(Amortization[[#This Row],[Payment Date]]="",0,Amortization[[#This Row],[Opening Balance]]-Amortization[[#This Row],[Principle]])</f>
        <v>315358.67945866322</v>
      </c>
      <c r="J151" s="396">
        <f>IF(Amortization[[#This Row],[Closing Balance]]&gt;0,LastRow-ROW(),0)</f>
        <v>234</v>
      </c>
      <c r="K151" s="194"/>
    </row>
    <row r="152" spans="1:11">
      <c r="A152" s="192"/>
      <c r="B152" s="410">
        <f>ROWS($B$4:B130)</f>
        <v>127</v>
      </c>
      <c r="C152" s="384">
        <f>IF(ValuesEntered,IF(Amortization[[#This Row],[Payment Period]]&lt;=DurationOfLoan,IF(ROW()-ROW(Amortization[[#Headers],[Payment Date]])=1,LoanStart,IF(I151&gt;0,EDATE(C151,1),"")),""),"")</f>
        <v>46874</v>
      </c>
      <c r="D152" s="385">
        <f>IF(ROW()-ROW(Amortization[[#Headers],[Opening Balance]])=1,LoanAmount,IF(Amortization[[#This Row],[Payment Date]]="",0,INDEX(Amortization[], ROW()-26,8)))</f>
        <v>315358.67945866322</v>
      </c>
      <c r="E152" s="387">
        <f>IF(ValuesEntered,IF(ROW()-ROW(Amortization[[#Headers],[Interest]])=1,-IPMT(InterestRate/12,1,DurationOfLoan-ROWS($C$26:C152)+1,Amortization[[#This Row],[Opening Balance]]),IFERROR(-IPMT(InterestRate/12,1,Amortization[[#This Row],['# Remaining]],D153),0)),0)</f>
        <v>1179.4294997524862</v>
      </c>
      <c r="F152" s="387">
        <f>IFERROR(IF(AND(ValuesEntered,Amortization[[#This Row],[Payment Date]]&lt;&gt;""),-PPMT(InterestRate/12,1,DurationOfLoan-ROWS($C$26:C152)+1,Amortization[[#This Row],[Opening Balance]]),""),0)</f>
        <v>844.14619133354518</v>
      </c>
      <c r="G152" s="387">
        <f>IF(Amortization[[#This Row],[Payment Date]]="",0,PropertyTaxAmount)</f>
        <v>333.33333333333331</v>
      </c>
      <c r="H152" s="388">
        <f>IF(Amortization[[#This Row],[Payment Date]]="",0,Amortization[[#This Row],[Interest]]+Amortization[[#This Row],[Principle]]+Amortization[[#This Row],[Property Tax]])</f>
        <v>2356.9090244193649</v>
      </c>
      <c r="I152" s="389">
        <f>IF(Amortization[[#This Row],[Payment Date]]="",0,Amortization[[#This Row],[Opening Balance]]-Amortization[[#This Row],[Principle]])</f>
        <v>314514.53326732968</v>
      </c>
      <c r="J152" s="396">
        <f>IF(Amortization[[#This Row],[Closing Balance]]&gt;0,LastRow-ROW(),0)</f>
        <v>233</v>
      </c>
      <c r="K152" s="194"/>
    </row>
    <row r="153" spans="1:11">
      <c r="A153" s="192"/>
      <c r="B153" s="410">
        <f>ROWS($B$4:B131)</f>
        <v>128</v>
      </c>
      <c r="C153" s="384">
        <f>IF(ValuesEntered,IF(Amortization[[#This Row],[Payment Period]]&lt;=DurationOfLoan,IF(ROW()-ROW(Amortization[[#Headers],[Payment Date]])=1,LoanStart,IF(I152&gt;0,EDATE(C152,1),"")),""),"")</f>
        <v>46905</v>
      </c>
      <c r="D153" s="385">
        <f>IF(ROW()-ROW(Amortization[[#Headers],[Opening Balance]])=1,LoanAmount,IF(Amortization[[#This Row],[Payment Date]]="",0,INDEX(Amortization[], ROW()-26,8)))</f>
        <v>314514.53326732968</v>
      </c>
      <c r="E153" s="387">
        <f>IF(ValuesEntered,IF(ROW()-ROW(Amortization[[#Headers],[Interest]])=1,-IPMT(InterestRate/12,1,DurationOfLoan-ROWS($C$26:C153)+1,Amortization[[#This Row],[Opening Balance]]),IFERROR(-IPMT(InterestRate/12,1,Amortization[[#This Row],['# Remaining]],D154),0)),0)</f>
        <v>1176.2520807291698</v>
      </c>
      <c r="F153" s="387">
        <f>IFERROR(IF(AND(ValuesEntered,Amortization[[#This Row],[Payment Date]]&lt;&gt;""),-PPMT(InterestRate/12,1,DurationOfLoan-ROWS($C$26:C153)+1,Amortization[[#This Row],[Opening Balance]]),""),0)</f>
        <v>847.31173955104578</v>
      </c>
      <c r="G153" s="387">
        <f>IF(Amortization[[#This Row],[Payment Date]]="",0,PropertyTaxAmount)</f>
        <v>333.33333333333331</v>
      </c>
      <c r="H153" s="388">
        <f>IF(Amortization[[#This Row],[Payment Date]]="",0,Amortization[[#This Row],[Interest]]+Amortization[[#This Row],[Principle]]+Amortization[[#This Row],[Property Tax]])</f>
        <v>2356.8971536135491</v>
      </c>
      <c r="I153" s="389">
        <f>IF(Amortization[[#This Row],[Payment Date]]="",0,Amortization[[#This Row],[Opening Balance]]-Amortization[[#This Row],[Principle]])</f>
        <v>313667.22152777866</v>
      </c>
      <c r="J153" s="396">
        <f>IF(Amortization[[#This Row],[Closing Balance]]&gt;0,LastRow-ROW(),0)</f>
        <v>232</v>
      </c>
      <c r="K153" s="194"/>
    </row>
    <row r="154" spans="1:11">
      <c r="A154" s="192"/>
      <c r="B154" s="410">
        <f>ROWS($B$4:B132)</f>
        <v>129</v>
      </c>
      <c r="C154" s="384">
        <f>IF(ValuesEntered,IF(Amortization[[#This Row],[Payment Period]]&lt;=DurationOfLoan,IF(ROW()-ROW(Amortization[[#Headers],[Payment Date]])=1,LoanStart,IF(I153&gt;0,EDATE(C153,1),"")),""),"")</f>
        <v>46935</v>
      </c>
      <c r="D154" s="385">
        <f>IF(ROW()-ROW(Amortization[[#Headers],[Opening Balance]])=1,LoanAmount,IF(Amortization[[#This Row],[Payment Date]]="",0,INDEX(Amortization[], ROW()-26,8)))</f>
        <v>313667.22152777866</v>
      </c>
      <c r="E154" s="387">
        <f>IF(ValuesEntered,IF(ROW()-ROW(Amortization[[#Headers],[Interest]])=1,-IPMT(InterestRate/12,1,DurationOfLoan-ROWS($C$26:C154)+1,Amortization[[#This Row],[Opening Balance]]),IFERROR(-IPMT(InterestRate/12,1,Amortization[[#This Row],['# Remaining]],D155),0)),0)</f>
        <v>1173.062746384516</v>
      </c>
      <c r="F154" s="387">
        <f>IFERROR(IF(AND(ValuesEntered,Amortization[[#This Row],[Payment Date]]&lt;&gt;""),-PPMT(InterestRate/12,1,DurationOfLoan-ROWS($C$26:C154)+1,Amortization[[#This Row],[Opening Balance]]),""),0)</f>
        <v>850.48915857436214</v>
      </c>
      <c r="G154" s="387">
        <f>IF(Amortization[[#This Row],[Payment Date]]="",0,PropertyTaxAmount)</f>
        <v>333.33333333333331</v>
      </c>
      <c r="H154" s="388">
        <f>IF(Amortization[[#This Row],[Payment Date]]="",0,Amortization[[#This Row],[Interest]]+Amortization[[#This Row],[Principle]]+Amortization[[#This Row],[Property Tax]])</f>
        <v>2356.8852382922114</v>
      </c>
      <c r="I154" s="389">
        <f>IF(Amortization[[#This Row],[Payment Date]]="",0,Amortization[[#This Row],[Opening Balance]]-Amortization[[#This Row],[Principle]])</f>
        <v>312816.73236920428</v>
      </c>
      <c r="J154" s="396">
        <f>IF(Amortization[[#This Row],[Closing Balance]]&gt;0,LastRow-ROW(),0)</f>
        <v>231</v>
      </c>
      <c r="K154" s="194"/>
    </row>
    <row r="155" spans="1:11">
      <c r="A155" s="192"/>
      <c r="B155" s="410">
        <f>ROWS($B$4:B133)</f>
        <v>130</v>
      </c>
      <c r="C155" s="384">
        <f>IF(ValuesEntered,IF(Amortization[[#This Row],[Payment Period]]&lt;=DurationOfLoan,IF(ROW()-ROW(Amortization[[#Headers],[Payment Date]])=1,LoanStart,IF(I154&gt;0,EDATE(C154,1),"")),""),"")</f>
        <v>46966</v>
      </c>
      <c r="D155" s="385">
        <f>IF(ROW()-ROW(Amortization[[#Headers],[Opening Balance]])=1,LoanAmount,IF(Amortization[[#This Row],[Payment Date]]="",0,INDEX(Amortization[], ROW()-26,8)))</f>
        <v>312816.73236920428</v>
      </c>
      <c r="E155" s="387">
        <f>IF(ValuesEntered,IF(ROW()-ROW(Amortization[[#Headers],[Interest]])=1,-IPMT(InterestRate/12,1,DurationOfLoan-ROWS($C$26:C155)+1,Amortization[[#This Row],[Opening Balance]]),IFERROR(-IPMT(InterestRate/12,1,Amortization[[#This Row],['# Remaining]],D156),0)),0)</f>
        <v>1169.8614520360697</v>
      </c>
      <c r="F155" s="387">
        <f>IFERROR(IF(AND(ValuesEntered,Amortization[[#This Row],[Payment Date]]&lt;&gt;""),-PPMT(InterestRate/12,1,DurationOfLoan-ROWS($C$26:C155)+1,Amortization[[#This Row],[Opening Balance]]),""),0)</f>
        <v>853.67849291901575</v>
      </c>
      <c r="G155" s="387">
        <f>IF(Amortization[[#This Row],[Payment Date]]="",0,PropertyTaxAmount)</f>
        <v>333.33333333333331</v>
      </c>
      <c r="H155" s="388">
        <f>IF(Amortization[[#This Row],[Payment Date]]="",0,Amortization[[#This Row],[Interest]]+Amortization[[#This Row],[Principle]]+Amortization[[#This Row],[Property Tax]])</f>
        <v>2356.873278288419</v>
      </c>
      <c r="I155" s="389">
        <f>IF(Amortization[[#This Row],[Payment Date]]="",0,Amortization[[#This Row],[Opening Balance]]-Amortization[[#This Row],[Principle]])</f>
        <v>311963.05387628527</v>
      </c>
      <c r="J155" s="396">
        <f>IF(Amortization[[#This Row],[Closing Balance]]&gt;0,LastRow-ROW(),0)</f>
        <v>230</v>
      </c>
      <c r="K155" s="194"/>
    </row>
    <row r="156" spans="1:11">
      <c r="A156" s="192"/>
      <c r="B156" s="410">
        <f>ROWS($B$4:B134)</f>
        <v>131</v>
      </c>
      <c r="C156" s="384">
        <f>IF(ValuesEntered,IF(Amortization[[#This Row],[Payment Period]]&lt;=DurationOfLoan,IF(ROW()-ROW(Amortization[[#Headers],[Payment Date]])=1,LoanStart,IF(I155&gt;0,EDATE(C155,1),"")),""),"")</f>
        <v>46997</v>
      </c>
      <c r="D156" s="385">
        <f>IF(ROW()-ROW(Amortization[[#Headers],[Opening Balance]])=1,LoanAmount,IF(Amortization[[#This Row],[Payment Date]]="",0,INDEX(Amortization[], ROW()-26,8)))</f>
        <v>311963.05387628527</v>
      </c>
      <c r="E156" s="387">
        <f>IF(ValuesEntered,IF(ROW()-ROW(Amortization[[#Headers],[Interest]])=1,-IPMT(InterestRate/12,1,DurationOfLoan-ROWS($C$26:C156)+1,Amortization[[#This Row],[Opening Balance]]),IFERROR(-IPMT(InterestRate/12,1,Amortization[[#This Row],['# Remaining]],D157),0)),0)</f>
        <v>1166.6481528338168</v>
      </c>
      <c r="F156" s="387">
        <f>IFERROR(IF(AND(ValuesEntered,Amortization[[#This Row],[Payment Date]]&lt;&gt;""),-PPMT(InterestRate/12,1,DurationOfLoan-ROWS($C$26:C156)+1,Amortization[[#This Row],[Opening Balance]]),""),0)</f>
        <v>856.87978726746178</v>
      </c>
      <c r="G156" s="387">
        <f>IF(Amortization[[#This Row],[Payment Date]]="",0,PropertyTaxAmount)</f>
        <v>333.33333333333331</v>
      </c>
      <c r="H156" s="388">
        <f>IF(Amortization[[#This Row],[Payment Date]]="",0,Amortization[[#This Row],[Interest]]+Amortization[[#This Row],[Principle]]+Amortization[[#This Row],[Property Tax]])</f>
        <v>2356.861273434612</v>
      </c>
      <c r="I156" s="389">
        <f>IF(Amortization[[#This Row],[Payment Date]]="",0,Amortization[[#This Row],[Opening Balance]]-Amortization[[#This Row],[Principle]])</f>
        <v>311106.17408901779</v>
      </c>
      <c r="J156" s="396">
        <f>IF(Amortization[[#This Row],[Closing Balance]]&gt;0,LastRow-ROW(),0)</f>
        <v>229</v>
      </c>
      <c r="K156" s="194"/>
    </row>
    <row r="157" spans="1:11">
      <c r="A157" s="192"/>
      <c r="B157" s="410">
        <f>ROWS($B$4:B135)</f>
        <v>132</v>
      </c>
      <c r="C157" s="384">
        <f>IF(ValuesEntered,IF(Amortization[[#This Row],[Payment Period]]&lt;=DurationOfLoan,IF(ROW()-ROW(Amortization[[#Headers],[Payment Date]])=1,LoanStart,IF(I156&gt;0,EDATE(C156,1),"")),""),"")</f>
        <v>47027</v>
      </c>
      <c r="D157" s="385">
        <f>IF(ROW()-ROW(Amortization[[#Headers],[Opening Balance]])=1,LoanAmount,IF(Amortization[[#This Row],[Payment Date]]="",0,INDEX(Amortization[], ROW()-26,8)))</f>
        <v>311106.17408901779</v>
      </c>
      <c r="E157" s="387">
        <f>IF(ValuesEntered,IF(ROW()-ROW(Amortization[[#Headers],[Interest]])=1,-IPMT(InterestRate/12,1,DurationOfLoan-ROWS($C$26:C157)+1,Amortization[[#This Row],[Opening Balance]]),IFERROR(-IPMT(InterestRate/12,1,Amortization[[#This Row],['# Remaining]],D158),0)),0)</f>
        <v>1163.4228037595553</v>
      </c>
      <c r="F157" s="387">
        <f>IFERROR(IF(AND(ValuesEntered,Amortization[[#This Row],[Payment Date]]&lt;&gt;""),-PPMT(InterestRate/12,1,DurationOfLoan-ROWS($C$26:C157)+1,Amortization[[#This Row],[Opening Balance]]),""),0)</f>
        <v>860.09308646971476</v>
      </c>
      <c r="G157" s="387">
        <f>IF(Amortization[[#This Row],[Payment Date]]="",0,PropertyTaxAmount)</f>
        <v>333.33333333333331</v>
      </c>
      <c r="H157" s="388">
        <f>IF(Amortization[[#This Row],[Payment Date]]="",0,Amortization[[#This Row],[Interest]]+Amortization[[#This Row],[Principle]]+Amortization[[#This Row],[Property Tax]])</f>
        <v>2356.8492235626036</v>
      </c>
      <c r="I157" s="389">
        <f>IF(Amortization[[#This Row],[Payment Date]]="",0,Amortization[[#This Row],[Opening Balance]]-Amortization[[#This Row],[Principle]])</f>
        <v>310246.0810025481</v>
      </c>
      <c r="J157" s="396">
        <f>IF(Amortization[[#This Row],[Closing Balance]]&gt;0,LastRow-ROW(),0)</f>
        <v>228</v>
      </c>
      <c r="K157" s="194"/>
    </row>
    <row r="158" spans="1:11">
      <c r="A158" s="192"/>
      <c r="B158" s="410">
        <f>ROWS($B$4:B136)</f>
        <v>133</v>
      </c>
      <c r="C158" s="384">
        <f>IF(ValuesEntered,IF(Amortization[[#This Row],[Payment Period]]&lt;=DurationOfLoan,IF(ROW()-ROW(Amortization[[#Headers],[Payment Date]])=1,LoanStart,IF(I157&gt;0,EDATE(C157,1),"")),""),"")</f>
        <v>47058</v>
      </c>
      <c r="D158" s="385">
        <f>IF(ROW()-ROW(Amortization[[#Headers],[Opening Balance]])=1,LoanAmount,IF(Amortization[[#This Row],[Payment Date]]="",0,INDEX(Amortization[], ROW()-26,8)))</f>
        <v>310246.0810025481</v>
      </c>
      <c r="E158" s="387">
        <f>IF(ValuesEntered,IF(ROW()-ROW(Amortization[[#Headers],[Interest]])=1,-IPMT(InterestRate/12,1,DurationOfLoan-ROWS($C$26:C158)+1,Amortization[[#This Row],[Opening Balance]]),IFERROR(-IPMT(InterestRate/12,1,Amortization[[#This Row],['# Remaining]],D159),0)),0)</f>
        <v>1160.1853596262654</v>
      </c>
      <c r="F158" s="387">
        <f>IFERROR(IF(AND(ValuesEntered,Amortization[[#This Row],[Payment Date]]&lt;&gt;""),-PPMT(InterestRate/12,1,DurationOfLoan-ROWS($C$26:C158)+1,Amortization[[#This Row],[Opening Balance]]),""),0)</f>
        <v>863.31843554397619</v>
      </c>
      <c r="G158" s="387">
        <f>IF(Amortization[[#This Row],[Payment Date]]="",0,PropertyTaxAmount)</f>
        <v>333.33333333333331</v>
      </c>
      <c r="H158" s="388">
        <f>IF(Amortization[[#This Row],[Payment Date]]="",0,Amortization[[#This Row],[Interest]]+Amortization[[#This Row],[Principle]]+Amortization[[#This Row],[Property Tax]])</f>
        <v>2356.8371285035751</v>
      </c>
      <c r="I158" s="389">
        <f>IF(Amortization[[#This Row],[Payment Date]]="",0,Amortization[[#This Row],[Opening Balance]]-Amortization[[#This Row],[Principle]])</f>
        <v>309382.76256700413</v>
      </c>
      <c r="J158" s="396">
        <f>IF(Amortization[[#This Row],[Closing Balance]]&gt;0,LastRow-ROW(),0)</f>
        <v>227</v>
      </c>
      <c r="K158" s="194"/>
    </row>
    <row r="159" spans="1:11">
      <c r="A159" s="192"/>
      <c r="B159" s="410">
        <f>ROWS($B$4:B137)</f>
        <v>134</v>
      </c>
      <c r="C159" s="384">
        <f>IF(ValuesEntered,IF(Amortization[[#This Row],[Payment Period]]&lt;=DurationOfLoan,IF(ROW()-ROW(Amortization[[#Headers],[Payment Date]])=1,LoanStart,IF(I158&gt;0,EDATE(C158,1),"")),""),"")</f>
        <v>47088</v>
      </c>
      <c r="D159" s="385">
        <f>IF(ROW()-ROW(Amortization[[#Headers],[Opening Balance]])=1,LoanAmount,IF(Amortization[[#This Row],[Payment Date]]="",0,INDEX(Amortization[], ROW()-26,8)))</f>
        <v>309382.76256700413</v>
      </c>
      <c r="E159" s="387">
        <f>IF(ValuesEntered,IF(ROW()-ROW(Amortization[[#Headers],[Interest]])=1,-IPMT(InterestRate/12,1,DurationOfLoan-ROWS($C$26:C159)+1,Amortization[[#This Row],[Opening Balance]]),IFERROR(-IPMT(InterestRate/12,1,Amortization[[#This Row],['# Remaining]],D160),0)),0)</f>
        <v>1156.9357750774759</v>
      </c>
      <c r="F159" s="387">
        <f>IFERROR(IF(AND(ValuesEntered,Amortization[[#This Row],[Payment Date]]&lt;&gt;""),-PPMT(InterestRate/12,1,DurationOfLoan-ROWS($C$26:C159)+1,Amortization[[#This Row],[Opening Balance]]),""),0)</f>
        <v>866.55587967726638</v>
      </c>
      <c r="G159" s="387">
        <f>IF(Amortization[[#This Row],[Payment Date]]="",0,PropertyTaxAmount)</f>
        <v>333.33333333333331</v>
      </c>
      <c r="H159" s="388">
        <f>IF(Amortization[[#This Row],[Payment Date]]="",0,Amortization[[#This Row],[Interest]]+Amortization[[#This Row],[Principle]]+Amortization[[#This Row],[Property Tax]])</f>
        <v>2356.8249880880758</v>
      </c>
      <c r="I159" s="389">
        <f>IF(Amortization[[#This Row],[Payment Date]]="",0,Amortization[[#This Row],[Opening Balance]]-Amortization[[#This Row],[Principle]])</f>
        <v>308516.20668732689</v>
      </c>
      <c r="J159" s="396">
        <f>IF(Amortization[[#This Row],[Closing Balance]]&gt;0,LastRow-ROW(),0)</f>
        <v>226</v>
      </c>
      <c r="K159" s="194"/>
    </row>
    <row r="160" spans="1:11">
      <c r="A160" s="192"/>
      <c r="B160" s="410">
        <f>ROWS($B$4:B138)</f>
        <v>135</v>
      </c>
      <c r="C160" s="384">
        <f>IF(ValuesEntered,IF(Amortization[[#This Row],[Payment Period]]&lt;=DurationOfLoan,IF(ROW()-ROW(Amortization[[#Headers],[Payment Date]])=1,LoanStart,IF(I159&gt;0,EDATE(C159,1),"")),""),"")</f>
        <v>47119</v>
      </c>
      <c r="D160" s="385">
        <f>IF(ROW()-ROW(Amortization[[#Headers],[Opening Balance]])=1,LoanAmount,IF(Amortization[[#This Row],[Payment Date]]="",0,INDEX(Amortization[], ROW()-26,8)))</f>
        <v>308516.20668732689</v>
      </c>
      <c r="E160" s="387">
        <f>IF(ValuesEntered,IF(ROW()-ROW(Amortization[[#Headers],[Interest]])=1,-IPMT(InterestRate/12,1,DurationOfLoan-ROWS($C$26:C160)+1,Amortization[[#This Row],[Opening Balance]]),IFERROR(-IPMT(InterestRate/12,1,Amortization[[#This Row],['# Remaining]],D161),0)),0)</f>
        <v>1153.6740045866281</v>
      </c>
      <c r="F160" s="387">
        <f>IFERROR(IF(AND(ValuesEntered,Amortization[[#This Row],[Payment Date]]&lt;&gt;""),-PPMT(InterestRate/12,1,DurationOfLoan-ROWS($C$26:C160)+1,Amortization[[#This Row],[Opening Balance]]),""),0)</f>
        <v>869.80546422605539</v>
      </c>
      <c r="G160" s="387">
        <f>IF(Amortization[[#This Row],[Payment Date]]="",0,PropertyTaxAmount)</f>
        <v>333.33333333333331</v>
      </c>
      <c r="H160" s="388">
        <f>IF(Amortization[[#This Row],[Payment Date]]="",0,Amortization[[#This Row],[Interest]]+Amortization[[#This Row],[Principle]]+Amortization[[#This Row],[Property Tax]])</f>
        <v>2356.812802146017</v>
      </c>
      <c r="I160" s="389">
        <f>IF(Amortization[[#This Row],[Payment Date]]="",0,Amortization[[#This Row],[Opening Balance]]-Amortization[[#This Row],[Principle]])</f>
        <v>307646.40122310084</v>
      </c>
      <c r="J160" s="396">
        <f>IF(Amortization[[#This Row],[Closing Balance]]&gt;0,LastRow-ROW(),0)</f>
        <v>225</v>
      </c>
      <c r="K160" s="194"/>
    </row>
    <row r="161" spans="1:11">
      <c r="A161" s="192"/>
      <c r="B161" s="410">
        <f>ROWS($B$4:B139)</f>
        <v>136</v>
      </c>
      <c r="C161" s="384">
        <f>IF(ValuesEntered,IF(Amortization[[#This Row],[Payment Period]]&lt;=DurationOfLoan,IF(ROW()-ROW(Amortization[[#Headers],[Payment Date]])=1,LoanStart,IF(I160&gt;0,EDATE(C160,1),"")),""),"")</f>
        <v>47150</v>
      </c>
      <c r="D161" s="385">
        <f>IF(ROW()-ROW(Amortization[[#Headers],[Opening Balance]])=1,LoanAmount,IF(Amortization[[#This Row],[Payment Date]]="",0,INDEX(Amortization[], ROW()-26,8)))</f>
        <v>307646.40122310084</v>
      </c>
      <c r="E161" s="387">
        <f>IF(ValuesEntered,IF(ROW()-ROW(Amortization[[#Headers],[Interest]])=1,-IPMT(InterestRate/12,1,DurationOfLoan-ROWS($C$26:C161)+1,Amortization[[#This Row],[Opening Balance]]),IFERROR(-IPMT(InterestRate/12,1,Amortization[[#This Row],['# Remaining]],D162),0)),0)</f>
        <v>1150.4000024564398</v>
      </c>
      <c r="F161" s="387">
        <f>IFERROR(IF(AND(ValuesEntered,Amortization[[#This Row],[Payment Date]]&lt;&gt;""),-PPMT(InterestRate/12,1,DurationOfLoan-ROWS($C$26:C161)+1,Amortization[[#This Row],[Opening Balance]]),""),0)</f>
        <v>873.06723471690316</v>
      </c>
      <c r="G161" s="387">
        <f>IF(Amortization[[#This Row],[Payment Date]]="",0,PropertyTaxAmount)</f>
        <v>333.33333333333331</v>
      </c>
      <c r="H161" s="388">
        <f>IF(Amortization[[#This Row],[Payment Date]]="",0,Amortization[[#This Row],[Interest]]+Amortization[[#This Row],[Principle]]+Amortization[[#This Row],[Property Tax]])</f>
        <v>2356.8005705066762</v>
      </c>
      <c r="I161" s="389">
        <f>IF(Amortization[[#This Row],[Payment Date]]="",0,Amortization[[#This Row],[Opening Balance]]-Amortization[[#This Row],[Principle]])</f>
        <v>306773.33398838394</v>
      </c>
      <c r="J161" s="396">
        <f>IF(Amortization[[#This Row],[Closing Balance]]&gt;0,LastRow-ROW(),0)</f>
        <v>224</v>
      </c>
      <c r="K161" s="194"/>
    </row>
    <row r="162" spans="1:11">
      <c r="A162" s="192"/>
      <c r="B162" s="410">
        <f>ROWS($B$4:B140)</f>
        <v>137</v>
      </c>
      <c r="C162" s="384">
        <f>IF(ValuesEntered,IF(Amortization[[#This Row],[Payment Period]]&lt;=DurationOfLoan,IF(ROW()-ROW(Amortization[[#Headers],[Payment Date]])=1,LoanStart,IF(I161&gt;0,EDATE(C161,1),"")),""),"")</f>
        <v>47178</v>
      </c>
      <c r="D162" s="385">
        <f>IF(ROW()-ROW(Amortization[[#Headers],[Opening Balance]])=1,LoanAmount,IF(Amortization[[#This Row],[Payment Date]]="",0,INDEX(Amortization[], ROW()-26,8)))</f>
        <v>306773.33398838394</v>
      </c>
      <c r="E162" s="387">
        <f>IF(ValuesEntered,IF(ROW()-ROW(Amortization[[#Headers],[Interest]])=1,-IPMT(InterestRate/12,1,DurationOfLoan-ROWS($C$26:C162)+1,Amortization[[#This Row],[Opening Balance]]),IFERROR(-IPMT(InterestRate/12,1,Amortization[[#This Row],['# Remaining]],D163),0)),0)</f>
        <v>1147.1137228182631</v>
      </c>
      <c r="F162" s="387">
        <f>IFERROR(IF(AND(ValuesEntered,Amortization[[#This Row],[Payment Date]]&lt;&gt;""),-PPMT(InterestRate/12,1,DurationOfLoan-ROWS($C$26:C162)+1,Amortization[[#This Row],[Opening Balance]]),""),0)</f>
        <v>876.3412368470913</v>
      </c>
      <c r="G162" s="387">
        <f>IF(Amortization[[#This Row],[Payment Date]]="",0,PropertyTaxAmount)</f>
        <v>333.33333333333331</v>
      </c>
      <c r="H162" s="388">
        <f>IF(Amortization[[#This Row],[Payment Date]]="",0,Amortization[[#This Row],[Interest]]+Amortization[[#This Row],[Principle]]+Amortization[[#This Row],[Property Tax]])</f>
        <v>2356.7882929986877</v>
      </c>
      <c r="I162" s="389">
        <f>IF(Amortization[[#This Row],[Payment Date]]="",0,Amortization[[#This Row],[Opening Balance]]-Amortization[[#This Row],[Principle]])</f>
        <v>305896.99275153683</v>
      </c>
      <c r="J162" s="396">
        <f>IF(Amortization[[#This Row],[Closing Balance]]&gt;0,LastRow-ROW(),0)</f>
        <v>223</v>
      </c>
      <c r="K162" s="194"/>
    </row>
    <row r="163" spans="1:11">
      <c r="A163" s="192"/>
      <c r="B163" s="410">
        <f>ROWS($B$4:B141)</f>
        <v>138</v>
      </c>
      <c r="C163" s="384">
        <f>IF(ValuesEntered,IF(Amortization[[#This Row],[Payment Period]]&lt;=DurationOfLoan,IF(ROW()-ROW(Amortization[[#Headers],[Payment Date]])=1,LoanStart,IF(I162&gt;0,EDATE(C162,1),"")),""),"")</f>
        <v>47209</v>
      </c>
      <c r="D163" s="385">
        <f>IF(ROW()-ROW(Amortization[[#Headers],[Opening Balance]])=1,LoanAmount,IF(Amortization[[#This Row],[Payment Date]]="",0,INDEX(Amortization[], ROW()-26,8)))</f>
        <v>305896.99275153683</v>
      </c>
      <c r="E163" s="387">
        <f>IF(ValuesEntered,IF(ROW()-ROW(Amortization[[#Headers],[Interest]])=1,-IPMT(InterestRate/12,1,DurationOfLoan-ROWS($C$26:C163)+1,Amortization[[#This Row],[Opening Balance]]),IFERROR(-IPMT(InterestRate/12,1,Amortization[[#This Row],['# Remaining]],D164),0)),0)</f>
        <v>1143.8151196314432</v>
      </c>
      <c r="F163" s="387">
        <f>IFERROR(IF(AND(ValuesEntered,Amortization[[#This Row],[Payment Date]]&lt;&gt;""),-PPMT(InterestRate/12,1,DurationOfLoan-ROWS($C$26:C163)+1,Amortization[[#This Row],[Opening Balance]]),""),0)</f>
        <v>879.62751648526842</v>
      </c>
      <c r="G163" s="387">
        <f>IF(Amortization[[#This Row],[Payment Date]]="",0,PropertyTaxAmount)</f>
        <v>333.33333333333331</v>
      </c>
      <c r="H163" s="388">
        <f>IF(Amortization[[#This Row],[Payment Date]]="",0,Amortization[[#This Row],[Interest]]+Amortization[[#This Row],[Principle]]+Amortization[[#This Row],[Property Tax]])</f>
        <v>2356.7759694500451</v>
      </c>
      <c r="I163" s="389">
        <f>IF(Amortization[[#This Row],[Payment Date]]="",0,Amortization[[#This Row],[Opening Balance]]-Amortization[[#This Row],[Principle]])</f>
        <v>305017.36523505155</v>
      </c>
      <c r="J163" s="396">
        <f>IF(Amortization[[#This Row],[Closing Balance]]&gt;0,LastRow-ROW(),0)</f>
        <v>222</v>
      </c>
      <c r="K163" s="194"/>
    </row>
    <row r="164" spans="1:11">
      <c r="A164" s="192"/>
      <c r="B164" s="410">
        <f>ROWS($B$4:B142)</f>
        <v>139</v>
      </c>
      <c r="C164" s="384">
        <f>IF(ValuesEntered,IF(Amortization[[#This Row],[Payment Period]]&lt;=DurationOfLoan,IF(ROW()-ROW(Amortization[[#Headers],[Payment Date]])=1,LoanStart,IF(I163&gt;0,EDATE(C163,1),"")),""),"")</f>
        <v>47239</v>
      </c>
      <c r="D164" s="385">
        <f>IF(ROW()-ROW(Amortization[[#Headers],[Opening Balance]])=1,LoanAmount,IF(Amortization[[#This Row],[Payment Date]]="",0,INDEX(Amortization[], ROW()-26,8)))</f>
        <v>305017.36523505155</v>
      </c>
      <c r="E164" s="387">
        <f>IF(ValuesEntered,IF(ROW()-ROW(Amortization[[#Headers],[Interest]])=1,-IPMT(InterestRate/12,1,DurationOfLoan-ROWS($C$26:C164)+1,Amortization[[#This Row],[Opening Balance]]),IFERROR(-IPMT(InterestRate/12,1,Amortization[[#This Row],['# Remaining]],D165),0)),0)</f>
        <v>1140.5041466826731</v>
      </c>
      <c r="F164" s="387">
        <f>IFERROR(IF(AND(ValuesEntered,Amortization[[#This Row],[Payment Date]]&lt;&gt;""),-PPMT(InterestRate/12,1,DurationOfLoan-ROWS($C$26:C164)+1,Amortization[[#This Row],[Opening Balance]]),""),0)</f>
        <v>882.92611967208768</v>
      </c>
      <c r="G164" s="387">
        <f>IF(Amortization[[#This Row],[Payment Date]]="",0,PropertyTaxAmount)</f>
        <v>333.33333333333331</v>
      </c>
      <c r="H164" s="388">
        <f>IF(Amortization[[#This Row],[Payment Date]]="",0,Amortization[[#This Row],[Interest]]+Amortization[[#This Row],[Principle]]+Amortization[[#This Row],[Property Tax]])</f>
        <v>2356.763599688094</v>
      </c>
      <c r="I164" s="389">
        <f>IF(Amortization[[#This Row],[Payment Date]]="",0,Amortization[[#This Row],[Opening Balance]]-Amortization[[#This Row],[Principle]])</f>
        <v>304134.43911537947</v>
      </c>
      <c r="J164" s="396">
        <f>IF(Amortization[[#This Row],[Closing Balance]]&gt;0,LastRow-ROW(),0)</f>
        <v>221</v>
      </c>
      <c r="K164" s="194"/>
    </row>
    <row r="165" spans="1:11">
      <c r="A165" s="192"/>
      <c r="B165" s="410">
        <f>ROWS($B$4:B143)</f>
        <v>140</v>
      </c>
      <c r="C165" s="384">
        <f>IF(ValuesEntered,IF(Amortization[[#This Row],[Payment Period]]&lt;=DurationOfLoan,IF(ROW()-ROW(Amortization[[#Headers],[Payment Date]])=1,LoanStart,IF(I164&gt;0,EDATE(C164,1),"")),""),"")</f>
        <v>47270</v>
      </c>
      <c r="D165" s="385">
        <f>IF(ROW()-ROW(Amortization[[#Headers],[Opening Balance]])=1,LoanAmount,IF(Amortization[[#This Row],[Payment Date]]="",0,INDEX(Amortization[], ROW()-26,8)))</f>
        <v>304134.43911537947</v>
      </c>
      <c r="E165" s="387">
        <f>IF(ValuesEntered,IF(ROW()-ROW(Amortization[[#Headers],[Interest]])=1,-IPMT(InterestRate/12,1,DurationOfLoan-ROWS($C$26:C165)+1,Amortization[[#This Row],[Opening Balance]]),IFERROR(-IPMT(InterestRate/12,1,Amortization[[#This Row],['# Remaining]],D166),0)),0)</f>
        <v>1137.1807575853447</v>
      </c>
      <c r="F165" s="387">
        <f>IFERROR(IF(AND(ValuesEntered,Amortization[[#This Row],[Payment Date]]&lt;&gt;""),-PPMT(InterestRate/12,1,DurationOfLoan-ROWS($C$26:C165)+1,Amortization[[#This Row],[Opening Balance]]),""),0)</f>
        <v>886.23709262085708</v>
      </c>
      <c r="G165" s="387">
        <f>IF(Amortization[[#This Row],[Payment Date]]="",0,PropertyTaxAmount)</f>
        <v>333.33333333333331</v>
      </c>
      <c r="H165" s="388">
        <f>IF(Amortization[[#This Row],[Payment Date]]="",0,Amortization[[#This Row],[Interest]]+Amortization[[#This Row],[Principle]]+Amortization[[#This Row],[Property Tax]])</f>
        <v>2356.7511835395353</v>
      </c>
      <c r="I165" s="389">
        <f>IF(Amortization[[#This Row],[Payment Date]]="",0,Amortization[[#This Row],[Opening Balance]]-Amortization[[#This Row],[Principle]])</f>
        <v>303248.2020227586</v>
      </c>
      <c r="J165" s="396">
        <f>IF(Amortization[[#This Row],[Closing Balance]]&gt;0,LastRow-ROW(),0)</f>
        <v>220</v>
      </c>
      <c r="K165" s="194"/>
    </row>
    <row r="166" spans="1:11">
      <c r="A166" s="192"/>
      <c r="B166" s="410">
        <f>ROWS($B$4:B144)</f>
        <v>141</v>
      </c>
      <c r="C166" s="384">
        <f>IF(ValuesEntered,IF(Amortization[[#This Row],[Payment Period]]&lt;=DurationOfLoan,IF(ROW()-ROW(Amortization[[#Headers],[Payment Date]])=1,LoanStart,IF(I165&gt;0,EDATE(C165,1),"")),""),"")</f>
        <v>47300</v>
      </c>
      <c r="D166" s="385">
        <f>IF(ROW()-ROW(Amortization[[#Headers],[Opening Balance]])=1,LoanAmount,IF(Amortization[[#This Row],[Payment Date]]="",0,INDEX(Amortization[], ROW()-26,8)))</f>
        <v>303248.2020227586</v>
      </c>
      <c r="E166" s="387">
        <f>IF(ValuesEntered,IF(ROW()-ROW(Amortization[[#Headers],[Interest]])=1,-IPMT(InterestRate/12,1,DurationOfLoan-ROWS($C$26:C166)+1,Amortization[[#This Row],[Opening Balance]]),IFERROR(-IPMT(InterestRate/12,1,Amortization[[#This Row],['# Remaining]],D167),0)),0)</f>
        <v>1133.8449057789016</v>
      </c>
      <c r="F166" s="387">
        <f>IFERROR(IF(AND(ValuesEntered,Amortization[[#This Row],[Payment Date]]&lt;&gt;""),-PPMT(InterestRate/12,1,DurationOfLoan-ROWS($C$26:C166)+1,Amortization[[#This Row],[Opening Balance]]),""),0)</f>
        <v>889.56048171818566</v>
      </c>
      <c r="G166" s="387">
        <f>IF(Amortization[[#This Row],[Payment Date]]="",0,PropertyTaxAmount)</f>
        <v>333.33333333333331</v>
      </c>
      <c r="H166" s="388">
        <f>IF(Amortization[[#This Row],[Payment Date]]="",0,Amortization[[#This Row],[Interest]]+Amortization[[#This Row],[Principle]]+Amortization[[#This Row],[Property Tax]])</f>
        <v>2356.7387208304208</v>
      </c>
      <c r="I166" s="389">
        <f>IF(Amortization[[#This Row],[Payment Date]]="",0,Amortization[[#This Row],[Opening Balance]]-Amortization[[#This Row],[Principle]])</f>
        <v>302358.64154104044</v>
      </c>
      <c r="J166" s="396">
        <f>IF(Amortization[[#This Row],[Closing Balance]]&gt;0,LastRow-ROW(),0)</f>
        <v>219</v>
      </c>
      <c r="K166" s="194"/>
    </row>
    <row r="167" spans="1:11">
      <c r="A167" s="192"/>
      <c r="B167" s="410">
        <f>ROWS($B$4:B145)</f>
        <v>142</v>
      </c>
      <c r="C167" s="384">
        <f>IF(ValuesEntered,IF(Amortization[[#This Row],[Payment Period]]&lt;=DurationOfLoan,IF(ROW()-ROW(Amortization[[#Headers],[Payment Date]])=1,LoanStart,IF(I166&gt;0,EDATE(C166,1),"")),""),"")</f>
        <v>47331</v>
      </c>
      <c r="D167" s="385">
        <f>IF(ROW()-ROW(Amortization[[#Headers],[Opening Balance]])=1,LoanAmount,IF(Amortization[[#This Row],[Payment Date]]="",0,INDEX(Amortization[], ROW()-26,8)))</f>
        <v>302358.64154104044</v>
      </c>
      <c r="E167" s="387">
        <f>IF(ValuesEntered,IF(ROW()-ROW(Amortization[[#Headers],[Interest]])=1,-IPMT(InterestRate/12,1,DurationOfLoan-ROWS($C$26:C167)+1,Amortization[[#This Row],[Opening Balance]]),IFERROR(-IPMT(InterestRate/12,1,Amortization[[#This Row],['# Remaining]],D168),0)),0)</f>
        <v>1130.4965445281844</v>
      </c>
      <c r="F167" s="387">
        <f>IFERROR(IF(AND(ValuesEntered,Amortization[[#This Row],[Payment Date]]&lt;&gt;""),-PPMT(InterestRate/12,1,DurationOfLoan-ROWS($C$26:C167)+1,Amortization[[#This Row],[Opening Balance]]),""),0)</f>
        <v>892.89633352462897</v>
      </c>
      <c r="G167" s="387">
        <f>IF(Amortization[[#This Row],[Payment Date]]="",0,PropertyTaxAmount)</f>
        <v>333.33333333333331</v>
      </c>
      <c r="H167" s="388">
        <f>IF(Amortization[[#This Row],[Payment Date]]="",0,Amortization[[#This Row],[Interest]]+Amortization[[#This Row],[Principle]]+Amortization[[#This Row],[Property Tax]])</f>
        <v>2356.7262113861466</v>
      </c>
      <c r="I167" s="389">
        <f>IF(Amortization[[#This Row],[Payment Date]]="",0,Amortization[[#This Row],[Opening Balance]]-Amortization[[#This Row],[Principle]])</f>
        <v>301465.74520751584</v>
      </c>
      <c r="J167" s="396">
        <f>IF(Amortization[[#This Row],[Closing Balance]]&gt;0,LastRow-ROW(),0)</f>
        <v>218</v>
      </c>
      <c r="K167" s="194"/>
    </row>
    <row r="168" spans="1:11">
      <c r="A168" s="192"/>
      <c r="B168" s="410">
        <f>ROWS($B$4:B146)</f>
        <v>143</v>
      </c>
      <c r="C168" s="384">
        <f>IF(ValuesEntered,IF(Amortization[[#This Row],[Payment Period]]&lt;=DurationOfLoan,IF(ROW()-ROW(Amortization[[#Headers],[Payment Date]])=1,LoanStart,IF(I167&gt;0,EDATE(C167,1),"")),""),"")</f>
        <v>47362</v>
      </c>
      <c r="D168" s="385">
        <f>IF(ROW()-ROW(Amortization[[#Headers],[Opening Balance]])=1,LoanAmount,IF(Amortization[[#This Row],[Payment Date]]="",0,INDEX(Amortization[], ROW()-26,8)))</f>
        <v>301465.74520751584</v>
      </c>
      <c r="E168" s="387">
        <f>IF(ValuesEntered,IF(ROW()-ROW(Amortization[[#Headers],[Interest]])=1,-IPMT(InterestRate/12,1,DurationOfLoan-ROWS($C$26:C168)+1,Amortization[[#This Row],[Opening Balance]]),IFERROR(-IPMT(InterestRate/12,1,Amortization[[#This Row],['# Remaining]],D169),0)),0)</f>
        <v>1127.135626922777</v>
      </c>
      <c r="F168" s="387">
        <f>IFERROR(IF(AND(ValuesEntered,Amortization[[#This Row],[Payment Date]]&lt;&gt;""),-PPMT(InterestRate/12,1,DurationOfLoan-ROWS($C$26:C168)+1,Amortization[[#This Row],[Opening Balance]]),""),0)</f>
        <v>896.24469477534649</v>
      </c>
      <c r="G168" s="387">
        <f>IF(Amortization[[#This Row],[Payment Date]]="",0,PropertyTaxAmount)</f>
        <v>333.33333333333331</v>
      </c>
      <c r="H168" s="388">
        <f>IF(Amortization[[#This Row],[Payment Date]]="",0,Amortization[[#This Row],[Interest]]+Amortization[[#This Row],[Principle]]+Amortization[[#This Row],[Property Tax]])</f>
        <v>2356.7136550314567</v>
      </c>
      <c r="I168" s="389">
        <f>IF(Amortization[[#This Row],[Payment Date]]="",0,Amortization[[#This Row],[Opening Balance]]-Amortization[[#This Row],[Principle]])</f>
        <v>300569.50051274052</v>
      </c>
      <c r="J168" s="396">
        <f>IF(Amortization[[#This Row],[Closing Balance]]&gt;0,LastRow-ROW(),0)</f>
        <v>217</v>
      </c>
      <c r="K168" s="194"/>
    </row>
    <row r="169" spans="1:11">
      <c r="A169" s="192"/>
      <c r="B169" s="410">
        <f>ROWS($B$4:B147)</f>
        <v>144</v>
      </c>
      <c r="C169" s="384">
        <f>IF(ValuesEntered,IF(Amortization[[#This Row],[Payment Period]]&lt;=DurationOfLoan,IF(ROW()-ROW(Amortization[[#Headers],[Payment Date]])=1,LoanStart,IF(I168&gt;0,EDATE(C168,1),"")),""),"")</f>
        <v>47392</v>
      </c>
      <c r="D169" s="385">
        <f>IF(ROW()-ROW(Amortization[[#Headers],[Opening Balance]])=1,LoanAmount,IF(Amortization[[#This Row],[Payment Date]]="",0,INDEX(Amortization[], ROW()-26,8)))</f>
        <v>300569.50051274052</v>
      </c>
      <c r="E169" s="387">
        <f>IF(ValuesEntered,IF(ROW()-ROW(Amortization[[#Headers],[Interest]])=1,-IPMT(InterestRate/12,1,DurationOfLoan-ROWS($C$26:C169)+1,Amortization[[#This Row],[Opening Balance]]),IFERROR(-IPMT(InterestRate/12,1,Amortization[[#This Row],['# Remaining]],D170),0)),0)</f>
        <v>1123.7621058763489</v>
      </c>
      <c r="F169" s="387">
        <f>IFERROR(IF(AND(ValuesEntered,Amortization[[#This Row],[Payment Date]]&lt;&gt;""),-PPMT(InterestRate/12,1,DurationOfLoan-ROWS($C$26:C169)+1,Amortization[[#This Row],[Opening Balance]]),""),0)</f>
        <v>899.60561238075366</v>
      </c>
      <c r="G169" s="387">
        <f>IF(Amortization[[#This Row],[Payment Date]]="",0,PropertyTaxAmount)</f>
        <v>333.33333333333331</v>
      </c>
      <c r="H169" s="388">
        <f>IF(Amortization[[#This Row],[Payment Date]]="",0,Amortization[[#This Row],[Interest]]+Amortization[[#This Row],[Principle]]+Amortization[[#This Row],[Property Tax]])</f>
        <v>2356.7010515904358</v>
      </c>
      <c r="I169" s="389">
        <f>IF(Amortization[[#This Row],[Payment Date]]="",0,Amortization[[#This Row],[Opening Balance]]-Amortization[[#This Row],[Principle]])</f>
        <v>299669.89490035974</v>
      </c>
      <c r="J169" s="396">
        <f>IF(Amortization[[#This Row],[Closing Balance]]&gt;0,LastRow-ROW(),0)</f>
        <v>216</v>
      </c>
      <c r="K169" s="194"/>
    </row>
    <row r="170" spans="1:11">
      <c r="A170" s="192"/>
      <c r="B170" s="410">
        <f>ROWS($B$4:B148)</f>
        <v>145</v>
      </c>
      <c r="C170" s="384">
        <f>IF(ValuesEntered,IF(Amortization[[#This Row],[Payment Period]]&lt;=DurationOfLoan,IF(ROW()-ROW(Amortization[[#Headers],[Payment Date]])=1,LoanStart,IF(I169&gt;0,EDATE(C169,1),"")),""),"")</f>
        <v>47423</v>
      </c>
      <c r="D170" s="385">
        <f>IF(ROW()-ROW(Amortization[[#Headers],[Opening Balance]])=1,LoanAmount,IF(Amortization[[#This Row],[Payment Date]]="",0,INDEX(Amortization[], ROW()-26,8)))</f>
        <v>299669.89490035974</v>
      </c>
      <c r="E170" s="387">
        <f>IF(ValuesEntered,IF(ROW()-ROW(Amortization[[#Headers],[Interest]])=1,-IPMT(InterestRate/12,1,DurationOfLoan-ROWS($C$26:C170)+1,Amortization[[#This Row],[Opening Balance]]),IFERROR(-IPMT(InterestRate/12,1,Amortization[[#This Row],['# Remaining]],D171),0)),0)</f>
        <v>1120.375934125997</v>
      </c>
      <c r="F170" s="387">
        <f>IFERROR(IF(AND(ValuesEntered,Amortization[[#This Row],[Payment Date]]&lt;&gt;""),-PPMT(InterestRate/12,1,DurationOfLoan-ROWS($C$26:C170)+1,Amortization[[#This Row],[Opening Balance]]),""),0)</f>
        <v>902.97913342718175</v>
      </c>
      <c r="G170" s="387">
        <f>IF(Amortization[[#This Row],[Payment Date]]="",0,PropertyTaxAmount)</f>
        <v>333.33333333333331</v>
      </c>
      <c r="H170" s="388">
        <f>IF(Amortization[[#This Row],[Payment Date]]="",0,Amortization[[#This Row],[Interest]]+Amortization[[#This Row],[Principle]]+Amortization[[#This Row],[Property Tax]])</f>
        <v>2356.6884008865122</v>
      </c>
      <c r="I170" s="389">
        <f>IF(Amortization[[#This Row],[Payment Date]]="",0,Amortization[[#This Row],[Opening Balance]]-Amortization[[#This Row],[Principle]])</f>
        <v>298766.91576693254</v>
      </c>
      <c r="J170" s="396">
        <f>IF(Amortization[[#This Row],[Closing Balance]]&gt;0,LastRow-ROW(),0)</f>
        <v>215</v>
      </c>
      <c r="K170" s="194"/>
    </row>
    <row r="171" spans="1:11">
      <c r="A171" s="192"/>
      <c r="B171" s="410">
        <f>ROWS($B$4:B149)</f>
        <v>146</v>
      </c>
      <c r="C171" s="384">
        <f>IF(ValuesEntered,IF(Amortization[[#This Row],[Payment Period]]&lt;=DurationOfLoan,IF(ROW()-ROW(Amortization[[#Headers],[Payment Date]])=1,LoanStart,IF(I170&gt;0,EDATE(C170,1),"")),""),"")</f>
        <v>47453</v>
      </c>
      <c r="D171" s="385">
        <f>IF(ROW()-ROW(Amortization[[#Headers],[Opening Balance]])=1,LoanAmount,IF(Amortization[[#This Row],[Payment Date]]="",0,INDEX(Amortization[], ROW()-26,8)))</f>
        <v>298766.91576693254</v>
      </c>
      <c r="E171" s="387">
        <f>IF(ValuesEntered,IF(ROW()-ROW(Amortization[[#Headers],[Interest]])=1,-IPMT(InterestRate/12,1,DurationOfLoan-ROWS($C$26:C171)+1,Amortization[[#This Row],[Opening Balance]]),IFERROR(-IPMT(InterestRate/12,1,Amortization[[#This Row],['# Remaining]],D172),0)),0)</f>
        <v>1116.9770642315814</v>
      </c>
      <c r="F171" s="387">
        <f>IFERROR(IF(AND(ValuesEntered,Amortization[[#This Row],[Payment Date]]&lt;&gt;""),-PPMT(InterestRate/12,1,DurationOfLoan-ROWS($C$26:C171)+1,Amortization[[#This Row],[Opening Balance]]),""),0)</f>
        <v>906.36530517753317</v>
      </c>
      <c r="G171" s="387">
        <f>IF(Amortization[[#This Row],[Payment Date]]="",0,PropertyTaxAmount)</f>
        <v>333.33333333333331</v>
      </c>
      <c r="H171" s="388">
        <f>IF(Amortization[[#This Row],[Payment Date]]="",0,Amortization[[#This Row],[Interest]]+Amortization[[#This Row],[Principle]]+Amortization[[#This Row],[Property Tax]])</f>
        <v>2356.6757027424478</v>
      </c>
      <c r="I171" s="389">
        <f>IF(Amortization[[#This Row],[Payment Date]]="",0,Amortization[[#This Row],[Opening Balance]]-Amortization[[#This Row],[Principle]])</f>
        <v>297860.55046175502</v>
      </c>
      <c r="J171" s="396">
        <f>IF(Amortization[[#This Row],[Closing Balance]]&gt;0,LastRow-ROW(),0)</f>
        <v>214</v>
      </c>
      <c r="K171" s="194"/>
    </row>
    <row r="172" spans="1:11">
      <c r="A172" s="192"/>
      <c r="B172" s="410">
        <f>ROWS($B$4:B150)</f>
        <v>147</v>
      </c>
      <c r="C172" s="384">
        <f>IF(ValuesEntered,IF(Amortization[[#This Row],[Payment Period]]&lt;=DurationOfLoan,IF(ROW()-ROW(Amortization[[#Headers],[Payment Date]])=1,LoanStart,IF(I171&gt;0,EDATE(C171,1),"")),""),"")</f>
        <v>47484</v>
      </c>
      <c r="D172" s="385">
        <f>IF(ROW()-ROW(Amortization[[#Headers],[Opening Balance]])=1,LoanAmount,IF(Amortization[[#This Row],[Payment Date]]="",0,INDEX(Amortization[], ROW()-26,8)))</f>
        <v>297860.55046175502</v>
      </c>
      <c r="E172" s="387">
        <f>IF(ValuesEntered,IF(ROW()-ROW(Amortization[[#Headers],[Interest]])=1,-IPMT(InterestRate/12,1,DurationOfLoan-ROWS($C$26:C172)+1,Amortization[[#This Row],[Opening Balance]]),IFERROR(-IPMT(InterestRate/12,1,Amortization[[#This Row],['# Remaining]],D173),0)),0)</f>
        <v>1113.5654485750615</v>
      </c>
      <c r="F172" s="387">
        <f>IFERROR(IF(AND(ValuesEntered,Amortization[[#This Row],[Payment Date]]&lt;&gt;""),-PPMT(InterestRate/12,1,DurationOfLoan-ROWS($C$26:C172)+1,Amortization[[#This Row],[Opening Balance]]),""),0)</f>
        <v>909.76417507194856</v>
      </c>
      <c r="G172" s="387">
        <f>IF(Amortization[[#This Row],[Payment Date]]="",0,PropertyTaxAmount)</f>
        <v>333.33333333333331</v>
      </c>
      <c r="H172" s="388">
        <f>IF(Amortization[[#This Row],[Payment Date]]="",0,Amortization[[#This Row],[Interest]]+Amortization[[#This Row],[Principle]]+Amortization[[#This Row],[Property Tax]])</f>
        <v>2356.6629569803436</v>
      </c>
      <c r="I172" s="389">
        <f>IF(Amortization[[#This Row],[Payment Date]]="",0,Amortization[[#This Row],[Opening Balance]]-Amortization[[#This Row],[Principle]])</f>
        <v>296950.78628668305</v>
      </c>
      <c r="J172" s="396">
        <f>IF(Amortization[[#This Row],[Closing Balance]]&gt;0,LastRow-ROW(),0)</f>
        <v>213</v>
      </c>
      <c r="K172" s="194"/>
    </row>
    <row r="173" spans="1:11">
      <c r="A173" s="192"/>
      <c r="B173" s="410">
        <f>ROWS($B$4:B151)</f>
        <v>148</v>
      </c>
      <c r="C173" s="384">
        <f>IF(ValuesEntered,IF(Amortization[[#This Row],[Payment Period]]&lt;=DurationOfLoan,IF(ROW()-ROW(Amortization[[#Headers],[Payment Date]])=1,LoanStart,IF(I172&gt;0,EDATE(C172,1),"")),""),"")</f>
        <v>47515</v>
      </c>
      <c r="D173" s="385">
        <f>IF(ROW()-ROW(Amortization[[#Headers],[Opening Balance]])=1,LoanAmount,IF(Amortization[[#This Row],[Payment Date]]="",0,INDEX(Amortization[], ROW()-26,8)))</f>
        <v>296950.78628668305</v>
      </c>
      <c r="E173" s="387">
        <f>IF(ValuesEntered,IF(ROW()-ROW(Amortization[[#Headers],[Interest]])=1,-IPMT(InterestRate/12,1,DurationOfLoan-ROWS($C$26:C173)+1,Amortization[[#This Row],[Opening Balance]]),IFERROR(-IPMT(InterestRate/12,1,Amortization[[#This Row],['# Remaining]],D174),0)),0)</f>
        <v>1110.1410393598296</v>
      </c>
      <c r="F173" s="387">
        <f>IFERROR(IF(AND(ValuesEntered,Amortization[[#This Row],[Payment Date]]&lt;&gt;""),-PPMT(InterestRate/12,1,DurationOfLoan-ROWS($C$26:C173)+1,Amortization[[#This Row],[Opening Balance]]),""),0)</f>
        <v>913.17579072846866</v>
      </c>
      <c r="G173" s="387">
        <f>IF(Amortization[[#This Row],[Payment Date]]="",0,PropertyTaxAmount)</f>
        <v>333.33333333333331</v>
      </c>
      <c r="H173" s="388">
        <f>IF(Amortization[[#This Row],[Payment Date]]="",0,Amortization[[#This Row],[Interest]]+Amortization[[#This Row],[Principle]]+Amortization[[#This Row],[Property Tax]])</f>
        <v>2356.6501634216315</v>
      </c>
      <c r="I173" s="389">
        <f>IF(Amortization[[#This Row],[Payment Date]]="",0,Amortization[[#This Row],[Opening Balance]]-Amortization[[#This Row],[Principle]])</f>
        <v>296037.61049595458</v>
      </c>
      <c r="J173" s="396">
        <f>IF(Amortization[[#This Row],[Closing Balance]]&gt;0,LastRow-ROW(),0)</f>
        <v>212</v>
      </c>
      <c r="K173" s="194"/>
    </row>
    <row r="174" spans="1:11">
      <c r="A174" s="192"/>
      <c r="B174" s="410">
        <f>ROWS($B$4:B152)</f>
        <v>149</v>
      </c>
      <c r="C174" s="384">
        <f>IF(ValuesEntered,IF(Amortization[[#This Row],[Payment Period]]&lt;=DurationOfLoan,IF(ROW()-ROW(Amortization[[#Headers],[Payment Date]])=1,LoanStart,IF(I173&gt;0,EDATE(C173,1),"")),""),"")</f>
        <v>47543</v>
      </c>
      <c r="D174" s="385">
        <f>IF(ROW()-ROW(Amortization[[#Headers],[Opening Balance]])=1,LoanAmount,IF(Amortization[[#This Row],[Payment Date]]="",0,INDEX(Amortization[], ROW()-26,8)))</f>
        <v>296037.61049595458</v>
      </c>
      <c r="E174" s="387">
        <f>IF(ValuesEntered,IF(ROW()-ROW(Amortization[[#Headers],[Interest]])=1,-IPMT(InterestRate/12,1,DurationOfLoan-ROWS($C$26:C174)+1,Amortization[[#This Row],[Opening Balance]]),IFERROR(-IPMT(InterestRate/12,1,Amortization[[#This Row],['# Remaining]],D175),0)),0)</f>
        <v>1106.7037886100406</v>
      </c>
      <c r="F174" s="387">
        <f>IFERROR(IF(AND(ValuesEntered,Amortization[[#This Row],[Payment Date]]&lt;&gt;""),-PPMT(InterestRate/12,1,DurationOfLoan-ROWS($C$26:C174)+1,Amortization[[#This Row],[Opening Balance]]),""),0)</f>
        <v>916.60019994370009</v>
      </c>
      <c r="G174" s="387">
        <f>IF(Amortization[[#This Row],[Payment Date]]="",0,PropertyTaxAmount)</f>
        <v>333.33333333333331</v>
      </c>
      <c r="H174" s="388">
        <f>IF(Amortization[[#This Row],[Payment Date]]="",0,Amortization[[#This Row],[Interest]]+Amortization[[#This Row],[Principle]]+Amortization[[#This Row],[Property Tax]])</f>
        <v>2356.637321887074</v>
      </c>
      <c r="I174" s="389">
        <f>IF(Amortization[[#This Row],[Payment Date]]="",0,Amortization[[#This Row],[Opening Balance]]-Amortization[[#This Row],[Principle]])</f>
        <v>295121.01029601088</v>
      </c>
      <c r="J174" s="396">
        <f>IF(Amortization[[#This Row],[Closing Balance]]&gt;0,LastRow-ROW(),0)</f>
        <v>211</v>
      </c>
      <c r="K174" s="194"/>
    </row>
    <row r="175" spans="1:11">
      <c r="A175" s="192"/>
      <c r="B175" s="410">
        <f>ROWS($B$4:B153)</f>
        <v>150</v>
      </c>
      <c r="C175" s="384">
        <f>IF(ValuesEntered,IF(Amortization[[#This Row],[Payment Period]]&lt;=DurationOfLoan,IF(ROW()-ROW(Amortization[[#Headers],[Payment Date]])=1,LoanStart,IF(I174&gt;0,EDATE(C174,1),"")),""),"")</f>
        <v>47574</v>
      </c>
      <c r="D175" s="385">
        <f>IF(ROW()-ROW(Amortization[[#Headers],[Opening Balance]])=1,LoanAmount,IF(Amortization[[#This Row],[Payment Date]]="",0,INDEX(Amortization[], ROW()-26,8)))</f>
        <v>295121.01029601088</v>
      </c>
      <c r="E175" s="387">
        <f>IF(ValuesEntered,IF(ROW()-ROW(Amortization[[#Headers],[Interest]])=1,-IPMT(InterestRate/12,1,DurationOfLoan-ROWS($C$26:C175)+1,Amortization[[#This Row],[Opening Balance]]),IFERROR(-IPMT(InterestRate/12,1,Amortization[[#This Row],['# Remaining]],D176),0)),0)</f>
        <v>1103.2536481699401</v>
      </c>
      <c r="F175" s="387">
        <f>IFERROR(IF(AND(ValuesEntered,Amortization[[#This Row],[Payment Date]]&lt;&gt;""),-PPMT(InterestRate/12,1,DurationOfLoan-ROWS($C$26:C175)+1,Amortization[[#This Row],[Opening Balance]]),""),0)</f>
        <v>920.03745069348906</v>
      </c>
      <c r="G175" s="387">
        <f>IF(Amortization[[#This Row],[Payment Date]]="",0,PropertyTaxAmount)</f>
        <v>333.33333333333331</v>
      </c>
      <c r="H175" s="388">
        <f>IF(Amortization[[#This Row],[Payment Date]]="",0,Amortization[[#This Row],[Interest]]+Amortization[[#This Row],[Principle]]+Amortization[[#This Row],[Property Tax]])</f>
        <v>2356.6244321967624</v>
      </c>
      <c r="I175" s="389">
        <f>IF(Amortization[[#This Row],[Payment Date]]="",0,Amortization[[#This Row],[Opening Balance]]-Amortization[[#This Row],[Principle]])</f>
        <v>294200.97284531739</v>
      </c>
      <c r="J175" s="396">
        <f>IF(Amortization[[#This Row],[Closing Balance]]&gt;0,LastRow-ROW(),0)</f>
        <v>210</v>
      </c>
      <c r="K175" s="194"/>
    </row>
    <row r="176" spans="1:11">
      <c r="A176" s="192"/>
      <c r="B176" s="410">
        <f>ROWS($B$4:B154)</f>
        <v>151</v>
      </c>
      <c r="C176" s="384">
        <f>IF(ValuesEntered,IF(Amortization[[#This Row],[Payment Period]]&lt;=DurationOfLoan,IF(ROW()-ROW(Amortization[[#Headers],[Payment Date]])=1,LoanStart,IF(I175&gt;0,EDATE(C175,1),"")),""),"")</f>
        <v>47604</v>
      </c>
      <c r="D176" s="385">
        <f>IF(ROW()-ROW(Amortization[[#Headers],[Opening Balance]])=1,LoanAmount,IF(Amortization[[#This Row],[Payment Date]]="",0,INDEX(Amortization[], ROW()-26,8)))</f>
        <v>294200.97284531739</v>
      </c>
      <c r="E176" s="387">
        <f>IF(ValuesEntered,IF(ROW()-ROW(Amortization[[#Headers],[Interest]])=1,-IPMT(InterestRate/12,1,DurationOfLoan-ROWS($C$26:C176)+1,Amortization[[#This Row],[Opening Balance]]),IFERROR(-IPMT(InterestRate/12,1,Amortization[[#This Row],['# Remaining]],D177),0)),0)</f>
        <v>1099.7905697031892</v>
      </c>
      <c r="F176" s="387">
        <f>IFERROR(IF(AND(ValuesEntered,Amortization[[#This Row],[Payment Date]]&lt;&gt;""),-PPMT(InterestRate/12,1,DurationOfLoan-ROWS($C$26:C176)+1,Amortization[[#This Row],[Opening Balance]]),""),0)</f>
        <v>923.48759113358915</v>
      </c>
      <c r="G176" s="387">
        <f>IF(Amortization[[#This Row],[Payment Date]]="",0,PropertyTaxAmount)</f>
        <v>333.33333333333331</v>
      </c>
      <c r="H176" s="388">
        <f>IF(Amortization[[#This Row],[Payment Date]]="",0,Amortization[[#This Row],[Interest]]+Amortization[[#This Row],[Principle]]+Amortization[[#This Row],[Property Tax]])</f>
        <v>2356.6114941701117</v>
      </c>
      <c r="I176" s="389">
        <f>IF(Amortization[[#This Row],[Payment Date]]="",0,Amortization[[#This Row],[Opening Balance]]-Amortization[[#This Row],[Principle]])</f>
        <v>293277.48525418382</v>
      </c>
      <c r="J176" s="396">
        <f>IF(Amortization[[#This Row],[Closing Balance]]&gt;0,LastRow-ROW(),0)</f>
        <v>209</v>
      </c>
      <c r="K176" s="194"/>
    </row>
    <row r="177" spans="1:11">
      <c r="A177" s="192"/>
      <c r="B177" s="410">
        <f>ROWS($B$4:B155)</f>
        <v>152</v>
      </c>
      <c r="C177" s="384">
        <f>IF(ValuesEntered,IF(Amortization[[#This Row],[Payment Period]]&lt;=DurationOfLoan,IF(ROW()-ROW(Amortization[[#Headers],[Payment Date]])=1,LoanStart,IF(I176&gt;0,EDATE(C176,1),"")),""),"")</f>
        <v>47635</v>
      </c>
      <c r="D177" s="385">
        <f>IF(ROW()-ROW(Amortization[[#Headers],[Opening Balance]])=1,LoanAmount,IF(Amortization[[#This Row],[Payment Date]]="",0,INDEX(Amortization[], ROW()-26,8)))</f>
        <v>293277.48525418382</v>
      </c>
      <c r="E177" s="387">
        <f>IF(ValuesEntered,IF(ROW()-ROW(Amortization[[#Headers],[Interest]])=1,-IPMT(InterestRate/12,1,DurationOfLoan-ROWS($C$26:C177)+1,Amortization[[#This Row],[Opening Balance]]),IFERROR(-IPMT(InterestRate/12,1,Amortization[[#This Row],['# Remaining]],D178),0)),0)</f>
        <v>1096.3145046921879</v>
      </c>
      <c r="F177" s="387">
        <f>IFERROR(IF(AND(ValuesEntered,Amortization[[#This Row],[Payment Date]]&lt;&gt;""),-PPMT(InterestRate/12,1,DurationOfLoan-ROWS($C$26:C177)+1,Amortization[[#This Row],[Opening Balance]]),""),0)</f>
        <v>926.95066960034046</v>
      </c>
      <c r="G177" s="387">
        <f>IF(Amortization[[#This Row],[Payment Date]]="",0,PropertyTaxAmount)</f>
        <v>333.33333333333331</v>
      </c>
      <c r="H177" s="388">
        <f>IF(Amortization[[#This Row],[Payment Date]]="",0,Amortization[[#This Row],[Interest]]+Amortization[[#This Row],[Principle]]+Amortization[[#This Row],[Property Tax]])</f>
        <v>2356.5985076258617</v>
      </c>
      <c r="I177" s="389">
        <f>IF(Amortization[[#This Row],[Payment Date]]="",0,Amortization[[#This Row],[Opening Balance]]-Amortization[[#This Row],[Principle]])</f>
        <v>292350.53458458348</v>
      </c>
      <c r="J177" s="396">
        <f>IF(Amortization[[#This Row],[Closing Balance]]&gt;0,LastRow-ROW(),0)</f>
        <v>208</v>
      </c>
      <c r="K177" s="194"/>
    </row>
    <row r="178" spans="1:11">
      <c r="A178" s="192"/>
      <c r="B178" s="410">
        <f>ROWS($B$4:B156)</f>
        <v>153</v>
      </c>
      <c r="C178" s="384">
        <f>IF(ValuesEntered,IF(Amortization[[#This Row],[Payment Period]]&lt;=DurationOfLoan,IF(ROW()-ROW(Amortization[[#Headers],[Payment Date]])=1,LoanStart,IF(I177&gt;0,EDATE(C177,1),"")),""),"")</f>
        <v>47665</v>
      </c>
      <c r="D178" s="385">
        <f>IF(ROW()-ROW(Amortization[[#Headers],[Opening Balance]])=1,LoanAmount,IF(Amortization[[#This Row],[Payment Date]]="",0,INDEX(Amortization[], ROW()-26,8)))</f>
        <v>292350.53458458348</v>
      </c>
      <c r="E178" s="387">
        <f>IF(ValuesEntered,IF(ROW()-ROW(Amortization[[#Headers],[Interest]])=1,-IPMT(InterestRate/12,1,DurationOfLoan-ROWS($C$26:C178)+1,Amortization[[#This Row],[Opening Balance]]),IFERROR(-IPMT(InterestRate/12,1,Amortization[[#This Row],['# Remaining]],D179),0)),0)</f>
        <v>1092.8254044373955</v>
      </c>
      <c r="F178" s="387">
        <f>IFERROR(IF(AND(ValuesEntered,Amortization[[#This Row],[Payment Date]]&lt;&gt;""),-PPMT(InterestRate/12,1,DurationOfLoan-ROWS($C$26:C178)+1,Amortization[[#This Row],[Opening Balance]]),""),0)</f>
        <v>930.42673461134177</v>
      </c>
      <c r="G178" s="387">
        <f>IF(Amortization[[#This Row],[Payment Date]]="",0,PropertyTaxAmount)</f>
        <v>333.33333333333331</v>
      </c>
      <c r="H178" s="388">
        <f>IF(Amortization[[#This Row],[Payment Date]]="",0,Amortization[[#This Row],[Interest]]+Amortization[[#This Row],[Principle]]+Amortization[[#This Row],[Property Tax]])</f>
        <v>2356.5854723820707</v>
      </c>
      <c r="I178" s="389">
        <f>IF(Amortization[[#This Row],[Payment Date]]="",0,Amortization[[#This Row],[Opening Balance]]-Amortization[[#This Row],[Principle]])</f>
        <v>291420.10784997215</v>
      </c>
      <c r="J178" s="396">
        <f>IF(Amortization[[#This Row],[Closing Balance]]&gt;0,LastRow-ROW(),0)</f>
        <v>207</v>
      </c>
      <c r="K178" s="194"/>
    </row>
    <row r="179" spans="1:11">
      <c r="A179" s="192"/>
      <c r="B179" s="410">
        <f>ROWS($B$4:B157)</f>
        <v>154</v>
      </c>
      <c r="C179" s="384">
        <f>IF(ValuesEntered,IF(Amortization[[#This Row],[Payment Period]]&lt;=DurationOfLoan,IF(ROW()-ROW(Amortization[[#Headers],[Payment Date]])=1,LoanStart,IF(I178&gt;0,EDATE(C178,1),"")),""),"")</f>
        <v>47696</v>
      </c>
      <c r="D179" s="385">
        <f>IF(ROW()-ROW(Amortization[[#Headers],[Opening Balance]])=1,LoanAmount,IF(Amortization[[#This Row],[Payment Date]]="",0,INDEX(Amortization[], ROW()-26,8)))</f>
        <v>291420.10784997215</v>
      </c>
      <c r="E179" s="387">
        <f>IF(ValuesEntered,IF(ROW()-ROW(Amortization[[#Headers],[Interest]])=1,-IPMT(InterestRate/12,1,DurationOfLoan-ROWS($C$26:C179)+1,Amortization[[#This Row],[Opening Balance]]),IFERROR(-IPMT(InterestRate/12,1,Amortization[[#This Row],['# Remaining]],D180),0)),0)</f>
        <v>1089.3232200566476</v>
      </c>
      <c r="F179" s="387">
        <f>IFERROR(IF(AND(ValuesEntered,Amortization[[#This Row],[Payment Date]]&lt;&gt;""),-PPMT(InterestRate/12,1,DurationOfLoan-ROWS($C$26:C179)+1,Amortization[[#This Row],[Opening Balance]]),""),0)</f>
        <v>933.91583486613422</v>
      </c>
      <c r="G179" s="387">
        <f>IF(Amortization[[#This Row],[Payment Date]]="",0,PropertyTaxAmount)</f>
        <v>333.33333333333331</v>
      </c>
      <c r="H179" s="388">
        <f>IF(Amortization[[#This Row],[Payment Date]]="",0,Amortization[[#This Row],[Interest]]+Amortization[[#This Row],[Principle]]+Amortization[[#This Row],[Property Tax]])</f>
        <v>2356.5723882561151</v>
      </c>
      <c r="I179" s="389">
        <f>IF(Amortization[[#This Row],[Payment Date]]="",0,Amortization[[#This Row],[Opening Balance]]-Amortization[[#This Row],[Principle]])</f>
        <v>290486.19201510603</v>
      </c>
      <c r="J179" s="396">
        <f>IF(Amortization[[#This Row],[Closing Balance]]&gt;0,LastRow-ROW(),0)</f>
        <v>206</v>
      </c>
      <c r="K179" s="194"/>
    </row>
    <row r="180" spans="1:11">
      <c r="A180" s="192"/>
      <c r="B180" s="410">
        <f>ROWS($B$4:B158)</f>
        <v>155</v>
      </c>
      <c r="C180" s="384">
        <f>IF(ValuesEntered,IF(Amortization[[#This Row],[Payment Period]]&lt;=DurationOfLoan,IF(ROW()-ROW(Amortization[[#Headers],[Payment Date]])=1,LoanStart,IF(I179&gt;0,EDATE(C179,1),"")),""),"")</f>
        <v>47727</v>
      </c>
      <c r="D180" s="385">
        <f>IF(ROW()-ROW(Amortization[[#Headers],[Opening Balance]])=1,LoanAmount,IF(Amortization[[#This Row],[Payment Date]]="",0,INDEX(Amortization[], ROW()-26,8)))</f>
        <v>290486.19201510603</v>
      </c>
      <c r="E180" s="387">
        <f>IF(ValuesEntered,IF(ROW()-ROW(Amortization[[#Headers],[Interest]])=1,-IPMT(InterestRate/12,1,DurationOfLoan-ROWS($C$26:C180)+1,Amortization[[#This Row],[Opening Balance]]),IFERROR(-IPMT(InterestRate/12,1,Amortization[[#This Row],['# Remaining]],D181),0)),0)</f>
        <v>1085.8079024844717</v>
      </c>
      <c r="F180" s="387">
        <f>IFERROR(IF(AND(ValuesEntered,Amortization[[#This Row],[Payment Date]]&lt;&gt;""),-PPMT(InterestRate/12,1,DurationOfLoan-ROWS($C$26:C180)+1,Amortization[[#This Row],[Opening Balance]]),""),0)</f>
        <v>937.41801924688161</v>
      </c>
      <c r="G180" s="387">
        <f>IF(Amortization[[#This Row],[Payment Date]]="",0,PropertyTaxAmount)</f>
        <v>333.33333333333331</v>
      </c>
      <c r="H180" s="388">
        <f>IF(Amortization[[#This Row],[Payment Date]]="",0,Amortization[[#This Row],[Interest]]+Amortization[[#This Row],[Principle]]+Amortization[[#This Row],[Property Tax]])</f>
        <v>2356.5592550646866</v>
      </c>
      <c r="I180" s="389">
        <f>IF(Amortization[[#This Row],[Payment Date]]="",0,Amortization[[#This Row],[Opening Balance]]-Amortization[[#This Row],[Principle]])</f>
        <v>289548.77399585914</v>
      </c>
      <c r="J180" s="396">
        <f>IF(Amortization[[#This Row],[Closing Balance]]&gt;0,LastRow-ROW(),0)</f>
        <v>205</v>
      </c>
      <c r="K180" s="194"/>
    </row>
    <row r="181" spans="1:11">
      <c r="A181" s="192"/>
      <c r="B181" s="410">
        <f>ROWS($B$4:B159)</f>
        <v>156</v>
      </c>
      <c r="C181" s="384">
        <f>IF(ValuesEntered,IF(Amortization[[#This Row],[Payment Period]]&lt;=DurationOfLoan,IF(ROW()-ROW(Amortization[[#Headers],[Payment Date]])=1,LoanStart,IF(I180&gt;0,EDATE(C180,1),"")),""),"")</f>
        <v>47757</v>
      </c>
      <c r="D181" s="385">
        <f>IF(ROW()-ROW(Amortization[[#Headers],[Opening Balance]])=1,LoanAmount,IF(Amortization[[#This Row],[Payment Date]]="",0,INDEX(Amortization[], ROW()-26,8)))</f>
        <v>289548.77399585914</v>
      </c>
      <c r="E181" s="387">
        <f>IF(ValuesEntered,IF(ROW()-ROW(Amortization[[#Headers],[Interest]])=1,-IPMT(InterestRate/12,1,DurationOfLoan-ROWS($C$26:C181)+1,Amortization[[#This Row],[Opening Balance]]),IFERROR(-IPMT(InterestRate/12,1,Amortization[[#This Row],['# Remaining]],D182),0)),0)</f>
        <v>1082.2794024714003</v>
      </c>
      <c r="F181" s="387">
        <f>IFERROR(IF(AND(ValuesEntered,Amortization[[#This Row],[Payment Date]]&lt;&gt;""),-PPMT(InterestRate/12,1,DurationOfLoan-ROWS($C$26:C181)+1,Amortization[[#This Row],[Opening Balance]]),""),0)</f>
        <v>940.93333681905665</v>
      </c>
      <c r="G181" s="387">
        <f>IF(Amortization[[#This Row],[Payment Date]]="",0,PropertyTaxAmount)</f>
        <v>333.33333333333331</v>
      </c>
      <c r="H181" s="388">
        <f>IF(Amortization[[#This Row],[Payment Date]]="",0,Amortization[[#This Row],[Interest]]+Amortization[[#This Row],[Principle]]+Amortization[[#This Row],[Property Tax]])</f>
        <v>2356.5460726237902</v>
      </c>
      <c r="I181" s="389">
        <f>IF(Amortization[[#This Row],[Payment Date]]="",0,Amortization[[#This Row],[Opening Balance]]-Amortization[[#This Row],[Principle]])</f>
        <v>288607.84065904008</v>
      </c>
      <c r="J181" s="396">
        <f>IF(Amortization[[#This Row],[Closing Balance]]&gt;0,LastRow-ROW(),0)</f>
        <v>204</v>
      </c>
      <c r="K181" s="194"/>
    </row>
    <row r="182" spans="1:11">
      <c r="A182" s="192"/>
      <c r="B182" s="410">
        <f>ROWS($B$4:B160)</f>
        <v>157</v>
      </c>
      <c r="C182" s="384">
        <f>IF(ValuesEntered,IF(Amortization[[#This Row],[Payment Period]]&lt;=DurationOfLoan,IF(ROW()-ROW(Amortization[[#Headers],[Payment Date]])=1,LoanStart,IF(I181&gt;0,EDATE(C181,1),"")),""),"")</f>
        <v>47788</v>
      </c>
      <c r="D182" s="385">
        <f>IF(ROW()-ROW(Amortization[[#Headers],[Opening Balance]])=1,LoanAmount,IF(Amortization[[#This Row],[Payment Date]]="",0,INDEX(Amortization[], ROW()-26,8)))</f>
        <v>288607.84065904008</v>
      </c>
      <c r="E182" s="387">
        <f>IF(ValuesEntered,IF(ROW()-ROW(Amortization[[#Headers],[Interest]])=1,-IPMT(InterestRate/12,1,DurationOfLoan-ROWS($C$26:C182)+1,Amortization[[#This Row],[Opening Balance]]),IFERROR(-IPMT(InterestRate/12,1,Amortization[[#This Row],['# Remaining]],D183),0)),0)</f>
        <v>1078.7376705832799</v>
      </c>
      <c r="F182" s="387">
        <f>IFERROR(IF(AND(ValuesEntered,Amortization[[#This Row],[Payment Date]]&lt;&gt;""),-PPMT(InterestRate/12,1,DurationOfLoan-ROWS($C$26:C182)+1,Amortization[[#This Row],[Opening Balance]]),""),0)</f>
        <v>944.46183683212848</v>
      </c>
      <c r="G182" s="387">
        <f>IF(Amortization[[#This Row],[Payment Date]]="",0,PropertyTaxAmount)</f>
        <v>333.33333333333331</v>
      </c>
      <c r="H182" s="388">
        <f>IF(Amortization[[#This Row],[Payment Date]]="",0,Amortization[[#This Row],[Interest]]+Amortization[[#This Row],[Principle]]+Amortization[[#This Row],[Property Tax]])</f>
        <v>2356.5328407487418</v>
      </c>
      <c r="I182" s="389">
        <f>IF(Amortization[[#This Row],[Payment Date]]="",0,Amortization[[#This Row],[Opening Balance]]-Amortization[[#This Row],[Principle]])</f>
        <v>287663.37882220797</v>
      </c>
      <c r="J182" s="396">
        <f>IF(Amortization[[#This Row],[Closing Balance]]&gt;0,LastRow-ROW(),0)</f>
        <v>203</v>
      </c>
      <c r="K182" s="194"/>
    </row>
    <row r="183" spans="1:11">
      <c r="A183" s="192"/>
      <c r="B183" s="410">
        <f>ROWS($B$4:B161)</f>
        <v>158</v>
      </c>
      <c r="C183" s="384">
        <f>IF(ValuesEntered,IF(Amortization[[#This Row],[Payment Period]]&lt;=DurationOfLoan,IF(ROW()-ROW(Amortization[[#Headers],[Payment Date]])=1,LoanStart,IF(I182&gt;0,EDATE(C182,1),"")),""),"")</f>
        <v>47818</v>
      </c>
      <c r="D183" s="385">
        <f>IF(ROW()-ROW(Amortization[[#Headers],[Opening Balance]])=1,LoanAmount,IF(Amortization[[#This Row],[Payment Date]]="",0,INDEX(Amortization[], ROW()-26,8)))</f>
        <v>287663.37882220797</v>
      </c>
      <c r="E183" s="387">
        <f>IF(ValuesEntered,IF(ROW()-ROW(Amortization[[#Headers],[Interest]])=1,-IPMT(InterestRate/12,1,DurationOfLoan-ROWS($C$26:C183)+1,Amortization[[#This Row],[Opening Balance]]),IFERROR(-IPMT(InterestRate/12,1,Amortization[[#This Row],['# Remaining]],D184),0)),0)</f>
        <v>1075.1826572005789</v>
      </c>
      <c r="F183" s="387">
        <f>IFERROR(IF(AND(ValuesEntered,Amortization[[#This Row],[Payment Date]]&lt;&gt;""),-PPMT(InterestRate/12,1,DurationOfLoan-ROWS($C$26:C183)+1,Amortization[[#This Row],[Opening Balance]]),""),0)</f>
        <v>948.00356872024895</v>
      </c>
      <c r="G183" s="387">
        <f>IF(Amortization[[#This Row],[Payment Date]]="",0,PropertyTaxAmount)</f>
        <v>333.33333333333331</v>
      </c>
      <c r="H183" s="388">
        <f>IF(Amortization[[#This Row],[Payment Date]]="",0,Amortization[[#This Row],[Interest]]+Amortization[[#This Row],[Principle]]+Amortization[[#This Row],[Property Tax]])</f>
        <v>2356.5195592541613</v>
      </c>
      <c r="I183" s="389">
        <f>IF(Amortization[[#This Row],[Payment Date]]="",0,Amortization[[#This Row],[Opening Balance]]-Amortization[[#This Row],[Principle]])</f>
        <v>286715.37525348773</v>
      </c>
      <c r="J183" s="396">
        <f>IF(Amortization[[#This Row],[Closing Balance]]&gt;0,LastRow-ROW(),0)</f>
        <v>202</v>
      </c>
      <c r="K183" s="194"/>
    </row>
    <row r="184" spans="1:11">
      <c r="A184" s="192"/>
      <c r="B184" s="410">
        <f>ROWS($B$4:B162)</f>
        <v>159</v>
      </c>
      <c r="C184" s="384">
        <f>IF(ValuesEntered,IF(Amortization[[#This Row],[Payment Period]]&lt;=DurationOfLoan,IF(ROW()-ROW(Amortization[[#Headers],[Payment Date]])=1,LoanStart,IF(I183&gt;0,EDATE(C183,1),"")),""),"")</f>
        <v>47849</v>
      </c>
      <c r="D184" s="385">
        <f>IF(ROW()-ROW(Amortization[[#Headers],[Opening Balance]])=1,LoanAmount,IF(Amortization[[#This Row],[Payment Date]]="",0,INDEX(Amortization[], ROW()-26,8)))</f>
        <v>286715.37525348773</v>
      </c>
      <c r="E184" s="387">
        <f>IF(ValuesEntered,IF(ROW()-ROW(Amortization[[#Headers],[Interest]])=1,-IPMT(InterestRate/12,1,DurationOfLoan-ROWS($C$26:C184)+1,Amortization[[#This Row],[Opening Balance]]),IFERROR(-IPMT(InterestRate/12,1,Amortization[[#This Row],['# Remaining]],D185),0)),0)</f>
        <v>1071.614312517693</v>
      </c>
      <c r="F184" s="387">
        <f>IFERROR(IF(AND(ValuesEntered,Amortization[[#This Row],[Payment Date]]&lt;&gt;""),-PPMT(InterestRate/12,1,DurationOfLoan-ROWS($C$26:C184)+1,Amortization[[#This Row],[Opening Balance]]),""),0)</f>
        <v>951.55858210294969</v>
      </c>
      <c r="G184" s="387">
        <f>IF(Amortization[[#This Row],[Payment Date]]="",0,PropertyTaxAmount)</f>
        <v>333.33333333333331</v>
      </c>
      <c r="H184" s="388">
        <f>IF(Amortization[[#This Row],[Payment Date]]="",0,Amortization[[#This Row],[Interest]]+Amortization[[#This Row],[Principle]]+Amortization[[#This Row],[Property Tax]])</f>
        <v>2356.5062279539761</v>
      </c>
      <c r="I184" s="389">
        <f>IF(Amortization[[#This Row],[Payment Date]]="",0,Amortization[[#This Row],[Opening Balance]]-Amortization[[#This Row],[Principle]])</f>
        <v>285763.81667138479</v>
      </c>
      <c r="J184" s="396">
        <f>IF(Amortization[[#This Row],[Closing Balance]]&gt;0,LastRow-ROW(),0)</f>
        <v>201</v>
      </c>
      <c r="K184" s="194"/>
    </row>
    <row r="185" spans="1:11">
      <c r="A185" s="192"/>
      <c r="B185" s="410">
        <f>ROWS($B$4:B163)</f>
        <v>160</v>
      </c>
      <c r="C185" s="384">
        <f>IF(ValuesEntered,IF(Amortization[[#This Row],[Payment Period]]&lt;=DurationOfLoan,IF(ROW()-ROW(Amortization[[#Headers],[Payment Date]])=1,LoanStart,IF(I184&gt;0,EDATE(C184,1),"")),""),"")</f>
        <v>47880</v>
      </c>
      <c r="D185" s="385">
        <f>IF(ROW()-ROW(Amortization[[#Headers],[Opening Balance]])=1,LoanAmount,IF(Amortization[[#This Row],[Payment Date]]="",0,INDEX(Amortization[], ROW()-26,8)))</f>
        <v>285763.81667138479</v>
      </c>
      <c r="E185" s="387">
        <f>IF(ValuesEntered,IF(ROW()-ROW(Amortization[[#Headers],[Interest]])=1,-IPMT(InterestRate/12,1,DurationOfLoan-ROWS($C$26:C185)+1,Amortization[[#This Row],[Opening Balance]]),IFERROR(-IPMT(InterestRate/12,1,Amortization[[#This Row],['# Remaining]],D186),0)),0)</f>
        <v>1068.032586542246</v>
      </c>
      <c r="F185" s="387">
        <f>IFERROR(IF(AND(ValuesEntered,Amortization[[#This Row],[Payment Date]]&lt;&gt;""),-PPMT(InterestRate/12,1,DurationOfLoan-ROWS($C$26:C185)+1,Amortization[[#This Row],[Opening Balance]]),""),0)</f>
        <v>955.12692678583608</v>
      </c>
      <c r="G185" s="387">
        <f>IF(Amortization[[#This Row],[Payment Date]]="",0,PropertyTaxAmount)</f>
        <v>333.33333333333331</v>
      </c>
      <c r="H185" s="388">
        <f>IF(Amortization[[#This Row],[Payment Date]]="",0,Amortization[[#This Row],[Interest]]+Amortization[[#This Row],[Principle]]+Amortization[[#This Row],[Property Tax]])</f>
        <v>2356.4928466614156</v>
      </c>
      <c r="I185" s="389">
        <f>IF(Amortization[[#This Row],[Payment Date]]="",0,Amortization[[#This Row],[Opening Balance]]-Amortization[[#This Row],[Principle]])</f>
        <v>284808.68974459893</v>
      </c>
      <c r="J185" s="396">
        <f>IF(Amortization[[#This Row],[Closing Balance]]&gt;0,LastRow-ROW(),0)</f>
        <v>200</v>
      </c>
      <c r="K185" s="194"/>
    </row>
    <row r="186" spans="1:11">
      <c r="A186" s="192"/>
      <c r="B186" s="410">
        <f>ROWS($B$4:B164)</f>
        <v>161</v>
      </c>
      <c r="C186" s="384">
        <f>IF(ValuesEntered,IF(Amortization[[#This Row],[Payment Period]]&lt;=DurationOfLoan,IF(ROW()-ROW(Amortization[[#Headers],[Payment Date]])=1,LoanStart,IF(I185&gt;0,EDATE(C185,1),"")),""),"")</f>
        <v>47908</v>
      </c>
      <c r="D186" s="385">
        <f>IF(ROW()-ROW(Amortization[[#Headers],[Opening Balance]])=1,LoanAmount,IF(Amortization[[#This Row],[Payment Date]]="",0,INDEX(Amortization[], ROW()-26,8)))</f>
        <v>284808.68974459893</v>
      </c>
      <c r="E186" s="387">
        <f>IF(ValuesEntered,IF(ROW()-ROW(Amortization[[#Headers],[Interest]])=1,-IPMT(InterestRate/12,1,DurationOfLoan-ROWS($C$26:C186)+1,Amortization[[#This Row],[Opening Balance]]),IFERROR(-IPMT(InterestRate/12,1,Amortization[[#This Row],['# Remaining]],D187),0)),0)</f>
        <v>1064.4374290943911</v>
      </c>
      <c r="F186" s="387">
        <f>IFERROR(IF(AND(ValuesEntered,Amortization[[#This Row],[Payment Date]]&lt;&gt;""),-PPMT(InterestRate/12,1,DurationOfLoan-ROWS($C$26:C186)+1,Amortization[[#This Row],[Opening Balance]]),""),0)</f>
        <v>958.70865276128234</v>
      </c>
      <c r="G186" s="387">
        <f>IF(Amortization[[#This Row],[Payment Date]]="",0,PropertyTaxAmount)</f>
        <v>333.33333333333331</v>
      </c>
      <c r="H186" s="388">
        <f>IF(Amortization[[#This Row],[Payment Date]]="",0,Amortization[[#This Row],[Interest]]+Amortization[[#This Row],[Principle]]+Amortization[[#This Row],[Property Tax]])</f>
        <v>2356.4794151890069</v>
      </c>
      <c r="I186" s="389">
        <f>IF(Amortization[[#This Row],[Payment Date]]="",0,Amortization[[#This Row],[Opening Balance]]-Amortization[[#This Row],[Principle]])</f>
        <v>283849.98109183763</v>
      </c>
      <c r="J186" s="396">
        <f>IF(Amortization[[#This Row],[Closing Balance]]&gt;0,LastRow-ROW(),0)</f>
        <v>199</v>
      </c>
      <c r="K186" s="194"/>
    </row>
    <row r="187" spans="1:11">
      <c r="A187" s="192"/>
      <c r="B187" s="410">
        <f>ROWS($B$4:B165)</f>
        <v>162</v>
      </c>
      <c r="C187" s="384">
        <f>IF(ValuesEntered,IF(Amortization[[#This Row],[Payment Period]]&lt;=DurationOfLoan,IF(ROW()-ROW(Amortization[[#Headers],[Payment Date]])=1,LoanStart,IF(I186&gt;0,EDATE(C186,1),"")),""),"")</f>
        <v>47939</v>
      </c>
      <c r="D187" s="385">
        <f>IF(ROW()-ROW(Amortization[[#Headers],[Opening Balance]])=1,LoanAmount,IF(Amortization[[#This Row],[Payment Date]]="",0,INDEX(Amortization[], ROW()-26,8)))</f>
        <v>283849.98109183763</v>
      </c>
      <c r="E187" s="387">
        <f>IF(ValuesEntered,IF(ROW()-ROW(Amortization[[#Headers],[Interest]])=1,-IPMT(InterestRate/12,1,DurationOfLoan-ROWS($C$26:C187)+1,Amortization[[#This Row],[Opening Balance]]),IFERROR(-IPMT(InterestRate/12,1,Amortization[[#This Row],['# Remaining]],D188),0)),0)</f>
        <v>1060.8287898061067</v>
      </c>
      <c r="F187" s="387">
        <f>IFERROR(IF(AND(ValuesEntered,Amortization[[#This Row],[Payment Date]]&lt;&gt;""),-PPMT(InterestRate/12,1,DurationOfLoan-ROWS($C$26:C187)+1,Amortization[[#This Row],[Opening Balance]]),""),0)</f>
        <v>962.30381020913728</v>
      </c>
      <c r="G187" s="387">
        <f>IF(Amortization[[#This Row],[Payment Date]]="",0,PropertyTaxAmount)</f>
        <v>333.33333333333331</v>
      </c>
      <c r="H187" s="388">
        <f>IF(Amortization[[#This Row],[Payment Date]]="",0,Amortization[[#This Row],[Interest]]+Amortization[[#This Row],[Principle]]+Amortization[[#This Row],[Property Tax]])</f>
        <v>2356.4659333485774</v>
      </c>
      <c r="I187" s="389">
        <f>IF(Amortization[[#This Row],[Payment Date]]="",0,Amortization[[#This Row],[Opening Balance]]-Amortization[[#This Row],[Principle]])</f>
        <v>282887.67728162848</v>
      </c>
      <c r="J187" s="396">
        <f>IF(Amortization[[#This Row],[Closing Balance]]&gt;0,LastRow-ROW(),0)</f>
        <v>198</v>
      </c>
      <c r="K187" s="194"/>
    </row>
    <row r="188" spans="1:11">
      <c r="A188" s="192"/>
      <c r="B188" s="410">
        <f>ROWS($B$4:B166)</f>
        <v>163</v>
      </c>
      <c r="C188" s="384">
        <f>IF(ValuesEntered,IF(Amortization[[#This Row],[Payment Period]]&lt;=DurationOfLoan,IF(ROW()-ROW(Amortization[[#Headers],[Payment Date]])=1,LoanStart,IF(I187&gt;0,EDATE(C187,1),"")),""),"")</f>
        <v>47969</v>
      </c>
      <c r="D188" s="385">
        <f>IF(ROW()-ROW(Amortization[[#Headers],[Opening Balance]])=1,LoanAmount,IF(Amortization[[#This Row],[Payment Date]]="",0,INDEX(Amortization[], ROW()-26,8)))</f>
        <v>282887.67728162848</v>
      </c>
      <c r="E188" s="387">
        <f>IF(ValuesEntered,IF(ROW()-ROW(Amortization[[#Headers],[Interest]])=1,-IPMT(InterestRate/12,1,DurationOfLoan-ROWS($C$26:C188)+1,Amortization[[#This Row],[Opening Balance]]),IFERROR(-IPMT(InterestRate/12,1,Amortization[[#This Row],['# Remaining]],D189),0)),0)</f>
        <v>1057.2066181204914</v>
      </c>
      <c r="F188" s="387">
        <f>IFERROR(IF(AND(ValuesEntered,Amortization[[#This Row],[Payment Date]]&lt;&gt;""),-PPMT(InterestRate/12,1,DurationOfLoan-ROWS($C$26:C188)+1,Amortization[[#This Row],[Opening Balance]]),""),0)</f>
        <v>965.91244949742122</v>
      </c>
      <c r="G188" s="387">
        <f>IF(Amortization[[#This Row],[Payment Date]]="",0,PropertyTaxAmount)</f>
        <v>333.33333333333331</v>
      </c>
      <c r="H188" s="388">
        <f>IF(Amortization[[#This Row],[Payment Date]]="",0,Amortization[[#This Row],[Interest]]+Amortization[[#This Row],[Principle]]+Amortization[[#This Row],[Property Tax]])</f>
        <v>2356.4524009512461</v>
      </c>
      <c r="I188" s="389">
        <f>IF(Amortization[[#This Row],[Payment Date]]="",0,Amortization[[#This Row],[Opening Balance]]-Amortization[[#This Row],[Principle]])</f>
        <v>281921.76483213104</v>
      </c>
      <c r="J188" s="396">
        <f>IF(Amortization[[#This Row],[Closing Balance]]&gt;0,LastRow-ROW(),0)</f>
        <v>197</v>
      </c>
      <c r="K188" s="194"/>
    </row>
    <row r="189" spans="1:11">
      <c r="A189" s="192"/>
      <c r="B189" s="410">
        <f>ROWS($B$4:B167)</f>
        <v>164</v>
      </c>
      <c r="C189" s="384">
        <f>IF(ValuesEntered,IF(Amortization[[#This Row],[Payment Period]]&lt;=DurationOfLoan,IF(ROW()-ROW(Amortization[[#Headers],[Payment Date]])=1,LoanStart,IF(I188&gt;0,EDATE(C188,1),"")),""),"")</f>
        <v>48000</v>
      </c>
      <c r="D189" s="385">
        <f>IF(ROW()-ROW(Amortization[[#Headers],[Opening Balance]])=1,LoanAmount,IF(Amortization[[#This Row],[Payment Date]]="",0,INDEX(Amortization[], ROW()-26,8)))</f>
        <v>281921.76483213104</v>
      </c>
      <c r="E189" s="387">
        <f>IF(ValuesEntered,IF(ROW()-ROW(Amortization[[#Headers],[Interest]])=1,-IPMT(InterestRate/12,1,DurationOfLoan-ROWS($C$26:C189)+1,Amortization[[#This Row],[Opening Balance]]),IFERROR(-IPMT(InterestRate/12,1,Amortization[[#This Row],['# Remaining]],D190),0)),0)</f>
        <v>1053.5708632910548</v>
      </c>
      <c r="F189" s="387">
        <f>IFERROR(IF(AND(ValuesEntered,Amortization[[#This Row],[Payment Date]]&lt;&gt;""),-PPMT(InterestRate/12,1,DurationOfLoan-ROWS($C$26:C189)+1,Amortization[[#This Row],[Opening Balance]]),""),0)</f>
        <v>969.53462118303628</v>
      </c>
      <c r="G189" s="387">
        <f>IF(Amortization[[#This Row],[Payment Date]]="",0,PropertyTaxAmount)</f>
        <v>333.33333333333331</v>
      </c>
      <c r="H189" s="388">
        <f>IF(Amortization[[#This Row],[Payment Date]]="",0,Amortization[[#This Row],[Interest]]+Amortization[[#This Row],[Principle]]+Amortization[[#This Row],[Property Tax]])</f>
        <v>2356.4388178074246</v>
      </c>
      <c r="I189" s="389">
        <f>IF(Amortization[[#This Row],[Payment Date]]="",0,Amortization[[#This Row],[Opening Balance]]-Amortization[[#This Row],[Principle]])</f>
        <v>280952.23021094798</v>
      </c>
      <c r="J189" s="396">
        <f>IF(Amortization[[#This Row],[Closing Balance]]&gt;0,LastRow-ROW(),0)</f>
        <v>196</v>
      </c>
      <c r="K189" s="194"/>
    </row>
    <row r="190" spans="1:11">
      <c r="A190" s="192"/>
      <c r="B190" s="410">
        <f>ROWS($B$4:B168)</f>
        <v>165</v>
      </c>
      <c r="C190" s="384">
        <f>IF(ValuesEntered,IF(Amortization[[#This Row],[Payment Period]]&lt;=DurationOfLoan,IF(ROW()-ROW(Amortization[[#Headers],[Payment Date]])=1,LoanStart,IF(I189&gt;0,EDATE(C189,1),"")),""),"")</f>
        <v>48030</v>
      </c>
      <c r="D190" s="385">
        <f>IF(ROW()-ROW(Amortization[[#Headers],[Opening Balance]])=1,LoanAmount,IF(Amortization[[#This Row],[Payment Date]]="",0,INDEX(Amortization[], ROW()-26,8)))</f>
        <v>280952.23021094798</v>
      </c>
      <c r="E190" s="387">
        <f>IF(ValuesEntered,IF(ROW()-ROW(Amortization[[#Headers],[Interest]])=1,-IPMT(InterestRate/12,1,DurationOfLoan-ROWS($C$26:C190)+1,Amortization[[#This Row],[Opening Balance]]),IFERROR(-IPMT(InterestRate/12,1,Amortization[[#This Row],['# Remaining]],D191),0)),0)</f>
        <v>1049.9214743810082</v>
      </c>
      <c r="F190" s="387">
        <f>IFERROR(IF(AND(ValuesEntered,Amortization[[#This Row],[Payment Date]]&lt;&gt;""),-PPMT(InterestRate/12,1,DurationOfLoan-ROWS($C$26:C190)+1,Amortization[[#This Row],[Opening Balance]]),""),0)</f>
        <v>973.17037601247239</v>
      </c>
      <c r="G190" s="387">
        <f>IF(Amortization[[#This Row],[Payment Date]]="",0,PropertyTaxAmount)</f>
        <v>333.33333333333331</v>
      </c>
      <c r="H190" s="388">
        <f>IF(Amortization[[#This Row],[Payment Date]]="",0,Amortization[[#This Row],[Interest]]+Amortization[[#This Row],[Principle]]+Amortization[[#This Row],[Property Tax]])</f>
        <v>2356.4251837268139</v>
      </c>
      <c r="I190" s="389">
        <f>IF(Amortization[[#This Row],[Payment Date]]="",0,Amortization[[#This Row],[Opening Balance]]-Amortization[[#This Row],[Principle]])</f>
        <v>279979.05983493553</v>
      </c>
      <c r="J190" s="396">
        <f>IF(Amortization[[#This Row],[Closing Balance]]&gt;0,LastRow-ROW(),0)</f>
        <v>195</v>
      </c>
      <c r="K190" s="194"/>
    </row>
    <row r="191" spans="1:11">
      <c r="A191" s="192"/>
      <c r="B191" s="410">
        <f>ROWS($B$4:B169)</f>
        <v>166</v>
      </c>
      <c r="C191" s="384">
        <f>IF(ValuesEntered,IF(Amortization[[#This Row],[Payment Period]]&lt;=DurationOfLoan,IF(ROW()-ROW(Amortization[[#Headers],[Payment Date]])=1,LoanStart,IF(I190&gt;0,EDATE(C190,1),"")),""),"")</f>
        <v>48061</v>
      </c>
      <c r="D191" s="385">
        <f>IF(ROW()-ROW(Amortization[[#Headers],[Opening Balance]])=1,LoanAmount,IF(Amortization[[#This Row],[Payment Date]]="",0,INDEX(Amortization[], ROW()-26,8)))</f>
        <v>279979.05983493553</v>
      </c>
      <c r="E191" s="387">
        <f>IF(ValuesEntered,IF(ROW()-ROW(Amortization[[#Headers],[Interest]])=1,-IPMT(InterestRate/12,1,DurationOfLoan-ROWS($C$26:C191)+1,Amortization[[#This Row],[Opening Balance]]),IFERROR(-IPMT(InterestRate/12,1,Amortization[[#This Row],['# Remaining]],D192),0)),0)</f>
        <v>1046.2584002625485</v>
      </c>
      <c r="F191" s="387">
        <f>IFERROR(IF(AND(ValuesEntered,Amortization[[#This Row],[Payment Date]]&lt;&gt;""),-PPMT(InterestRate/12,1,DurationOfLoan-ROWS($C$26:C191)+1,Amortization[[#This Row],[Opening Balance]]),""),0)</f>
        <v>976.81976492251897</v>
      </c>
      <c r="G191" s="387">
        <f>IF(Amortization[[#This Row],[Payment Date]]="",0,PropertyTaxAmount)</f>
        <v>333.33333333333331</v>
      </c>
      <c r="H191" s="388">
        <f>IF(Amortization[[#This Row],[Payment Date]]="",0,Amortization[[#This Row],[Interest]]+Amortization[[#This Row],[Principle]]+Amortization[[#This Row],[Property Tax]])</f>
        <v>2356.411498518401</v>
      </c>
      <c r="I191" s="389">
        <f>IF(Amortization[[#This Row],[Payment Date]]="",0,Amortization[[#This Row],[Opening Balance]]-Amortization[[#This Row],[Principle]])</f>
        <v>279002.24007001298</v>
      </c>
      <c r="J191" s="396">
        <f>IF(Amortization[[#This Row],[Closing Balance]]&gt;0,LastRow-ROW(),0)</f>
        <v>194</v>
      </c>
      <c r="K191" s="194"/>
    </row>
    <row r="192" spans="1:11">
      <c r="A192" s="192"/>
      <c r="B192" s="410">
        <f>ROWS($B$4:B170)</f>
        <v>167</v>
      </c>
      <c r="C192" s="384">
        <f>IF(ValuesEntered,IF(Amortization[[#This Row],[Payment Period]]&lt;=DurationOfLoan,IF(ROW()-ROW(Amortization[[#Headers],[Payment Date]])=1,LoanStart,IF(I191&gt;0,EDATE(C191,1),"")),""),"")</f>
        <v>48092</v>
      </c>
      <c r="D192" s="385">
        <f>IF(ROW()-ROW(Amortization[[#Headers],[Opening Balance]])=1,LoanAmount,IF(Amortization[[#This Row],[Payment Date]]="",0,INDEX(Amortization[], ROW()-26,8)))</f>
        <v>279002.24007001298</v>
      </c>
      <c r="E192" s="387">
        <f>IF(ValuesEntered,IF(ROW()-ROW(Amortization[[#Headers],[Interest]])=1,-IPMT(InterestRate/12,1,DurationOfLoan-ROWS($C$26:C192)+1,Amortization[[#This Row],[Opening Balance]]),IFERROR(-IPMT(InterestRate/12,1,Amortization[[#This Row],['# Remaining]],D193),0)),0)</f>
        <v>1042.581589616145</v>
      </c>
      <c r="F192" s="387">
        <f>IFERROR(IF(AND(ValuesEntered,Amortization[[#This Row],[Payment Date]]&lt;&gt;""),-PPMT(InterestRate/12,1,DurationOfLoan-ROWS($C$26:C192)+1,Amortization[[#This Row],[Opening Balance]]),""),0)</f>
        <v>980.48283904097821</v>
      </c>
      <c r="G192" s="387">
        <f>IF(Amortization[[#This Row],[Payment Date]]="",0,PropertyTaxAmount)</f>
        <v>333.33333333333331</v>
      </c>
      <c r="H192" s="388">
        <f>IF(Amortization[[#This Row],[Payment Date]]="",0,Amortization[[#This Row],[Interest]]+Amortization[[#This Row],[Principle]]+Amortization[[#This Row],[Property Tax]])</f>
        <v>2356.3977619904567</v>
      </c>
      <c r="I192" s="389">
        <f>IF(Amortization[[#This Row],[Payment Date]]="",0,Amortization[[#This Row],[Opening Balance]]-Amortization[[#This Row],[Principle]])</f>
        <v>278021.757230972</v>
      </c>
      <c r="J192" s="396">
        <f>IF(Amortization[[#This Row],[Closing Balance]]&gt;0,LastRow-ROW(),0)</f>
        <v>193</v>
      </c>
      <c r="K192" s="194"/>
    </row>
    <row r="193" spans="1:11">
      <c r="A193" s="192"/>
      <c r="B193" s="410">
        <f>ROWS($B$4:B171)</f>
        <v>168</v>
      </c>
      <c r="C193" s="384">
        <f>IF(ValuesEntered,IF(Amortization[[#This Row],[Payment Period]]&lt;=DurationOfLoan,IF(ROW()-ROW(Amortization[[#Headers],[Payment Date]])=1,LoanStart,IF(I192&gt;0,EDATE(C192,1),"")),""),"")</f>
        <v>48122</v>
      </c>
      <c r="D193" s="385">
        <f>IF(ROW()-ROW(Amortization[[#Headers],[Opening Balance]])=1,LoanAmount,IF(Amortization[[#This Row],[Payment Date]]="",0,INDEX(Amortization[], ROW()-26,8)))</f>
        <v>278021.757230972</v>
      </c>
      <c r="E193" s="387">
        <f>IF(ValuesEntered,IF(ROW()-ROW(Amortization[[#Headers],[Interest]])=1,-IPMT(InterestRate/12,1,DurationOfLoan-ROWS($C$26:C193)+1,Amortization[[#This Row],[Opening Balance]]),IFERROR(-IPMT(InterestRate/12,1,Amortization[[#This Row],['# Remaining]],D194),0)),0)</f>
        <v>1038.8909909298175</v>
      </c>
      <c r="F193" s="387">
        <f>IFERROR(IF(AND(ValuesEntered,Amortization[[#This Row],[Payment Date]]&lt;&gt;""),-PPMT(InterestRate/12,1,DurationOfLoan-ROWS($C$26:C193)+1,Amortization[[#This Row],[Opening Balance]]),""),0)</f>
        <v>984.15964968738149</v>
      </c>
      <c r="G193" s="387">
        <f>IF(Amortization[[#This Row],[Payment Date]]="",0,PropertyTaxAmount)</f>
        <v>333.33333333333331</v>
      </c>
      <c r="H193" s="388">
        <f>IF(Amortization[[#This Row],[Payment Date]]="",0,Amortization[[#This Row],[Interest]]+Amortization[[#This Row],[Principle]]+Amortization[[#This Row],[Property Tax]])</f>
        <v>2356.3839739505324</v>
      </c>
      <c r="I193" s="389">
        <f>IF(Amortization[[#This Row],[Payment Date]]="",0,Amortization[[#This Row],[Opening Balance]]-Amortization[[#This Row],[Principle]])</f>
        <v>277037.59758128464</v>
      </c>
      <c r="J193" s="396">
        <f>IF(Amortization[[#This Row],[Closing Balance]]&gt;0,LastRow-ROW(),0)</f>
        <v>192</v>
      </c>
      <c r="K193" s="194"/>
    </row>
    <row r="194" spans="1:11">
      <c r="A194" s="192"/>
      <c r="B194" s="410">
        <f>ROWS($B$4:B172)</f>
        <v>169</v>
      </c>
      <c r="C194" s="384">
        <f>IF(ValuesEntered,IF(Amortization[[#This Row],[Payment Period]]&lt;=DurationOfLoan,IF(ROW()-ROW(Amortization[[#Headers],[Payment Date]])=1,LoanStart,IF(I193&gt;0,EDATE(C193,1),"")),""),"")</f>
        <v>48153</v>
      </c>
      <c r="D194" s="385">
        <f>IF(ROW()-ROW(Amortization[[#Headers],[Opening Balance]])=1,LoanAmount,IF(Amortization[[#This Row],[Payment Date]]="",0,INDEX(Amortization[], ROW()-26,8)))</f>
        <v>277037.59758128464</v>
      </c>
      <c r="E194" s="387">
        <f>IF(ValuesEntered,IF(ROW()-ROW(Amortization[[#Headers],[Interest]])=1,-IPMT(InterestRate/12,1,DurationOfLoan-ROWS($C$26:C194)+1,Amortization[[#This Row],[Opening Balance]]),IFERROR(-IPMT(InterestRate/12,1,Amortization[[#This Row],['# Remaining]],D195),0)),0)</f>
        <v>1035.1865524984159</v>
      </c>
      <c r="F194" s="387">
        <f>IFERROR(IF(AND(ValuesEntered,Amortization[[#This Row],[Payment Date]]&lt;&gt;""),-PPMT(InterestRate/12,1,DurationOfLoan-ROWS($C$26:C194)+1,Amortization[[#This Row],[Opening Balance]]),""),0)</f>
        <v>987.85024837370952</v>
      </c>
      <c r="G194" s="387">
        <f>IF(Amortization[[#This Row],[Payment Date]]="",0,PropertyTaxAmount)</f>
        <v>333.33333333333331</v>
      </c>
      <c r="H194" s="388">
        <f>IF(Amortization[[#This Row],[Payment Date]]="",0,Amortization[[#This Row],[Interest]]+Amortization[[#This Row],[Principle]]+Amortization[[#This Row],[Property Tax]])</f>
        <v>2356.3701342054587</v>
      </c>
      <c r="I194" s="389">
        <f>IF(Amortization[[#This Row],[Payment Date]]="",0,Amortization[[#This Row],[Opening Balance]]-Amortization[[#This Row],[Principle]])</f>
        <v>276049.74733291095</v>
      </c>
      <c r="J194" s="396">
        <f>IF(Amortization[[#This Row],[Closing Balance]]&gt;0,LastRow-ROW(),0)</f>
        <v>191</v>
      </c>
      <c r="K194" s="194"/>
    </row>
    <row r="195" spans="1:11">
      <c r="A195" s="192"/>
      <c r="B195" s="410">
        <f>ROWS($B$4:B173)</f>
        <v>170</v>
      </c>
      <c r="C195" s="384">
        <f>IF(ValuesEntered,IF(Amortization[[#This Row],[Payment Period]]&lt;=DurationOfLoan,IF(ROW()-ROW(Amortization[[#Headers],[Payment Date]])=1,LoanStart,IF(I194&gt;0,EDATE(C194,1),"")),""),"")</f>
        <v>48183</v>
      </c>
      <c r="D195" s="385">
        <f>IF(ROW()-ROW(Amortization[[#Headers],[Opening Balance]])=1,LoanAmount,IF(Amortization[[#This Row],[Payment Date]]="",0,INDEX(Amortization[], ROW()-26,8)))</f>
        <v>276049.74733291095</v>
      </c>
      <c r="E195" s="387">
        <f>IF(ValuesEntered,IF(ROW()-ROW(Amortization[[#Headers],[Interest]])=1,-IPMT(InterestRate/12,1,DurationOfLoan-ROWS($C$26:C195)+1,Amortization[[#This Row],[Opening Balance]]),IFERROR(-IPMT(InterestRate/12,1,Amortization[[#This Row],['# Remaining]],D196),0)),0)</f>
        <v>1031.4682224228968</v>
      </c>
      <c r="F195" s="387">
        <f>IFERROR(IF(AND(ValuesEntered,Amortization[[#This Row],[Payment Date]]&lt;&gt;""),-PPMT(InterestRate/12,1,DurationOfLoan-ROWS($C$26:C195)+1,Amortization[[#This Row],[Opening Balance]]),""),0)</f>
        <v>991.55468680511126</v>
      </c>
      <c r="G195" s="387">
        <f>IF(Amortization[[#This Row],[Payment Date]]="",0,PropertyTaxAmount)</f>
        <v>333.33333333333331</v>
      </c>
      <c r="H195" s="388">
        <f>IF(Amortization[[#This Row],[Payment Date]]="",0,Amortization[[#This Row],[Interest]]+Amortization[[#This Row],[Principle]]+Amortization[[#This Row],[Property Tax]])</f>
        <v>2356.3562425613413</v>
      </c>
      <c r="I195" s="389">
        <f>IF(Amortization[[#This Row],[Payment Date]]="",0,Amortization[[#This Row],[Opening Balance]]-Amortization[[#This Row],[Principle]])</f>
        <v>275058.19264610583</v>
      </c>
      <c r="J195" s="396">
        <f>IF(Amortization[[#This Row],[Closing Balance]]&gt;0,LastRow-ROW(),0)</f>
        <v>190</v>
      </c>
      <c r="K195" s="194"/>
    </row>
    <row r="196" spans="1:11">
      <c r="A196" s="192"/>
      <c r="B196" s="410">
        <f>ROWS($B$4:B174)</f>
        <v>171</v>
      </c>
      <c r="C196" s="384">
        <f>IF(ValuesEntered,IF(Amortization[[#This Row],[Payment Period]]&lt;=DurationOfLoan,IF(ROW()-ROW(Amortization[[#Headers],[Payment Date]])=1,LoanStart,IF(I195&gt;0,EDATE(C195,1),"")),""),"")</f>
        <v>48214</v>
      </c>
      <c r="D196" s="385">
        <f>IF(ROW()-ROW(Amortization[[#Headers],[Opening Balance]])=1,LoanAmount,IF(Amortization[[#This Row],[Payment Date]]="",0,INDEX(Amortization[], ROW()-26,8)))</f>
        <v>275058.19264610583</v>
      </c>
      <c r="E196" s="387">
        <f>IF(ValuesEntered,IF(ROW()-ROW(Amortization[[#Headers],[Interest]])=1,-IPMT(InterestRate/12,1,DurationOfLoan-ROWS($C$26:C196)+1,Amortization[[#This Row],[Opening Balance]]),IFERROR(-IPMT(InterestRate/12,1,Amortization[[#This Row],['# Remaining]],D197),0)),0)</f>
        <v>1027.7359486095945</v>
      </c>
      <c r="F196" s="387">
        <f>IFERROR(IF(AND(ValuesEntered,Amortization[[#This Row],[Payment Date]]&lt;&gt;""),-PPMT(InterestRate/12,1,DurationOfLoan-ROWS($C$26:C196)+1,Amortization[[#This Row],[Opening Balance]]),""),0)</f>
        <v>995.27301688062971</v>
      </c>
      <c r="G196" s="387">
        <f>IF(Amortization[[#This Row],[Payment Date]]="",0,PropertyTaxAmount)</f>
        <v>333.33333333333331</v>
      </c>
      <c r="H196" s="388">
        <f>IF(Amortization[[#This Row],[Payment Date]]="",0,Amortization[[#This Row],[Interest]]+Amortization[[#This Row],[Principle]]+Amortization[[#This Row],[Property Tax]])</f>
        <v>2356.3422988235575</v>
      </c>
      <c r="I196" s="389">
        <f>IF(Amortization[[#This Row],[Payment Date]]="",0,Amortization[[#This Row],[Opening Balance]]-Amortization[[#This Row],[Principle]])</f>
        <v>274062.91962922522</v>
      </c>
      <c r="J196" s="396">
        <f>IF(Amortization[[#This Row],[Closing Balance]]&gt;0,LastRow-ROW(),0)</f>
        <v>189</v>
      </c>
      <c r="K196" s="194"/>
    </row>
    <row r="197" spans="1:11">
      <c r="A197" s="192"/>
      <c r="B197" s="410">
        <f>ROWS($B$4:B175)</f>
        <v>172</v>
      </c>
      <c r="C197" s="384">
        <f>IF(ValuesEntered,IF(Amortization[[#This Row],[Payment Period]]&lt;=DurationOfLoan,IF(ROW()-ROW(Amortization[[#Headers],[Payment Date]])=1,LoanStart,IF(I196&gt;0,EDATE(C196,1),"")),""),"")</f>
        <v>48245</v>
      </c>
      <c r="D197" s="385">
        <f>IF(ROW()-ROW(Amortization[[#Headers],[Opening Balance]])=1,LoanAmount,IF(Amortization[[#This Row],[Payment Date]]="",0,INDEX(Amortization[], ROW()-26,8)))</f>
        <v>274062.91962922522</v>
      </c>
      <c r="E197" s="387">
        <f>IF(ValuesEntered,IF(ROW()-ROW(Amortization[[#Headers],[Interest]])=1,-IPMT(InterestRate/12,1,DurationOfLoan-ROWS($C$26:C197)+1,Amortization[[#This Row],[Opening Balance]]),IFERROR(-IPMT(InterestRate/12,1,Amortization[[#This Row],['# Remaining]],D198),0)),0)</f>
        <v>1023.9896787694922</v>
      </c>
      <c r="F197" s="387">
        <f>IFERROR(IF(AND(ValuesEntered,Amortization[[#This Row],[Payment Date]]&lt;&gt;""),-PPMT(InterestRate/12,1,DurationOfLoan-ROWS($C$26:C197)+1,Amortization[[#This Row],[Opening Balance]]),""),0)</f>
        <v>999.00529069393178</v>
      </c>
      <c r="G197" s="387">
        <f>IF(Amortization[[#This Row],[Payment Date]]="",0,PropertyTaxAmount)</f>
        <v>333.33333333333331</v>
      </c>
      <c r="H197" s="388">
        <f>IF(Amortization[[#This Row],[Payment Date]]="",0,Amortization[[#This Row],[Interest]]+Amortization[[#This Row],[Principle]]+Amortization[[#This Row],[Property Tax]])</f>
        <v>2356.3283027967573</v>
      </c>
      <c r="I197" s="389">
        <f>IF(Amortization[[#This Row],[Payment Date]]="",0,Amortization[[#This Row],[Opening Balance]]-Amortization[[#This Row],[Principle]])</f>
        <v>273063.91433853126</v>
      </c>
      <c r="J197" s="396">
        <f>IF(Amortization[[#This Row],[Closing Balance]]&gt;0,LastRow-ROW(),0)</f>
        <v>188</v>
      </c>
      <c r="K197" s="194"/>
    </row>
    <row r="198" spans="1:11">
      <c r="A198" s="192"/>
      <c r="B198" s="410">
        <f>ROWS($B$4:B176)</f>
        <v>173</v>
      </c>
      <c r="C198" s="384">
        <f>IF(ValuesEntered,IF(Amortization[[#This Row],[Payment Period]]&lt;=DurationOfLoan,IF(ROW()-ROW(Amortization[[#Headers],[Payment Date]])=1,LoanStart,IF(I197&gt;0,EDATE(C197,1),"")),""),"")</f>
        <v>48274</v>
      </c>
      <c r="D198" s="385">
        <f>IF(ROW()-ROW(Amortization[[#Headers],[Opening Balance]])=1,LoanAmount,IF(Amortization[[#This Row],[Payment Date]]="",0,INDEX(Amortization[], ROW()-26,8)))</f>
        <v>273063.91433853126</v>
      </c>
      <c r="E198" s="387">
        <f>IF(ValuesEntered,IF(ROW()-ROW(Amortization[[#Headers],[Interest]])=1,-IPMT(InterestRate/12,1,DurationOfLoan-ROWS($C$26:C198)+1,Amortization[[#This Row],[Opening Balance]]),IFERROR(-IPMT(InterestRate/12,1,Amortization[[#This Row],['# Remaining]],D199),0)),0)</f>
        <v>1020.2293604174895</v>
      </c>
      <c r="F198" s="387">
        <f>IFERROR(IF(AND(ValuesEntered,Amortization[[#This Row],[Payment Date]]&lt;&gt;""),-PPMT(InterestRate/12,1,DurationOfLoan-ROWS($C$26:C198)+1,Amortization[[#This Row],[Opening Balance]]),""),0)</f>
        <v>1002.7515605340338</v>
      </c>
      <c r="G198" s="387">
        <f>IF(Amortization[[#This Row],[Payment Date]]="",0,PropertyTaxAmount)</f>
        <v>333.33333333333331</v>
      </c>
      <c r="H198" s="388">
        <f>IF(Amortization[[#This Row],[Payment Date]]="",0,Amortization[[#This Row],[Interest]]+Amortization[[#This Row],[Principle]]+Amortization[[#This Row],[Property Tax]])</f>
        <v>2356.3142542848568</v>
      </c>
      <c r="I198" s="389">
        <f>IF(Amortization[[#This Row],[Payment Date]]="",0,Amortization[[#This Row],[Opening Balance]]-Amortization[[#This Row],[Principle]])</f>
        <v>272061.1627779972</v>
      </c>
      <c r="J198" s="396">
        <f>IF(Amortization[[#This Row],[Closing Balance]]&gt;0,LastRow-ROW(),0)</f>
        <v>187</v>
      </c>
      <c r="K198" s="194"/>
    </row>
    <row r="199" spans="1:11">
      <c r="A199" s="192"/>
      <c r="B199" s="410">
        <f>ROWS($B$4:B177)</f>
        <v>174</v>
      </c>
      <c r="C199" s="384">
        <f>IF(ValuesEntered,IF(Amortization[[#This Row],[Payment Period]]&lt;=DurationOfLoan,IF(ROW()-ROW(Amortization[[#Headers],[Payment Date]])=1,LoanStart,IF(I198&gt;0,EDATE(C198,1),"")),""),"")</f>
        <v>48305</v>
      </c>
      <c r="D199" s="385">
        <f>IF(ROW()-ROW(Amortization[[#Headers],[Opening Balance]])=1,LoanAmount,IF(Amortization[[#This Row],[Payment Date]]="",0,INDEX(Amortization[], ROW()-26,8)))</f>
        <v>272061.1627779972</v>
      </c>
      <c r="E199" s="387">
        <f>IF(ValuesEntered,IF(ROW()-ROW(Amortization[[#Headers],[Interest]])=1,-IPMT(InterestRate/12,1,DurationOfLoan-ROWS($C$26:C199)+1,Amortization[[#This Row],[Opening Balance]]),IFERROR(-IPMT(InterestRate/12,1,Amortization[[#This Row],['# Remaining]],D200),0)),0)</f>
        <v>1016.4549408716668</v>
      </c>
      <c r="F199" s="387">
        <f>IFERROR(IF(AND(ValuesEntered,Amortization[[#This Row],[Payment Date]]&lt;&gt;""),-PPMT(InterestRate/12,1,DurationOfLoan-ROWS($C$26:C199)+1,Amortization[[#This Row],[Opening Balance]]),""),0)</f>
        <v>1006.5118788860364</v>
      </c>
      <c r="G199" s="387">
        <f>IF(Amortization[[#This Row],[Payment Date]]="",0,PropertyTaxAmount)</f>
        <v>333.33333333333331</v>
      </c>
      <c r="H199" s="388">
        <f>IF(Amortization[[#This Row],[Payment Date]]="",0,Amortization[[#This Row],[Interest]]+Amortization[[#This Row],[Principle]]+Amortization[[#This Row],[Property Tax]])</f>
        <v>2356.3001530910365</v>
      </c>
      <c r="I199" s="389">
        <f>IF(Amortization[[#This Row],[Payment Date]]="",0,Amortization[[#This Row],[Opening Balance]]-Amortization[[#This Row],[Principle]])</f>
        <v>271054.65089911118</v>
      </c>
      <c r="J199" s="396">
        <f>IF(Amortization[[#This Row],[Closing Balance]]&gt;0,LastRow-ROW(),0)</f>
        <v>186</v>
      </c>
      <c r="K199" s="194"/>
    </row>
    <row r="200" spans="1:11">
      <c r="A200" s="192"/>
      <c r="B200" s="410">
        <f>ROWS($B$4:B178)</f>
        <v>175</v>
      </c>
      <c r="C200" s="384">
        <f>IF(ValuesEntered,IF(Amortization[[#This Row],[Payment Period]]&lt;=DurationOfLoan,IF(ROW()-ROW(Amortization[[#Headers],[Payment Date]])=1,LoanStart,IF(I199&gt;0,EDATE(C199,1),"")),""),"")</f>
        <v>48335</v>
      </c>
      <c r="D200" s="385">
        <f>IF(ROW()-ROW(Amortization[[#Headers],[Opening Balance]])=1,LoanAmount,IF(Amortization[[#This Row],[Payment Date]]="",0,INDEX(Amortization[], ROW()-26,8)))</f>
        <v>271054.65089911118</v>
      </c>
      <c r="E200" s="387">
        <f>IF(ValuesEntered,IF(ROW()-ROW(Amortization[[#Headers],[Interest]])=1,-IPMT(InterestRate/12,1,DurationOfLoan-ROWS($C$26:C200)+1,Amortization[[#This Row],[Opening Balance]]),IFERROR(-IPMT(InterestRate/12,1,Amortization[[#This Row],['# Remaining]],D201),0)),0)</f>
        <v>1012.6663672525474</v>
      </c>
      <c r="F200" s="387">
        <f>IFERROR(IF(AND(ValuesEntered,Amortization[[#This Row],[Payment Date]]&lt;&gt;""),-PPMT(InterestRate/12,1,DurationOfLoan-ROWS($C$26:C200)+1,Amortization[[#This Row],[Opening Balance]]),""),0)</f>
        <v>1010.2862984318585</v>
      </c>
      <c r="G200" s="387">
        <f>IF(Amortization[[#This Row],[Payment Date]]="",0,PropertyTaxAmount)</f>
        <v>333.33333333333331</v>
      </c>
      <c r="H200" s="388">
        <f>IF(Amortization[[#This Row],[Payment Date]]="",0,Amortization[[#This Row],[Interest]]+Amortization[[#This Row],[Principle]]+Amortization[[#This Row],[Property Tax]])</f>
        <v>2356.2859990177394</v>
      </c>
      <c r="I200" s="389">
        <f>IF(Amortization[[#This Row],[Payment Date]]="",0,Amortization[[#This Row],[Opening Balance]]-Amortization[[#This Row],[Principle]])</f>
        <v>270044.36460067931</v>
      </c>
      <c r="J200" s="396">
        <f>IF(Amortization[[#This Row],[Closing Balance]]&gt;0,LastRow-ROW(),0)</f>
        <v>185</v>
      </c>
      <c r="K200" s="194"/>
    </row>
    <row r="201" spans="1:11">
      <c r="A201" s="192"/>
      <c r="B201" s="410">
        <f>ROWS($B$4:B179)</f>
        <v>176</v>
      </c>
      <c r="C201" s="384">
        <f>IF(ValuesEntered,IF(Amortization[[#This Row],[Payment Period]]&lt;=DurationOfLoan,IF(ROW()-ROW(Amortization[[#Headers],[Payment Date]])=1,LoanStart,IF(I200&gt;0,EDATE(C200,1),"")),""),"")</f>
        <v>48366</v>
      </c>
      <c r="D201" s="385">
        <f>IF(ROW()-ROW(Amortization[[#Headers],[Opening Balance]])=1,LoanAmount,IF(Amortization[[#This Row],[Payment Date]]="",0,INDEX(Amortization[], ROW()-26,8)))</f>
        <v>270044.36460067931</v>
      </c>
      <c r="E201" s="387">
        <f>IF(ValuesEntered,IF(ROW()-ROW(Amortization[[#Headers],[Interest]])=1,-IPMT(InterestRate/12,1,DurationOfLoan-ROWS($C$26:C201)+1,Amortization[[#This Row],[Opening Balance]]),IFERROR(-IPMT(InterestRate/12,1,Amortization[[#This Row],['# Remaining]],D202),0)),0)</f>
        <v>1008.8635864823563</v>
      </c>
      <c r="F201" s="387">
        <f>IFERROR(IF(AND(ValuesEntered,Amortization[[#This Row],[Payment Date]]&lt;&gt;""),-PPMT(InterestRate/12,1,DurationOfLoan-ROWS($C$26:C201)+1,Amortization[[#This Row],[Opening Balance]]),""),0)</f>
        <v>1014.074872050978</v>
      </c>
      <c r="G201" s="387">
        <f>IF(Amortization[[#This Row],[Payment Date]]="",0,PropertyTaxAmount)</f>
        <v>333.33333333333331</v>
      </c>
      <c r="H201" s="388">
        <f>IF(Amortization[[#This Row],[Payment Date]]="",0,Amortization[[#This Row],[Interest]]+Amortization[[#This Row],[Principle]]+Amortization[[#This Row],[Property Tax]])</f>
        <v>2356.2717918666676</v>
      </c>
      <c r="I201" s="389">
        <f>IF(Amortization[[#This Row],[Payment Date]]="",0,Amortization[[#This Row],[Opening Balance]]-Amortization[[#This Row],[Principle]])</f>
        <v>269030.28972862836</v>
      </c>
      <c r="J201" s="396">
        <f>IF(Amortization[[#This Row],[Closing Balance]]&gt;0,LastRow-ROW(),0)</f>
        <v>184</v>
      </c>
      <c r="K201" s="194"/>
    </row>
    <row r="202" spans="1:11">
      <c r="A202" s="192"/>
      <c r="B202" s="410">
        <f>ROWS($B$4:B180)</f>
        <v>177</v>
      </c>
      <c r="C202" s="384">
        <f>IF(ValuesEntered,IF(Amortization[[#This Row],[Payment Period]]&lt;=DurationOfLoan,IF(ROW()-ROW(Amortization[[#Headers],[Payment Date]])=1,LoanStart,IF(I201&gt;0,EDATE(C201,1),"")),""),"")</f>
        <v>48396</v>
      </c>
      <c r="D202" s="385">
        <f>IF(ROW()-ROW(Amortization[[#Headers],[Opening Balance]])=1,LoanAmount,IF(Amortization[[#This Row],[Payment Date]]="",0,INDEX(Amortization[], ROW()-26,8)))</f>
        <v>269030.28972862836</v>
      </c>
      <c r="E202" s="387">
        <f>IF(ValuesEntered,IF(ROW()-ROW(Amortization[[#Headers],[Interest]])=1,-IPMT(InterestRate/12,1,DurationOfLoan-ROWS($C$26:C202)+1,Amortization[[#This Row],[Opening Balance]]),IFERROR(-IPMT(InterestRate/12,1,Amortization[[#This Row],['# Remaining]],D203),0)),0)</f>
        <v>1005.0465452842768</v>
      </c>
      <c r="F202" s="387">
        <f>IFERROR(IF(AND(ValuesEntered,Amortization[[#This Row],[Payment Date]]&lt;&gt;""),-PPMT(InterestRate/12,1,DurationOfLoan-ROWS($C$26:C202)+1,Amortization[[#This Row],[Opening Balance]]),""),0)</f>
        <v>1017.8776528211696</v>
      </c>
      <c r="G202" s="387">
        <f>IF(Amortization[[#This Row],[Payment Date]]="",0,PropertyTaxAmount)</f>
        <v>333.33333333333331</v>
      </c>
      <c r="H202" s="388">
        <f>IF(Amortization[[#This Row],[Payment Date]]="",0,Amortization[[#This Row],[Interest]]+Amortization[[#This Row],[Principle]]+Amortization[[#This Row],[Property Tax]])</f>
        <v>2356.25753143878</v>
      </c>
      <c r="I202" s="389">
        <f>IF(Amortization[[#This Row],[Payment Date]]="",0,Amortization[[#This Row],[Opening Balance]]-Amortization[[#This Row],[Principle]])</f>
        <v>268012.41207580717</v>
      </c>
      <c r="J202" s="396">
        <f>IF(Amortization[[#This Row],[Closing Balance]]&gt;0,LastRow-ROW(),0)</f>
        <v>183</v>
      </c>
      <c r="K202" s="194"/>
    </row>
    <row r="203" spans="1:11">
      <c r="A203" s="192"/>
      <c r="B203" s="410">
        <f>ROWS($B$4:B181)</f>
        <v>178</v>
      </c>
      <c r="C203" s="384">
        <f>IF(ValuesEntered,IF(Amortization[[#This Row],[Payment Period]]&lt;=DurationOfLoan,IF(ROW()-ROW(Amortization[[#Headers],[Payment Date]])=1,LoanStart,IF(I202&gt;0,EDATE(C202,1),"")),""),"")</f>
        <v>48427</v>
      </c>
      <c r="D203" s="385">
        <f>IF(ROW()-ROW(Amortization[[#Headers],[Opening Balance]])=1,LoanAmount,IF(Amortization[[#This Row],[Payment Date]]="",0,INDEX(Amortization[], ROW()-26,8)))</f>
        <v>268012.41207580717</v>
      </c>
      <c r="E203" s="387">
        <f>IF(ValuesEntered,IF(ROW()-ROW(Amortization[[#Headers],[Interest]])=1,-IPMT(InterestRate/12,1,DurationOfLoan-ROWS($C$26:C203)+1,Amortization[[#This Row],[Opening Balance]]),IFERROR(-IPMT(InterestRate/12,1,Amortization[[#This Row],['# Remaining]],D204),0)),0)</f>
        <v>1001.2151901817045</v>
      </c>
      <c r="F203" s="387">
        <f>IFERROR(IF(AND(ValuesEntered,Amortization[[#This Row],[Payment Date]]&lt;&gt;""),-PPMT(InterestRate/12,1,DurationOfLoan-ROWS($C$26:C203)+1,Amortization[[#This Row],[Opening Balance]]),""),0)</f>
        <v>1021.6946940192488</v>
      </c>
      <c r="G203" s="387">
        <f>IF(Amortization[[#This Row],[Payment Date]]="",0,PropertyTaxAmount)</f>
        <v>333.33333333333331</v>
      </c>
      <c r="H203" s="388">
        <f>IF(Amortization[[#This Row],[Payment Date]]="",0,Amortization[[#This Row],[Interest]]+Amortization[[#This Row],[Principle]]+Amortization[[#This Row],[Property Tax]])</f>
        <v>2356.2432175342869</v>
      </c>
      <c r="I203" s="389">
        <f>IF(Amortization[[#This Row],[Payment Date]]="",0,Amortization[[#This Row],[Opening Balance]]-Amortization[[#This Row],[Principle]])</f>
        <v>266990.71738178789</v>
      </c>
      <c r="J203" s="396">
        <f>IF(Amortization[[#This Row],[Closing Balance]]&gt;0,LastRow-ROW(),0)</f>
        <v>182</v>
      </c>
      <c r="K203" s="194"/>
    </row>
    <row r="204" spans="1:11">
      <c r="A204" s="192"/>
      <c r="B204" s="410">
        <f>ROWS($B$4:B182)</f>
        <v>179</v>
      </c>
      <c r="C204" s="384">
        <f>IF(ValuesEntered,IF(Amortization[[#This Row],[Payment Period]]&lt;=DurationOfLoan,IF(ROW()-ROW(Amortization[[#Headers],[Payment Date]])=1,LoanStart,IF(I203&gt;0,EDATE(C203,1),"")),""),"")</f>
        <v>48458</v>
      </c>
      <c r="D204" s="385">
        <f>IF(ROW()-ROW(Amortization[[#Headers],[Opening Balance]])=1,LoanAmount,IF(Amortization[[#This Row],[Payment Date]]="",0,INDEX(Amortization[], ROW()-26,8)))</f>
        <v>266990.71738178789</v>
      </c>
      <c r="E204" s="387">
        <f>IF(ValuesEntered,IF(ROW()-ROW(Amortization[[#Headers],[Interest]])=1,-IPMT(InterestRate/12,1,DurationOfLoan-ROWS($C$26:C204)+1,Amortization[[#This Row],[Opening Balance]]),IFERROR(-IPMT(InterestRate/12,1,Amortization[[#This Row],['# Remaining]],D205),0)),0)</f>
        <v>997.36946749749779</v>
      </c>
      <c r="F204" s="387">
        <f>IFERROR(IF(AND(ValuesEntered,Amortization[[#This Row],[Payment Date]]&lt;&gt;""),-PPMT(InterestRate/12,1,DurationOfLoan-ROWS($C$26:C204)+1,Amortization[[#This Row],[Opening Balance]]),""),0)</f>
        <v>1025.5260491218205</v>
      </c>
      <c r="G204" s="387">
        <f>IF(Amortization[[#This Row],[Payment Date]]="",0,PropertyTaxAmount)</f>
        <v>333.33333333333331</v>
      </c>
      <c r="H204" s="388">
        <f>IF(Amortization[[#This Row],[Payment Date]]="",0,Amortization[[#This Row],[Interest]]+Amortization[[#This Row],[Principle]]+Amortization[[#This Row],[Property Tax]])</f>
        <v>2356.2288499526517</v>
      </c>
      <c r="I204" s="389">
        <f>IF(Amortization[[#This Row],[Payment Date]]="",0,Amortization[[#This Row],[Opening Balance]]-Amortization[[#This Row],[Principle]])</f>
        <v>265965.19133266609</v>
      </c>
      <c r="J204" s="396">
        <f>IF(Amortization[[#This Row],[Closing Balance]]&gt;0,LastRow-ROW(),0)</f>
        <v>181</v>
      </c>
      <c r="K204" s="194"/>
    </row>
    <row r="205" spans="1:11">
      <c r="A205" s="192"/>
      <c r="B205" s="410">
        <f>ROWS($B$4:B183)</f>
        <v>180</v>
      </c>
      <c r="C205" s="384">
        <f>IF(ValuesEntered,IF(Amortization[[#This Row],[Payment Period]]&lt;=DurationOfLoan,IF(ROW()-ROW(Amortization[[#Headers],[Payment Date]])=1,LoanStart,IF(I204&gt;0,EDATE(C204,1),"")),""),"")</f>
        <v>48488</v>
      </c>
      <c r="D205" s="385">
        <f>IF(ROW()-ROW(Amortization[[#Headers],[Opening Balance]])=1,LoanAmount,IF(Amortization[[#This Row],[Payment Date]]="",0,INDEX(Amortization[], ROW()-26,8)))</f>
        <v>265965.19133266609</v>
      </c>
      <c r="E205" s="387">
        <f>IF(ValuesEntered,IF(ROW()-ROW(Amortization[[#Headers],[Interest]])=1,-IPMT(InterestRate/12,1,DurationOfLoan-ROWS($C$26:C205)+1,Amortization[[#This Row],[Opening Balance]]),IFERROR(-IPMT(InterestRate/12,1,Amortization[[#This Row],['# Remaining]],D206),0)),0)</f>
        <v>993.50932335322511</v>
      </c>
      <c r="F205" s="387">
        <f>IFERROR(IF(AND(ValuesEntered,Amortization[[#This Row],[Payment Date]]&lt;&gt;""),-PPMT(InterestRate/12,1,DurationOfLoan-ROWS($C$26:C205)+1,Amortization[[#This Row],[Opening Balance]]),""),0)</f>
        <v>1029.371771806027</v>
      </c>
      <c r="G205" s="387">
        <f>IF(Amortization[[#This Row],[Payment Date]]="",0,PropertyTaxAmount)</f>
        <v>333.33333333333331</v>
      </c>
      <c r="H205" s="388">
        <f>IF(Amortization[[#This Row],[Payment Date]]="",0,Amortization[[#This Row],[Interest]]+Amortization[[#This Row],[Principle]]+Amortization[[#This Row],[Property Tax]])</f>
        <v>2356.2144284925857</v>
      </c>
      <c r="I205" s="389">
        <f>IF(Amortization[[#This Row],[Payment Date]]="",0,Amortization[[#This Row],[Opening Balance]]-Amortization[[#This Row],[Principle]])</f>
        <v>264935.81956086005</v>
      </c>
      <c r="J205" s="396">
        <f>IF(Amortization[[#This Row],[Closing Balance]]&gt;0,LastRow-ROW(),0)</f>
        <v>180</v>
      </c>
      <c r="K205" s="194"/>
    </row>
    <row r="206" spans="1:11">
      <c r="A206" s="192"/>
      <c r="B206" s="410">
        <f>ROWS($B$4:B184)</f>
        <v>181</v>
      </c>
      <c r="C206" s="384">
        <f>IF(ValuesEntered,IF(Amortization[[#This Row],[Payment Period]]&lt;=DurationOfLoan,IF(ROW()-ROW(Amortization[[#Headers],[Payment Date]])=1,LoanStart,IF(I205&gt;0,EDATE(C205,1),"")),""),"")</f>
        <v>48519</v>
      </c>
      <c r="D206" s="385">
        <f>IF(ROW()-ROW(Amortization[[#Headers],[Opening Balance]])=1,LoanAmount,IF(Amortization[[#This Row],[Payment Date]]="",0,INDEX(Amortization[], ROW()-26,8)))</f>
        <v>264935.81956086005</v>
      </c>
      <c r="E206" s="387">
        <f>IF(ValuesEntered,IF(ROW()-ROW(Amortization[[#Headers],[Interest]])=1,-IPMT(InterestRate/12,1,DurationOfLoan-ROWS($C$26:C206)+1,Amortization[[#This Row],[Opening Balance]]),IFERROR(-IPMT(InterestRate/12,1,Amortization[[#This Row],['# Remaining]],D207),0)),0)</f>
        <v>989.63470366841148</v>
      </c>
      <c r="F206" s="387">
        <f>IFERROR(IF(AND(ValuesEntered,Amortization[[#This Row],[Payment Date]]&lt;&gt;""),-PPMT(InterestRate/12,1,DurationOfLoan-ROWS($C$26:C206)+1,Amortization[[#This Row],[Opening Balance]]),""),0)</f>
        <v>1033.2319159502999</v>
      </c>
      <c r="G206" s="387">
        <f>IF(Amortization[[#This Row],[Payment Date]]="",0,PropertyTaxAmount)</f>
        <v>333.33333333333331</v>
      </c>
      <c r="H206" s="388">
        <f>IF(Amortization[[#This Row],[Payment Date]]="",0,Amortization[[#This Row],[Interest]]+Amortization[[#This Row],[Principle]]+Amortization[[#This Row],[Property Tax]])</f>
        <v>2356.1999529520449</v>
      </c>
      <c r="I206" s="389">
        <f>IF(Amortization[[#This Row],[Payment Date]]="",0,Amortization[[#This Row],[Opening Balance]]-Amortization[[#This Row],[Principle]])</f>
        <v>263902.58764490974</v>
      </c>
      <c r="J206" s="396">
        <f>IF(Amortization[[#This Row],[Closing Balance]]&gt;0,LastRow-ROW(),0)</f>
        <v>179</v>
      </c>
      <c r="K206" s="194"/>
    </row>
    <row r="207" spans="1:11">
      <c r="A207" s="192"/>
      <c r="B207" s="410">
        <f>ROWS($B$4:B185)</f>
        <v>182</v>
      </c>
      <c r="C207" s="384">
        <f>IF(ValuesEntered,IF(Amortization[[#This Row],[Payment Period]]&lt;=DurationOfLoan,IF(ROW()-ROW(Amortization[[#Headers],[Payment Date]])=1,LoanStart,IF(I206&gt;0,EDATE(C206,1),"")),""),"")</f>
        <v>48549</v>
      </c>
      <c r="D207" s="385">
        <f>IF(ROW()-ROW(Amortization[[#Headers],[Opening Balance]])=1,LoanAmount,IF(Amortization[[#This Row],[Payment Date]]="",0,INDEX(Amortization[], ROW()-26,8)))</f>
        <v>263902.58764490974</v>
      </c>
      <c r="E207" s="387">
        <f>IF(ValuesEntered,IF(ROW()-ROW(Amortization[[#Headers],[Interest]])=1,-IPMT(InterestRate/12,1,DurationOfLoan-ROWS($C$26:C207)+1,Amortization[[#This Row],[Opening Balance]]),IFERROR(-IPMT(InterestRate/12,1,Amortization[[#This Row],['# Remaining]],D208),0)),0)</f>
        <v>985.74555415977977</v>
      </c>
      <c r="F207" s="387">
        <f>IFERROR(IF(AND(ValuesEntered,Amortization[[#This Row],[Payment Date]]&lt;&gt;""),-PPMT(InterestRate/12,1,DurationOfLoan-ROWS($C$26:C207)+1,Amortization[[#This Row],[Opening Balance]]),""),0)</f>
        <v>1037.106535635113</v>
      </c>
      <c r="G207" s="387">
        <f>IF(Amortization[[#This Row],[Payment Date]]="",0,PropertyTaxAmount)</f>
        <v>333.33333333333331</v>
      </c>
      <c r="H207" s="388">
        <f>IF(Amortization[[#This Row],[Payment Date]]="",0,Amortization[[#This Row],[Interest]]+Amortization[[#This Row],[Principle]]+Amortization[[#This Row],[Property Tax]])</f>
        <v>2356.1854231282264</v>
      </c>
      <c r="I207" s="389">
        <f>IF(Amortization[[#This Row],[Payment Date]]="",0,Amortization[[#This Row],[Opening Balance]]-Amortization[[#This Row],[Principle]])</f>
        <v>262865.48110927461</v>
      </c>
      <c r="J207" s="396">
        <f>IF(Amortization[[#This Row],[Closing Balance]]&gt;0,LastRow-ROW(),0)</f>
        <v>178</v>
      </c>
      <c r="K207" s="194"/>
    </row>
    <row r="208" spans="1:11">
      <c r="A208" s="192"/>
      <c r="B208" s="410">
        <f>ROWS($B$4:B186)</f>
        <v>183</v>
      </c>
      <c r="C208" s="384">
        <f>IF(ValuesEntered,IF(Amortization[[#This Row],[Payment Period]]&lt;=DurationOfLoan,IF(ROW()-ROW(Amortization[[#Headers],[Payment Date]])=1,LoanStart,IF(I207&gt;0,EDATE(C207,1),"")),""),"")</f>
        <v>48580</v>
      </c>
      <c r="D208" s="385">
        <f>IF(ROW()-ROW(Amortization[[#Headers],[Opening Balance]])=1,LoanAmount,IF(Amortization[[#This Row],[Payment Date]]="",0,INDEX(Amortization[], ROW()-26,8)))</f>
        <v>262865.48110927461</v>
      </c>
      <c r="E208" s="387">
        <f>IF(ValuesEntered,IF(ROW()-ROW(Amortization[[#Headers],[Interest]])=1,-IPMT(InterestRate/12,1,DurationOfLoan-ROWS($C$26:C208)+1,Amortization[[#This Row],[Opening Balance]]),IFERROR(-IPMT(InterestRate/12,1,Amortization[[#This Row],['# Remaining]],D209),0)),0)</f>
        <v>981.8418203404907</v>
      </c>
      <c r="F208" s="387">
        <f>IFERROR(IF(AND(ValuesEntered,Amortization[[#This Row],[Payment Date]]&lt;&gt;""),-PPMT(InterestRate/12,1,DurationOfLoan-ROWS($C$26:C208)+1,Amortization[[#This Row],[Opening Balance]]),""),0)</f>
        <v>1040.9956851437446</v>
      </c>
      <c r="G208" s="387">
        <f>IF(Amortization[[#This Row],[Payment Date]]="",0,PropertyTaxAmount)</f>
        <v>333.33333333333331</v>
      </c>
      <c r="H208" s="388">
        <f>IF(Amortization[[#This Row],[Payment Date]]="",0,Amortization[[#This Row],[Interest]]+Amortization[[#This Row],[Principle]]+Amortization[[#This Row],[Property Tax]])</f>
        <v>2356.1708388175689</v>
      </c>
      <c r="I208" s="389">
        <f>IF(Amortization[[#This Row],[Payment Date]]="",0,Amortization[[#This Row],[Opening Balance]]-Amortization[[#This Row],[Principle]])</f>
        <v>261824.48542413086</v>
      </c>
      <c r="J208" s="396">
        <f>IF(Amortization[[#This Row],[Closing Balance]]&gt;0,LastRow-ROW(),0)</f>
        <v>177</v>
      </c>
      <c r="K208" s="194"/>
    </row>
    <row r="209" spans="1:11">
      <c r="A209" s="192"/>
      <c r="B209" s="410">
        <f>ROWS($B$4:B187)</f>
        <v>184</v>
      </c>
      <c r="C209" s="384">
        <f>IF(ValuesEntered,IF(Amortization[[#This Row],[Payment Period]]&lt;=DurationOfLoan,IF(ROW()-ROW(Amortization[[#Headers],[Payment Date]])=1,LoanStart,IF(I208&gt;0,EDATE(C208,1),"")),""),"")</f>
        <v>48611</v>
      </c>
      <c r="D209" s="385">
        <f>IF(ROW()-ROW(Amortization[[#Headers],[Opening Balance]])=1,LoanAmount,IF(Amortization[[#This Row],[Payment Date]]="",0,INDEX(Amortization[], ROW()-26,8)))</f>
        <v>261824.48542413086</v>
      </c>
      <c r="E209" s="387">
        <f>IF(ValuesEntered,IF(ROW()-ROW(Amortization[[#Headers],[Interest]])=1,-IPMT(InterestRate/12,1,DurationOfLoan-ROWS($C$26:C209)+1,Amortization[[#This Row],[Opening Balance]]),IFERROR(-IPMT(InterestRate/12,1,Amortization[[#This Row],['# Remaining]],D210),0)),0)</f>
        <v>977.92344751937935</v>
      </c>
      <c r="F209" s="387">
        <f>IFERROR(IF(AND(ValuesEntered,Amortization[[#This Row],[Payment Date]]&lt;&gt;""),-PPMT(InterestRate/12,1,DurationOfLoan-ROWS($C$26:C209)+1,Amortization[[#This Row],[Opening Balance]]),""),0)</f>
        <v>1044.8994189630334</v>
      </c>
      <c r="G209" s="387">
        <f>IF(Amortization[[#This Row],[Payment Date]]="",0,PropertyTaxAmount)</f>
        <v>333.33333333333331</v>
      </c>
      <c r="H209" s="388">
        <f>IF(Amortization[[#This Row],[Payment Date]]="",0,Amortization[[#This Row],[Interest]]+Amortization[[#This Row],[Principle]]+Amortization[[#This Row],[Property Tax]])</f>
        <v>2356.1561998157463</v>
      </c>
      <c r="I209" s="389">
        <f>IF(Amortization[[#This Row],[Payment Date]]="",0,Amortization[[#This Row],[Opening Balance]]-Amortization[[#This Row],[Principle]])</f>
        <v>260779.58600516783</v>
      </c>
      <c r="J209" s="396">
        <f>IF(Amortization[[#This Row],[Closing Balance]]&gt;0,LastRow-ROW(),0)</f>
        <v>176</v>
      </c>
      <c r="K209" s="194"/>
    </row>
    <row r="210" spans="1:11">
      <c r="A210" s="192"/>
      <c r="B210" s="410">
        <f>ROWS($B$4:B188)</f>
        <v>185</v>
      </c>
      <c r="C210" s="384">
        <f>IF(ValuesEntered,IF(Amortization[[#This Row],[Payment Period]]&lt;=DurationOfLoan,IF(ROW()-ROW(Amortization[[#Headers],[Payment Date]])=1,LoanStart,IF(I209&gt;0,EDATE(C209,1),"")),""),"")</f>
        <v>48639</v>
      </c>
      <c r="D210" s="385">
        <f>IF(ROW()-ROW(Amortization[[#Headers],[Opening Balance]])=1,LoanAmount,IF(Amortization[[#This Row],[Payment Date]]="",0,INDEX(Amortization[], ROW()-26,8)))</f>
        <v>260779.58600516783</v>
      </c>
      <c r="E210" s="387">
        <f>IF(ValuesEntered,IF(ROW()-ROW(Amortization[[#Headers],[Interest]])=1,-IPMT(InterestRate/12,1,DurationOfLoan-ROWS($C$26:C210)+1,Amortization[[#This Row],[Opening Balance]]),IFERROR(-IPMT(InterestRate/12,1,Amortization[[#This Row],['# Remaining]],D211),0)),0)</f>
        <v>973.99038080018875</v>
      </c>
      <c r="F210" s="387">
        <f>IFERROR(IF(AND(ValuesEntered,Amortization[[#This Row],[Payment Date]]&lt;&gt;""),-PPMT(InterestRate/12,1,DurationOfLoan-ROWS($C$26:C210)+1,Amortization[[#This Row],[Opening Balance]]),""),0)</f>
        <v>1048.8177917841449</v>
      </c>
      <c r="G210" s="387">
        <f>IF(Amortization[[#This Row],[Payment Date]]="",0,PropertyTaxAmount)</f>
        <v>333.33333333333331</v>
      </c>
      <c r="H210" s="388">
        <f>IF(Amortization[[#This Row],[Payment Date]]="",0,Amortization[[#This Row],[Interest]]+Amortization[[#This Row],[Principle]]+Amortization[[#This Row],[Property Tax]])</f>
        <v>2356.141505917667</v>
      </c>
      <c r="I210" s="389">
        <f>IF(Amortization[[#This Row],[Payment Date]]="",0,Amortization[[#This Row],[Opening Balance]]-Amortization[[#This Row],[Principle]])</f>
        <v>259730.76821338368</v>
      </c>
      <c r="J210" s="396">
        <f>IF(Amortization[[#This Row],[Closing Balance]]&gt;0,LastRow-ROW(),0)</f>
        <v>175</v>
      </c>
      <c r="K210" s="194"/>
    </row>
    <row r="211" spans="1:11">
      <c r="A211" s="192"/>
      <c r="B211" s="410">
        <f>ROWS($B$4:B189)</f>
        <v>186</v>
      </c>
      <c r="C211" s="384">
        <f>IF(ValuesEntered,IF(Amortization[[#This Row],[Payment Period]]&lt;=DurationOfLoan,IF(ROW()-ROW(Amortization[[#Headers],[Payment Date]])=1,LoanStart,IF(I210&gt;0,EDATE(C210,1),"")),""),"")</f>
        <v>48670</v>
      </c>
      <c r="D211" s="385">
        <f>IF(ROW()-ROW(Amortization[[#Headers],[Opening Balance]])=1,LoanAmount,IF(Amortization[[#This Row],[Payment Date]]="",0,INDEX(Amortization[], ROW()-26,8)))</f>
        <v>259730.76821338368</v>
      </c>
      <c r="E211" s="387">
        <f>IF(ValuesEntered,IF(ROW()-ROW(Amortization[[#Headers],[Interest]])=1,-IPMT(InterestRate/12,1,DurationOfLoan-ROWS($C$26:C211)+1,Amortization[[#This Row],[Opening Balance]]),IFERROR(-IPMT(InterestRate/12,1,Amortization[[#This Row],['# Remaining]],D212),0)),0)</f>
        <v>970.0425650808013</v>
      </c>
      <c r="F211" s="387">
        <f>IFERROR(IF(AND(ValuesEntered,Amortization[[#This Row],[Payment Date]]&lt;&gt;""),-PPMT(InterestRate/12,1,DurationOfLoan-ROWS($C$26:C211)+1,Amortization[[#This Row],[Opening Balance]]),""),0)</f>
        <v>1052.7508585033352</v>
      </c>
      <c r="G211" s="387">
        <f>IF(Amortization[[#This Row],[Payment Date]]="",0,PropertyTaxAmount)</f>
        <v>333.33333333333331</v>
      </c>
      <c r="H211" s="388">
        <f>IF(Amortization[[#This Row],[Payment Date]]="",0,Amortization[[#This Row],[Interest]]+Amortization[[#This Row],[Principle]]+Amortization[[#This Row],[Property Tax]])</f>
        <v>2356.1267569174697</v>
      </c>
      <c r="I211" s="389">
        <f>IF(Amortization[[#This Row],[Payment Date]]="",0,Amortization[[#This Row],[Opening Balance]]-Amortization[[#This Row],[Principle]])</f>
        <v>258678.01735488034</v>
      </c>
      <c r="J211" s="396">
        <f>IF(Amortization[[#This Row],[Closing Balance]]&gt;0,LastRow-ROW(),0)</f>
        <v>174</v>
      </c>
      <c r="K211" s="194"/>
    </row>
    <row r="212" spans="1:11">
      <c r="A212" s="192"/>
      <c r="B212" s="410">
        <f>ROWS($B$4:B190)</f>
        <v>187</v>
      </c>
      <c r="C212" s="384">
        <f>IF(ValuesEntered,IF(Amortization[[#This Row],[Payment Period]]&lt;=DurationOfLoan,IF(ROW()-ROW(Amortization[[#Headers],[Payment Date]])=1,LoanStart,IF(I211&gt;0,EDATE(C211,1),"")),""),"")</f>
        <v>48700</v>
      </c>
      <c r="D212" s="385">
        <f>IF(ROW()-ROW(Amortization[[#Headers],[Opening Balance]])=1,LoanAmount,IF(Amortization[[#This Row],[Payment Date]]="",0,INDEX(Amortization[], ROW()-26,8)))</f>
        <v>258678.01735488034</v>
      </c>
      <c r="E212" s="387">
        <f>IF(ValuesEntered,IF(ROW()-ROW(Amortization[[#Headers],[Interest]])=1,-IPMT(InterestRate/12,1,DurationOfLoan-ROWS($C$26:C212)+1,Amortization[[#This Row],[Opening Balance]]),IFERROR(-IPMT(InterestRate/12,1,Amortization[[#This Row],['# Remaining]],D213),0)),0)</f>
        <v>966.07994505246609</v>
      </c>
      <c r="F212" s="387">
        <f>IFERROR(IF(AND(ValuesEntered,Amortization[[#This Row],[Payment Date]]&lt;&gt;""),-PPMT(InterestRate/12,1,DurationOfLoan-ROWS($C$26:C212)+1,Amortization[[#This Row],[Opening Balance]]),""),0)</f>
        <v>1056.6986742227223</v>
      </c>
      <c r="G212" s="387">
        <f>IF(Amortization[[#This Row],[Payment Date]]="",0,PropertyTaxAmount)</f>
        <v>333.33333333333331</v>
      </c>
      <c r="H212" s="388">
        <f>IF(Amortization[[#This Row],[Payment Date]]="",0,Amortization[[#This Row],[Interest]]+Amortization[[#This Row],[Principle]]+Amortization[[#This Row],[Property Tax]])</f>
        <v>2356.1119526085217</v>
      </c>
      <c r="I212" s="389">
        <f>IF(Amortization[[#This Row],[Payment Date]]="",0,Amortization[[#This Row],[Opening Balance]]-Amortization[[#This Row],[Principle]])</f>
        <v>257621.31868065763</v>
      </c>
      <c r="J212" s="396">
        <f>IF(Amortization[[#This Row],[Closing Balance]]&gt;0,LastRow-ROW(),0)</f>
        <v>173</v>
      </c>
      <c r="K212" s="194"/>
    </row>
    <row r="213" spans="1:11">
      <c r="A213" s="192"/>
      <c r="B213" s="410">
        <f>ROWS($B$4:B191)</f>
        <v>188</v>
      </c>
      <c r="C213" s="384">
        <f>IF(ValuesEntered,IF(Amortization[[#This Row],[Payment Period]]&lt;=DurationOfLoan,IF(ROW()-ROW(Amortization[[#Headers],[Payment Date]])=1,LoanStart,IF(I212&gt;0,EDATE(C212,1),"")),""),"")</f>
        <v>48731</v>
      </c>
      <c r="D213" s="385">
        <f>IF(ROW()-ROW(Amortization[[#Headers],[Opening Balance]])=1,LoanAmount,IF(Amortization[[#This Row],[Payment Date]]="",0,INDEX(Amortization[], ROW()-26,8)))</f>
        <v>257621.31868065763</v>
      </c>
      <c r="E213" s="387">
        <f>IF(ValuesEntered,IF(ROW()-ROW(Amortization[[#Headers],[Interest]])=1,-IPMT(InterestRate/12,1,DurationOfLoan-ROWS($C$26:C213)+1,Amortization[[#This Row],[Opening Balance]]),IFERROR(-IPMT(InterestRate/12,1,Amortization[[#This Row],['# Remaining]],D214),0)),0)</f>
        <v>962.10246519902455</v>
      </c>
      <c r="F213" s="387">
        <f>IFERROR(IF(AND(ValuesEntered,Amortization[[#This Row],[Payment Date]]&lt;&gt;""),-PPMT(InterestRate/12,1,DurationOfLoan-ROWS($C$26:C213)+1,Amortization[[#This Row],[Opening Balance]]),""),0)</f>
        <v>1060.6612942510569</v>
      </c>
      <c r="G213" s="387">
        <f>IF(Amortization[[#This Row],[Payment Date]]="",0,PropertyTaxAmount)</f>
        <v>333.33333333333331</v>
      </c>
      <c r="H213" s="388">
        <f>IF(Amortization[[#This Row],[Payment Date]]="",0,Amortization[[#This Row],[Interest]]+Amortization[[#This Row],[Principle]]+Amortization[[#This Row],[Property Tax]])</f>
        <v>2356.0970927834151</v>
      </c>
      <c r="I213" s="389">
        <f>IF(Amortization[[#This Row],[Payment Date]]="",0,Amortization[[#This Row],[Opening Balance]]-Amortization[[#This Row],[Principle]])</f>
        <v>256560.65738640656</v>
      </c>
      <c r="J213" s="396">
        <f>IF(Amortization[[#This Row],[Closing Balance]]&gt;0,LastRow-ROW(),0)</f>
        <v>172</v>
      </c>
      <c r="K213" s="194"/>
    </row>
    <row r="214" spans="1:11">
      <c r="A214" s="192"/>
      <c r="B214" s="410">
        <f>ROWS($B$4:B192)</f>
        <v>189</v>
      </c>
      <c r="C214" s="384">
        <f>IF(ValuesEntered,IF(Amortization[[#This Row],[Payment Period]]&lt;=DurationOfLoan,IF(ROW()-ROW(Amortization[[#Headers],[Payment Date]])=1,LoanStart,IF(I213&gt;0,EDATE(C213,1),"")),""),"")</f>
        <v>48761</v>
      </c>
      <c r="D214" s="385">
        <f>IF(ROW()-ROW(Amortization[[#Headers],[Opening Balance]])=1,LoanAmount,IF(Amortization[[#This Row],[Payment Date]]="",0,INDEX(Amortization[], ROW()-26,8)))</f>
        <v>256560.65738640656</v>
      </c>
      <c r="E214" s="387">
        <f>IF(ValuesEntered,IF(ROW()-ROW(Amortization[[#Headers],[Interest]])=1,-IPMT(InterestRate/12,1,DurationOfLoan-ROWS($C$26:C214)+1,Amortization[[#This Row],[Opening Balance]]),IFERROR(-IPMT(InterestRate/12,1,Amortization[[#This Row],['# Remaining]],D215),0)),0)</f>
        <v>958.11006979613262</v>
      </c>
      <c r="F214" s="387">
        <f>IFERROR(IF(AND(ValuesEntered,Amortization[[#This Row],[Payment Date]]&lt;&gt;""),-PPMT(InterestRate/12,1,DurationOfLoan-ROWS($C$26:C214)+1,Amortization[[#This Row],[Opening Balance]]),""),0)</f>
        <v>1064.6387741044982</v>
      </c>
      <c r="G214" s="387">
        <f>IF(Amortization[[#This Row],[Payment Date]]="",0,PropertyTaxAmount)</f>
        <v>333.33333333333331</v>
      </c>
      <c r="H214" s="388">
        <f>IF(Amortization[[#This Row],[Payment Date]]="",0,Amortization[[#This Row],[Interest]]+Amortization[[#This Row],[Principle]]+Amortization[[#This Row],[Property Tax]])</f>
        <v>2356.0821772339641</v>
      </c>
      <c r="I214" s="389">
        <f>IF(Amortization[[#This Row],[Payment Date]]="",0,Amortization[[#This Row],[Opening Balance]]-Amortization[[#This Row],[Principle]])</f>
        <v>255496.01861230205</v>
      </c>
      <c r="J214" s="396">
        <f>IF(Amortization[[#This Row],[Closing Balance]]&gt;0,LastRow-ROW(),0)</f>
        <v>171</v>
      </c>
      <c r="K214" s="194"/>
    </row>
    <row r="215" spans="1:11">
      <c r="A215" s="192"/>
      <c r="B215" s="410">
        <f>ROWS($B$4:B193)</f>
        <v>190</v>
      </c>
      <c r="C215" s="384">
        <f>IF(ValuesEntered,IF(Amortization[[#This Row],[Payment Period]]&lt;=DurationOfLoan,IF(ROW()-ROW(Amortization[[#Headers],[Payment Date]])=1,LoanStart,IF(I214&gt;0,EDATE(C214,1),"")),""),"")</f>
        <v>48792</v>
      </c>
      <c r="D215" s="385">
        <f>IF(ROW()-ROW(Amortization[[#Headers],[Opening Balance]])=1,LoanAmount,IF(Amortization[[#This Row],[Payment Date]]="",0,INDEX(Amortization[], ROW()-26,8)))</f>
        <v>255496.01861230205</v>
      </c>
      <c r="E215" s="387">
        <f>IF(ValuesEntered,IF(ROW()-ROW(Amortization[[#Headers],[Interest]])=1,-IPMT(InterestRate/12,1,DurationOfLoan-ROWS($C$26:C215)+1,Amortization[[#This Row],[Opening Balance]]),IFERROR(-IPMT(InterestRate/12,1,Amortization[[#This Row],['# Remaining]],D216),0)),0)</f>
        <v>954.10270291047993</v>
      </c>
      <c r="F215" s="387">
        <f>IFERROR(IF(AND(ValuesEntered,Amortization[[#This Row],[Payment Date]]&lt;&gt;""),-PPMT(InterestRate/12,1,DurationOfLoan-ROWS($C$26:C215)+1,Amortization[[#This Row],[Opening Balance]]),""),0)</f>
        <v>1068.63116950739</v>
      </c>
      <c r="G215" s="387">
        <f>IF(Amortization[[#This Row],[Payment Date]]="",0,PropertyTaxAmount)</f>
        <v>333.33333333333331</v>
      </c>
      <c r="H215" s="388">
        <f>IF(Amortization[[#This Row],[Payment Date]]="",0,Amortization[[#This Row],[Interest]]+Amortization[[#This Row],[Principle]]+Amortization[[#This Row],[Property Tax]])</f>
        <v>2356.0672057512033</v>
      </c>
      <c r="I215" s="389">
        <f>IF(Amortization[[#This Row],[Payment Date]]="",0,Amortization[[#This Row],[Opening Balance]]-Amortization[[#This Row],[Principle]])</f>
        <v>254427.38744279466</v>
      </c>
      <c r="J215" s="396">
        <f>IF(Amortization[[#This Row],[Closing Balance]]&gt;0,LastRow-ROW(),0)</f>
        <v>170</v>
      </c>
      <c r="K215" s="194"/>
    </row>
    <row r="216" spans="1:11">
      <c r="A216" s="192"/>
      <c r="B216" s="410">
        <f>ROWS($B$4:B194)</f>
        <v>191</v>
      </c>
      <c r="C216" s="384">
        <f>IF(ValuesEntered,IF(Amortization[[#This Row],[Payment Period]]&lt;=DurationOfLoan,IF(ROW()-ROW(Amortization[[#Headers],[Payment Date]])=1,LoanStart,IF(I215&gt;0,EDATE(C215,1),"")),""),"")</f>
        <v>48823</v>
      </c>
      <c r="D216" s="385">
        <f>IF(ROW()-ROW(Amortization[[#Headers],[Opening Balance]])=1,LoanAmount,IF(Amortization[[#This Row],[Payment Date]]="",0,INDEX(Amortization[], ROW()-26,8)))</f>
        <v>254427.38744279466</v>
      </c>
      <c r="E216" s="387">
        <f>IF(ValuesEntered,IF(ROW()-ROW(Amortization[[#Headers],[Interest]])=1,-IPMT(InterestRate/12,1,DurationOfLoan-ROWS($C$26:C216)+1,Amortization[[#This Row],[Opening Balance]]),IFERROR(-IPMT(InterestRate/12,1,Amortization[[#This Row],['# Remaining]],D217),0)),0)</f>
        <v>950.08030839900607</v>
      </c>
      <c r="F216" s="387">
        <f>IFERROR(IF(AND(ValuesEntered,Amortization[[#This Row],[Payment Date]]&lt;&gt;""),-PPMT(InterestRate/12,1,DurationOfLoan-ROWS($C$26:C216)+1,Amortization[[#This Row],[Opening Balance]]),""),0)</f>
        <v>1072.6385363930426</v>
      </c>
      <c r="G216" s="387">
        <f>IF(Amortization[[#This Row],[Payment Date]]="",0,PropertyTaxAmount)</f>
        <v>333.33333333333331</v>
      </c>
      <c r="H216" s="388">
        <f>IF(Amortization[[#This Row],[Payment Date]]="",0,Amortization[[#This Row],[Interest]]+Amortization[[#This Row],[Principle]]+Amortization[[#This Row],[Property Tax]])</f>
        <v>2356.0521781253819</v>
      </c>
      <c r="I216" s="389">
        <f>IF(Amortization[[#This Row],[Payment Date]]="",0,Amortization[[#This Row],[Opening Balance]]-Amortization[[#This Row],[Principle]])</f>
        <v>253354.74890640163</v>
      </c>
      <c r="J216" s="396">
        <f>IF(Amortization[[#This Row],[Closing Balance]]&gt;0,LastRow-ROW(),0)</f>
        <v>169</v>
      </c>
      <c r="K216" s="194"/>
    </row>
    <row r="217" spans="1:11">
      <c r="A217" s="192"/>
      <c r="B217" s="410">
        <f>ROWS($B$4:B195)</f>
        <v>192</v>
      </c>
      <c r="C217" s="384">
        <f>IF(ValuesEntered,IF(Amortization[[#This Row],[Payment Period]]&lt;=DurationOfLoan,IF(ROW()-ROW(Amortization[[#Headers],[Payment Date]])=1,LoanStart,IF(I216&gt;0,EDATE(C216,1),"")),""),"")</f>
        <v>48853</v>
      </c>
      <c r="D217" s="385">
        <f>IF(ROW()-ROW(Amortization[[#Headers],[Opening Balance]])=1,LoanAmount,IF(Amortization[[#This Row],[Payment Date]]="",0,INDEX(Amortization[], ROW()-26,8)))</f>
        <v>253354.74890640163</v>
      </c>
      <c r="E217" s="387">
        <f>IF(ValuesEntered,IF(ROW()-ROW(Amortization[[#Headers],[Interest]])=1,-IPMT(InterestRate/12,1,DurationOfLoan-ROWS($C$26:C217)+1,Amortization[[#This Row],[Opening Balance]]),IFERROR(-IPMT(InterestRate/12,1,Amortization[[#This Row],['# Remaining]],D218),0)),0)</f>
        <v>946.04282990811419</v>
      </c>
      <c r="F217" s="387">
        <f>IFERROR(IF(AND(ValuesEntered,Amortization[[#This Row],[Payment Date]]&lt;&gt;""),-PPMT(InterestRate/12,1,DurationOfLoan-ROWS($C$26:C217)+1,Amortization[[#This Row],[Opening Balance]]),""),0)</f>
        <v>1076.6609309045159</v>
      </c>
      <c r="G217" s="387">
        <f>IF(Amortization[[#This Row],[Payment Date]]="",0,PropertyTaxAmount)</f>
        <v>333.33333333333331</v>
      </c>
      <c r="H217" s="388">
        <f>IF(Amortization[[#This Row],[Payment Date]]="",0,Amortization[[#This Row],[Interest]]+Amortization[[#This Row],[Principle]]+Amortization[[#This Row],[Property Tax]])</f>
        <v>2356.0370941459637</v>
      </c>
      <c r="I217" s="389">
        <f>IF(Amortization[[#This Row],[Payment Date]]="",0,Amortization[[#This Row],[Opening Balance]]-Amortization[[#This Row],[Principle]])</f>
        <v>252278.08797549712</v>
      </c>
      <c r="J217" s="396">
        <f>IF(Amortization[[#This Row],[Closing Balance]]&gt;0,LastRow-ROW(),0)</f>
        <v>168</v>
      </c>
      <c r="K217" s="194"/>
    </row>
    <row r="218" spans="1:11">
      <c r="A218" s="192"/>
      <c r="B218" s="410">
        <f>ROWS($B$4:B196)</f>
        <v>193</v>
      </c>
      <c r="C218" s="384">
        <f>IF(ValuesEntered,IF(Amortization[[#This Row],[Payment Period]]&lt;=DurationOfLoan,IF(ROW()-ROW(Amortization[[#Headers],[Payment Date]])=1,LoanStart,IF(I217&gt;0,EDATE(C217,1),"")),""),"")</f>
        <v>48884</v>
      </c>
      <c r="D218" s="385">
        <f>IF(ROW()-ROW(Amortization[[#Headers],[Opening Balance]])=1,LoanAmount,IF(Amortization[[#This Row],[Payment Date]]="",0,INDEX(Amortization[], ROW()-26,8)))</f>
        <v>252278.08797549712</v>
      </c>
      <c r="E218" s="387">
        <f>IF(ValuesEntered,IF(ROW()-ROW(Amortization[[#Headers],[Interest]])=1,-IPMT(InterestRate/12,1,DurationOfLoan-ROWS($C$26:C218)+1,Amortization[[#This Row],[Opening Balance]]),IFERROR(-IPMT(InterestRate/12,1,Amortization[[#This Row],['# Remaining]],D219),0)),0)</f>
        <v>941.99021087288145</v>
      </c>
      <c r="F218" s="387">
        <f>IFERROR(IF(AND(ValuesEntered,Amortization[[#This Row],[Payment Date]]&lt;&gt;""),-PPMT(InterestRate/12,1,DurationOfLoan-ROWS($C$26:C218)+1,Amortization[[#This Row],[Opening Balance]]),""),0)</f>
        <v>1080.6984093954084</v>
      </c>
      <c r="G218" s="387">
        <f>IF(Amortization[[#This Row],[Payment Date]]="",0,PropertyTaxAmount)</f>
        <v>333.33333333333331</v>
      </c>
      <c r="H218" s="388">
        <f>IF(Amortization[[#This Row],[Payment Date]]="",0,Amortization[[#This Row],[Interest]]+Amortization[[#This Row],[Principle]]+Amortization[[#This Row],[Property Tax]])</f>
        <v>2356.0219536016234</v>
      </c>
      <c r="I218" s="389">
        <f>IF(Amortization[[#This Row],[Payment Date]]="",0,Amortization[[#This Row],[Opening Balance]]-Amortization[[#This Row],[Principle]])</f>
        <v>251197.38956610172</v>
      </c>
      <c r="J218" s="396">
        <f>IF(Amortization[[#This Row],[Closing Balance]]&gt;0,LastRow-ROW(),0)</f>
        <v>167</v>
      </c>
      <c r="K218" s="194"/>
    </row>
    <row r="219" spans="1:11">
      <c r="A219" s="192"/>
      <c r="B219" s="410">
        <f>ROWS($B$4:B197)</f>
        <v>194</v>
      </c>
      <c r="C219" s="384">
        <f>IF(ValuesEntered,IF(Amortization[[#This Row],[Payment Period]]&lt;=DurationOfLoan,IF(ROW()-ROW(Amortization[[#Headers],[Payment Date]])=1,LoanStart,IF(I218&gt;0,EDATE(C218,1),"")),""),"")</f>
        <v>48914</v>
      </c>
      <c r="D219" s="385">
        <f>IF(ROW()-ROW(Amortization[[#Headers],[Opening Balance]])=1,LoanAmount,IF(Amortization[[#This Row],[Payment Date]]="",0,INDEX(Amortization[], ROW()-26,8)))</f>
        <v>251197.38956610172</v>
      </c>
      <c r="E219" s="387">
        <f>IF(ValuesEntered,IF(ROW()-ROW(Amortization[[#Headers],[Interest]])=1,-IPMT(InterestRate/12,1,DurationOfLoan-ROWS($C$26:C219)+1,Amortization[[#This Row],[Opening Balance]]),IFERROR(-IPMT(InterestRate/12,1,Amortization[[#This Row],['# Remaining]],D220),0)),0)</f>
        <v>937.92239451626642</v>
      </c>
      <c r="F219" s="387">
        <f>IFERROR(IF(AND(ValuesEntered,Amortization[[#This Row],[Payment Date]]&lt;&gt;""),-PPMT(InterestRate/12,1,DurationOfLoan-ROWS($C$26:C219)+1,Amortization[[#This Row],[Opening Balance]]),""),0)</f>
        <v>1084.7510284306409</v>
      </c>
      <c r="G219" s="387">
        <f>IF(Amortization[[#This Row],[Payment Date]]="",0,PropertyTaxAmount)</f>
        <v>333.33333333333331</v>
      </c>
      <c r="H219" s="388">
        <f>IF(Amortization[[#This Row],[Payment Date]]="",0,Amortization[[#This Row],[Interest]]+Amortization[[#This Row],[Principle]]+Amortization[[#This Row],[Property Tax]])</f>
        <v>2356.0067562802406</v>
      </c>
      <c r="I219" s="389">
        <f>IF(Amortization[[#This Row],[Payment Date]]="",0,Amortization[[#This Row],[Opening Balance]]-Amortization[[#This Row],[Principle]])</f>
        <v>250112.63853767107</v>
      </c>
      <c r="J219" s="396">
        <f>IF(Amortization[[#This Row],[Closing Balance]]&gt;0,LastRow-ROW(),0)</f>
        <v>166</v>
      </c>
      <c r="K219" s="194"/>
    </row>
    <row r="220" spans="1:11">
      <c r="A220" s="192"/>
      <c r="B220" s="410">
        <f>ROWS($B$4:B198)</f>
        <v>195</v>
      </c>
      <c r="C220" s="384">
        <f>IF(ValuesEntered,IF(Amortization[[#This Row],[Payment Period]]&lt;=DurationOfLoan,IF(ROW()-ROW(Amortization[[#Headers],[Payment Date]])=1,LoanStart,IF(I219&gt;0,EDATE(C219,1),"")),""),"")</f>
        <v>48945</v>
      </c>
      <c r="D220" s="385">
        <f>IF(ROW()-ROW(Amortization[[#Headers],[Opening Balance]])=1,LoanAmount,IF(Amortization[[#This Row],[Payment Date]]="",0,INDEX(Amortization[], ROW()-26,8)))</f>
        <v>250112.63853767107</v>
      </c>
      <c r="E220" s="387">
        <f>IF(ValuesEntered,IF(ROW()-ROW(Amortization[[#Headers],[Interest]])=1,-IPMT(InterestRate/12,1,DurationOfLoan-ROWS($C$26:C220)+1,Amortization[[#This Row],[Opening Balance]]),IFERROR(-IPMT(InterestRate/12,1,Amortization[[#This Row],['# Remaining]],D221),0)),0)</f>
        <v>933.83932384831428</v>
      </c>
      <c r="F220" s="387">
        <f>IFERROR(IF(AND(ValuesEntered,Amortization[[#This Row],[Payment Date]]&lt;&gt;""),-PPMT(InterestRate/12,1,DurationOfLoan-ROWS($C$26:C220)+1,Amortization[[#This Row],[Opening Balance]]),""),0)</f>
        <v>1088.8188447872553</v>
      </c>
      <c r="G220" s="387">
        <f>IF(Amortization[[#This Row],[Payment Date]]="",0,PropertyTaxAmount)</f>
        <v>333.33333333333331</v>
      </c>
      <c r="H220" s="388">
        <f>IF(Amortization[[#This Row],[Payment Date]]="",0,Amortization[[#This Row],[Interest]]+Amortization[[#This Row],[Principle]]+Amortization[[#This Row],[Property Tax]])</f>
        <v>2355.9915019689029</v>
      </c>
      <c r="I220" s="389">
        <f>IF(Amortization[[#This Row],[Payment Date]]="",0,Amortization[[#This Row],[Opening Balance]]-Amortization[[#This Row],[Principle]])</f>
        <v>249023.81969288382</v>
      </c>
      <c r="J220" s="396">
        <f>IF(Amortization[[#This Row],[Closing Balance]]&gt;0,LastRow-ROW(),0)</f>
        <v>165</v>
      </c>
      <c r="K220" s="194"/>
    </row>
    <row r="221" spans="1:11">
      <c r="A221" s="192"/>
      <c r="B221" s="410">
        <f>ROWS($B$4:B199)</f>
        <v>196</v>
      </c>
      <c r="C221" s="384">
        <f>IF(ValuesEntered,IF(Amortization[[#This Row],[Payment Period]]&lt;=DurationOfLoan,IF(ROW()-ROW(Amortization[[#Headers],[Payment Date]])=1,LoanStart,IF(I220&gt;0,EDATE(C220,1),"")),""),"")</f>
        <v>48976</v>
      </c>
      <c r="D221" s="385">
        <f>IF(ROW()-ROW(Amortization[[#Headers],[Opening Balance]])=1,LoanAmount,IF(Amortization[[#This Row],[Payment Date]]="",0,INDEX(Amortization[], ROW()-26,8)))</f>
        <v>249023.81969288382</v>
      </c>
      <c r="E221" s="387">
        <f>IF(ValuesEntered,IF(ROW()-ROW(Amortization[[#Headers],[Interest]])=1,-IPMT(InterestRate/12,1,DurationOfLoan-ROWS($C$26:C221)+1,Amortization[[#This Row],[Opening Balance]]),IFERROR(-IPMT(InterestRate/12,1,Amortization[[#This Row],['# Remaining]],D222),0)),0)</f>
        <v>929.74094166535724</v>
      </c>
      <c r="F221" s="387">
        <f>IFERROR(IF(AND(ValuesEntered,Amortization[[#This Row],[Payment Date]]&lt;&gt;""),-PPMT(InterestRate/12,1,DurationOfLoan-ROWS($C$26:C221)+1,Amortization[[#This Row],[Opening Balance]]),""),0)</f>
        <v>1092.9019154552068</v>
      </c>
      <c r="G221" s="387">
        <f>IF(Amortization[[#This Row],[Payment Date]]="",0,PropertyTaxAmount)</f>
        <v>333.33333333333331</v>
      </c>
      <c r="H221" s="388">
        <f>IF(Amortization[[#This Row],[Payment Date]]="",0,Amortization[[#This Row],[Interest]]+Amortization[[#This Row],[Principle]]+Amortization[[#This Row],[Property Tax]])</f>
        <v>2355.9761904538973</v>
      </c>
      <c r="I221" s="389">
        <f>IF(Amortization[[#This Row],[Payment Date]]="",0,Amortization[[#This Row],[Opening Balance]]-Amortization[[#This Row],[Principle]])</f>
        <v>247930.91777742861</v>
      </c>
      <c r="J221" s="396">
        <f>IF(Amortization[[#This Row],[Closing Balance]]&gt;0,LastRow-ROW(),0)</f>
        <v>164</v>
      </c>
      <c r="K221" s="194"/>
    </row>
    <row r="222" spans="1:11">
      <c r="A222" s="192"/>
      <c r="B222" s="410">
        <f>ROWS($B$4:B200)</f>
        <v>197</v>
      </c>
      <c r="C222" s="384">
        <f>IF(ValuesEntered,IF(Amortization[[#This Row],[Payment Period]]&lt;=DurationOfLoan,IF(ROW()-ROW(Amortization[[#Headers],[Payment Date]])=1,LoanStart,IF(I221&gt;0,EDATE(C221,1),"")),""),"")</f>
        <v>49004</v>
      </c>
      <c r="D222" s="385">
        <f>IF(ROW()-ROW(Amortization[[#Headers],[Opening Balance]])=1,LoanAmount,IF(Amortization[[#This Row],[Payment Date]]="",0,INDEX(Amortization[], ROW()-26,8)))</f>
        <v>247930.91777742861</v>
      </c>
      <c r="E222" s="387">
        <f>IF(ValuesEntered,IF(ROW()-ROW(Amortization[[#Headers],[Interest]])=1,-IPMT(InterestRate/12,1,DurationOfLoan-ROWS($C$26:C222)+1,Amortization[[#This Row],[Opening Balance]]),IFERROR(-IPMT(InterestRate/12,1,Amortization[[#This Row],['# Remaining]],D223),0)),0)</f>
        <v>925.62719054921422</v>
      </c>
      <c r="F222" s="387">
        <f>IFERROR(IF(AND(ValuesEntered,Amortization[[#This Row],[Payment Date]]&lt;&gt;""),-PPMT(InterestRate/12,1,DurationOfLoan-ROWS($C$26:C222)+1,Amortization[[#This Row],[Opening Balance]]),""),0)</f>
        <v>1097.0002976381645</v>
      </c>
      <c r="G222" s="387">
        <f>IF(Amortization[[#This Row],[Payment Date]]="",0,PropertyTaxAmount)</f>
        <v>333.33333333333331</v>
      </c>
      <c r="H222" s="388">
        <f>IF(Amortization[[#This Row],[Payment Date]]="",0,Amortization[[#This Row],[Interest]]+Amortization[[#This Row],[Principle]]+Amortization[[#This Row],[Property Tax]])</f>
        <v>2355.9608215207122</v>
      </c>
      <c r="I222" s="389">
        <f>IF(Amortization[[#This Row],[Payment Date]]="",0,Amortization[[#This Row],[Opening Balance]]-Amortization[[#This Row],[Principle]])</f>
        <v>246833.91747979046</v>
      </c>
      <c r="J222" s="396">
        <f>IF(Amortization[[#This Row],[Closing Balance]]&gt;0,LastRow-ROW(),0)</f>
        <v>163</v>
      </c>
      <c r="K222" s="194"/>
    </row>
    <row r="223" spans="1:11">
      <c r="A223" s="192"/>
      <c r="B223" s="410">
        <f>ROWS($B$4:B201)</f>
        <v>198</v>
      </c>
      <c r="C223" s="384">
        <f>IF(ValuesEntered,IF(Amortization[[#This Row],[Payment Period]]&lt;=DurationOfLoan,IF(ROW()-ROW(Amortization[[#Headers],[Payment Date]])=1,LoanStart,IF(I222&gt;0,EDATE(C222,1),"")),""),"")</f>
        <v>49035</v>
      </c>
      <c r="D223" s="385">
        <f>IF(ROW()-ROW(Amortization[[#Headers],[Opening Balance]])=1,LoanAmount,IF(Amortization[[#This Row],[Payment Date]]="",0,INDEX(Amortization[], ROW()-26,8)))</f>
        <v>246833.91747979046</v>
      </c>
      <c r="E223" s="387">
        <f>IF(ValuesEntered,IF(ROW()-ROW(Amortization[[#Headers],[Interest]])=1,-IPMT(InterestRate/12,1,DurationOfLoan-ROWS($C$26:C223)+1,Amortization[[#This Row],[Opening Balance]]),IFERROR(-IPMT(InterestRate/12,1,Amortization[[#This Row],['# Remaining]],D224),0)),0)</f>
        <v>921.49801286638558</v>
      </c>
      <c r="F223" s="387">
        <f>IFERROR(IF(AND(ValuesEntered,Amortization[[#This Row],[Payment Date]]&lt;&gt;""),-PPMT(InterestRate/12,1,DurationOfLoan-ROWS($C$26:C223)+1,Amortization[[#This Row],[Opening Balance]]),""),0)</f>
        <v>1101.1140487543075</v>
      </c>
      <c r="G223" s="387">
        <f>IF(Amortization[[#This Row],[Payment Date]]="",0,PropertyTaxAmount)</f>
        <v>333.33333333333331</v>
      </c>
      <c r="H223" s="388">
        <f>IF(Amortization[[#This Row],[Payment Date]]="",0,Amortization[[#This Row],[Interest]]+Amortization[[#This Row],[Principle]]+Amortization[[#This Row],[Property Tax]])</f>
        <v>2355.9453949540266</v>
      </c>
      <c r="I223" s="389">
        <f>IF(Amortization[[#This Row],[Payment Date]]="",0,Amortization[[#This Row],[Opening Balance]]-Amortization[[#This Row],[Principle]])</f>
        <v>245732.80343103615</v>
      </c>
      <c r="J223" s="396">
        <f>IF(Amortization[[#This Row],[Closing Balance]]&gt;0,LastRow-ROW(),0)</f>
        <v>162</v>
      </c>
      <c r="K223" s="194"/>
    </row>
    <row r="224" spans="1:11">
      <c r="A224" s="192"/>
      <c r="B224" s="410">
        <f>ROWS($B$4:B202)</f>
        <v>199</v>
      </c>
      <c r="C224" s="384">
        <f>IF(ValuesEntered,IF(Amortization[[#This Row],[Payment Period]]&lt;=DurationOfLoan,IF(ROW()-ROW(Amortization[[#Headers],[Payment Date]])=1,LoanStart,IF(I223&gt;0,EDATE(C223,1),"")),""),"")</f>
        <v>49065</v>
      </c>
      <c r="D224" s="385">
        <f>IF(ROW()-ROW(Amortization[[#Headers],[Opening Balance]])=1,LoanAmount,IF(Amortization[[#This Row],[Payment Date]]="",0,INDEX(Amortization[], ROW()-26,8)))</f>
        <v>245732.80343103615</v>
      </c>
      <c r="E224" s="387">
        <f>IF(ValuesEntered,IF(ROW()-ROW(Amortization[[#Headers],[Interest]])=1,-IPMT(InterestRate/12,1,DurationOfLoan-ROWS($C$26:C224)+1,Amortization[[#This Row],[Opening Balance]]),IFERROR(-IPMT(InterestRate/12,1,Amortization[[#This Row],['# Remaining]],D225),0)),0)</f>
        <v>917.3533507672463</v>
      </c>
      <c r="F224" s="387">
        <f>IFERROR(IF(AND(ValuesEntered,Amortization[[#This Row],[Payment Date]]&lt;&gt;""),-PPMT(InterestRate/12,1,DurationOfLoan-ROWS($C$26:C224)+1,Amortization[[#This Row],[Opening Balance]]),""),0)</f>
        <v>1105.2432264371357</v>
      </c>
      <c r="G224" s="387">
        <f>IF(Amortization[[#This Row],[Payment Date]]="",0,PropertyTaxAmount)</f>
        <v>333.33333333333331</v>
      </c>
      <c r="H224" s="388">
        <f>IF(Amortization[[#This Row],[Payment Date]]="",0,Amortization[[#This Row],[Interest]]+Amortization[[#This Row],[Principle]]+Amortization[[#This Row],[Property Tax]])</f>
        <v>2355.9299105377154</v>
      </c>
      <c r="I224" s="389">
        <f>IF(Amortization[[#This Row],[Payment Date]]="",0,Amortization[[#This Row],[Opening Balance]]-Amortization[[#This Row],[Principle]])</f>
        <v>244627.56020459902</v>
      </c>
      <c r="J224" s="396">
        <f>IF(Amortization[[#This Row],[Closing Balance]]&gt;0,LastRow-ROW(),0)</f>
        <v>161</v>
      </c>
      <c r="K224" s="194"/>
    </row>
    <row r="225" spans="1:11">
      <c r="A225" s="192"/>
      <c r="B225" s="410">
        <f>ROWS($B$4:B203)</f>
        <v>200</v>
      </c>
      <c r="C225" s="384">
        <f>IF(ValuesEntered,IF(Amortization[[#This Row],[Payment Period]]&lt;=DurationOfLoan,IF(ROW()-ROW(Amortization[[#Headers],[Payment Date]])=1,LoanStart,IF(I224&gt;0,EDATE(C224,1),"")),""),"")</f>
        <v>49096</v>
      </c>
      <c r="D225" s="385">
        <f>IF(ROW()-ROW(Amortization[[#Headers],[Opening Balance]])=1,LoanAmount,IF(Amortization[[#This Row],[Payment Date]]="",0,INDEX(Amortization[], ROW()-26,8)))</f>
        <v>244627.56020459902</v>
      </c>
      <c r="E225" s="387">
        <f>IF(ValuesEntered,IF(ROW()-ROW(Amortization[[#Headers],[Interest]])=1,-IPMT(InterestRate/12,1,DurationOfLoan-ROWS($C$26:C225)+1,Amortization[[#This Row],[Opening Balance]]),IFERROR(-IPMT(InterestRate/12,1,Amortization[[#This Row],['# Remaining]],D226),0)),0)</f>
        <v>913.19314618523526</v>
      </c>
      <c r="F225" s="387">
        <f>IFERROR(IF(AND(ValuesEntered,Amortization[[#This Row],[Payment Date]]&lt;&gt;""),-PPMT(InterestRate/12,1,DurationOfLoan-ROWS($C$26:C225)+1,Amortization[[#This Row],[Opening Balance]]),""),0)</f>
        <v>1109.3878885362751</v>
      </c>
      <c r="G225" s="387">
        <f>IF(Amortization[[#This Row],[Payment Date]]="",0,PropertyTaxAmount)</f>
        <v>333.33333333333331</v>
      </c>
      <c r="H225" s="388">
        <f>IF(Amortization[[#This Row],[Payment Date]]="",0,Amortization[[#This Row],[Interest]]+Amortization[[#This Row],[Principle]]+Amortization[[#This Row],[Property Tax]])</f>
        <v>2355.9143680548436</v>
      </c>
      <c r="I225" s="389">
        <f>IF(Amortization[[#This Row],[Payment Date]]="",0,Amortization[[#This Row],[Opening Balance]]-Amortization[[#This Row],[Principle]])</f>
        <v>243518.17231606276</v>
      </c>
      <c r="J225" s="396">
        <f>IF(Amortization[[#This Row],[Closing Balance]]&gt;0,LastRow-ROW(),0)</f>
        <v>160</v>
      </c>
      <c r="K225" s="194"/>
    </row>
    <row r="226" spans="1:11">
      <c r="A226" s="192"/>
      <c r="B226" s="410">
        <f>ROWS($B$4:B204)</f>
        <v>201</v>
      </c>
      <c r="C226" s="384">
        <f>IF(ValuesEntered,IF(Amortization[[#This Row],[Payment Period]]&lt;=DurationOfLoan,IF(ROW()-ROW(Amortization[[#Headers],[Payment Date]])=1,LoanStart,IF(I225&gt;0,EDATE(C225,1),"")),""),"")</f>
        <v>49126</v>
      </c>
      <c r="D226" s="385">
        <f>IF(ROW()-ROW(Amortization[[#Headers],[Opening Balance]])=1,LoanAmount,IF(Amortization[[#This Row],[Payment Date]]="",0,INDEX(Amortization[], ROW()-26,8)))</f>
        <v>243518.17231606276</v>
      </c>
      <c r="E226" s="387">
        <f>IF(ValuesEntered,IF(ROW()-ROW(Amortization[[#Headers],[Interest]])=1,-IPMT(InterestRate/12,1,DurationOfLoan-ROWS($C$26:C226)+1,Amortization[[#This Row],[Opening Balance]]),IFERROR(-IPMT(InterestRate/12,1,Amortization[[#This Row],['# Remaining]],D227),0)),0)</f>
        <v>909.01734083604174</v>
      </c>
      <c r="F226" s="387">
        <f>IFERROR(IF(AND(ValuesEntered,Amortization[[#This Row],[Payment Date]]&lt;&gt;""),-PPMT(InterestRate/12,1,DurationOfLoan-ROWS($C$26:C226)+1,Amortization[[#This Row],[Opening Balance]]),""),0)</f>
        <v>1113.548093118286</v>
      </c>
      <c r="G226" s="387">
        <f>IF(Amortization[[#This Row],[Payment Date]]="",0,PropertyTaxAmount)</f>
        <v>333.33333333333331</v>
      </c>
      <c r="H226" s="388">
        <f>IF(Amortization[[#This Row],[Payment Date]]="",0,Amortization[[#This Row],[Interest]]+Amortization[[#This Row],[Principle]]+Amortization[[#This Row],[Property Tax]])</f>
        <v>2355.898767287661</v>
      </c>
      <c r="I226" s="389">
        <f>IF(Amortization[[#This Row],[Payment Date]]="",0,Amortization[[#This Row],[Opening Balance]]-Amortization[[#This Row],[Principle]])</f>
        <v>242404.62422294446</v>
      </c>
      <c r="J226" s="396">
        <f>IF(Amortization[[#This Row],[Closing Balance]]&gt;0,LastRow-ROW(),0)</f>
        <v>159</v>
      </c>
      <c r="K226" s="194"/>
    </row>
    <row r="227" spans="1:11">
      <c r="A227" s="192"/>
      <c r="B227" s="410">
        <f>ROWS($B$4:B205)</f>
        <v>202</v>
      </c>
      <c r="C227" s="384">
        <f>IF(ValuesEntered,IF(Amortization[[#This Row],[Payment Period]]&lt;=DurationOfLoan,IF(ROW()-ROW(Amortization[[#Headers],[Payment Date]])=1,LoanStart,IF(I226&gt;0,EDATE(C226,1),"")),""),"")</f>
        <v>49157</v>
      </c>
      <c r="D227" s="385">
        <f>IF(ROW()-ROW(Amortization[[#Headers],[Opening Balance]])=1,LoanAmount,IF(Amortization[[#This Row],[Payment Date]]="",0,INDEX(Amortization[], ROW()-26,8)))</f>
        <v>242404.62422294446</v>
      </c>
      <c r="E227" s="387">
        <f>IF(ValuesEntered,IF(ROW()-ROW(Amortization[[#Headers],[Interest]])=1,-IPMT(InterestRate/12,1,DurationOfLoan-ROWS($C$26:C227)+1,Amortization[[#This Row],[Opening Balance]]),IFERROR(-IPMT(InterestRate/12,1,Amortization[[#This Row],['# Remaining]],D228),0)),0)</f>
        <v>904.82587621678863</v>
      </c>
      <c r="F227" s="387">
        <f>IFERROR(IF(AND(ValuesEntered,Amortization[[#This Row],[Payment Date]]&lt;&gt;""),-PPMT(InterestRate/12,1,DurationOfLoan-ROWS($C$26:C227)+1,Amortization[[#This Row],[Opening Balance]]),""),0)</f>
        <v>1117.7238984674798</v>
      </c>
      <c r="G227" s="387">
        <f>IF(Amortization[[#This Row],[Payment Date]]="",0,PropertyTaxAmount)</f>
        <v>333.33333333333331</v>
      </c>
      <c r="H227" s="388">
        <f>IF(Amortization[[#This Row],[Payment Date]]="",0,Amortization[[#This Row],[Interest]]+Amortization[[#This Row],[Principle]]+Amortization[[#This Row],[Property Tax]])</f>
        <v>2355.8831080176019</v>
      </c>
      <c r="I227" s="389">
        <f>IF(Amortization[[#This Row],[Payment Date]]="",0,Amortization[[#This Row],[Opening Balance]]-Amortization[[#This Row],[Principle]])</f>
        <v>241286.90032447697</v>
      </c>
      <c r="J227" s="396">
        <f>IF(Amortization[[#This Row],[Closing Balance]]&gt;0,LastRow-ROW(),0)</f>
        <v>158</v>
      </c>
      <c r="K227" s="194"/>
    </row>
    <row r="228" spans="1:11">
      <c r="A228" s="192"/>
      <c r="B228" s="410">
        <f>ROWS($B$4:B206)</f>
        <v>203</v>
      </c>
      <c r="C228" s="384">
        <f>IF(ValuesEntered,IF(Amortization[[#This Row],[Payment Period]]&lt;=DurationOfLoan,IF(ROW()-ROW(Amortization[[#Headers],[Payment Date]])=1,LoanStart,IF(I227&gt;0,EDATE(C227,1),"")),""),"")</f>
        <v>49188</v>
      </c>
      <c r="D228" s="385">
        <f>IF(ROW()-ROW(Amortization[[#Headers],[Opening Balance]])=1,LoanAmount,IF(Amortization[[#This Row],[Payment Date]]="",0,INDEX(Amortization[], ROW()-26,8)))</f>
        <v>241286.90032447697</v>
      </c>
      <c r="E228" s="387">
        <f>IF(ValuesEntered,IF(ROW()-ROW(Amortization[[#Headers],[Interest]])=1,-IPMT(InterestRate/12,1,DurationOfLoan-ROWS($C$26:C228)+1,Amortization[[#This Row],[Opening Balance]]),IFERROR(-IPMT(InterestRate/12,1,Amortization[[#This Row],['# Remaining]],D229),0)),0)</f>
        <v>900.61869360521337</v>
      </c>
      <c r="F228" s="387">
        <f>IFERROR(IF(AND(ValuesEntered,Amortization[[#This Row],[Payment Date]]&lt;&gt;""),-PPMT(InterestRate/12,1,DurationOfLoan-ROWS($C$26:C228)+1,Amortization[[#This Row],[Opening Balance]]),""),0)</f>
        <v>1121.9153630867324</v>
      </c>
      <c r="G228" s="387">
        <f>IF(Amortization[[#This Row],[Payment Date]]="",0,PropertyTaxAmount)</f>
        <v>333.33333333333331</v>
      </c>
      <c r="H228" s="388">
        <f>IF(Amortization[[#This Row],[Payment Date]]="",0,Amortization[[#This Row],[Interest]]+Amortization[[#This Row],[Principle]]+Amortization[[#This Row],[Property Tax]])</f>
        <v>2355.8673900252793</v>
      </c>
      <c r="I228" s="389">
        <f>IF(Amortization[[#This Row],[Payment Date]]="",0,Amortization[[#This Row],[Opening Balance]]-Amortization[[#This Row],[Principle]])</f>
        <v>240164.98496139023</v>
      </c>
      <c r="J228" s="396">
        <f>IF(Amortization[[#This Row],[Closing Balance]]&gt;0,LastRow-ROW(),0)</f>
        <v>157</v>
      </c>
      <c r="K228" s="194"/>
    </row>
    <row r="229" spans="1:11">
      <c r="A229" s="192"/>
      <c r="B229" s="410">
        <f>ROWS($B$4:B207)</f>
        <v>204</v>
      </c>
      <c r="C229" s="384">
        <f>IF(ValuesEntered,IF(Amortization[[#This Row],[Payment Period]]&lt;=DurationOfLoan,IF(ROW()-ROW(Amortization[[#Headers],[Payment Date]])=1,LoanStart,IF(I228&gt;0,EDATE(C228,1),"")),""),"")</f>
        <v>49218</v>
      </c>
      <c r="D229" s="385">
        <f>IF(ROW()-ROW(Amortization[[#Headers],[Opening Balance]])=1,LoanAmount,IF(Amortization[[#This Row],[Payment Date]]="",0,INDEX(Amortization[], ROW()-26,8)))</f>
        <v>240164.98496139023</v>
      </c>
      <c r="E229" s="387">
        <f>IF(ValuesEntered,IF(ROW()-ROW(Amortization[[#Headers],[Interest]])=1,-IPMT(InterestRate/12,1,DurationOfLoan-ROWS($C$26:C229)+1,Amortization[[#This Row],[Opening Balance]]),IFERROR(-IPMT(InterestRate/12,1,Amortization[[#This Row],['# Remaining]],D230),0)),0)</f>
        <v>896.39573405884471</v>
      </c>
      <c r="F229" s="387">
        <f>IFERROR(IF(AND(ValuesEntered,Amortization[[#This Row],[Payment Date]]&lt;&gt;""),-PPMT(InterestRate/12,1,DurationOfLoan-ROWS($C$26:C229)+1,Amortization[[#This Row],[Opening Balance]]),""),0)</f>
        <v>1126.122545698307</v>
      </c>
      <c r="G229" s="387">
        <f>IF(Amortization[[#This Row],[Payment Date]]="",0,PropertyTaxAmount)</f>
        <v>333.33333333333331</v>
      </c>
      <c r="H229" s="388">
        <f>IF(Amortization[[#This Row],[Payment Date]]="",0,Amortization[[#This Row],[Interest]]+Amortization[[#This Row],[Principle]]+Amortization[[#This Row],[Property Tax]])</f>
        <v>2355.851613090485</v>
      </c>
      <c r="I229" s="389">
        <f>IF(Amortization[[#This Row],[Payment Date]]="",0,Amortization[[#This Row],[Opening Balance]]-Amortization[[#This Row],[Principle]])</f>
        <v>239038.86241569192</v>
      </c>
      <c r="J229" s="396">
        <f>IF(Amortization[[#This Row],[Closing Balance]]&gt;0,LastRow-ROW(),0)</f>
        <v>156</v>
      </c>
      <c r="K229" s="194"/>
    </row>
    <row r="230" spans="1:11">
      <c r="A230" s="192"/>
      <c r="B230" s="410">
        <f>ROWS($B$4:B208)</f>
        <v>205</v>
      </c>
      <c r="C230" s="384">
        <f>IF(ValuesEntered,IF(Amortization[[#This Row],[Payment Period]]&lt;=DurationOfLoan,IF(ROW()-ROW(Amortization[[#Headers],[Payment Date]])=1,LoanStart,IF(I229&gt;0,EDATE(C229,1),"")),""),"")</f>
        <v>49249</v>
      </c>
      <c r="D230" s="385">
        <f>IF(ROW()-ROW(Amortization[[#Headers],[Opening Balance]])=1,LoanAmount,IF(Amortization[[#This Row],[Payment Date]]="",0,INDEX(Amortization[], ROW()-26,8)))</f>
        <v>239038.86241569192</v>
      </c>
      <c r="E230" s="387">
        <f>IF(ValuesEntered,IF(ROW()-ROW(Amortization[[#Headers],[Interest]])=1,-IPMT(InterestRate/12,1,DurationOfLoan-ROWS($C$26:C230)+1,Amortization[[#This Row],[Opening Balance]]),IFERROR(-IPMT(InterestRate/12,1,Amortization[[#This Row],['# Remaining]],D231),0)),0)</f>
        <v>892.15693841417715</v>
      </c>
      <c r="F230" s="387">
        <f>IFERROR(IF(AND(ValuesEntered,Amortization[[#This Row],[Payment Date]]&lt;&gt;""),-PPMT(InterestRate/12,1,DurationOfLoan-ROWS($C$26:C230)+1,Amortization[[#This Row],[Opening Balance]]),""),0)</f>
        <v>1130.3455052446755</v>
      </c>
      <c r="G230" s="387">
        <f>IF(Amortization[[#This Row],[Payment Date]]="",0,PropertyTaxAmount)</f>
        <v>333.33333333333331</v>
      </c>
      <c r="H230" s="388">
        <f>IF(Amortization[[#This Row],[Payment Date]]="",0,Amortization[[#This Row],[Interest]]+Amortization[[#This Row],[Principle]]+Amortization[[#This Row],[Property Tax]])</f>
        <v>2355.8357769921859</v>
      </c>
      <c r="I230" s="389">
        <f>IF(Amortization[[#This Row],[Payment Date]]="",0,Amortization[[#This Row],[Opening Balance]]-Amortization[[#This Row],[Principle]])</f>
        <v>237908.51691044724</v>
      </c>
      <c r="J230" s="396">
        <f>IF(Amortization[[#This Row],[Closing Balance]]&gt;0,LastRow-ROW(),0)</f>
        <v>155</v>
      </c>
      <c r="K230" s="194"/>
    </row>
    <row r="231" spans="1:11">
      <c r="A231" s="192"/>
      <c r="B231" s="410">
        <f>ROWS($B$4:B209)</f>
        <v>206</v>
      </c>
      <c r="C231" s="384">
        <f>IF(ValuesEntered,IF(Amortization[[#This Row],[Payment Period]]&lt;=DurationOfLoan,IF(ROW()-ROW(Amortization[[#Headers],[Payment Date]])=1,LoanStart,IF(I230&gt;0,EDATE(C230,1),"")),""),"")</f>
        <v>49279</v>
      </c>
      <c r="D231" s="385">
        <f>IF(ROW()-ROW(Amortization[[#Headers],[Opening Balance]])=1,LoanAmount,IF(Amortization[[#This Row],[Payment Date]]="",0,INDEX(Amortization[], ROW()-26,8)))</f>
        <v>237908.51691044724</v>
      </c>
      <c r="E231" s="387">
        <f>IF(ValuesEntered,IF(ROW()-ROW(Amortization[[#Headers],[Interest]])=1,-IPMT(InterestRate/12,1,DurationOfLoan-ROWS($C$26:C231)+1,Amortization[[#This Row],[Opening Balance]]),IFERROR(-IPMT(InterestRate/12,1,Amortization[[#This Row],['# Remaining]],D232),0)),0)</f>
        <v>887.90224728584212</v>
      </c>
      <c r="F231" s="387">
        <f>IFERROR(IF(AND(ValuesEntered,Amortization[[#This Row],[Payment Date]]&lt;&gt;""),-PPMT(InterestRate/12,1,DurationOfLoan-ROWS($C$26:C231)+1,Amortization[[#This Row],[Opening Balance]]),""),0)</f>
        <v>1134.5843008893428</v>
      </c>
      <c r="G231" s="387">
        <f>IF(Amortization[[#This Row],[Payment Date]]="",0,PropertyTaxAmount)</f>
        <v>333.33333333333331</v>
      </c>
      <c r="H231" s="388">
        <f>IF(Amortization[[#This Row],[Payment Date]]="",0,Amortization[[#This Row],[Interest]]+Amortization[[#This Row],[Principle]]+Amortization[[#This Row],[Property Tax]])</f>
        <v>2355.8198815085184</v>
      </c>
      <c r="I231" s="389">
        <f>IF(Amortization[[#This Row],[Payment Date]]="",0,Amortization[[#This Row],[Opening Balance]]-Amortization[[#This Row],[Principle]])</f>
        <v>236773.9326095579</v>
      </c>
      <c r="J231" s="396">
        <f>IF(Amortization[[#This Row],[Closing Balance]]&gt;0,LastRow-ROW(),0)</f>
        <v>154</v>
      </c>
      <c r="K231" s="194"/>
    </row>
    <row r="232" spans="1:11">
      <c r="A232" s="192"/>
      <c r="B232" s="410">
        <f>ROWS($B$4:B210)</f>
        <v>207</v>
      </c>
      <c r="C232" s="384">
        <f>IF(ValuesEntered,IF(Amortization[[#This Row],[Payment Period]]&lt;=DurationOfLoan,IF(ROW()-ROW(Amortization[[#Headers],[Payment Date]])=1,LoanStart,IF(I231&gt;0,EDATE(C231,1),"")),""),"")</f>
        <v>49310</v>
      </c>
      <c r="D232" s="385">
        <f>IF(ROW()-ROW(Amortization[[#Headers],[Opening Balance]])=1,LoanAmount,IF(Amortization[[#This Row],[Payment Date]]="",0,INDEX(Amortization[], ROW()-26,8)))</f>
        <v>236773.9326095579</v>
      </c>
      <c r="E232" s="387">
        <f>IF(ValuesEntered,IF(ROW()-ROW(Amortization[[#Headers],[Interest]])=1,-IPMT(InterestRate/12,1,DurationOfLoan-ROWS($C$26:C232)+1,Amortization[[#This Row],[Opening Balance]]),IFERROR(-IPMT(InterestRate/12,1,Amortization[[#This Row],['# Remaining]],D233),0)),0)</f>
        <v>883.63160106577584</v>
      </c>
      <c r="F232" s="387">
        <f>IFERROR(IF(AND(ValuesEntered,Amortization[[#This Row],[Payment Date]]&lt;&gt;""),-PPMT(InterestRate/12,1,DurationOfLoan-ROWS($C$26:C232)+1,Amortization[[#This Row],[Opening Balance]]),""),0)</f>
        <v>1138.8389920176778</v>
      </c>
      <c r="G232" s="387">
        <f>IF(Amortization[[#This Row],[Payment Date]]="",0,PropertyTaxAmount)</f>
        <v>333.33333333333331</v>
      </c>
      <c r="H232" s="388">
        <f>IF(Amortization[[#This Row],[Payment Date]]="",0,Amortization[[#This Row],[Interest]]+Amortization[[#This Row],[Principle]]+Amortization[[#This Row],[Property Tax]])</f>
        <v>2355.8039264167869</v>
      </c>
      <c r="I232" s="389">
        <f>IF(Amortization[[#This Row],[Payment Date]]="",0,Amortization[[#This Row],[Opening Balance]]-Amortization[[#This Row],[Principle]])</f>
        <v>235635.09361754023</v>
      </c>
      <c r="J232" s="396">
        <f>IF(Amortization[[#This Row],[Closing Balance]]&gt;0,LastRow-ROW(),0)</f>
        <v>153</v>
      </c>
      <c r="K232" s="194"/>
    </row>
    <row r="233" spans="1:11">
      <c r="A233" s="192"/>
      <c r="B233" s="410">
        <f>ROWS($B$4:B211)</f>
        <v>208</v>
      </c>
      <c r="C233" s="384">
        <f>IF(ValuesEntered,IF(Amortization[[#This Row],[Payment Period]]&lt;=DurationOfLoan,IF(ROW()-ROW(Amortization[[#Headers],[Payment Date]])=1,LoanStart,IF(I232&gt;0,EDATE(C232,1),"")),""),"")</f>
        <v>49341</v>
      </c>
      <c r="D233" s="385">
        <f>IF(ROW()-ROW(Amortization[[#Headers],[Opening Balance]])=1,LoanAmount,IF(Amortization[[#This Row],[Payment Date]]="",0,INDEX(Amortization[], ROW()-26,8)))</f>
        <v>235635.09361754023</v>
      </c>
      <c r="E233" s="387">
        <f>IF(ValuesEntered,IF(ROW()-ROW(Amortization[[#Headers],[Interest]])=1,-IPMT(InterestRate/12,1,DurationOfLoan-ROWS($C$26:C233)+1,Amortization[[#This Row],[Opening Balance]]),IFERROR(-IPMT(InterestRate/12,1,Amortization[[#This Row],['# Remaining]],D234),0)),0)</f>
        <v>879.34493992238424</v>
      </c>
      <c r="F233" s="387">
        <f>IFERROR(IF(AND(ValuesEntered,Amortization[[#This Row],[Payment Date]]&lt;&gt;""),-PPMT(InterestRate/12,1,DurationOfLoan-ROWS($C$26:C233)+1,Amortization[[#This Row],[Opening Balance]]),""),0)</f>
        <v>1143.1096382377439</v>
      </c>
      <c r="G233" s="387">
        <f>IF(Amortization[[#This Row],[Payment Date]]="",0,PropertyTaxAmount)</f>
        <v>333.33333333333331</v>
      </c>
      <c r="H233" s="388">
        <f>IF(Amortization[[#This Row],[Payment Date]]="",0,Amortization[[#This Row],[Interest]]+Amortization[[#This Row],[Principle]]+Amortization[[#This Row],[Property Tax]])</f>
        <v>2355.7879114934617</v>
      </c>
      <c r="I233" s="389">
        <f>IF(Amortization[[#This Row],[Payment Date]]="",0,Amortization[[#This Row],[Opening Balance]]-Amortization[[#This Row],[Principle]])</f>
        <v>234491.98397930249</v>
      </c>
      <c r="J233" s="396">
        <f>IF(Amortization[[#This Row],[Closing Balance]]&gt;0,LastRow-ROW(),0)</f>
        <v>152</v>
      </c>
      <c r="K233" s="194"/>
    </row>
    <row r="234" spans="1:11">
      <c r="A234" s="192"/>
      <c r="B234" s="410">
        <f>ROWS($B$4:B212)</f>
        <v>209</v>
      </c>
      <c r="C234" s="384">
        <f>IF(ValuesEntered,IF(Amortization[[#This Row],[Payment Period]]&lt;=DurationOfLoan,IF(ROW()-ROW(Amortization[[#Headers],[Payment Date]])=1,LoanStart,IF(I233&gt;0,EDATE(C233,1),"")),""),"")</f>
        <v>49369</v>
      </c>
      <c r="D234" s="385">
        <f>IF(ROW()-ROW(Amortization[[#Headers],[Opening Balance]])=1,LoanAmount,IF(Amortization[[#This Row],[Payment Date]]="",0,INDEX(Amortization[], ROW()-26,8)))</f>
        <v>234491.98397930249</v>
      </c>
      <c r="E234" s="387">
        <f>IF(ValuesEntered,IF(ROW()-ROW(Amortization[[#Headers],[Interest]])=1,-IPMT(InterestRate/12,1,DurationOfLoan-ROWS($C$26:C234)+1,Amortization[[#This Row],[Opening Balance]]),IFERROR(-IPMT(InterestRate/12,1,Amortization[[#This Row],['# Remaining]],D235),0)),0)</f>
        <v>875.04220379970502</v>
      </c>
      <c r="F234" s="387">
        <f>IFERROR(IF(AND(ValuesEntered,Amortization[[#This Row],[Payment Date]]&lt;&gt;""),-PPMT(InterestRate/12,1,DurationOfLoan-ROWS($C$26:C234)+1,Amortization[[#This Row],[Opening Balance]]),""),0)</f>
        <v>1147.3962993811351</v>
      </c>
      <c r="G234" s="387">
        <f>IF(Amortization[[#This Row],[Payment Date]]="",0,PropertyTaxAmount)</f>
        <v>333.33333333333331</v>
      </c>
      <c r="H234" s="388">
        <f>IF(Amortization[[#This Row],[Payment Date]]="",0,Amortization[[#This Row],[Interest]]+Amortization[[#This Row],[Principle]]+Amortization[[#This Row],[Property Tax]])</f>
        <v>2355.7718365141736</v>
      </c>
      <c r="I234" s="389">
        <f>IF(Amortization[[#This Row],[Payment Date]]="",0,Amortization[[#This Row],[Opening Balance]]-Amortization[[#This Row],[Principle]])</f>
        <v>233344.58767992136</v>
      </c>
      <c r="J234" s="396">
        <f>IF(Amortization[[#This Row],[Closing Balance]]&gt;0,LastRow-ROW(),0)</f>
        <v>151</v>
      </c>
      <c r="K234" s="194"/>
    </row>
    <row r="235" spans="1:11">
      <c r="A235" s="192"/>
      <c r="B235" s="410">
        <f>ROWS($B$4:B213)</f>
        <v>210</v>
      </c>
      <c r="C235" s="384">
        <f>IF(ValuesEntered,IF(Amortization[[#This Row],[Payment Period]]&lt;=DurationOfLoan,IF(ROW()-ROW(Amortization[[#Headers],[Payment Date]])=1,LoanStart,IF(I234&gt;0,EDATE(C234,1),"")),""),"")</f>
        <v>49400</v>
      </c>
      <c r="D235" s="385">
        <f>IF(ROW()-ROW(Amortization[[#Headers],[Opening Balance]])=1,LoanAmount,IF(Amortization[[#This Row],[Payment Date]]="",0,INDEX(Amortization[], ROW()-26,8)))</f>
        <v>233344.58767992136</v>
      </c>
      <c r="E235" s="387">
        <f>IF(ValuesEntered,IF(ROW()-ROW(Amortization[[#Headers],[Interest]])=1,-IPMT(InterestRate/12,1,DurationOfLoan-ROWS($C$26:C235)+1,Amortization[[#This Row],[Opening Balance]]),IFERROR(-IPMT(InterestRate/12,1,Amortization[[#This Row],['# Remaining]],D236),0)),0)</f>
        <v>870.72333241656577</v>
      </c>
      <c r="F235" s="387">
        <f>IFERROR(IF(AND(ValuesEntered,Amortization[[#This Row],[Payment Date]]&lt;&gt;""),-PPMT(InterestRate/12,1,DurationOfLoan-ROWS($C$26:C235)+1,Amortization[[#This Row],[Opening Balance]]),""),0)</f>
        <v>1151.6990355038142</v>
      </c>
      <c r="G235" s="387">
        <f>IF(Amortization[[#This Row],[Payment Date]]="",0,PropertyTaxAmount)</f>
        <v>333.33333333333331</v>
      </c>
      <c r="H235" s="388">
        <f>IF(Amortization[[#This Row],[Payment Date]]="",0,Amortization[[#This Row],[Interest]]+Amortization[[#This Row],[Principle]]+Amortization[[#This Row],[Property Tax]])</f>
        <v>2355.7557012537136</v>
      </c>
      <c r="I235" s="389">
        <f>IF(Amortization[[#This Row],[Payment Date]]="",0,Amortization[[#This Row],[Opening Balance]]-Amortization[[#This Row],[Principle]])</f>
        <v>232192.88864441754</v>
      </c>
      <c r="J235" s="396">
        <f>IF(Amortization[[#This Row],[Closing Balance]]&gt;0,LastRow-ROW(),0)</f>
        <v>150</v>
      </c>
      <c r="K235" s="194"/>
    </row>
    <row r="236" spans="1:11">
      <c r="A236" s="192"/>
      <c r="B236" s="410">
        <f>ROWS($B$4:B214)</f>
        <v>211</v>
      </c>
      <c r="C236" s="384">
        <f>IF(ValuesEntered,IF(Amortization[[#This Row],[Payment Period]]&lt;=DurationOfLoan,IF(ROW()-ROW(Amortization[[#Headers],[Payment Date]])=1,LoanStart,IF(I235&gt;0,EDATE(C235,1),"")),""),"")</f>
        <v>49430</v>
      </c>
      <c r="D236" s="385">
        <f>IF(ROW()-ROW(Amortization[[#Headers],[Opening Balance]])=1,LoanAmount,IF(Amortization[[#This Row],[Payment Date]]="",0,INDEX(Amortization[], ROW()-26,8)))</f>
        <v>232192.88864441754</v>
      </c>
      <c r="E236" s="387">
        <f>IF(ValuesEntered,IF(ROW()-ROW(Amortization[[#Headers],[Interest]])=1,-IPMT(InterestRate/12,1,DurationOfLoan-ROWS($C$26:C236)+1,Amortization[[#This Row],[Opening Balance]]),IFERROR(-IPMT(InterestRate/12,1,Amortization[[#This Row],['# Remaining]],D237),0)),0)</f>
        <v>866.38826526573962</v>
      </c>
      <c r="F236" s="387">
        <f>IFERROR(IF(AND(ValuesEntered,Amortization[[#This Row],[Payment Date]]&lt;&gt;""),-PPMT(InterestRate/12,1,DurationOfLoan-ROWS($C$26:C236)+1,Amortization[[#This Row],[Opening Balance]]),""),0)</f>
        <v>1156.0179068869534</v>
      </c>
      <c r="G236" s="387">
        <f>IF(Amortization[[#This Row],[Payment Date]]="",0,PropertyTaxAmount)</f>
        <v>333.33333333333331</v>
      </c>
      <c r="H236" s="388">
        <f>IF(Amortization[[#This Row],[Payment Date]]="",0,Amortization[[#This Row],[Interest]]+Amortization[[#This Row],[Principle]]+Amortization[[#This Row],[Property Tax]])</f>
        <v>2355.7395054860262</v>
      </c>
      <c r="I236" s="389">
        <f>IF(Amortization[[#This Row],[Payment Date]]="",0,Amortization[[#This Row],[Opening Balance]]-Amortization[[#This Row],[Principle]])</f>
        <v>231036.87073753058</v>
      </c>
      <c r="J236" s="396">
        <f>IF(Amortization[[#This Row],[Closing Balance]]&gt;0,LastRow-ROW(),0)</f>
        <v>149</v>
      </c>
      <c r="K236" s="194"/>
    </row>
    <row r="237" spans="1:11">
      <c r="A237" s="192"/>
      <c r="B237" s="410">
        <f>ROWS($B$4:B215)</f>
        <v>212</v>
      </c>
      <c r="C237" s="384">
        <f>IF(ValuesEntered,IF(Amortization[[#This Row],[Payment Period]]&lt;=DurationOfLoan,IF(ROW()-ROW(Amortization[[#Headers],[Payment Date]])=1,LoanStart,IF(I236&gt;0,EDATE(C236,1),"")),""),"")</f>
        <v>49461</v>
      </c>
      <c r="D237" s="385">
        <f>IF(ROW()-ROW(Amortization[[#Headers],[Opening Balance]])=1,LoanAmount,IF(Amortization[[#This Row],[Payment Date]]="",0,INDEX(Amortization[], ROW()-26,8)))</f>
        <v>231036.87073753058</v>
      </c>
      <c r="E237" s="387">
        <f>IF(ValuesEntered,IF(ROW()-ROW(Amortization[[#Headers],[Interest]])=1,-IPMT(InterestRate/12,1,DurationOfLoan-ROWS($C$26:C237)+1,Amortization[[#This Row],[Opening Balance]]),IFERROR(-IPMT(InterestRate/12,1,Amortization[[#This Row],['# Remaining]],D238),0)),0)</f>
        <v>862.03694161309795</v>
      </c>
      <c r="F237" s="387">
        <f>IFERROR(IF(AND(ValuesEntered,Amortization[[#This Row],[Payment Date]]&lt;&gt;""),-PPMT(InterestRate/12,1,DurationOfLoan-ROWS($C$26:C237)+1,Amortization[[#This Row],[Opening Balance]]),""),0)</f>
        <v>1160.3529740377787</v>
      </c>
      <c r="G237" s="387">
        <f>IF(Amortization[[#This Row],[Payment Date]]="",0,PropertyTaxAmount)</f>
        <v>333.33333333333331</v>
      </c>
      <c r="H237" s="388">
        <f>IF(Amortization[[#This Row],[Payment Date]]="",0,Amortization[[#This Row],[Interest]]+Amortization[[#This Row],[Principle]]+Amortization[[#This Row],[Property Tax]])</f>
        <v>2355.7232489842099</v>
      </c>
      <c r="I237" s="389">
        <f>IF(Amortization[[#This Row],[Payment Date]]="",0,Amortization[[#This Row],[Opening Balance]]-Amortization[[#This Row],[Principle]])</f>
        <v>229876.5177634928</v>
      </c>
      <c r="J237" s="396">
        <f>IF(Amortization[[#This Row],[Closing Balance]]&gt;0,LastRow-ROW(),0)</f>
        <v>148</v>
      </c>
      <c r="K237" s="194"/>
    </row>
    <row r="238" spans="1:11">
      <c r="A238" s="192"/>
      <c r="B238" s="410">
        <f>ROWS($B$4:B216)</f>
        <v>213</v>
      </c>
      <c r="C238" s="384">
        <f>IF(ValuesEntered,IF(Amortization[[#This Row],[Payment Period]]&lt;=DurationOfLoan,IF(ROW()-ROW(Amortization[[#Headers],[Payment Date]])=1,LoanStart,IF(I237&gt;0,EDATE(C237,1),"")),""),"")</f>
        <v>49491</v>
      </c>
      <c r="D238" s="385">
        <f>IF(ROW()-ROW(Amortization[[#Headers],[Opening Balance]])=1,LoanAmount,IF(Amortization[[#This Row],[Payment Date]]="",0,INDEX(Amortization[], ROW()-26,8)))</f>
        <v>229876.5177634928</v>
      </c>
      <c r="E238" s="387">
        <f>IF(ValuesEntered,IF(ROW()-ROW(Amortization[[#Headers],[Interest]])=1,-IPMT(InterestRate/12,1,DurationOfLoan-ROWS($C$26:C238)+1,Amortization[[#This Row],[Opening Balance]]),IFERROR(-IPMT(InterestRate/12,1,Amortization[[#This Row],['# Remaining]],D239),0)),0)</f>
        <v>857.66930049675886</v>
      </c>
      <c r="F238" s="387">
        <f>IFERROR(IF(AND(ValuesEntered,Amortization[[#This Row],[Payment Date]]&lt;&gt;""),-PPMT(InterestRate/12,1,DurationOfLoan-ROWS($C$26:C238)+1,Amortization[[#This Row],[Opening Balance]]),""),0)</f>
        <v>1164.7042976904208</v>
      </c>
      <c r="G238" s="387">
        <f>IF(Amortization[[#This Row],[Payment Date]]="",0,PropertyTaxAmount)</f>
        <v>333.33333333333331</v>
      </c>
      <c r="H238" s="388">
        <f>IF(Amortization[[#This Row],[Payment Date]]="",0,Amortization[[#This Row],[Interest]]+Amortization[[#This Row],[Principle]]+Amortization[[#This Row],[Property Tax]])</f>
        <v>2355.7069315205131</v>
      </c>
      <c r="I238" s="389">
        <f>IF(Amortization[[#This Row],[Payment Date]]="",0,Amortization[[#This Row],[Opening Balance]]-Amortization[[#This Row],[Principle]])</f>
        <v>228711.81346580238</v>
      </c>
      <c r="J238" s="396">
        <f>IF(Amortization[[#This Row],[Closing Balance]]&gt;0,LastRow-ROW(),0)</f>
        <v>147</v>
      </c>
      <c r="K238" s="194"/>
    </row>
    <row r="239" spans="1:11">
      <c r="A239" s="192"/>
      <c r="B239" s="410">
        <f>ROWS($B$4:B217)</f>
        <v>214</v>
      </c>
      <c r="C239" s="384">
        <f>IF(ValuesEntered,IF(Amortization[[#This Row],[Payment Period]]&lt;=DurationOfLoan,IF(ROW()-ROW(Amortization[[#Headers],[Payment Date]])=1,LoanStart,IF(I238&gt;0,EDATE(C238,1),"")),""),"")</f>
        <v>49522</v>
      </c>
      <c r="D239" s="385">
        <f>IF(ROW()-ROW(Amortization[[#Headers],[Opening Balance]])=1,LoanAmount,IF(Amortization[[#This Row],[Payment Date]]="",0,INDEX(Amortization[], ROW()-26,8)))</f>
        <v>228711.81346580238</v>
      </c>
      <c r="E239" s="387">
        <f>IF(ValuesEntered,IF(ROW()-ROW(Amortization[[#Headers],[Interest]])=1,-IPMT(InterestRate/12,1,DurationOfLoan-ROWS($C$26:C239)+1,Amortization[[#This Row],[Opening Balance]]),IFERROR(-IPMT(InterestRate/12,1,Amortization[[#This Row],['# Remaining]],D240),0)),0)</f>
        <v>853.28528072623351</v>
      </c>
      <c r="F239" s="387">
        <f>IFERROR(IF(AND(ValuesEntered,Amortization[[#This Row],[Payment Date]]&lt;&gt;""),-PPMT(InterestRate/12,1,DurationOfLoan-ROWS($C$26:C239)+1,Amortization[[#This Row],[Opening Balance]]),""),0)</f>
        <v>1169.0719388067596</v>
      </c>
      <c r="G239" s="387">
        <f>IF(Amortization[[#This Row],[Payment Date]]="",0,PropertyTaxAmount)</f>
        <v>333.33333333333331</v>
      </c>
      <c r="H239" s="388">
        <f>IF(Amortization[[#This Row],[Payment Date]]="",0,Amortization[[#This Row],[Interest]]+Amortization[[#This Row],[Principle]]+Amortization[[#This Row],[Property Tax]])</f>
        <v>2355.6905528663265</v>
      </c>
      <c r="I239" s="389">
        <f>IF(Amortization[[#This Row],[Payment Date]]="",0,Amortization[[#This Row],[Opening Balance]]-Amortization[[#This Row],[Principle]])</f>
        <v>227542.74152699561</v>
      </c>
      <c r="J239" s="396">
        <f>IF(Amortization[[#This Row],[Closing Balance]]&gt;0,LastRow-ROW(),0)</f>
        <v>146</v>
      </c>
      <c r="K239" s="194"/>
    </row>
    <row r="240" spans="1:11">
      <c r="A240" s="192"/>
      <c r="B240" s="410">
        <f>ROWS($B$4:B218)</f>
        <v>215</v>
      </c>
      <c r="C240" s="384">
        <f>IF(ValuesEntered,IF(Amortization[[#This Row],[Payment Period]]&lt;=DurationOfLoan,IF(ROW()-ROW(Amortization[[#Headers],[Payment Date]])=1,LoanStart,IF(I239&gt;0,EDATE(C239,1),"")),""),"")</f>
        <v>49553</v>
      </c>
      <c r="D240" s="385">
        <f>IF(ROW()-ROW(Amortization[[#Headers],[Opening Balance]])=1,LoanAmount,IF(Amortization[[#This Row],[Payment Date]]="",0,INDEX(Amortization[], ROW()-26,8)))</f>
        <v>227542.74152699561</v>
      </c>
      <c r="E240" s="387">
        <f>IF(ValuesEntered,IF(ROW()-ROW(Amortization[[#Headers],[Interest]])=1,-IPMT(InterestRate/12,1,DurationOfLoan-ROWS($C$26:C240)+1,Amortization[[#This Row],[Opening Balance]]),IFERROR(-IPMT(InterestRate/12,1,Amortization[[#This Row],['# Remaining]],D241),0)),0)</f>
        <v>848.88482088156866</v>
      </c>
      <c r="F240" s="387">
        <f>IFERROR(IF(AND(ValuesEntered,Amortization[[#This Row],[Payment Date]]&lt;&gt;""),-PPMT(InterestRate/12,1,DurationOfLoan-ROWS($C$26:C240)+1,Amortization[[#This Row],[Opening Balance]]),""),0)</f>
        <v>1173.4559585772845</v>
      </c>
      <c r="G240" s="387">
        <f>IF(Amortization[[#This Row],[Payment Date]]="",0,PropertyTaxAmount)</f>
        <v>333.33333333333331</v>
      </c>
      <c r="H240" s="388">
        <f>IF(Amortization[[#This Row],[Payment Date]]="",0,Amortization[[#This Row],[Interest]]+Amortization[[#This Row],[Principle]]+Amortization[[#This Row],[Property Tax]])</f>
        <v>2355.6741127921864</v>
      </c>
      <c r="I240" s="389">
        <f>IF(Amortization[[#This Row],[Payment Date]]="",0,Amortization[[#This Row],[Opening Balance]]-Amortization[[#This Row],[Principle]])</f>
        <v>226369.28556841833</v>
      </c>
      <c r="J240" s="396">
        <f>IF(Amortization[[#This Row],[Closing Balance]]&gt;0,LastRow-ROW(),0)</f>
        <v>145</v>
      </c>
      <c r="K240" s="194"/>
    </row>
    <row r="241" spans="1:11">
      <c r="A241" s="192"/>
      <c r="B241" s="410">
        <f>ROWS($B$4:B219)</f>
        <v>216</v>
      </c>
      <c r="C241" s="384">
        <f>IF(ValuesEntered,IF(Amortization[[#This Row],[Payment Period]]&lt;=DurationOfLoan,IF(ROW()-ROW(Amortization[[#Headers],[Payment Date]])=1,LoanStart,IF(I240&gt;0,EDATE(C240,1),"")),""),"")</f>
        <v>49583</v>
      </c>
      <c r="D241" s="385">
        <f>IF(ROW()-ROW(Amortization[[#Headers],[Opening Balance]])=1,LoanAmount,IF(Amortization[[#This Row],[Payment Date]]="",0,INDEX(Amortization[], ROW()-26,8)))</f>
        <v>226369.28556841833</v>
      </c>
      <c r="E241" s="387">
        <f>IF(ValuesEntered,IF(ROW()-ROW(Amortization[[#Headers],[Interest]])=1,-IPMT(InterestRate/12,1,DurationOfLoan-ROWS($C$26:C241)+1,Amortization[[#This Row],[Opening Balance]]),IFERROR(-IPMT(InterestRate/12,1,Amortization[[#This Row],['# Remaining]],D242),0)),0)</f>
        <v>844.46785931248633</v>
      </c>
      <c r="F241" s="387">
        <f>IFERROR(IF(AND(ValuesEntered,Amortization[[#This Row],[Payment Date]]&lt;&gt;""),-PPMT(InterestRate/12,1,DurationOfLoan-ROWS($C$26:C241)+1,Amortization[[#This Row],[Opening Balance]]),""),0)</f>
        <v>1177.8564184219492</v>
      </c>
      <c r="G241" s="387">
        <f>IF(Amortization[[#This Row],[Payment Date]]="",0,PropertyTaxAmount)</f>
        <v>333.33333333333331</v>
      </c>
      <c r="H241" s="388">
        <f>IF(Amortization[[#This Row],[Payment Date]]="",0,Amortization[[#This Row],[Interest]]+Amortization[[#This Row],[Principle]]+Amortization[[#This Row],[Property Tax]])</f>
        <v>2355.6576110677688</v>
      </c>
      <c r="I241" s="389">
        <f>IF(Amortization[[#This Row],[Payment Date]]="",0,Amortization[[#This Row],[Opening Balance]]-Amortization[[#This Row],[Principle]])</f>
        <v>225191.42914999637</v>
      </c>
      <c r="J241" s="396">
        <f>IF(Amortization[[#This Row],[Closing Balance]]&gt;0,LastRow-ROW(),0)</f>
        <v>144</v>
      </c>
      <c r="K241" s="194"/>
    </row>
    <row r="242" spans="1:11">
      <c r="A242" s="192"/>
      <c r="B242" s="410">
        <f>ROWS($B$4:B220)</f>
        <v>217</v>
      </c>
      <c r="C242" s="384">
        <f>IF(ValuesEntered,IF(Amortization[[#This Row],[Payment Period]]&lt;=DurationOfLoan,IF(ROW()-ROW(Amortization[[#Headers],[Payment Date]])=1,LoanStart,IF(I241&gt;0,EDATE(C241,1),"")),""),"")</f>
        <v>49614</v>
      </c>
      <c r="D242" s="385">
        <f>IF(ROW()-ROW(Amortization[[#Headers],[Opening Balance]])=1,LoanAmount,IF(Amortization[[#This Row],[Payment Date]]="",0,INDEX(Amortization[], ROW()-26,8)))</f>
        <v>225191.42914999637</v>
      </c>
      <c r="E242" s="387">
        <f>IF(ValuesEntered,IF(ROW()-ROW(Amortization[[#Headers],[Interest]])=1,-IPMT(InterestRate/12,1,DurationOfLoan-ROWS($C$26:C242)+1,Amortization[[#This Row],[Opening Balance]]),IFERROR(-IPMT(InterestRate/12,1,Amortization[[#This Row],['# Remaining]],D243),0)),0)</f>
        <v>840.03433413751998</v>
      </c>
      <c r="F242" s="387">
        <f>IFERROR(IF(AND(ValuesEntered,Amortization[[#This Row],[Payment Date]]&lt;&gt;""),-PPMT(InterestRate/12,1,DurationOfLoan-ROWS($C$26:C242)+1,Amortization[[#This Row],[Opening Balance]]),""),0)</f>
        <v>1182.2733799910313</v>
      </c>
      <c r="G242" s="387">
        <f>IF(Amortization[[#This Row],[Payment Date]]="",0,PropertyTaxAmount)</f>
        <v>333.33333333333331</v>
      </c>
      <c r="H242" s="388">
        <f>IF(Amortization[[#This Row],[Payment Date]]="",0,Amortization[[#This Row],[Interest]]+Amortization[[#This Row],[Principle]]+Amortization[[#This Row],[Property Tax]])</f>
        <v>2355.6410474618847</v>
      </c>
      <c r="I242" s="389">
        <f>IF(Amortization[[#This Row],[Payment Date]]="",0,Amortization[[#This Row],[Opening Balance]]-Amortization[[#This Row],[Principle]])</f>
        <v>224009.15577000534</v>
      </c>
      <c r="J242" s="396">
        <f>IF(Amortization[[#This Row],[Closing Balance]]&gt;0,LastRow-ROW(),0)</f>
        <v>143</v>
      </c>
      <c r="K242" s="194"/>
    </row>
    <row r="243" spans="1:11">
      <c r="A243" s="192"/>
      <c r="B243" s="410">
        <f>ROWS($B$4:B221)</f>
        <v>218</v>
      </c>
      <c r="C243" s="384">
        <f>IF(ValuesEntered,IF(Amortization[[#This Row],[Payment Period]]&lt;=DurationOfLoan,IF(ROW()-ROW(Amortization[[#Headers],[Payment Date]])=1,LoanStart,IF(I242&gt;0,EDATE(C242,1),"")),""),"")</f>
        <v>49644</v>
      </c>
      <c r="D243" s="385">
        <f>IF(ROW()-ROW(Amortization[[#Headers],[Opening Balance]])=1,LoanAmount,IF(Amortization[[#This Row],[Payment Date]]="",0,INDEX(Amortization[], ROW()-26,8)))</f>
        <v>224009.15577000534</v>
      </c>
      <c r="E243" s="387">
        <f>IF(ValuesEntered,IF(ROW()-ROW(Amortization[[#Headers],[Interest]])=1,-IPMT(InterestRate/12,1,DurationOfLoan-ROWS($C$26:C243)+1,Amortization[[#This Row],[Opening Balance]]),IFERROR(-IPMT(InterestRate/12,1,Amortization[[#This Row],['# Remaining]],D244),0)),0)</f>
        <v>835.58418324314744</v>
      </c>
      <c r="F243" s="387">
        <f>IFERROR(IF(AND(ValuesEntered,Amortization[[#This Row],[Payment Date]]&lt;&gt;""),-PPMT(InterestRate/12,1,DurationOfLoan-ROWS($C$26:C243)+1,Amortization[[#This Row],[Opening Balance]]),""),0)</f>
        <v>1186.7069051659973</v>
      </c>
      <c r="G243" s="387">
        <f>IF(Amortization[[#This Row],[Payment Date]]="",0,PropertyTaxAmount)</f>
        <v>333.33333333333331</v>
      </c>
      <c r="H243" s="388">
        <f>IF(Amortization[[#This Row],[Payment Date]]="",0,Amortization[[#This Row],[Interest]]+Amortization[[#This Row],[Principle]]+Amortization[[#This Row],[Property Tax]])</f>
        <v>2355.6244217424783</v>
      </c>
      <c r="I243" s="389">
        <f>IF(Amortization[[#This Row],[Payment Date]]="",0,Amortization[[#This Row],[Opening Balance]]-Amortization[[#This Row],[Principle]])</f>
        <v>222822.44886483933</v>
      </c>
      <c r="J243" s="396">
        <f>IF(Amortization[[#This Row],[Closing Balance]]&gt;0,LastRow-ROW(),0)</f>
        <v>142</v>
      </c>
      <c r="K243" s="194"/>
    </row>
    <row r="244" spans="1:11">
      <c r="A244" s="192"/>
      <c r="B244" s="410">
        <f>ROWS($B$4:B222)</f>
        <v>219</v>
      </c>
      <c r="C244" s="384">
        <f>IF(ValuesEntered,IF(Amortization[[#This Row],[Payment Period]]&lt;=DurationOfLoan,IF(ROW()-ROW(Amortization[[#Headers],[Payment Date]])=1,LoanStart,IF(I243&gt;0,EDATE(C243,1),"")),""),"")</f>
        <v>49675</v>
      </c>
      <c r="D244" s="385">
        <f>IF(ROW()-ROW(Amortization[[#Headers],[Opening Balance]])=1,LoanAmount,IF(Amortization[[#This Row],[Payment Date]]="",0,INDEX(Amortization[], ROW()-26,8)))</f>
        <v>222822.44886483933</v>
      </c>
      <c r="E244" s="387">
        <f>IF(ValuesEntered,IF(ROW()-ROW(Amortization[[#Headers],[Interest]])=1,-IPMT(InterestRate/12,1,DurationOfLoan-ROWS($C$26:C244)+1,Amortization[[#This Row],[Opening Balance]]),IFERROR(-IPMT(InterestRate/12,1,Amortization[[#This Row],['# Remaining]],D245),0)),0)</f>
        <v>831.11734428292107</v>
      </c>
      <c r="F244" s="387">
        <f>IFERROR(IF(AND(ValuesEntered,Amortization[[#This Row],[Payment Date]]&lt;&gt;""),-PPMT(InterestRate/12,1,DurationOfLoan-ROWS($C$26:C244)+1,Amortization[[#This Row],[Opening Balance]]),""),0)</f>
        <v>1191.1570560603698</v>
      </c>
      <c r="G244" s="387">
        <f>IF(Amortization[[#This Row],[Payment Date]]="",0,PropertyTaxAmount)</f>
        <v>333.33333333333331</v>
      </c>
      <c r="H244" s="388">
        <f>IF(Amortization[[#This Row],[Payment Date]]="",0,Amortization[[#This Row],[Interest]]+Amortization[[#This Row],[Principle]]+Amortization[[#This Row],[Property Tax]])</f>
        <v>2355.6077336766243</v>
      </c>
      <c r="I244" s="389">
        <f>IF(Amortization[[#This Row],[Payment Date]]="",0,Amortization[[#This Row],[Opening Balance]]-Amortization[[#This Row],[Principle]])</f>
        <v>221631.29180877897</v>
      </c>
      <c r="J244" s="396">
        <f>IF(Amortization[[#This Row],[Closing Balance]]&gt;0,LastRow-ROW(),0)</f>
        <v>141</v>
      </c>
      <c r="K244" s="194"/>
    </row>
    <row r="245" spans="1:11">
      <c r="A245" s="192"/>
      <c r="B245" s="410">
        <f>ROWS($B$4:B223)</f>
        <v>220</v>
      </c>
      <c r="C245" s="384">
        <f>IF(ValuesEntered,IF(Amortization[[#This Row],[Payment Period]]&lt;=DurationOfLoan,IF(ROW()-ROW(Amortization[[#Headers],[Payment Date]])=1,LoanStart,IF(I244&gt;0,EDATE(C244,1),"")),""),"")</f>
        <v>49706</v>
      </c>
      <c r="D245" s="385">
        <f>IF(ROW()-ROW(Amortization[[#Headers],[Opening Balance]])=1,LoanAmount,IF(Amortization[[#This Row],[Payment Date]]="",0,INDEX(Amortization[], ROW()-26,8)))</f>
        <v>221631.29180877897</v>
      </c>
      <c r="E245" s="387">
        <f>IF(ValuesEntered,IF(ROW()-ROW(Amortization[[#Headers],[Interest]])=1,-IPMT(InterestRate/12,1,DurationOfLoan-ROWS($C$26:C245)+1,Amortization[[#This Row],[Opening Balance]]),IFERROR(-IPMT(InterestRate/12,1,Amortization[[#This Row],['# Remaining]],D246),0)),0)</f>
        <v>826.63375467659387</v>
      </c>
      <c r="F245" s="387">
        <f>IFERROR(IF(AND(ValuesEntered,Amortization[[#This Row],[Payment Date]]&lt;&gt;""),-PPMT(InterestRate/12,1,DurationOfLoan-ROWS($C$26:C245)+1,Amortization[[#This Row],[Opening Balance]]),""),0)</f>
        <v>1195.623895020595</v>
      </c>
      <c r="G245" s="387">
        <f>IF(Amortization[[#This Row],[Payment Date]]="",0,PropertyTaxAmount)</f>
        <v>333.33333333333331</v>
      </c>
      <c r="H245" s="388">
        <f>IF(Amortization[[#This Row],[Payment Date]]="",0,Amortization[[#This Row],[Interest]]+Amortization[[#This Row],[Principle]]+Amortization[[#This Row],[Property Tax]])</f>
        <v>2355.5909830305222</v>
      </c>
      <c r="I245" s="389">
        <f>IF(Amortization[[#This Row],[Payment Date]]="",0,Amortization[[#This Row],[Opening Balance]]-Amortization[[#This Row],[Principle]])</f>
        <v>220435.66791375837</v>
      </c>
      <c r="J245" s="396">
        <f>IF(Amortization[[#This Row],[Closing Balance]]&gt;0,LastRow-ROW(),0)</f>
        <v>140</v>
      </c>
      <c r="K245" s="194"/>
    </row>
    <row r="246" spans="1:11">
      <c r="A246" s="192"/>
      <c r="B246" s="410">
        <f>ROWS($B$4:B224)</f>
        <v>221</v>
      </c>
      <c r="C246" s="384">
        <f>IF(ValuesEntered,IF(Amortization[[#This Row],[Payment Period]]&lt;=DurationOfLoan,IF(ROW()-ROW(Amortization[[#Headers],[Payment Date]])=1,LoanStart,IF(I245&gt;0,EDATE(C245,1),"")),""),"")</f>
        <v>49735</v>
      </c>
      <c r="D246" s="385">
        <f>IF(ROW()-ROW(Amortization[[#Headers],[Opening Balance]])=1,LoanAmount,IF(Amortization[[#This Row],[Payment Date]]="",0,INDEX(Amortization[], ROW()-26,8)))</f>
        <v>220435.66791375837</v>
      </c>
      <c r="E246" s="387">
        <f>IF(ValuesEntered,IF(ROW()-ROW(Amortization[[#Headers],[Interest]])=1,-IPMT(InterestRate/12,1,DurationOfLoan-ROWS($C$26:C246)+1,Amortization[[#This Row],[Opening Balance]]),IFERROR(-IPMT(InterestRate/12,1,Amortization[[#This Row],['# Remaining]],D247),0)),0)</f>
        <v>822.13335160924282</v>
      </c>
      <c r="F246" s="387">
        <f>IFERROR(IF(AND(ValuesEntered,Amortization[[#This Row],[Payment Date]]&lt;&gt;""),-PPMT(InterestRate/12,1,DurationOfLoan-ROWS($C$26:C246)+1,Amortization[[#This Row],[Opening Balance]]),""),0)</f>
        <v>1200.1074846269225</v>
      </c>
      <c r="G246" s="387">
        <f>IF(Amortization[[#This Row],[Payment Date]]="",0,PropertyTaxAmount)</f>
        <v>333.33333333333331</v>
      </c>
      <c r="H246" s="388">
        <f>IF(Amortization[[#This Row],[Payment Date]]="",0,Amortization[[#This Row],[Interest]]+Amortization[[#This Row],[Principle]]+Amortization[[#This Row],[Property Tax]])</f>
        <v>2355.5741695694987</v>
      </c>
      <c r="I246" s="389">
        <f>IF(Amortization[[#This Row],[Payment Date]]="",0,Amortization[[#This Row],[Opening Balance]]-Amortization[[#This Row],[Principle]])</f>
        <v>219235.56042913144</v>
      </c>
      <c r="J246" s="396">
        <f>IF(Amortization[[#This Row],[Closing Balance]]&gt;0,LastRow-ROW(),0)</f>
        <v>139</v>
      </c>
      <c r="K246" s="194"/>
    </row>
    <row r="247" spans="1:11">
      <c r="A247" s="192"/>
      <c r="B247" s="410">
        <f>ROWS($B$4:B225)</f>
        <v>222</v>
      </c>
      <c r="C247" s="384">
        <f>IF(ValuesEntered,IF(Amortization[[#This Row],[Payment Period]]&lt;=DurationOfLoan,IF(ROW()-ROW(Amortization[[#Headers],[Payment Date]])=1,LoanStart,IF(I246&gt;0,EDATE(C246,1),"")),""),"")</f>
        <v>49766</v>
      </c>
      <c r="D247" s="385">
        <f>IF(ROW()-ROW(Amortization[[#Headers],[Opening Balance]])=1,LoanAmount,IF(Amortization[[#This Row],[Payment Date]]="",0,INDEX(Amortization[], ROW()-26,8)))</f>
        <v>219235.56042913144</v>
      </c>
      <c r="E247" s="387">
        <f>IF(ValuesEntered,IF(ROW()-ROW(Amortization[[#Headers],[Interest]])=1,-IPMT(InterestRate/12,1,DurationOfLoan-ROWS($C$26:C247)+1,Amortization[[#This Row],[Opening Balance]]),IFERROR(-IPMT(InterestRate/12,1,Amortization[[#This Row],['# Remaining]],D248),0)),0)</f>
        <v>817.61607203038932</v>
      </c>
      <c r="F247" s="387">
        <f>IFERROR(IF(AND(ValuesEntered,Amortization[[#This Row],[Payment Date]]&lt;&gt;""),-PPMT(InterestRate/12,1,DurationOfLoan-ROWS($C$26:C247)+1,Amortization[[#This Row],[Opening Balance]]),""),0)</f>
        <v>1204.6078876942738</v>
      </c>
      <c r="G247" s="387">
        <f>IF(Amortization[[#This Row],[Payment Date]]="",0,PropertyTaxAmount)</f>
        <v>333.33333333333331</v>
      </c>
      <c r="H247" s="388">
        <f>IF(Amortization[[#This Row],[Payment Date]]="",0,Amortization[[#This Row],[Interest]]+Amortization[[#This Row],[Principle]]+Amortization[[#This Row],[Property Tax]])</f>
        <v>2355.5572930579965</v>
      </c>
      <c r="I247" s="389">
        <f>IF(Amortization[[#This Row],[Payment Date]]="",0,Amortization[[#This Row],[Opening Balance]]-Amortization[[#This Row],[Principle]])</f>
        <v>218030.95254143717</v>
      </c>
      <c r="J247" s="396">
        <f>IF(Amortization[[#This Row],[Closing Balance]]&gt;0,LastRow-ROW(),0)</f>
        <v>138</v>
      </c>
      <c r="K247" s="194"/>
    </row>
    <row r="248" spans="1:11">
      <c r="A248" s="192"/>
      <c r="B248" s="410">
        <f>ROWS($B$4:B226)</f>
        <v>223</v>
      </c>
      <c r="C248" s="384">
        <f>IF(ValuesEntered,IF(Amortization[[#This Row],[Payment Period]]&lt;=DurationOfLoan,IF(ROW()-ROW(Amortization[[#Headers],[Payment Date]])=1,LoanStart,IF(I247&gt;0,EDATE(C247,1),"")),""),"")</f>
        <v>49796</v>
      </c>
      <c r="D248" s="385">
        <f>IF(ROW()-ROW(Amortization[[#Headers],[Opening Balance]])=1,LoanAmount,IF(Amortization[[#This Row],[Payment Date]]="",0,INDEX(Amortization[], ROW()-26,8)))</f>
        <v>218030.95254143717</v>
      </c>
      <c r="E248" s="387">
        <f>IF(ValuesEntered,IF(ROW()-ROW(Amortization[[#Headers],[Interest]])=1,-IPMT(InterestRate/12,1,DurationOfLoan-ROWS($C$26:C248)+1,Amortization[[#This Row],[Opening Balance]]),IFERROR(-IPMT(InterestRate/12,1,Amortization[[#This Row],['# Remaining]],D249),0)),0)</f>
        <v>813.08185265311511</v>
      </c>
      <c r="F248" s="387">
        <f>IFERROR(IF(AND(ValuesEntered,Amortization[[#This Row],[Payment Date]]&lt;&gt;""),-PPMT(InterestRate/12,1,DurationOfLoan-ROWS($C$26:C248)+1,Amortization[[#This Row],[Opening Balance]]),""),0)</f>
        <v>1209.1251672731264</v>
      </c>
      <c r="G248" s="387">
        <f>IF(Amortization[[#This Row],[Payment Date]]="",0,PropertyTaxAmount)</f>
        <v>333.33333333333331</v>
      </c>
      <c r="H248" s="388">
        <f>IF(Amortization[[#This Row],[Payment Date]]="",0,Amortization[[#This Row],[Interest]]+Amortization[[#This Row],[Principle]]+Amortization[[#This Row],[Property Tax]])</f>
        <v>2355.5403532595751</v>
      </c>
      <c r="I248" s="389">
        <f>IF(Amortization[[#This Row],[Payment Date]]="",0,Amortization[[#This Row],[Opening Balance]]-Amortization[[#This Row],[Principle]])</f>
        <v>216821.82737416404</v>
      </c>
      <c r="J248" s="396">
        <f>IF(Amortization[[#This Row],[Closing Balance]]&gt;0,LastRow-ROW(),0)</f>
        <v>137</v>
      </c>
      <c r="K248" s="194"/>
    </row>
    <row r="249" spans="1:11">
      <c r="A249" s="192"/>
      <c r="B249" s="410">
        <f>ROWS($B$4:B227)</f>
        <v>224</v>
      </c>
      <c r="C249" s="384">
        <f>IF(ValuesEntered,IF(Amortization[[#This Row],[Payment Period]]&lt;=DurationOfLoan,IF(ROW()-ROW(Amortization[[#Headers],[Payment Date]])=1,LoanStart,IF(I248&gt;0,EDATE(C248,1),"")),""),"")</f>
        <v>49827</v>
      </c>
      <c r="D249" s="385">
        <f>IF(ROW()-ROW(Amortization[[#Headers],[Opening Balance]])=1,LoanAmount,IF(Amortization[[#This Row],[Payment Date]]="",0,INDEX(Amortization[], ROW()-26,8)))</f>
        <v>216821.82737416404</v>
      </c>
      <c r="E249" s="387">
        <f>IF(ValuesEntered,IF(ROW()-ROW(Amortization[[#Headers],[Interest]])=1,-IPMT(InterestRate/12,1,DurationOfLoan-ROWS($C$26:C249)+1,Amortization[[#This Row],[Opening Balance]]),IFERROR(-IPMT(InterestRate/12,1,Amortization[[#This Row],['# Remaining]],D250),0)),0)</f>
        <v>808.53062995317612</v>
      </c>
      <c r="F249" s="387">
        <f>IFERROR(IF(AND(ValuesEntered,Amortization[[#This Row],[Payment Date]]&lt;&gt;""),-PPMT(InterestRate/12,1,DurationOfLoan-ROWS($C$26:C249)+1,Amortization[[#This Row],[Opening Balance]]),""),0)</f>
        <v>1213.6593866504004</v>
      </c>
      <c r="G249" s="387">
        <f>IF(Amortization[[#This Row],[Payment Date]]="",0,PropertyTaxAmount)</f>
        <v>333.33333333333331</v>
      </c>
      <c r="H249" s="388">
        <f>IF(Amortization[[#This Row],[Payment Date]]="",0,Amortization[[#This Row],[Interest]]+Amortization[[#This Row],[Principle]]+Amortization[[#This Row],[Property Tax]])</f>
        <v>2355.5233499369101</v>
      </c>
      <c r="I249" s="389">
        <f>IF(Amortization[[#This Row],[Payment Date]]="",0,Amortization[[#This Row],[Opening Balance]]-Amortization[[#This Row],[Principle]])</f>
        <v>215608.16798751365</v>
      </c>
      <c r="J249" s="396">
        <f>IF(Amortization[[#This Row],[Closing Balance]]&gt;0,LastRow-ROW(),0)</f>
        <v>136</v>
      </c>
      <c r="K249" s="194"/>
    </row>
    <row r="250" spans="1:11">
      <c r="A250" s="192"/>
      <c r="B250" s="410">
        <f>ROWS($B$4:B228)</f>
        <v>225</v>
      </c>
      <c r="C250" s="384">
        <f>IF(ValuesEntered,IF(Amortization[[#This Row],[Payment Period]]&lt;=DurationOfLoan,IF(ROW()-ROW(Amortization[[#Headers],[Payment Date]])=1,LoanStart,IF(I249&gt;0,EDATE(C249,1),"")),""),"")</f>
        <v>49857</v>
      </c>
      <c r="D250" s="385">
        <f>IF(ROW()-ROW(Amortization[[#Headers],[Opening Balance]])=1,LoanAmount,IF(Amortization[[#This Row],[Payment Date]]="",0,INDEX(Amortization[], ROW()-26,8)))</f>
        <v>215608.16798751365</v>
      </c>
      <c r="E250" s="387">
        <f>IF(ValuesEntered,IF(ROW()-ROW(Amortization[[#Headers],[Interest]])=1,-IPMT(InterestRate/12,1,DurationOfLoan-ROWS($C$26:C250)+1,Amortization[[#This Row],[Opening Balance]]),IFERROR(-IPMT(InterestRate/12,1,Amortization[[#This Row],['# Remaining]],D251),0)),0)</f>
        <v>803.96234016811229</v>
      </c>
      <c r="F250" s="387">
        <f>IFERROR(IF(AND(ValuesEntered,Amortization[[#This Row],[Payment Date]]&lt;&gt;""),-PPMT(InterestRate/12,1,DurationOfLoan-ROWS($C$26:C250)+1,Amortization[[#This Row],[Opening Balance]]),""),0)</f>
        <v>1218.2106093503394</v>
      </c>
      <c r="G250" s="387">
        <f>IF(Amortization[[#This Row],[Payment Date]]="",0,PropertyTaxAmount)</f>
        <v>333.33333333333331</v>
      </c>
      <c r="H250" s="388">
        <f>IF(Amortization[[#This Row],[Payment Date]]="",0,Amortization[[#This Row],[Interest]]+Amortization[[#This Row],[Principle]]+Amortization[[#This Row],[Property Tax]])</f>
        <v>2355.5062828517853</v>
      </c>
      <c r="I250" s="389">
        <f>IF(Amortization[[#This Row],[Payment Date]]="",0,Amortization[[#This Row],[Opening Balance]]-Amortization[[#This Row],[Principle]])</f>
        <v>214389.95737816329</v>
      </c>
      <c r="J250" s="396">
        <f>IF(Amortization[[#This Row],[Closing Balance]]&gt;0,LastRow-ROW(),0)</f>
        <v>135</v>
      </c>
      <c r="K250" s="194"/>
    </row>
    <row r="251" spans="1:11">
      <c r="A251" s="192"/>
      <c r="B251" s="410">
        <f>ROWS($B$4:B229)</f>
        <v>226</v>
      </c>
      <c r="C251" s="384">
        <f>IF(ValuesEntered,IF(Amortization[[#This Row],[Payment Period]]&lt;=DurationOfLoan,IF(ROW()-ROW(Amortization[[#Headers],[Payment Date]])=1,LoanStart,IF(I250&gt;0,EDATE(C250,1),"")),""),"")</f>
        <v>49888</v>
      </c>
      <c r="D251" s="385">
        <f>IF(ROW()-ROW(Amortization[[#Headers],[Opening Balance]])=1,LoanAmount,IF(Amortization[[#This Row],[Payment Date]]="",0,INDEX(Amortization[], ROW()-26,8)))</f>
        <v>214389.95737816329</v>
      </c>
      <c r="E251" s="387">
        <f>IF(ValuesEntered,IF(ROW()-ROW(Amortization[[#Headers],[Interest]])=1,-IPMT(InterestRate/12,1,DurationOfLoan-ROWS($C$26:C251)+1,Amortization[[#This Row],[Opening Balance]]),IFERROR(-IPMT(InterestRate/12,1,Amortization[[#This Row],['# Remaining]],D252),0)),0)</f>
        <v>799.37691929635446</v>
      </c>
      <c r="F251" s="387">
        <f>IFERROR(IF(AND(ValuesEntered,Amortization[[#This Row],[Payment Date]]&lt;&gt;""),-PPMT(InterestRate/12,1,DurationOfLoan-ROWS($C$26:C251)+1,Amortization[[#This Row],[Opening Balance]]),""),0)</f>
        <v>1222.7788991354032</v>
      </c>
      <c r="G251" s="387">
        <f>IF(Amortization[[#This Row],[Payment Date]]="",0,PropertyTaxAmount)</f>
        <v>333.33333333333331</v>
      </c>
      <c r="H251" s="388">
        <f>IF(Amortization[[#This Row],[Payment Date]]="",0,Amortization[[#This Row],[Interest]]+Amortization[[#This Row],[Principle]]+Amortization[[#This Row],[Property Tax]])</f>
        <v>2355.4891517650913</v>
      </c>
      <c r="I251" s="389">
        <f>IF(Amortization[[#This Row],[Payment Date]]="",0,Amortization[[#This Row],[Opening Balance]]-Amortization[[#This Row],[Principle]])</f>
        <v>213167.17847902788</v>
      </c>
      <c r="J251" s="396">
        <f>IF(Amortization[[#This Row],[Closing Balance]]&gt;0,LastRow-ROW(),0)</f>
        <v>134</v>
      </c>
      <c r="K251" s="194"/>
    </row>
    <row r="252" spans="1:11">
      <c r="A252" s="192"/>
      <c r="B252" s="410">
        <f>ROWS($B$4:B230)</f>
        <v>227</v>
      </c>
      <c r="C252" s="384">
        <f>IF(ValuesEntered,IF(Amortization[[#This Row],[Payment Period]]&lt;=DurationOfLoan,IF(ROW()-ROW(Amortization[[#Headers],[Payment Date]])=1,LoanStart,IF(I251&gt;0,EDATE(C251,1),"")),""),"")</f>
        <v>49919</v>
      </c>
      <c r="D252" s="385">
        <f>IF(ROW()-ROW(Amortization[[#Headers],[Opening Balance]])=1,LoanAmount,IF(Amortization[[#This Row],[Payment Date]]="",0,INDEX(Amortization[], ROW()-26,8)))</f>
        <v>213167.17847902788</v>
      </c>
      <c r="E252" s="387">
        <f>IF(ValuesEntered,IF(ROW()-ROW(Amortization[[#Headers],[Interest]])=1,-IPMT(InterestRate/12,1,DurationOfLoan-ROWS($C$26:C252)+1,Amortization[[#This Row],[Opening Balance]]),IFERROR(-IPMT(InterestRate/12,1,Amortization[[#This Row],['# Remaining]],D253),0)),0)</f>
        <v>794.77430309632769</v>
      </c>
      <c r="F252" s="387">
        <f>IFERROR(IF(AND(ValuesEntered,Amortization[[#This Row],[Payment Date]]&lt;&gt;""),-PPMT(InterestRate/12,1,DurationOfLoan-ROWS($C$26:C252)+1,Amortization[[#This Row],[Opening Balance]]),""),0)</f>
        <v>1227.3643200071601</v>
      </c>
      <c r="G252" s="387">
        <f>IF(Amortization[[#This Row],[Payment Date]]="",0,PropertyTaxAmount)</f>
        <v>333.33333333333331</v>
      </c>
      <c r="H252" s="388">
        <f>IF(Amortization[[#This Row],[Payment Date]]="",0,Amortization[[#This Row],[Interest]]+Amortization[[#This Row],[Principle]]+Amortization[[#This Row],[Property Tax]])</f>
        <v>2355.4719564368211</v>
      </c>
      <c r="I252" s="389">
        <f>IF(Amortization[[#This Row],[Payment Date]]="",0,Amortization[[#This Row],[Opening Balance]]-Amortization[[#This Row],[Principle]])</f>
        <v>211939.81415902072</v>
      </c>
      <c r="J252" s="396">
        <f>IF(Amortization[[#This Row],[Closing Balance]]&gt;0,LastRow-ROW(),0)</f>
        <v>133</v>
      </c>
      <c r="K252" s="194"/>
    </row>
    <row r="253" spans="1:11">
      <c r="A253" s="192"/>
      <c r="B253" s="410">
        <f>ROWS($B$4:B231)</f>
        <v>228</v>
      </c>
      <c r="C253" s="384">
        <f>IF(ValuesEntered,IF(Amortization[[#This Row],[Payment Period]]&lt;=DurationOfLoan,IF(ROW()-ROW(Amortization[[#Headers],[Payment Date]])=1,LoanStart,IF(I252&gt;0,EDATE(C252,1),"")),""),"")</f>
        <v>49949</v>
      </c>
      <c r="D253" s="385">
        <f>IF(ROW()-ROW(Amortization[[#Headers],[Opening Balance]])=1,LoanAmount,IF(Amortization[[#This Row],[Payment Date]]="",0,INDEX(Amortization[], ROW()-26,8)))</f>
        <v>211939.81415902072</v>
      </c>
      <c r="E253" s="387">
        <f>IF(ValuesEntered,IF(ROW()-ROW(Amortization[[#Headers],[Interest]])=1,-IPMT(InterestRate/12,1,DurationOfLoan-ROWS($C$26:C253)+1,Amortization[[#This Row],[Opening Balance]]),IFERROR(-IPMT(InterestRate/12,1,Amortization[[#This Row],['# Remaining]],D254),0)),0)</f>
        <v>790.15442708555076</v>
      </c>
      <c r="F253" s="387">
        <f>IFERROR(IF(AND(ValuesEntered,Amortization[[#This Row],[Payment Date]]&lt;&gt;""),-PPMT(InterestRate/12,1,DurationOfLoan-ROWS($C$26:C253)+1,Amortization[[#This Row],[Opening Balance]]),""),0)</f>
        <v>1231.9669362071868</v>
      </c>
      <c r="G253" s="387">
        <f>IF(Amortization[[#This Row],[Payment Date]]="",0,PropertyTaxAmount)</f>
        <v>333.33333333333331</v>
      </c>
      <c r="H253" s="388">
        <f>IF(Amortization[[#This Row],[Payment Date]]="",0,Amortization[[#This Row],[Interest]]+Amortization[[#This Row],[Principle]]+Amortization[[#This Row],[Property Tax]])</f>
        <v>2355.4546966260709</v>
      </c>
      <c r="I253" s="389">
        <f>IF(Amortization[[#This Row],[Payment Date]]="",0,Amortization[[#This Row],[Opening Balance]]-Amortization[[#This Row],[Principle]])</f>
        <v>210707.84722281355</v>
      </c>
      <c r="J253" s="396">
        <f>IF(Amortization[[#This Row],[Closing Balance]]&gt;0,LastRow-ROW(),0)</f>
        <v>132</v>
      </c>
      <c r="K253" s="194"/>
    </row>
    <row r="254" spans="1:11">
      <c r="A254" s="192"/>
      <c r="B254" s="410">
        <f>ROWS($B$4:B232)</f>
        <v>229</v>
      </c>
      <c r="C254" s="384">
        <f>IF(ValuesEntered,IF(Amortization[[#This Row],[Payment Period]]&lt;=DurationOfLoan,IF(ROW()-ROW(Amortization[[#Headers],[Payment Date]])=1,LoanStart,IF(I253&gt;0,EDATE(C253,1),"")),""),"")</f>
        <v>49980</v>
      </c>
      <c r="D254" s="385">
        <f>IF(ROW()-ROW(Amortization[[#Headers],[Opening Balance]])=1,LoanAmount,IF(Amortization[[#This Row],[Payment Date]]="",0,INDEX(Amortization[], ROW()-26,8)))</f>
        <v>210707.84722281355</v>
      </c>
      <c r="E254" s="387">
        <f>IF(ValuesEntered,IF(ROW()-ROW(Amortization[[#Headers],[Interest]])=1,-IPMT(InterestRate/12,1,DurationOfLoan-ROWS($C$26:C254)+1,Amortization[[#This Row],[Opening Balance]]),IFERROR(-IPMT(InterestRate/12,1,Amortization[[#This Row],['# Remaining]],D255),0)),0)</f>
        <v>785.51722653973343</v>
      </c>
      <c r="F254" s="387">
        <f>IFERROR(IF(AND(ValuesEntered,Amortization[[#This Row],[Payment Date]]&lt;&gt;""),-PPMT(InterestRate/12,1,DurationOfLoan-ROWS($C$26:C254)+1,Amortization[[#This Row],[Opening Balance]]),""),0)</f>
        <v>1236.5868122179641</v>
      </c>
      <c r="G254" s="387">
        <f>IF(Amortization[[#This Row],[Payment Date]]="",0,PropertyTaxAmount)</f>
        <v>333.33333333333331</v>
      </c>
      <c r="H254" s="388">
        <f>IF(Amortization[[#This Row],[Payment Date]]="",0,Amortization[[#This Row],[Interest]]+Amortization[[#This Row],[Principle]]+Amortization[[#This Row],[Property Tax]])</f>
        <v>2355.4373720910307</v>
      </c>
      <c r="I254" s="389">
        <f>IF(Amortization[[#This Row],[Payment Date]]="",0,Amortization[[#This Row],[Opening Balance]]-Amortization[[#This Row],[Principle]])</f>
        <v>209471.2604105956</v>
      </c>
      <c r="J254" s="396">
        <f>IF(Amortization[[#This Row],[Closing Balance]]&gt;0,LastRow-ROW(),0)</f>
        <v>131</v>
      </c>
      <c r="K254" s="194"/>
    </row>
    <row r="255" spans="1:11">
      <c r="A255" s="192"/>
      <c r="B255" s="410">
        <f>ROWS($B$4:B233)</f>
        <v>230</v>
      </c>
      <c r="C255" s="384">
        <f>IF(ValuesEntered,IF(Amortization[[#This Row],[Payment Period]]&lt;=DurationOfLoan,IF(ROW()-ROW(Amortization[[#Headers],[Payment Date]])=1,LoanStart,IF(I254&gt;0,EDATE(C254,1),"")),""),"")</f>
        <v>50010</v>
      </c>
      <c r="D255" s="385">
        <f>IF(ROW()-ROW(Amortization[[#Headers],[Opening Balance]])=1,LoanAmount,IF(Amortization[[#This Row],[Payment Date]]="",0,INDEX(Amortization[], ROW()-26,8)))</f>
        <v>209471.2604105956</v>
      </c>
      <c r="E255" s="387">
        <f>IF(ValuesEntered,IF(ROW()-ROW(Amortization[[#Headers],[Interest]])=1,-IPMT(InterestRate/12,1,DurationOfLoan-ROWS($C$26:C255)+1,Amortization[[#This Row],[Opening Balance]]),IFERROR(-IPMT(InterestRate/12,1,Amortization[[#This Row],['# Remaining]],D256),0)),0)</f>
        <v>780.86263649186924</v>
      </c>
      <c r="F255" s="387">
        <f>IFERROR(IF(AND(ValuesEntered,Amortization[[#This Row],[Payment Date]]&lt;&gt;""),-PPMT(InterestRate/12,1,DurationOfLoan-ROWS($C$26:C255)+1,Amortization[[#This Row],[Opening Balance]]),""),0)</f>
        <v>1241.224012763781</v>
      </c>
      <c r="G255" s="387">
        <f>IF(Amortization[[#This Row],[Payment Date]]="",0,PropertyTaxAmount)</f>
        <v>333.33333333333331</v>
      </c>
      <c r="H255" s="388">
        <f>IF(Amortization[[#This Row],[Payment Date]]="",0,Amortization[[#This Row],[Interest]]+Amortization[[#This Row],[Principle]]+Amortization[[#This Row],[Property Tax]])</f>
        <v>2355.4199825889837</v>
      </c>
      <c r="I255" s="389">
        <f>IF(Amortization[[#This Row],[Payment Date]]="",0,Amortization[[#This Row],[Opening Balance]]-Amortization[[#This Row],[Principle]])</f>
        <v>208230.03639783181</v>
      </c>
      <c r="J255" s="396">
        <f>IF(Amortization[[#This Row],[Closing Balance]]&gt;0,LastRow-ROW(),0)</f>
        <v>130</v>
      </c>
      <c r="K255" s="194"/>
    </row>
    <row r="256" spans="1:11">
      <c r="A256" s="192"/>
      <c r="B256" s="410">
        <f>ROWS($B$4:B234)</f>
        <v>231</v>
      </c>
      <c r="C256" s="384">
        <f>IF(ValuesEntered,IF(Amortization[[#This Row],[Payment Period]]&lt;=DurationOfLoan,IF(ROW()-ROW(Amortization[[#Headers],[Payment Date]])=1,LoanStart,IF(I255&gt;0,EDATE(C255,1),"")),""),"")</f>
        <v>50041</v>
      </c>
      <c r="D256" s="385">
        <f>IF(ROW()-ROW(Amortization[[#Headers],[Opening Balance]])=1,LoanAmount,IF(Amortization[[#This Row],[Payment Date]]="",0,INDEX(Amortization[], ROW()-26,8)))</f>
        <v>208230.03639783181</v>
      </c>
      <c r="E256" s="387">
        <f>IF(ValuesEntered,IF(ROW()-ROW(Amortization[[#Headers],[Interest]])=1,-IPMT(InterestRate/12,1,DurationOfLoan-ROWS($C$26:C256)+1,Amortization[[#This Row],[Opening Balance]]),IFERROR(-IPMT(InterestRate/12,1,Amortization[[#This Row],['# Remaining]],D257),0)),0)</f>
        <v>776.19059173132553</v>
      </c>
      <c r="F256" s="387">
        <f>IFERROR(IF(AND(ValuesEntered,Amortization[[#This Row],[Payment Date]]&lt;&gt;""),-PPMT(InterestRate/12,1,DurationOfLoan-ROWS($C$26:C256)+1,Amortization[[#This Row],[Opening Balance]]),""),0)</f>
        <v>1245.8786028116447</v>
      </c>
      <c r="G256" s="387">
        <f>IF(Amortization[[#This Row],[Payment Date]]="",0,PropertyTaxAmount)</f>
        <v>333.33333333333331</v>
      </c>
      <c r="H256" s="388">
        <f>IF(Amortization[[#This Row],[Payment Date]]="",0,Amortization[[#This Row],[Interest]]+Amortization[[#This Row],[Principle]]+Amortization[[#This Row],[Property Tax]])</f>
        <v>2355.4025278763038</v>
      </c>
      <c r="I256" s="389">
        <f>IF(Amortization[[#This Row],[Payment Date]]="",0,Amortization[[#This Row],[Opening Balance]]-Amortization[[#This Row],[Principle]])</f>
        <v>206984.15779502015</v>
      </c>
      <c r="J256" s="396">
        <f>IF(Amortization[[#This Row],[Closing Balance]]&gt;0,LastRow-ROW(),0)</f>
        <v>129</v>
      </c>
      <c r="K256" s="194"/>
    </row>
    <row r="257" spans="1:11">
      <c r="A257" s="192"/>
      <c r="B257" s="410">
        <f>ROWS($B$4:B235)</f>
        <v>232</v>
      </c>
      <c r="C257" s="384">
        <f>IF(ValuesEntered,IF(Amortization[[#This Row],[Payment Period]]&lt;=DurationOfLoan,IF(ROW()-ROW(Amortization[[#Headers],[Payment Date]])=1,LoanStart,IF(I256&gt;0,EDATE(C256,1),"")),""),"")</f>
        <v>50072</v>
      </c>
      <c r="D257" s="385">
        <f>IF(ROW()-ROW(Amortization[[#Headers],[Opening Balance]])=1,LoanAmount,IF(Amortization[[#This Row],[Payment Date]]="",0,INDEX(Amortization[], ROW()-26,8)))</f>
        <v>206984.15779502015</v>
      </c>
      <c r="E257" s="387">
        <f>IF(ValuesEntered,IF(ROW()-ROW(Amortization[[#Headers],[Interest]])=1,-IPMT(InterestRate/12,1,DurationOfLoan-ROWS($C$26:C257)+1,Amortization[[#This Row],[Opening Balance]]),IFERROR(-IPMT(InterestRate/12,1,Amortization[[#This Row],['# Remaining]],D258),0)),0)</f>
        <v>771.5010268029298</v>
      </c>
      <c r="F257" s="387">
        <f>IFERROR(IF(AND(ValuesEntered,Amortization[[#This Row],[Payment Date]]&lt;&gt;""),-PPMT(InterestRate/12,1,DurationOfLoan-ROWS($C$26:C257)+1,Amortization[[#This Row],[Opening Balance]]),""),0)</f>
        <v>1250.5506475721882</v>
      </c>
      <c r="G257" s="387">
        <f>IF(Amortization[[#This Row],[Payment Date]]="",0,PropertyTaxAmount)</f>
        <v>333.33333333333331</v>
      </c>
      <c r="H257" s="388">
        <f>IF(Amortization[[#This Row],[Payment Date]]="",0,Amortization[[#This Row],[Interest]]+Amortization[[#This Row],[Principle]]+Amortization[[#This Row],[Property Tax]])</f>
        <v>2355.3850077084512</v>
      </c>
      <c r="I257" s="389">
        <f>IF(Amortization[[#This Row],[Payment Date]]="",0,Amortization[[#This Row],[Opening Balance]]-Amortization[[#This Row],[Principle]])</f>
        <v>205733.60714744797</v>
      </c>
      <c r="J257" s="396">
        <f>IF(Amortization[[#This Row],[Closing Balance]]&gt;0,LastRow-ROW(),0)</f>
        <v>128</v>
      </c>
      <c r="K257" s="194"/>
    </row>
    <row r="258" spans="1:11">
      <c r="A258" s="192"/>
      <c r="B258" s="410">
        <f>ROWS($B$4:B236)</f>
        <v>233</v>
      </c>
      <c r="C258" s="384">
        <f>IF(ValuesEntered,IF(Amortization[[#This Row],[Payment Period]]&lt;=DurationOfLoan,IF(ROW()-ROW(Amortization[[#Headers],[Payment Date]])=1,LoanStart,IF(I257&gt;0,EDATE(C257,1),"")),""),"")</f>
        <v>50100</v>
      </c>
      <c r="D258" s="385">
        <f>IF(ROW()-ROW(Amortization[[#Headers],[Opening Balance]])=1,LoanAmount,IF(Amortization[[#This Row],[Payment Date]]="",0,INDEX(Amortization[], ROW()-26,8)))</f>
        <v>205733.60714744797</v>
      </c>
      <c r="E258" s="387">
        <f>IF(ValuesEntered,IF(ROW()-ROW(Amortization[[#Headers],[Interest]])=1,-IPMT(InterestRate/12,1,DurationOfLoan-ROWS($C$26:C258)+1,Amortization[[#This Row],[Opening Balance]]),IFERROR(-IPMT(InterestRate/12,1,Amortization[[#This Row],['# Remaining]],D259),0)),0)</f>
        <v>766.79387600605264</v>
      </c>
      <c r="F258" s="387">
        <f>IFERROR(IF(AND(ValuesEntered,Amortization[[#This Row],[Payment Date]]&lt;&gt;""),-PPMT(InterestRate/12,1,DurationOfLoan-ROWS($C$26:C258)+1,Amortization[[#This Row],[Opening Balance]]),""),0)</f>
        <v>1255.2402125005835</v>
      </c>
      <c r="G258" s="387">
        <f>IF(Amortization[[#This Row],[Payment Date]]="",0,PropertyTaxAmount)</f>
        <v>333.33333333333331</v>
      </c>
      <c r="H258" s="388">
        <f>IF(Amortization[[#This Row],[Payment Date]]="",0,Amortization[[#This Row],[Interest]]+Amortization[[#This Row],[Principle]]+Amortization[[#This Row],[Property Tax]])</f>
        <v>2355.3674218399697</v>
      </c>
      <c r="I258" s="389">
        <f>IF(Amortization[[#This Row],[Payment Date]]="",0,Amortization[[#This Row],[Opening Balance]]-Amortization[[#This Row],[Principle]])</f>
        <v>204478.36693494738</v>
      </c>
      <c r="J258" s="396">
        <f>IF(Amortization[[#This Row],[Closing Balance]]&gt;0,LastRow-ROW(),0)</f>
        <v>127</v>
      </c>
      <c r="K258" s="194"/>
    </row>
    <row r="259" spans="1:11">
      <c r="A259" s="192"/>
      <c r="B259" s="410">
        <f>ROWS($B$4:B237)</f>
        <v>234</v>
      </c>
      <c r="C259" s="384">
        <f>IF(ValuesEntered,IF(Amortization[[#This Row],[Payment Period]]&lt;=DurationOfLoan,IF(ROW()-ROW(Amortization[[#Headers],[Payment Date]])=1,LoanStart,IF(I258&gt;0,EDATE(C258,1),"")),""),"")</f>
        <v>50131</v>
      </c>
      <c r="D259" s="385">
        <f>IF(ROW()-ROW(Amortization[[#Headers],[Opening Balance]])=1,LoanAmount,IF(Amortization[[#This Row],[Payment Date]]="",0,INDEX(Amortization[], ROW()-26,8)))</f>
        <v>204478.36693494738</v>
      </c>
      <c r="E259" s="387">
        <f>IF(ValuesEntered,IF(ROW()-ROW(Amortization[[#Headers],[Interest]])=1,-IPMT(InterestRate/12,1,DurationOfLoan-ROWS($C$26:C259)+1,Amortization[[#This Row],[Opening Balance]]),IFERROR(-IPMT(InterestRate/12,1,Amortization[[#This Row],['# Remaining]],D260),0)),0)</f>
        <v>762.06907339368718</v>
      </c>
      <c r="F259" s="387">
        <f>IFERROR(IF(AND(ValuesEntered,Amortization[[#This Row],[Payment Date]]&lt;&gt;""),-PPMT(InterestRate/12,1,DurationOfLoan-ROWS($C$26:C259)+1,Amortization[[#This Row],[Opening Balance]]),""),0)</f>
        <v>1259.9473632974612</v>
      </c>
      <c r="G259" s="387">
        <f>IF(Amortization[[#This Row],[Payment Date]]="",0,PropertyTaxAmount)</f>
        <v>333.33333333333331</v>
      </c>
      <c r="H259" s="388">
        <f>IF(Amortization[[#This Row],[Payment Date]]="",0,Amortization[[#This Row],[Interest]]+Amortization[[#This Row],[Principle]]+Amortization[[#This Row],[Property Tax]])</f>
        <v>2355.3497700244816</v>
      </c>
      <c r="I259" s="389">
        <f>IF(Amortization[[#This Row],[Payment Date]]="",0,Amortization[[#This Row],[Opening Balance]]-Amortization[[#This Row],[Principle]])</f>
        <v>203218.41957164992</v>
      </c>
      <c r="J259" s="396">
        <f>IF(Amortization[[#This Row],[Closing Balance]]&gt;0,LastRow-ROW(),0)</f>
        <v>126</v>
      </c>
      <c r="K259" s="194"/>
    </row>
    <row r="260" spans="1:11">
      <c r="A260" s="192"/>
      <c r="B260" s="410">
        <f>ROWS($B$4:B238)</f>
        <v>235</v>
      </c>
      <c r="C260" s="384">
        <f>IF(ValuesEntered,IF(Amortization[[#This Row],[Payment Period]]&lt;=DurationOfLoan,IF(ROW()-ROW(Amortization[[#Headers],[Payment Date]])=1,LoanStart,IF(I259&gt;0,EDATE(C259,1),"")),""),"")</f>
        <v>50161</v>
      </c>
      <c r="D260" s="385">
        <f>IF(ROW()-ROW(Amortization[[#Headers],[Opening Balance]])=1,LoanAmount,IF(Amortization[[#This Row],[Payment Date]]="",0,INDEX(Amortization[], ROW()-26,8)))</f>
        <v>203218.41957164992</v>
      </c>
      <c r="E260" s="387">
        <f>IF(ValuesEntered,IF(ROW()-ROW(Amortization[[#Headers],[Interest]])=1,-IPMT(InterestRate/12,1,DurationOfLoan-ROWS($C$26:C260)+1,Amortization[[#This Row],[Opening Balance]]),IFERROR(-IPMT(InterestRate/12,1,Amortization[[#This Row],['# Remaining]],D261),0)),0)</f>
        <v>757.32655277152526</v>
      </c>
      <c r="F260" s="387">
        <f>IFERROR(IF(AND(ValuesEntered,Amortization[[#This Row],[Payment Date]]&lt;&gt;""),-PPMT(InterestRate/12,1,DurationOfLoan-ROWS($C$26:C260)+1,Amortization[[#This Row],[Opening Balance]]),""),0)</f>
        <v>1264.6721659098259</v>
      </c>
      <c r="G260" s="387">
        <f>IF(Amortization[[#This Row],[Payment Date]]="",0,PropertyTaxAmount)</f>
        <v>333.33333333333331</v>
      </c>
      <c r="H260" s="388">
        <f>IF(Amortization[[#This Row],[Payment Date]]="",0,Amortization[[#This Row],[Interest]]+Amortization[[#This Row],[Principle]]+Amortization[[#This Row],[Property Tax]])</f>
        <v>2355.3320520146845</v>
      </c>
      <c r="I260" s="389">
        <f>IF(Amortization[[#This Row],[Payment Date]]="",0,Amortization[[#This Row],[Opening Balance]]-Amortization[[#This Row],[Principle]])</f>
        <v>201953.74740574008</v>
      </c>
      <c r="J260" s="396">
        <f>IF(Amortization[[#This Row],[Closing Balance]]&gt;0,LastRow-ROW(),0)</f>
        <v>125</v>
      </c>
      <c r="K260" s="194"/>
    </row>
    <row r="261" spans="1:11">
      <c r="A261" s="192"/>
      <c r="B261" s="410">
        <f>ROWS($B$4:B239)</f>
        <v>236</v>
      </c>
      <c r="C261" s="384">
        <f>IF(ValuesEntered,IF(Amortization[[#This Row],[Payment Period]]&lt;=DurationOfLoan,IF(ROW()-ROW(Amortization[[#Headers],[Payment Date]])=1,LoanStart,IF(I260&gt;0,EDATE(C260,1),"")),""),"")</f>
        <v>50192</v>
      </c>
      <c r="D261" s="385">
        <f>IF(ROW()-ROW(Amortization[[#Headers],[Opening Balance]])=1,LoanAmount,IF(Amortization[[#This Row],[Payment Date]]="",0,INDEX(Amortization[], ROW()-26,8)))</f>
        <v>201953.74740574008</v>
      </c>
      <c r="E261" s="387">
        <f>IF(ValuesEntered,IF(ROW()-ROW(Amortization[[#Headers],[Interest]])=1,-IPMT(InterestRate/12,1,DurationOfLoan-ROWS($C$26:C261)+1,Amortization[[#This Row],[Opening Balance]]),IFERROR(-IPMT(InterestRate/12,1,Amortization[[#This Row],['# Remaining]],D262),0)),0)</f>
        <v>752.56624769703035</v>
      </c>
      <c r="F261" s="387">
        <f>IFERROR(IF(AND(ValuesEntered,Amortization[[#This Row],[Payment Date]]&lt;&gt;""),-PPMT(InterestRate/12,1,DurationOfLoan-ROWS($C$26:C261)+1,Amortization[[#This Row],[Opening Balance]]),""),0)</f>
        <v>1269.4146865319865</v>
      </c>
      <c r="G261" s="387">
        <f>IF(Amortization[[#This Row],[Payment Date]]="",0,PropertyTaxAmount)</f>
        <v>333.33333333333331</v>
      </c>
      <c r="H261" s="388">
        <f>IF(Amortization[[#This Row],[Payment Date]]="",0,Amortization[[#This Row],[Interest]]+Amortization[[#This Row],[Principle]]+Amortization[[#This Row],[Property Tax]])</f>
        <v>2355.3142675623503</v>
      </c>
      <c r="I261" s="389">
        <f>IF(Amortization[[#This Row],[Payment Date]]="",0,Amortization[[#This Row],[Opening Balance]]-Amortization[[#This Row],[Principle]])</f>
        <v>200684.33271920809</v>
      </c>
      <c r="J261" s="396">
        <f>IF(Amortization[[#This Row],[Closing Balance]]&gt;0,LastRow-ROW(),0)</f>
        <v>124</v>
      </c>
      <c r="K261" s="194"/>
    </row>
    <row r="262" spans="1:11">
      <c r="A262" s="192"/>
      <c r="B262" s="410">
        <f>ROWS($B$4:B240)</f>
        <v>237</v>
      </c>
      <c r="C262" s="384">
        <f>IF(ValuesEntered,IF(Amortization[[#This Row],[Payment Period]]&lt;=DurationOfLoan,IF(ROW()-ROW(Amortization[[#Headers],[Payment Date]])=1,LoanStart,IF(I261&gt;0,EDATE(C261,1),"")),""),"")</f>
        <v>50222</v>
      </c>
      <c r="D262" s="385">
        <f>IF(ROW()-ROW(Amortization[[#Headers],[Opening Balance]])=1,LoanAmount,IF(Amortization[[#This Row],[Payment Date]]="",0,INDEX(Amortization[], ROW()-26,8)))</f>
        <v>200684.33271920809</v>
      </c>
      <c r="E262" s="387">
        <f>IF(ValuesEntered,IF(ROW()-ROW(Amortization[[#Headers],[Interest]])=1,-IPMT(InterestRate/12,1,DurationOfLoan-ROWS($C$26:C262)+1,Amortization[[#This Row],[Opening Balance]]),IFERROR(-IPMT(InterestRate/12,1,Amortization[[#This Row],['# Remaining]],D263),0)),0)</f>
        <v>747.78809147850609</v>
      </c>
      <c r="F262" s="387">
        <f>IFERROR(IF(AND(ValuesEntered,Amortization[[#This Row],[Payment Date]]&lt;&gt;""),-PPMT(InterestRate/12,1,DurationOfLoan-ROWS($C$26:C262)+1,Amortization[[#This Row],[Opening Balance]]),""),0)</f>
        <v>1274.1749916064816</v>
      </c>
      <c r="G262" s="387">
        <f>IF(Amortization[[#This Row],[Payment Date]]="",0,PropertyTaxAmount)</f>
        <v>333.33333333333331</v>
      </c>
      <c r="H262" s="388">
        <f>IF(Amortization[[#This Row],[Payment Date]]="",0,Amortization[[#This Row],[Interest]]+Amortization[[#This Row],[Principle]]+Amortization[[#This Row],[Property Tax]])</f>
        <v>2355.2964164183213</v>
      </c>
      <c r="I262" s="389">
        <f>IF(Amortization[[#This Row],[Payment Date]]="",0,Amortization[[#This Row],[Opening Balance]]-Amortization[[#This Row],[Principle]])</f>
        <v>199410.15772760162</v>
      </c>
      <c r="J262" s="396">
        <f>IF(Amortization[[#This Row],[Closing Balance]]&gt;0,LastRow-ROW(),0)</f>
        <v>123</v>
      </c>
      <c r="K262" s="194"/>
    </row>
    <row r="263" spans="1:11">
      <c r="A263" s="192"/>
      <c r="B263" s="410">
        <f>ROWS($B$4:B241)</f>
        <v>238</v>
      </c>
      <c r="C263" s="384">
        <f>IF(ValuesEntered,IF(Amortization[[#This Row],[Payment Period]]&lt;=DurationOfLoan,IF(ROW()-ROW(Amortization[[#Headers],[Payment Date]])=1,LoanStart,IF(I262&gt;0,EDATE(C262,1),"")),""),"")</f>
        <v>50253</v>
      </c>
      <c r="D263" s="385">
        <f>IF(ROW()-ROW(Amortization[[#Headers],[Opening Balance]])=1,LoanAmount,IF(Amortization[[#This Row],[Payment Date]]="",0,INDEX(Amortization[], ROW()-26,8)))</f>
        <v>199410.15772760162</v>
      </c>
      <c r="E263" s="387">
        <f>IF(ValuesEntered,IF(ROW()-ROW(Amortization[[#Headers],[Interest]])=1,-IPMT(InterestRate/12,1,DurationOfLoan-ROWS($C$26:C263)+1,Amortization[[#This Row],[Opening Balance]]),IFERROR(-IPMT(InterestRate/12,1,Amortization[[#This Row],['# Remaining]],D264),0)),0)</f>
        <v>742.99201717416224</v>
      </c>
      <c r="F263" s="387">
        <f>IFERROR(IF(AND(ValuesEntered,Amortization[[#This Row],[Payment Date]]&lt;&gt;""),-PPMT(InterestRate/12,1,DurationOfLoan-ROWS($C$26:C263)+1,Amortization[[#This Row],[Opening Balance]]),""),0)</f>
        <v>1278.9531478250055</v>
      </c>
      <c r="G263" s="387">
        <f>IF(Amortization[[#This Row],[Payment Date]]="",0,PropertyTaxAmount)</f>
        <v>333.33333333333331</v>
      </c>
      <c r="H263" s="388">
        <f>IF(Amortization[[#This Row],[Payment Date]]="",0,Amortization[[#This Row],[Interest]]+Amortization[[#This Row],[Principle]]+Amortization[[#This Row],[Property Tax]])</f>
        <v>2355.2784983325014</v>
      </c>
      <c r="I263" s="389">
        <f>IF(Amortization[[#This Row],[Payment Date]]="",0,Amortization[[#This Row],[Opening Balance]]-Amortization[[#This Row],[Principle]])</f>
        <v>198131.20457977662</v>
      </c>
      <c r="J263" s="396">
        <f>IF(Amortization[[#This Row],[Closing Balance]]&gt;0,LastRow-ROW(),0)</f>
        <v>122</v>
      </c>
      <c r="K263" s="194"/>
    </row>
    <row r="264" spans="1:11">
      <c r="A264" s="192"/>
      <c r="B264" s="410">
        <f>ROWS($B$4:B242)</f>
        <v>239</v>
      </c>
      <c r="C264" s="384">
        <f>IF(ValuesEntered,IF(Amortization[[#This Row],[Payment Period]]&lt;=DurationOfLoan,IF(ROW()-ROW(Amortization[[#Headers],[Payment Date]])=1,LoanStart,IF(I263&gt;0,EDATE(C263,1),"")),""),"")</f>
        <v>50284</v>
      </c>
      <c r="D264" s="385">
        <f>IF(ROW()-ROW(Amortization[[#Headers],[Opening Balance]])=1,LoanAmount,IF(Amortization[[#This Row],[Payment Date]]="",0,INDEX(Amortization[], ROW()-26,8)))</f>
        <v>198131.20457977662</v>
      </c>
      <c r="E264" s="387">
        <f>IF(ValuesEntered,IF(ROW()-ROW(Amortization[[#Headers],[Interest]])=1,-IPMT(InterestRate/12,1,DurationOfLoan-ROWS($C$26:C264)+1,Amortization[[#This Row],[Opening Balance]]),IFERROR(-IPMT(InterestRate/12,1,Amortization[[#This Row],['# Remaining]],D265),0)),0)</f>
        <v>738.17795759117723</v>
      </c>
      <c r="F264" s="387">
        <f>IFERROR(IF(AND(ValuesEntered,Amortization[[#This Row],[Payment Date]]&lt;&gt;""),-PPMT(InterestRate/12,1,DurationOfLoan-ROWS($C$26:C264)+1,Amortization[[#This Row],[Opening Balance]]),""),0)</f>
        <v>1283.7492221293492</v>
      </c>
      <c r="G264" s="387">
        <f>IF(Amortization[[#This Row],[Payment Date]]="",0,PropertyTaxAmount)</f>
        <v>333.33333333333331</v>
      </c>
      <c r="H264" s="388">
        <f>IF(Amortization[[#This Row],[Payment Date]]="",0,Amortization[[#This Row],[Interest]]+Amortization[[#This Row],[Principle]]+Amortization[[#This Row],[Property Tax]])</f>
        <v>2355.26051305386</v>
      </c>
      <c r="I264" s="389">
        <f>IF(Amortization[[#This Row],[Payment Date]]="",0,Amortization[[#This Row],[Opening Balance]]-Amortization[[#This Row],[Principle]])</f>
        <v>196847.45535764727</v>
      </c>
      <c r="J264" s="396">
        <f>IF(Amortization[[#This Row],[Closing Balance]]&gt;0,LastRow-ROW(),0)</f>
        <v>121</v>
      </c>
      <c r="K264" s="194"/>
    </row>
    <row r="265" spans="1:11">
      <c r="A265" s="192"/>
      <c r="B265" s="410">
        <f>ROWS($B$4:B243)</f>
        <v>240</v>
      </c>
      <c r="C265" s="384">
        <f>IF(ValuesEntered,IF(Amortization[[#This Row],[Payment Period]]&lt;=DurationOfLoan,IF(ROW()-ROW(Amortization[[#Headers],[Payment Date]])=1,LoanStart,IF(I264&gt;0,EDATE(C264,1),"")),""),"")</f>
        <v>50314</v>
      </c>
      <c r="D265" s="385">
        <f>IF(ROW()-ROW(Amortization[[#Headers],[Opening Balance]])=1,LoanAmount,IF(Amortization[[#This Row],[Payment Date]]="",0,INDEX(Amortization[], ROW()-26,8)))</f>
        <v>196847.45535764727</v>
      </c>
      <c r="E265" s="387">
        <f>IF(ValuesEntered,IF(ROW()-ROW(Amortization[[#Headers],[Interest]])=1,-IPMT(InterestRate/12,1,DurationOfLoan-ROWS($C$26:C265)+1,Amortization[[#This Row],[Opening Balance]]),IFERROR(-IPMT(InterestRate/12,1,Amortization[[#This Row],['# Remaining]],D266),0)),0)</f>
        <v>733.34584528475602</v>
      </c>
      <c r="F265" s="387">
        <f>IFERROR(IF(AND(ValuesEntered,Amortization[[#This Row],[Payment Date]]&lt;&gt;""),-PPMT(InterestRate/12,1,DurationOfLoan-ROWS($C$26:C265)+1,Amortization[[#This Row],[Opening Balance]]),""),0)</f>
        <v>1288.5632817123342</v>
      </c>
      <c r="G265" s="387">
        <f>IF(Amortization[[#This Row],[Payment Date]]="",0,PropertyTaxAmount)</f>
        <v>333.33333333333331</v>
      </c>
      <c r="H265" s="388">
        <f>IF(Amortization[[#This Row],[Payment Date]]="",0,Amortization[[#This Row],[Interest]]+Amortization[[#This Row],[Principle]]+Amortization[[#This Row],[Property Tax]])</f>
        <v>2355.2424603304235</v>
      </c>
      <c r="I265" s="389">
        <f>IF(Amortization[[#This Row],[Payment Date]]="",0,Amortization[[#This Row],[Opening Balance]]-Amortization[[#This Row],[Principle]])</f>
        <v>195558.89207593494</v>
      </c>
      <c r="J265" s="396">
        <f>IF(Amortization[[#This Row],[Closing Balance]]&gt;0,LastRow-ROW(),0)</f>
        <v>120</v>
      </c>
      <c r="K265" s="194"/>
    </row>
    <row r="266" spans="1:11">
      <c r="A266" s="192"/>
      <c r="B266" s="410">
        <f>ROWS($B$4:B244)</f>
        <v>241</v>
      </c>
      <c r="C266" s="384">
        <f>IF(ValuesEntered,IF(Amortization[[#This Row],[Payment Period]]&lt;=DurationOfLoan,IF(ROW()-ROW(Amortization[[#Headers],[Payment Date]])=1,LoanStart,IF(I265&gt;0,EDATE(C265,1),"")),""),"")</f>
        <v>50345</v>
      </c>
      <c r="D266" s="385">
        <f>IF(ROW()-ROW(Amortization[[#Headers],[Opening Balance]])=1,LoanAmount,IF(Amortization[[#This Row],[Payment Date]]="",0,INDEX(Amortization[], ROW()-26,8)))</f>
        <v>195558.89207593494</v>
      </c>
      <c r="E266" s="387">
        <f>IF(ValuesEntered,IF(ROW()-ROW(Amortization[[#Headers],[Interest]])=1,-IPMT(InterestRate/12,1,DurationOfLoan-ROWS($C$26:C266)+1,Amortization[[#This Row],[Opening Balance]]),IFERROR(-IPMT(InterestRate/12,1,Amortization[[#This Row],['# Remaining]],D267),0)),0)</f>
        <v>728.49561255718561</v>
      </c>
      <c r="F266" s="387">
        <f>IFERROR(IF(AND(ValuesEntered,Amortization[[#This Row],[Payment Date]]&lt;&gt;""),-PPMT(InterestRate/12,1,DurationOfLoan-ROWS($C$26:C266)+1,Amortization[[#This Row],[Opening Balance]]),""),0)</f>
        <v>1293.3953940187557</v>
      </c>
      <c r="G266" s="387">
        <f>IF(Amortization[[#This Row],[Payment Date]]="",0,PropertyTaxAmount)</f>
        <v>333.33333333333331</v>
      </c>
      <c r="H266" s="388">
        <f>IF(Amortization[[#This Row],[Payment Date]]="",0,Amortization[[#This Row],[Interest]]+Amortization[[#This Row],[Principle]]+Amortization[[#This Row],[Property Tax]])</f>
        <v>2355.2243399092749</v>
      </c>
      <c r="I266" s="389">
        <f>IF(Amortization[[#This Row],[Payment Date]]="",0,Amortization[[#This Row],[Opening Balance]]-Amortization[[#This Row],[Principle]])</f>
        <v>194265.49668191618</v>
      </c>
      <c r="J266" s="396">
        <f>IF(Amortization[[#This Row],[Closing Balance]]&gt;0,LastRow-ROW(),0)</f>
        <v>119</v>
      </c>
      <c r="K266" s="194"/>
    </row>
    <row r="267" spans="1:11">
      <c r="A267" s="192"/>
      <c r="B267" s="410">
        <f>ROWS($B$4:B245)</f>
        <v>242</v>
      </c>
      <c r="C267" s="384">
        <f>IF(ValuesEntered,IF(Amortization[[#This Row],[Payment Period]]&lt;=DurationOfLoan,IF(ROW()-ROW(Amortization[[#Headers],[Payment Date]])=1,LoanStart,IF(I266&gt;0,EDATE(C266,1),"")),""),"")</f>
        <v>50375</v>
      </c>
      <c r="D267" s="385">
        <f>IF(ROW()-ROW(Amortization[[#Headers],[Opening Balance]])=1,LoanAmount,IF(Amortization[[#This Row],[Payment Date]]="",0,INDEX(Amortization[], ROW()-26,8)))</f>
        <v>194265.49668191618</v>
      </c>
      <c r="E267" s="387">
        <f>IF(ValuesEntered,IF(ROW()-ROW(Amortization[[#Headers],[Interest]])=1,-IPMT(InterestRate/12,1,DurationOfLoan-ROWS($C$26:C267)+1,Amortization[[#This Row],[Opening Balance]]),IFERROR(-IPMT(InterestRate/12,1,Amortization[[#This Row],['# Remaining]],D268),0)),0)</f>
        <v>723.62719145688686</v>
      </c>
      <c r="F267" s="387">
        <f>IFERROR(IF(AND(ValuesEntered,Amortization[[#This Row],[Payment Date]]&lt;&gt;""),-PPMT(InterestRate/12,1,DurationOfLoan-ROWS($C$26:C267)+1,Amortization[[#This Row],[Opening Balance]]),""),0)</f>
        <v>1298.2456267463258</v>
      </c>
      <c r="G267" s="387">
        <f>IF(Amortization[[#This Row],[Payment Date]]="",0,PropertyTaxAmount)</f>
        <v>333.33333333333331</v>
      </c>
      <c r="H267" s="388">
        <f>IF(Amortization[[#This Row],[Payment Date]]="",0,Amortization[[#This Row],[Interest]]+Amortization[[#This Row],[Principle]]+Amortization[[#This Row],[Property Tax]])</f>
        <v>2355.2061515365463</v>
      </c>
      <c r="I267" s="389">
        <f>IF(Amortization[[#This Row],[Payment Date]]="",0,Amortization[[#This Row],[Opening Balance]]-Amortization[[#This Row],[Principle]])</f>
        <v>192967.25105516985</v>
      </c>
      <c r="J267" s="396">
        <f>IF(Amortization[[#This Row],[Closing Balance]]&gt;0,LastRow-ROW(),0)</f>
        <v>118</v>
      </c>
      <c r="K267" s="194"/>
    </row>
    <row r="268" spans="1:11">
      <c r="A268" s="192"/>
      <c r="B268" s="410">
        <f>ROWS($B$4:B246)</f>
        <v>243</v>
      </c>
      <c r="C268" s="384">
        <f>IF(ValuesEntered,IF(Amortization[[#This Row],[Payment Period]]&lt;=DurationOfLoan,IF(ROW()-ROW(Amortization[[#Headers],[Payment Date]])=1,LoanStart,IF(I267&gt;0,EDATE(C267,1),"")),""),"")</f>
        <v>50406</v>
      </c>
      <c r="D268" s="385">
        <f>IF(ROW()-ROW(Amortization[[#Headers],[Opening Balance]])=1,LoanAmount,IF(Amortization[[#This Row],[Payment Date]]="",0,INDEX(Amortization[], ROW()-26,8)))</f>
        <v>192967.25105516985</v>
      </c>
      <c r="E268" s="387">
        <f>IF(ValuesEntered,IF(ROW()-ROW(Amortization[[#Headers],[Interest]])=1,-IPMT(InterestRate/12,1,DurationOfLoan-ROWS($C$26:C268)+1,Amortization[[#This Row],[Opening Balance]]),IFERROR(-IPMT(InterestRate/12,1,Amortization[[#This Row],['# Remaining]],D269),0)),0)</f>
        <v>718.74051377746207</v>
      </c>
      <c r="F268" s="387">
        <f>IFERROR(IF(AND(ValuesEntered,Amortization[[#This Row],[Payment Date]]&lt;&gt;""),-PPMT(InterestRate/12,1,DurationOfLoan-ROWS($C$26:C268)+1,Amortization[[#This Row],[Opening Balance]]),""),0)</f>
        <v>1303.1140478466245</v>
      </c>
      <c r="G268" s="387">
        <f>IF(Amortization[[#This Row],[Payment Date]]="",0,PropertyTaxAmount)</f>
        <v>333.33333333333331</v>
      </c>
      <c r="H268" s="388">
        <f>IF(Amortization[[#This Row],[Payment Date]]="",0,Amortization[[#This Row],[Interest]]+Amortization[[#This Row],[Principle]]+Amortization[[#This Row],[Property Tax]])</f>
        <v>2355.1878949574202</v>
      </c>
      <c r="I268" s="389">
        <f>IF(Amortization[[#This Row],[Payment Date]]="",0,Amortization[[#This Row],[Opening Balance]]-Amortization[[#This Row],[Principle]])</f>
        <v>191664.13700732324</v>
      </c>
      <c r="J268" s="396">
        <f>IF(Amortization[[#This Row],[Closing Balance]]&gt;0,LastRow-ROW(),0)</f>
        <v>117</v>
      </c>
      <c r="K268" s="194"/>
    </row>
    <row r="269" spans="1:11">
      <c r="A269" s="192"/>
      <c r="B269" s="410">
        <f>ROWS($B$4:B247)</f>
        <v>244</v>
      </c>
      <c r="C269" s="384">
        <f>IF(ValuesEntered,IF(Amortization[[#This Row],[Payment Period]]&lt;=DurationOfLoan,IF(ROW()-ROW(Amortization[[#Headers],[Payment Date]])=1,LoanStart,IF(I268&gt;0,EDATE(C268,1),"")),""),"")</f>
        <v>50437</v>
      </c>
      <c r="D269" s="385">
        <f>IF(ROW()-ROW(Amortization[[#Headers],[Opening Balance]])=1,LoanAmount,IF(Amortization[[#This Row],[Payment Date]]="",0,INDEX(Amortization[], ROW()-26,8)))</f>
        <v>191664.13700732324</v>
      </c>
      <c r="E269" s="387">
        <f>IF(ValuesEntered,IF(ROW()-ROW(Amortization[[#Headers],[Interest]])=1,-IPMT(InterestRate/12,1,DurationOfLoan-ROWS($C$26:C269)+1,Amortization[[#This Row],[Opening Balance]]),IFERROR(-IPMT(InterestRate/12,1,Amortization[[#This Row],['# Remaining]],D270),0)),0)</f>
        <v>713.83551105673951</v>
      </c>
      <c r="F269" s="387">
        <f>IFERROR(IF(AND(ValuesEntered,Amortization[[#This Row],[Payment Date]]&lt;&gt;""),-PPMT(InterestRate/12,1,DurationOfLoan-ROWS($C$26:C269)+1,Amortization[[#This Row],[Opening Balance]]),""),0)</f>
        <v>1308.0007255260484</v>
      </c>
      <c r="G269" s="387">
        <f>IF(Amortization[[#This Row],[Payment Date]]="",0,PropertyTaxAmount)</f>
        <v>333.33333333333331</v>
      </c>
      <c r="H269" s="388">
        <f>IF(Amortization[[#This Row],[Payment Date]]="",0,Amortization[[#This Row],[Interest]]+Amortization[[#This Row],[Principle]]+Amortization[[#This Row],[Property Tax]])</f>
        <v>2355.1695699161214</v>
      </c>
      <c r="I269" s="389">
        <f>IF(Amortization[[#This Row],[Payment Date]]="",0,Amortization[[#This Row],[Opening Balance]]-Amortization[[#This Row],[Principle]])</f>
        <v>190356.1362817972</v>
      </c>
      <c r="J269" s="396">
        <f>IF(Amortization[[#This Row],[Closing Balance]]&gt;0,LastRow-ROW(),0)</f>
        <v>116</v>
      </c>
      <c r="K269" s="194"/>
    </row>
    <row r="270" spans="1:11">
      <c r="A270" s="192"/>
      <c r="B270" s="410">
        <f>ROWS($B$4:B248)</f>
        <v>245</v>
      </c>
      <c r="C270" s="384">
        <f>IF(ValuesEntered,IF(Amortization[[#This Row],[Payment Period]]&lt;=DurationOfLoan,IF(ROW()-ROW(Amortization[[#Headers],[Payment Date]])=1,LoanStart,IF(I269&gt;0,EDATE(C269,1),"")),""),"")</f>
        <v>50465</v>
      </c>
      <c r="D270" s="385">
        <f>IF(ROW()-ROW(Amortization[[#Headers],[Opening Balance]])=1,LoanAmount,IF(Amortization[[#This Row],[Payment Date]]="",0,INDEX(Amortization[], ROW()-26,8)))</f>
        <v>190356.1362817972</v>
      </c>
      <c r="E270" s="387">
        <f>IF(ValuesEntered,IF(ROW()-ROW(Amortization[[#Headers],[Interest]])=1,-IPMT(InterestRate/12,1,DurationOfLoan-ROWS($C$26:C270)+1,Amortization[[#This Row],[Opening Balance]]),IFERROR(-IPMT(InterestRate/12,1,Amortization[[#This Row],['# Remaining]],D271),0)),0)</f>
        <v>708.91211457581403</v>
      </c>
      <c r="F270" s="387">
        <f>IFERROR(IF(AND(ValuesEntered,Amortization[[#This Row],[Payment Date]]&lt;&gt;""),-PPMT(InterestRate/12,1,DurationOfLoan-ROWS($C$26:C270)+1,Amortization[[#This Row],[Opening Balance]]),""),0)</f>
        <v>1312.9057282467713</v>
      </c>
      <c r="G270" s="387">
        <f>IF(Amortization[[#This Row],[Payment Date]]="",0,PropertyTaxAmount)</f>
        <v>333.33333333333331</v>
      </c>
      <c r="H270" s="388">
        <f>IF(Amortization[[#This Row],[Payment Date]]="",0,Amortization[[#This Row],[Interest]]+Amortization[[#This Row],[Principle]]+Amortization[[#This Row],[Property Tax]])</f>
        <v>2355.1511761559186</v>
      </c>
      <c r="I270" s="389">
        <f>IF(Amortization[[#This Row],[Payment Date]]="",0,Amortization[[#This Row],[Opening Balance]]-Amortization[[#This Row],[Principle]])</f>
        <v>189043.23055355041</v>
      </c>
      <c r="J270" s="396">
        <f>IF(Amortization[[#This Row],[Closing Balance]]&gt;0,LastRow-ROW(),0)</f>
        <v>115</v>
      </c>
      <c r="K270" s="194"/>
    </row>
    <row r="271" spans="1:11">
      <c r="A271" s="192"/>
      <c r="B271" s="410">
        <f>ROWS($B$4:B249)</f>
        <v>246</v>
      </c>
      <c r="C271" s="384">
        <f>IF(ValuesEntered,IF(Amortization[[#This Row],[Payment Period]]&lt;=DurationOfLoan,IF(ROW()-ROW(Amortization[[#Headers],[Payment Date]])=1,LoanStart,IF(I270&gt;0,EDATE(C270,1),"")),""),"")</f>
        <v>50496</v>
      </c>
      <c r="D271" s="385">
        <f>IF(ROW()-ROW(Amortization[[#Headers],[Opening Balance]])=1,LoanAmount,IF(Amortization[[#This Row],[Payment Date]]="",0,INDEX(Amortization[], ROW()-26,8)))</f>
        <v>189043.23055355041</v>
      </c>
      <c r="E271" s="387">
        <f>IF(ValuesEntered,IF(ROW()-ROW(Amortization[[#Headers],[Interest]])=1,-IPMT(InterestRate/12,1,DurationOfLoan-ROWS($C$26:C271)+1,Amortization[[#This Row],[Opening Balance]]),IFERROR(-IPMT(InterestRate/12,1,Amortization[[#This Row],['# Remaining]],D272),0)),0)</f>
        <v>703.97025535808518</v>
      </c>
      <c r="F271" s="387">
        <f>IFERROR(IF(AND(ValuesEntered,Amortization[[#This Row],[Payment Date]]&lt;&gt;""),-PPMT(InterestRate/12,1,DurationOfLoan-ROWS($C$26:C271)+1,Amortization[[#This Row],[Opening Balance]]),""),0)</f>
        <v>1317.8291247276961</v>
      </c>
      <c r="G271" s="387">
        <f>IF(Amortization[[#This Row],[Payment Date]]="",0,PropertyTaxAmount)</f>
        <v>333.33333333333331</v>
      </c>
      <c r="H271" s="388">
        <f>IF(Amortization[[#This Row],[Payment Date]]="",0,Amortization[[#This Row],[Interest]]+Amortization[[#This Row],[Principle]]+Amortization[[#This Row],[Property Tax]])</f>
        <v>2355.1327134191147</v>
      </c>
      <c r="I271" s="389">
        <f>IF(Amortization[[#This Row],[Payment Date]]="",0,Amortization[[#This Row],[Opening Balance]]-Amortization[[#This Row],[Principle]])</f>
        <v>187725.40142882272</v>
      </c>
      <c r="J271" s="396">
        <f>IF(Amortization[[#This Row],[Closing Balance]]&gt;0,LastRow-ROW(),0)</f>
        <v>114</v>
      </c>
      <c r="K271" s="194"/>
    </row>
    <row r="272" spans="1:11">
      <c r="A272" s="192"/>
      <c r="B272" s="410">
        <f>ROWS($B$4:B250)</f>
        <v>247</v>
      </c>
      <c r="C272" s="384">
        <f>IF(ValuesEntered,IF(Amortization[[#This Row],[Payment Period]]&lt;=DurationOfLoan,IF(ROW()-ROW(Amortization[[#Headers],[Payment Date]])=1,LoanStart,IF(I271&gt;0,EDATE(C271,1),"")),""),"")</f>
        <v>50526</v>
      </c>
      <c r="D272" s="385">
        <f>IF(ROW()-ROW(Amortization[[#Headers],[Opening Balance]])=1,LoanAmount,IF(Amortization[[#This Row],[Payment Date]]="",0,INDEX(Amortization[], ROW()-26,8)))</f>
        <v>187725.40142882272</v>
      </c>
      <c r="E272" s="387">
        <f>IF(ValuesEntered,IF(ROW()-ROW(Amortization[[#Headers],[Interest]])=1,-IPMT(InterestRate/12,1,DurationOfLoan-ROWS($C$26:C272)+1,Amortization[[#This Row],[Opening Balance]]),IFERROR(-IPMT(InterestRate/12,1,Amortization[[#This Row],['# Remaining]],D273),0)),0)</f>
        <v>699.00986416828982</v>
      </c>
      <c r="F272" s="387">
        <f>IFERROR(IF(AND(ValuesEntered,Amortization[[#This Row],[Payment Date]]&lt;&gt;""),-PPMT(InterestRate/12,1,DurationOfLoan-ROWS($C$26:C272)+1,Amortization[[#This Row],[Opening Balance]]),""),0)</f>
        <v>1322.7709839454251</v>
      </c>
      <c r="G272" s="387">
        <f>IF(Amortization[[#This Row],[Payment Date]]="",0,PropertyTaxAmount)</f>
        <v>333.33333333333331</v>
      </c>
      <c r="H272" s="388">
        <f>IF(Amortization[[#This Row],[Payment Date]]="",0,Amortization[[#This Row],[Interest]]+Amortization[[#This Row],[Principle]]+Amortization[[#This Row],[Property Tax]])</f>
        <v>2355.1141814470484</v>
      </c>
      <c r="I272" s="389">
        <f>IF(Amortization[[#This Row],[Payment Date]]="",0,Amortization[[#This Row],[Opening Balance]]-Amortization[[#This Row],[Principle]])</f>
        <v>186402.63044487729</v>
      </c>
      <c r="J272" s="396">
        <f>IF(Amortization[[#This Row],[Closing Balance]]&gt;0,LastRow-ROW(),0)</f>
        <v>113</v>
      </c>
      <c r="K272" s="194"/>
    </row>
    <row r="273" spans="1:11">
      <c r="A273" s="192"/>
      <c r="B273" s="410">
        <f>ROWS($B$4:B251)</f>
        <v>248</v>
      </c>
      <c r="C273" s="384">
        <f>IF(ValuesEntered,IF(Amortization[[#This Row],[Payment Period]]&lt;=DurationOfLoan,IF(ROW()-ROW(Amortization[[#Headers],[Payment Date]])=1,LoanStart,IF(I272&gt;0,EDATE(C272,1),"")),""),"")</f>
        <v>50557</v>
      </c>
      <c r="D273" s="385">
        <f>IF(ROW()-ROW(Amortization[[#Headers],[Opening Balance]])=1,LoanAmount,IF(Amortization[[#This Row],[Payment Date]]="",0,INDEX(Amortization[], ROW()-26,8)))</f>
        <v>186402.63044487729</v>
      </c>
      <c r="E273" s="387">
        <f>IF(ValuesEntered,IF(ROW()-ROW(Amortization[[#Headers],[Interest]])=1,-IPMT(InterestRate/12,1,DurationOfLoan-ROWS($C$26:C273)+1,Amortization[[#This Row],[Opening Balance]]),IFERROR(-IPMT(InterestRate/12,1,Amortization[[#This Row],['# Remaining]],D274),0)),0)</f>
        <v>694.03087151153272</v>
      </c>
      <c r="F273" s="387">
        <f>IFERROR(IF(AND(ValuesEntered,Amortization[[#This Row],[Payment Date]]&lt;&gt;""),-PPMT(InterestRate/12,1,DurationOfLoan-ROWS($C$26:C273)+1,Amortization[[#This Row],[Opening Balance]]),""),0)</f>
        <v>1327.7313751352201</v>
      </c>
      <c r="G273" s="387">
        <f>IF(Amortization[[#This Row],[Payment Date]]="",0,PropertyTaxAmount)</f>
        <v>333.33333333333331</v>
      </c>
      <c r="H273" s="388">
        <f>IF(Amortization[[#This Row],[Payment Date]]="",0,Amortization[[#This Row],[Interest]]+Amortization[[#This Row],[Principle]]+Amortization[[#This Row],[Property Tax]])</f>
        <v>2355.0955799800863</v>
      </c>
      <c r="I273" s="389">
        <f>IF(Amortization[[#This Row],[Payment Date]]="",0,Amortization[[#This Row],[Opening Balance]]-Amortization[[#This Row],[Principle]])</f>
        <v>185074.89906974207</v>
      </c>
      <c r="J273" s="396">
        <f>IF(Amortization[[#This Row],[Closing Balance]]&gt;0,LastRow-ROW(),0)</f>
        <v>112</v>
      </c>
      <c r="K273" s="194"/>
    </row>
    <row r="274" spans="1:11">
      <c r="A274" s="192"/>
      <c r="B274" s="410">
        <f>ROWS($B$4:B252)</f>
        <v>249</v>
      </c>
      <c r="C274" s="384">
        <f>IF(ValuesEntered,IF(Amortization[[#This Row],[Payment Period]]&lt;=DurationOfLoan,IF(ROW()-ROW(Amortization[[#Headers],[Payment Date]])=1,LoanStart,IF(I273&gt;0,EDATE(C273,1),"")),""),"")</f>
        <v>50587</v>
      </c>
      <c r="D274" s="385">
        <f>IF(ROW()-ROW(Amortization[[#Headers],[Opening Balance]])=1,LoanAmount,IF(Amortization[[#This Row],[Payment Date]]="",0,INDEX(Amortization[], ROW()-26,8)))</f>
        <v>185074.89906974207</v>
      </c>
      <c r="E274" s="387">
        <f>IF(ValuesEntered,IF(ROW()-ROW(Amortization[[#Headers],[Interest]])=1,-IPMT(InterestRate/12,1,DurationOfLoan-ROWS($C$26:C274)+1,Amortization[[#This Row],[Opening Balance]]),IFERROR(-IPMT(InterestRate/12,1,Amortization[[#This Row],['# Remaining]],D275),0)),0)</f>
        <v>689.03320763231284</v>
      </c>
      <c r="F274" s="387">
        <f>IFERROR(IF(AND(ValuesEntered,Amortization[[#This Row],[Payment Date]]&lt;&gt;""),-PPMT(InterestRate/12,1,DurationOfLoan-ROWS($C$26:C274)+1,Amortization[[#This Row],[Opening Balance]]),""),0)</f>
        <v>1332.7103677919765</v>
      </c>
      <c r="G274" s="387">
        <f>IF(Amortization[[#This Row],[Payment Date]]="",0,PropertyTaxAmount)</f>
        <v>333.33333333333331</v>
      </c>
      <c r="H274" s="388">
        <f>IF(Amortization[[#This Row],[Payment Date]]="",0,Amortization[[#This Row],[Interest]]+Amortization[[#This Row],[Principle]]+Amortization[[#This Row],[Property Tax]])</f>
        <v>2355.0769087576227</v>
      </c>
      <c r="I274" s="389">
        <f>IF(Amortization[[#This Row],[Payment Date]]="",0,Amortization[[#This Row],[Opening Balance]]-Amortization[[#This Row],[Principle]])</f>
        <v>183742.1887019501</v>
      </c>
      <c r="J274" s="396">
        <f>IF(Amortization[[#This Row],[Closing Balance]]&gt;0,LastRow-ROW(),0)</f>
        <v>111</v>
      </c>
      <c r="K274" s="194"/>
    </row>
    <row r="275" spans="1:11">
      <c r="A275" s="192"/>
      <c r="B275" s="410">
        <f>ROWS($B$4:B253)</f>
        <v>250</v>
      </c>
      <c r="C275" s="384">
        <f>IF(ValuesEntered,IF(Amortization[[#This Row],[Payment Period]]&lt;=DurationOfLoan,IF(ROW()-ROW(Amortization[[#Headers],[Payment Date]])=1,LoanStart,IF(I274&gt;0,EDATE(C274,1),"")),""),"")</f>
        <v>50618</v>
      </c>
      <c r="D275" s="385">
        <f>IF(ROW()-ROW(Amortization[[#Headers],[Opening Balance]])=1,LoanAmount,IF(Amortization[[#This Row],[Payment Date]]="",0,INDEX(Amortization[], ROW()-26,8)))</f>
        <v>183742.1887019501</v>
      </c>
      <c r="E275" s="387">
        <f>IF(ValuesEntered,IF(ROW()-ROW(Amortization[[#Headers],[Interest]])=1,-IPMT(InterestRate/12,1,DurationOfLoan-ROWS($C$26:C275)+1,Amortization[[#This Row],[Opening Balance]]),IFERROR(-IPMT(InterestRate/12,1,Amortization[[#This Row],['# Remaining]],D276),0)),0)</f>
        <v>684.01680251354583</v>
      </c>
      <c r="F275" s="387">
        <f>IFERROR(IF(AND(ValuesEntered,Amortization[[#This Row],[Payment Date]]&lt;&gt;""),-PPMT(InterestRate/12,1,DurationOfLoan-ROWS($C$26:C275)+1,Amortization[[#This Row],[Opening Balance]]),""),0)</f>
        <v>1337.7080316711967</v>
      </c>
      <c r="G275" s="387">
        <f>IF(Amortization[[#This Row],[Payment Date]]="",0,PropertyTaxAmount)</f>
        <v>333.33333333333331</v>
      </c>
      <c r="H275" s="388">
        <f>IF(Amortization[[#This Row],[Payment Date]]="",0,Amortization[[#This Row],[Interest]]+Amortization[[#This Row],[Principle]]+Amortization[[#This Row],[Property Tax]])</f>
        <v>2355.0581675180761</v>
      </c>
      <c r="I275" s="389">
        <f>IF(Amortization[[#This Row],[Payment Date]]="",0,Amortization[[#This Row],[Opening Balance]]-Amortization[[#This Row],[Principle]])</f>
        <v>182404.48067027889</v>
      </c>
      <c r="J275" s="396">
        <f>IF(Amortization[[#This Row],[Closing Balance]]&gt;0,LastRow-ROW(),0)</f>
        <v>110</v>
      </c>
      <c r="K275" s="194"/>
    </row>
    <row r="276" spans="1:11">
      <c r="A276" s="192"/>
      <c r="B276" s="410">
        <f>ROWS($B$4:B254)</f>
        <v>251</v>
      </c>
      <c r="C276" s="384">
        <f>IF(ValuesEntered,IF(Amortization[[#This Row],[Payment Period]]&lt;=DurationOfLoan,IF(ROW()-ROW(Amortization[[#Headers],[Payment Date]])=1,LoanStart,IF(I275&gt;0,EDATE(C275,1),"")),""),"")</f>
        <v>50649</v>
      </c>
      <c r="D276" s="385">
        <f>IF(ROW()-ROW(Amortization[[#Headers],[Opening Balance]])=1,LoanAmount,IF(Amortization[[#This Row],[Payment Date]]="",0,INDEX(Amortization[], ROW()-26,8)))</f>
        <v>182404.48067027889</v>
      </c>
      <c r="E276" s="387">
        <f>IF(ValuesEntered,IF(ROW()-ROW(Amortization[[#Headers],[Interest]])=1,-IPMT(InterestRate/12,1,DurationOfLoan-ROWS($C$26:C276)+1,Amortization[[#This Row],[Opening Balance]]),IFERROR(-IPMT(InterestRate/12,1,Amortization[[#This Row],['# Remaining]],D277),0)),0)</f>
        <v>678.98158587558351</v>
      </c>
      <c r="F276" s="387">
        <f>IFERROR(IF(AND(ValuesEntered,Amortization[[#This Row],[Payment Date]]&lt;&gt;""),-PPMT(InterestRate/12,1,DurationOfLoan-ROWS($C$26:C276)+1,Amortization[[#This Row],[Opening Balance]]),""),0)</f>
        <v>1342.7244367899627</v>
      </c>
      <c r="G276" s="387">
        <f>IF(Amortization[[#This Row],[Payment Date]]="",0,PropertyTaxAmount)</f>
        <v>333.33333333333331</v>
      </c>
      <c r="H276" s="388">
        <f>IF(Amortization[[#This Row],[Payment Date]]="",0,Amortization[[#This Row],[Interest]]+Amortization[[#This Row],[Principle]]+Amortization[[#This Row],[Property Tax]])</f>
        <v>2355.0393559988797</v>
      </c>
      <c r="I276" s="389">
        <f>IF(Amortization[[#This Row],[Payment Date]]="",0,Amortization[[#This Row],[Opening Balance]]-Amortization[[#This Row],[Principle]])</f>
        <v>181061.75623348894</v>
      </c>
      <c r="J276" s="396">
        <f>IF(Amortization[[#This Row],[Closing Balance]]&gt;0,LastRow-ROW(),0)</f>
        <v>109</v>
      </c>
      <c r="K276" s="194"/>
    </row>
    <row r="277" spans="1:11">
      <c r="A277" s="192"/>
      <c r="B277" s="410">
        <f>ROWS($B$4:B255)</f>
        <v>252</v>
      </c>
      <c r="C277" s="384">
        <f>IF(ValuesEntered,IF(Amortization[[#This Row],[Payment Period]]&lt;=DurationOfLoan,IF(ROW()-ROW(Amortization[[#Headers],[Payment Date]])=1,LoanStart,IF(I276&gt;0,EDATE(C276,1),"")),""),"")</f>
        <v>50679</v>
      </c>
      <c r="D277" s="385">
        <f>IF(ROW()-ROW(Amortization[[#Headers],[Opening Balance]])=1,LoanAmount,IF(Amortization[[#This Row],[Payment Date]]="",0,INDEX(Amortization[], ROW()-26,8)))</f>
        <v>181061.75623348894</v>
      </c>
      <c r="E277" s="387">
        <f>IF(ValuesEntered,IF(ROW()-ROW(Amortization[[#Headers],[Interest]])=1,-IPMT(InterestRate/12,1,DurationOfLoan-ROWS($C$26:C277)+1,Amortization[[#This Row],[Opening Balance]]),IFERROR(-IPMT(InterestRate/12,1,Amortization[[#This Row],['# Remaining]],D278),0)),0)</f>
        <v>673.92748717522875</v>
      </c>
      <c r="F277" s="387">
        <f>IFERROR(IF(AND(ValuesEntered,Amortization[[#This Row],[Payment Date]]&lt;&gt;""),-PPMT(InterestRate/12,1,DurationOfLoan-ROWS($C$26:C277)+1,Amortization[[#This Row],[Opening Balance]]),""),0)</f>
        <v>1347.7596534279241</v>
      </c>
      <c r="G277" s="387">
        <f>IF(Amortization[[#This Row],[Payment Date]]="",0,PropertyTaxAmount)</f>
        <v>333.33333333333331</v>
      </c>
      <c r="H277" s="388">
        <f>IF(Amortization[[#This Row],[Payment Date]]="",0,Amortization[[#This Row],[Interest]]+Amortization[[#This Row],[Principle]]+Amortization[[#This Row],[Property Tax]])</f>
        <v>2355.0204739364863</v>
      </c>
      <c r="I277" s="389">
        <f>IF(Amortization[[#This Row],[Payment Date]]="",0,Amortization[[#This Row],[Opening Balance]]-Amortization[[#This Row],[Principle]])</f>
        <v>179713.99658006101</v>
      </c>
      <c r="J277" s="396">
        <f>IF(Amortization[[#This Row],[Closing Balance]]&gt;0,LastRow-ROW(),0)</f>
        <v>108</v>
      </c>
      <c r="K277" s="194"/>
    </row>
    <row r="278" spans="1:11">
      <c r="A278" s="192"/>
      <c r="B278" s="410">
        <f>ROWS($B$4:B256)</f>
        <v>253</v>
      </c>
      <c r="C278" s="384">
        <f>IF(ValuesEntered,IF(Amortization[[#This Row],[Payment Period]]&lt;=DurationOfLoan,IF(ROW()-ROW(Amortization[[#Headers],[Payment Date]])=1,LoanStart,IF(I277&gt;0,EDATE(C277,1),"")),""),"")</f>
        <v>50710</v>
      </c>
      <c r="D278" s="385">
        <f>IF(ROW()-ROW(Amortization[[#Headers],[Opening Balance]])=1,LoanAmount,IF(Amortization[[#This Row],[Payment Date]]="",0,INDEX(Amortization[], ROW()-26,8)))</f>
        <v>179713.99658006101</v>
      </c>
      <c r="E278" s="387">
        <f>IF(ValuesEntered,IF(ROW()-ROW(Amortization[[#Headers],[Interest]])=1,-IPMT(InterestRate/12,1,DurationOfLoan-ROWS($C$26:C278)+1,Amortization[[#This Row],[Opening Balance]]),IFERROR(-IPMT(InterestRate/12,1,Amortization[[#This Row],['# Remaining]],D279),0)),0)</f>
        <v>668.85443560474766</v>
      </c>
      <c r="F278" s="387">
        <f>IFERROR(IF(AND(ValuesEntered,Amortization[[#This Row],[Payment Date]]&lt;&gt;""),-PPMT(InterestRate/12,1,DurationOfLoan-ROWS($C$26:C278)+1,Amortization[[#This Row],[Opening Balance]]),""),0)</f>
        <v>1352.8137521282788</v>
      </c>
      <c r="G278" s="387">
        <f>IF(Amortization[[#This Row],[Payment Date]]="",0,PropertyTaxAmount)</f>
        <v>333.33333333333331</v>
      </c>
      <c r="H278" s="388">
        <f>IF(Amortization[[#This Row],[Payment Date]]="",0,Amortization[[#This Row],[Interest]]+Amortization[[#This Row],[Principle]]+Amortization[[#This Row],[Property Tax]])</f>
        <v>2355.0015210663601</v>
      </c>
      <c r="I278" s="389">
        <f>IF(Amortization[[#This Row],[Payment Date]]="",0,Amortization[[#This Row],[Opening Balance]]-Amortization[[#This Row],[Principle]])</f>
        <v>178361.18282793273</v>
      </c>
      <c r="J278" s="396">
        <f>IF(Amortization[[#This Row],[Closing Balance]]&gt;0,LastRow-ROW(),0)</f>
        <v>107</v>
      </c>
      <c r="K278" s="194"/>
    </row>
    <row r="279" spans="1:11">
      <c r="A279" s="192"/>
      <c r="B279" s="410">
        <f>ROWS($B$4:B257)</f>
        <v>254</v>
      </c>
      <c r="C279" s="384">
        <f>IF(ValuesEntered,IF(Amortization[[#This Row],[Payment Period]]&lt;=DurationOfLoan,IF(ROW()-ROW(Amortization[[#Headers],[Payment Date]])=1,LoanStart,IF(I278&gt;0,EDATE(C278,1),"")),""),"")</f>
        <v>50740</v>
      </c>
      <c r="D279" s="385">
        <f>IF(ROW()-ROW(Amortization[[#Headers],[Opening Balance]])=1,LoanAmount,IF(Amortization[[#This Row],[Payment Date]]="",0,INDEX(Amortization[], ROW()-26,8)))</f>
        <v>178361.18282793273</v>
      </c>
      <c r="E279" s="387">
        <f>IF(ValuesEntered,IF(ROW()-ROW(Amortization[[#Headers],[Interest]])=1,-IPMT(InterestRate/12,1,DurationOfLoan-ROWS($C$26:C279)+1,Amortization[[#This Row],[Opening Balance]]),IFERROR(-IPMT(InterestRate/12,1,Amortization[[#This Row],['# Remaining]],D280),0)),0)</f>
        <v>663.76236009087734</v>
      </c>
      <c r="F279" s="387">
        <f>IFERROR(IF(AND(ValuesEntered,Amortization[[#This Row],[Payment Date]]&lt;&gt;""),-PPMT(InterestRate/12,1,DurationOfLoan-ROWS($C$26:C279)+1,Amortization[[#This Row],[Opening Balance]]),""),0)</f>
        <v>1357.8868036987596</v>
      </c>
      <c r="G279" s="387">
        <f>IF(Amortization[[#This Row],[Payment Date]]="",0,PropertyTaxAmount)</f>
        <v>333.33333333333331</v>
      </c>
      <c r="H279" s="388">
        <f>IF(Amortization[[#This Row],[Payment Date]]="",0,Amortization[[#This Row],[Interest]]+Amortization[[#This Row],[Principle]]+Amortization[[#This Row],[Property Tax]])</f>
        <v>2354.9824971229705</v>
      </c>
      <c r="I279" s="389">
        <f>IF(Amortization[[#This Row],[Payment Date]]="",0,Amortization[[#This Row],[Opening Balance]]-Amortization[[#This Row],[Principle]])</f>
        <v>177003.29602423398</v>
      </c>
      <c r="J279" s="396">
        <f>IF(Amortization[[#This Row],[Closing Balance]]&gt;0,LastRow-ROW(),0)</f>
        <v>106</v>
      </c>
      <c r="K279" s="194"/>
    </row>
    <row r="280" spans="1:11">
      <c r="A280" s="192"/>
      <c r="B280" s="410">
        <f>ROWS($B$4:B258)</f>
        <v>255</v>
      </c>
      <c r="C280" s="384">
        <f>IF(ValuesEntered,IF(Amortization[[#This Row],[Payment Period]]&lt;=DurationOfLoan,IF(ROW()-ROW(Amortization[[#Headers],[Payment Date]])=1,LoanStart,IF(I279&gt;0,EDATE(C279,1),"")),""),"")</f>
        <v>50771</v>
      </c>
      <c r="D280" s="385">
        <f>IF(ROW()-ROW(Amortization[[#Headers],[Opening Balance]])=1,LoanAmount,IF(Amortization[[#This Row],[Payment Date]]="",0,INDEX(Amortization[], ROW()-26,8)))</f>
        <v>177003.29602423398</v>
      </c>
      <c r="E280" s="387">
        <f>IF(ValuesEntered,IF(ROW()-ROW(Amortization[[#Headers],[Interest]])=1,-IPMT(InterestRate/12,1,DurationOfLoan-ROWS($C$26:C280)+1,Amortization[[#This Row],[Opening Balance]]),IFERROR(-IPMT(InterestRate/12,1,Amortization[[#This Row],['# Remaining]],D281),0)),0)</f>
        <v>658.65118929383004</v>
      </c>
      <c r="F280" s="387">
        <f>IFERROR(IF(AND(ValuesEntered,Amortization[[#This Row],[Payment Date]]&lt;&gt;""),-PPMT(InterestRate/12,1,DurationOfLoan-ROWS($C$26:C280)+1,Amortization[[#This Row],[Opening Balance]]),""),0)</f>
        <v>1362.9788792126303</v>
      </c>
      <c r="G280" s="387">
        <f>IF(Amortization[[#This Row],[Payment Date]]="",0,PropertyTaxAmount)</f>
        <v>333.33333333333331</v>
      </c>
      <c r="H280" s="388">
        <f>IF(Amortization[[#This Row],[Payment Date]]="",0,Amortization[[#This Row],[Interest]]+Amortization[[#This Row],[Principle]]+Amortization[[#This Row],[Property Tax]])</f>
        <v>2354.9634018397937</v>
      </c>
      <c r="I280" s="389">
        <f>IF(Amortization[[#This Row],[Payment Date]]="",0,Amortization[[#This Row],[Opening Balance]]-Amortization[[#This Row],[Principle]])</f>
        <v>175640.31714502134</v>
      </c>
      <c r="J280" s="396">
        <f>IF(Amortization[[#This Row],[Closing Balance]]&gt;0,LastRow-ROW(),0)</f>
        <v>105</v>
      </c>
      <c r="K280" s="194"/>
    </row>
    <row r="281" spans="1:11">
      <c r="A281" s="192"/>
      <c r="B281" s="410">
        <f>ROWS($B$4:B259)</f>
        <v>256</v>
      </c>
      <c r="C281" s="384">
        <f>IF(ValuesEntered,IF(Amortization[[#This Row],[Payment Period]]&lt;=DurationOfLoan,IF(ROW()-ROW(Amortization[[#Headers],[Payment Date]])=1,LoanStart,IF(I280&gt;0,EDATE(C280,1),"")),""),"")</f>
        <v>50802</v>
      </c>
      <c r="D281" s="385">
        <f>IF(ROW()-ROW(Amortization[[#Headers],[Opening Balance]])=1,LoanAmount,IF(Amortization[[#This Row],[Payment Date]]="",0,INDEX(Amortization[], ROW()-26,8)))</f>
        <v>175640.31714502134</v>
      </c>
      <c r="E281" s="387">
        <f>IF(ValuesEntered,IF(ROW()-ROW(Amortization[[#Headers],[Interest]])=1,-IPMT(InterestRate/12,1,DurationOfLoan-ROWS($C$26:C281)+1,Amortization[[#This Row],[Opening Balance]]),IFERROR(-IPMT(InterestRate/12,1,Amortization[[#This Row],['# Remaining]],D282),0)),0)</f>
        <v>653.52085160629372</v>
      </c>
      <c r="F281" s="387">
        <f>IFERROR(IF(AND(ValuesEntered,Amortization[[#This Row],[Payment Date]]&lt;&gt;""),-PPMT(InterestRate/12,1,DurationOfLoan-ROWS($C$26:C281)+1,Amortization[[#This Row],[Opening Balance]]),""),0)</f>
        <v>1368.0900500096773</v>
      </c>
      <c r="G281" s="387">
        <f>IF(Amortization[[#This Row],[Payment Date]]="",0,PropertyTaxAmount)</f>
        <v>333.33333333333331</v>
      </c>
      <c r="H281" s="388">
        <f>IF(Amortization[[#This Row],[Payment Date]]="",0,Amortization[[#This Row],[Interest]]+Amortization[[#This Row],[Principle]]+Amortization[[#This Row],[Property Tax]])</f>
        <v>2354.9442349493042</v>
      </c>
      <c r="I281" s="389">
        <f>IF(Amortization[[#This Row],[Payment Date]]="",0,Amortization[[#This Row],[Opening Balance]]-Amortization[[#This Row],[Principle]])</f>
        <v>174272.22709501165</v>
      </c>
      <c r="J281" s="396">
        <f>IF(Amortization[[#This Row],[Closing Balance]]&gt;0,LastRow-ROW(),0)</f>
        <v>104</v>
      </c>
      <c r="K281" s="194"/>
    </row>
    <row r="282" spans="1:11">
      <c r="A282" s="192"/>
      <c r="B282" s="410">
        <f>ROWS($B$4:B260)</f>
        <v>257</v>
      </c>
      <c r="C282" s="384">
        <f>IF(ValuesEntered,IF(Amortization[[#This Row],[Payment Period]]&lt;=DurationOfLoan,IF(ROW()-ROW(Amortization[[#Headers],[Payment Date]])=1,LoanStart,IF(I281&gt;0,EDATE(C281,1),"")),""),"")</f>
        <v>50830</v>
      </c>
      <c r="D282" s="385">
        <f>IF(ROW()-ROW(Amortization[[#Headers],[Opening Balance]])=1,LoanAmount,IF(Amortization[[#This Row],[Payment Date]]="",0,INDEX(Amortization[], ROW()-26,8)))</f>
        <v>174272.22709501165</v>
      </c>
      <c r="E282" s="387">
        <f>IF(ValuesEntered,IF(ROW()-ROW(Amortization[[#Headers],[Interest]])=1,-IPMT(InterestRate/12,1,DurationOfLoan-ROWS($C$26:C282)+1,Amortization[[#This Row],[Opening Balance]]),IFERROR(-IPMT(InterestRate/12,1,Amortization[[#This Row],['# Remaining]],D283),0)),0)</f>
        <v>648.37127515242912</v>
      </c>
      <c r="F282" s="387">
        <f>IFERROR(IF(AND(ValuesEntered,Amortization[[#This Row],[Payment Date]]&lt;&gt;""),-PPMT(InterestRate/12,1,DurationOfLoan-ROWS($C$26:C282)+1,Amortization[[#This Row],[Opening Balance]]),""),0)</f>
        <v>1373.2203876972128</v>
      </c>
      <c r="G282" s="387">
        <f>IF(Amortization[[#This Row],[Payment Date]]="",0,PropertyTaxAmount)</f>
        <v>333.33333333333331</v>
      </c>
      <c r="H282" s="388">
        <f>IF(Amortization[[#This Row],[Payment Date]]="",0,Amortization[[#This Row],[Interest]]+Amortization[[#This Row],[Principle]]+Amortization[[#This Row],[Property Tax]])</f>
        <v>2354.9249961829755</v>
      </c>
      <c r="I282" s="389">
        <f>IF(Amortization[[#This Row],[Payment Date]]="",0,Amortization[[#This Row],[Opening Balance]]-Amortization[[#This Row],[Principle]])</f>
        <v>172899.00670731443</v>
      </c>
      <c r="J282" s="396">
        <f>IF(Amortization[[#This Row],[Closing Balance]]&gt;0,LastRow-ROW(),0)</f>
        <v>103</v>
      </c>
      <c r="K282" s="194"/>
    </row>
    <row r="283" spans="1:11">
      <c r="A283" s="192"/>
      <c r="B283" s="410">
        <f>ROWS($B$4:B261)</f>
        <v>258</v>
      </c>
      <c r="C283" s="384">
        <f>IF(ValuesEntered,IF(Amortization[[#This Row],[Payment Period]]&lt;=DurationOfLoan,IF(ROW()-ROW(Amortization[[#Headers],[Payment Date]])=1,LoanStart,IF(I282&gt;0,EDATE(C282,1),"")),""),"")</f>
        <v>50861</v>
      </c>
      <c r="D283" s="385">
        <f>IF(ROW()-ROW(Amortization[[#Headers],[Opening Balance]])=1,LoanAmount,IF(Amortization[[#This Row],[Payment Date]]="",0,INDEX(Amortization[], ROW()-26,8)))</f>
        <v>172899.00670731443</v>
      </c>
      <c r="E283" s="387">
        <f>IF(ValuesEntered,IF(ROW()-ROW(Amortization[[#Headers],[Interest]])=1,-IPMT(InterestRate/12,1,DurationOfLoan-ROWS($C$26:C283)+1,Amortization[[#This Row],[Opening Balance]]),IFERROR(-IPMT(InterestRate/12,1,Amortization[[#This Row],['# Remaining]],D284),0)),0)</f>
        <v>643.20238778686246</v>
      </c>
      <c r="F283" s="387">
        <f>IFERROR(IF(AND(ValuesEntered,Amortization[[#This Row],[Payment Date]]&lt;&gt;""),-PPMT(InterestRate/12,1,DurationOfLoan-ROWS($C$26:C283)+1,Amortization[[#This Row],[Opening Balance]]),""),0)</f>
        <v>1378.3699641510771</v>
      </c>
      <c r="G283" s="387">
        <f>IF(Amortization[[#This Row],[Payment Date]]="",0,PropertyTaxAmount)</f>
        <v>333.33333333333331</v>
      </c>
      <c r="H283" s="388">
        <f>IF(Amortization[[#This Row],[Payment Date]]="",0,Amortization[[#This Row],[Interest]]+Amortization[[#This Row],[Principle]]+Amortization[[#This Row],[Property Tax]])</f>
        <v>2354.9056852712729</v>
      </c>
      <c r="I283" s="389">
        <f>IF(Amortization[[#This Row],[Payment Date]]="",0,Amortization[[#This Row],[Opening Balance]]-Amortization[[#This Row],[Principle]])</f>
        <v>171520.63674316334</v>
      </c>
      <c r="J283" s="396">
        <f>IF(Amortization[[#This Row],[Closing Balance]]&gt;0,LastRow-ROW(),0)</f>
        <v>102</v>
      </c>
      <c r="K283" s="194"/>
    </row>
    <row r="284" spans="1:11">
      <c r="A284" s="192"/>
      <c r="B284" s="410">
        <f>ROWS($B$4:B262)</f>
        <v>259</v>
      </c>
      <c r="C284" s="384">
        <f>IF(ValuesEntered,IF(Amortization[[#This Row],[Payment Period]]&lt;=DurationOfLoan,IF(ROW()-ROW(Amortization[[#Headers],[Payment Date]])=1,LoanStart,IF(I283&gt;0,EDATE(C283,1),"")),""),"")</f>
        <v>50891</v>
      </c>
      <c r="D284" s="385">
        <f>IF(ROW()-ROW(Amortization[[#Headers],[Opening Balance]])=1,LoanAmount,IF(Amortization[[#This Row],[Payment Date]]="",0,INDEX(Amortization[], ROW()-26,8)))</f>
        <v>171520.63674316334</v>
      </c>
      <c r="E284" s="387">
        <f>IF(ValuesEntered,IF(ROW()-ROW(Amortization[[#Headers],[Interest]])=1,-IPMT(InterestRate/12,1,DurationOfLoan-ROWS($C$26:C284)+1,Amortization[[#This Row],[Opening Balance]]),IFERROR(-IPMT(InterestRate/12,1,Amortization[[#This Row],['# Remaining]],D285),0)),0)</f>
        <v>638.01411709367505</v>
      </c>
      <c r="F284" s="387">
        <f>IFERROR(IF(AND(ValuesEntered,Amortization[[#This Row],[Payment Date]]&lt;&gt;""),-PPMT(InterestRate/12,1,DurationOfLoan-ROWS($C$26:C284)+1,Amortization[[#This Row],[Opening Balance]]),""),0)</f>
        <v>1383.5388515166433</v>
      </c>
      <c r="G284" s="387">
        <f>IF(Amortization[[#This Row],[Payment Date]]="",0,PropertyTaxAmount)</f>
        <v>333.33333333333331</v>
      </c>
      <c r="H284" s="388">
        <f>IF(Amortization[[#This Row],[Payment Date]]="",0,Amortization[[#This Row],[Interest]]+Amortization[[#This Row],[Principle]]+Amortization[[#This Row],[Property Tax]])</f>
        <v>2354.8863019436517</v>
      </c>
      <c r="I284" s="389">
        <f>IF(Amortization[[#This Row],[Payment Date]]="",0,Amortization[[#This Row],[Opening Balance]]-Amortization[[#This Row],[Principle]])</f>
        <v>170137.0978916467</v>
      </c>
      <c r="J284" s="396">
        <f>IF(Amortization[[#This Row],[Closing Balance]]&gt;0,LastRow-ROW(),0)</f>
        <v>101</v>
      </c>
      <c r="K284" s="194"/>
    </row>
    <row r="285" spans="1:11">
      <c r="A285" s="192"/>
      <c r="B285" s="410">
        <f>ROWS($B$4:B263)</f>
        <v>260</v>
      </c>
      <c r="C285" s="384">
        <f>IF(ValuesEntered,IF(Amortization[[#This Row],[Payment Period]]&lt;=DurationOfLoan,IF(ROW()-ROW(Amortization[[#Headers],[Payment Date]])=1,LoanStart,IF(I284&gt;0,EDATE(C284,1),"")),""),"")</f>
        <v>50922</v>
      </c>
      <c r="D285" s="385">
        <f>IF(ROW()-ROW(Amortization[[#Headers],[Opening Balance]])=1,LoanAmount,IF(Amortization[[#This Row],[Payment Date]]="",0,INDEX(Amortization[], ROW()-26,8)))</f>
        <v>170137.0978916467</v>
      </c>
      <c r="E285" s="387">
        <f>IF(ValuesEntered,IF(ROW()-ROW(Amortization[[#Headers],[Interest]])=1,-IPMT(InterestRate/12,1,DurationOfLoan-ROWS($C$26:C285)+1,Amortization[[#This Row],[Opening Balance]]),IFERROR(-IPMT(InterestRate/12,1,Amortization[[#This Row],['# Remaining]],D286),0)),0)</f>
        <v>632.80639038538823</v>
      </c>
      <c r="F285" s="387">
        <f>IFERROR(IF(AND(ValuesEntered,Amortization[[#This Row],[Payment Date]]&lt;&gt;""),-PPMT(InterestRate/12,1,DurationOfLoan-ROWS($C$26:C285)+1,Amortization[[#This Row],[Opening Balance]]),""),0)</f>
        <v>1388.7271222098293</v>
      </c>
      <c r="G285" s="387">
        <f>IF(Amortization[[#This Row],[Payment Date]]="",0,PropertyTaxAmount)</f>
        <v>333.33333333333331</v>
      </c>
      <c r="H285" s="388">
        <f>IF(Amortization[[#This Row],[Payment Date]]="",0,Amortization[[#This Row],[Interest]]+Amortization[[#This Row],[Principle]]+Amortization[[#This Row],[Property Tax]])</f>
        <v>2354.8668459285509</v>
      </c>
      <c r="I285" s="389">
        <f>IF(Amortization[[#This Row],[Payment Date]]="",0,Amortization[[#This Row],[Opening Balance]]-Amortization[[#This Row],[Principle]])</f>
        <v>168748.37076943688</v>
      </c>
      <c r="J285" s="396">
        <f>IF(Amortization[[#This Row],[Closing Balance]]&gt;0,LastRow-ROW(),0)</f>
        <v>100</v>
      </c>
      <c r="K285" s="194"/>
    </row>
    <row r="286" spans="1:11">
      <c r="A286" s="192"/>
      <c r="B286" s="410">
        <f>ROWS($B$4:B264)</f>
        <v>261</v>
      </c>
      <c r="C286" s="384">
        <f>IF(ValuesEntered,IF(Amortization[[#This Row],[Payment Period]]&lt;=DurationOfLoan,IF(ROW()-ROW(Amortization[[#Headers],[Payment Date]])=1,LoanStart,IF(I285&gt;0,EDATE(C285,1),"")),""),"")</f>
        <v>50952</v>
      </c>
      <c r="D286" s="385">
        <f>IF(ROW()-ROW(Amortization[[#Headers],[Opening Balance]])=1,LoanAmount,IF(Amortization[[#This Row],[Payment Date]]="",0,INDEX(Amortization[], ROW()-26,8)))</f>
        <v>168748.37076943688</v>
      </c>
      <c r="E286" s="387">
        <f>IF(ValuesEntered,IF(ROW()-ROW(Amortization[[#Headers],[Interest]])=1,-IPMT(InterestRate/12,1,DurationOfLoan-ROWS($C$26:C286)+1,Amortization[[#This Row],[Opening Balance]]),IFERROR(-IPMT(InterestRate/12,1,Amortization[[#This Row],['# Remaining]],D287),0)),0)</f>
        <v>627.57913470194535</v>
      </c>
      <c r="F286" s="387">
        <f>IFERROR(IF(AND(ValuesEntered,Amortization[[#This Row],[Payment Date]]&lt;&gt;""),-PPMT(InterestRate/12,1,DurationOfLoan-ROWS($C$26:C286)+1,Amortization[[#This Row],[Opening Balance]]),""),0)</f>
        <v>1393.934848918117</v>
      </c>
      <c r="G286" s="387">
        <f>IF(Amortization[[#This Row],[Payment Date]]="",0,PropertyTaxAmount)</f>
        <v>333.33333333333331</v>
      </c>
      <c r="H286" s="388">
        <f>IF(Amortization[[#This Row],[Payment Date]]="",0,Amortization[[#This Row],[Interest]]+Amortization[[#This Row],[Principle]]+Amortization[[#This Row],[Property Tax]])</f>
        <v>2354.8473169533959</v>
      </c>
      <c r="I286" s="389">
        <f>IF(Amortization[[#This Row],[Payment Date]]="",0,Amortization[[#This Row],[Opening Balance]]-Amortization[[#This Row],[Principle]])</f>
        <v>167354.43592051876</v>
      </c>
      <c r="J286" s="396">
        <f>IF(Amortization[[#This Row],[Closing Balance]]&gt;0,LastRow-ROW(),0)</f>
        <v>99</v>
      </c>
      <c r="K286" s="194"/>
    </row>
    <row r="287" spans="1:11">
      <c r="A287" s="192"/>
      <c r="B287" s="410">
        <f>ROWS($B$4:B265)</f>
        <v>262</v>
      </c>
      <c r="C287" s="384">
        <f>IF(ValuesEntered,IF(Amortization[[#This Row],[Payment Period]]&lt;=DurationOfLoan,IF(ROW()-ROW(Amortization[[#Headers],[Payment Date]])=1,LoanStart,IF(I286&gt;0,EDATE(C286,1),"")),""),"")</f>
        <v>50983</v>
      </c>
      <c r="D287" s="385">
        <f>IF(ROW()-ROW(Amortization[[#Headers],[Opening Balance]])=1,LoanAmount,IF(Amortization[[#This Row],[Payment Date]]="",0,INDEX(Amortization[], ROW()-26,8)))</f>
        <v>167354.43592051876</v>
      </c>
      <c r="E287" s="387">
        <f>IF(ValuesEntered,IF(ROW()-ROW(Amortization[[#Headers],[Interest]])=1,-IPMT(InterestRate/12,1,DurationOfLoan-ROWS($C$26:C287)+1,Amortization[[#This Row],[Opening Balance]]),IFERROR(-IPMT(InterestRate/12,1,Amortization[[#This Row],['# Remaining]],D288),0)),0)</f>
        <v>622.33227680968946</v>
      </c>
      <c r="F287" s="387">
        <f>IFERROR(IF(AND(ValuesEntered,Amortization[[#This Row],[Payment Date]]&lt;&gt;""),-PPMT(InterestRate/12,1,DurationOfLoan-ROWS($C$26:C287)+1,Amortization[[#This Row],[Opening Balance]]),""),0)</f>
        <v>1399.1621046015598</v>
      </c>
      <c r="G287" s="387">
        <f>IF(Amortization[[#This Row],[Payment Date]]="",0,PropertyTaxAmount)</f>
        <v>333.33333333333331</v>
      </c>
      <c r="H287" s="388">
        <f>IF(Amortization[[#This Row],[Payment Date]]="",0,Amortization[[#This Row],[Interest]]+Amortization[[#This Row],[Principle]]+Amortization[[#This Row],[Property Tax]])</f>
        <v>2354.8277147445829</v>
      </c>
      <c r="I287" s="389">
        <f>IF(Amortization[[#This Row],[Payment Date]]="",0,Amortization[[#This Row],[Opening Balance]]-Amortization[[#This Row],[Principle]])</f>
        <v>165955.2738159172</v>
      </c>
      <c r="J287" s="396">
        <f>IF(Amortization[[#This Row],[Closing Balance]]&gt;0,LastRow-ROW(),0)</f>
        <v>98</v>
      </c>
      <c r="K287" s="194"/>
    </row>
    <row r="288" spans="1:11">
      <c r="A288" s="192"/>
      <c r="B288" s="410">
        <f>ROWS($B$4:B266)</f>
        <v>263</v>
      </c>
      <c r="C288" s="384">
        <f>IF(ValuesEntered,IF(Amortization[[#This Row],[Payment Period]]&lt;=DurationOfLoan,IF(ROW()-ROW(Amortization[[#Headers],[Payment Date]])=1,LoanStart,IF(I287&gt;0,EDATE(C287,1),"")),""),"")</f>
        <v>51014</v>
      </c>
      <c r="D288" s="385">
        <f>IF(ROW()-ROW(Amortization[[#Headers],[Opening Balance]])=1,LoanAmount,IF(Amortization[[#This Row],[Payment Date]]="",0,INDEX(Amortization[], ROW()-26,8)))</f>
        <v>165955.2738159172</v>
      </c>
      <c r="E288" s="387">
        <f>IF(ValuesEntered,IF(ROW()-ROW(Amortization[[#Headers],[Interest]])=1,-IPMT(InterestRate/12,1,DurationOfLoan-ROWS($C$26:C288)+1,Amortization[[#This Row],[Opening Balance]]),IFERROR(-IPMT(InterestRate/12,1,Amortization[[#This Row],['# Remaining]],D289),0)),0)</f>
        <v>617.06574320033769</v>
      </c>
      <c r="F288" s="387">
        <f>IFERROR(IF(AND(ValuesEntered,Amortization[[#This Row],[Payment Date]]&lt;&gt;""),-PPMT(InterestRate/12,1,DurationOfLoan-ROWS($C$26:C288)+1,Amortization[[#This Row],[Opening Balance]]),""),0)</f>
        <v>1404.4089624938142</v>
      </c>
      <c r="G288" s="387">
        <f>IF(Amortization[[#This Row],[Payment Date]]="",0,PropertyTaxAmount)</f>
        <v>333.33333333333331</v>
      </c>
      <c r="H288" s="388">
        <f>IF(Amortization[[#This Row],[Payment Date]]="",0,Amortization[[#This Row],[Interest]]+Amortization[[#This Row],[Principle]]+Amortization[[#This Row],[Property Tax]])</f>
        <v>2354.8080390274854</v>
      </c>
      <c r="I288" s="389">
        <f>IF(Amortization[[#This Row],[Payment Date]]="",0,Amortization[[#This Row],[Opening Balance]]-Amortization[[#This Row],[Principle]])</f>
        <v>164550.86485342338</v>
      </c>
      <c r="J288" s="396">
        <f>IF(Amortization[[#This Row],[Closing Balance]]&gt;0,LastRow-ROW(),0)</f>
        <v>97</v>
      </c>
      <c r="K288" s="194"/>
    </row>
    <row r="289" spans="1:11">
      <c r="A289" s="192"/>
      <c r="B289" s="410">
        <f>ROWS($B$4:B267)</f>
        <v>264</v>
      </c>
      <c r="C289" s="384">
        <f>IF(ValuesEntered,IF(Amortization[[#This Row],[Payment Period]]&lt;=DurationOfLoan,IF(ROW()-ROW(Amortization[[#Headers],[Payment Date]])=1,LoanStart,IF(I288&gt;0,EDATE(C288,1),"")),""),"")</f>
        <v>51044</v>
      </c>
      <c r="D289" s="385">
        <f>IF(ROW()-ROW(Amortization[[#Headers],[Opening Balance]])=1,LoanAmount,IF(Amortization[[#This Row],[Payment Date]]="",0,INDEX(Amortization[], ROW()-26,8)))</f>
        <v>164550.86485342338</v>
      </c>
      <c r="E289" s="387">
        <f>IF(ValuesEntered,IF(ROW()-ROW(Amortization[[#Headers],[Interest]])=1,-IPMT(InterestRate/12,1,DurationOfLoan-ROWS($C$26:C289)+1,Amortization[[#This Row],[Opening Balance]]),IFERROR(-IPMT(InterestRate/12,1,Amortization[[#This Row],['# Remaining]],D290),0)),0)</f>
        <v>611.77946008995082</v>
      </c>
      <c r="F289" s="387">
        <f>IFERROR(IF(AND(ValuesEntered,Amortization[[#This Row],[Payment Date]]&lt;&gt;""),-PPMT(InterestRate/12,1,DurationOfLoan-ROWS($C$26:C289)+1,Amortization[[#This Row],[Opening Balance]]),""),0)</f>
        <v>1409.6754961031661</v>
      </c>
      <c r="G289" s="387">
        <f>IF(Amortization[[#This Row],[Payment Date]]="",0,PropertyTaxAmount)</f>
        <v>333.33333333333331</v>
      </c>
      <c r="H289" s="388">
        <f>IF(Amortization[[#This Row],[Payment Date]]="",0,Amortization[[#This Row],[Interest]]+Amortization[[#This Row],[Principle]]+Amortization[[#This Row],[Property Tax]])</f>
        <v>2354.7882895264502</v>
      </c>
      <c r="I289" s="389">
        <f>IF(Amortization[[#This Row],[Payment Date]]="",0,Amortization[[#This Row],[Opening Balance]]-Amortization[[#This Row],[Principle]])</f>
        <v>163141.18935732023</v>
      </c>
      <c r="J289" s="396">
        <f>IF(Amortization[[#This Row],[Closing Balance]]&gt;0,LastRow-ROW(),0)</f>
        <v>96</v>
      </c>
      <c r="K289" s="194"/>
    </row>
    <row r="290" spans="1:11">
      <c r="A290" s="192"/>
      <c r="B290" s="410">
        <f>ROWS($B$4:B268)</f>
        <v>265</v>
      </c>
      <c r="C290" s="384">
        <f>IF(ValuesEntered,IF(Amortization[[#This Row],[Payment Period]]&lt;=DurationOfLoan,IF(ROW()-ROW(Amortization[[#Headers],[Payment Date]])=1,LoanStart,IF(I289&gt;0,EDATE(C289,1),"")),""),"")</f>
        <v>51075</v>
      </c>
      <c r="D290" s="385">
        <f>IF(ROW()-ROW(Amortization[[#Headers],[Opening Balance]])=1,LoanAmount,IF(Amortization[[#This Row],[Payment Date]]="",0,INDEX(Amortization[], ROW()-26,8)))</f>
        <v>163141.18935732023</v>
      </c>
      <c r="E290" s="387">
        <f>IF(ValuesEntered,IF(ROW()-ROW(Amortization[[#Headers],[Interest]])=1,-IPMT(InterestRate/12,1,DurationOfLoan-ROWS($C$26:C290)+1,Amortization[[#This Row],[Opening Balance]]),IFERROR(-IPMT(InterestRate/12,1,Amortization[[#This Row],['# Remaining]],D291),0)),0)</f>
        <v>606.47335341790006</v>
      </c>
      <c r="F290" s="387">
        <f>IFERROR(IF(AND(ValuesEntered,Amortization[[#This Row],[Payment Date]]&lt;&gt;""),-PPMT(InterestRate/12,1,DurationOfLoan-ROWS($C$26:C290)+1,Amortization[[#This Row],[Opening Balance]]),""),0)</f>
        <v>1414.9617792135525</v>
      </c>
      <c r="G290" s="387">
        <f>IF(Amortization[[#This Row],[Payment Date]]="",0,PropertyTaxAmount)</f>
        <v>333.33333333333331</v>
      </c>
      <c r="H290" s="388">
        <f>IF(Amortization[[#This Row],[Payment Date]]="",0,Amortization[[#This Row],[Interest]]+Amortization[[#This Row],[Principle]]+Amortization[[#This Row],[Property Tax]])</f>
        <v>2354.7684659647862</v>
      </c>
      <c r="I290" s="389">
        <f>IF(Amortization[[#This Row],[Payment Date]]="",0,Amortization[[#This Row],[Opening Balance]]-Amortization[[#This Row],[Principle]])</f>
        <v>161726.22757810669</v>
      </c>
      <c r="J290" s="396">
        <f>IF(Amortization[[#This Row],[Closing Balance]]&gt;0,LastRow-ROW(),0)</f>
        <v>95</v>
      </c>
      <c r="K290" s="194"/>
    </row>
    <row r="291" spans="1:11">
      <c r="A291" s="192"/>
      <c r="B291" s="410">
        <f>ROWS($B$4:B269)</f>
        <v>266</v>
      </c>
      <c r="C291" s="384">
        <f>IF(ValuesEntered,IF(Amortization[[#This Row],[Payment Period]]&lt;=DurationOfLoan,IF(ROW()-ROW(Amortization[[#Headers],[Payment Date]])=1,LoanStart,IF(I290&gt;0,EDATE(C290,1),"")),""),"")</f>
        <v>51105</v>
      </c>
      <c r="D291" s="385">
        <f>IF(ROW()-ROW(Amortization[[#Headers],[Opening Balance]])=1,LoanAmount,IF(Amortization[[#This Row],[Payment Date]]="",0,INDEX(Amortization[], ROW()-26,8)))</f>
        <v>161726.22757810669</v>
      </c>
      <c r="E291" s="387">
        <f>IF(ValuesEntered,IF(ROW()-ROW(Amortization[[#Headers],[Interest]])=1,-IPMT(InterestRate/12,1,DurationOfLoan-ROWS($C$26:C291)+1,Amortization[[#This Row],[Opening Balance]]),IFERROR(-IPMT(InterestRate/12,1,Amortization[[#This Row],['# Remaining]],D292),0)),0)</f>
        <v>601.14734884582901</v>
      </c>
      <c r="F291" s="387">
        <f>IFERROR(IF(AND(ValuesEntered,Amortization[[#This Row],[Payment Date]]&lt;&gt;""),-PPMT(InterestRate/12,1,DurationOfLoan-ROWS($C$26:C291)+1,Amortization[[#This Row],[Opening Balance]]),""),0)</f>
        <v>1420.2678858856048</v>
      </c>
      <c r="G291" s="387">
        <f>IF(Amortization[[#This Row],[Payment Date]]="",0,PropertyTaxAmount)</f>
        <v>333.33333333333331</v>
      </c>
      <c r="H291" s="388">
        <f>IF(Amortization[[#This Row],[Payment Date]]="",0,Amortization[[#This Row],[Interest]]+Amortization[[#This Row],[Principle]]+Amortization[[#This Row],[Property Tax]])</f>
        <v>2354.7485680647674</v>
      </c>
      <c r="I291" s="389">
        <f>IF(Amortization[[#This Row],[Payment Date]]="",0,Amortization[[#This Row],[Opening Balance]]-Amortization[[#This Row],[Principle]])</f>
        <v>160305.95969222108</v>
      </c>
      <c r="J291" s="396">
        <f>IF(Amortization[[#This Row],[Closing Balance]]&gt;0,LastRow-ROW(),0)</f>
        <v>94</v>
      </c>
      <c r="K291" s="194"/>
    </row>
    <row r="292" spans="1:11">
      <c r="A292" s="192"/>
      <c r="B292" s="410">
        <f>ROWS($B$4:B270)</f>
        <v>267</v>
      </c>
      <c r="C292" s="384">
        <f>IF(ValuesEntered,IF(Amortization[[#This Row],[Payment Period]]&lt;=DurationOfLoan,IF(ROW()-ROW(Amortization[[#Headers],[Payment Date]])=1,LoanStart,IF(I291&gt;0,EDATE(C291,1),"")),""),"")</f>
        <v>51136</v>
      </c>
      <c r="D292" s="385">
        <f>IF(ROW()-ROW(Amortization[[#Headers],[Opening Balance]])=1,LoanAmount,IF(Amortization[[#This Row],[Payment Date]]="",0,INDEX(Amortization[], ROW()-26,8)))</f>
        <v>160305.95969222108</v>
      </c>
      <c r="E292" s="387">
        <f>IF(ValuesEntered,IF(ROW()-ROW(Amortization[[#Headers],[Interest]])=1,-IPMT(InterestRate/12,1,DurationOfLoan-ROWS($C$26:C292)+1,Amortization[[#This Row],[Opening Balance]]),IFERROR(-IPMT(InterestRate/12,1,Amortization[[#This Row],['# Remaining]],D293),0)),0)</f>
        <v>595.80137175661275</v>
      </c>
      <c r="F292" s="387">
        <f>IFERROR(IF(AND(ValuesEntered,Amortization[[#This Row],[Payment Date]]&lt;&gt;""),-PPMT(InterestRate/12,1,DurationOfLoan-ROWS($C$26:C292)+1,Amortization[[#This Row],[Opening Balance]]),""),0)</f>
        <v>1425.5938904576738</v>
      </c>
      <c r="G292" s="387">
        <f>IF(Amortization[[#This Row],[Payment Date]]="",0,PropertyTaxAmount)</f>
        <v>333.33333333333331</v>
      </c>
      <c r="H292" s="388">
        <f>IF(Amortization[[#This Row],[Payment Date]]="",0,Amortization[[#This Row],[Interest]]+Amortization[[#This Row],[Principle]]+Amortization[[#This Row],[Property Tax]])</f>
        <v>2354.72859554762</v>
      </c>
      <c r="I292" s="389">
        <f>IF(Amortization[[#This Row],[Payment Date]]="",0,Amortization[[#This Row],[Opening Balance]]-Amortization[[#This Row],[Principle]])</f>
        <v>158880.3658017634</v>
      </c>
      <c r="J292" s="396">
        <f>IF(Amortization[[#This Row],[Closing Balance]]&gt;0,LastRow-ROW(),0)</f>
        <v>93</v>
      </c>
      <c r="K292" s="194"/>
    </row>
    <row r="293" spans="1:11">
      <c r="A293" s="192"/>
      <c r="B293" s="410">
        <f>ROWS($B$4:B271)</f>
        <v>268</v>
      </c>
      <c r="C293" s="384">
        <f>IF(ValuesEntered,IF(Amortization[[#This Row],[Payment Period]]&lt;=DurationOfLoan,IF(ROW()-ROW(Amortization[[#Headers],[Payment Date]])=1,LoanStart,IF(I292&gt;0,EDATE(C292,1),"")),""),"")</f>
        <v>51167</v>
      </c>
      <c r="D293" s="385">
        <f>IF(ROW()-ROW(Amortization[[#Headers],[Opening Balance]])=1,LoanAmount,IF(Amortization[[#This Row],[Payment Date]]="",0,INDEX(Amortization[], ROW()-26,8)))</f>
        <v>158880.3658017634</v>
      </c>
      <c r="E293" s="387">
        <f>IF(ValuesEntered,IF(ROW()-ROW(Amortization[[#Headers],[Interest]])=1,-IPMT(InterestRate/12,1,DurationOfLoan-ROWS($C$26:C293)+1,Amortization[[#This Row],[Opening Balance]]),IFERROR(-IPMT(InterestRate/12,1,Amortization[[#This Row],['# Remaining]],D294),0)),0)</f>
        <v>590.43534725331187</v>
      </c>
      <c r="F293" s="387">
        <f>IFERROR(IF(AND(ValuesEntered,Amortization[[#This Row],[Payment Date]]&lt;&gt;""),-PPMT(InterestRate/12,1,DurationOfLoan-ROWS($C$26:C293)+1,Amortization[[#This Row],[Opening Balance]]),""),0)</f>
        <v>1430.9398675468892</v>
      </c>
      <c r="G293" s="387">
        <f>IF(Amortization[[#This Row],[Payment Date]]="",0,PropertyTaxAmount)</f>
        <v>333.33333333333331</v>
      </c>
      <c r="H293" s="388">
        <f>IF(Amortization[[#This Row],[Payment Date]]="",0,Amortization[[#This Row],[Interest]]+Amortization[[#This Row],[Principle]]+Amortization[[#This Row],[Property Tax]])</f>
        <v>2354.7085481335344</v>
      </c>
      <c r="I293" s="389">
        <f>IF(Amortization[[#This Row],[Payment Date]]="",0,Amortization[[#This Row],[Opening Balance]]-Amortization[[#This Row],[Principle]])</f>
        <v>157449.4259342165</v>
      </c>
      <c r="J293" s="396">
        <f>IF(Amortization[[#This Row],[Closing Balance]]&gt;0,LastRow-ROW(),0)</f>
        <v>92</v>
      </c>
      <c r="K293" s="194"/>
    </row>
    <row r="294" spans="1:11">
      <c r="A294" s="192"/>
      <c r="B294" s="410">
        <f>ROWS($B$4:B272)</f>
        <v>269</v>
      </c>
      <c r="C294" s="384">
        <f>IF(ValuesEntered,IF(Amortization[[#This Row],[Payment Period]]&lt;=DurationOfLoan,IF(ROW()-ROW(Amortization[[#Headers],[Payment Date]])=1,LoanStart,IF(I293&gt;0,EDATE(C293,1),"")),""),"")</f>
        <v>51196</v>
      </c>
      <c r="D294" s="385">
        <f>IF(ROW()-ROW(Amortization[[#Headers],[Opening Balance]])=1,LoanAmount,IF(Amortization[[#This Row],[Payment Date]]="",0,INDEX(Amortization[], ROW()-26,8)))</f>
        <v>157449.4259342165</v>
      </c>
      <c r="E294" s="387">
        <f>IF(ValuesEntered,IF(ROW()-ROW(Amortization[[#Headers],[Interest]])=1,-IPMT(InterestRate/12,1,DurationOfLoan-ROWS($C$26:C294)+1,Amortization[[#This Row],[Opening Balance]]),IFERROR(-IPMT(InterestRate/12,1,Amortization[[#This Row],['# Remaining]],D295),0)),0)</f>
        <v>585.04920015812365</v>
      </c>
      <c r="F294" s="387">
        <f>IFERROR(IF(AND(ValuesEntered,Amortization[[#This Row],[Payment Date]]&lt;&gt;""),-PPMT(InterestRate/12,1,DurationOfLoan-ROWS($C$26:C294)+1,Amortization[[#This Row],[Opening Balance]]),""),0)</f>
        <v>1436.3058920501896</v>
      </c>
      <c r="G294" s="387">
        <f>IF(Amortization[[#This Row],[Payment Date]]="",0,PropertyTaxAmount)</f>
        <v>333.33333333333331</v>
      </c>
      <c r="H294" s="388">
        <f>IF(Amortization[[#This Row],[Payment Date]]="",0,Amortization[[#This Row],[Interest]]+Amortization[[#This Row],[Principle]]+Amortization[[#This Row],[Property Tax]])</f>
        <v>2354.6884255416467</v>
      </c>
      <c r="I294" s="389">
        <f>IF(Amortization[[#This Row],[Payment Date]]="",0,Amortization[[#This Row],[Opening Balance]]-Amortization[[#This Row],[Principle]])</f>
        <v>156013.12004216632</v>
      </c>
      <c r="J294" s="396">
        <f>IF(Amortization[[#This Row],[Closing Balance]]&gt;0,LastRow-ROW(),0)</f>
        <v>91</v>
      </c>
      <c r="K294" s="194"/>
    </row>
    <row r="295" spans="1:11">
      <c r="A295" s="192"/>
      <c r="B295" s="410">
        <f>ROWS($B$4:B273)</f>
        <v>270</v>
      </c>
      <c r="C295" s="384">
        <f>IF(ValuesEntered,IF(Amortization[[#This Row],[Payment Period]]&lt;=DurationOfLoan,IF(ROW()-ROW(Amortization[[#Headers],[Payment Date]])=1,LoanStart,IF(I294&gt;0,EDATE(C294,1),"")),""),"")</f>
        <v>51227</v>
      </c>
      <c r="D295" s="385">
        <f>IF(ROW()-ROW(Amortization[[#Headers],[Opening Balance]])=1,LoanAmount,IF(Amortization[[#This Row],[Payment Date]]="",0,INDEX(Amortization[], ROW()-26,8)))</f>
        <v>156013.12004216632</v>
      </c>
      <c r="E295" s="387">
        <f>IF(ValuesEntered,IF(ROW()-ROW(Amortization[[#Headers],[Interest]])=1,-IPMT(InterestRate/12,1,DurationOfLoan-ROWS($C$26:C295)+1,Amortization[[#This Row],[Opening Balance]]),IFERROR(-IPMT(InterestRate/12,1,Amortization[[#This Row],['# Remaining]],D296),0)),0)</f>
        <v>579.64285501132849</v>
      </c>
      <c r="F295" s="387">
        <f>IFERROR(IF(AND(ValuesEntered,Amortization[[#This Row],[Payment Date]]&lt;&gt;""),-PPMT(InterestRate/12,1,DurationOfLoan-ROWS($C$26:C295)+1,Amortization[[#This Row],[Opening Balance]]),""),0)</f>
        <v>1441.6920391453782</v>
      </c>
      <c r="G295" s="387">
        <f>IF(Amortization[[#This Row],[Payment Date]]="",0,PropertyTaxAmount)</f>
        <v>333.33333333333331</v>
      </c>
      <c r="H295" s="388">
        <f>IF(Amortization[[#This Row],[Payment Date]]="",0,Amortization[[#This Row],[Interest]]+Amortization[[#This Row],[Principle]]+Amortization[[#This Row],[Property Tax]])</f>
        <v>2354.66822749004</v>
      </c>
      <c r="I295" s="389">
        <f>IF(Amortization[[#This Row],[Payment Date]]="",0,Amortization[[#This Row],[Opening Balance]]-Amortization[[#This Row],[Principle]])</f>
        <v>154571.42800302093</v>
      </c>
      <c r="J295" s="396">
        <f>IF(Amortization[[#This Row],[Closing Balance]]&gt;0,LastRow-ROW(),0)</f>
        <v>90</v>
      </c>
      <c r="K295" s="194"/>
    </row>
    <row r="296" spans="1:11">
      <c r="A296" s="192"/>
      <c r="B296" s="410">
        <f>ROWS($B$4:B274)</f>
        <v>271</v>
      </c>
      <c r="C296" s="384">
        <f>IF(ValuesEntered,IF(Amortization[[#This Row],[Payment Period]]&lt;=DurationOfLoan,IF(ROW()-ROW(Amortization[[#Headers],[Payment Date]])=1,LoanStart,IF(I295&gt;0,EDATE(C295,1),"")),""),"")</f>
        <v>51257</v>
      </c>
      <c r="D296" s="385">
        <f>IF(ROW()-ROW(Amortization[[#Headers],[Opening Balance]])=1,LoanAmount,IF(Amortization[[#This Row],[Payment Date]]="",0,INDEX(Amortization[], ROW()-26,8)))</f>
        <v>154571.42800302093</v>
      </c>
      <c r="E296" s="387">
        <f>IF(ValuesEntered,IF(ROW()-ROW(Amortization[[#Headers],[Interest]])=1,-IPMT(InterestRate/12,1,DurationOfLoan-ROWS($C$26:C296)+1,Amortization[[#This Row],[Opening Balance]]),IFERROR(-IPMT(InterestRate/12,1,Amortization[[#This Row],['# Remaining]],D297),0)),0)</f>
        <v>574.21623607023275</v>
      </c>
      <c r="F296" s="387">
        <f>IFERROR(IF(AND(ValuesEntered,Amortization[[#This Row],[Payment Date]]&lt;&gt;""),-PPMT(InterestRate/12,1,DurationOfLoan-ROWS($C$26:C296)+1,Amortization[[#This Row],[Opening Balance]]),""),0)</f>
        <v>1447.0983842921728</v>
      </c>
      <c r="G296" s="387">
        <f>IF(Amortization[[#This Row],[Payment Date]]="",0,PropertyTaxAmount)</f>
        <v>333.33333333333331</v>
      </c>
      <c r="H296" s="388">
        <f>IF(Amortization[[#This Row],[Payment Date]]="",0,Amortization[[#This Row],[Interest]]+Amortization[[#This Row],[Principle]]+Amortization[[#This Row],[Property Tax]])</f>
        <v>2354.647953695739</v>
      </c>
      <c r="I296" s="389">
        <f>IF(Amortization[[#This Row],[Payment Date]]="",0,Amortization[[#This Row],[Opening Balance]]-Amortization[[#This Row],[Principle]])</f>
        <v>153124.32961872875</v>
      </c>
      <c r="J296" s="396">
        <f>IF(Amortization[[#This Row],[Closing Balance]]&gt;0,LastRow-ROW(),0)</f>
        <v>89</v>
      </c>
      <c r="K296" s="194"/>
    </row>
    <row r="297" spans="1:11">
      <c r="A297" s="192"/>
      <c r="B297" s="410">
        <f>ROWS($B$4:B275)</f>
        <v>272</v>
      </c>
      <c r="C297" s="384">
        <f>IF(ValuesEntered,IF(Amortization[[#This Row],[Payment Period]]&lt;=DurationOfLoan,IF(ROW()-ROW(Amortization[[#Headers],[Payment Date]])=1,LoanStart,IF(I296&gt;0,EDATE(C296,1),"")),""),"")</f>
        <v>51288</v>
      </c>
      <c r="D297" s="385">
        <f>IF(ROW()-ROW(Amortization[[#Headers],[Opening Balance]])=1,LoanAmount,IF(Amortization[[#This Row],[Payment Date]]="",0,INDEX(Amortization[], ROW()-26,8)))</f>
        <v>153124.32961872875</v>
      </c>
      <c r="E297" s="387">
        <f>IF(ValuesEntered,IF(ROW()-ROW(Amortization[[#Headers],[Interest]])=1,-IPMT(InterestRate/12,1,DurationOfLoan-ROWS($C$26:C297)+1,Amortization[[#This Row],[Opening Balance]]),IFERROR(-IPMT(InterestRate/12,1,Amortization[[#This Row],['# Remaining]],D298),0)),0)</f>
        <v>568.76926730810806</v>
      </c>
      <c r="F297" s="387">
        <f>IFERROR(IF(AND(ValuesEntered,Amortization[[#This Row],[Payment Date]]&lt;&gt;""),-PPMT(InterestRate/12,1,DurationOfLoan-ROWS($C$26:C297)+1,Amortization[[#This Row],[Opening Balance]]),""),0)</f>
        <v>1452.5250032332683</v>
      </c>
      <c r="G297" s="387">
        <f>IF(Amortization[[#This Row],[Payment Date]]="",0,PropertyTaxAmount)</f>
        <v>333.33333333333331</v>
      </c>
      <c r="H297" s="388">
        <f>IF(Amortization[[#This Row],[Payment Date]]="",0,Amortization[[#This Row],[Interest]]+Amortization[[#This Row],[Principle]]+Amortization[[#This Row],[Property Tax]])</f>
        <v>2354.6276038747096</v>
      </c>
      <c r="I297" s="389">
        <f>IF(Amortization[[#This Row],[Payment Date]]="",0,Amortization[[#This Row],[Opening Balance]]-Amortization[[#This Row],[Principle]])</f>
        <v>151671.80461549549</v>
      </c>
      <c r="J297" s="396">
        <f>IF(Amortization[[#This Row],[Closing Balance]]&gt;0,LastRow-ROW(),0)</f>
        <v>88</v>
      </c>
      <c r="K297" s="194"/>
    </row>
    <row r="298" spans="1:11">
      <c r="A298" s="192"/>
      <c r="B298" s="410">
        <f>ROWS($B$4:B276)</f>
        <v>273</v>
      </c>
      <c r="C298" s="384">
        <f>IF(ValuesEntered,IF(Amortization[[#This Row],[Payment Period]]&lt;=DurationOfLoan,IF(ROW()-ROW(Amortization[[#Headers],[Payment Date]])=1,LoanStart,IF(I297&gt;0,EDATE(C297,1),"")),""),"")</f>
        <v>51318</v>
      </c>
      <c r="D298" s="385">
        <f>IF(ROW()-ROW(Amortization[[#Headers],[Opening Balance]])=1,LoanAmount,IF(Amortization[[#This Row],[Payment Date]]="",0,INDEX(Amortization[], ROW()-26,8)))</f>
        <v>151671.80461549549</v>
      </c>
      <c r="E298" s="387">
        <f>IF(ValuesEntered,IF(ROW()-ROW(Amortization[[#Headers],[Interest]])=1,-IPMT(InterestRate/12,1,DurationOfLoan-ROWS($C$26:C298)+1,Amortization[[#This Row],[Opening Balance]]),IFERROR(-IPMT(InterestRate/12,1,Amortization[[#This Row],['# Remaining]],D299),0)),0)</f>
        <v>563.30187241312535</v>
      </c>
      <c r="F298" s="387">
        <f>IFERROR(IF(AND(ValuesEntered,Amortization[[#This Row],[Payment Date]]&lt;&gt;""),-PPMT(InterestRate/12,1,DurationOfLoan-ROWS($C$26:C298)+1,Amortization[[#This Row],[Opening Balance]]),""),0)</f>
        <v>1457.971971995393</v>
      </c>
      <c r="G298" s="387">
        <f>IF(Amortization[[#This Row],[Payment Date]]="",0,PropertyTaxAmount)</f>
        <v>333.33333333333331</v>
      </c>
      <c r="H298" s="388">
        <f>IF(Amortization[[#This Row],[Payment Date]]="",0,Amortization[[#This Row],[Interest]]+Amortization[[#This Row],[Principle]]+Amortization[[#This Row],[Property Tax]])</f>
        <v>2354.607177741852</v>
      </c>
      <c r="I298" s="389">
        <f>IF(Amortization[[#This Row],[Payment Date]]="",0,Amortization[[#This Row],[Opening Balance]]-Amortization[[#This Row],[Principle]])</f>
        <v>150213.83264350009</v>
      </c>
      <c r="J298" s="396">
        <f>IF(Amortization[[#This Row],[Closing Balance]]&gt;0,LastRow-ROW(),0)</f>
        <v>87</v>
      </c>
      <c r="K298" s="194"/>
    </row>
    <row r="299" spans="1:11">
      <c r="A299" s="192"/>
      <c r="B299" s="410">
        <f>ROWS($B$4:B277)</f>
        <v>274</v>
      </c>
      <c r="C299" s="384">
        <f>IF(ValuesEntered,IF(Amortization[[#This Row],[Payment Period]]&lt;=DurationOfLoan,IF(ROW()-ROW(Amortization[[#Headers],[Payment Date]])=1,LoanStart,IF(I298&gt;0,EDATE(C298,1),"")),""),"")</f>
        <v>51349</v>
      </c>
      <c r="D299" s="385">
        <f>IF(ROW()-ROW(Amortization[[#Headers],[Opening Balance]])=1,LoanAmount,IF(Amortization[[#This Row],[Payment Date]]="",0,INDEX(Amortization[], ROW()-26,8)))</f>
        <v>150213.83264350009</v>
      </c>
      <c r="E299" s="387">
        <f>IF(ValuesEntered,IF(ROW()-ROW(Amortization[[#Headers],[Interest]])=1,-IPMT(InterestRate/12,1,DurationOfLoan-ROWS($C$26:C299)+1,Amortization[[#This Row],[Opening Balance]]),IFERROR(-IPMT(InterestRate/12,1,Amortization[[#This Row],['# Remaining]],D300),0)),0)</f>
        <v>557.81397478728638</v>
      </c>
      <c r="F299" s="387">
        <f>IFERROR(IF(AND(ValuesEntered,Amortization[[#This Row],[Payment Date]]&lt;&gt;""),-PPMT(InterestRate/12,1,DurationOfLoan-ROWS($C$26:C299)+1,Amortization[[#This Row],[Opening Balance]]),""),0)</f>
        <v>1463.4393668903749</v>
      </c>
      <c r="G299" s="387">
        <f>IF(Amortization[[#This Row],[Payment Date]]="",0,PropertyTaxAmount)</f>
        <v>333.33333333333331</v>
      </c>
      <c r="H299" s="388">
        <f>IF(Amortization[[#This Row],[Payment Date]]="",0,Amortization[[#This Row],[Interest]]+Amortization[[#This Row],[Principle]]+Amortization[[#This Row],[Property Tax]])</f>
        <v>2354.5866750109949</v>
      </c>
      <c r="I299" s="389">
        <f>IF(Amortization[[#This Row],[Payment Date]]="",0,Amortization[[#This Row],[Opening Balance]]-Amortization[[#This Row],[Principle]])</f>
        <v>148750.39327660971</v>
      </c>
      <c r="J299" s="396">
        <f>IF(Amortization[[#This Row],[Closing Balance]]&gt;0,LastRow-ROW(),0)</f>
        <v>86</v>
      </c>
      <c r="K299" s="194"/>
    </row>
    <row r="300" spans="1:11">
      <c r="A300" s="192"/>
      <c r="B300" s="410">
        <f>ROWS($B$4:B278)</f>
        <v>275</v>
      </c>
      <c r="C300" s="384">
        <f>IF(ValuesEntered,IF(Amortization[[#This Row],[Payment Period]]&lt;=DurationOfLoan,IF(ROW()-ROW(Amortization[[#Headers],[Payment Date]])=1,LoanStart,IF(I299&gt;0,EDATE(C299,1),"")),""),"")</f>
        <v>51380</v>
      </c>
      <c r="D300" s="385">
        <f>IF(ROW()-ROW(Amortization[[#Headers],[Opening Balance]])=1,LoanAmount,IF(Amortization[[#This Row],[Payment Date]]="",0,INDEX(Amortization[], ROW()-26,8)))</f>
        <v>148750.39327660971</v>
      </c>
      <c r="E300" s="387">
        <f>IF(ValuesEntered,IF(ROW()-ROW(Amortization[[#Headers],[Interest]])=1,-IPMT(InterestRate/12,1,DurationOfLoan-ROWS($C$26:C300)+1,Amortization[[#This Row],[Opening Balance]]),IFERROR(-IPMT(InterestRate/12,1,Amortization[[#This Row],['# Remaining]],D301),0)),0)</f>
        <v>552.30549754535059</v>
      </c>
      <c r="F300" s="387">
        <f>IFERROR(IF(AND(ValuesEntered,Amortization[[#This Row],[Payment Date]]&lt;&gt;""),-PPMT(InterestRate/12,1,DurationOfLoan-ROWS($C$26:C300)+1,Amortization[[#This Row],[Opening Balance]]),""),0)</f>
        <v>1468.9272645162137</v>
      </c>
      <c r="G300" s="387">
        <f>IF(Amortization[[#This Row],[Payment Date]]="",0,PropertyTaxAmount)</f>
        <v>333.33333333333331</v>
      </c>
      <c r="H300" s="388">
        <f>IF(Amortization[[#This Row],[Payment Date]]="",0,Amortization[[#This Row],[Interest]]+Amortization[[#This Row],[Principle]]+Amortization[[#This Row],[Property Tax]])</f>
        <v>2354.5660953948977</v>
      </c>
      <c r="I300" s="389">
        <f>IF(Amortization[[#This Row],[Payment Date]]="",0,Amortization[[#This Row],[Opening Balance]]-Amortization[[#This Row],[Principle]])</f>
        <v>147281.4660120935</v>
      </c>
      <c r="J300" s="396">
        <f>IF(Amortization[[#This Row],[Closing Balance]]&gt;0,LastRow-ROW(),0)</f>
        <v>85</v>
      </c>
      <c r="K300" s="194"/>
    </row>
    <row r="301" spans="1:11">
      <c r="A301" s="192"/>
      <c r="B301" s="410">
        <f>ROWS($B$4:B279)</f>
        <v>276</v>
      </c>
      <c r="C301" s="384">
        <f>IF(ValuesEntered,IF(Amortization[[#This Row],[Payment Period]]&lt;=DurationOfLoan,IF(ROW()-ROW(Amortization[[#Headers],[Payment Date]])=1,LoanStart,IF(I300&gt;0,EDATE(C300,1),"")),""),"")</f>
        <v>51410</v>
      </c>
      <c r="D301" s="385">
        <f>IF(ROW()-ROW(Amortization[[#Headers],[Opening Balance]])=1,LoanAmount,IF(Amortization[[#This Row],[Payment Date]]="",0,INDEX(Amortization[], ROW()-26,8)))</f>
        <v>147281.4660120935</v>
      </c>
      <c r="E301" s="387">
        <f>IF(ValuesEntered,IF(ROW()-ROW(Amortization[[#Headers],[Interest]])=1,-IPMT(InterestRate/12,1,DurationOfLoan-ROWS($C$26:C301)+1,Amortization[[#This Row],[Opening Balance]]),IFERROR(-IPMT(InterestRate/12,1,Amortization[[#This Row],['# Remaining]],D302),0)),0)</f>
        <v>546.77636351375759</v>
      </c>
      <c r="F301" s="387">
        <f>IFERROR(IF(AND(ValuesEntered,Amortization[[#This Row],[Payment Date]]&lt;&gt;""),-PPMT(InterestRate/12,1,DurationOfLoan-ROWS($C$26:C301)+1,Amortization[[#This Row],[Opening Balance]]),""),0)</f>
        <v>1474.4357417581482</v>
      </c>
      <c r="G301" s="387">
        <f>IF(Amortization[[#This Row],[Payment Date]]="",0,PropertyTaxAmount)</f>
        <v>333.33333333333331</v>
      </c>
      <c r="H301" s="388">
        <f>IF(Amortization[[#This Row],[Payment Date]]="",0,Amortization[[#This Row],[Interest]]+Amortization[[#This Row],[Principle]]+Amortization[[#This Row],[Property Tax]])</f>
        <v>2354.5454386052393</v>
      </c>
      <c r="I301" s="389">
        <f>IF(Amortization[[#This Row],[Payment Date]]="",0,Amortization[[#This Row],[Opening Balance]]-Amortization[[#This Row],[Principle]])</f>
        <v>145807.03027033535</v>
      </c>
      <c r="J301" s="396">
        <f>IF(Amortization[[#This Row],[Closing Balance]]&gt;0,LastRow-ROW(),0)</f>
        <v>84</v>
      </c>
      <c r="K301" s="194"/>
    </row>
    <row r="302" spans="1:11">
      <c r="A302" s="192"/>
      <c r="B302" s="410">
        <f>ROWS($B$4:B280)</f>
        <v>277</v>
      </c>
      <c r="C302" s="384">
        <f>IF(ValuesEntered,IF(Amortization[[#This Row],[Payment Period]]&lt;=DurationOfLoan,IF(ROW()-ROW(Amortization[[#Headers],[Payment Date]])=1,LoanStart,IF(I301&gt;0,EDATE(C301,1),"")),""),"")</f>
        <v>51441</v>
      </c>
      <c r="D302" s="385">
        <f>IF(ROW()-ROW(Amortization[[#Headers],[Opening Balance]])=1,LoanAmount,IF(Amortization[[#This Row],[Payment Date]]="",0,INDEX(Amortization[], ROW()-26,8)))</f>
        <v>145807.03027033535</v>
      </c>
      <c r="E302" s="387">
        <f>IF(ValuesEntered,IF(ROW()-ROW(Amortization[[#Headers],[Interest]])=1,-IPMT(InterestRate/12,1,DurationOfLoan-ROWS($C$26:C302)+1,Amortization[[#This Row],[Opening Balance]]),IFERROR(-IPMT(InterestRate/12,1,Amortization[[#This Row],['# Remaining]],D303),0)),0)</f>
        <v>541.226495229546</v>
      </c>
      <c r="F302" s="387">
        <f>IFERROR(IF(AND(ValuesEntered,Amortization[[#This Row],[Payment Date]]&lt;&gt;""),-PPMT(InterestRate/12,1,DurationOfLoan-ROWS($C$26:C302)+1,Amortization[[#This Row],[Opening Balance]]),""),0)</f>
        <v>1479.9648757897412</v>
      </c>
      <c r="G302" s="387">
        <f>IF(Amortization[[#This Row],[Payment Date]]="",0,PropertyTaxAmount)</f>
        <v>333.33333333333331</v>
      </c>
      <c r="H302" s="388">
        <f>IF(Amortization[[#This Row],[Payment Date]]="",0,Amortization[[#This Row],[Interest]]+Amortization[[#This Row],[Principle]]+Amortization[[#This Row],[Property Tax]])</f>
        <v>2354.5247043526206</v>
      </c>
      <c r="I302" s="389">
        <f>IF(Amortization[[#This Row],[Payment Date]]="",0,Amortization[[#This Row],[Opening Balance]]-Amortization[[#This Row],[Principle]])</f>
        <v>144327.06539454561</v>
      </c>
      <c r="J302" s="396">
        <f>IF(Amortization[[#This Row],[Closing Balance]]&gt;0,LastRow-ROW(),0)</f>
        <v>83</v>
      </c>
      <c r="K302" s="194"/>
    </row>
    <row r="303" spans="1:11">
      <c r="A303" s="192"/>
      <c r="B303" s="410">
        <f>ROWS($B$4:B281)</f>
        <v>278</v>
      </c>
      <c r="C303" s="384">
        <f>IF(ValuesEntered,IF(Amortization[[#This Row],[Payment Period]]&lt;=DurationOfLoan,IF(ROW()-ROW(Amortization[[#Headers],[Payment Date]])=1,LoanStart,IF(I302&gt;0,EDATE(C302,1),"")),""),"")</f>
        <v>51471</v>
      </c>
      <c r="D303" s="385">
        <f>IF(ROW()-ROW(Amortization[[#Headers],[Opening Balance]])=1,LoanAmount,IF(Amortization[[#This Row],[Payment Date]]="",0,INDEX(Amortization[], ROW()-26,8)))</f>
        <v>144327.06539454561</v>
      </c>
      <c r="E303" s="387">
        <f>IF(ValuesEntered,IF(ROW()-ROW(Amortization[[#Headers],[Interest]])=1,-IPMT(InterestRate/12,1,DurationOfLoan-ROWS($C$26:C303)+1,Amortization[[#This Row],[Opening Balance]]),IFERROR(-IPMT(InterestRate/12,1,Amortization[[#This Row],['# Remaining]],D304),0)),0)</f>
        <v>535.65581493926868</v>
      </c>
      <c r="F303" s="387">
        <f>IFERROR(IF(AND(ValuesEntered,Amortization[[#This Row],[Payment Date]]&lt;&gt;""),-PPMT(InterestRate/12,1,DurationOfLoan-ROWS($C$26:C303)+1,Amortization[[#This Row],[Opening Balance]]),""),0)</f>
        <v>1485.5147440739529</v>
      </c>
      <c r="G303" s="387">
        <f>IF(Amortization[[#This Row],[Payment Date]]="",0,PropertyTaxAmount)</f>
        <v>333.33333333333331</v>
      </c>
      <c r="H303" s="388">
        <f>IF(Amortization[[#This Row],[Payment Date]]="",0,Amortization[[#This Row],[Interest]]+Amortization[[#This Row],[Principle]]+Amortization[[#This Row],[Property Tax]])</f>
        <v>2354.5038923465549</v>
      </c>
      <c r="I303" s="389">
        <f>IF(Amortization[[#This Row],[Payment Date]]="",0,Amortization[[#This Row],[Opening Balance]]-Amortization[[#This Row],[Principle]])</f>
        <v>142841.55065047165</v>
      </c>
      <c r="J303" s="396">
        <f>IF(Amortization[[#This Row],[Closing Balance]]&gt;0,LastRow-ROW(),0)</f>
        <v>82</v>
      </c>
      <c r="K303" s="194"/>
    </row>
    <row r="304" spans="1:11">
      <c r="A304" s="192"/>
      <c r="B304" s="410">
        <f>ROWS($B$4:B282)</f>
        <v>279</v>
      </c>
      <c r="C304" s="384">
        <f>IF(ValuesEntered,IF(Amortization[[#This Row],[Payment Period]]&lt;=DurationOfLoan,IF(ROW()-ROW(Amortization[[#Headers],[Payment Date]])=1,LoanStart,IF(I303&gt;0,EDATE(C303,1),"")),""),"")</f>
        <v>51502</v>
      </c>
      <c r="D304" s="385">
        <f>IF(ROW()-ROW(Amortization[[#Headers],[Opening Balance]])=1,LoanAmount,IF(Amortization[[#This Row],[Payment Date]]="",0,INDEX(Amortization[], ROW()-26,8)))</f>
        <v>142841.55065047165</v>
      </c>
      <c r="E304" s="387">
        <f>IF(ValuesEntered,IF(ROW()-ROW(Amortization[[#Headers],[Interest]])=1,-IPMT(InterestRate/12,1,DurationOfLoan-ROWS($C$26:C304)+1,Amortization[[#This Row],[Opening Balance]]),IFERROR(-IPMT(InterestRate/12,1,Amortization[[#This Row],['# Remaining]],D305),0)),0)</f>
        <v>530.06424459790287</v>
      </c>
      <c r="F304" s="387">
        <f>IFERROR(IF(AND(ValuesEntered,Amortization[[#This Row],[Payment Date]]&lt;&gt;""),-PPMT(InterestRate/12,1,DurationOfLoan-ROWS($C$26:C304)+1,Amortization[[#This Row],[Opening Balance]]),""),0)</f>
        <v>1491.0854243642289</v>
      </c>
      <c r="G304" s="387">
        <f>IF(Amortization[[#This Row],[Payment Date]]="",0,PropertyTaxAmount)</f>
        <v>333.33333333333331</v>
      </c>
      <c r="H304" s="388">
        <f>IF(Amortization[[#This Row],[Payment Date]]="",0,Amortization[[#This Row],[Interest]]+Amortization[[#This Row],[Principle]]+Amortization[[#This Row],[Property Tax]])</f>
        <v>2354.4830022954652</v>
      </c>
      <c r="I304" s="389">
        <f>IF(Amortization[[#This Row],[Payment Date]]="",0,Amortization[[#This Row],[Opening Balance]]-Amortization[[#This Row],[Principle]])</f>
        <v>141350.46522610742</v>
      </c>
      <c r="J304" s="396">
        <f>IF(Amortization[[#This Row],[Closing Balance]]&gt;0,LastRow-ROW(),0)</f>
        <v>81</v>
      </c>
      <c r="K304" s="194"/>
    </row>
    <row r="305" spans="1:11">
      <c r="A305" s="192"/>
      <c r="B305" s="410">
        <f>ROWS($B$4:B283)</f>
        <v>280</v>
      </c>
      <c r="C305" s="384">
        <f>IF(ValuesEntered,IF(Amortization[[#This Row],[Payment Period]]&lt;=DurationOfLoan,IF(ROW()-ROW(Amortization[[#Headers],[Payment Date]])=1,LoanStart,IF(I304&gt;0,EDATE(C304,1),"")),""),"")</f>
        <v>51533</v>
      </c>
      <c r="D305" s="385">
        <f>IF(ROW()-ROW(Amortization[[#Headers],[Opening Balance]])=1,LoanAmount,IF(Amortization[[#This Row],[Payment Date]]="",0,INDEX(Amortization[], ROW()-26,8)))</f>
        <v>141350.46522610742</v>
      </c>
      <c r="E305" s="387">
        <f>IF(ValuesEntered,IF(ROW()-ROW(Amortization[[#Headers],[Interest]])=1,-IPMT(InterestRate/12,1,DurationOfLoan-ROWS($C$26:C305)+1,Amortization[[#This Row],[Opening Balance]]),IFERROR(-IPMT(InterestRate/12,1,Amortization[[#This Row],['# Remaining]],D306),0)),0)</f>
        <v>524.4517058677568</v>
      </c>
      <c r="F305" s="387">
        <f>IFERROR(IF(AND(ValuesEntered,Amortization[[#This Row],[Payment Date]]&lt;&gt;""),-PPMT(InterestRate/12,1,DurationOfLoan-ROWS($C$26:C305)+1,Amortization[[#This Row],[Opening Balance]]),""),0)</f>
        <v>1496.6769947055948</v>
      </c>
      <c r="G305" s="387">
        <f>IF(Amortization[[#This Row],[Payment Date]]="",0,PropertyTaxAmount)</f>
        <v>333.33333333333331</v>
      </c>
      <c r="H305" s="388">
        <f>IF(Amortization[[#This Row],[Payment Date]]="",0,Amortization[[#This Row],[Interest]]+Amortization[[#This Row],[Principle]]+Amortization[[#This Row],[Property Tax]])</f>
        <v>2354.4620339066851</v>
      </c>
      <c r="I305" s="389">
        <f>IF(Amortization[[#This Row],[Payment Date]]="",0,Amortization[[#This Row],[Opening Balance]]-Amortization[[#This Row],[Principle]])</f>
        <v>139853.78823140182</v>
      </c>
      <c r="J305" s="396">
        <f>IF(Amortization[[#This Row],[Closing Balance]]&gt;0,LastRow-ROW(),0)</f>
        <v>80</v>
      </c>
      <c r="K305" s="194"/>
    </row>
    <row r="306" spans="1:11">
      <c r="A306" s="192"/>
      <c r="B306" s="410">
        <f>ROWS($B$4:B284)</f>
        <v>281</v>
      </c>
      <c r="C306" s="384">
        <f>IF(ValuesEntered,IF(Amortization[[#This Row],[Payment Period]]&lt;=DurationOfLoan,IF(ROW()-ROW(Amortization[[#Headers],[Payment Date]])=1,LoanStart,IF(I305&gt;0,EDATE(C305,1),"")),""),"")</f>
        <v>51561</v>
      </c>
      <c r="D306" s="385">
        <f>IF(ROW()-ROW(Amortization[[#Headers],[Opening Balance]])=1,LoanAmount,IF(Amortization[[#This Row],[Payment Date]]="",0,INDEX(Amortization[], ROW()-26,8)))</f>
        <v>139853.78823140182</v>
      </c>
      <c r="E306" s="387">
        <f>IF(ValuesEntered,IF(ROW()-ROW(Amortization[[#Headers],[Interest]])=1,-IPMT(InterestRate/12,1,DurationOfLoan-ROWS($C$26:C306)+1,Amortization[[#This Row],[Opening Balance]]),IFERROR(-IPMT(InterestRate/12,1,Amortization[[#This Row],['# Remaining]],D307),0)),0)</f>
        <v>518.81812011737281</v>
      </c>
      <c r="F306" s="387">
        <f>IFERROR(IF(AND(ValuesEntered,Amortization[[#This Row],[Payment Date]]&lt;&gt;""),-PPMT(InterestRate/12,1,DurationOfLoan-ROWS($C$26:C306)+1,Amortization[[#This Row],[Opening Balance]]),""),0)</f>
        <v>1502.2895334357399</v>
      </c>
      <c r="G306" s="387">
        <f>IF(Amortization[[#This Row],[Payment Date]]="",0,PropertyTaxAmount)</f>
        <v>333.33333333333331</v>
      </c>
      <c r="H306" s="388">
        <f>IF(Amortization[[#This Row],[Payment Date]]="",0,Amortization[[#This Row],[Interest]]+Amortization[[#This Row],[Principle]]+Amortization[[#This Row],[Property Tax]])</f>
        <v>2354.4409868864464</v>
      </c>
      <c r="I306" s="389">
        <f>IF(Amortization[[#This Row],[Payment Date]]="",0,Amortization[[#This Row],[Opening Balance]]-Amortization[[#This Row],[Principle]])</f>
        <v>138351.49869796608</v>
      </c>
      <c r="J306" s="396">
        <f>IF(Amortization[[#This Row],[Closing Balance]]&gt;0,LastRow-ROW(),0)</f>
        <v>79</v>
      </c>
      <c r="K306" s="194"/>
    </row>
    <row r="307" spans="1:11">
      <c r="A307" s="192"/>
      <c r="B307" s="410">
        <f>ROWS($B$4:B285)</f>
        <v>282</v>
      </c>
      <c r="C307" s="384">
        <f>IF(ValuesEntered,IF(Amortization[[#This Row],[Payment Period]]&lt;=DurationOfLoan,IF(ROW()-ROW(Amortization[[#Headers],[Payment Date]])=1,LoanStart,IF(I306&gt;0,EDATE(C306,1),"")),""),"")</f>
        <v>51592</v>
      </c>
      <c r="D307" s="385">
        <f>IF(ROW()-ROW(Amortization[[#Headers],[Opening Balance]])=1,LoanAmount,IF(Amortization[[#This Row],[Payment Date]]="",0,INDEX(Amortization[], ROW()-26,8)))</f>
        <v>138351.49869796608</v>
      </c>
      <c r="E307" s="387">
        <f>IF(ValuesEntered,IF(ROW()-ROW(Amortization[[#Headers],[Interest]])=1,-IPMT(InterestRate/12,1,DurationOfLoan-ROWS($C$26:C307)+1,Amortization[[#This Row],[Opening Balance]]),IFERROR(-IPMT(InterestRate/12,1,Amortization[[#This Row],['# Remaining]],D308),0)),0)</f>
        <v>513.16340842042473</v>
      </c>
      <c r="F307" s="387">
        <f>IFERROR(IF(AND(ValuesEntered,Amortization[[#This Row],[Payment Date]]&lt;&gt;""),-PPMT(InterestRate/12,1,DurationOfLoan-ROWS($C$26:C307)+1,Amortization[[#This Row],[Opening Balance]]),""),0)</f>
        <v>1507.9231191861245</v>
      </c>
      <c r="G307" s="387">
        <f>IF(Amortization[[#This Row],[Payment Date]]="",0,PropertyTaxAmount)</f>
        <v>333.33333333333331</v>
      </c>
      <c r="H307" s="388">
        <f>IF(Amortization[[#This Row],[Payment Date]]="",0,Amortization[[#This Row],[Interest]]+Amortization[[#This Row],[Principle]]+Amortization[[#This Row],[Property Tax]])</f>
        <v>2354.4198609398827</v>
      </c>
      <c r="I307" s="389">
        <f>IF(Amortization[[#This Row],[Payment Date]]="",0,Amortization[[#This Row],[Opening Balance]]-Amortization[[#This Row],[Principle]])</f>
        <v>136843.57557877994</v>
      </c>
      <c r="J307" s="396">
        <f>IF(Amortization[[#This Row],[Closing Balance]]&gt;0,LastRow-ROW(),0)</f>
        <v>78</v>
      </c>
      <c r="K307" s="194"/>
    </row>
    <row r="308" spans="1:11">
      <c r="A308" s="192"/>
      <c r="B308" s="410">
        <f>ROWS($B$4:B286)</f>
        <v>283</v>
      </c>
      <c r="C308" s="384">
        <f>IF(ValuesEntered,IF(Amortization[[#This Row],[Payment Period]]&lt;=DurationOfLoan,IF(ROW()-ROW(Amortization[[#Headers],[Payment Date]])=1,LoanStart,IF(I307&gt;0,EDATE(C307,1),"")),""),"")</f>
        <v>51622</v>
      </c>
      <c r="D308" s="385">
        <f>IF(ROW()-ROW(Amortization[[#Headers],[Opening Balance]])=1,LoanAmount,IF(Amortization[[#This Row],[Payment Date]]="",0,INDEX(Amortization[], ROW()-26,8)))</f>
        <v>136843.57557877994</v>
      </c>
      <c r="E308" s="387">
        <f>IF(ValuesEntered,IF(ROW()-ROW(Amortization[[#Headers],[Interest]])=1,-IPMT(InterestRate/12,1,DurationOfLoan-ROWS($C$26:C308)+1,Amortization[[#This Row],[Opening Balance]]),IFERROR(-IPMT(InterestRate/12,1,Amortization[[#This Row],['# Remaining]],D309),0)),0)</f>
        <v>507.48749155461326</v>
      </c>
      <c r="F308" s="387">
        <f>IFERROR(IF(AND(ValuesEntered,Amortization[[#This Row],[Payment Date]]&lt;&gt;""),-PPMT(InterestRate/12,1,DurationOfLoan-ROWS($C$26:C308)+1,Amortization[[#This Row],[Opening Balance]]),""),0)</f>
        <v>1513.5778308830711</v>
      </c>
      <c r="G308" s="387">
        <f>IF(Amortization[[#This Row],[Payment Date]]="",0,PropertyTaxAmount)</f>
        <v>333.33333333333331</v>
      </c>
      <c r="H308" s="388">
        <f>IF(Amortization[[#This Row],[Payment Date]]="",0,Amortization[[#This Row],[Interest]]+Amortization[[#This Row],[Principle]]+Amortization[[#This Row],[Property Tax]])</f>
        <v>2354.3986557710177</v>
      </c>
      <c r="I308" s="389">
        <f>IF(Amortization[[#This Row],[Payment Date]]="",0,Amortization[[#This Row],[Opening Balance]]-Amortization[[#This Row],[Principle]])</f>
        <v>135329.99774789688</v>
      </c>
      <c r="J308" s="396">
        <f>IF(Amortization[[#This Row],[Closing Balance]]&gt;0,LastRow-ROW(),0)</f>
        <v>77</v>
      </c>
      <c r="K308" s="194"/>
    </row>
    <row r="309" spans="1:11">
      <c r="A309" s="192"/>
      <c r="B309" s="410">
        <f>ROWS($B$4:B287)</f>
        <v>284</v>
      </c>
      <c r="C309" s="384">
        <f>IF(ValuesEntered,IF(Amortization[[#This Row],[Payment Period]]&lt;=DurationOfLoan,IF(ROW()-ROW(Amortization[[#Headers],[Payment Date]])=1,LoanStart,IF(I308&gt;0,EDATE(C308,1),"")),""),"")</f>
        <v>51653</v>
      </c>
      <c r="D309" s="385">
        <f>IF(ROW()-ROW(Amortization[[#Headers],[Opening Balance]])=1,LoanAmount,IF(Amortization[[#This Row],[Payment Date]]="",0,INDEX(Amortization[], ROW()-26,8)))</f>
        <v>135329.99774789688</v>
      </c>
      <c r="E309" s="387">
        <f>IF(ValuesEntered,IF(ROW()-ROW(Amortization[[#Headers],[Interest]])=1,-IPMT(InterestRate/12,1,DurationOfLoan-ROWS($C$26:C309)+1,Amortization[[#This Row],[Opening Balance]]),IFERROR(-IPMT(InterestRate/12,1,Amortization[[#This Row],['# Remaining]],D310),0)),0)</f>
        <v>501.79029000055499</v>
      </c>
      <c r="F309" s="387">
        <f>IFERROR(IF(AND(ValuesEntered,Amortization[[#This Row],[Payment Date]]&lt;&gt;""),-PPMT(InterestRate/12,1,DurationOfLoan-ROWS($C$26:C309)+1,Amortization[[#This Row],[Opening Balance]]),""),0)</f>
        <v>1519.2537477488809</v>
      </c>
      <c r="G309" s="387">
        <f>IF(Amortization[[#This Row],[Payment Date]]="",0,PropertyTaxAmount)</f>
        <v>333.33333333333331</v>
      </c>
      <c r="H309" s="388">
        <f>IF(Amortization[[#This Row],[Payment Date]]="",0,Amortization[[#This Row],[Interest]]+Amortization[[#This Row],[Principle]]+Amortization[[#This Row],[Property Tax]])</f>
        <v>2354.3773710827691</v>
      </c>
      <c r="I309" s="389">
        <f>IF(Amortization[[#This Row],[Payment Date]]="",0,Amortization[[#This Row],[Opening Balance]]-Amortization[[#This Row],[Principle]])</f>
        <v>133810.744000148</v>
      </c>
      <c r="J309" s="396">
        <f>IF(Amortization[[#This Row],[Closing Balance]]&gt;0,LastRow-ROW(),0)</f>
        <v>76</v>
      </c>
      <c r="K309" s="194"/>
    </row>
    <row r="310" spans="1:11">
      <c r="A310" s="192"/>
      <c r="B310" s="410">
        <f>ROWS($B$4:B288)</f>
        <v>285</v>
      </c>
      <c r="C310" s="384">
        <f>IF(ValuesEntered,IF(Amortization[[#This Row],[Payment Period]]&lt;=DurationOfLoan,IF(ROW()-ROW(Amortization[[#Headers],[Payment Date]])=1,LoanStart,IF(I309&gt;0,EDATE(C309,1),"")),""),"")</f>
        <v>51683</v>
      </c>
      <c r="D310" s="385">
        <f>IF(ROW()-ROW(Amortization[[#Headers],[Opening Balance]])=1,LoanAmount,IF(Amortization[[#This Row],[Payment Date]]="",0,INDEX(Amortization[], ROW()-26,8)))</f>
        <v>133810.744000148</v>
      </c>
      <c r="E310" s="387">
        <f>IF(ValuesEntered,IF(ROW()-ROW(Amortization[[#Headers],[Interest]])=1,-IPMT(InterestRate/12,1,DurationOfLoan-ROWS($C$26:C310)+1,Amortization[[#This Row],[Opening Balance]]),IFERROR(-IPMT(InterestRate/12,1,Amortization[[#This Row],['# Remaining]],D311),0)),0)</f>
        <v>496.07172394066896</v>
      </c>
      <c r="F310" s="387">
        <f>IFERROR(IF(AND(ValuesEntered,Amortization[[#This Row],[Payment Date]]&lt;&gt;""),-PPMT(InterestRate/12,1,DurationOfLoan-ROWS($C$26:C310)+1,Amortization[[#This Row],[Opening Balance]]),""),0)</f>
        <v>1524.9509493029393</v>
      </c>
      <c r="G310" s="387">
        <f>IF(Amortization[[#This Row],[Payment Date]]="",0,PropertyTaxAmount)</f>
        <v>333.33333333333331</v>
      </c>
      <c r="H310" s="388">
        <f>IF(Amortization[[#This Row],[Payment Date]]="",0,Amortization[[#This Row],[Interest]]+Amortization[[#This Row],[Principle]]+Amortization[[#This Row],[Property Tax]])</f>
        <v>2354.3560065769416</v>
      </c>
      <c r="I310" s="389">
        <f>IF(Amortization[[#This Row],[Payment Date]]="",0,Amortization[[#This Row],[Opening Balance]]-Amortization[[#This Row],[Principle]])</f>
        <v>132285.79305084507</v>
      </c>
      <c r="J310" s="396">
        <f>IF(Amortization[[#This Row],[Closing Balance]]&gt;0,LastRow-ROW(),0)</f>
        <v>75</v>
      </c>
      <c r="K310" s="194"/>
    </row>
    <row r="311" spans="1:11">
      <c r="A311" s="192"/>
      <c r="B311" s="410">
        <f>ROWS($B$4:B289)</f>
        <v>286</v>
      </c>
      <c r="C311" s="384">
        <f>IF(ValuesEntered,IF(Amortization[[#This Row],[Payment Period]]&lt;=DurationOfLoan,IF(ROW()-ROW(Amortization[[#Headers],[Payment Date]])=1,LoanStart,IF(I310&gt;0,EDATE(C310,1),"")),""),"")</f>
        <v>51714</v>
      </c>
      <c r="D311" s="385">
        <f>IF(ROW()-ROW(Amortization[[#Headers],[Opening Balance]])=1,LoanAmount,IF(Amortization[[#This Row],[Payment Date]]="",0,INDEX(Amortization[], ROW()-26,8)))</f>
        <v>132285.79305084507</v>
      </c>
      <c r="E311" s="387">
        <f>IF(ValuesEntered,IF(ROW()-ROW(Amortization[[#Headers],[Interest]])=1,-IPMT(InterestRate/12,1,DurationOfLoan-ROWS($C$26:C311)+1,Amortization[[#This Row],[Opening Balance]]),IFERROR(-IPMT(InterestRate/12,1,Amortization[[#This Row],['# Remaining]],D312),0)),0)</f>
        <v>490.33171325805841</v>
      </c>
      <c r="F311" s="387">
        <f>IFERROR(IF(AND(ValuesEntered,Amortization[[#This Row],[Payment Date]]&lt;&gt;""),-PPMT(InterestRate/12,1,DurationOfLoan-ROWS($C$26:C311)+1,Amortization[[#This Row],[Opening Balance]]),""),0)</f>
        <v>1530.6695153628257</v>
      </c>
      <c r="G311" s="387">
        <f>IF(Amortization[[#This Row],[Payment Date]]="",0,PropertyTaxAmount)</f>
        <v>333.33333333333331</v>
      </c>
      <c r="H311" s="388">
        <f>IF(Amortization[[#This Row],[Payment Date]]="",0,Amortization[[#This Row],[Interest]]+Amortization[[#This Row],[Principle]]+Amortization[[#This Row],[Property Tax]])</f>
        <v>2354.3345619542174</v>
      </c>
      <c r="I311" s="389">
        <f>IF(Amortization[[#This Row],[Payment Date]]="",0,Amortization[[#This Row],[Opening Balance]]-Amortization[[#This Row],[Principle]])</f>
        <v>130755.12353548224</v>
      </c>
      <c r="J311" s="396">
        <f>IF(Amortization[[#This Row],[Closing Balance]]&gt;0,LastRow-ROW(),0)</f>
        <v>74</v>
      </c>
      <c r="K311" s="194"/>
    </row>
    <row r="312" spans="1:11">
      <c r="A312" s="192"/>
      <c r="B312" s="410">
        <f>ROWS($B$4:B290)</f>
        <v>287</v>
      </c>
      <c r="C312" s="384">
        <f>IF(ValuesEntered,IF(Amortization[[#This Row],[Payment Period]]&lt;=DurationOfLoan,IF(ROW()-ROW(Amortization[[#Headers],[Payment Date]])=1,LoanStart,IF(I311&gt;0,EDATE(C311,1),"")),""),"")</f>
        <v>51745</v>
      </c>
      <c r="D312" s="385">
        <f>IF(ROW()-ROW(Amortization[[#Headers],[Opening Balance]])=1,LoanAmount,IF(Amortization[[#This Row],[Payment Date]]="",0,INDEX(Amortization[], ROW()-26,8)))</f>
        <v>130755.12353548224</v>
      </c>
      <c r="E312" s="387">
        <f>IF(ValuesEntered,IF(ROW()-ROW(Amortization[[#Headers],[Interest]])=1,-IPMT(InterestRate/12,1,DurationOfLoan-ROWS($C$26:C312)+1,Amortization[[#This Row],[Opening Balance]]),IFERROR(-IPMT(InterestRate/12,1,Amortization[[#This Row],['# Remaining]],D313),0)),0)</f>
        <v>484.57017753538798</v>
      </c>
      <c r="F312" s="387">
        <f>IFERROR(IF(AND(ValuesEntered,Amortization[[#This Row],[Payment Date]]&lt;&gt;""),-PPMT(InterestRate/12,1,DurationOfLoan-ROWS($C$26:C312)+1,Amortization[[#This Row],[Opening Balance]]),""),0)</f>
        <v>1536.4095260454355</v>
      </c>
      <c r="G312" s="387">
        <f>IF(Amortization[[#This Row],[Payment Date]]="",0,PropertyTaxAmount)</f>
        <v>333.33333333333331</v>
      </c>
      <c r="H312" s="388">
        <f>IF(Amortization[[#This Row],[Payment Date]]="",0,Amortization[[#This Row],[Interest]]+Amortization[[#This Row],[Principle]]+Amortization[[#This Row],[Property Tax]])</f>
        <v>2354.3130369141568</v>
      </c>
      <c r="I312" s="389">
        <f>IF(Amortization[[#This Row],[Payment Date]]="",0,Amortization[[#This Row],[Opening Balance]]-Amortization[[#This Row],[Principle]])</f>
        <v>129218.71400943681</v>
      </c>
      <c r="J312" s="396">
        <f>IF(Amortization[[#This Row],[Closing Balance]]&gt;0,LastRow-ROW(),0)</f>
        <v>73</v>
      </c>
      <c r="K312" s="194"/>
    </row>
    <row r="313" spans="1:11">
      <c r="A313" s="192"/>
      <c r="B313" s="410">
        <f>ROWS($B$4:B291)</f>
        <v>288</v>
      </c>
      <c r="C313" s="384">
        <f>IF(ValuesEntered,IF(Amortization[[#This Row],[Payment Period]]&lt;=DurationOfLoan,IF(ROW()-ROW(Amortization[[#Headers],[Payment Date]])=1,LoanStart,IF(I312&gt;0,EDATE(C312,1),"")),""),"")</f>
        <v>51775</v>
      </c>
      <c r="D313" s="385">
        <f>IF(ROW()-ROW(Amortization[[#Headers],[Opening Balance]])=1,LoanAmount,IF(Amortization[[#This Row],[Payment Date]]="",0,INDEX(Amortization[], ROW()-26,8)))</f>
        <v>129218.71400943681</v>
      </c>
      <c r="E313" s="387">
        <f>IF(ValuesEntered,IF(ROW()-ROW(Amortization[[#Headers],[Interest]])=1,-IPMT(InterestRate/12,1,DurationOfLoan-ROWS($C$26:C313)+1,Amortization[[#This Row],[Opening Balance]]),IFERROR(-IPMT(InterestRate/12,1,Amortization[[#This Row],['# Remaining]],D314),0)),0)</f>
        <v>478.78703605375762</v>
      </c>
      <c r="F313" s="387">
        <f>IFERROR(IF(AND(ValuesEntered,Amortization[[#This Row],[Payment Date]]&lt;&gt;""),-PPMT(InterestRate/12,1,DurationOfLoan-ROWS($C$26:C313)+1,Amortization[[#This Row],[Opening Balance]]),""),0)</f>
        <v>1542.1710617681056</v>
      </c>
      <c r="G313" s="387">
        <f>IF(Amortization[[#This Row],[Payment Date]]="",0,PropertyTaxAmount)</f>
        <v>333.33333333333331</v>
      </c>
      <c r="H313" s="388">
        <f>IF(Amortization[[#This Row],[Payment Date]]="",0,Amortization[[#This Row],[Interest]]+Amortization[[#This Row],[Principle]]+Amortization[[#This Row],[Property Tax]])</f>
        <v>2354.2914311551967</v>
      </c>
      <c r="I313" s="389">
        <f>IF(Amortization[[#This Row],[Payment Date]]="",0,Amortization[[#This Row],[Opening Balance]]-Amortization[[#This Row],[Principle]])</f>
        <v>127676.5429476687</v>
      </c>
      <c r="J313" s="396">
        <f>IF(Amortization[[#This Row],[Closing Balance]]&gt;0,LastRow-ROW(),0)</f>
        <v>72</v>
      </c>
      <c r="K313" s="194"/>
    </row>
    <row r="314" spans="1:11">
      <c r="A314" s="192"/>
      <c r="B314" s="410">
        <f>ROWS($B$4:B292)</f>
        <v>289</v>
      </c>
      <c r="C314" s="384">
        <f>IF(ValuesEntered,IF(Amortization[[#This Row],[Payment Period]]&lt;=DurationOfLoan,IF(ROW()-ROW(Amortization[[#Headers],[Payment Date]])=1,LoanStart,IF(I313&gt;0,EDATE(C313,1),"")),""),"")</f>
        <v>51806</v>
      </c>
      <c r="D314" s="385">
        <f>IF(ROW()-ROW(Amortization[[#Headers],[Opening Balance]])=1,LoanAmount,IF(Amortization[[#This Row],[Payment Date]]="",0,INDEX(Amortization[], ROW()-26,8)))</f>
        <v>127676.5429476687</v>
      </c>
      <c r="E314" s="387">
        <f>IF(ValuesEntered,IF(ROW()-ROW(Amortization[[#Headers],[Interest]])=1,-IPMT(InterestRate/12,1,DurationOfLoan-ROWS($C$26:C314)+1,Amortization[[#This Row],[Opening Balance]]),IFERROR(-IPMT(InterestRate/12,1,Amortization[[#This Row],['# Remaining]],D315),0)),0)</f>
        <v>472.98220779157106</v>
      </c>
      <c r="F314" s="387">
        <f>IFERROR(IF(AND(ValuesEntered,Amortization[[#This Row],[Payment Date]]&lt;&gt;""),-PPMT(InterestRate/12,1,DurationOfLoan-ROWS($C$26:C314)+1,Amortization[[#This Row],[Opening Balance]]),""),0)</f>
        <v>1547.954203249735</v>
      </c>
      <c r="G314" s="387">
        <f>IF(Amortization[[#This Row],[Payment Date]]="",0,PropertyTaxAmount)</f>
        <v>333.33333333333331</v>
      </c>
      <c r="H314" s="388">
        <f>IF(Amortization[[#This Row],[Payment Date]]="",0,Amortization[[#This Row],[Interest]]+Amortization[[#This Row],[Principle]]+Amortization[[#This Row],[Property Tax]])</f>
        <v>2354.2697443746392</v>
      </c>
      <c r="I314" s="389">
        <f>IF(Amortization[[#This Row],[Payment Date]]="",0,Amortization[[#This Row],[Opening Balance]]-Amortization[[#This Row],[Principle]])</f>
        <v>126128.58874441896</v>
      </c>
      <c r="J314" s="396">
        <f>IF(Amortization[[#This Row],[Closing Balance]]&gt;0,LastRow-ROW(),0)</f>
        <v>71</v>
      </c>
      <c r="K314" s="194"/>
    </row>
    <row r="315" spans="1:11">
      <c r="A315" s="192"/>
      <c r="B315" s="410">
        <f>ROWS($B$4:B293)</f>
        <v>290</v>
      </c>
      <c r="C315" s="384">
        <f>IF(ValuesEntered,IF(Amortization[[#This Row],[Payment Period]]&lt;=DurationOfLoan,IF(ROW()-ROW(Amortization[[#Headers],[Payment Date]])=1,LoanStart,IF(I314&gt;0,EDATE(C314,1),"")),""),"")</f>
        <v>51836</v>
      </c>
      <c r="D315" s="385">
        <f>IF(ROW()-ROW(Amortization[[#Headers],[Opening Balance]])=1,LoanAmount,IF(Amortization[[#This Row],[Payment Date]]="",0,INDEX(Amortization[], ROW()-26,8)))</f>
        <v>126128.58874441896</v>
      </c>
      <c r="E315" s="387">
        <f>IF(ValuesEntered,IF(ROW()-ROW(Amortization[[#Headers],[Interest]])=1,-IPMT(InterestRate/12,1,DurationOfLoan-ROWS($C$26:C315)+1,Amortization[[#This Row],[Opening Balance]]),IFERROR(-IPMT(InterestRate/12,1,Amortization[[#This Row],['# Remaining]],D316),0)),0)</f>
        <v>467.15561142340141</v>
      </c>
      <c r="F315" s="387">
        <f>IFERROR(IF(AND(ValuesEntered,Amortization[[#This Row],[Payment Date]]&lt;&gt;""),-PPMT(InterestRate/12,1,DurationOfLoan-ROWS($C$26:C315)+1,Amortization[[#This Row],[Opening Balance]]),""),0)</f>
        <v>1553.7590315119221</v>
      </c>
      <c r="G315" s="387">
        <f>IF(Amortization[[#This Row],[Payment Date]]="",0,PropertyTaxAmount)</f>
        <v>333.33333333333331</v>
      </c>
      <c r="H315" s="388">
        <f>IF(Amortization[[#This Row],[Payment Date]]="",0,Amortization[[#This Row],[Interest]]+Amortization[[#This Row],[Principle]]+Amortization[[#This Row],[Property Tax]])</f>
        <v>2354.2479762686571</v>
      </c>
      <c r="I315" s="389">
        <f>IF(Amortization[[#This Row],[Payment Date]]="",0,Amortization[[#This Row],[Opening Balance]]-Amortization[[#This Row],[Principle]])</f>
        <v>124574.82971290704</v>
      </c>
      <c r="J315" s="396">
        <f>IF(Amortization[[#This Row],[Closing Balance]]&gt;0,LastRow-ROW(),0)</f>
        <v>70</v>
      </c>
      <c r="K315" s="194"/>
    </row>
    <row r="316" spans="1:11">
      <c r="A316" s="192"/>
      <c r="B316" s="410">
        <f>ROWS($B$4:B294)</f>
        <v>291</v>
      </c>
      <c r="C316" s="384">
        <f>IF(ValuesEntered,IF(Amortization[[#This Row],[Payment Period]]&lt;=DurationOfLoan,IF(ROW()-ROW(Amortization[[#Headers],[Payment Date]])=1,LoanStart,IF(I315&gt;0,EDATE(C315,1),"")),""),"")</f>
        <v>51867</v>
      </c>
      <c r="D316" s="385">
        <f>IF(ROW()-ROW(Amortization[[#Headers],[Opening Balance]])=1,LoanAmount,IF(Amortization[[#This Row],[Payment Date]]="",0,INDEX(Amortization[], ROW()-26,8)))</f>
        <v>124574.82971290704</v>
      </c>
      <c r="E316" s="387">
        <f>IF(ValuesEntered,IF(ROW()-ROW(Amortization[[#Headers],[Interest]])=1,-IPMT(InterestRate/12,1,DurationOfLoan-ROWS($C$26:C316)+1,Amortization[[#This Row],[Opening Balance]]),IFERROR(-IPMT(InterestRate/12,1,Amortization[[#This Row],['# Remaining]],D317),0)),0)</f>
        <v>461.30716531885105</v>
      </c>
      <c r="F316" s="387">
        <f>IFERROR(IF(AND(ValuesEntered,Amortization[[#This Row],[Payment Date]]&lt;&gt;""),-PPMT(InterestRate/12,1,DurationOfLoan-ROWS($C$26:C316)+1,Amortization[[#This Row],[Opening Balance]]),""),0)</f>
        <v>1559.5856278800902</v>
      </c>
      <c r="G316" s="387">
        <f>IF(Amortization[[#This Row],[Payment Date]]="",0,PropertyTaxAmount)</f>
        <v>333.33333333333331</v>
      </c>
      <c r="H316" s="388">
        <f>IF(Amortization[[#This Row],[Payment Date]]="",0,Amortization[[#This Row],[Interest]]+Amortization[[#This Row],[Principle]]+Amortization[[#This Row],[Property Tax]])</f>
        <v>2354.2261265322745</v>
      </c>
      <c r="I316" s="389">
        <f>IF(Amortization[[#This Row],[Payment Date]]="",0,Amortization[[#This Row],[Opening Balance]]-Amortization[[#This Row],[Principle]])</f>
        <v>123015.24408502695</v>
      </c>
      <c r="J316" s="396">
        <f>IF(Amortization[[#This Row],[Closing Balance]]&gt;0,LastRow-ROW(),0)</f>
        <v>69</v>
      </c>
      <c r="K316" s="194"/>
    </row>
    <row r="317" spans="1:11">
      <c r="A317" s="192"/>
      <c r="B317" s="410">
        <f>ROWS($B$4:B295)</f>
        <v>292</v>
      </c>
      <c r="C317" s="384">
        <f>IF(ValuesEntered,IF(Amortization[[#This Row],[Payment Period]]&lt;=DurationOfLoan,IF(ROW()-ROW(Amortization[[#Headers],[Payment Date]])=1,LoanStart,IF(I316&gt;0,EDATE(C316,1),"")),""),"")</f>
        <v>51898</v>
      </c>
      <c r="D317" s="385">
        <f>IF(ROW()-ROW(Amortization[[#Headers],[Opening Balance]])=1,LoanAmount,IF(Amortization[[#This Row],[Payment Date]]="",0,INDEX(Amortization[], ROW()-26,8)))</f>
        <v>123015.24408502695</v>
      </c>
      <c r="E317" s="387">
        <f>IF(ValuesEntered,IF(ROW()-ROW(Amortization[[#Headers],[Interest]])=1,-IPMT(InterestRate/12,1,DurationOfLoan-ROWS($C$26:C317)+1,Amortization[[#This Row],[Opening Balance]]),IFERROR(-IPMT(InterestRate/12,1,Amortization[[#This Row],['# Remaining]],D318),0)),0)</f>
        <v>455.43678754140865</v>
      </c>
      <c r="F317" s="387">
        <f>IFERROR(IF(AND(ValuesEntered,Amortization[[#This Row],[Payment Date]]&lt;&gt;""),-PPMT(InterestRate/12,1,DurationOfLoan-ROWS($C$26:C317)+1,Amortization[[#This Row],[Opening Balance]]),""),0)</f>
        <v>1565.4340739846402</v>
      </c>
      <c r="G317" s="387">
        <f>IF(Amortization[[#This Row],[Payment Date]]="",0,PropertyTaxAmount)</f>
        <v>333.33333333333331</v>
      </c>
      <c r="H317" s="388">
        <f>IF(Amortization[[#This Row],[Payment Date]]="",0,Amortization[[#This Row],[Interest]]+Amortization[[#This Row],[Principle]]+Amortization[[#This Row],[Property Tax]])</f>
        <v>2354.2041948593824</v>
      </c>
      <c r="I317" s="389">
        <f>IF(Amortization[[#This Row],[Payment Date]]="",0,Amortization[[#This Row],[Opening Balance]]-Amortization[[#This Row],[Principle]])</f>
        <v>121449.81001104231</v>
      </c>
      <c r="J317" s="396">
        <f>IF(Amortization[[#This Row],[Closing Balance]]&gt;0,LastRow-ROW(),0)</f>
        <v>68</v>
      </c>
      <c r="K317" s="194"/>
    </row>
    <row r="318" spans="1:11">
      <c r="A318" s="192"/>
      <c r="B318" s="410">
        <f>ROWS($B$4:B296)</f>
        <v>293</v>
      </c>
      <c r="C318" s="384">
        <f>IF(ValuesEntered,IF(Amortization[[#This Row],[Payment Period]]&lt;=DurationOfLoan,IF(ROW()-ROW(Amortization[[#Headers],[Payment Date]])=1,LoanStart,IF(I317&gt;0,EDATE(C317,1),"")),""),"")</f>
        <v>51926</v>
      </c>
      <c r="D318" s="385">
        <f>IF(ROW()-ROW(Amortization[[#Headers],[Opening Balance]])=1,LoanAmount,IF(Amortization[[#This Row],[Payment Date]]="",0,INDEX(Amortization[], ROW()-26,8)))</f>
        <v>121449.81001104231</v>
      </c>
      <c r="E318" s="387">
        <f>IF(ValuesEntered,IF(ROW()-ROW(Amortization[[#Headers],[Interest]])=1,-IPMT(InterestRate/12,1,DurationOfLoan-ROWS($C$26:C318)+1,Amortization[[#This Row],[Opening Balance]]),IFERROR(-IPMT(InterestRate/12,1,Amortization[[#This Row],['# Remaining]],D319),0)),0)</f>
        <v>449.54439584730085</v>
      </c>
      <c r="F318" s="387">
        <f>IFERROR(IF(AND(ValuesEntered,Amortization[[#This Row],[Payment Date]]&lt;&gt;""),-PPMT(InterestRate/12,1,DurationOfLoan-ROWS($C$26:C318)+1,Amortization[[#This Row],[Opening Balance]]),""),0)</f>
        <v>1571.3044517620824</v>
      </c>
      <c r="G318" s="387">
        <f>IF(Amortization[[#This Row],[Payment Date]]="",0,PropertyTaxAmount)</f>
        <v>333.33333333333331</v>
      </c>
      <c r="H318" s="388">
        <f>IF(Amortization[[#This Row],[Payment Date]]="",0,Amortization[[#This Row],[Interest]]+Amortization[[#This Row],[Principle]]+Amortization[[#This Row],[Property Tax]])</f>
        <v>2354.1821809427165</v>
      </c>
      <c r="I318" s="389">
        <f>IF(Amortization[[#This Row],[Payment Date]]="",0,Amortization[[#This Row],[Opening Balance]]-Amortization[[#This Row],[Principle]])</f>
        <v>119878.50555928022</v>
      </c>
      <c r="J318" s="396">
        <f>IF(Amortization[[#This Row],[Closing Balance]]&gt;0,LastRow-ROW(),0)</f>
        <v>67</v>
      </c>
      <c r="K318" s="194"/>
    </row>
    <row r="319" spans="1:11">
      <c r="A319" s="192"/>
      <c r="B319" s="410">
        <f>ROWS($B$4:B297)</f>
        <v>294</v>
      </c>
      <c r="C319" s="384">
        <f>IF(ValuesEntered,IF(Amortization[[#This Row],[Payment Period]]&lt;=DurationOfLoan,IF(ROW()-ROW(Amortization[[#Headers],[Payment Date]])=1,LoanStart,IF(I318&gt;0,EDATE(C318,1),"")),""),"")</f>
        <v>51957</v>
      </c>
      <c r="D319" s="385">
        <f>IF(ROW()-ROW(Amortization[[#Headers],[Opening Balance]])=1,LoanAmount,IF(Amortization[[#This Row],[Payment Date]]="",0,INDEX(Amortization[], ROW()-26,8)))</f>
        <v>119878.50555928022</v>
      </c>
      <c r="E319" s="387">
        <f>IF(ValuesEntered,IF(ROW()-ROW(Amortization[[#Headers],[Interest]])=1,-IPMT(InterestRate/12,1,DurationOfLoan-ROWS($C$26:C319)+1,Amortization[[#This Row],[Opening Balance]]),IFERROR(-IPMT(InterestRate/12,1,Amortization[[#This Row],['# Remaining]],D320),0)),0)</f>
        <v>443.62990768434014</v>
      </c>
      <c r="F319" s="387">
        <f>IFERROR(IF(AND(ValuesEntered,Amortization[[#This Row],[Payment Date]]&lt;&gt;""),-PPMT(InterestRate/12,1,DurationOfLoan-ROWS($C$26:C319)+1,Amortization[[#This Row],[Opening Balance]]),""),0)</f>
        <v>1577.1968434561895</v>
      </c>
      <c r="G319" s="387">
        <f>IF(Amortization[[#This Row],[Payment Date]]="",0,PropertyTaxAmount)</f>
        <v>333.33333333333331</v>
      </c>
      <c r="H319" s="388">
        <f>IF(Amortization[[#This Row],[Payment Date]]="",0,Amortization[[#This Row],[Interest]]+Amortization[[#This Row],[Principle]]+Amortization[[#This Row],[Property Tax]])</f>
        <v>2354.1600844738632</v>
      </c>
      <c r="I319" s="389">
        <f>IF(Amortization[[#This Row],[Payment Date]]="",0,Amortization[[#This Row],[Opening Balance]]-Amortization[[#This Row],[Principle]])</f>
        <v>118301.30871582404</v>
      </c>
      <c r="J319" s="396">
        <f>IF(Amortization[[#This Row],[Closing Balance]]&gt;0,LastRow-ROW(),0)</f>
        <v>66</v>
      </c>
      <c r="K319" s="194"/>
    </row>
    <row r="320" spans="1:11">
      <c r="A320" s="192"/>
      <c r="B320" s="410">
        <f>ROWS($B$4:B298)</f>
        <v>295</v>
      </c>
      <c r="C320" s="384">
        <f>IF(ValuesEntered,IF(Amortization[[#This Row],[Payment Period]]&lt;=DurationOfLoan,IF(ROW()-ROW(Amortization[[#Headers],[Payment Date]])=1,LoanStart,IF(I319&gt;0,EDATE(C319,1),"")),""),"")</f>
        <v>51987</v>
      </c>
      <c r="D320" s="385">
        <f>IF(ROW()-ROW(Amortization[[#Headers],[Opening Balance]])=1,LoanAmount,IF(Amortization[[#This Row],[Payment Date]]="",0,INDEX(Amortization[], ROW()-26,8)))</f>
        <v>118301.30871582404</v>
      </c>
      <c r="E320" s="387">
        <f>IF(ValuesEntered,IF(ROW()-ROW(Amortization[[#Headers],[Interest]])=1,-IPMT(InterestRate/12,1,DurationOfLoan-ROWS($C$26:C320)+1,Amortization[[#This Row],[Opening Balance]]),IFERROR(-IPMT(InterestRate/12,1,Amortization[[#This Row],['# Remaining]],D321),0)),0)</f>
        <v>437.69324019076834</v>
      </c>
      <c r="F320" s="387">
        <f>IFERROR(IF(AND(ValuesEntered,Amortization[[#This Row],[Payment Date]]&lt;&gt;""),-PPMT(InterestRate/12,1,DurationOfLoan-ROWS($C$26:C320)+1,Amortization[[#This Row],[Opening Balance]]),""),0)</f>
        <v>1583.111331619149</v>
      </c>
      <c r="G320" s="387">
        <f>IF(Amortization[[#This Row],[Payment Date]]="",0,PropertyTaxAmount)</f>
        <v>333.33333333333331</v>
      </c>
      <c r="H320" s="388">
        <f>IF(Amortization[[#This Row],[Payment Date]]="",0,Amortization[[#This Row],[Interest]]+Amortization[[#This Row],[Principle]]+Amortization[[#This Row],[Property Tax]])</f>
        <v>2354.1379051432509</v>
      </c>
      <c r="I320" s="389">
        <f>IF(Amortization[[#This Row],[Payment Date]]="",0,Amortization[[#This Row],[Opening Balance]]-Amortization[[#This Row],[Principle]])</f>
        <v>116718.19738420489</v>
      </c>
      <c r="J320" s="396">
        <f>IF(Amortization[[#This Row],[Closing Balance]]&gt;0,LastRow-ROW(),0)</f>
        <v>65</v>
      </c>
      <c r="K320" s="194"/>
    </row>
    <row r="321" spans="1:11">
      <c r="A321" s="192"/>
      <c r="B321" s="410">
        <f>ROWS($B$4:B299)</f>
        <v>296</v>
      </c>
      <c r="C321" s="384">
        <f>IF(ValuesEntered,IF(Amortization[[#This Row],[Payment Period]]&lt;=DurationOfLoan,IF(ROW()-ROW(Amortization[[#Headers],[Payment Date]])=1,LoanStart,IF(I320&gt;0,EDATE(C320,1),"")),""),"")</f>
        <v>52018</v>
      </c>
      <c r="D321" s="385">
        <f>IF(ROW()-ROW(Amortization[[#Headers],[Opening Balance]])=1,LoanAmount,IF(Amortization[[#This Row],[Payment Date]]="",0,INDEX(Amortization[], ROW()-26,8)))</f>
        <v>116718.19738420489</v>
      </c>
      <c r="E321" s="387">
        <f>IF(ValuesEntered,IF(ROW()-ROW(Amortization[[#Headers],[Interest]])=1,-IPMT(InterestRate/12,1,DurationOfLoan-ROWS($C$26:C321)+1,Amortization[[#This Row],[Opening Balance]]),IFERROR(-IPMT(InterestRate/12,1,Amortization[[#This Row],['# Remaining]],D322),0)),0)</f>
        <v>431.7343101940956</v>
      </c>
      <c r="F321" s="387">
        <f>IFERROR(IF(AND(ValuesEntered,Amortization[[#This Row],[Payment Date]]&lt;&gt;""),-PPMT(InterestRate/12,1,DurationOfLoan-ROWS($C$26:C321)+1,Amortization[[#This Row],[Opening Balance]]),""),0)</f>
        <v>1589.0479991127202</v>
      </c>
      <c r="G321" s="387">
        <f>IF(Amortization[[#This Row],[Payment Date]]="",0,PropertyTaxAmount)</f>
        <v>333.33333333333331</v>
      </c>
      <c r="H321" s="388">
        <f>IF(Amortization[[#This Row],[Payment Date]]="",0,Amortization[[#This Row],[Interest]]+Amortization[[#This Row],[Principle]]+Amortization[[#This Row],[Property Tax]])</f>
        <v>2354.115642640149</v>
      </c>
      <c r="I321" s="389">
        <f>IF(Amortization[[#This Row],[Payment Date]]="",0,Amortization[[#This Row],[Opening Balance]]-Amortization[[#This Row],[Principle]])</f>
        <v>115129.14938509217</v>
      </c>
      <c r="J321" s="396">
        <f>IF(Amortization[[#This Row],[Closing Balance]]&gt;0,LastRow-ROW(),0)</f>
        <v>64</v>
      </c>
      <c r="K321" s="194"/>
    </row>
    <row r="322" spans="1:11">
      <c r="A322" s="192"/>
      <c r="B322" s="410">
        <f>ROWS($B$4:B300)</f>
        <v>297</v>
      </c>
      <c r="C322" s="384">
        <f>IF(ValuesEntered,IF(Amortization[[#This Row],[Payment Period]]&lt;=DurationOfLoan,IF(ROW()-ROW(Amortization[[#Headers],[Payment Date]])=1,LoanStart,IF(I321&gt;0,EDATE(C321,1),"")),""),"")</f>
        <v>52048</v>
      </c>
      <c r="D322" s="385">
        <f>IF(ROW()-ROW(Amortization[[#Headers],[Opening Balance]])=1,LoanAmount,IF(Amortization[[#This Row],[Payment Date]]="",0,INDEX(Amortization[], ROW()-26,8)))</f>
        <v>115129.14938509217</v>
      </c>
      <c r="E322" s="387">
        <f>IF(ValuesEntered,IF(ROW()-ROW(Amortization[[#Headers],[Interest]])=1,-IPMT(InterestRate/12,1,DurationOfLoan-ROWS($C$26:C322)+1,Amortization[[#This Row],[Opening Balance]]),IFERROR(-IPMT(InterestRate/12,1,Amortization[[#This Row],['# Remaining]],D323),0)),0)</f>
        <v>425.75303420993538</v>
      </c>
      <c r="F322" s="387">
        <f>IFERROR(IF(AND(ValuesEntered,Amortization[[#This Row],[Payment Date]]&lt;&gt;""),-PPMT(InterestRate/12,1,DurationOfLoan-ROWS($C$26:C322)+1,Amortization[[#This Row],[Opening Balance]]),""),0)</f>
        <v>1595.006929109393</v>
      </c>
      <c r="G322" s="387">
        <f>IF(Amortization[[#This Row],[Payment Date]]="",0,PropertyTaxAmount)</f>
        <v>333.33333333333331</v>
      </c>
      <c r="H322" s="388">
        <f>IF(Amortization[[#This Row],[Payment Date]]="",0,Amortization[[#This Row],[Interest]]+Amortization[[#This Row],[Principle]]+Amortization[[#This Row],[Property Tax]])</f>
        <v>2354.0932966526616</v>
      </c>
      <c r="I322" s="389">
        <f>IF(Amortization[[#This Row],[Payment Date]]="",0,Amortization[[#This Row],[Opening Balance]]-Amortization[[#This Row],[Principle]])</f>
        <v>113534.14245598277</v>
      </c>
      <c r="J322" s="396">
        <f>IF(Amortization[[#This Row],[Closing Balance]]&gt;0,LastRow-ROW(),0)</f>
        <v>63</v>
      </c>
      <c r="K322" s="194"/>
    </row>
    <row r="323" spans="1:11">
      <c r="A323" s="192"/>
      <c r="B323" s="410">
        <f>ROWS($B$4:B301)</f>
        <v>298</v>
      </c>
      <c r="C323" s="384">
        <f>IF(ValuesEntered,IF(Amortization[[#This Row],[Payment Period]]&lt;=DurationOfLoan,IF(ROW()-ROW(Amortization[[#Headers],[Payment Date]])=1,LoanStart,IF(I322&gt;0,EDATE(C322,1),"")),""),"")</f>
        <v>52079</v>
      </c>
      <c r="D323" s="385">
        <f>IF(ROW()-ROW(Amortization[[#Headers],[Opening Balance]])=1,LoanAmount,IF(Amortization[[#This Row],[Payment Date]]="",0,INDEX(Amortization[], ROW()-26,8)))</f>
        <v>113534.14245598277</v>
      </c>
      <c r="E323" s="387">
        <f>IF(ValuesEntered,IF(ROW()-ROW(Amortization[[#Headers],[Interest]])=1,-IPMT(InterestRate/12,1,DurationOfLoan-ROWS($C$26:C323)+1,Amortization[[#This Row],[Opening Balance]]),IFERROR(-IPMT(InterestRate/12,1,Amortization[[#This Row],['# Remaining]],D324),0)),0)</f>
        <v>419.74932844083452</v>
      </c>
      <c r="F323" s="387">
        <f>IFERROR(IF(AND(ValuesEntered,Amortization[[#This Row],[Payment Date]]&lt;&gt;""),-PPMT(InterestRate/12,1,DurationOfLoan-ROWS($C$26:C323)+1,Amortization[[#This Row],[Opening Balance]]),""),0)</f>
        <v>1600.9882050935539</v>
      </c>
      <c r="G323" s="387">
        <f>IF(Amortization[[#This Row],[Payment Date]]="",0,PropertyTaxAmount)</f>
        <v>333.33333333333331</v>
      </c>
      <c r="H323" s="388">
        <f>IF(Amortization[[#This Row],[Payment Date]]="",0,Amortization[[#This Row],[Interest]]+Amortization[[#This Row],[Principle]]+Amortization[[#This Row],[Property Tax]])</f>
        <v>2354.0708668677216</v>
      </c>
      <c r="I323" s="389">
        <f>IF(Amortization[[#This Row],[Payment Date]]="",0,Amortization[[#This Row],[Opening Balance]]-Amortization[[#This Row],[Principle]])</f>
        <v>111933.15425088922</v>
      </c>
      <c r="J323" s="396">
        <f>IF(Amortization[[#This Row],[Closing Balance]]&gt;0,LastRow-ROW(),0)</f>
        <v>62</v>
      </c>
      <c r="K323" s="194"/>
    </row>
    <row r="324" spans="1:11">
      <c r="A324" s="192"/>
      <c r="B324" s="410">
        <f>ROWS($B$4:B302)</f>
        <v>299</v>
      </c>
      <c r="C324" s="384">
        <f>IF(ValuesEntered,IF(Amortization[[#This Row],[Payment Period]]&lt;=DurationOfLoan,IF(ROW()-ROW(Amortization[[#Headers],[Payment Date]])=1,LoanStart,IF(I323&gt;0,EDATE(C323,1),"")),""),"")</f>
        <v>52110</v>
      </c>
      <c r="D324" s="385">
        <f>IF(ROW()-ROW(Amortization[[#Headers],[Opening Balance]])=1,LoanAmount,IF(Amortization[[#This Row],[Payment Date]]="",0,INDEX(Amortization[], ROW()-26,8)))</f>
        <v>111933.15425088922</v>
      </c>
      <c r="E324" s="387">
        <f>IF(ValuesEntered,IF(ROW()-ROW(Amortization[[#Headers],[Interest]])=1,-IPMT(InterestRate/12,1,DurationOfLoan-ROWS($C$26:C324)+1,Amortization[[#This Row],[Opening Balance]]),IFERROR(-IPMT(InterestRate/12,1,Amortization[[#This Row],['# Remaining]],D325),0)),0)</f>
        <v>413.7231087750996</v>
      </c>
      <c r="F324" s="387">
        <f>IFERROR(IF(AND(ValuesEntered,Amortization[[#This Row],[Payment Date]]&lt;&gt;""),-PPMT(InterestRate/12,1,DurationOfLoan-ROWS($C$26:C324)+1,Amortization[[#This Row],[Opening Balance]]),""),0)</f>
        <v>1606.991910862653</v>
      </c>
      <c r="G324" s="387">
        <f>IF(Amortization[[#This Row],[Payment Date]]="",0,PropertyTaxAmount)</f>
        <v>333.33333333333331</v>
      </c>
      <c r="H324" s="388">
        <f>IF(Amortization[[#This Row],[Payment Date]]="",0,Amortization[[#This Row],[Interest]]+Amortization[[#This Row],[Principle]]+Amortization[[#This Row],[Property Tax]])</f>
        <v>2354.0483529710859</v>
      </c>
      <c r="I324" s="389">
        <f>IF(Amortization[[#This Row],[Payment Date]]="",0,Amortization[[#This Row],[Opening Balance]]-Amortization[[#This Row],[Principle]])</f>
        <v>110326.16234002657</v>
      </c>
      <c r="J324" s="396">
        <f>IF(Amortization[[#This Row],[Closing Balance]]&gt;0,LastRow-ROW(),0)</f>
        <v>61</v>
      </c>
      <c r="K324" s="194"/>
    </row>
    <row r="325" spans="1:11">
      <c r="A325" s="192"/>
      <c r="B325" s="410">
        <f>ROWS($B$4:B303)</f>
        <v>300</v>
      </c>
      <c r="C325" s="384">
        <f>IF(ValuesEntered,IF(Amortization[[#This Row],[Payment Period]]&lt;=DurationOfLoan,IF(ROW()-ROW(Amortization[[#Headers],[Payment Date]])=1,LoanStart,IF(I324&gt;0,EDATE(C324,1),"")),""),"")</f>
        <v>52140</v>
      </c>
      <c r="D325" s="385">
        <f>IF(ROW()-ROW(Amortization[[#Headers],[Opening Balance]])=1,LoanAmount,IF(Amortization[[#This Row],[Payment Date]]="",0,INDEX(Amortization[], ROW()-26,8)))</f>
        <v>110326.16234002657</v>
      </c>
      <c r="E325" s="387">
        <f>IF(ValuesEntered,IF(ROW()-ROW(Amortization[[#Headers],[Interest]])=1,-IPMT(InterestRate/12,1,DurationOfLoan-ROWS($C$26:C325)+1,Amortization[[#This Row],[Opening Balance]]),IFERROR(-IPMT(InterestRate/12,1,Amortization[[#This Row],['# Remaining]],D326),0)),0)</f>
        <v>407.67429078561815</v>
      </c>
      <c r="F325" s="387">
        <f>IFERROR(IF(AND(ValuesEntered,Amortization[[#This Row],[Payment Date]]&lt;&gt;""),-PPMT(InterestRate/12,1,DurationOfLoan-ROWS($C$26:C325)+1,Amortization[[#This Row],[Opening Balance]]),""),0)</f>
        <v>1613.0181305283859</v>
      </c>
      <c r="G325" s="387">
        <f>IF(Amortization[[#This Row],[Payment Date]]="",0,PropertyTaxAmount)</f>
        <v>333.33333333333331</v>
      </c>
      <c r="H325" s="388">
        <f>IF(Amortization[[#This Row],[Payment Date]]="",0,Amortization[[#This Row],[Interest]]+Amortization[[#This Row],[Principle]]+Amortization[[#This Row],[Property Tax]])</f>
        <v>2354.0257546473376</v>
      </c>
      <c r="I325" s="389">
        <f>IF(Amortization[[#This Row],[Payment Date]]="",0,Amortization[[#This Row],[Opening Balance]]-Amortization[[#This Row],[Principle]])</f>
        <v>108713.14420949818</v>
      </c>
      <c r="J325" s="396">
        <f>IF(Amortization[[#This Row],[Closing Balance]]&gt;0,LastRow-ROW(),0)</f>
        <v>60</v>
      </c>
      <c r="K325" s="194"/>
    </row>
    <row r="326" spans="1:11">
      <c r="A326" s="192"/>
      <c r="B326" s="410">
        <f>ROWS($B$4:B304)</f>
        <v>301</v>
      </c>
      <c r="C326" s="384">
        <f>IF(ValuesEntered,IF(Amortization[[#This Row],[Payment Period]]&lt;=DurationOfLoan,IF(ROW()-ROW(Amortization[[#Headers],[Payment Date]])=1,LoanStart,IF(I325&gt;0,EDATE(C325,1),"")),""),"")</f>
        <v>52171</v>
      </c>
      <c r="D326" s="385">
        <f>IF(ROW()-ROW(Amortization[[#Headers],[Opening Balance]])=1,LoanAmount,IF(Amortization[[#This Row],[Payment Date]]="",0,INDEX(Amortization[], ROW()-26,8)))</f>
        <v>108713.14420949818</v>
      </c>
      <c r="E326" s="387">
        <f>IF(ValuesEntered,IF(ROW()-ROW(Amortization[[#Headers],[Interest]])=1,-IPMT(InterestRate/12,1,DurationOfLoan-ROWS($C$26:C326)+1,Amortization[[#This Row],[Opening Balance]]),IFERROR(-IPMT(InterestRate/12,1,Amortization[[#This Row],['# Remaining]],D327),0)),0)</f>
        <v>401.60278972867616</v>
      </c>
      <c r="F326" s="387">
        <f>IFERROR(IF(AND(ValuesEntered,Amortization[[#This Row],[Payment Date]]&lt;&gt;""),-PPMT(InterestRate/12,1,DurationOfLoan-ROWS($C$26:C326)+1,Amortization[[#This Row],[Opening Balance]]),""),0)</f>
        <v>1619.0669485178669</v>
      </c>
      <c r="G326" s="387">
        <f>IF(Amortization[[#This Row],[Payment Date]]="",0,PropertyTaxAmount)</f>
        <v>333.33333333333331</v>
      </c>
      <c r="H326" s="388">
        <f>IF(Amortization[[#This Row],[Payment Date]]="",0,Amortization[[#This Row],[Interest]]+Amortization[[#This Row],[Principle]]+Amortization[[#This Row],[Property Tax]])</f>
        <v>2354.0030715798766</v>
      </c>
      <c r="I326" s="389">
        <f>IF(Amortization[[#This Row],[Payment Date]]="",0,Amortization[[#This Row],[Opening Balance]]-Amortization[[#This Row],[Principle]])</f>
        <v>107094.07726098031</v>
      </c>
      <c r="J326" s="396">
        <f>IF(Amortization[[#This Row],[Closing Balance]]&gt;0,LastRow-ROW(),0)</f>
        <v>59</v>
      </c>
      <c r="K326" s="194"/>
    </row>
    <row r="327" spans="1:11">
      <c r="A327" s="192"/>
      <c r="B327" s="410">
        <f>ROWS($B$4:B305)</f>
        <v>302</v>
      </c>
      <c r="C327" s="384">
        <f>IF(ValuesEntered,IF(Amortization[[#This Row],[Payment Period]]&lt;=DurationOfLoan,IF(ROW()-ROW(Amortization[[#Headers],[Payment Date]])=1,LoanStart,IF(I326&gt;0,EDATE(C326,1),"")),""),"")</f>
        <v>52201</v>
      </c>
      <c r="D327" s="385">
        <f>IF(ROW()-ROW(Amortization[[#Headers],[Opening Balance]])=1,LoanAmount,IF(Amortization[[#This Row],[Payment Date]]="",0,INDEX(Amortization[], ROW()-26,8)))</f>
        <v>107094.07726098031</v>
      </c>
      <c r="E327" s="387">
        <f>IF(ValuesEntered,IF(ROW()-ROW(Amortization[[#Headers],[Interest]])=1,-IPMT(InterestRate/12,1,DurationOfLoan-ROWS($C$26:C327)+1,Amortization[[#This Row],[Opening Balance]]),IFERROR(-IPMT(InterestRate/12,1,Amortization[[#This Row],['# Remaining]],D328),0)),0)</f>
        <v>395.50852054277061</v>
      </c>
      <c r="F327" s="387">
        <f>IFERROR(IF(AND(ValuesEntered,Amortization[[#This Row],[Payment Date]]&lt;&gt;""),-PPMT(InterestRate/12,1,DurationOfLoan-ROWS($C$26:C327)+1,Amortization[[#This Row],[Opening Balance]]),""),0)</f>
        <v>1625.1384495748089</v>
      </c>
      <c r="G327" s="387">
        <f>IF(Amortization[[#This Row],[Payment Date]]="",0,PropertyTaxAmount)</f>
        <v>333.33333333333331</v>
      </c>
      <c r="H327" s="388">
        <f>IF(Amortization[[#This Row],[Payment Date]]="",0,Amortization[[#This Row],[Interest]]+Amortization[[#This Row],[Principle]]+Amortization[[#This Row],[Property Tax]])</f>
        <v>2353.9803034509127</v>
      </c>
      <c r="I327" s="389">
        <f>IF(Amortization[[#This Row],[Payment Date]]="",0,Amortization[[#This Row],[Opening Balance]]-Amortization[[#This Row],[Principle]])</f>
        <v>105468.9388114055</v>
      </c>
      <c r="J327" s="396">
        <f>IF(Amortization[[#This Row],[Closing Balance]]&gt;0,LastRow-ROW(),0)</f>
        <v>58</v>
      </c>
      <c r="K327" s="194"/>
    </row>
    <row r="328" spans="1:11">
      <c r="A328" s="192"/>
      <c r="B328" s="410">
        <f>ROWS($B$4:B306)</f>
        <v>303</v>
      </c>
      <c r="C328" s="384">
        <f>IF(ValuesEntered,IF(Amortization[[#This Row],[Payment Period]]&lt;=DurationOfLoan,IF(ROW()-ROW(Amortization[[#Headers],[Payment Date]])=1,LoanStart,IF(I327&gt;0,EDATE(C327,1),"")),""),"")</f>
        <v>52232</v>
      </c>
      <c r="D328" s="385">
        <f>IF(ROW()-ROW(Amortization[[#Headers],[Opening Balance]])=1,LoanAmount,IF(Amortization[[#This Row],[Payment Date]]="",0,INDEX(Amortization[], ROW()-26,8)))</f>
        <v>105468.9388114055</v>
      </c>
      <c r="E328" s="387">
        <f>IF(ValuesEntered,IF(ROW()-ROW(Amortization[[#Headers],[Interest]])=1,-IPMT(InterestRate/12,1,DurationOfLoan-ROWS($C$26:C328)+1,Amortization[[#This Row],[Opening Balance]]),IFERROR(-IPMT(InterestRate/12,1,Amortization[[#This Row],['# Remaining]],D329),0)),0)</f>
        <v>389.39139784741792</v>
      </c>
      <c r="F328" s="387">
        <f>IFERROR(IF(AND(ValuesEntered,Amortization[[#This Row],[Payment Date]]&lt;&gt;""),-PPMT(InterestRate/12,1,DurationOfLoan-ROWS($C$26:C328)+1,Amortization[[#This Row],[Opening Balance]]),""),0)</f>
        <v>1631.2327187607134</v>
      </c>
      <c r="G328" s="387">
        <f>IF(Amortization[[#This Row],[Payment Date]]="",0,PropertyTaxAmount)</f>
        <v>333.33333333333331</v>
      </c>
      <c r="H328" s="388">
        <f>IF(Amortization[[#This Row],[Payment Date]]="",0,Amortization[[#This Row],[Interest]]+Amortization[[#This Row],[Principle]]+Amortization[[#This Row],[Property Tax]])</f>
        <v>2353.9574499414648</v>
      </c>
      <c r="I328" s="389">
        <f>IF(Amortization[[#This Row],[Payment Date]]="",0,Amortization[[#This Row],[Opening Balance]]-Amortization[[#This Row],[Principle]])</f>
        <v>103837.70609264479</v>
      </c>
      <c r="J328" s="396">
        <f>IF(Amortization[[#This Row],[Closing Balance]]&gt;0,LastRow-ROW(),0)</f>
        <v>57</v>
      </c>
      <c r="K328" s="194"/>
    </row>
    <row r="329" spans="1:11">
      <c r="A329" s="192"/>
      <c r="B329" s="410">
        <f>ROWS($B$4:B307)</f>
        <v>304</v>
      </c>
      <c r="C329" s="384">
        <f>IF(ValuesEntered,IF(Amortization[[#This Row],[Payment Period]]&lt;=DurationOfLoan,IF(ROW()-ROW(Amortization[[#Headers],[Payment Date]])=1,LoanStart,IF(I328&gt;0,EDATE(C328,1),"")),""),"")</f>
        <v>52263</v>
      </c>
      <c r="D329" s="385">
        <f>IF(ROW()-ROW(Amortization[[#Headers],[Opening Balance]])=1,LoanAmount,IF(Amortization[[#This Row],[Payment Date]]="",0,INDEX(Amortization[], ROW()-26,8)))</f>
        <v>103837.70609264479</v>
      </c>
      <c r="E329" s="387">
        <f>IF(ValuesEntered,IF(ROW()-ROW(Amortization[[#Headers],[Interest]])=1,-IPMT(InterestRate/12,1,DurationOfLoan-ROWS($C$26:C329)+1,Amortization[[#This Row],[Opening Balance]]),IFERROR(-IPMT(InterestRate/12,1,Amortization[[#This Row],['# Remaining]],D330),0)),0)</f>
        <v>383.25133594195773</v>
      </c>
      <c r="F329" s="387">
        <f>IFERROR(IF(AND(ValuesEntered,Amortization[[#This Row],[Payment Date]]&lt;&gt;""),-PPMT(InterestRate/12,1,DurationOfLoan-ROWS($C$26:C329)+1,Amortization[[#This Row],[Opening Balance]]),""),0)</f>
        <v>1637.3498414560656</v>
      </c>
      <c r="G329" s="387">
        <f>IF(Amortization[[#This Row],[Payment Date]]="",0,PropertyTaxAmount)</f>
        <v>333.33333333333331</v>
      </c>
      <c r="H329" s="388">
        <f>IF(Amortization[[#This Row],[Payment Date]]="",0,Amortization[[#This Row],[Interest]]+Amortization[[#This Row],[Principle]]+Amortization[[#This Row],[Property Tax]])</f>
        <v>2353.9345107313566</v>
      </c>
      <c r="I329" s="389">
        <f>IF(Amortization[[#This Row],[Payment Date]]="",0,Amortization[[#This Row],[Opening Balance]]-Amortization[[#This Row],[Principle]])</f>
        <v>102200.35625118873</v>
      </c>
      <c r="J329" s="396">
        <f>IF(Amortization[[#This Row],[Closing Balance]]&gt;0,LastRow-ROW(),0)</f>
        <v>56</v>
      </c>
      <c r="K329" s="194"/>
    </row>
    <row r="330" spans="1:11">
      <c r="A330" s="192"/>
      <c r="B330" s="410">
        <f>ROWS($B$4:B308)</f>
        <v>305</v>
      </c>
      <c r="C330" s="384">
        <f>IF(ValuesEntered,IF(Amortization[[#This Row],[Payment Period]]&lt;=DurationOfLoan,IF(ROW()-ROW(Amortization[[#Headers],[Payment Date]])=1,LoanStart,IF(I329&gt;0,EDATE(C329,1),"")),""),"")</f>
        <v>52291</v>
      </c>
      <c r="D330" s="385">
        <f>IF(ROW()-ROW(Amortization[[#Headers],[Opening Balance]])=1,LoanAmount,IF(Amortization[[#This Row],[Payment Date]]="",0,INDEX(Amortization[], ROW()-26,8)))</f>
        <v>102200.35625118873</v>
      </c>
      <c r="E330" s="387">
        <f>IF(ValuesEntered,IF(ROW()-ROW(Amortization[[#Headers],[Interest]])=1,-IPMT(InterestRate/12,1,DurationOfLoan-ROWS($C$26:C330)+1,Amortization[[#This Row],[Opening Balance]]),IFERROR(-IPMT(InterestRate/12,1,Amortization[[#This Row],['# Remaining]],D331),0)),0)</f>
        <v>377.08824880435202</v>
      </c>
      <c r="F330" s="387">
        <f>IFERROR(IF(AND(ValuesEntered,Amortization[[#This Row],[Payment Date]]&lt;&gt;""),-PPMT(InterestRate/12,1,DurationOfLoan-ROWS($C$26:C330)+1,Amortization[[#This Row],[Opening Balance]]),""),0)</f>
        <v>1643.4899033615268</v>
      </c>
      <c r="G330" s="387">
        <f>IF(Amortization[[#This Row],[Payment Date]]="",0,PropertyTaxAmount)</f>
        <v>333.33333333333331</v>
      </c>
      <c r="H330" s="388">
        <f>IF(Amortization[[#This Row],[Payment Date]]="",0,Amortization[[#This Row],[Interest]]+Amortization[[#This Row],[Principle]]+Amortization[[#This Row],[Property Tax]])</f>
        <v>2353.9114854992122</v>
      </c>
      <c r="I330" s="389">
        <f>IF(Amortization[[#This Row],[Payment Date]]="",0,Amortization[[#This Row],[Opening Balance]]-Amortization[[#This Row],[Principle]])</f>
        <v>100556.86634782721</v>
      </c>
      <c r="J330" s="396">
        <f>IF(Amortization[[#This Row],[Closing Balance]]&gt;0,LastRow-ROW(),0)</f>
        <v>55</v>
      </c>
      <c r="K330" s="194"/>
    </row>
    <row r="331" spans="1:11">
      <c r="A331" s="192"/>
      <c r="B331" s="410">
        <f>ROWS($B$4:B309)</f>
        <v>306</v>
      </c>
      <c r="C331" s="384">
        <f>IF(ValuesEntered,IF(Amortization[[#This Row],[Payment Period]]&lt;=DurationOfLoan,IF(ROW()-ROW(Amortization[[#Headers],[Payment Date]])=1,LoanStart,IF(I330&gt;0,EDATE(C330,1),"")),""),"")</f>
        <v>52322</v>
      </c>
      <c r="D331" s="385">
        <f>IF(ROW()-ROW(Amortization[[#Headers],[Opening Balance]])=1,LoanAmount,IF(Amortization[[#This Row],[Payment Date]]="",0,INDEX(Amortization[], ROW()-26,8)))</f>
        <v>100556.86634782721</v>
      </c>
      <c r="E331" s="387">
        <f>IF(ValuesEntered,IF(ROW()-ROW(Amortization[[#Headers],[Interest]])=1,-IPMT(InterestRate/12,1,DurationOfLoan-ROWS($C$26:C331)+1,Amortization[[#This Row],[Opening Balance]]),IFERROR(-IPMT(InterestRate/12,1,Amortization[[#This Row],['# Remaining]],D332),0)),0)</f>
        <v>370.90205008998026</v>
      </c>
      <c r="F331" s="387">
        <f>IFERROR(IF(AND(ValuesEntered,Amortization[[#This Row],[Payment Date]]&lt;&gt;""),-PPMT(InterestRate/12,1,DurationOfLoan-ROWS($C$26:C331)+1,Amortization[[#This Row],[Opening Balance]]),""),0)</f>
        <v>1649.6529904991316</v>
      </c>
      <c r="G331" s="387">
        <f>IF(Amortization[[#This Row],[Payment Date]]="",0,PropertyTaxAmount)</f>
        <v>333.33333333333331</v>
      </c>
      <c r="H331" s="388">
        <f>IF(Amortization[[#This Row],[Payment Date]]="",0,Amortization[[#This Row],[Interest]]+Amortization[[#This Row],[Principle]]+Amortization[[#This Row],[Property Tax]])</f>
        <v>2353.8883739224452</v>
      </c>
      <c r="I331" s="389">
        <f>IF(Amortization[[#This Row],[Payment Date]]="",0,Amortization[[#This Row],[Opening Balance]]-Amortization[[#This Row],[Principle]])</f>
        <v>98907.213357328073</v>
      </c>
      <c r="J331" s="396">
        <f>IF(Amortization[[#This Row],[Closing Balance]]&gt;0,LastRow-ROW(),0)</f>
        <v>54</v>
      </c>
      <c r="K331" s="194"/>
    </row>
    <row r="332" spans="1:11">
      <c r="A332" s="192"/>
      <c r="B332" s="410">
        <f>ROWS($B$4:B310)</f>
        <v>307</v>
      </c>
      <c r="C332" s="384">
        <f>IF(ValuesEntered,IF(Amortization[[#This Row],[Payment Period]]&lt;=DurationOfLoan,IF(ROW()-ROW(Amortization[[#Headers],[Payment Date]])=1,LoanStart,IF(I331&gt;0,EDATE(C331,1),"")),""),"")</f>
        <v>52352</v>
      </c>
      <c r="D332" s="385">
        <f>IF(ROW()-ROW(Amortization[[#Headers],[Opening Balance]])=1,LoanAmount,IF(Amortization[[#This Row],[Payment Date]]="",0,INDEX(Amortization[], ROW()-26,8)))</f>
        <v>98907.213357328073</v>
      </c>
      <c r="E332" s="387">
        <f>IF(ValuesEntered,IF(ROW()-ROW(Amortization[[#Headers],[Interest]])=1,-IPMT(InterestRate/12,1,DurationOfLoan-ROWS($C$26:C332)+1,Amortization[[#This Row],[Opening Balance]]),IFERROR(-IPMT(InterestRate/12,1,Amortization[[#This Row],['# Remaining]],D333),0)),0)</f>
        <v>364.69265313042968</v>
      </c>
      <c r="F332" s="387">
        <f>IFERROR(IF(AND(ValuesEntered,Amortization[[#This Row],[Payment Date]]&lt;&gt;""),-PPMT(InterestRate/12,1,DurationOfLoan-ROWS($C$26:C332)+1,Amortization[[#This Row],[Opening Balance]]),""),0)</f>
        <v>1655.8391892135026</v>
      </c>
      <c r="G332" s="387">
        <f>IF(Amortization[[#This Row],[Payment Date]]="",0,PropertyTaxAmount)</f>
        <v>333.33333333333331</v>
      </c>
      <c r="H332" s="388">
        <f>IF(Amortization[[#This Row],[Payment Date]]="",0,Amortization[[#This Row],[Interest]]+Amortization[[#This Row],[Principle]]+Amortization[[#This Row],[Property Tax]])</f>
        <v>2353.8651756772656</v>
      </c>
      <c r="I332" s="389">
        <f>IF(Amortization[[#This Row],[Payment Date]]="",0,Amortization[[#This Row],[Opening Balance]]-Amortization[[#This Row],[Principle]])</f>
        <v>97251.374168114577</v>
      </c>
      <c r="J332" s="396">
        <f>IF(Amortization[[#This Row],[Closing Balance]]&gt;0,LastRow-ROW(),0)</f>
        <v>53</v>
      </c>
      <c r="K332" s="194"/>
    </row>
    <row r="333" spans="1:11">
      <c r="A333" s="192"/>
      <c r="B333" s="410">
        <f>ROWS($B$4:B311)</f>
        <v>308</v>
      </c>
      <c r="C333" s="384">
        <f>IF(ValuesEntered,IF(Amortization[[#This Row],[Payment Period]]&lt;=DurationOfLoan,IF(ROW()-ROW(Amortization[[#Headers],[Payment Date]])=1,LoanStart,IF(I332&gt;0,EDATE(C332,1),"")),""),"")</f>
        <v>52383</v>
      </c>
      <c r="D333" s="385">
        <f>IF(ROW()-ROW(Amortization[[#Headers],[Opening Balance]])=1,LoanAmount,IF(Amortization[[#This Row],[Payment Date]]="",0,INDEX(Amortization[], ROW()-26,8)))</f>
        <v>97251.374168114577</v>
      </c>
      <c r="E333" s="387">
        <f>IF(ValuesEntered,IF(ROW()-ROW(Amortization[[#Headers],[Interest]])=1,-IPMT(InterestRate/12,1,DurationOfLoan-ROWS($C$26:C333)+1,Amortization[[#This Row],[Opening Balance]]),IFERROR(-IPMT(InterestRate/12,1,Amortization[[#This Row],['# Remaining]],D334),0)),0)</f>
        <v>358.45997093228067</v>
      </c>
      <c r="F333" s="387">
        <f>IFERROR(IF(AND(ValuesEntered,Amortization[[#This Row],[Payment Date]]&lt;&gt;""),-PPMT(InterestRate/12,1,DurationOfLoan-ROWS($C$26:C333)+1,Amortization[[#This Row],[Opening Balance]]),""),0)</f>
        <v>1662.0485861730513</v>
      </c>
      <c r="G333" s="387">
        <f>IF(Amortization[[#This Row],[Payment Date]]="",0,PropertyTaxAmount)</f>
        <v>333.33333333333331</v>
      </c>
      <c r="H333" s="388">
        <f>IF(Amortization[[#This Row],[Payment Date]]="",0,Amortization[[#This Row],[Interest]]+Amortization[[#This Row],[Principle]]+Amortization[[#This Row],[Property Tax]])</f>
        <v>2353.8418904386654</v>
      </c>
      <c r="I333" s="389">
        <f>IF(Amortization[[#This Row],[Payment Date]]="",0,Amortization[[#This Row],[Opening Balance]]-Amortization[[#This Row],[Principle]])</f>
        <v>95589.325581941521</v>
      </c>
      <c r="J333" s="396">
        <f>IF(Amortization[[#This Row],[Closing Balance]]&gt;0,LastRow-ROW(),0)</f>
        <v>52</v>
      </c>
      <c r="K333" s="194"/>
    </row>
    <row r="334" spans="1:11">
      <c r="A334" s="192"/>
      <c r="B334" s="410">
        <f>ROWS($B$4:B312)</f>
        <v>309</v>
      </c>
      <c r="C334" s="384">
        <f>IF(ValuesEntered,IF(Amortization[[#This Row],[Payment Period]]&lt;=DurationOfLoan,IF(ROW()-ROW(Amortization[[#Headers],[Payment Date]])=1,LoanStart,IF(I333&gt;0,EDATE(C333,1),"")),""),"")</f>
        <v>52413</v>
      </c>
      <c r="D334" s="385">
        <f>IF(ROW()-ROW(Amortization[[#Headers],[Opening Balance]])=1,LoanAmount,IF(Amortization[[#This Row],[Payment Date]]="",0,INDEX(Amortization[], ROW()-26,8)))</f>
        <v>95589.325581941521</v>
      </c>
      <c r="E334" s="387">
        <f>IF(ValuesEntered,IF(ROW()-ROW(Amortization[[#Headers],[Interest]])=1,-IPMT(InterestRate/12,1,DurationOfLoan-ROWS($C$26:C334)+1,Amortization[[#This Row],[Opening Balance]]),IFERROR(-IPMT(InterestRate/12,1,Amortization[[#This Row],['# Remaining]],D335),0)),0)</f>
        <v>352.20391617588871</v>
      </c>
      <c r="F334" s="387">
        <f>IFERROR(IF(AND(ValuesEntered,Amortization[[#This Row],[Payment Date]]&lt;&gt;""),-PPMT(InterestRate/12,1,DurationOfLoan-ROWS($C$26:C334)+1,Amortization[[#This Row],[Opening Balance]]),""),0)</f>
        <v>1668.2812683712016</v>
      </c>
      <c r="G334" s="387">
        <f>IF(Amortization[[#This Row],[Payment Date]]="",0,PropertyTaxAmount)</f>
        <v>333.33333333333331</v>
      </c>
      <c r="H334" s="388">
        <f>IF(Amortization[[#This Row],[Payment Date]]="",0,Amortization[[#This Row],[Interest]]+Amortization[[#This Row],[Principle]]+Amortization[[#This Row],[Property Tax]])</f>
        <v>2353.8185178804238</v>
      </c>
      <c r="I334" s="389">
        <f>IF(Amortization[[#This Row],[Payment Date]]="",0,Amortization[[#This Row],[Opening Balance]]-Amortization[[#This Row],[Principle]])</f>
        <v>93921.044313570324</v>
      </c>
      <c r="J334" s="396">
        <f>IF(Amortization[[#This Row],[Closing Balance]]&gt;0,LastRow-ROW(),0)</f>
        <v>51</v>
      </c>
      <c r="K334" s="194"/>
    </row>
    <row r="335" spans="1:11">
      <c r="A335" s="192"/>
      <c r="B335" s="410">
        <f>ROWS($B$4:B313)</f>
        <v>310</v>
      </c>
      <c r="C335" s="384">
        <f>IF(ValuesEntered,IF(Amortization[[#This Row],[Payment Period]]&lt;=DurationOfLoan,IF(ROW()-ROW(Amortization[[#Headers],[Payment Date]])=1,LoanStart,IF(I334&gt;0,EDATE(C334,1),"")),""),"")</f>
        <v>52444</v>
      </c>
      <c r="D335" s="385">
        <f>IF(ROW()-ROW(Amortization[[#Headers],[Opening Balance]])=1,LoanAmount,IF(Amortization[[#This Row],[Payment Date]]="",0,INDEX(Amortization[], ROW()-26,8)))</f>
        <v>93921.044313570324</v>
      </c>
      <c r="E335" s="387">
        <f>IF(ValuesEntered,IF(ROW()-ROW(Amortization[[#Headers],[Interest]])=1,-IPMT(InterestRate/12,1,DurationOfLoan-ROWS($C$26:C335)+1,Amortization[[#This Row],[Opening Balance]]),IFERROR(-IPMT(InterestRate/12,1,Amortization[[#This Row],['# Remaining]],D336),0)),0)</f>
        <v>345.92440121416024</v>
      </c>
      <c r="F335" s="387">
        <f>IFERROR(IF(AND(ValuesEntered,Amortization[[#This Row],[Payment Date]]&lt;&gt;""),-PPMT(InterestRate/12,1,DurationOfLoan-ROWS($C$26:C335)+1,Amortization[[#This Row],[Opening Balance]]),""),0)</f>
        <v>1674.5373231275917</v>
      </c>
      <c r="G335" s="387">
        <f>IF(Amortization[[#This Row],[Payment Date]]="",0,PropertyTaxAmount)</f>
        <v>333.33333333333331</v>
      </c>
      <c r="H335" s="388">
        <f>IF(Amortization[[#This Row],[Payment Date]]="",0,Amortization[[#This Row],[Interest]]+Amortization[[#This Row],[Principle]]+Amortization[[#This Row],[Property Tax]])</f>
        <v>2353.7950576750854</v>
      </c>
      <c r="I335" s="389">
        <f>IF(Amortization[[#This Row],[Payment Date]]="",0,Amortization[[#This Row],[Opening Balance]]-Amortization[[#This Row],[Principle]])</f>
        <v>92246.506990442736</v>
      </c>
      <c r="J335" s="396">
        <f>IF(Amortization[[#This Row],[Closing Balance]]&gt;0,LastRow-ROW(),0)</f>
        <v>50</v>
      </c>
      <c r="K335" s="194"/>
    </row>
    <row r="336" spans="1:11">
      <c r="A336" s="192"/>
      <c r="B336" s="410">
        <f>ROWS($B$4:B314)</f>
        <v>311</v>
      </c>
      <c r="C336" s="384">
        <f>IF(ValuesEntered,IF(Amortization[[#This Row],[Payment Period]]&lt;=DurationOfLoan,IF(ROW()-ROW(Amortization[[#Headers],[Payment Date]])=1,LoanStart,IF(I335&gt;0,EDATE(C335,1),"")),""),"")</f>
        <v>52475</v>
      </c>
      <c r="D336" s="385">
        <f>IF(ROW()-ROW(Amortization[[#Headers],[Opening Balance]])=1,LoanAmount,IF(Amortization[[#This Row],[Payment Date]]="",0,INDEX(Amortization[], ROW()-26,8)))</f>
        <v>92246.506990442736</v>
      </c>
      <c r="E336" s="387">
        <f>IF(ValuesEntered,IF(ROW()-ROW(Amortization[[#Headers],[Interest]])=1,-IPMT(InterestRate/12,1,DurationOfLoan-ROWS($C$26:C336)+1,Amortization[[#This Row],[Opening Balance]]),IFERROR(-IPMT(InterestRate/12,1,Amortization[[#This Row],['# Remaining]],D337),0)),0)</f>
        <v>339.62133807132528</v>
      </c>
      <c r="F336" s="387">
        <f>IFERROR(IF(AND(ValuesEntered,Amortization[[#This Row],[Payment Date]]&lt;&gt;""),-PPMT(InterestRate/12,1,DurationOfLoan-ROWS($C$26:C336)+1,Amortization[[#This Row],[Opening Balance]]),""),0)</f>
        <v>1680.8168380893201</v>
      </c>
      <c r="G336" s="387">
        <f>IF(Amortization[[#This Row],[Payment Date]]="",0,PropertyTaxAmount)</f>
        <v>333.33333333333331</v>
      </c>
      <c r="H336" s="388">
        <f>IF(Amortization[[#This Row],[Payment Date]]="",0,Amortization[[#This Row],[Interest]]+Amortization[[#This Row],[Principle]]+Amortization[[#This Row],[Property Tax]])</f>
        <v>2353.7715094939786</v>
      </c>
      <c r="I336" s="389">
        <f>IF(Amortization[[#This Row],[Payment Date]]="",0,Amortization[[#This Row],[Opening Balance]]-Amortization[[#This Row],[Principle]])</f>
        <v>90565.690152353418</v>
      </c>
      <c r="J336" s="396">
        <f>IF(Amortization[[#This Row],[Closing Balance]]&gt;0,LastRow-ROW(),0)</f>
        <v>49</v>
      </c>
      <c r="K336" s="194"/>
    </row>
    <row r="337" spans="1:11">
      <c r="A337" s="192"/>
      <c r="B337" s="410">
        <f>ROWS($B$4:B315)</f>
        <v>312</v>
      </c>
      <c r="C337" s="384">
        <f>IF(ValuesEntered,IF(Amortization[[#This Row],[Payment Period]]&lt;=DurationOfLoan,IF(ROW()-ROW(Amortization[[#Headers],[Payment Date]])=1,LoanStart,IF(I336&gt;0,EDATE(C336,1),"")),""),"")</f>
        <v>52505</v>
      </c>
      <c r="D337" s="385">
        <f>IF(ROW()-ROW(Amortization[[#Headers],[Opening Balance]])=1,LoanAmount,IF(Amortization[[#This Row],[Payment Date]]="",0,INDEX(Amortization[], ROW()-26,8)))</f>
        <v>90565.690152353418</v>
      </c>
      <c r="E337" s="387">
        <f>IF(ValuesEntered,IF(ROW()-ROW(Amortization[[#Headers],[Interest]])=1,-IPMT(InterestRate/12,1,DurationOfLoan-ROWS($C$26:C337)+1,Amortization[[#This Row],[Opening Balance]]),IFERROR(-IPMT(InterestRate/12,1,Amortization[[#This Row],['# Remaining]],D338),0)),0)</f>
        <v>333.29463844170471</v>
      </c>
      <c r="F337" s="387">
        <f>IFERROR(IF(AND(ValuesEntered,Amortization[[#This Row],[Payment Date]]&lt;&gt;""),-PPMT(InterestRate/12,1,DurationOfLoan-ROWS($C$26:C337)+1,Amortization[[#This Row],[Opening Balance]]),""),0)</f>
        <v>1687.1199012321538</v>
      </c>
      <c r="G337" s="387">
        <f>IF(Amortization[[#This Row],[Payment Date]]="",0,PropertyTaxAmount)</f>
        <v>333.33333333333331</v>
      </c>
      <c r="H337" s="388">
        <f>IF(Amortization[[#This Row],[Payment Date]]="",0,Amortization[[#This Row],[Interest]]+Amortization[[#This Row],[Principle]]+Amortization[[#This Row],[Property Tax]])</f>
        <v>2353.7478730071921</v>
      </c>
      <c r="I337" s="389">
        <f>IF(Amortization[[#This Row],[Payment Date]]="",0,Amortization[[#This Row],[Opening Balance]]-Amortization[[#This Row],[Principle]])</f>
        <v>88878.570251121258</v>
      </c>
      <c r="J337" s="396">
        <f>IF(Amortization[[#This Row],[Closing Balance]]&gt;0,LastRow-ROW(),0)</f>
        <v>48</v>
      </c>
      <c r="K337" s="194"/>
    </row>
    <row r="338" spans="1:11">
      <c r="A338" s="192"/>
      <c r="B338" s="410">
        <f>ROWS($B$4:B316)</f>
        <v>313</v>
      </c>
      <c r="C338" s="384">
        <f>IF(ValuesEntered,IF(Amortization[[#This Row],[Payment Period]]&lt;=DurationOfLoan,IF(ROW()-ROW(Amortization[[#Headers],[Payment Date]])=1,LoanStart,IF(I337&gt;0,EDATE(C337,1),"")),""),"")</f>
        <v>52536</v>
      </c>
      <c r="D338" s="385">
        <f>IF(ROW()-ROW(Amortization[[#Headers],[Opening Balance]])=1,LoanAmount,IF(Amortization[[#This Row],[Payment Date]]="",0,INDEX(Amortization[], ROW()-26,8)))</f>
        <v>88878.570251121258</v>
      </c>
      <c r="E338" s="387">
        <f>IF(ValuesEntered,IF(ROW()-ROW(Amortization[[#Headers],[Interest]])=1,-IPMT(InterestRate/12,1,DurationOfLoan-ROWS($C$26:C338)+1,Amortization[[#This Row],[Opening Balance]]),IFERROR(-IPMT(InterestRate/12,1,Amortization[[#This Row],['# Remaining]],D339),0)),0)</f>
        <v>326.94421368847304</v>
      </c>
      <c r="F338" s="387">
        <f>IFERROR(IF(AND(ValuesEntered,Amortization[[#This Row],[Payment Date]]&lt;&gt;""),-PPMT(InterestRate/12,1,DurationOfLoan-ROWS($C$26:C338)+1,Amortization[[#This Row],[Opening Balance]]),""),0)</f>
        <v>1693.4466008617737</v>
      </c>
      <c r="G338" s="387">
        <f>IF(Amortization[[#This Row],[Payment Date]]="",0,PropertyTaxAmount)</f>
        <v>333.33333333333331</v>
      </c>
      <c r="H338" s="388">
        <f>IF(Amortization[[#This Row],[Payment Date]]="",0,Amortization[[#This Row],[Interest]]+Amortization[[#This Row],[Principle]]+Amortization[[#This Row],[Property Tax]])</f>
        <v>2353.7241478835804</v>
      </c>
      <c r="I338" s="389">
        <f>IF(Amortization[[#This Row],[Payment Date]]="",0,Amortization[[#This Row],[Opening Balance]]-Amortization[[#This Row],[Principle]])</f>
        <v>87185.123650259484</v>
      </c>
      <c r="J338" s="396">
        <f>IF(Amortization[[#This Row],[Closing Balance]]&gt;0,LastRow-ROW(),0)</f>
        <v>47</v>
      </c>
      <c r="K338" s="194"/>
    </row>
    <row r="339" spans="1:11">
      <c r="A339" s="192"/>
      <c r="B339" s="410">
        <f>ROWS($B$4:B317)</f>
        <v>314</v>
      </c>
      <c r="C339" s="384">
        <f>IF(ValuesEntered,IF(Amortization[[#This Row],[Payment Period]]&lt;=DurationOfLoan,IF(ROW()-ROW(Amortization[[#Headers],[Payment Date]])=1,LoanStart,IF(I338&gt;0,EDATE(C338,1),"")),""),"")</f>
        <v>52566</v>
      </c>
      <c r="D339" s="385">
        <f>IF(ROW()-ROW(Amortization[[#Headers],[Opening Balance]])=1,LoanAmount,IF(Amortization[[#This Row],[Payment Date]]="",0,INDEX(Amortization[], ROW()-26,8)))</f>
        <v>87185.123650259484</v>
      </c>
      <c r="E339" s="387">
        <f>IF(ValuesEntered,IF(ROW()-ROW(Amortization[[#Headers],[Interest]])=1,-IPMT(InterestRate/12,1,DurationOfLoan-ROWS($C$26:C339)+1,Amortization[[#This Row],[Opening Balance]]),IFERROR(-IPMT(InterestRate/12,1,Amortization[[#This Row],['# Remaining]],D340),0)),0)</f>
        <v>320.5699748424168</v>
      </c>
      <c r="F339" s="387">
        <f>IFERROR(IF(AND(ValuesEntered,Amortization[[#This Row],[Payment Date]]&lt;&gt;""),-PPMT(InterestRate/12,1,DurationOfLoan-ROWS($C$26:C339)+1,Amortization[[#This Row],[Opening Balance]]),""),0)</f>
        <v>1699.7970256150061</v>
      </c>
      <c r="G339" s="387">
        <f>IF(Amortization[[#This Row],[Payment Date]]="",0,PropertyTaxAmount)</f>
        <v>333.33333333333331</v>
      </c>
      <c r="H339" s="388">
        <f>IF(Amortization[[#This Row],[Payment Date]]="",0,Amortization[[#This Row],[Interest]]+Amortization[[#This Row],[Principle]]+Amortization[[#This Row],[Property Tax]])</f>
        <v>2353.7003337907563</v>
      </c>
      <c r="I339" s="389">
        <f>IF(Amortization[[#This Row],[Payment Date]]="",0,Amortization[[#This Row],[Opening Balance]]-Amortization[[#This Row],[Principle]])</f>
        <v>85485.326624644484</v>
      </c>
      <c r="J339" s="396">
        <f>IF(Amortization[[#This Row],[Closing Balance]]&gt;0,LastRow-ROW(),0)</f>
        <v>46</v>
      </c>
      <c r="K339" s="194"/>
    </row>
    <row r="340" spans="1:11">
      <c r="A340" s="192"/>
      <c r="B340" s="410">
        <f>ROWS($B$4:B318)</f>
        <v>315</v>
      </c>
      <c r="C340" s="384">
        <f>IF(ValuesEntered,IF(Amortization[[#This Row],[Payment Period]]&lt;=DurationOfLoan,IF(ROW()-ROW(Amortization[[#Headers],[Payment Date]])=1,LoanStart,IF(I339&gt;0,EDATE(C339,1),"")),""),"")</f>
        <v>52597</v>
      </c>
      <c r="D340" s="385">
        <f>IF(ROW()-ROW(Amortization[[#Headers],[Opening Balance]])=1,LoanAmount,IF(Amortization[[#This Row],[Payment Date]]="",0,INDEX(Amortization[], ROW()-26,8)))</f>
        <v>85485.326624644484</v>
      </c>
      <c r="E340" s="387">
        <f>IF(ValuesEntered,IF(ROW()-ROW(Amortization[[#Headers],[Interest]])=1,-IPMT(InterestRate/12,1,DurationOfLoan-ROWS($C$26:C340)+1,Amortization[[#This Row],[Opening Balance]]),IFERROR(-IPMT(InterestRate/12,1,Amortization[[#This Row],['# Remaining]],D341),0)),0)</f>
        <v>314.17183260068788</v>
      </c>
      <c r="F340" s="387">
        <f>IFERROR(IF(AND(ValuesEntered,Amortization[[#This Row],[Payment Date]]&lt;&gt;""),-PPMT(InterestRate/12,1,DurationOfLoan-ROWS($C$26:C340)+1,Amortization[[#This Row],[Opening Balance]]),""),0)</f>
        <v>1706.1712644610595</v>
      </c>
      <c r="G340" s="387">
        <f>IF(Amortization[[#This Row],[Payment Date]]="",0,PropertyTaxAmount)</f>
        <v>333.33333333333331</v>
      </c>
      <c r="H340" s="388">
        <f>IF(Amortization[[#This Row],[Payment Date]]="",0,Amortization[[#This Row],[Interest]]+Amortization[[#This Row],[Principle]]+Amortization[[#This Row],[Property Tax]])</f>
        <v>2353.6764303950808</v>
      </c>
      <c r="I340" s="389">
        <f>IF(Amortization[[#This Row],[Payment Date]]="",0,Amortization[[#This Row],[Opening Balance]]-Amortization[[#This Row],[Principle]])</f>
        <v>83779.155360183431</v>
      </c>
      <c r="J340" s="396">
        <f>IF(Amortization[[#This Row],[Closing Balance]]&gt;0,LastRow-ROW(),0)</f>
        <v>45</v>
      </c>
      <c r="K340" s="194"/>
    </row>
    <row r="341" spans="1:11">
      <c r="A341" s="192"/>
      <c r="B341" s="410">
        <f>ROWS($B$4:B319)</f>
        <v>316</v>
      </c>
      <c r="C341" s="384">
        <f>IF(ValuesEntered,IF(Amortization[[#This Row],[Payment Period]]&lt;=DurationOfLoan,IF(ROW()-ROW(Amortization[[#Headers],[Payment Date]])=1,LoanStart,IF(I340&gt;0,EDATE(C340,1),"")),""),"")</f>
        <v>52628</v>
      </c>
      <c r="D341" s="385">
        <f>IF(ROW()-ROW(Amortization[[#Headers],[Opening Balance]])=1,LoanAmount,IF(Amortization[[#This Row],[Payment Date]]="",0,INDEX(Amortization[], ROW()-26,8)))</f>
        <v>83779.155360183431</v>
      </c>
      <c r="E341" s="387">
        <f>IF(ValuesEntered,IF(ROW()-ROW(Amortization[[#Headers],[Interest]])=1,-IPMT(InterestRate/12,1,DurationOfLoan-ROWS($C$26:C341)+1,Amortization[[#This Row],[Opening Balance]]),IFERROR(-IPMT(InterestRate/12,1,Amortization[[#This Row],['# Remaining]],D342),0)),0)</f>
        <v>307.7496973255524</v>
      </c>
      <c r="F341" s="387">
        <f>IFERROR(IF(AND(ValuesEntered,Amortization[[#This Row],[Payment Date]]&lt;&gt;""),-PPMT(InterestRate/12,1,DurationOfLoan-ROWS($C$26:C341)+1,Amortization[[#This Row],[Opening Balance]]),""),0)</f>
        <v>1712.569406702786</v>
      </c>
      <c r="G341" s="387">
        <f>IF(Amortization[[#This Row],[Payment Date]]="",0,PropertyTaxAmount)</f>
        <v>333.33333333333331</v>
      </c>
      <c r="H341" s="388">
        <f>IF(Amortization[[#This Row],[Payment Date]]="",0,Amortization[[#This Row],[Interest]]+Amortization[[#This Row],[Principle]]+Amortization[[#This Row],[Property Tax]])</f>
        <v>2353.6524373616717</v>
      </c>
      <c r="I341" s="389">
        <f>IF(Amortization[[#This Row],[Payment Date]]="",0,Amortization[[#This Row],[Opening Balance]]-Amortization[[#This Row],[Principle]])</f>
        <v>82066.585953480651</v>
      </c>
      <c r="J341" s="396">
        <f>IF(Amortization[[#This Row],[Closing Balance]]&gt;0,LastRow-ROW(),0)</f>
        <v>44</v>
      </c>
      <c r="K341" s="194"/>
    </row>
    <row r="342" spans="1:11">
      <c r="A342" s="192"/>
      <c r="B342" s="410">
        <f>ROWS($B$4:B320)</f>
        <v>317</v>
      </c>
      <c r="C342" s="384">
        <f>IF(ValuesEntered,IF(Amortization[[#This Row],[Payment Period]]&lt;=DurationOfLoan,IF(ROW()-ROW(Amortization[[#Headers],[Payment Date]])=1,LoanStart,IF(I341&gt;0,EDATE(C341,1),"")),""),"")</f>
        <v>52657</v>
      </c>
      <c r="D342" s="385">
        <f>IF(ROW()-ROW(Amortization[[#Headers],[Opening Balance]])=1,LoanAmount,IF(Amortization[[#This Row],[Payment Date]]="",0,INDEX(Amortization[], ROW()-26,8)))</f>
        <v>82066.585953480651</v>
      </c>
      <c r="E342" s="387">
        <f>IF(ValuesEntered,IF(ROW()-ROW(Amortization[[#Headers],[Interest]])=1,-IPMT(InterestRate/12,1,DurationOfLoan-ROWS($C$26:C342)+1,Amortization[[#This Row],[Opening Balance]]),IFERROR(-IPMT(InterestRate/12,1,Amortization[[#This Row],['# Remaining]],D343),0)),0)</f>
        <v>301.30347904313521</v>
      </c>
      <c r="F342" s="387">
        <f>IFERROR(IF(AND(ValuesEntered,Amortization[[#This Row],[Payment Date]]&lt;&gt;""),-PPMT(InterestRate/12,1,DurationOfLoan-ROWS($C$26:C342)+1,Amortization[[#This Row],[Opening Balance]]),""),0)</f>
        <v>1718.9915419779211</v>
      </c>
      <c r="G342" s="387">
        <f>IF(Amortization[[#This Row],[Payment Date]]="",0,PropertyTaxAmount)</f>
        <v>333.33333333333331</v>
      </c>
      <c r="H342" s="388">
        <f>IF(Amortization[[#This Row],[Payment Date]]="",0,Amortization[[#This Row],[Interest]]+Amortization[[#This Row],[Principle]]+Amortization[[#This Row],[Property Tax]])</f>
        <v>2353.6283543543896</v>
      </c>
      <c r="I342" s="389">
        <f>IF(Amortization[[#This Row],[Payment Date]]="",0,Amortization[[#This Row],[Opening Balance]]-Amortization[[#This Row],[Principle]])</f>
        <v>80347.594411502723</v>
      </c>
      <c r="J342" s="396">
        <f>IF(Amortization[[#This Row],[Closing Balance]]&gt;0,LastRow-ROW(),0)</f>
        <v>43</v>
      </c>
      <c r="K342" s="194"/>
    </row>
    <row r="343" spans="1:11">
      <c r="A343" s="192"/>
      <c r="B343" s="410">
        <f>ROWS($B$4:B321)</f>
        <v>318</v>
      </c>
      <c r="C343" s="384">
        <f>IF(ValuesEntered,IF(Amortization[[#This Row],[Payment Period]]&lt;=DurationOfLoan,IF(ROW()-ROW(Amortization[[#Headers],[Payment Date]])=1,LoanStart,IF(I342&gt;0,EDATE(C342,1),"")),""),"")</f>
        <v>52688</v>
      </c>
      <c r="D343" s="385">
        <f>IF(ROW()-ROW(Amortization[[#Headers],[Opening Balance]])=1,LoanAmount,IF(Amortization[[#This Row],[Payment Date]]="",0,INDEX(Amortization[], ROW()-26,8)))</f>
        <v>80347.594411502723</v>
      </c>
      <c r="E343" s="387">
        <f>IF(ValuesEntered,IF(ROW()-ROW(Amortization[[#Headers],[Interest]])=1,-IPMT(InterestRate/12,1,DurationOfLoan-ROWS($C$26:C343)+1,Amortization[[#This Row],[Opening Balance]]),IFERROR(-IPMT(InterestRate/12,1,Amortization[[#This Row],['# Remaining]],D344),0)),0)</f>
        <v>294.83308744215896</v>
      </c>
      <c r="F343" s="387">
        <f>IFERROR(IF(AND(ValuesEntered,Amortization[[#This Row],[Payment Date]]&lt;&gt;""),-PPMT(InterestRate/12,1,DurationOfLoan-ROWS($C$26:C343)+1,Amortization[[#This Row],[Opening Balance]]),""),0)</f>
        <v>1725.4377602603383</v>
      </c>
      <c r="G343" s="387">
        <f>IF(Amortization[[#This Row],[Payment Date]]="",0,PropertyTaxAmount)</f>
        <v>333.33333333333331</v>
      </c>
      <c r="H343" s="388">
        <f>IF(Amortization[[#This Row],[Payment Date]]="",0,Amortization[[#This Row],[Interest]]+Amortization[[#This Row],[Principle]]+Amortization[[#This Row],[Property Tax]])</f>
        <v>2353.6041810358306</v>
      </c>
      <c r="I343" s="389">
        <f>IF(Amortization[[#This Row],[Payment Date]]="",0,Amortization[[#This Row],[Opening Balance]]-Amortization[[#This Row],[Principle]])</f>
        <v>78622.156651242389</v>
      </c>
      <c r="J343" s="396">
        <f>IF(Amortization[[#This Row],[Closing Balance]]&gt;0,LastRow-ROW(),0)</f>
        <v>42</v>
      </c>
      <c r="K343" s="194"/>
    </row>
    <row r="344" spans="1:11">
      <c r="A344" s="192"/>
      <c r="B344" s="410">
        <f>ROWS($B$4:B322)</f>
        <v>319</v>
      </c>
      <c r="C344" s="384">
        <f>IF(ValuesEntered,IF(Amortization[[#This Row],[Payment Period]]&lt;=DurationOfLoan,IF(ROW()-ROW(Amortization[[#Headers],[Payment Date]])=1,LoanStart,IF(I343&gt;0,EDATE(C343,1),"")),""),"")</f>
        <v>52718</v>
      </c>
      <c r="D344" s="385">
        <f>IF(ROW()-ROW(Amortization[[#Headers],[Opening Balance]])=1,LoanAmount,IF(Amortization[[#This Row],[Payment Date]]="",0,INDEX(Amortization[], ROW()-26,8)))</f>
        <v>78622.156651242389</v>
      </c>
      <c r="E344" s="387">
        <f>IF(ValuesEntered,IF(ROW()-ROW(Amortization[[#Headers],[Interest]])=1,-IPMT(InterestRate/12,1,DurationOfLoan-ROWS($C$26:C344)+1,Amortization[[#This Row],[Opening Balance]]),IFERROR(-IPMT(InterestRate/12,1,Amortization[[#This Row],['# Remaining]],D345),0)),0)</f>
        <v>288.33843187267905</v>
      </c>
      <c r="F344" s="387">
        <f>IFERROR(IF(AND(ValuesEntered,Amortization[[#This Row],[Payment Date]]&lt;&gt;""),-PPMT(InterestRate/12,1,DurationOfLoan-ROWS($C$26:C344)+1,Amortization[[#This Row],[Opening Balance]]),""),0)</f>
        <v>1731.9081518613143</v>
      </c>
      <c r="G344" s="387">
        <f>IF(Amortization[[#This Row],[Payment Date]]="",0,PropertyTaxAmount)</f>
        <v>333.33333333333331</v>
      </c>
      <c r="H344" s="388">
        <f>IF(Amortization[[#This Row],[Payment Date]]="",0,Amortization[[#This Row],[Interest]]+Amortization[[#This Row],[Principle]]+Amortization[[#This Row],[Property Tax]])</f>
        <v>2353.5799170673267</v>
      </c>
      <c r="I344" s="389">
        <f>IF(Amortization[[#This Row],[Payment Date]]="",0,Amortization[[#This Row],[Opening Balance]]-Amortization[[#This Row],[Principle]])</f>
        <v>76890.248499381079</v>
      </c>
      <c r="J344" s="396">
        <f>IF(Amortization[[#This Row],[Closing Balance]]&gt;0,LastRow-ROW(),0)</f>
        <v>41</v>
      </c>
      <c r="K344" s="194"/>
    </row>
    <row r="345" spans="1:11">
      <c r="A345" s="192"/>
      <c r="B345" s="410">
        <f>ROWS($B$4:B323)</f>
        <v>320</v>
      </c>
      <c r="C345" s="384">
        <f>IF(ValuesEntered,IF(Amortization[[#This Row],[Payment Period]]&lt;=DurationOfLoan,IF(ROW()-ROW(Amortization[[#Headers],[Payment Date]])=1,LoanStart,IF(I344&gt;0,EDATE(C344,1),"")),""),"")</f>
        <v>52749</v>
      </c>
      <c r="D345" s="385">
        <f>IF(ROW()-ROW(Amortization[[#Headers],[Opening Balance]])=1,LoanAmount,IF(Amortization[[#This Row],[Payment Date]]="",0,INDEX(Amortization[], ROW()-26,8)))</f>
        <v>76890.248499381079</v>
      </c>
      <c r="E345" s="387">
        <f>IF(ValuesEntered,IF(ROW()-ROW(Amortization[[#Headers],[Interest]])=1,-IPMT(InterestRate/12,1,DurationOfLoan-ROWS($C$26:C345)+1,Amortization[[#This Row],[Opening Balance]]),IFERROR(-IPMT(InterestRate/12,1,Amortization[[#This Row],['# Remaining]],D346),0)),0)</f>
        <v>281.81942134481358</v>
      </c>
      <c r="F345" s="387">
        <f>IFERROR(IF(AND(ValuesEntered,Amortization[[#This Row],[Payment Date]]&lt;&gt;""),-PPMT(InterestRate/12,1,DurationOfLoan-ROWS($C$26:C345)+1,Amortization[[#This Row],[Opening Balance]]),""),0)</f>
        <v>1738.4028074307926</v>
      </c>
      <c r="G345" s="387">
        <f>IF(Amortization[[#This Row],[Payment Date]]="",0,PropertyTaxAmount)</f>
        <v>333.33333333333331</v>
      </c>
      <c r="H345" s="388">
        <f>IF(Amortization[[#This Row],[Payment Date]]="",0,Amortization[[#This Row],[Interest]]+Amortization[[#This Row],[Principle]]+Amortization[[#This Row],[Property Tax]])</f>
        <v>2353.5555621089397</v>
      </c>
      <c r="I345" s="389">
        <f>IF(Amortization[[#This Row],[Payment Date]]="",0,Amortization[[#This Row],[Opening Balance]]-Amortization[[#This Row],[Principle]])</f>
        <v>75151.845691950293</v>
      </c>
      <c r="J345" s="396">
        <f>IF(Amortization[[#This Row],[Closing Balance]]&gt;0,LastRow-ROW(),0)</f>
        <v>40</v>
      </c>
      <c r="K345" s="194"/>
    </row>
    <row r="346" spans="1:11">
      <c r="A346" s="192"/>
      <c r="B346" s="410">
        <f>ROWS($B$4:B324)</f>
        <v>321</v>
      </c>
      <c r="C346" s="384">
        <f>IF(ValuesEntered,IF(Amortization[[#This Row],[Payment Period]]&lt;=DurationOfLoan,IF(ROW()-ROW(Amortization[[#Headers],[Payment Date]])=1,LoanStart,IF(I345&gt;0,EDATE(C345,1),"")),""),"")</f>
        <v>52779</v>
      </c>
      <c r="D346" s="385">
        <f>IF(ROW()-ROW(Amortization[[#Headers],[Opening Balance]])=1,LoanAmount,IF(Amortization[[#This Row],[Payment Date]]="",0,INDEX(Amortization[], ROW()-26,8)))</f>
        <v>75151.845691950293</v>
      </c>
      <c r="E346" s="387">
        <f>IF(ValuesEntered,IF(ROW()-ROW(Amortization[[#Headers],[Interest]])=1,-IPMT(InterestRate/12,1,DurationOfLoan-ROWS($C$26:C346)+1,Amortization[[#This Row],[Opening Balance]]),IFERROR(-IPMT(InterestRate/12,1,Amortization[[#This Row],['# Remaining]],D347),0)),0)</f>
        <v>275.2759645274686</v>
      </c>
      <c r="F346" s="387">
        <f>IFERROR(IF(AND(ValuesEntered,Amortization[[#This Row],[Payment Date]]&lt;&gt;""),-PPMT(InterestRate/12,1,DurationOfLoan-ROWS($C$26:C346)+1,Amortization[[#This Row],[Opening Balance]]),""),0)</f>
        <v>1744.9218179586583</v>
      </c>
      <c r="G346" s="387">
        <f>IF(Amortization[[#This Row],[Payment Date]]="",0,PropertyTaxAmount)</f>
        <v>333.33333333333331</v>
      </c>
      <c r="H346" s="388">
        <f>IF(Amortization[[#This Row],[Payment Date]]="",0,Amortization[[#This Row],[Interest]]+Amortization[[#This Row],[Principle]]+Amortization[[#This Row],[Property Tax]])</f>
        <v>2353.5311158194604</v>
      </c>
      <c r="I346" s="389">
        <f>IF(Amortization[[#This Row],[Payment Date]]="",0,Amortization[[#This Row],[Opening Balance]]-Amortization[[#This Row],[Principle]])</f>
        <v>73406.923873991633</v>
      </c>
      <c r="J346" s="396">
        <f>IF(Amortization[[#This Row],[Closing Balance]]&gt;0,LastRow-ROW(),0)</f>
        <v>39</v>
      </c>
      <c r="K346" s="194"/>
    </row>
    <row r="347" spans="1:11">
      <c r="A347" s="192"/>
      <c r="B347" s="410">
        <f>ROWS($B$4:B325)</f>
        <v>322</v>
      </c>
      <c r="C347" s="384">
        <f>IF(ValuesEntered,IF(Amortization[[#This Row],[Payment Period]]&lt;=DurationOfLoan,IF(ROW()-ROW(Amortization[[#Headers],[Payment Date]])=1,LoanStart,IF(I346&gt;0,EDATE(C346,1),"")),""),"")</f>
        <v>52810</v>
      </c>
      <c r="D347" s="385">
        <f>IF(ROW()-ROW(Amortization[[#Headers],[Opening Balance]])=1,LoanAmount,IF(Amortization[[#This Row],[Payment Date]]="",0,INDEX(Amortization[], ROW()-26,8)))</f>
        <v>73406.923873991633</v>
      </c>
      <c r="E347" s="387">
        <f>IF(ValuesEntered,IF(ROW()-ROW(Amortization[[#Headers],[Interest]])=1,-IPMT(InterestRate/12,1,DurationOfLoan-ROWS($C$26:C347)+1,Amortization[[#This Row],[Opening Balance]]),IFERROR(-IPMT(InterestRate/12,1,Amortization[[#This Row],['# Remaining]],D348),0)),0)</f>
        <v>268.7079697470586</v>
      </c>
      <c r="F347" s="387">
        <f>IFERROR(IF(AND(ValuesEntered,Amortization[[#This Row],[Payment Date]]&lt;&gt;""),-PPMT(InterestRate/12,1,DurationOfLoan-ROWS($C$26:C347)+1,Amortization[[#This Row],[Opening Balance]]),""),0)</f>
        <v>1751.4652747760019</v>
      </c>
      <c r="G347" s="387">
        <f>IF(Amortization[[#This Row],[Payment Date]]="",0,PropertyTaxAmount)</f>
        <v>333.33333333333331</v>
      </c>
      <c r="H347" s="388">
        <f>IF(Amortization[[#This Row],[Payment Date]]="",0,Amortization[[#This Row],[Interest]]+Amortization[[#This Row],[Principle]]+Amortization[[#This Row],[Property Tax]])</f>
        <v>2353.506577856394</v>
      </c>
      <c r="I347" s="389">
        <f>IF(Amortization[[#This Row],[Payment Date]]="",0,Amortization[[#This Row],[Opening Balance]]-Amortization[[#This Row],[Principle]])</f>
        <v>71655.458599215635</v>
      </c>
      <c r="J347" s="396">
        <f>IF(Amortization[[#This Row],[Closing Balance]]&gt;0,LastRow-ROW(),0)</f>
        <v>38</v>
      </c>
      <c r="K347" s="194"/>
    </row>
    <row r="348" spans="1:11">
      <c r="A348" s="192"/>
      <c r="B348" s="410">
        <f>ROWS($B$4:B326)</f>
        <v>323</v>
      </c>
      <c r="C348" s="384">
        <f>IF(ValuesEntered,IF(Amortization[[#This Row],[Payment Period]]&lt;=DurationOfLoan,IF(ROW()-ROW(Amortization[[#Headers],[Payment Date]])=1,LoanStart,IF(I347&gt;0,EDATE(C347,1),"")),""),"")</f>
        <v>52841</v>
      </c>
      <c r="D348" s="385">
        <f>IF(ROW()-ROW(Amortization[[#Headers],[Opening Balance]])=1,LoanAmount,IF(Amortization[[#This Row],[Payment Date]]="",0,INDEX(Amortization[], ROW()-26,8)))</f>
        <v>71655.458599215635</v>
      </c>
      <c r="E348" s="387">
        <f>IF(ValuesEntered,IF(ROW()-ROW(Amortization[[#Headers],[Interest]])=1,-IPMT(InterestRate/12,1,DurationOfLoan-ROWS($C$26:C348)+1,Amortization[[#This Row],[Opening Balance]]),IFERROR(-IPMT(InterestRate/12,1,Amortization[[#This Row],['# Remaining]],D349),0)),0)</f>
        <v>262.11534498622206</v>
      </c>
      <c r="F348" s="387">
        <f>IFERROR(IF(AND(ValuesEntered,Amortization[[#This Row],[Payment Date]]&lt;&gt;""),-PPMT(InterestRate/12,1,DurationOfLoan-ROWS($C$26:C348)+1,Amortization[[#This Row],[Opening Balance]]),""),0)</f>
        <v>1758.0332695564098</v>
      </c>
      <c r="G348" s="387">
        <f>IF(Amortization[[#This Row],[Payment Date]]="",0,PropertyTaxAmount)</f>
        <v>333.33333333333331</v>
      </c>
      <c r="H348" s="388">
        <f>IF(Amortization[[#This Row],[Payment Date]]="",0,Amortization[[#This Row],[Interest]]+Amortization[[#This Row],[Principle]]+Amortization[[#This Row],[Property Tax]])</f>
        <v>2353.481947875965</v>
      </c>
      <c r="I348" s="389">
        <f>IF(Amortization[[#This Row],[Payment Date]]="",0,Amortization[[#This Row],[Opening Balance]]-Amortization[[#This Row],[Principle]])</f>
        <v>69897.425329659221</v>
      </c>
      <c r="J348" s="396">
        <f>IF(Amortization[[#This Row],[Closing Balance]]&gt;0,LastRow-ROW(),0)</f>
        <v>37</v>
      </c>
      <c r="K348" s="194"/>
    </row>
    <row r="349" spans="1:11">
      <c r="A349" s="192"/>
      <c r="B349" s="410">
        <f>ROWS($B$4:B327)</f>
        <v>324</v>
      </c>
      <c r="C349" s="384">
        <f>IF(ValuesEntered,IF(Amortization[[#This Row],[Payment Period]]&lt;=DurationOfLoan,IF(ROW()-ROW(Amortization[[#Headers],[Payment Date]])=1,LoanStart,IF(I348&gt;0,EDATE(C348,1),"")),""),"")</f>
        <v>52871</v>
      </c>
      <c r="D349" s="385">
        <f>IF(ROW()-ROW(Amortization[[#Headers],[Opening Balance]])=1,LoanAmount,IF(Amortization[[#This Row],[Payment Date]]="",0,INDEX(Amortization[], ROW()-26,8)))</f>
        <v>69897.425329659221</v>
      </c>
      <c r="E349" s="387">
        <f>IF(ValuesEntered,IF(ROW()-ROW(Amortization[[#Headers],[Interest]])=1,-IPMT(InterestRate/12,1,DurationOfLoan-ROWS($C$26:C349)+1,Amortization[[#This Row],[Opening Balance]]),IFERROR(-IPMT(InterestRate/12,1,Amortization[[#This Row],['# Remaining]],D350),0)),0)</f>
        <v>255.49799788253242</v>
      </c>
      <c r="F349" s="387">
        <f>IFERROR(IF(AND(ValuesEntered,Amortization[[#This Row],[Payment Date]]&lt;&gt;""),-PPMT(InterestRate/12,1,DurationOfLoan-ROWS($C$26:C349)+1,Amortization[[#This Row],[Opening Balance]]),""),0)</f>
        <v>1764.6258943172443</v>
      </c>
      <c r="G349" s="387">
        <f>IF(Amortization[[#This Row],[Payment Date]]="",0,PropertyTaxAmount)</f>
        <v>333.33333333333331</v>
      </c>
      <c r="H349" s="388">
        <f>IF(Amortization[[#This Row],[Payment Date]]="",0,Amortization[[#This Row],[Interest]]+Amortization[[#This Row],[Principle]]+Amortization[[#This Row],[Property Tax]])</f>
        <v>2353.45722553311</v>
      </c>
      <c r="I349" s="389">
        <f>IF(Amortization[[#This Row],[Payment Date]]="",0,Amortization[[#This Row],[Opening Balance]]-Amortization[[#This Row],[Principle]])</f>
        <v>68132.799435341978</v>
      </c>
      <c r="J349" s="396">
        <f>IF(Amortization[[#This Row],[Closing Balance]]&gt;0,LastRow-ROW(),0)</f>
        <v>36</v>
      </c>
      <c r="K349" s="194"/>
    </row>
    <row r="350" spans="1:11">
      <c r="A350" s="192"/>
      <c r="B350" s="410">
        <f>ROWS($B$4:B328)</f>
        <v>325</v>
      </c>
      <c r="C350" s="384">
        <f>IF(ValuesEntered,IF(Amortization[[#This Row],[Payment Period]]&lt;=DurationOfLoan,IF(ROW()-ROW(Amortization[[#Headers],[Payment Date]])=1,LoanStart,IF(I349&gt;0,EDATE(C349,1),"")),""),"")</f>
        <v>52902</v>
      </c>
      <c r="D350" s="385">
        <f>IF(ROW()-ROW(Amortization[[#Headers],[Opening Balance]])=1,LoanAmount,IF(Amortization[[#This Row],[Payment Date]]="",0,INDEX(Amortization[], ROW()-26,8)))</f>
        <v>68132.799435341978</v>
      </c>
      <c r="E350" s="387">
        <f>IF(ValuesEntered,IF(ROW()-ROW(Amortization[[#Headers],[Interest]])=1,-IPMT(InterestRate/12,1,DurationOfLoan-ROWS($C$26:C350)+1,Amortization[[#This Row],[Opening Balance]]),IFERROR(-IPMT(InterestRate/12,1,Amortization[[#This Row],['# Remaining]],D351),0)),0)</f>
        <v>248.85583572720392</v>
      </c>
      <c r="F350" s="387">
        <f>IFERROR(IF(AND(ValuesEntered,Amortization[[#This Row],[Payment Date]]&lt;&gt;""),-PPMT(InterestRate/12,1,DurationOfLoan-ROWS($C$26:C350)+1,Amortization[[#This Row],[Opening Balance]]),""),0)</f>
        <v>1771.2432414209354</v>
      </c>
      <c r="G350" s="387">
        <f>IF(Amortization[[#This Row],[Payment Date]]="",0,PropertyTaxAmount)</f>
        <v>333.33333333333331</v>
      </c>
      <c r="H350" s="388">
        <f>IF(Amortization[[#This Row],[Payment Date]]="",0,Amortization[[#This Row],[Interest]]+Amortization[[#This Row],[Principle]]+Amortization[[#This Row],[Property Tax]])</f>
        <v>2353.4324104814727</v>
      </c>
      <c r="I350" s="389">
        <f>IF(Amortization[[#This Row],[Payment Date]]="",0,Amortization[[#This Row],[Opening Balance]]-Amortization[[#This Row],[Principle]])</f>
        <v>66361.556193921046</v>
      </c>
      <c r="J350" s="396">
        <f>IF(Amortization[[#This Row],[Closing Balance]]&gt;0,LastRow-ROW(),0)</f>
        <v>35</v>
      </c>
      <c r="K350" s="194"/>
    </row>
    <row r="351" spans="1:11">
      <c r="A351" s="192"/>
      <c r="B351" s="410">
        <f>ROWS($B$4:B329)</f>
        <v>326</v>
      </c>
      <c r="C351" s="384">
        <f>IF(ValuesEntered,IF(Amortization[[#This Row],[Payment Period]]&lt;=DurationOfLoan,IF(ROW()-ROW(Amortization[[#Headers],[Payment Date]])=1,LoanStart,IF(I350&gt;0,EDATE(C350,1),"")),""),"")</f>
        <v>52932</v>
      </c>
      <c r="D351" s="385">
        <f>IF(ROW()-ROW(Amortization[[#Headers],[Opening Balance]])=1,LoanAmount,IF(Amortization[[#This Row],[Payment Date]]="",0,INDEX(Amortization[], ROW()-26,8)))</f>
        <v>66361.556193921046</v>
      </c>
      <c r="E351" s="387">
        <f>IF(ValuesEntered,IF(ROW()-ROW(Amortization[[#Headers],[Interest]])=1,-IPMT(InterestRate/12,1,DurationOfLoan-ROWS($C$26:C351)+1,Amortization[[#This Row],[Opening Balance]]),IFERROR(-IPMT(InterestRate/12,1,Amortization[[#This Row],['# Remaining]],D352),0)),0)</f>
        <v>242.18876546379292</v>
      </c>
      <c r="F351" s="387">
        <f>IFERROR(IF(AND(ValuesEntered,Amortization[[#This Row],[Payment Date]]&lt;&gt;""),-PPMT(InterestRate/12,1,DurationOfLoan-ROWS($C$26:C351)+1,Amortization[[#This Row],[Opening Balance]]),""),0)</f>
        <v>1777.8854035762636</v>
      </c>
      <c r="G351" s="387">
        <f>IF(Amortization[[#This Row],[Payment Date]]="",0,PropertyTaxAmount)</f>
        <v>333.33333333333331</v>
      </c>
      <c r="H351" s="388">
        <f>IF(Amortization[[#This Row],[Payment Date]]="",0,Amortization[[#This Row],[Interest]]+Amortization[[#This Row],[Principle]]+Amortization[[#This Row],[Property Tax]])</f>
        <v>2353.4075023733899</v>
      </c>
      <c r="I351" s="389">
        <f>IF(Amortization[[#This Row],[Payment Date]]="",0,Amortization[[#This Row],[Opening Balance]]-Amortization[[#This Row],[Principle]])</f>
        <v>64583.670790344782</v>
      </c>
      <c r="J351" s="396">
        <f>IF(Amortization[[#This Row],[Closing Balance]]&gt;0,LastRow-ROW(),0)</f>
        <v>34</v>
      </c>
      <c r="K351" s="194"/>
    </row>
    <row r="352" spans="1:11">
      <c r="A352" s="192"/>
      <c r="B352" s="410">
        <f>ROWS($B$4:B330)</f>
        <v>327</v>
      </c>
      <c r="C352" s="384">
        <f>IF(ValuesEntered,IF(Amortization[[#This Row],[Payment Period]]&lt;=DurationOfLoan,IF(ROW()-ROW(Amortization[[#Headers],[Payment Date]])=1,LoanStart,IF(I351&gt;0,EDATE(C351,1),"")),""),"")</f>
        <v>52963</v>
      </c>
      <c r="D352" s="385">
        <f>IF(ROW()-ROW(Amortization[[#Headers],[Opening Balance]])=1,LoanAmount,IF(Amortization[[#This Row],[Payment Date]]="",0,INDEX(Amortization[], ROW()-26,8)))</f>
        <v>64583.670790344782</v>
      </c>
      <c r="E352" s="387">
        <f>IF(ValuesEntered,IF(ROW()-ROW(Amortization[[#Headers],[Interest]])=1,-IPMT(InterestRate/12,1,DurationOfLoan-ROWS($C$26:C352)+1,Amortization[[#This Row],[Opening Balance]]),IFERROR(-IPMT(InterestRate/12,1,Amortization[[#This Row],['# Remaining]],D353),0)),0)</f>
        <v>235.49669368689416</v>
      </c>
      <c r="F352" s="387">
        <f>IFERROR(IF(AND(ValuesEntered,Amortization[[#This Row],[Payment Date]]&lt;&gt;""),-PPMT(InterestRate/12,1,DurationOfLoan-ROWS($C$26:C352)+1,Amortization[[#This Row],[Opening Balance]]),""),0)</f>
        <v>1784.5524738396705</v>
      </c>
      <c r="G352" s="387">
        <f>IF(Amortization[[#This Row],[Payment Date]]="",0,PropertyTaxAmount)</f>
        <v>333.33333333333331</v>
      </c>
      <c r="H352" s="388">
        <f>IF(Amortization[[#This Row],[Payment Date]]="",0,Amortization[[#This Row],[Interest]]+Amortization[[#This Row],[Principle]]+Amortization[[#This Row],[Property Tax]])</f>
        <v>2353.3825008598978</v>
      </c>
      <c r="I352" s="389">
        <f>IF(Amortization[[#This Row],[Payment Date]]="",0,Amortization[[#This Row],[Opening Balance]]-Amortization[[#This Row],[Principle]])</f>
        <v>62799.118316505112</v>
      </c>
      <c r="J352" s="396">
        <f>IF(Amortization[[#This Row],[Closing Balance]]&gt;0,LastRow-ROW(),0)</f>
        <v>33</v>
      </c>
      <c r="K352" s="194"/>
    </row>
    <row r="353" spans="1:11">
      <c r="A353" s="192"/>
      <c r="B353" s="410">
        <f>ROWS($B$4:B331)</f>
        <v>328</v>
      </c>
      <c r="C353" s="384">
        <f>IF(ValuesEntered,IF(Amortization[[#This Row],[Payment Period]]&lt;=DurationOfLoan,IF(ROW()-ROW(Amortization[[#Headers],[Payment Date]])=1,LoanStart,IF(I352&gt;0,EDATE(C352,1),"")),""),"")</f>
        <v>52994</v>
      </c>
      <c r="D353" s="385">
        <f>IF(ROW()-ROW(Amortization[[#Headers],[Opening Balance]])=1,LoanAmount,IF(Amortization[[#This Row],[Payment Date]]="",0,INDEX(Amortization[], ROW()-26,8)))</f>
        <v>62799.118316505112</v>
      </c>
      <c r="E353" s="387">
        <f>IF(ValuesEntered,IF(ROW()-ROW(Amortization[[#Headers],[Interest]])=1,-IPMT(InterestRate/12,1,DurationOfLoan-ROWS($C$26:C353)+1,Amortization[[#This Row],[Opening Balance]]),IFERROR(-IPMT(InterestRate/12,1,Amortization[[#This Row],['# Remaining]],D354),0)),0)</f>
        <v>228.77952664083202</v>
      </c>
      <c r="F353" s="387">
        <f>IFERROR(IF(AND(ValuesEntered,Amortization[[#This Row],[Payment Date]]&lt;&gt;""),-PPMT(InterestRate/12,1,DurationOfLoan-ROWS($C$26:C353)+1,Amortization[[#This Row],[Opening Balance]]),""),0)</f>
        <v>1791.2445456165701</v>
      </c>
      <c r="G353" s="387">
        <f>IF(Amortization[[#This Row],[Payment Date]]="",0,PropertyTaxAmount)</f>
        <v>333.33333333333331</v>
      </c>
      <c r="H353" s="388">
        <f>IF(Amortization[[#This Row],[Payment Date]]="",0,Amortization[[#This Row],[Interest]]+Amortization[[#This Row],[Principle]]+Amortization[[#This Row],[Property Tax]])</f>
        <v>2353.3574055907357</v>
      </c>
      <c r="I353" s="389">
        <f>IF(Amortization[[#This Row],[Payment Date]]="",0,Amortization[[#This Row],[Opening Balance]]-Amortization[[#This Row],[Principle]])</f>
        <v>61007.873770888538</v>
      </c>
      <c r="J353" s="396">
        <f>IF(Amortization[[#This Row],[Closing Balance]]&gt;0,LastRow-ROW(),0)</f>
        <v>32</v>
      </c>
      <c r="K353" s="194"/>
    </row>
    <row r="354" spans="1:11">
      <c r="A354" s="192"/>
      <c r="B354" s="410">
        <f>ROWS($B$4:B332)</f>
        <v>329</v>
      </c>
      <c r="C354" s="384">
        <f>IF(ValuesEntered,IF(Amortization[[#This Row],[Payment Period]]&lt;=DurationOfLoan,IF(ROW()-ROW(Amortization[[#Headers],[Payment Date]])=1,LoanStart,IF(I353&gt;0,EDATE(C353,1),"")),""),"")</f>
        <v>53022</v>
      </c>
      <c r="D354" s="385">
        <f>IF(ROW()-ROW(Amortization[[#Headers],[Opening Balance]])=1,LoanAmount,IF(Amortization[[#This Row],[Payment Date]]="",0,INDEX(Amortization[], ROW()-26,8)))</f>
        <v>61007.873770888538</v>
      </c>
      <c r="E354" s="387">
        <f>IF(ValuesEntered,IF(ROW()-ROW(Amortization[[#Headers],[Interest]])=1,-IPMT(InterestRate/12,1,DurationOfLoan-ROWS($C$26:C354)+1,Amortization[[#This Row],[Opening Balance]]),IFERROR(-IPMT(InterestRate/12,1,Amortization[[#This Row],['# Remaining]],D355),0)),0)</f>
        <v>222.03717021834714</v>
      </c>
      <c r="F354" s="387">
        <f>IFERROR(IF(AND(ValuesEntered,Amortization[[#This Row],[Payment Date]]&lt;&gt;""),-PPMT(InterestRate/12,1,DurationOfLoan-ROWS($C$26:C354)+1,Amortization[[#This Row],[Opening Balance]]),""),0)</f>
        <v>1797.9617126626299</v>
      </c>
      <c r="G354" s="387">
        <f>IF(Amortization[[#This Row],[Payment Date]]="",0,PropertyTaxAmount)</f>
        <v>333.33333333333331</v>
      </c>
      <c r="H354" s="388">
        <f>IF(Amortization[[#This Row],[Payment Date]]="",0,Amortization[[#This Row],[Interest]]+Amortization[[#This Row],[Principle]]+Amortization[[#This Row],[Property Tax]])</f>
        <v>2353.3322162143104</v>
      </c>
      <c r="I354" s="389">
        <f>IF(Amortization[[#This Row],[Payment Date]]="",0,Amortization[[#This Row],[Opening Balance]]-Amortization[[#This Row],[Principle]])</f>
        <v>59209.912058225906</v>
      </c>
      <c r="J354" s="396">
        <f>IF(Amortization[[#This Row],[Closing Balance]]&gt;0,LastRow-ROW(),0)</f>
        <v>31</v>
      </c>
      <c r="K354" s="194"/>
    </row>
    <row r="355" spans="1:11">
      <c r="A355" s="192"/>
      <c r="B355" s="410">
        <f>ROWS($B$4:B333)</f>
        <v>330</v>
      </c>
      <c r="C355" s="384">
        <f>IF(ValuesEntered,IF(Amortization[[#This Row],[Payment Period]]&lt;=DurationOfLoan,IF(ROW()-ROW(Amortization[[#Headers],[Payment Date]])=1,LoanStart,IF(I354&gt;0,EDATE(C354,1),"")),""),"")</f>
        <v>53053</v>
      </c>
      <c r="D355" s="385">
        <f>IF(ROW()-ROW(Amortization[[#Headers],[Opening Balance]])=1,LoanAmount,IF(Amortization[[#This Row],[Payment Date]]="",0,INDEX(Amortization[], ROW()-26,8)))</f>
        <v>59209.912058225906</v>
      </c>
      <c r="E355" s="387">
        <f>IF(ValuesEntered,IF(ROW()-ROW(Amortization[[#Headers],[Interest]])=1,-IPMT(InterestRate/12,1,DurationOfLoan-ROWS($C$26:C355)+1,Amortization[[#This Row],[Opening Balance]]),IFERROR(-IPMT(InterestRate/12,1,Amortization[[#This Row],['# Remaining]],D356),0)),0)</f>
        <v>215.26952995927795</v>
      </c>
      <c r="F355" s="387">
        <f>IFERROR(IF(AND(ValuesEntered,Amortization[[#This Row],[Payment Date]]&lt;&gt;""),-PPMT(InterestRate/12,1,DurationOfLoan-ROWS($C$26:C355)+1,Amortization[[#This Row],[Opening Balance]]),""),0)</f>
        <v>1804.7040690851181</v>
      </c>
      <c r="G355" s="387">
        <f>IF(Amortization[[#This Row],[Payment Date]]="",0,PropertyTaxAmount)</f>
        <v>333.33333333333331</v>
      </c>
      <c r="H355" s="388">
        <f>IF(Amortization[[#This Row],[Payment Date]]="",0,Amortization[[#This Row],[Interest]]+Amortization[[#This Row],[Principle]]+Amortization[[#This Row],[Property Tax]])</f>
        <v>2353.3069323777295</v>
      </c>
      <c r="I355" s="389">
        <f>IF(Amortization[[#This Row],[Payment Date]]="",0,Amortization[[#This Row],[Opening Balance]]-Amortization[[#This Row],[Principle]])</f>
        <v>57405.207989140785</v>
      </c>
      <c r="J355" s="396">
        <f>IF(Amortization[[#This Row],[Closing Balance]]&gt;0,LastRow-ROW(),0)</f>
        <v>30</v>
      </c>
      <c r="K355" s="194"/>
    </row>
    <row r="356" spans="1:11">
      <c r="A356" s="192"/>
      <c r="B356" s="410">
        <f>ROWS($B$4:B334)</f>
        <v>331</v>
      </c>
      <c r="C356" s="384">
        <f>IF(ValuesEntered,IF(Amortization[[#This Row],[Payment Period]]&lt;=DurationOfLoan,IF(ROW()-ROW(Amortization[[#Headers],[Payment Date]])=1,LoanStart,IF(I355&gt;0,EDATE(C355,1),"")),""),"")</f>
        <v>53083</v>
      </c>
      <c r="D356" s="385">
        <f>IF(ROW()-ROW(Amortization[[#Headers],[Opening Balance]])=1,LoanAmount,IF(Amortization[[#This Row],[Payment Date]]="",0,INDEX(Amortization[], ROW()-26,8)))</f>
        <v>57405.207989140785</v>
      </c>
      <c r="E356" s="387">
        <f>IF(ValuesEntered,IF(ROW()-ROW(Amortization[[#Headers],[Interest]])=1,-IPMT(InterestRate/12,1,DurationOfLoan-ROWS($C$26:C356)+1,Amortization[[#This Row],[Opening Balance]]),IFERROR(-IPMT(InterestRate/12,1,Amortization[[#This Row],['# Remaining]],D357),0)),0)</f>
        <v>208.47651104923727</v>
      </c>
      <c r="F356" s="387">
        <f>IFERROR(IF(AND(ValuesEntered,Amortization[[#This Row],[Payment Date]]&lt;&gt;""),-PPMT(InterestRate/12,1,DurationOfLoan-ROWS($C$26:C356)+1,Amortization[[#This Row],[Opening Balance]]),""),0)</f>
        <v>1811.4717093441832</v>
      </c>
      <c r="G356" s="387">
        <f>IF(Amortization[[#This Row],[Payment Date]]="",0,PropertyTaxAmount)</f>
        <v>333.33333333333331</v>
      </c>
      <c r="H356" s="388">
        <f>IF(Amortization[[#This Row],[Payment Date]]="",0,Amortization[[#This Row],[Interest]]+Amortization[[#This Row],[Principle]]+Amortization[[#This Row],[Property Tax]])</f>
        <v>2353.2815537267538</v>
      </c>
      <c r="I356" s="389">
        <f>IF(Amortization[[#This Row],[Payment Date]]="",0,Amortization[[#This Row],[Opening Balance]]-Amortization[[#This Row],[Principle]])</f>
        <v>55593.736279796605</v>
      </c>
      <c r="J356" s="396">
        <f>IF(Amortization[[#This Row],[Closing Balance]]&gt;0,LastRow-ROW(),0)</f>
        <v>29</v>
      </c>
      <c r="K356" s="194"/>
    </row>
    <row r="357" spans="1:11">
      <c r="A357" s="192"/>
      <c r="B357" s="410">
        <f>ROWS($B$4:B335)</f>
        <v>332</v>
      </c>
      <c r="C357" s="384">
        <f>IF(ValuesEntered,IF(Amortization[[#This Row],[Payment Period]]&lt;=DurationOfLoan,IF(ROW()-ROW(Amortization[[#Headers],[Payment Date]])=1,LoanStart,IF(I356&gt;0,EDATE(C356,1),"")),""),"")</f>
        <v>53114</v>
      </c>
      <c r="D357" s="385">
        <f>IF(ROW()-ROW(Amortization[[#Headers],[Opening Balance]])=1,LoanAmount,IF(Amortization[[#This Row],[Payment Date]]="",0,INDEX(Amortization[], ROW()-26,8)))</f>
        <v>55593.736279796605</v>
      </c>
      <c r="E357" s="387">
        <f>IF(ValuesEntered,IF(ROW()-ROW(Amortization[[#Headers],[Interest]])=1,-IPMT(InterestRate/12,1,DurationOfLoan-ROWS($C$26:C357)+1,Amortization[[#This Row],[Opening Balance]]),IFERROR(-IPMT(InterestRate/12,1,Amortization[[#This Row],['# Remaining]],D358),0)),0)</f>
        <v>201.65801831828395</v>
      </c>
      <c r="F357" s="387">
        <f>IFERROR(IF(AND(ValuesEntered,Amortization[[#This Row],[Payment Date]]&lt;&gt;""),-PPMT(InterestRate/12,1,DurationOfLoan-ROWS($C$26:C357)+1,Amortization[[#This Row],[Opening Balance]]),""),0)</f>
        <v>1818.2647282542189</v>
      </c>
      <c r="G357" s="387">
        <f>IF(Amortization[[#This Row],[Payment Date]]="",0,PropertyTaxAmount)</f>
        <v>333.33333333333331</v>
      </c>
      <c r="H357" s="388">
        <f>IF(Amortization[[#This Row],[Payment Date]]="",0,Amortization[[#This Row],[Interest]]+Amortization[[#This Row],[Principle]]+Amortization[[#This Row],[Property Tax]])</f>
        <v>2353.256079905836</v>
      </c>
      <c r="I357" s="389">
        <f>IF(Amortization[[#This Row],[Payment Date]]="",0,Amortization[[#This Row],[Opening Balance]]-Amortization[[#This Row],[Principle]])</f>
        <v>53775.471551542389</v>
      </c>
      <c r="J357" s="396">
        <f>IF(Amortization[[#This Row],[Closing Balance]]&gt;0,LastRow-ROW(),0)</f>
        <v>28</v>
      </c>
      <c r="K357" s="194"/>
    </row>
    <row r="358" spans="1:11">
      <c r="A358" s="192"/>
      <c r="B358" s="410">
        <f>ROWS($B$4:B336)</f>
        <v>333</v>
      </c>
      <c r="C358" s="384">
        <f>IF(ValuesEntered,IF(Amortization[[#This Row],[Payment Period]]&lt;=DurationOfLoan,IF(ROW()-ROW(Amortization[[#Headers],[Payment Date]])=1,LoanStart,IF(I357&gt;0,EDATE(C357,1),"")),""),"")</f>
        <v>53144</v>
      </c>
      <c r="D358" s="385">
        <f>IF(ROW()-ROW(Amortization[[#Headers],[Opening Balance]])=1,LoanAmount,IF(Amortization[[#This Row],[Payment Date]]="",0,INDEX(Amortization[], ROW()-26,8)))</f>
        <v>53775.471551542389</v>
      </c>
      <c r="E358" s="387">
        <f>IF(ValuesEntered,IF(ROW()-ROW(Amortization[[#Headers],[Interest]])=1,-IPMT(InterestRate/12,1,DurationOfLoan-ROWS($C$26:C358)+1,Amortization[[#This Row],[Opening Balance]]),IFERROR(-IPMT(InterestRate/12,1,Amortization[[#This Row],['# Remaining]],D359),0)),0)</f>
        <v>194.81395623958954</v>
      </c>
      <c r="F358" s="387">
        <f>IFERROR(IF(AND(ValuesEntered,Amortization[[#This Row],[Payment Date]]&lt;&gt;""),-PPMT(InterestRate/12,1,DurationOfLoan-ROWS($C$26:C358)+1,Amortization[[#This Row],[Opening Balance]]),""),0)</f>
        <v>1825.0832209851721</v>
      </c>
      <c r="G358" s="387">
        <f>IF(Amortization[[#This Row],[Payment Date]]="",0,PropertyTaxAmount)</f>
        <v>333.33333333333331</v>
      </c>
      <c r="H358" s="388">
        <f>IF(Amortization[[#This Row],[Payment Date]]="",0,Amortization[[#This Row],[Interest]]+Amortization[[#This Row],[Principle]]+Amortization[[#This Row],[Property Tax]])</f>
        <v>2353.2305105580949</v>
      </c>
      <c r="I358" s="389">
        <f>IF(Amortization[[#This Row],[Payment Date]]="",0,Amortization[[#This Row],[Opening Balance]]-Amortization[[#This Row],[Principle]])</f>
        <v>51950.388330557216</v>
      </c>
      <c r="J358" s="396">
        <f>IF(Amortization[[#This Row],[Closing Balance]]&gt;0,LastRow-ROW(),0)</f>
        <v>27</v>
      </c>
      <c r="K358" s="194"/>
    </row>
    <row r="359" spans="1:11">
      <c r="A359" s="192"/>
      <c r="B359" s="410">
        <f>ROWS($B$4:B337)</f>
        <v>334</v>
      </c>
      <c r="C359" s="384">
        <f>IF(ValuesEntered,IF(Amortization[[#This Row],[Payment Period]]&lt;=DurationOfLoan,IF(ROW()-ROW(Amortization[[#Headers],[Payment Date]])=1,LoanStart,IF(I358&gt;0,EDATE(C358,1),"")),""),"")</f>
        <v>53175</v>
      </c>
      <c r="D359" s="385">
        <f>IF(ROW()-ROW(Amortization[[#Headers],[Opening Balance]])=1,LoanAmount,IF(Amortization[[#This Row],[Payment Date]]="",0,INDEX(Amortization[], ROW()-26,8)))</f>
        <v>51950.388330557216</v>
      </c>
      <c r="E359" s="387">
        <f>IF(ValuesEntered,IF(ROW()-ROW(Amortization[[#Headers],[Interest]])=1,-IPMT(InterestRate/12,1,DurationOfLoan-ROWS($C$26:C359)+1,Amortization[[#This Row],[Opening Balance]]),IFERROR(-IPMT(InterestRate/12,1,Amortization[[#This Row],['# Remaining]],D360),0)),0)</f>
        <v>187.94422892810005</v>
      </c>
      <c r="F359" s="387">
        <f>IFERROR(IF(AND(ValuesEntered,Amortization[[#This Row],[Payment Date]]&lt;&gt;""),-PPMT(InterestRate/12,1,DurationOfLoan-ROWS($C$26:C359)+1,Amortization[[#This Row],[Opening Balance]]),""),0)</f>
        <v>1831.9272830638663</v>
      </c>
      <c r="G359" s="387">
        <f>IF(Amortization[[#This Row],[Payment Date]]="",0,PropertyTaxAmount)</f>
        <v>333.33333333333331</v>
      </c>
      <c r="H359" s="388">
        <f>IF(Amortization[[#This Row],[Payment Date]]="",0,Amortization[[#This Row],[Interest]]+Amortization[[#This Row],[Principle]]+Amortization[[#This Row],[Property Tax]])</f>
        <v>2353.2048453252996</v>
      </c>
      <c r="I359" s="389">
        <f>IF(Amortization[[#This Row],[Payment Date]]="",0,Amortization[[#This Row],[Opening Balance]]-Amortization[[#This Row],[Principle]])</f>
        <v>50118.461047493351</v>
      </c>
      <c r="J359" s="396">
        <f>IF(Amortization[[#This Row],[Closing Balance]]&gt;0,LastRow-ROW(),0)</f>
        <v>26</v>
      </c>
      <c r="K359" s="194"/>
    </row>
    <row r="360" spans="1:11">
      <c r="A360" s="192"/>
      <c r="B360" s="410">
        <f>ROWS($B$4:B338)</f>
        <v>335</v>
      </c>
      <c r="C360" s="384">
        <f>IF(ValuesEntered,IF(Amortization[[#This Row],[Payment Period]]&lt;=DurationOfLoan,IF(ROW()-ROW(Amortization[[#Headers],[Payment Date]])=1,LoanStart,IF(I359&gt;0,EDATE(C359,1),"")),""),"")</f>
        <v>53206</v>
      </c>
      <c r="D360" s="385">
        <f>IF(ROW()-ROW(Amortization[[#Headers],[Opening Balance]])=1,LoanAmount,IF(Amortization[[#This Row],[Payment Date]]="",0,INDEX(Amortization[], ROW()-26,8)))</f>
        <v>50118.461047493351</v>
      </c>
      <c r="E360" s="387">
        <f>IF(ValuesEntered,IF(ROW()-ROW(Amortization[[#Headers],[Interest]])=1,-IPMT(InterestRate/12,1,DurationOfLoan-ROWS($C$26:C360)+1,Amortization[[#This Row],[Opening Balance]]),IFERROR(-IPMT(InterestRate/12,1,Amortization[[#This Row],['# Remaining]],D361),0)),0)</f>
        <v>181.04874013919249</v>
      </c>
      <c r="F360" s="387">
        <f>IFERROR(IF(AND(ValuesEntered,Amortization[[#This Row],[Payment Date]]&lt;&gt;""),-PPMT(InterestRate/12,1,DurationOfLoan-ROWS($C$26:C360)+1,Amortization[[#This Row],[Opening Balance]]),""),0)</f>
        <v>1838.7970103753537</v>
      </c>
      <c r="G360" s="387">
        <f>IF(Amortization[[#This Row],[Payment Date]]="",0,PropertyTaxAmount)</f>
        <v>333.33333333333331</v>
      </c>
      <c r="H360" s="388">
        <f>IF(Amortization[[#This Row],[Payment Date]]="",0,Amortization[[#This Row],[Interest]]+Amortization[[#This Row],[Principle]]+Amortization[[#This Row],[Property Tax]])</f>
        <v>2353.1790838478796</v>
      </c>
      <c r="I360" s="389">
        <f>IF(Amortization[[#This Row],[Payment Date]]="",0,Amortization[[#This Row],[Opening Balance]]-Amortization[[#This Row],[Principle]])</f>
        <v>48279.664037117996</v>
      </c>
      <c r="J360" s="396">
        <f>IF(Amortization[[#This Row],[Closing Balance]]&gt;0,LastRow-ROW(),0)</f>
        <v>25</v>
      </c>
      <c r="K360" s="194"/>
    </row>
    <row r="361" spans="1:11">
      <c r="A361" s="192"/>
      <c r="B361" s="410">
        <f>ROWS($B$4:B339)</f>
        <v>336</v>
      </c>
      <c r="C361" s="384">
        <f>IF(ValuesEntered,IF(Amortization[[#This Row],[Payment Period]]&lt;=DurationOfLoan,IF(ROW()-ROW(Amortization[[#Headers],[Payment Date]])=1,LoanStart,IF(I360&gt;0,EDATE(C360,1),"")),""),"")</f>
        <v>53236</v>
      </c>
      <c r="D361" s="385">
        <f>IF(ROW()-ROW(Amortization[[#Headers],[Opening Balance]])=1,LoanAmount,IF(Amortization[[#This Row],[Payment Date]]="",0,INDEX(Amortization[], ROW()-26,8)))</f>
        <v>48279.664037117996</v>
      </c>
      <c r="E361" s="387">
        <f>IF(ValuesEntered,IF(ROW()-ROW(Amortization[[#Headers],[Interest]])=1,-IPMT(InterestRate/12,1,DurationOfLoan-ROWS($C$26:C361)+1,Amortization[[#This Row],[Opening Balance]]),IFERROR(-IPMT(InterestRate/12,1,Amortization[[#This Row],['# Remaining]],D362),0)),0)</f>
        <v>174.12739326732651</v>
      </c>
      <c r="F361" s="387">
        <f>IFERROR(IF(AND(ValuesEntered,Amortization[[#This Row],[Payment Date]]&lt;&gt;""),-PPMT(InterestRate/12,1,DurationOfLoan-ROWS($C$26:C361)+1,Amortization[[#This Row],[Opening Balance]]),""),0)</f>
        <v>1845.6924991642613</v>
      </c>
      <c r="G361" s="387">
        <f>IF(Amortization[[#This Row],[Payment Date]]="",0,PropertyTaxAmount)</f>
        <v>333.33333333333331</v>
      </c>
      <c r="H361" s="388">
        <f>IF(Amortization[[#This Row],[Payment Date]]="",0,Amortization[[#This Row],[Interest]]+Amortization[[#This Row],[Principle]]+Amortization[[#This Row],[Property Tax]])</f>
        <v>2353.1532257649214</v>
      </c>
      <c r="I361" s="389">
        <f>IF(Amortization[[#This Row],[Payment Date]]="",0,Amortization[[#This Row],[Opening Balance]]-Amortization[[#This Row],[Principle]])</f>
        <v>46433.971537953737</v>
      </c>
      <c r="J361" s="396">
        <f>IF(Amortization[[#This Row],[Closing Balance]]&gt;0,LastRow-ROW(),0)</f>
        <v>24</v>
      </c>
      <c r="K361" s="194"/>
    </row>
    <row r="362" spans="1:11">
      <c r="A362" s="192"/>
      <c r="B362" s="410">
        <f>ROWS($B$4:B340)</f>
        <v>337</v>
      </c>
      <c r="C362" s="384">
        <f>IF(ValuesEntered,IF(Amortization[[#This Row],[Payment Period]]&lt;=DurationOfLoan,IF(ROW()-ROW(Amortization[[#Headers],[Payment Date]])=1,LoanStart,IF(I361&gt;0,EDATE(C361,1),"")),""),"")</f>
        <v>53267</v>
      </c>
      <c r="D362" s="385">
        <f>IF(ROW()-ROW(Amortization[[#Headers],[Opening Balance]])=1,LoanAmount,IF(Amortization[[#This Row],[Payment Date]]="",0,INDEX(Amortization[], ROW()-26,8)))</f>
        <v>46433.971537953737</v>
      </c>
      <c r="E362" s="387">
        <f>IF(ValuesEntered,IF(ROW()-ROW(Amortization[[#Headers],[Interest]])=1,-IPMT(InterestRate/12,1,DurationOfLoan-ROWS($C$26:C362)+1,Amortization[[#This Row],[Opening Balance]]),IFERROR(-IPMT(InterestRate/12,1,Amortization[[#This Row],['# Remaining]],D363),0)),0)</f>
        <v>167.18009134469105</v>
      </c>
      <c r="F362" s="387">
        <f>IFERROR(IF(AND(ValuesEntered,Amortization[[#This Row],[Payment Date]]&lt;&gt;""),-PPMT(InterestRate/12,1,DurationOfLoan-ROWS($C$26:C362)+1,Amortization[[#This Row],[Opening Balance]]),""),0)</f>
        <v>1852.6138460361262</v>
      </c>
      <c r="G362" s="387">
        <f>IF(Amortization[[#This Row],[Payment Date]]="",0,PropertyTaxAmount)</f>
        <v>333.33333333333331</v>
      </c>
      <c r="H362" s="388">
        <f>IF(Amortization[[#This Row],[Payment Date]]="",0,Amortization[[#This Row],[Interest]]+Amortization[[#This Row],[Principle]]+Amortization[[#This Row],[Property Tax]])</f>
        <v>2353.1272707141507</v>
      </c>
      <c r="I362" s="389">
        <f>IF(Amortization[[#This Row],[Payment Date]]="",0,Amortization[[#This Row],[Opening Balance]]-Amortization[[#This Row],[Principle]])</f>
        <v>44581.357691917612</v>
      </c>
      <c r="J362" s="396">
        <f>IF(Amortization[[#This Row],[Closing Balance]]&gt;0,LastRow-ROW(),0)</f>
        <v>23</v>
      </c>
      <c r="K362" s="194"/>
    </row>
    <row r="363" spans="1:11">
      <c r="A363" s="192"/>
      <c r="B363" s="410">
        <f>ROWS($B$4:B341)</f>
        <v>338</v>
      </c>
      <c r="C363" s="384">
        <f>IF(ValuesEntered,IF(Amortization[[#This Row],[Payment Period]]&lt;=DurationOfLoan,IF(ROW()-ROW(Amortization[[#Headers],[Payment Date]])=1,LoanStart,IF(I362&gt;0,EDATE(C362,1),"")),""),"")</f>
        <v>53297</v>
      </c>
      <c r="D363" s="385">
        <f>IF(ROW()-ROW(Amortization[[#Headers],[Opening Balance]])=1,LoanAmount,IF(Amortization[[#This Row],[Payment Date]]="",0,INDEX(Amortization[], ROW()-26,8)))</f>
        <v>44581.357691917612</v>
      </c>
      <c r="E363" s="387">
        <f>IF(ValuesEntered,IF(ROW()-ROW(Amortization[[#Headers],[Interest]])=1,-IPMT(InterestRate/12,1,DurationOfLoan-ROWS($C$26:C363)+1,Amortization[[#This Row],[Opening Balance]]),IFERROR(-IPMT(InterestRate/12,1,Amortization[[#This Row],['# Remaining]],D364),0)),0)</f>
        <v>160.20673703984568</v>
      </c>
      <c r="F363" s="387">
        <f>IFERROR(IF(AND(ValuesEntered,Amortization[[#This Row],[Payment Date]]&lt;&gt;""),-PPMT(InterestRate/12,1,DurationOfLoan-ROWS($C$26:C363)+1,Amortization[[#This Row],[Opening Balance]]),""),0)</f>
        <v>1859.5611479587592</v>
      </c>
      <c r="G363" s="387">
        <f>IF(Amortization[[#This Row],[Payment Date]]="",0,PropertyTaxAmount)</f>
        <v>333.33333333333331</v>
      </c>
      <c r="H363" s="388">
        <f>IF(Amortization[[#This Row],[Payment Date]]="",0,Amortization[[#This Row],[Interest]]+Amortization[[#This Row],[Principle]]+Amortization[[#This Row],[Property Tax]])</f>
        <v>2353.1012183319381</v>
      </c>
      <c r="I363" s="389">
        <f>IF(Amortization[[#This Row],[Payment Date]]="",0,Amortization[[#This Row],[Opening Balance]]-Amortization[[#This Row],[Principle]])</f>
        <v>42721.796543958852</v>
      </c>
      <c r="J363" s="396">
        <f>IF(Amortization[[#This Row],[Closing Balance]]&gt;0,LastRow-ROW(),0)</f>
        <v>22</v>
      </c>
      <c r="K363" s="194"/>
    </row>
    <row r="364" spans="1:11">
      <c r="A364" s="192"/>
      <c r="B364" s="410">
        <f>ROWS($B$4:B342)</f>
        <v>339</v>
      </c>
      <c r="C364" s="384">
        <f>IF(ValuesEntered,IF(Amortization[[#This Row],[Payment Period]]&lt;=DurationOfLoan,IF(ROW()-ROW(Amortization[[#Headers],[Payment Date]])=1,LoanStart,IF(I363&gt;0,EDATE(C363,1),"")),""),"")</f>
        <v>53328</v>
      </c>
      <c r="D364" s="385">
        <f>IF(ROW()-ROW(Amortization[[#Headers],[Opening Balance]])=1,LoanAmount,IF(Amortization[[#This Row],[Payment Date]]="",0,INDEX(Amortization[], ROW()-26,8)))</f>
        <v>42721.796543958852</v>
      </c>
      <c r="E364" s="387">
        <f>IF(ValuesEntered,IF(ROW()-ROW(Amortization[[#Headers],[Interest]])=1,-IPMT(InterestRate/12,1,DurationOfLoan-ROWS($C$26:C364)+1,Amortization[[#This Row],[Opening Balance]]),IFERROR(-IPMT(InterestRate/12,1,Amortization[[#This Row],['# Remaining]],D365),0)),0)</f>
        <v>153.20723265635718</v>
      </c>
      <c r="F364" s="387">
        <f>IFERROR(IF(AND(ValuesEntered,Amortization[[#This Row],[Payment Date]]&lt;&gt;""),-PPMT(InterestRate/12,1,DurationOfLoan-ROWS($C$26:C364)+1,Amortization[[#This Row],[Opening Balance]]),""),0)</f>
        <v>1866.5345022636031</v>
      </c>
      <c r="G364" s="387">
        <f>IF(Amortization[[#This Row],[Payment Date]]="",0,PropertyTaxAmount)</f>
        <v>333.33333333333331</v>
      </c>
      <c r="H364" s="388">
        <f>IF(Amortization[[#This Row],[Payment Date]]="",0,Amortization[[#This Row],[Interest]]+Amortization[[#This Row],[Principle]]+Amortization[[#This Row],[Property Tax]])</f>
        <v>2353.0750682532939</v>
      </c>
      <c r="I364" s="389">
        <f>IF(Amortization[[#This Row],[Payment Date]]="",0,Amortization[[#This Row],[Opening Balance]]-Amortization[[#This Row],[Principle]])</f>
        <v>40855.262041695249</v>
      </c>
      <c r="J364" s="396">
        <f>IF(Amortization[[#This Row],[Closing Balance]]&gt;0,LastRow-ROW(),0)</f>
        <v>21</v>
      </c>
      <c r="K364" s="194"/>
    </row>
    <row r="365" spans="1:11">
      <c r="A365" s="192"/>
      <c r="B365" s="410">
        <f>ROWS($B$4:B343)</f>
        <v>340</v>
      </c>
      <c r="C365" s="384">
        <f>IF(ValuesEntered,IF(Amortization[[#This Row],[Payment Period]]&lt;=DurationOfLoan,IF(ROW()-ROW(Amortization[[#Headers],[Payment Date]])=1,LoanStart,IF(I364&gt;0,EDATE(C364,1),"")),""),"")</f>
        <v>53359</v>
      </c>
      <c r="D365" s="385">
        <f>IF(ROW()-ROW(Amortization[[#Headers],[Opening Balance]])=1,LoanAmount,IF(Amortization[[#This Row],[Payment Date]]="",0,INDEX(Amortization[], ROW()-26,8)))</f>
        <v>40855.262041695249</v>
      </c>
      <c r="E365" s="387">
        <f>IF(ValuesEntered,IF(ROW()-ROW(Amortization[[#Headers],[Interest]])=1,-IPMT(InterestRate/12,1,DurationOfLoan-ROWS($C$26:C365)+1,Amortization[[#This Row],[Opening Balance]]),IFERROR(-IPMT(InterestRate/12,1,Amortization[[#This Row],['# Remaining]],D366),0)),0)</f>
        <v>146.18148013143059</v>
      </c>
      <c r="F365" s="387">
        <f>IFERROR(IF(AND(ValuesEntered,Amortization[[#This Row],[Payment Date]]&lt;&gt;""),-PPMT(InterestRate/12,1,DurationOfLoan-ROWS($C$26:C365)+1,Amortization[[#This Row],[Opening Balance]]),""),0)</f>
        <v>1873.5340066470858</v>
      </c>
      <c r="G365" s="387">
        <f>IF(Amortization[[#This Row],[Payment Date]]="",0,PropertyTaxAmount)</f>
        <v>333.33333333333331</v>
      </c>
      <c r="H365" s="388">
        <f>IF(Amortization[[#This Row],[Payment Date]]="",0,Amortization[[#This Row],[Interest]]+Amortization[[#This Row],[Principle]]+Amortization[[#This Row],[Property Tax]])</f>
        <v>2353.0488201118496</v>
      </c>
      <c r="I365" s="389">
        <f>IF(Amortization[[#This Row],[Payment Date]]="",0,Amortization[[#This Row],[Opening Balance]]-Amortization[[#This Row],[Principle]])</f>
        <v>38981.72803504816</v>
      </c>
      <c r="J365" s="396">
        <f>IF(Amortization[[#This Row],[Closing Balance]]&gt;0,LastRow-ROW(),0)</f>
        <v>20</v>
      </c>
      <c r="K365" s="194"/>
    </row>
    <row r="366" spans="1:11">
      <c r="A366" s="192"/>
      <c r="B366" s="410">
        <f>ROWS($B$4:B344)</f>
        <v>341</v>
      </c>
      <c r="C366" s="384">
        <f>IF(ValuesEntered,IF(Amortization[[#This Row],[Payment Period]]&lt;=DurationOfLoan,IF(ROW()-ROW(Amortization[[#Headers],[Payment Date]])=1,LoanStart,IF(I365&gt;0,EDATE(C365,1),"")),""),"")</f>
        <v>53387</v>
      </c>
      <c r="D366" s="385">
        <f>IF(ROW()-ROW(Amortization[[#Headers],[Opening Balance]])=1,LoanAmount,IF(Amortization[[#This Row],[Payment Date]]="",0,INDEX(Amortization[], ROW()-26,8)))</f>
        <v>38981.72803504816</v>
      </c>
      <c r="E366" s="387">
        <f>IF(ValuesEntered,IF(ROW()-ROW(Amortization[[#Headers],[Interest]])=1,-IPMT(InterestRate/12,1,DurationOfLoan-ROWS($C$26:C366)+1,Amortization[[#This Row],[Opening Balance]]),IFERROR(-IPMT(InterestRate/12,1,Amortization[[#This Row],['# Remaining]],D367),0)),0)</f>
        <v>139.12938103453553</v>
      </c>
      <c r="F366" s="387">
        <f>IFERROR(IF(AND(ValuesEntered,Amortization[[#This Row],[Payment Date]]&lt;&gt;""),-PPMT(InterestRate/12,1,DurationOfLoan-ROWS($C$26:C366)+1,Amortization[[#This Row],[Opening Balance]]),""),0)</f>
        <v>1880.5597591720145</v>
      </c>
      <c r="G366" s="387">
        <f>IF(Amortization[[#This Row],[Payment Date]]="",0,PropertyTaxAmount)</f>
        <v>333.33333333333331</v>
      </c>
      <c r="H366" s="388">
        <f>IF(Amortization[[#This Row],[Payment Date]]="",0,Amortization[[#This Row],[Interest]]+Amortization[[#This Row],[Principle]]+Amortization[[#This Row],[Property Tax]])</f>
        <v>2353.0224735398833</v>
      </c>
      <c r="I366" s="389">
        <f>IF(Amortization[[#This Row],[Payment Date]]="",0,Amortization[[#This Row],[Opening Balance]]-Amortization[[#This Row],[Principle]])</f>
        <v>37101.168275876145</v>
      </c>
      <c r="J366" s="396">
        <f>IF(Amortization[[#This Row],[Closing Balance]]&gt;0,LastRow-ROW(),0)</f>
        <v>19</v>
      </c>
      <c r="K366" s="194"/>
    </row>
    <row r="367" spans="1:11">
      <c r="A367" s="192"/>
      <c r="B367" s="410">
        <f>ROWS($B$4:B345)</f>
        <v>342</v>
      </c>
      <c r="C367" s="384">
        <f>IF(ValuesEntered,IF(Amortization[[#This Row],[Payment Period]]&lt;=DurationOfLoan,IF(ROW()-ROW(Amortization[[#Headers],[Payment Date]])=1,LoanStart,IF(I366&gt;0,EDATE(C366,1),"")),""),"")</f>
        <v>53418</v>
      </c>
      <c r="D367" s="385">
        <f>IF(ROW()-ROW(Amortization[[#Headers],[Opening Balance]])=1,LoanAmount,IF(Amortization[[#This Row],[Payment Date]]="",0,INDEX(Amortization[], ROW()-26,8)))</f>
        <v>37101.168275876145</v>
      </c>
      <c r="E367" s="387">
        <f>IF(ValuesEntered,IF(ROW()-ROW(Amortization[[#Headers],[Interest]])=1,-IPMT(InterestRate/12,1,DurationOfLoan-ROWS($C$26:C367)+1,Amortization[[#This Row],[Opening Balance]]),IFERROR(-IPMT(InterestRate/12,1,Amortization[[#This Row],['# Remaining]],D368),0)),0)</f>
        <v>132.05083656602713</v>
      </c>
      <c r="F367" s="387">
        <f>IFERROR(IF(AND(ValuesEntered,Amortization[[#This Row],[Payment Date]]&lt;&gt;""),-PPMT(InterestRate/12,1,DurationOfLoan-ROWS($C$26:C367)+1,Amortization[[#This Row],[Opening Balance]]),""),0)</f>
        <v>1887.6118582689078</v>
      </c>
      <c r="G367" s="387">
        <f>IF(Amortization[[#This Row],[Payment Date]]="",0,PropertyTaxAmount)</f>
        <v>333.33333333333331</v>
      </c>
      <c r="H367" s="388">
        <f>IF(Amortization[[#This Row],[Payment Date]]="",0,Amortization[[#This Row],[Interest]]+Amortization[[#This Row],[Principle]]+Amortization[[#This Row],[Property Tax]])</f>
        <v>2352.9960281682684</v>
      </c>
      <c r="I367" s="389">
        <f>IF(Amortization[[#This Row],[Payment Date]]="",0,Amortization[[#This Row],[Opening Balance]]-Amortization[[#This Row],[Principle]])</f>
        <v>35213.556417607237</v>
      </c>
      <c r="J367" s="396">
        <f>IF(Amortization[[#This Row],[Closing Balance]]&gt;0,LastRow-ROW(),0)</f>
        <v>18</v>
      </c>
      <c r="K367" s="194"/>
    </row>
    <row r="368" spans="1:11">
      <c r="A368" s="192"/>
      <c r="B368" s="410">
        <f>ROWS($B$4:B346)</f>
        <v>343</v>
      </c>
      <c r="C368" s="384">
        <f>IF(ValuesEntered,IF(Amortization[[#This Row],[Payment Period]]&lt;=DurationOfLoan,IF(ROW()-ROW(Amortization[[#Headers],[Payment Date]])=1,LoanStart,IF(I367&gt;0,EDATE(C367,1),"")),""),"")</f>
        <v>53448</v>
      </c>
      <c r="D368" s="385">
        <f>IF(ROW()-ROW(Amortization[[#Headers],[Opening Balance]])=1,LoanAmount,IF(Amortization[[#This Row],[Payment Date]]="",0,INDEX(Amortization[], ROW()-26,8)))</f>
        <v>35213.556417607237</v>
      </c>
      <c r="E368" s="387">
        <f>IF(ValuesEntered,IF(ROW()-ROW(Amortization[[#Headers],[Interest]])=1,-IPMT(InterestRate/12,1,DurationOfLoan-ROWS($C$26:C368)+1,Amortization[[#This Row],[Opening Balance]]),IFERROR(-IPMT(InterestRate/12,1,Amortization[[#This Row],['# Remaining]],D369),0)),0)</f>
        <v>124.94574755576184</v>
      </c>
      <c r="F368" s="387">
        <f>IFERROR(IF(AND(ValuesEntered,Amortization[[#This Row],[Payment Date]]&lt;&gt;""),-PPMT(InterestRate/12,1,DurationOfLoan-ROWS($C$26:C368)+1,Amortization[[#This Row],[Opening Balance]]),""),0)</f>
        <v>1894.6904027374123</v>
      </c>
      <c r="G368" s="387">
        <f>IF(Amortization[[#This Row],[Payment Date]]="",0,PropertyTaxAmount)</f>
        <v>333.33333333333331</v>
      </c>
      <c r="H368" s="388">
        <f>IF(Amortization[[#This Row],[Payment Date]]="",0,Amortization[[#This Row],[Interest]]+Amortization[[#This Row],[Principle]]+Amortization[[#This Row],[Property Tax]])</f>
        <v>2352.9694836265076</v>
      </c>
      <c r="I368" s="389">
        <f>IF(Amortization[[#This Row],[Payment Date]]="",0,Amortization[[#This Row],[Opening Balance]]-Amortization[[#This Row],[Principle]])</f>
        <v>33318.866014869825</v>
      </c>
      <c r="J368" s="396">
        <f>IF(Amortization[[#This Row],[Closing Balance]]&gt;0,LastRow-ROW(),0)</f>
        <v>17</v>
      </c>
      <c r="K368" s="194"/>
    </row>
    <row r="369" spans="1:11">
      <c r="A369" s="192"/>
      <c r="B369" s="410">
        <f>ROWS($B$4:B347)</f>
        <v>344</v>
      </c>
      <c r="C369" s="384">
        <f>IF(ValuesEntered,IF(Amortization[[#This Row],[Payment Period]]&lt;=DurationOfLoan,IF(ROW()-ROW(Amortization[[#Headers],[Payment Date]])=1,LoanStart,IF(I368&gt;0,EDATE(C368,1),"")),""),"")</f>
        <v>53479</v>
      </c>
      <c r="D369" s="385">
        <f>IF(ROW()-ROW(Amortization[[#Headers],[Opening Balance]])=1,LoanAmount,IF(Amortization[[#This Row],[Payment Date]]="",0,INDEX(Amortization[], ROW()-26,8)))</f>
        <v>33318.866014869825</v>
      </c>
      <c r="E369" s="387">
        <f>IF(ValuesEntered,IF(ROW()-ROW(Amortization[[#Headers],[Interest]])=1,-IPMT(InterestRate/12,1,DurationOfLoan-ROWS($C$26:C369)+1,Amortization[[#This Row],[Opening Balance]]),IFERROR(-IPMT(InterestRate/12,1,Amortization[[#This Row],['# Remaining]],D370),0)),0)</f>
        <v>117.81401446170804</v>
      </c>
      <c r="F369" s="387">
        <f>IFERROR(IF(AND(ValuesEntered,Amortization[[#This Row],[Payment Date]]&lt;&gt;""),-PPMT(InterestRate/12,1,DurationOfLoan-ROWS($C$26:C369)+1,Amortization[[#This Row],[Opening Balance]]),""),0)</f>
        <v>1901.7954917476768</v>
      </c>
      <c r="G369" s="387">
        <f>IF(Amortization[[#This Row],[Payment Date]]="",0,PropertyTaxAmount)</f>
        <v>333.33333333333331</v>
      </c>
      <c r="H369" s="388">
        <f>IF(Amortization[[#This Row],[Payment Date]]="",0,Amortization[[#This Row],[Interest]]+Amortization[[#This Row],[Principle]]+Amortization[[#This Row],[Property Tax]])</f>
        <v>2352.942839542718</v>
      </c>
      <c r="I369" s="389">
        <f>IF(Amortization[[#This Row],[Payment Date]]="",0,Amortization[[#This Row],[Opening Balance]]-Amortization[[#This Row],[Principle]])</f>
        <v>31417.070523122147</v>
      </c>
      <c r="J369" s="396">
        <f>IF(Amortization[[#This Row],[Closing Balance]]&gt;0,LastRow-ROW(),0)</f>
        <v>16</v>
      </c>
      <c r="K369" s="194"/>
    </row>
    <row r="370" spans="1:11">
      <c r="A370" s="192"/>
      <c r="B370" s="410">
        <f>ROWS($B$4:B348)</f>
        <v>345</v>
      </c>
      <c r="C370" s="384">
        <f>IF(ValuesEntered,IF(Amortization[[#This Row],[Payment Period]]&lt;=DurationOfLoan,IF(ROW()-ROW(Amortization[[#Headers],[Payment Date]])=1,LoanStart,IF(I369&gt;0,EDATE(C369,1),"")),""),"")</f>
        <v>53509</v>
      </c>
      <c r="D370" s="385">
        <f>IF(ROW()-ROW(Amortization[[#Headers],[Opening Balance]])=1,LoanAmount,IF(Amortization[[#This Row],[Payment Date]]="",0,INDEX(Amortization[], ROW()-26,8)))</f>
        <v>31417.070523122147</v>
      </c>
      <c r="E370" s="387">
        <f>IF(ValuesEntered,IF(ROW()-ROW(Amortization[[#Headers],[Interest]])=1,-IPMT(InterestRate/12,1,DurationOfLoan-ROWS($C$26:C370)+1,Amortization[[#This Row],[Opening Balance]]),IFERROR(-IPMT(InterestRate/12,1,Amortization[[#This Row],['# Remaining]],D371),0)),0)</f>
        <v>110.65553736855158</v>
      </c>
      <c r="F370" s="387">
        <f>IFERROR(IF(AND(ValuesEntered,Amortization[[#This Row],[Payment Date]]&lt;&gt;""),-PPMT(InterestRate/12,1,DurationOfLoan-ROWS($C$26:C370)+1,Amortization[[#This Row],[Opening Balance]]),""),0)</f>
        <v>1908.9272248417258</v>
      </c>
      <c r="G370" s="387">
        <f>IF(Amortization[[#This Row],[Payment Date]]="",0,PropertyTaxAmount)</f>
        <v>333.33333333333331</v>
      </c>
      <c r="H370" s="388">
        <f>IF(Amortization[[#This Row],[Payment Date]]="",0,Amortization[[#This Row],[Interest]]+Amortization[[#This Row],[Principle]]+Amortization[[#This Row],[Property Tax]])</f>
        <v>2352.9160955436109</v>
      </c>
      <c r="I370" s="389">
        <f>IF(Amortization[[#This Row],[Payment Date]]="",0,Amortization[[#This Row],[Opening Balance]]-Amortization[[#This Row],[Principle]])</f>
        <v>29508.143298280422</v>
      </c>
      <c r="J370" s="396">
        <f>IF(Amortization[[#This Row],[Closing Balance]]&gt;0,LastRow-ROW(),0)</f>
        <v>15</v>
      </c>
      <c r="K370" s="194"/>
    </row>
    <row r="371" spans="1:11">
      <c r="A371" s="192"/>
      <c r="B371" s="410">
        <f>ROWS($B$4:B349)</f>
        <v>346</v>
      </c>
      <c r="C371" s="384">
        <f>IF(ValuesEntered,IF(Amortization[[#This Row],[Payment Period]]&lt;=DurationOfLoan,IF(ROW()-ROW(Amortization[[#Headers],[Payment Date]])=1,LoanStart,IF(I370&gt;0,EDATE(C370,1),"")),""),"")</f>
        <v>53540</v>
      </c>
      <c r="D371" s="385">
        <f>IF(ROW()-ROW(Amortization[[#Headers],[Opening Balance]])=1,LoanAmount,IF(Amortization[[#This Row],[Payment Date]]="",0,INDEX(Amortization[], ROW()-26,8)))</f>
        <v>29508.143298280422</v>
      </c>
      <c r="E371" s="387">
        <f>IF(ValuesEntered,IF(ROW()-ROW(Amortization[[#Headers],[Interest]])=1,-IPMT(InterestRate/12,1,DurationOfLoan-ROWS($C$26:C371)+1,Amortization[[#This Row],[Opening Balance]]),IFERROR(-IPMT(InterestRate/12,1,Amortization[[#This Row],['# Remaining]],D372),0)),0)</f>
        <v>103.47021598629576</v>
      </c>
      <c r="F371" s="387">
        <f>IFERROR(IF(AND(ValuesEntered,Amortization[[#This Row],[Payment Date]]&lt;&gt;""),-PPMT(InterestRate/12,1,DurationOfLoan-ROWS($C$26:C371)+1,Amortization[[#This Row],[Opening Balance]]),""),0)</f>
        <v>1916.0857019348846</v>
      </c>
      <c r="G371" s="387">
        <f>IF(Amortization[[#This Row],[Payment Date]]="",0,PropertyTaxAmount)</f>
        <v>333.33333333333331</v>
      </c>
      <c r="H371" s="388">
        <f>IF(Amortization[[#This Row],[Payment Date]]="",0,Amortization[[#This Row],[Interest]]+Amortization[[#This Row],[Principle]]+Amortization[[#This Row],[Property Tax]])</f>
        <v>2352.8892512545135</v>
      </c>
      <c r="I371" s="389">
        <f>IF(Amortization[[#This Row],[Payment Date]]="",0,Amortization[[#This Row],[Opening Balance]]-Amortization[[#This Row],[Principle]])</f>
        <v>27592.057596345538</v>
      </c>
      <c r="J371" s="396">
        <f>IF(Amortization[[#This Row],[Closing Balance]]&gt;0,LastRow-ROW(),0)</f>
        <v>14</v>
      </c>
      <c r="K371" s="194"/>
    </row>
    <row r="372" spans="1:11">
      <c r="A372" s="192"/>
      <c r="B372" s="410">
        <f>ROWS($B$4:B350)</f>
        <v>347</v>
      </c>
      <c r="C372" s="384">
        <f>IF(ValuesEntered,IF(Amortization[[#This Row],[Payment Period]]&lt;=DurationOfLoan,IF(ROW()-ROW(Amortization[[#Headers],[Payment Date]])=1,LoanStart,IF(I371&gt;0,EDATE(C371,1),"")),""),"")</f>
        <v>53571</v>
      </c>
      <c r="D372" s="385">
        <f>IF(ROW()-ROW(Amortization[[#Headers],[Opening Balance]])=1,LoanAmount,IF(Amortization[[#This Row],[Payment Date]]="",0,INDEX(Amortization[], ROW()-26,8)))</f>
        <v>27592.057596345538</v>
      </c>
      <c r="E372" s="387">
        <f>IF(ValuesEntered,IF(ROW()-ROW(Amortization[[#Headers],[Interest]])=1,-IPMT(InterestRate/12,1,DurationOfLoan-ROWS($C$26:C372)+1,Amortization[[#This Row],[Opening Balance]]),IFERROR(-IPMT(InterestRate/12,1,Amortization[[#This Row],['# Remaining]],D373),0)),0)</f>
        <v>96.257949648856524</v>
      </c>
      <c r="F372" s="387">
        <f>IFERROR(IF(AND(ValuesEntered,Amortization[[#This Row],[Payment Date]]&lt;&gt;""),-PPMT(InterestRate/12,1,DurationOfLoan-ROWS($C$26:C372)+1,Amortization[[#This Row],[Opening Balance]]),""),0)</f>
        <v>1923.2710233171324</v>
      </c>
      <c r="G372" s="387">
        <f>IF(Amortization[[#This Row],[Payment Date]]="",0,PropertyTaxAmount)</f>
        <v>333.33333333333331</v>
      </c>
      <c r="H372" s="388">
        <f>IF(Amortization[[#This Row],[Payment Date]]="",0,Amortization[[#This Row],[Interest]]+Amortization[[#This Row],[Principle]]+Amortization[[#This Row],[Property Tax]])</f>
        <v>2352.8623062993224</v>
      </c>
      <c r="I372" s="389">
        <f>IF(Amortization[[#This Row],[Payment Date]]="",0,Amortization[[#This Row],[Opening Balance]]-Amortization[[#This Row],[Principle]])</f>
        <v>25668.786573028407</v>
      </c>
      <c r="J372" s="396">
        <f>IF(Amortization[[#This Row],[Closing Balance]]&gt;0,LastRow-ROW(),0)</f>
        <v>13</v>
      </c>
      <c r="K372" s="194"/>
    </row>
    <row r="373" spans="1:11">
      <c r="A373" s="192"/>
      <c r="B373" s="410">
        <f>ROWS($B$4:B351)</f>
        <v>348</v>
      </c>
      <c r="C373" s="384">
        <f>IF(ValuesEntered,IF(Amortization[[#This Row],[Payment Period]]&lt;=DurationOfLoan,IF(ROW()-ROW(Amortization[[#Headers],[Payment Date]])=1,LoanStart,IF(I372&gt;0,EDATE(C372,1),"")),""),"")</f>
        <v>53601</v>
      </c>
      <c r="D373" s="385">
        <f>IF(ROW()-ROW(Amortization[[#Headers],[Opening Balance]])=1,LoanAmount,IF(Amortization[[#This Row],[Payment Date]]="",0,INDEX(Amortization[], ROW()-26,8)))</f>
        <v>25668.786573028407</v>
      </c>
      <c r="E373" s="387">
        <f>IF(ValuesEntered,IF(ROW()-ROW(Amortization[[#Headers],[Interest]])=1,-IPMT(InterestRate/12,1,DurationOfLoan-ROWS($C$26:C373)+1,Amortization[[#This Row],[Opening Balance]]),IFERROR(-IPMT(InterestRate/12,1,Amortization[[#This Row],['# Remaining]],D374),0)),0)</f>
        <v>89.018637312651904</v>
      </c>
      <c r="F373" s="387">
        <f>IFERROR(IF(AND(ValuesEntered,Amortization[[#This Row],[Payment Date]]&lt;&gt;""),-PPMT(InterestRate/12,1,DurationOfLoan-ROWS($C$26:C373)+1,Amortization[[#This Row],[Opening Balance]]),""),0)</f>
        <v>1930.4832896545629</v>
      </c>
      <c r="G373" s="387">
        <f>IF(Amortization[[#This Row],[Payment Date]]="",0,PropertyTaxAmount)</f>
        <v>333.33333333333331</v>
      </c>
      <c r="H373" s="388">
        <f>IF(Amortization[[#This Row],[Payment Date]]="",0,Amortization[[#This Row],[Interest]]+Amortization[[#This Row],[Principle]]+Amortization[[#This Row],[Property Tax]])</f>
        <v>2352.8352603005483</v>
      </c>
      <c r="I373" s="389">
        <f>IF(Amortization[[#This Row],[Payment Date]]="",0,Amortization[[#This Row],[Opening Balance]]-Amortization[[#This Row],[Principle]])</f>
        <v>23738.303283373843</v>
      </c>
      <c r="J373" s="396">
        <f>IF(Amortization[[#This Row],[Closing Balance]]&gt;0,LastRow-ROW(),0)</f>
        <v>12</v>
      </c>
      <c r="K373" s="194"/>
    </row>
    <row r="374" spans="1:11">
      <c r="A374" s="192"/>
      <c r="B374" s="410">
        <f>ROWS($B$4:B352)</f>
        <v>349</v>
      </c>
      <c r="C374" s="384">
        <f>IF(ValuesEntered,IF(Amortization[[#This Row],[Payment Period]]&lt;=DurationOfLoan,IF(ROW()-ROW(Amortization[[#Headers],[Payment Date]])=1,LoanStart,IF(I373&gt;0,EDATE(C373,1),"")),""),"")</f>
        <v>53632</v>
      </c>
      <c r="D374" s="385">
        <f>IF(ROW()-ROW(Amortization[[#Headers],[Opening Balance]])=1,LoanAmount,IF(Amortization[[#This Row],[Payment Date]]="",0,INDEX(Amortization[], ROW()-26,8)))</f>
        <v>23738.303283373843</v>
      </c>
      <c r="E374" s="387">
        <f>IF(ValuesEntered,IF(ROW()-ROW(Amortization[[#Headers],[Interest]])=1,-IPMT(InterestRate/12,1,DurationOfLoan-ROWS($C$26:C374)+1,Amortization[[#This Row],[Opening Balance]]),IFERROR(-IPMT(InterestRate/12,1,Amortization[[#This Row],['# Remaining]],D375),0)),0)</f>
        <v>81.752177555186535</v>
      </c>
      <c r="F374" s="387">
        <f>IFERROR(IF(AND(ValuesEntered,Amortization[[#This Row],[Payment Date]]&lt;&gt;""),-PPMT(InterestRate/12,1,DurationOfLoan-ROWS($C$26:C374)+1,Amortization[[#This Row],[Opening Balance]]),""),0)</f>
        <v>1937.7226019907689</v>
      </c>
      <c r="G374" s="387">
        <f>IF(Amortization[[#This Row],[Payment Date]]="",0,PropertyTaxAmount)</f>
        <v>333.33333333333331</v>
      </c>
      <c r="H374" s="388">
        <f>IF(Amortization[[#This Row],[Payment Date]]="",0,Amortization[[#This Row],[Interest]]+Amortization[[#This Row],[Principle]]+Amortization[[#This Row],[Property Tax]])</f>
        <v>2352.8081128792887</v>
      </c>
      <c r="I374" s="389">
        <f>IF(Amortization[[#This Row],[Payment Date]]="",0,Amortization[[#This Row],[Opening Balance]]-Amortization[[#This Row],[Principle]])</f>
        <v>21800.580681383075</v>
      </c>
      <c r="J374" s="396">
        <f>IF(Amortization[[#This Row],[Closing Balance]]&gt;0,LastRow-ROW(),0)</f>
        <v>11</v>
      </c>
      <c r="K374" s="194"/>
    </row>
    <row r="375" spans="1:11">
      <c r="A375" s="192"/>
      <c r="B375" s="410">
        <f>ROWS($B$4:B353)</f>
        <v>350</v>
      </c>
      <c r="C375" s="384">
        <f>IF(ValuesEntered,IF(Amortization[[#This Row],[Payment Period]]&lt;=DurationOfLoan,IF(ROW()-ROW(Amortization[[#Headers],[Payment Date]])=1,LoanStart,IF(I374&gt;0,EDATE(C374,1),"")),""),"")</f>
        <v>53662</v>
      </c>
      <c r="D375" s="385">
        <f>IF(ROW()-ROW(Amortization[[#Headers],[Opening Balance]])=1,LoanAmount,IF(Amortization[[#This Row],[Payment Date]]="",0,INDEX(Amortization[], ROW()-26,8)))</f>
        <v>21800.580681383075</v>
      </c>
      <c r="E375" s="387">
        <f>IF(ValuesEntered,IF(ROW()-ROW(Amortization[[#Headers],[Interest]])=1,-IPMT(InterestRate/12,1,DurationOfLoan-ROWS($C$26:C375)+1,Amortization[[#This Row],[Opening Balance]]),IFERROR(-IPMT(InterestRate/12,1,Amortization[[#This Row],['# Remaining]],D376),0)),0)</f>
        <v>74.458468573630654</v>
      </c>
      <c r="F375" s="387">
        <f>IFERROR(IF(AND(ValuesEntered,Amortization[[#This Row],[Payment Date]]&lt;&gt;""),-PPMT(InterestRate/12,1,DurationOfLoan-ROWS($C$26:C375)+1,Amortization[[#This Row],[Opening Balance]]),""),0)</f>
        <v>1944.9890617482326</v>
      </c>
      <c r="G375" s="387">
        <f>IF(Amortization[[#This Row],[Payment Date]]="",0,PropertyTaxAmount)</f>
        <v>333.33333333333331</v>
      </c>
      <c r="H375" s="388">
        <f>IF(Amortization[[#This Row],[Payment Date]]="",0,Amortization[[#This Row],[Interest]]+Amortization[[#This Row],[Principle]]+Amortization[[#This Row],[Property Tax]])</f>
        <v>2352.7808636551968</v>
      </c>
      <c r="I375" s="389">
        <f>IF(Amortization[[#This Row],[Payment Date]]="",0,Amortization[[#This Row],[Opening Balance]]-Amortization[[#This Row],[Principle]])</f>
        <v>19855.591619634841</v>
      </c>
      <c r="J375" s="396">
        <f>IF(Amortization[[#This Row],[Closing Balance]]&gt;0,LastRow-ROW(),0)</f>
        <v>10</v>
      </c>
      <c r="K375" s="194"/>
    </row>
    <row r="376" spans="1:11">
      <c r="A376" s="192"/>
      <c r="B376" s="410">
        <f>ROWS($B$4:B354)</f>
        <v>351</v>
      </c>
      <c r="C376" s="384">
        <f>IF(ValuesEntered,IF(Amortization[[#This Row],[Payment Period]]&lt;=DurationOfLoan,IF(ROW()-ROW(Amortization[[#Headers],[Payment Date]])=1,LoanStart,IF(I375&gt;0,EDATE(C375,1),"")),""),"")</f>
        <v>53693</v>
      </c>
      <c r="D376" s="385">
        <f>IF(ROW()-ROW(Amortization[[#Headers],[Opening Balance]])=1,LoanAmount,IF(Amortization[[#This Row],[Payment Date]]="",0,INDEX(Amortization[], ROW()-26,8)))</f>
        <v>19855.591619634841</v>
      </c>
      <c r="E376" s="387">
        <f>IF(ValuesEntered,IF(ROW()-ROW(Amortization[[#Headers],[Interest]])=1,-IPMT(InterestRate/12,1,DurationOfLoan-ROWS($C$26:C376)+1,Amortization[[#This Row],[Opening Balance]]),IFERROR(-IPMT(InterestRate/12,1,Amortization[[#This Row],['# Remaining]],D377),0)),0)</f>
        <v>67.137408183393958</v>
      </c>
      <c r="F376" s="387">
        <f>IFERROR(IF(AND(ValuesEntered,Amortization[[#This Row],[Payment Date]]&lt;&gt;""),-PPMT(InterestRate/12,1,DurationOfLoan-ROWS($C$26:C376)+1,Amortization[[#This Row],[Opening Balance]]),""),0)</f>
        <v>1952.2827707297834</v>
      </c>
      <c r="G376" s="387">
        <f>IF(Amortization[[#This Row],[Payment Date]]="",0,PropertyTaxAmount)</f>
        <v>333.33333333333331</v>
      </c>
      <c r="H376" s="388">
        <f>IF(Amortization[[#This Row],[Payment Date]]="",0,Amortization[[#This Row],[Interest]]+Amortization[[#This Row],[Principle]]+Amortization[[#This Row],[Property Tax]])</f>
        <v>2352.7535122465106</v>
      </c>
      <c r="I376" s="389">
        <f>IF(Amortization[[#This Row],[Payment Date]]="",0,Amortization[[#This Row],[Opening Balance]]-Amortization[[#This Row],[Principle]])</f>
        <v>17903.308848905057</v>
      </c>
      <c r="J376" s="396">
        <f>IF(Amortization[[#This Row],[Closing Balance]]&gt;0,LastRow-ROW(),0)</f>
        <v>9</v>
      </c>
      <c r="K376" s="194"/>
    </row>
    <row r="377" spans="1:11">
      <c r="A377" s="192"/>
      <c r="B377" s="410">
        <f>ROWS($B$4:B355)</f>
        <v>352</v>
      </c>
      <c r="C377" s="384">
        <f>IF(ValuesEntered,IF(Amortization[[#This Row],[Payment Period]]&lt;=DurationOfLoan,IF(ROW()-ROW(Amortization[[#Headers],[Payment Date]])=1,LoanStart,IF(I376&gt;0,EDATE(C376,1),"")),""),"")</f>
        <v>53724</v>
      </c>
      <c r="D377" s="385">
        <f>IF(ROW()-ROW(Amortization[[#Headers],[Opening Balance]])=1,LoanAmount,IF(Amortization[[#This Row],[Payment Date]]="",0,INDEX(Amortization[], ROW()-26,8)))</f>
        <v>17903.308848905057</v>
      </c>
      <c r="E377" s="387">
        <f>IF(ValuesEntered,IF(ROW()-ROW(Amortization[[#Headers],[Interest]])=1,-IPMT(InterestRate/12,1,DurationOfLoan-ROWS($C$26:C377)+1,Amortization[[#This Row],[Opening Balance]]),IFERROR(-IPMT(InterestRate/12,1,Amortization[[#This Row],['# Remaining]],D378),0)),0)</f>
        <v>59.788893816693921</v>
      </c>
      <c r="F377" s="387">
        <f>IFERROR(IF(AND(ValuesEntered,Amortization[[#This Row],[Payment Date]]&lt;&gt;""),-PPMT(InterestRate/12,1,DurationOfLoan-ROWS($C$26:C377)+1,Amortization[[#This Row],[Opening Balance]]),""),0)</f>
        <v>1959.6038311200105</v>
      </c>
      <c r="G377" s="387">
        <f>IF(Amortization[[#This Row],[Payment Date]]="",0,PropertyTaxAmount)</f>
        <v>333.33333333333331</v>
      </c>
      <c r="H377" s="388">
        <f>IF(Amortization[[#This Row],[Payment Date]]="",0,Amortization[[#This Row],[Interest]]+Amortization[[#This Row],[Principle]]+Amortization[[#This Row],[Property Tax]])</f>
        <v>2352.7260582700378</v>
      </c>
      <c r="I377" s="389">
        <f>IF(Amortization[[#This Row],[Payment Date]]="",0,Amortization[[#This Row],[Opening Balance]]-Amortization[[#This Row],[Principle]])</f>
        <v>15943.705017785047</v>
      </c>
      <c r="J377" s="396">
        <f>IF(Amortization[[#This Row],[Closing Balance]]&gt;0,LastRow-ROW(),0)</f>
        <v>8</v>
      </c>
      <c r="K377" s="194"/>
    </row>
    <row r="378" spans="1:11">
      <c r="A378" s="192"/>
      <c r="B378" s="410">
        <f>ROWS($B$4:B356)</f>
        <v>353</v>
      </c>
      <c r="C378" s="384">
        <f>IF(ValuesEntered,IF(Amortization[[#This Row],[Payment Period]]&lt;=DurationOfLoan,IF(ROW()-ROW(Amortization[[#Headers],[Payment Date]])=1,LoanStart,IF(I377&gt;0,EDATE(C377,1),"")),""),"")</f>
        <v>53752</v>
      </c>
      <c r="D378" s="385">
        <f>IF(ROW()-ROW(Amortization[[#Headers],[Opening Balance]])=1,LoanAmount,IF(Amortization[[#This Row],[Payment Date]]="",0,INDEX(Amortization[], ROW()-26,8)))</f>
        <v>15943.705017785047</v>
      </c>
      <c r="E378" s="387">
        <f>IF(ValuesEntered,IF(ROW()-ROW(Amortization[[#Headers],[Interest]])=1,-IPMT(InterestRate/12,1,DurationOfLoan-ROWS($C$26:C378)+1,Amortization[[#This Row],[Opening Balance]]),IFERROR(-IPMT(InterestRate/12,1,Amortization[[#This Row],['# Remaining]],D379),0)),0)</f>
        <v>52.412822521118763</v>
      </c>
      <c r="F378" s="387">
        <f>IFERROR(IF(AND(ValuesEntered,Amortization[[#This Row],[Payment Date]]&lt;&gt;""),-PPMT(InterestRate/12,1,DurationOfLoan-ROWS($C$26:C378)+1,Amortization[[#This Row],[Opening Balance]]),""),0)</f>
        <v>1966.9523454867096</v>
      </c>
      <c r="G378" s="387">
        <f>IF(Amortization[[#This Row],[Payment Date]]="",0,PropertyTaxAmount)</f>
        <v>333.33333333333331</v>
      </c>
      <c r="H378" s="388">
        <f>IF(Amortization[[#This Row],[Payment Date]]="",0,Amortization[[#This Row],[Interest]]+Amortization[[#This Row],[Principle]]+Amortization[[#This Row],[Property Tax]])</f>
        <v>2352.6985013411618</v>
      </c>
      <c r="I378" s="389">
        <f>IF(Amortization[[#This Row],[Payment Date]]="",0,Amortization[[#This Row],[Opening Balance]]-Amortization[[#This Row],[Principle]])</f>
        <v>13976.752672298337</v>
      </c>
      <c r="J378" s="396">
        <f>IF(Amortization[[#This Row],[Closing Balance]]&gt;0,LastRow-ROW(),0)</f>
        <v>7</v>
      </c>
      <c r="K378" s="194"/>
    </row>
    <row r="379" spans="1:11">
      <c r="A379" s="192"/>
      <c r="B379" s="410">
        <f>ROWS($B$4:B357)</f>
        <v>354</v>
      </c>
      <c r="C379" s="384">
        <f>IF(ValuesEntered,IF(Amortization[[#This Row],[Payment Period]]&lt;=DurationOfLoan,IF(ROW()-ROW(Amortization[[#Headers],[Payment Date]])=1,LoanStart,IF(I378&gt;0,EDATE(C378,1),"")),""),"")</f>
        <v>53783</v>
      </c>
      <c r="D379" s="385">
        <f>IF(ROW()-ROW(Amortization[[#Headers],[Opening Balance]])=1,LoanAmount,IF(Amortization[[#This Row],[Payment Date]]="",0,INDEX(Amortization[], ROW()-26,8)))</f>
        <v>13976.752672298337</v>
      </c>
      <c r="E379" s="387">
        <f>IF(ValuesEntered,IF(ROW()-ROW(Amortization[[#Headers],[Interest]])=1,-IPMT(InterestRate/12,1,DurationOfLoan-ROWS($C$26:C379)+1,Amortization[[#This Row],[Opening Balance]]),IFERROR(-IPMT(InterestRate/12,1,Amortization[[#This Row],['# Remaining]],D380),0)),0)</f>
        <v>45.009090958185197</v>
      </c>
      <c r="F379" s="387">
        <f>IFERROR(IF(AND(ValuesEntered,Amortization[[#This Row],[Payment Date]]&lt;&gt;""),-PPMT(InterestRate/12,1,DurationOfLoan-ROWS($C$26:C379)+1,Amortization[[#This Row],[Opening Balance]]),""),0)</f>
        <v>1974.328416782284</v>
      </c>
      <c r="G379" s="387">
        <f>IF(Amortization[[#This Row],[Payment Date]]="",0,PropertyTaxAmount)</f>
        <v>333.33333333333331</v>
      </c>
      <c r="H379" s="388">
        <f>IF(Amortization[[#This Row],[Payment Date]]="",0,Amortization[[#This Row],[Interest]]+Amortization[[#This Row],[Principle]]+Amortization[[#This Row],[Property Tax]])</f>
        <v>2352.6708410738024</v>
      </c>
      <c r="I379" s="389">
        <f>IF(Amortization[[#This Row],[Payment Date]]="",0,Amortization[[#This Row],[Opening Balance]]-Amortization[[#This Row],[Principle]])</f>
        <v>12002.424255516053</v>
      </c>
      <c r="J379" s="396">
        <f>IF(Amortization[[#This Row],[Closing Balance]]&gt;0,LastRow-ROW(),0)</f>
        <v>6</v>
      </c>
      <c r="K379" s="194"/>
    </row>
    <row r="380" spans="1:11">
      <c r="A380" s="192"/>
      <c r="B380" s="410">
        <f>ROWS($B$4:B358)</f>
        <v>355</v>
      </c>
      <c r="C380" s="384">
        <f>IF(ValuesEntered,IF(Amortization[[#This Row],[Payment Period]]&lt;=DurationOfLoan,IF(ROW()-ROW(Amortization[[#Headers],[Payment Date]])=1,LoanStart,IF(I379&gt;0,EDATE(C379,1),"")),""),"")</f>
        <v>53813</v>
      </c>
      <c r="D380" s="385">
        <f>IF(ROW()-ROW(Amortization[[#Headers],[Opening Balance]])=1,LoanAmount,IF(Amortization[[#This Row],[Payment Date]]="",0,INDEX(Amortization[], ROW()-26,8)))</f>
        <v>12002.424255516053</v>
      </c>
      <c r="E380" s="387">
        <f>IF(ValuesEntered,IF(ROW()-ROW(Amortization[[#Headers],[Interest]])=1,-IPMT(InterestRate/12,1,DurationOfLoan-ROWS($C$26:C380)+1,Amortization[[#This Row],[Opening Balance]]),IFERROR(-IPMT(InterestRate/12,1,Amortization[[#This Row],['# Remaining]],D381),0)),0)</f>
        <v>37.577595401890683</v>
      </c>
      <c r="F380" s="387">
        <f>IFERROR(IF(AND(ValuesEntered,Amortization[[#This Row],[Payment Date]]&lt;&gt;""),-PPMT(InterestRate/12,1,DurationOfLoan-ROWS($C$26:C380)+1,Amortization[[#This Row],[Opening Balance]]),""),0)</f>
        <v>1981.7321483452024</v>
      </c>
      <c r="G380" s="387">
        <f>IF(Amortization[[#This Row],[Payment Date]]="",0,PropertyTaxAmount)</f>
        <v>333.33333333333331</v>
      </c>
      <c r="H380" s="388">
        <f>IF(Amortization[[#This Row],[Payment Date]]="",0,Amortization[[#This Row],[Interest]]+Amortization[[#This Row],[Principle]]+Amortization[[#This Row],[Property Tax]])</f>
        <v>2352.6430770804263</v>
      </c>
      <c r="I380" s="389">
        <f>IF(Amortization[[#This Row],[Payment Date]]="",0,Amortization[[#This Row],[Opening Balance]]-Amortization[[#This Row],[Principle]])</f>
        <v>10020.692107170849</v>
      </c>
      <c r="J380" s="396">
        <f>IF(Amortization[[#This Row],[Closing Balance]]&gt;0,LastRow-ROW(),0)</f>
        <v>5</v>
      </c>
      <c r="K380" s="194"/>
    </row>
    <row r="381" spans="1:11">
      <c r="A381" s="192"/>
      <c r="B381" s="410">
        <f>ROWS($B$4:B359)</f>
        <v>356</v>
      </c>
      <c r="C381" s="384">
        <f>IF(ValuesEntered,IF(Amortization[[#This Row],[Payment Period]]&lt;=DurationOfLoan,IF(ROW()-ROW(Amortization[[#Headers],[Payment Date]])=1,LoanStart,IF(I380&gt;0,EDATE(C380,1),"")),""),"")</f>
        <v>53844</v>
      </c>
      <c r="D381" s="385">
        <f>IF(ROW()-ROW(Amortization[[#Headers],[Opening Balance]])=1,LoanAmount,IF(Amortization[[#This Row],[Payment Date]]="",0,INDEX(Amortization[], ROW()-26,8)))</f>
        <v>10020.692107170849</v>
      </c>
      <c r="E381" s="387">
        <f>IF(ValuesEntered,IF(ROW()-ROW(Amortization[[#Headers],[Interest]])=1,-IPMT(InterestRate/12,1,DurationOfLoan-ROWS($C$26:C381)+1,Amortization[[#This Row],[Opening Balance]]),IFERROR(-IPMT(InterestRate/12,1,Amortization[[#This Row],['# Remaining]],D382),0)),0)</f>
        <v>30.118231737260107</v>
      </c>
      <c r="F381" s="387">
        <f>IFERROR(IF(AND(ValuesEntered,Amortization[[#This Row],[Payment Date]]&lt;&gt;""),-PPMT(InterestRate/12,1,DurationOfLoan-ROWS($C$26:C381)+1,Amortization[[#This Row],[Opening Balance]]),""),0)</f>
        <v>1989.1636439014878</v>
      </c>
      <c r="G381" s="387">
        <f>IF(Amortization[[#This Row],[Payment Date]]="",0,PropertyTaxAmount)</f>
        <v>333.33333333333331</v>
      </c>
      <c r="H381" s="388">
        <f>IF(Amortization[[#This Row],[Payment Date]]="",0,Amortization[[#This Row],[Interest]]+Amortization[[#This Row],[Principle]]+Amortization[[#This Row],[Property Tax]])</f>
        <v>2352.6152089720813</v>
      </c>
      <c r="I381" s="389">
        <f>IF(Amortization[[#This Row],[Payment Date]]="",0,Amortization[[#This Row],[Opening Balance]]-Amortization[[#This Row],[Principle]])</f>
        <v>8031.528463269362</v>
      </c>
      <c r="J381" s="396">
        <f>IF(Amortization[[#This Row],[Closing Balance]]&gt;0,LastRow-ROW(),0)</f>
        <v>4</v>
      </c>
      <c r="K381" s="194"/>
    </row>
    <row r="382" spans="1:11">
      <c r="A382" s="192"/>
      <c r="B382" s="410">
        <f>ROWS($B$4:B360)</f>
        <v>357</v>
      </c>
      <c r="C382" s="384">
        <f>IF(ValuesEntered,IF(Amortization[[#This Row],[Payment Period]]&lt;=DurationOfLoan,IF(ROW()-ROW(Amortization[[#Headers],[Payment Date]])=1,LoanStart,IF(I381&gt;0,EDATE(C381,1),"")),""),"")</f>
        <v>53874</v>
      </c>
      <c r="D382" s="385">
        <f>IF(ROW()-ROW(Amortization[[#Headers],[Opening Balance]])=1,LoanAmount,IF(Amortization[[#This Row],[Payment Date]]="",0,INDEX(Amortization[], ROW()-26,8)))</f>
        <v>8031.528463269362</v>
      </c>
      <c r="E382" s="387">
        <f>IF(ValuesEntered,IF(ROW()-ROW(Amortization[[#Headers],[Interest]])=1,-IPMT(InterestRate/12,1,DurationOfLoan-ROWS($C$26:C382)+1,Amortization[[#This Row],[Opening Balance]]),IFERROR(-IPMT(InterestRate/12,1,Amortization[[#This Row],['# Remaining]],D383),0)),0)</f>
        <v>22.63089545888716</v>
      </c>
      <c r="F382" s="387">
        <f>IFERROR(IF(AND(ValuesEntered,Amortization[[#This Row],[Payment Date]]&lt;&gt;""),-PPMT(InterestRate/12,1,DurationOfLoan-ROWS($C$26:C382)+1,Amortization[[#This Row],[Opening Balance]]),""),0)</f>
        <v>1996.6230075661185</v>
      </c>
      <c r="G382" s="387">
        <f>IF(Amortization[[#This Row],[Payment Date]]="",0,PropertyTaxAmount)</f>
        <v>333.33333333333331</v>
      </c>
      <c r="H382" s="388">
        <f>IF(Amortization[[#This Row],[Payment Date]]="",0,Amortization[[#This Row],[Interest]]+Amortization[[#This Row],[Principle]]+Amortization[[#This Row],[Property Tax]])</f>
        <v>2352.5872363583389</v>
      </c>
      <c r="I382" s="389">
        <f>IF(Amortization[[#This Row],[Payment Date]]="",0,Amortization[[#This Row],[Opening Balance]]-Amortization[[#This Row],[Principle]])</f>
        <v>6034.9054557032432</v>
      </c>
      <c r="J382" s="396">
        <f>IF(Amortization[[#This Row],[Closing Balance]]&gt;0,LastRow-ROW(),0)</f>
        <v>3</v>
      </c>
      <c r="K382" s="194"/>
    </row>
    <row r="383" spans="1:11">
      <c r="A383" s="192"/>
      <c r="B383" s="410">
        <f>ROWS($B$4:B361)</f>
        <v>358</v>
      </c>
      <c r="C383" s="384">
        <f>IF(ValuesEntered,IF(Amortization[[#This Row],[Payment Period]]&lt;=DurationOfLoan,IF(ROW()-ROW(Amortization[[#Headers],[Payment Date]])=1,LoanStart,IF(I382&gt;0,EDATE(C382,1),"")),""),"")</f>
        <v>53905</v>
      </c>
      <c r="D383" s="385">
        <f>IF(ROW()-ROW(Amortization[[#Headers],[Opening Balance]])=1,LoanAmount,IF(Amortization[[#This Row],[Payment Date]]="",0,INDEX(Amortization[], ROW()-26,8)))</f>
        <v>6034.9054557032432</v>
      </c>
      <c r="E383" s="387">
        <f>IF(ValuesEntered,IF(ROW()-ROW(Amortization[[#Headers],[Interest]])=1,-IPMT(InterestRate/12,1,DurationOfLoan-ROWS($C$26:C383)+1,Amortization[[#This Row],[Opening Balance]]),IFERROR(-IPMT(InterestRate/12,1,Amortization[[#This Row],['# Remaining]],D384),0)),0)</f>
        <v>15.115481669470356</v>
      </c>
      <c r="F383" s="387">
        <f>IFERROR(IF(AND(ValuesEntered,Amortization[[#This Row],[Payment Date]]&lt;&gt;""),-PPMT(InterestRate/12,1,DurationOfLoan-ROWS($C$26:C383)+1,Amortization[[#This Row],[Opening Balance]]),""),0)</f>
        <v>2004.1103438444818</v>
      </c>
      <c r="G383" s="387">
        <f>IF(Amortization[[#This Row],[Payment Date]]="",0,PropertyTaxAmount)</f>
        <v>333.33333333333331</v>
      </c>
      <c r="H383" s="388">
        <f>IF(Amortization[[#This Row],[Payment Date]]="",0,Amortization[[#This Row],[Interest]]+Amortization[[#This Row],[Principle]]+Amortization[[#This Row],[Property Tax]])</f>
        <v>2352.5591588472857</v>
      </c>
      <c r="I383" s="389">
        <f>IF(Amortization[[#This Row],[Payment Date]]="",0,Amortization[[#This Row],[Opening Balance]]-Amortization[[#This Row],[Principle]])</f>
        <v>4030.7951118587616</v>
      </c>
      <c r="J383" s="396">
        <f>IF(Amortization[[#This Row],[Closing Balance]]&gt;0,LastRow-ROW(),0)</f>
        <v>2</v>
      </c>
      <c r="K383" s="194"/>
    </row>
    <row r="384" spans="1:11">
      <c r="A384" s="192"/>
      <c r="B384" s="410">
        <f>ROWS($B$4:B362)</f>
        <v>359</v>
      </c>
      <c r="C384" s="384">
        <f>IF(ValuesEntered,IF(Amortization[[#This Row],[Payment Period]]&lt;=DurationOfLoan,IF(ROW()-ROW(Amortization[[#Headers],[Payment Date]])=1,LoanStart,IF(I383&gt;0,EDATE(C383,1),"")),""),"")</f>
        <v>53936</v>
      </c>
      <c r="D384" s="385">
        <f>IF(ROW()-ROW(Amortization[[#Headers],[Opening Balance]])=1,LoanAmount,IF(Amortization[[#This Row],[Payment Date]]="",0,INDEX(Amortization[], ROW()-26,8)))</f>
        <v>4030.7951118587616</v>
      </c>
      <c r="E384" s="387">
        <f>IF(ValuesEntered,IF(ROW()-ROW(Amortization[[#Headers],[Interest]])=1,-IPMT(InterestRate/12,1,DurationOfLoan-ROWS($C$26:C384)+1,Amortization[[#This Row],[Opening Balance]]),IFERROR(-IPMT(InterestRate/12,1,Amortization[[#This Row],['# Remaining]],D385),0)),0)</f>
        <v>7.5718850783434046</v>
      </c>
      <c r="F384" s="387">
        <f>IFERROR(IF(AND(ValuesEntered,Amortization[[#This Row],[Payment Date]]&lt;&gt;""),-PPMT(InterestRate/12,1,DurationOfLoan-ROWS($C$26:C384)+1,Amortization[[#This Row],[Opening Balance]]),""),0)</f>
        <v>2011.6257576338537</v>
      </c>
      <c r="G384" s="387">
        <f>IF(Amortization[[#This Row],[Payment Date]]="",0,PropertyTaxAmount)</f>
        <v>333.33333333333331</v>
      </c>
      <c r="H384" s="388">
        <f>IF(Amortization[[#This Row],[Payment Date]]="",0,Amortization[[#This Row],[Interest]]+Amortization[[#This Row],[Principle]]+Amortization[[#This Row],[Property Tax]])</f>
        <v>2352.5309760455307</v>
      </c>
      <c r="I384" s="389">
        <f>IF(Amortization[[#This Row],[Payment Date]]="",0,Amortization[[#This Row],[Opening Balance]]-Amortization[[#This Row],[Principle]])</f>
        <v>2019.1693542249079</v>
      </c>
      <c r="J384" s="396">
        <f>IF(Amortization[[#This Row],[Closing Balance]]&gt;0,LastRow-ROW(),0)</f>
        <v>1</v>
      </c>
      <c r="K384" s="194"/>
    </row>
    <row r="385" spans="1:11">
      <c r="A385" s="192"/>
      <c r="B385" s="410">
        <f>ROWS($B$4:B363)</f>
        <v>360</v>
      </c>
      <c r="C385" s="384">
        <f>IF(ValuesEntered,IF(Amortization[[#This Row],[Payment Period]]&lt;=DurationOfLoan,IF(ROW()-ROW(Amortization[[#Headers],[Payment Date]])=1,LoanStart,IF(I384&gt;0,EDATE(C384,1),"")),""),"")</f>
        <v>53966</v>
      </c>
      <c r="D385" s="385">
        <f>IF(ROW()-ROW(Amortization[[#Headers],[Opening Balance]])=1,LoanAmount,IF(Amortization[[#This Row],[Payment Date]]="",0,INDEX(Amortization[], ROW()-26,8)))</f>
        <v>2019.1693542249079</v>
      </c>
      <c r="E385" s="387">
        <f>IF(ValuesEntered,IF(ROW()-ROW(Amortization[[#Headers],[Interest]])=1,-IPMT(InterestRate/12,1,DurationOfLoan-ROWS($C$26:C385)+1,Amortization[[#This Row],[Opening Balance]]),IFERROR(-IPMT(InterestRate/12,1,Amortization[[#This Row],['# Remaining]],D386),0)),0)</f>
        <v>0</v>
      </c>
      <c r="F385" s="387">
        <f>IFERROR(IF(AND(ValuesEntered,Amortization[[#This Row],[Payment Date]]&lt;&gt;""),-PPMT(InterestRate/12,1,DurationOfLoan-ROWS($C$26:C385)+1,Amortization[[#This Row],[Opening Balance]]),""),0)</f>
        <v>2019.1693542249509</v>
      </c>
      <c r="G385" s="387">
        <f>IF(Amortization[[#This Row],[Payment Date]]="",0,PropertyTaxAmount)</f>
        <v>333.33333333333331</v>
      </c>
      <c r="H385" s="388">
        <f>IF(Amortization[[#This Row],[Payment Date]]="",0,Amortization[[#This Row],[Interest]]+Amortization[[#This Row],[Principle]]+Amortization[[#This Row],[Property Tax]])</f>
        <v>2352.5026875582844</v>
      </c>
      <c r="I385" s="389">
        <f>IF(Amortization[[#This Row],[Payment Date]]="",0,Amortization[[#This Row],[Opening Balance]]-Amortization[[#This Row],[Principle]])</f>
        <v>-4.2973624658770859E-11</v>
      </c>
      <c r="J385" s="396">
        <f>IF(Amortization[[#This Row],[Closing Balance]]&gt;0,LastRow-ROW(),0)</f>
        <v>0</v>
      </c>
      <c r="K385" s="194"/>
    </row>
    <row r="386" spans="1:11">
      <c r="A386" s="192"/>
      <c r="B386" s="415"/>
      <c r="C386" s="380"/>
      <c r="D386" s="380"/>
      <c r="E386" s="380"/>
      <c r="F386" s="380"/>
      <c r="G386" s="380"/>
      <c r="H386" s="193"/>
      <c r="I386" s="193"/>
      <c r="J386" s="393"/>
      <c r="K386" s="194"/>
    </row>
    <row r="387" spans="1:11">
      <c r="A387" s="192"/>
      <c r="B387" s="415"/>
      <c r="C387" s="380"/>
      <c r="D387" s="380"/>
      <c r="E387" s="380"/>
      <c r="F387" s="380"/>
      <c r="G387" s="380"/>
      <c r="H387" s="193"/>
      <c r="I387" s="193"/>
      <c r="J387" s="393"/>
      <c r="K387" s="194"/>
    </row>
    <row r="388" spans="1:11">
      <c r="A388" s="372"/>
      <c r="B388" s="416"/>
      <c r="C388" s="381"/>
      <c r="D388" s="381"/>
      <c r="E388" s="381"/>
      <c r="F388" s="381"/>
      <c r="G388" s="381"/>
      <c r="H388" s="218"/>
      <c r="I388" s="218"/>
      <c r="J388" s="397"/>
      <c r="K388" s="373"/>
    </row>
    <row r="389" spans="1:11">
      <c r="A389" s="188"/>
      <c r="B389" s="417"/>
      <c r="C389" s="378"/>
      <c r="D389" s="378"/>
      <c r="E389" s="378"/>
      <c r="F389" s="378"/>
      <c r="G389" s="378"/>
      <c r="H389" s="188"/>
      <c r="I389" s="188"/>
      <c r="J389" s="398"/>
      <c r="K389" s="188"/>
    </row>
    <row r="390" spans="1:11">
      <c r="A390" s="188"/>
      <c r="B390" s="417"/>
      <c r="C390" s="378"/>
      <c r="D390" s="378"/>
      <c r="E390" s="378"/>
      <c r="F390" s="378"/>
      <c r="G390" s="378"/>
      <c r="H390" s="188"/>
      <c r="I390" s="188"/>
      <c r="J390" s="398"/>
      <c r="K390" s="188"/>
    </row>
    <row r="391" spans="1:11">
      <c r="A391" s="188"/>
      <c r="B391" s="417"/>
      <c r="C391" s="378"/>
      <c r="D391" s="378"/>
      <c r="E391" s="378"/>
      <c r="F391" s="378"/>
      <c r="G391" s="378"/>
      <c r="H391" s="188"/>
      <c r="I391" s="188"/>
      <c r="J391" s="398"/>
      <c r="K391" s="188"/>
    </row>
    <row r="392" spans="1:11">
      <c r="A392" s="188"/>
      <c r="B392" s="417"/>
      <c r="C392" s="378"/>
      <c r="D392" s="378"/>
      <c r="E392" s="378"/>
      <c r="F392" s="378"/>
      <c r="G392" s="378"/>
      <c r="H392" s="188"/>
      <c r="I392" s="188"/>
      <c r="J392" s="398"/>
      <c r="K392" s="188"/>
    </row>
    <row r="393" spans="1:11">
      <c r="A393" s="188"/>
      <c r="B393" s="417"/>
      <c r="C393" s="378"/>
      <c r="D393" s="378"/>
      <c r="E393" s="378"/>
      <c r="F393" s="378"/>
      <c r="G393" s="378"/>
      <c r="H393" s="188"/>
      <c r="I393" s="188"/>
      <c r="J393" s="398"/>
      <c r="K393" s="188"/>
    </row>
    <row r="394" spans="1:11">
      <c r="A394" s="188"/>
      <c r="B394" s="417"/>
      <c r="C394" s="378"/>
      <c r="D394" s="378"/>
      <c r="E394" s="378"/>
      <c r="F394" s="378"/>
      <c r="G394" s="378"/>
      <c r="H394" s="188"/>
      <c r="I394" s="188"/>
      <c r="J394" s="398"/>
      <c r="K394" s="188"/>
    </row>
    <row r="395" spans="1:11">
      <c r="A395" s="188"/>
      <c r="B395" s="417"/>
      <c r="C395" s="378"/>
      <c r="D395" s="378"/>
      <c r="E395" s="378"/>
      <c r="F395" s="378"/>
      <c r="G395" s="378"/>
      <c r="H395" s="188"/>
      <c r="I395" s="188"/>
      <c r="J395" s="398"/>
      <c r="K395" s="188"/>
    </row>
    <row r="396" spans="1:11">
      <c r="A396" s="188"/>
      <c r="B396" s="417"/>
      <c r="C396" s="378"/>
      <c r="D396" s="378"/>
      <c r="E396" s="378"/>
      <c r="F396" s="378"/>
      <c r="G396" s="378"/>
      <c r="H396" s="188"/>
      <c r="I396" s="188"/>
      <c r="J396" s="398"/>
      <c r="K396" s="188"/>
    </row>
    <row r="397" spans="1:11">
      <c r="A397" s="188"/>
      <c r="B397" s="417"/>
      <c r="C397" s="378"/>
      <c r="D397" s="378"/>
      <c r="E397" s="378"/>
      <c r="F397" s="378"/>
      <c r="G397" s="378"/>
      <c r="H397" s="188"/>
      <c r="I397" s="188"/>
      <c r="J397" s="398"/>
      <c r="K397" s="188"/>
    </row>
    <row r="398" spans="1:11">
      <c r="A398" s="188"/>
      <c r="B398" s="417"/>
      <c r="C398" s="378"/>
      <c r="D398" s="378"/>
      <c r="E398" s="378"/>
      <c r="F398" s="378"/>
      <c r="G398" s="378"/>
      <c r="H398" s="188"/>
      <c r="I398" s="188"/>
      <c r="J398" s="398"/>
      <c r="K398" s="188"/>
    </row>
    <row r="399" spans="1:11">
      <c r="A399" s="188"/>
      <c r="B399" s="417"/>
      <c r="C399" s="378"/>
      <c r="D399" s="378"/>
      <c r="E399" s="378"/>
      <c r="F399" s="378"/>
      <c r="G399" s="378"/>
      <c r="H399" s="188"/>
      <c r="I399" s="188"/>
      <c r="J399" s="398"/>
      <c r="K399" s="188"/>
    </row>
    <row r="400" spans="1:11">
      <c r="A400" s="188"/>
      <c r="B400" s="417"/>
      <c r="C400" s="378"/>
      <c r="D400" s="378"/>
      <c r="E400" s="378"/>
      <c r="F400" s="378"/>
      <c r="G400" s="378"/>
      <c r="H400" s="188"/>
      <c r="I400" s="188"/>
      <c r="J400" s="398"/>
      <c r="K400" s="188"/>
    </row>
    <row r="401" spans="1:11">
      <c r="A401" s="188"/>
      <c r="B401" s="417"/>
      <c r="C401" s="378"/>
      <c r="D401" s="378"/>
      <c r="E401" s="378"/>
      <c r="F401" s="378"/>
      <c r="G401" s="378"/>
      <c r="H401" s="188"/>
      <c r="I401" s="188"/>
      <c r="J401" s="398"/>
      <c r="K401" s="188"/>
    </row>
    <row r="402" spans="1:11">
      <c r="A402" s="188"/>
      <c r="B402" s="417"/>
      <c r="C402" s="378"/>
      <c r="D402" s="378"/>
      <c r="E402" s="378"/>
      <c r="F402" s="378"/>
      <c r="G402" s="378"/>
      <c r="H402" s="188"/>
      <c r="I402" s="188"/>
      <c r="J402" s="398"/>
      <c r="K402" s="188"/>
    </row>
    <row r="403" spans="1:11">
      <c r="A403" s="188"/>
      <c r="B403" s="417"/>
      <c r="C403" s="378"/>
      <c r="D403" s="378"/>
      <c r="E403" s="378"/>
      <c r="F403" s="378"/>
      <c r="G403" s="378"/>
      <c r="H403" s="188"/>
      <c r="I403" s="188"/>
      <c r="J403" s="398"/>
      <c r="K403" s="188"/>
    </row>
    <row r="404" spans="1:11">
      <c r="A404" s="188"/>
      <c r="B404" s="417"/>
      <c r="C404" s="378"/>
      <c r="D404" s="378"/>
      <c r="E404" s="378"/>
      <c r="F404" s="378"/>
      <c r="G404" s="378"/>
      <c r="H404" s="188"/>
      <c r="I404" s="188"/>
      <c r="J404" s="398"/>
      <c r="K404" s="188"/>
    </row>
    <row r="405" spans="1:11">
      <c r="A405" s="188"/>
      <c r="B405" s="417"/>
      <c r="C405" s="378"/>
      <c r="D405" s="378"/>
      <c r="E405" s="378"/>
      <c r="F405" s="378"/>
      <c r="G405" s="378"/>
      <c r="H405" s="188"/>
      <c r="I405" s="188"/>
      <c r="J405" s="398"/>
      <c r="K405" s="188"/>
    </row>
    <row r="406" spans="1:11">
      <c r="A406" s="188"/>
      <c r="B406" s="417"/>
      <c r="C406" s="378"/>
      <c r="D406" s="378"/>
      <c r="E406" s="378"/>
      <c r="F406" s="378"/>
      <c r="G406" s="378"/>
      <c r="H406" s="188"/>
      <c r="I406" s="188"/>
      <c r="J406" s="398"/>
      <c r="K406" s="188"/>
    </row>
    <row r="407" spans="1:11">
      <c r="A407" s="188"/>
      <c r="B407" s="417"/>
      <c r="C407" s="378"/>
      <c r="D407" s="378"/>
      <c r="E407" s="378"/>
      <c r="F407" s="378"/>
      <c r="G407" s="378"/>
      <c r="H407" s="188"/>
      <c r="I407" s="188"/>
      <c r="J407" s="398"/>
      <c r="K407" s="188"/>
    </row>
    <row r="408" spans="1:11">
      <c r="A408" s="188"/>
      <c r="B408" s="417"/>
      <c r="C408" s="378"/>
      <c r="D408" s="378"/>
      <c r="E408" s="378"/>
      <c r="F408" s="378"/>
      <c r="G408" s="378"/>
      <c r="H408" s="188"/>
      <c r="I408" s="188"/>
      <c r="J408" s="398"/>
      <c r="K408" s="188"/>
    </row>
    <row r="409" spans="1:11">
      <c r="A409" s="188"/>
      <c r="B409" s="417"/>
      <c r="C409" s="378"/>
      <c r="D409" s="378"/>
      <c r="E409" s="378"/>
      <c r="F409" s="378"/>
      <c r="G409" s="378"/>
      <c r="H409" s="188"/>
      <c r="I409" s="188"/>
      <c r="J409" s="398"/>
      <c r="K409" s="188"/>
    </row>
    <row r="410" spans="1:11">
      <c r="A410" s="188"/>
      <c r="B410" s="417"/>
      <c r="C410" s="378"/>
      <c r="D410" s="378"/>
      <c r="E410" s="378"/>
      <c r="F410" s="378"/>
      <c r="G410" s="378"/>
      <c r="H410" s="188"/>
      <c r="I410" s="188"/>
      <c r="J410" s="398"/>
      <c r="K410" s="188"/>
    </row>
    <row r="411" spans="1:11">
      <c r="A411" s="188"/>
      <c r="B411" s="417"/>
      <c r="C411" s="378"/>
      <c r="D411" s="378"/>
      <c r="E411" s="378"/>
      <c r="F411" s="378"/>
      <c r="G411" s="378"/>
      <c r="H411" s="188"/>
      <c r="I411" s="188"/>
      <c r="J411" s="398"/>
      <c r="K411" s="188"/>
    </row>
    <row r="412" spans="1:11">
      <c r="A412" s="188"/>
      <c r="B412" s="417"/>
      <c r="C412" s="378"/>
      <c r="D412" s="378"/>
      <c r="E412" s="378"/>
      <c r="F412" s="378"/>
      <c r="G412" s="378"/>
      <c r="H412" s="188"/>
      <c r="I412" s="188"/>
      <c r="J412" s="398"/>
      <c r="K412" s="188"/>
    </row>
    <row r="413" spans="1:11">
      <c r="A413" s="188"/>
      <c r="B413" s="417"/>
      <c r="C413" s="378"/>
      <c r="D413" s="378"/>
      <c r="E413" s="378"/>
      <c r="F413" s="378"/>
      <c r="G413" s="378"/>
      <c r="H413" s="188"/>
      <c r="I413" s="188"/>
      <c r="J413" s="398"/>
      <c r="K413" s="188"/>
    </row>
    <row r="414" spans="1:11">
      <c r="A414" s="188"/>
      <c r="B414" s="417"/>
      <c r="C414" s="378"/>
      <c r="D414" s="378"/>
      <c r="E414" s="378"/>
      <c r="F414" s="378"/>
      <c r="G414" s="378"/>
      <c r="H414" s="188"/>
      <c r="I414" s="188"/>
      <c r="J414" s="398"/>
      <c r="K414" s="188"/>
    </row>
    <row r="415" spans="1:11">
      <c r="A415" s="188"/>
      <c r="B415" s="417"/>
      <c r="C415" s="378"/>
      <c r="D415" s="378"/>
      <c r="E415" s="378"/>
      <c r="F415" s="378"/>
      <c r="G415" s="378"/>
      <c r="H415" s="188"/>
      <c r="I415" s="188"/>
      <c r="J415" s="398"/>
      <c r="K415" s="188"/>
    </row>
    <row r="416" spans="1:11">
      <c r="A416" s="188"/>
      <c r="B416" s="417"/>
      <c r="C416" s="378"/>
      <c r="D416" s="378"/>
      <c r="E416" s="378"/>
      <c r="F416" s="378"/>
      <c r="G416" s="378"/>
      <c r="H416" s="188"/>
      <c r="I416" s="188"/>
      <c r="J416" s="398"/>
      <c r="K416" s="188"/>
    </row>
    <row r="417" spans="1:11">
      <c r="A417" s="188"/>
      <c r="B417" s="417"/>
      <c r="C417" s="378"/>
      <c r="D417" s="378"/>
      <c r="E417" s="378"/>
      <c r="F417" s="378"/>
      <c r="G417" s="378"/>
      <c r="H417" s="188"/>
      <c r="I417" s="188"/>
      <c r="J417" s="398"/>
      <c r="K417" s="188"/>
    </row>
    <row r="418" spans="1:11">
      <c r="A418" s="188"/>
      <c r="B418" s="417"/>
      <c r="C418" s="378"/>
      <c r="D418" s="378"/>
      <c r="E418" s="378"/>
      <c r="F418" s="378"/>
      <c r="G418" s="378"/>
      <c r="H418" s="188"/>
      <c r="I418" s="188"/>
      <c r="J418" s="398"/>
      <c r="K418" s="188"/>
    </row>
    <row r="419" spans="1:11">
      <c r="A419" s="188"/>
      <c r="B419" s="417"/>
      <c r="C419" s="378"/>
      <c r="D419" s="378"/>
      <c r="E419" s="378"/>
      <c r="F419" s="378"/>
      <c r="G419" s="378"/>
      <c r="H419" s="188"/>
      <c r="I419" s="188"/>
      <c r="J419" s="398"/>
      <c r="K419" s="188"/>
    </row>
    <row r="420" spans="1:11">
      <c r="A420" s="188"/>
      <c r="B420" s="417"/>
      <c r="C420" s="378"/>
      <c r="D420" s="378"/>
      <c r="E420" s="378"/>
      <c r="F420" s="378"/>
      <c r="G420" s="378"/>
      <c r="H420" s="188"/>
      <c r="I420" s="188"/>
      <c r="J420" s="398"/>
      <c r="K420" s="188"/>
    </row>
    <row r="421" spans="1:11">
      <c r="A421" s="188"/>
      <c r="B421" s="417"/>
      <c r="C421" s="378"/>
      <c r="D421" s="378"/>
      <c r="E421" s="378"/>
      <c r="F421" s="378"/>
      <c r="G421" s="378"/>
      <c r="H421" s="188"/>
      <c r="I421" s="188"/>
      <c r="J421" s="398"/>
      <c r="K421" s="188"/>
    </row>
    <row r="422" spans="1:11">
      <c r="A422" s="188"/>
      <c r="B422" s="417"/>
      <c r="C422" s="378"/>
      <c r="D422" s="378"/>
      <c r="E422" s="378"/>
      <c r="F422" s="378"/>
      <c r="G422" s="378"/>
      <c r="H422" s="188"/>
      <c r="I422" s="188"/>
      <c r="J422" s="398"/>
      <c r="K422" s="188"/>
    </row>
    <row r="423" spans="1:11">
      <c r="A423" s="188"/>
      <c r="B423" s="417"/>
      <c r="C423" s="378"/>
      <c r="D423" s="378"/>
      <c r="E423" s="378"/>
      <c r="F423" s="378"/>
      <c r="G423" s="378"/>
      <c r="H423" s="188"/>
      <c r="I423" s="188"/>
      <c r="J423" s="398"/>
      <c r="K423" s="188"/>
    </row>
    <row r="424" spans="1:11">
      <c r="A424" s="188"/>
      <c r="B424" s="417"/>
      <c r="C424" s="378"/>
      <c r="D424" s="378"/>
      <c r="E424" s="378"/>
      <c r="F424" s="378"/>
      <c r="G424" s="378"/>
      <c r="H424" s="188"/>
      <c r="I424" s="188"/>
      <c r="J424" s="398"/>
      <c r="K424" s="188"/>
    </row>
    <row r="425" spans="1:11">
      <c r="A425" s="188"/>
      <c r="B425" s="417"/>
      <c r="C425" s="378"/>
      <c r="D425" s="378"/>
      <c r="E425" s="378"/>
      <c r="F425" s="378"/>
      <c r="G425" s="378"/>
      <c r="H425" s="188"/>
      <c r="I425" s="188"/>
      <c r="J425" s="398"/>
      <c r="K425" s="188"/>
    </row>
    <row r="426" spans="1:11">
      <c r="A426" s="188"/>
      <c r="B426" s="417"/>
      <c r="C426" s="378"/>
      <c r="D426" s="378"/>
      <c r="E426" s="378"/>
      <c r="F426" s="378"/>
      <c r="G426" s="378"/>
      <c r="H426" s="188"/>
      <c r="I426" s="188"/>
      <c r="J426" s="398"/>
      <c r="K426" s="188"/>
    </row>
    <row r="427" spans="1:11">
      <c r="A427" s="188"/>
      <c r="B427" s="417"/>
      <c r="C427" s="378"/>
      <c r="D427" s="378"/>
      <c r="E427" s="378"/>
      <c r="F427" s="378"/>
      <c r="G427" s="378"/>
      <c r="H427" s="188"/>
      <c r="I427" s="188"/>
      <c r="J427" s="398"/>
      <c r="K427" s="188"/>
    </row>
    <row r="428" spans="1:11">
      <c r="A428" s="188"/>
      <c r="B428" s="417"/>
      <c r="C428" s="378"/>
      <c r="D428" s="378"/>
      <c r="E428" s="378"/>
      <c r="F428" s="378"/>
      <c r="G428" s="378"/>
      <c r="H428" s="188"/>
      <c r="I428" s="188"/>
      <c r="J428" s="398"/>
      <c r="K428" s="188"/>
    </row>
    <row r="429" spans="1:11">
      <c r="A429" s="188"/>
      <c r="B429" s="417"/>
      <c r="C429" s="378"/>
      <c r="D429" s="378"/>
      <c r="E429" s="378"/>
      <c r="F429" s="378"/>
      <c r="G429" s="378"/>
      <c r="H429" s="188"/>
      <c r="I429" s="188"/>
      <c r="J429" s="398"/>
      <c r="K429" s="188"/>
    </row>
    <row r="430" spans="1:11">
      <c r="A430" s="188"/>
      <c r="B430" s="417"/>
      <c r="C430" s="378"/>
      <c r="D430" s="378"/>
      <c r="E430" s="378"/>
      <c r="F430" s="378"/>
      <c r="G430" s="378"/>
      <c r="H430" s="188"/>
      <c r="I430" s="188"/>
      <c r="J430" s="398"/>
      <c r="K430" s="188"/>
    </row>
    <row r="431" spans="1:11">
      <c r="A431" s="188"/>
      <c r="B431" s="417"/>
      <c r="C431" s="378"/>
      <c r="D431" s="378"/>
      <c r="E431" s="378"/>
      <c r="F431" s="378"/>
      <c r="G431" s="378"/>
      <c r="H431" s="188"/>
      <c r="I431" s="188"/>
      <c r="J431" s="398"/>
      <c r="K431" s="188"/>
    </row>
    <row r="432" spans="1:11">
      <c r="A432" s="188"/>
      <c r="B432" s="417"/>
      <c r="C432" s="378"/>
      <c r="D432" s="378"/>
      <c r="E432" s="378"/>
      <c r="F432" s="378"/>
      <c r="G432" s="378"/>
      <c r="H432" s="188"/>
      <c r="I432" s="188"/>
      <c r="J432" s="398"/>
      <c r="K432" s="188"/>
    </row>
    <row r="433" spans="1:11">
      <c r="A433" s="188"/>
      <c r="B433" s="417"/>
      <c r="C433" s="378"/>
      <c r="D433" s="378"/>
      <c r="E433" s="378"/>
      <c r="F433" s="378"/>
      <c r="G433" s="378"/>
      <c r="H433" s="188"/>
      <c r="I433" s="188"/>
      <c r="J433" s="398"/>
      <c r="K433" s="188"/>
    </row>
    <row r="434" spans="1:11">
      <c r="A434" s="188"/>
      <c r="B434" s="417"/>
      <c r="C434" s="378"/>
      <c r="D434" s="378"/>
      <c r="E434" s="378"/>
      <c r="F434" s="378"/>
      <c r="G434" s="378"/>
      <c r="H434" s="188"/>
      <c r="I434" s="188"/>
      <c r="J434" s="398"/>
      <c r="K434" s="188"/>
    </row>
    <row r="435" spans="1:11">
      <c r="A435" s="188"/>
      <c r="B435" s="417"/>
      <c r="C435" s="378"/>
      <c r="D435" s="378"/>
      <c r="E435" s="378"/>
      <c r="F435" s="378"/>
      <c r="G435" s="378"/>
      <c r="H435" s="188"/>
      <c r="I435" s="188"/>
      <c r="J435" s="398"/>
      <c r="K435" s="188"/>
    </row>
    <row r="436" spans="1:11">
      <c r="A436" s="188"/>
      <c r="B436" s="417"/>
      <c r="C436" s="378"/>
      <c r="D436" s="378"/>
      <c r="E436" s="378"/>
      <c r="F436" s="378"/>
      <c r="G436" s="378"/>
      <c r="H436" s="188"/>
      <c r="I436" s="188"/>
      <c r="J436" s="398"/>
      <c r="K436" s="188"/>
    </row>
    <row r="437" spans="1:11">
      <c r="A437" s="188"/>
      <c r="B437" s="417"/>
      <c r="C437" s="378"/>
      <c r="D437" s="378"/>
      <c r="E437" s="378"/>
      <c r="F437" s="378"/>
      <c r="G437" s="378"/>
      <c r="H437" s="188"/>
      <c r="I437" s="188"/>
      <c r="J437" s="398"/>
      <c r="K437" s="188"/>
    </row>
    <row r="438" spans="1:11">
      <c r="A438" s="188"/>
      <c r="B438" s="417"/>
      <c r="C438" s="378"/>
      <c r="D438" s="378"/>
      <c r="E438" s="378"/>
      <c r="F438" s="378"/>
      <c r="G438" s="378"/>
      <c r="H438" s="188"/>
      <c r="I438" s="188"/>
      <c r="J438" s="398"/>
      <c r="K438" s="188"/>
    </row>
    <row r="439" spans="1:11">
      <c r="A439" s="188"/>
      <c r="B439" s="417"/>
      <c r="C439" s="378"/>
      <c r="D439" s="378"/>
      <c r="E439" s="378"/>
      <c r="F439" s="378"/>
      <c r="G439" s="378"/>
      <c r="H439" s="188"/>
      <c r="I439" s="188"/>
      <c r="J439" s="398"/>
      <c r="K439" s="188"/>
    </row>
    <row r="440" spans="1:11">
      <c r="A440" s="188"/>
      <c r="B440" s="417"/>
      <c r="C440" s="378"/>
      <c r="D440" s="378"/>
      <c r="E440" s="378"/>
      <c r="F440" s="378"/>
      <c r="G440" s="378"/>
      <c r="H440" s="188"/>
      <c r="I440" s="188"/>
      <c r="J440" s="398"/>
      <c r="K440" s="188"/>
    </row>
    <row r="441" spans="1:11">
      <c r="A441" s="188"/>
      <c r="B441" s="417"/>
      <c r="C441" s="378"/>
      <c r="D441" s="378"/>
      <c r="E441" s="378"/>
      <c r="F441" s="378"/>
      <c r="G441" s="378"/>
      <c r="H441" s="188"/>
      <c r="I441" s="188"/>
      <c r="J441" s="398"/>
      <c r="K441" s="188"/>
    </row>
    <row r="442" spans="1:11">
      <c r="A442" s="188"/>
      <c r="B442" s="417"/>
      <c r="C442" s="378"/>
      <c r="D442" s="378"/>
      <c r="E442" s="378"/>
      <c r="F442" s="378"/>
      <c r="G442" s="378"/>
      <c r="H442" s="188"/>
      <c r="I442" s="188"/>
      <c r="J442" s="398"/>
      <c r="K442" s="188"/>
    </row>
    <row r="443" spans="1:11">
      <c r="A443" s="188"/>
      <c r="B443" s="417"/>
      <c r="C443" s="378"/>
      <c r="D443" s="378"/>
      <c r="E443" s="378"/>
      <c r="F443" s="378"/>
      <c r="G443" s="378"/>
      <c r="H443" s="188"/>
      <c r="I443" s="188"/>
      <c r="J443" s="398"/>
      <c r="K443" s="188"/>
    </row>
    <row r="444" spans="1:11">
      <c r="A444" s="188"/>
      <c r="B444" s="417"/>
      <c r="C444" s="378"/>
      <c r="D444" s="378"/>
      <c r="E444" s="378"/>
      <c r="F444" s="378"/>
      <c r="G444" s="378"/>
      <c r="H444" s="188"/>
      <c r="I444" s="188"/>
      <c r="J444" s="398"/>
      <c r="K444" s="188"/>
    </row>
    <row r="445" spans="1:11">
      <c r="A445" s="188"/>
      <c r="B445" s="417"/>
      <c r="C445" s="378"/>
      <c r="D445" s="378"/>
      <c r="E445" s="378"/>
      <c r="F445" s="378"/>
      <c r="G445" s="378"/>
      <c r="H445" s="188"/>
      <c r="I445" s="188"/>
      <c r="J445" s="398"/>
      <c r="K445" s="188"/>
    </row>
    <row r="446" spans="1:11">
      <c r="A446" s="188"/>
      <c r="B446" s="417"/>
      <c r="C446" s="378"/>
      <c r="D446" s="378"/>
      <c r="E446" s="378"/>
      <c r="F446" s="378"/>
      <c r="G446" s="378"/>
      <c r="H446" s="188"/>
      <c r="I446" s="188"/>
      <c r="J446" s="398"/>
      <c r="K446" s="188"/>
    </row>
    <row r="447" spans="1:11">
      <c r="A447" s="188"/>
      <c r="B447" s="417"/>
      <c r="C447" s="378"/>
      <c r="D447" s="378"/>
      <c r="E447" s="378"/>
      <c r="F447" s="378"/>
      <c r="G447" s="378"/>
      <c r="H447" s="188"/>
      <c r="I447" s="188"/>
      <c r="J447" s="398"/>
      <c r="K447" s="188"/>
    </row>
    <row r="448" spans="1:11">
      <c r="A448" s="188"/>
      <c r="B448" s="417"/>
      <c r="C448" s="378"/>
      <c r="D448" s="378"/>
      <c r="E448" s="378"/>
      <c r="F448" s="378"/>
      <c r="G448" s="378"/>
      <c r="H448" s="188"/>
      <c r="I448" s="188"/>
      <c r="J448" s="398"/>
      <c r="K448" s="188"/>
    </row>
    <row r="449" spans="1:11">
      <c r="A449" s="188"/>
      <c r="B449" s="417"/>
      <c r="C449" s="378"/>
      <c r="D449" s="378"/>
      <c r="E449" s="378"/>
      <c r="F449" s="378"/>
      <c r="G449" s="378"/>
      <c r="H449" s="188"/>
      <c r="I449" s="188"/>
      <c r="J449" s="398"/>
      <c r="K449" s="188"/>
    </row>
    <row r="450" spans="1:11">
      <c r="A450" s="188"/>
      <c r="B450" s="417"/>
      <c r="C450" s="378"/>
      <c r="D450" s="378"/>
      <c r="E450" s="378"/>
      <c r="F450" s="378"/>
      <c r="G450" s="378"/>
      <c r="H450" s="188"/>
      <c r="I450" s="188"/>
      <c r="J450" s="398"/>
      <c r="K450" s="188"/>
    </row>
    <row r="451" spans="1:11">
      <c r="A451" s="188"/>
      <c r="B451" s="417"/>
      <c r="C451" s="378"/>
      <c r="D451" s="378"/>
      <c r="E451" s="378"/>
      <c r="F451" s="378"/>
      <c r="G451" s="378"/>
      <c r="H451" s="188"/>
      <c r="I451" s="188"/>
      <c r="J451" s="398"/>
      <c r="K451" s="188"/>
    </row>
    <row r="452" spans="1:11">
      <c r="A452" s="188"/>
      <c r="B452" s="417"/>
      <c r="C452" s="378"/>
      <c r="D452" s="378"/>
      <c r="E452" s="378"/>
      <c r="F452" s="378"/>
      <c r="G452" s="378"/>
      <c r="H452" s="188"/>
      <c r="I452" s="188"/>
      <c r="J452" s="398"/>
      <c r="K452" s="188"/>
    </row>
    <row r="453" spans="1:11">
      <c r="A453" s="188"/>
      <c r="B453" s="417"/>
      <c r="C453" s="378"/>
      <c r="D453" s="378"/>
      <c r="E453" s="378"/>
      <c r="F453" s="378"/>
      <c r="G453" s="378"/>
      <c r="H453" s="188"/>
      <c r="I453" s="188"/>
      <c r="J453" s="398"/>
      <c r="K453" s="188"/>
    </row>
    <row r="454" spans="1:11">
      <c r="A454" s="188"/>
      <c r="B454" s="417"/>
      <c r="C454" s="378"/>
      <c r="D454" s="378"/>
      <c r="E454" s="378"/>
      <c r="F454" s="378"/>
      <c r="G454" s="378"/>
      <c r="H454" s="188"/>
      <c r="I454" s="188"/>
      <c r="J454" s="398"/>
      <c r="K454" s="188"/>
    </row>
    <row r="455" spans="1:11">
      <c r="A455" s="188"/>
      <c r="B455" s="417"/>
      <c r="C455" s="378"/>
      <c r="D455" s="378"/>
      <c r="E455" s="378"/>
      <c r="F455" s="378"/>
      <c r="G455" s="378"/>
      <c r="H455" s="188"/>
      <c r="I455" s="188"/>
      <c r="J455" s="398"/>
      <c r="K455" s="188"/>
    </row>
    <row r="456" spans="1:11">
      <c r="A456" s="188"/>
      <c r="B456" s="417"/>
      <c r="C456" s="378"/>
      <c r="D456" s="378"/>
      <c r="E456" s="378"/>
      <c r="F456" s="378"/>
      <c r="G456" s="378"/>
      <c r="H456" s="188"/>
      <c r="I456" s="188"/>
      <c r="J456" s="398"/>
      <c r="K456" s="188"/>
    </row>
    <row r="457" spans="1:11">
      <c r="A457" s="188"/>
      <c r="B457" s="417"/>
      <c r="C457" s="378"/>
      <c r="D457" s="378"/>
      <c r="E457" s="378"/>
      <c r="F457" s="378"/>
      <c r="G457" s="378"/>
      <c r="H457" s="188"/>
      <c r="I457" s="188"/>
      <c r="J457" s="398"/>
      <c r="K457" s="188"/>
    </row>
    <row r="458" spans="1:11">
      <c r="A458" s="188"/>
      <c r="B458" s="417"/>
      <c r="C458" s="378"/>
      <c r="D458" s="378"/>
      <c r="E458" s="378"/>
      <c r="F458" s="378"/>
      <c r="G458" s="378"/>
      <c r="H458" s="188"/>
      <c r="I458" s="188"/>
      <c r="J458" s="398"/>
      <c r="K458" s="188"/>
    </row>
    <row r="459" spans="1:11">
      <c r="A459" s="188"/>
      <c r="B459" s="417"/>
      <c r="C459" s="378"/>
      <c r="D459" s="378"/>
      <c r="E459" s="378"/>
      <c r="F459" s="378"/>
      <c r="G459" s="378"/>
      <c r="H459" s="188"/>
      <c r="I459" s="188"/>
      <c r="J459" s="398"/>
      <c r="K459" s="188"/>
    </row>
    <row r="460" spans="1:11">
      <c r="A460" s="188"/>
      <c r="B460" s="417"/>
      <c r="C460" s="378"/>
      <c r="D460" s="378"/>
      <c r="E460" s="378"/>
      <c r="F460" s="378"/>
      <c r="G460" s="378"/>
      <c r="H460" s="188"/>
      <c r="I460" s="188"/>
      <c r="J460" s="398"/>
      <c r="K460" s="188"/>
    </row>
    <row r="461" spans="1:11">
      <c r="A461" s="188"/>
      <c r="B461" s="417"/>
      <c r="C461" s="378"/>
      <c r="D461" s="378"/>
      <c r="E461" s="378"/>
      <c r="F461" s="378"/>
      <c r="G461" s="378"/>
      <c r="H461" s="188"/>
      <c r="I461" s="188"/>
      <c r="J461" s="398"/>
      <c r="K461" s="188"/>
    </row>
    <row r="462" spans="1:11">
      <c r="A462" s="188"/>
      <c r="B462" s="417"/>
      <c r="C462" s="378"/>
      <c r="D462" s="378"/>
      <c r="E462" s="378"/>
      <c r="F462" s="378"/>
      <c r="G462" s="378"/>
      <c r="H462" s="188"/>
      <c r="I462" s="188"/>
      <c r="J462" s="398"/>
      <c r="K462" s="188"/>
    </row>
    <row r="463" spans="1:11">
      <c r="A463" s="188"/>
      <c r="B463" s="417"/>
      <c r="C463" s="378"/>
      <c r="D463" s="378"/>
      <c r="E463" s="378"/>
      <c r="F463" s="378"/>
      <c r="G463" s="378"/>
      <c r="H463" s="188"/>
      <c r="I463" s="188"/>
      <c r="J463" s="398"/>
      <c r="K463" s="188"/>
    </row>
    <row r="464" spans="1:11">
      <c r="A464" s="188"/>
      <c r="B464" s="417"/>
      <c r="C464" s="378"/>
      <c r="D464" s="378"/>
      <c r="E464" s="378"/>
      <c r="F464" s="378"/>
      <c r="G464" s="378"/>
      <c r="H464" s="188"/>
      <c r="I464" s="188"/>
      <c r="J464" s="398"/>
      <c r="K464" s="188"/>
    </row>
    <row r="465" spans="1:11">
      <c r="A465" s="188"/>
      <c r="B465" s="417"/>
      <c r="C465" s="378"/>
      <c r="D465" s="378"/>
      <c r="E465" s="378"/>
      <c r="F465" s="378"/>
      <c r="G465" s="378"/>
      <c r="H465" s="188"/>
      <c r="I465" s="188"/>
      <c r="J465" s="398"/>
      <c r="K465" s="188"/>
    </row>
    <row r="466" spans="1:11">
      <c r="A466" s="188"/>
      <c r="B466" s="417"/>
      <c r="C466" s="378"/>
      <c r="D466" s="378"/>
      <c r="E466" s="378"/>
      <c r="F466" s="378"/>
      <c r="G466" s="378"/>
      <c r="H466" s="188"/>
      <c r="I466" s="188"/>
      <c r="J466" s="398"/>
      <c r="K466" s="188"/>
    </row>
    <row r="467" spans="1:11">
      <c r="A467" s="188"/>
      <c r="B467" s="417"/>
      <c r="C467" s="378"/>
      <c r="D467" s="378"/>
      <c r="E467" s="378"/>
      <c r="F467" s="378"/>
      <c r="G467" s="378"/>
      <c r="H467" s="188"/>
      <c r="I467" s="188"/>
      <c r="J467" s="398"/>
      <c r="K467" s="188"/>
    </row>
    <row r="468" spans="1:11">
      <c r="A468" s="188"/>
      <c r="B468" s="417"/>
      <c r="C468" s="378"/>
      <c r="D468" s="378"/>
      <c r="E468" s="378"/>
      <c r="F468" s="378"/>
      <c r="G468" s="378"/>
      <c r="H468" s="188"/>
      <c r="I468" s="188"/>
      <c r="J468" s="398"/>
      <c r="K468" s="188"/>
    </row>
    <row r="469" spans="1:11">
      <c r="A469" s="188"/>
      <c r="B469" s="417"/>
      <c r="C469" s="378"/>
      <c r="D469" s="378"/>
      <c r="E469" s="378"/>
      <c r="F469" s="378"/>
      <c r="G469" s="378"/>
      <c r="H469" s="188"/>
      <c r="I469" s="188"/>
      <c r="J469" s="398"/>
      <c r="K469" s="188"/>
    </row>
    <row r="470" spans="1:11">
      <c r="A470" s="188"/>
      <c r="B470" s="417"/>
      <c r="C470" s="378"/>
      <c r="D470" s="378"/>
      <c r="E470" s="378"/>
      <c r="F470" s="378"/>
      <c r="G470" s="378"/>
      <c r="H470" s="188"/>
      <c r="I470" s="188"/>
      <c r="J470" s="398"/>
      <c r="K470" s="188"/>
    </row>
    <row r="471" spans="1:11">
      <c r="A471" s="188"/>
      <c r="B471" s="417"/>
      <c r="C471" s="378"/>
      <c r="D471" s="378"/>
      <c r="E471" s="378"/>
      <c r="F471" s="378"/>
      <c r="G471" s="378"/>
      <c r="H471" s="188"/>
      <c r="I471" s="188"/>
      <c r="J471" s="398"/>
      <c r="K471" s="188"/>
    </row>
    <row r="472" spans="1:11">
      <c r="A472" s="188"/>
      <c r="B472" s="417"/>
      <c r="C472" s="378"/>
      <c r="D472" s="378"/>
      <c r="E472" s="378"/>
      <c r="F472" s="378"/>
      <c r="G472" s="378"/>
      <c r="H472" s="188"/>
      <c r="I472" s="188"/>
      <c r="J472" s="398"/>
      <c r="K472" s="188"/>
    </row>
    <row r="473" spans="1:11">
      <c r="A473" s="188"/>
      <c r="B473" s="417"/>
      <c r="C473" s="378"/>
      <c r="D473" s="378"/>
      <c r="E473" s="378"/>
      <c r="F473" s="378"/>
      <c r="G473" s="378"/>
      <c r="H473" s="188"/>
      <c r="I473" s="188"/>
      <c r="J473" s="398"/>
      <c r="K473" s="188"/>
    </row>
    <row r="474" spans="1:11">
      <c r="A474" s="188"/>
      <c r="B474" s="417"/>
      <c r="C474" s="378"/>
      <c r="D474" s="378"/>
      <c r="E474" s="378"/>
      <c r="F474" s="378"/>
      <c r="G474" s="378"/>
      <c r="H474" s="188"/>
      <c r="I474" s="188"/>
      <c r="J474" s="398"/>
      <c r="K474" s="188"/>
    </row>
    <row r="475" spans="1:11">
      <c r="A475" s="188"/>
      <c r="B475" s="417"/>
      <c r="C475" s="378"/>
      <c r="D475" s="378"/>
      <c r="E475" s="378"/>
      <c r="F475" s="378"/>
      <c r="G475" s="378"/>
      <c r="H475" s="188"/>
      <c r="I475" s="188"/>
      <c r="J475" s="398"/>
      <c r="K475" s="188"/>
    </row>
    <row r="476" spans="1:11">
      <c r="A476" s="188"/>
      <c r="B476" s="417"/>
      <c r="C476" s="378"/>
      <c r="D476" s="378"/>
      <c r="E476" s="378"/>
      <c r="F476" s="378"/>
      <c r="G476" s="378"/>
      <c r="H476" s="188"/>
      <c r="I476" s="188"/>
      <c r="J476" s="398"/>
      <c r="K476" s="188"/>
    </row>
    <row r="477" spans="1:11">
      <c r="A477" s="188"/>
      <c r="B477" s="417"/>
      <c r="C477" s="378"/>
      <c r="D477" s="378"/>
      <c r="E477" s="378"/>
      <c r="F477" s="378"/>
      <c r="G477" s="378"/>
      <c r="H477" s="188"/>
      <c r="I477" s="188"/>
      <c r="J477" s="398"/>
      <c r="K477" s="188"/>
    </row>
    <row r="478" spans="1:11">
      <c r="A478" s="188"/>
      <c r="B478" s="417"/>
      <c r="C478" s="378"/>
      <c r="D478" s="378"/>
      <c r="E478" s="378"/>
      <c r="F478" s="378"/>
      <c r="G478" s="378"/>
      <c r="H478" s="188"/>
      <c r="I478" s="188"/>
      <c r="J478" s="398"/>
      <c r="K478" s="188"/>
    </row>
    <row r="479" spans="1:11">
      <c r="A479" s="188"/>
      <c r="B479" s="417"/>
      <c r="C479" s="378"/>
      <c r="D479" s="378"/>
      <c r="E479" s="378"/>
      <c r="F479" s="378"/>
      <c r="G479" s="378"/>
      <c r="H479" s="188"/>
      <c r="I479" s="188"/>
      <c r="J479" s="398"/>
      <c r="K479" s="188"/>
    </row>
    <row r="480" spans="1:11">
      <c r="A480" s="188"/>
      <c r="B480" s="417"/>
      <c r="C480" s="378"/>
      <c r="D480" s="378"/>
      <c r="E480" s="378"/>
      <c r="F480" s="378"/>
      <c r="G480" s="378"/>
      <c r="H480" s="188"/>
      <c r="I480" s="188"/>
      <c r="J480" s="398"/>
      <c r="K480" s="188"/>
    </row>
    <row r="481" spans="1:11">
      <c r="A481" s="188"/>
      <c r="B481" s="417"/>
      <c r="C481" s="378"/>
      <c r="D481" s="378"/>
      <c r="E481" s="378"/>
      <c r="F481" s="378"/>
      <c r="G481" s="378"/>
      <c r="H481" s="188"/>
      <c r="I481" s="188"/>
      <c r="J481" s="398"/>
      <c r="K481" s="188"/>
    </row>
    <row r="482" spans="1:11">
      <c r="A482" s="188"/>
      <c r="B482" s="417"/>
      <c r="C482" s="378"/>
      <c r="D482" s="378"/>
      <c r="E482" s="378"/>
      <c r="F482" s="378"/>
      <c r="G482" s="378"/>
      <c r="H482" s="188"/>
      <c r="I482" s="188"/>
      <c r="J482" s="398"/>
      <c r="K482" s="188"/>
    </row>
    <row r="483" spans="1:11">
      <c r="A483" s="188"/>
      <c r="B483" s="417"/>
      <c r="C483" s="378"/>
      <c r="D483" s="378"/>
      <c r="E483" s="378"/>
      <c r="F483" s="378"/>
      <c r="G483" s="378"/>
      <c r="H483" s="188"/>
      <c r="I483" s="188"/>
      <c r="J483" s="398"/>
      <c r="K483" s="188"/>
    </row>
    <row r="484" spans="1:11">
      <c r="A484" s="188"/>
      <c r="B484" s="417"/>
      <c r="C484" s="378"/>
      <c r="D484" s="378"/>
      <c r="E484" s="378"/>
      <c r="F484" s="378"/>
      <c r="G484" s="378"/>
      <c r="H484" s="188"/>
      <c r="I484" s="188"/>
      <c r="J484" s="398"/>
      <c r="K484" s="188"/>
    </row>
    <row r="485" spans="1:11">
      <c r="A485" s="188"/>
      <c r="B485" s="417"/>
      <c r="C485" s="378"/>
      <c r="D485" s="378"/>
      <c r="E485" s="378"/>
      <c r="F485" s="378"/>
      <c r="G485" s="378"/>
      <c r="H485" s="188"/>
      <c r="I485" s="188"/>
      <c r="J485" s="398"/>
      <c r="K485" s="188"/>
    </row>
    <row r="486" spans="1:11">
      <c r="A486" s="188"/>
      <c r="B486" s="417"/>
      <c r="C486" s="378"/>
      <c r="D486" s="378"/>
      <c r="E486" s="378"/>
      <c r="F486" s="378"/>
      <c r="G486" s="378"/>
      <c r="H486" s="188"/>
      <c r="I486" s="188"/>
      <c r="J486" s="398"/>
      <c r="K486" s="188"/>
    </row>
    <row r="487" spans="1:11">
      <c r="A487" s="188"/>
      <c r="B487" s="417"/>
      <c r="C487" s="378"/>
      <c r="D487" s="378"/>
      <c r="E487" s="378"/>
      <c r="F487" s="378"/>
      <c r="G487" s="378"/>
      <c r="H487" s="188"/>
      <c r="I487" s="188"/>
      <c r="J487" s="398"/>
      <c r="K487" s="188"/>
    </row>
    <row r="488" spans="1:11">
      <c r="A488" s="188"/>
      <c r="B488" s="417"/>
      <c r="C488" s="378"/>
      <c r="D488" s="378"/>
      <c r="E488" s="378"/>
      <c r="F488" s="378"/>
      <c r="G488" s="378"/>
      <c r="H488" s="188"/>
      <c r="I488" s="188"/>
      <c r="J488" s="398"/>
      <c r="K488" s="188"/>
    </row>
    <row r="489" spans="1:11">
      <c r="A489" s="188"/>
      <c r="B489" s="417"/>
      <c r="C489" s="378"/>
      <c r="D489" s="378"/>
      <c r="E489" s="378"/>
      <c r="F489" s="378"/>
      <c r="G489" s="378"/>
      <c r="H489" s="188"/>
      <c r="I489" s="188"/>
      <c r="J489" s="398"/>
      <c r="K489" s="188"/>
    </row>
    <row r="490" spans="1:11">
      <c r="A490" s="188"/>
      <c r="B490" s="417"/>
      <c r="C490" s="378"/>
      <c r="D490" s="378"/>
      <c r="E490" s="378"/>
      <c r="F490" s="378"/>
      <c r="G490" s="378"/>
      <c r="H490" s="188"/>
      <c r="I490" s="188"/>
      <c r="J490" s="398"/>
      <c r="K490" s="188"/>
    </row>
    <row r="491" spans="1:11">
      <c r="A491" s="188"/>
      <c r="B491" s="417"/>
      <c r="C491" s="378"/>
      <c r="D491" s="378"/>
      <c r="E491" s="378"/>
      <c r="F491" s="378"/>
      <c r="G491" s="378"/>
      <c r="H491" s="188"/>
      <c r="I491" s="188"/>
      <c r="J491" s="398"/>
      <c r="K491" s="188"/>
    </row>
    <row r="492" spans="1:11">
      <c r="A492" s="188"/>
      <c r="B492" s="417"/>
      <c r="C492" s="378"/>
      <c r="D492" s="378"/>
      <c r="E492" s="378"/>
      <c r="F492" s="378"/>
      <c r="G492" s="378"/>
      <c r="H492" s="188"/>
      <c r="I492" s="188"/>
      <c r="J492" s="398"/>
      <c r="K492" s="188"/>
    </row>
    <row r="493" spans="1:11">
      <c r="A493" s="188"/>
      <c r="B493" s="417"/>
      <c r="C493" s="378"/>
      <c r="D493" s="378"/>
      <c r="E493" s="378"/>
      <c r="F493" s="378"/>
      <c r="G493" s="378"/>
      <c r="H493" s="188"/>
      <c r="I493" s="188"/>
      <c r="J493" s="398"/>
      <c r="K493" s="188"/>
    </row>
    <row r="494" spans="1:11">
      <c r="A494" s="188"/>
      <c r="B494" s="417"/>
      <c r="C494" s="378"/>
      <c r="D494" s="378"/>
      <c r="E494" s="378"/>
      <c r="F494" s="378"/>
      <c r="G494" s="378"/>
      <c r="H494" s="188"/>
      <c r="I494" s="188"/>
      <c r="J494" s="398"/>
      <c r="K494" s="188"/>
    </row>
    <row r="495" spans="1:11">
      <c r="A495" s="188"/>
      <c r="B495" s="417"/>
      <c r="C495" s="378"/>
      <c r="D495" s="378"/>
      <c r="E495" s="378"/>
      <c r="F495" s="378"/>
      <c r="G495" s="378"/>
      <c r="H495" s="188"/>
      <c r="I495" s="188"/>
      <c r="J495" s="398"/>
      <c r="K495" s="188"/>
    </row>
    <row r="496" spans="1:11">
      <c r="A496" s="188"/>
      <c r="B496" s="417"/>
      <c r="C496" s="378"/>
      <c r="D496" s="378"/>
      <c r="E496" s="378"/>
      <c r="F496" s="378"/>
      <c r="G496" s="378"/>
      <c r="H496" s="188"/>
      <c r="I496" s="188"/>
      <c r="J496" s="398"/>
      <c r="K496" s="188"/>
    </row>
    <row r="497" spans="1:11">
      <c r="A497" s="188"/>
      <c r="B497" s="417"/>
      <c r="C497" s="378"/>
      <c r="D497" s="378"/>
      <c r="E497" s="378"/>
      <c r="F497" s="378"/>
      <c r="G497" s="378"/>
      <c r="H497" s="188"/>
      <c r="I497" s="188"/>
      <c r="J497" s="398"/>
      <c r="K497" s="188"/>
    </row>
    <row r="498" spans="1:11">
      <c r="A498" s="188"/>
      <c r="B498" s="417"/>
      <c r="C498" s="378"/>
      <c r="D498" s="378"/>
      <c r="E498" s="378"/>
      <c r="F498" s="378"/>
      <c r="G498" s="378"/>
      <c r="H498" s="188"/>
      <c r="I498" s="188"/>
      <c r="J498" s="398"/>
      <c r="K498" s="188"/>
    </row>
    <row r="499" spans="1:11">
      <c r="A499" s="188"/>
      <c r="B499" s="417"/>
      <c r="C499" s="378"/>
      <c r="D499" s="378"/>
      <c r="E499" s="378"/>
      <c r="F499" s="378"/>
      <c r="G499" s="378"/>
      <c r="H499" s="188"/>
      <c r="I499" s="188"/>
      <c r="J499" s="398"/>
      <c r="K499" s="188"/>
    </row>
    <row r="500" spans="1:11">
      <c r="A500" s="188"/>
      <c r="B500" s="417"/>
      <c r="C500" s="378"/>
      <c r="D500" s="378"/>
      <c r="E500" s="378"/>
      <c r="F500" s="378"/>
      <c r="G500" s="378"/>
      <c r="H500" s="188"/>
      <c r="I500" s="188"/>
      <c r="J500" s="398"/>
      <c r="K500" s="188"/>
    </row>
    <row r="501" spans="1:11">
      <c r="A501" s="188"/>
      <c r="B501" s="417"/>
      <c r="C501" s="378"/>
      <c r="D501" s="378"/>
      <c r="E501" s="378"/>
      <c r="F501" s="378"/>
      <c r="G501" s="378"/>
      <c r="H501" s="188"/>
      <c r="I501" s="188"/>
      <c r="J501" s="398"/>
      <c r="K501" s="188"/>
    </row>
    <row r="502" spans="1:11">
      <c r="A502" s="188"/>
      <c r="B502" s="417"/>
      <c r="C502" s="378"/>
      <c r="D502" s="378"/>
      <c r="E502" s="378"/>
      <c r="F502" s="378"/>
      <c r="G502" s="378"/>
      <c r="H502" s="188"/>
      <c r="I502" s="188"/>
      <c r="J502" s="398"/>
      <c r="K502" s="188"/>
    </row>
    <row r="503" spans="1:11">
      <c r="A503" s="188"/>
      <c r="B503" s="417"/>
      <c r="C503" s="378"/>
      <c r="D503" s="378"/>
      <c r="E503" s="378"/>
      <c r="F503" s="378"/>
      <c r="G503" s="378"/>
      <c r="H503" s="188"/>
      <c r="I503" s="188"/>
      <c r="J503" s="398"/>
      <c r="K503" s="188"/>
    </row>
    <row r="504" spans="1:11">
      <c r="A504" s="188"/>
      <c r="B504" s="417"/>
      <c r="C504" s="378"/>
      <c r="D504" s="378"/>
      <c r="E504" s="378"/>
      <c r="F504" s="378"/>
      <c r="G504" s="378"/>
      <c r="H504" s="188"/>
      <c r="I504" s="188"/>
      <c r="J504" s="398"/>
      <c r="K504" s="188"/>
    </row>
    <row r="505" spans="1:11">
      <c r="A505" s="188"/>
      <c r="B505" s="417"/>
      <c r="C505" s="378"/>
      <c r="D505" s="378"/>
      <c r="E505" s="378"/>
      <c r="F505" s="378"/>
      <c r="G505" s="378"/>
      <c r="H505" s="188"/>
      <c r="I505" s="188"/>
      <c r="J505" s="398"/>
      <c r="K505" s="188"/>
    </row>
    <row r="506" spans="1:11">
      <c r="A506" s="188"/>
      <c r="B506" s="417"/>
      <c r="C506" s="378"/>
      <c r="D506" s="378"/>
      <c r="E506" s="378"/>
      <c r="F506" s="378"/>
      <c r="G506" s="378"/>
      <c r="H506" s="188"/>
      <c r="I506" s="188"/>
      <c r="J506" s="398"/>
      <c r="K506" s="188"/>
    </row>
    <row r="507" spans="1:11">
      <c r="A507" s="188"/>
      <c r="B507" s="417"/>
      <c r="C507" s="378"/>
      <c r="D507" s="378"/>
      <c r="E507" s="378"/>
      <c r="F507" s="378"/>
      <c r="G507" s="378"/>
      <c r="H507" s="188"/>
      <c r="I507" s="188"/>
      <c r="J507" s="398"/>
      <c r="K507" s="188"/>
    </row>
    <row r="508" spans="1:11">
      <c r="A508" s="188"/>
      <c r="B508" s="417"/>
      <c r="C508" s="378"/>
      <c r="D508" s="378"/>
      <c r="E508" s="378"/>
      <c r="F508" s="378"/>
      <c r="G508" s="378"/>
      <c r="H508" s="188"/>
      <c r="I508" s="188"/>
      <c r="J508" s="398"/>
      <c r="K508" s="188"/>
    </row>
    <row r="509" spans="1:11">
      <c r="A509" s="188"/>
      <c r="B509" s="417"/>
      <c r="C509" s="378"/>
      <c r="D509" s="378"/>
      <c r="E509" s="378"/>
      <c r="F509" s="378"/>
      <c r="G509" s="378"/>
      <c r="H509" s="188"/>
      <c r="I509" s="188"/>
      <c r="J509" s="398"/>
      <c r="K509" s="188"/>
    </row>
    <row r="510" spans="1:11">
      <c r="A510" s="188"/>
      <c r="B510" s="417"/>
      <c r="C510" s="378"/>
      <c r="D510" s="378"/>
      <c r="E510" s="378"/>
      <c r="F510" s="378"/>
      <c r="G510" s="378"/>
      <c r="H510" s="188"/>
      <c r="I510" s="188"/>
      <c r="J510" s="398"/>
      <c r="K510" s="188"/>
    </row>
    <row r="511" spans="1:11">
      <c r="A511" s="188"/>
      <c r="B511" s="417"/>
      <c r="C511" s="378"/>
      <c r="D511" s="378"/>
      <c r="E511" s="378"/>
      <c r="F511" s="378"/>
      <c r="G511" s="378"/>
      <c r="H511" s="188"/>
      <c r="I511" s="188"/>
      <c r="J511" s="398"/>
      <c r="K511" s="188"/>
    </row>
    <row r="512" spans="1:11">
      <c r="A512" s="188"/>
      <c r="B512" s="417"/>
      <c r="C512" s="378"/>
      <c r="D512" s="378"/>
      <c r="E512" s="378"/>
      <c r="F512" s="378"/>
      <c r="G512" s="378"/>
      <c r="H512" s="188"/>
      <c r="I512" s="188"/>
      <c r="J512" s="398"/>
      <c r="K512" s="188"/>
    </row>
    <row r="513" spans="1:11">
      <c r="A513" s="188"/>
      <c r="B513" s="417"/>
      <c r="C513" s="378"/>
      <c r="D513" s="378"/>
      <c r="E513" s="378"/>
      <c r="F513" s="378"/>
      <c r="G513" s="378"/>
      <c r="H513" s="188"/>
      <c r="I513" s="188"/>
      <c r="J513" s="398"/>
      <c r="K513" s="188"/>
    </row>
    <row r="514" spans="1:11">
      <c r="A514" s="188"/>
      <c r="B514" s="417"/>
      <c r="C514" s="378"/>
      <c r="D514" s="378"/>
      <c r="E514" s="378"/>
      <c r="F514" s="378"/>
      <c r="G514" s="378"/>
      <c r="H514" s="188"/>
      <c r="I514" s="188"/>
      <c r="J514" s="398"/>
      <c r="K514" s="188"/>
    </row>
    <row r="515" spans="1:11">
      <c r="A515" s="188"/>
      <c r="B515" s="417"/>
      <c r="C515" s="378"/>
      <c r="D515" s="378"/>
      <c r="E515" s="378"/>
      <c r="F515" s="378"/>
      <c r="G515" s="378"/>
      <c r="H515" s="188"/>
      <c r="I515" s="188"/>
      <c r="J515" s="398"/>
      <c r="K515" s="188"/>
    </row>
    <row r="516" spans="1:11">
      <c r="A516" s="188"/>
      <c r="B516" s="417"/>
      <c r="C516" s="378"/>
      <c r="D516" s="378"/>
      <c r="E516" s="378"/>
      <c r="F516" s="378"/>
      <c r="G516" s="378"/>
      <c r="H516" s="188"/>
      <c r="I516" s="188"/>
      <c r="J516" s="398"/>
      <c r="K516" s="188"/>
    </row>
    <row r="517" spans="1:11">
      <c r="A517" s="188"/>
      <c r="B517" s="417"/>
      <c r="C517" s="378"/>
      <c r="D517" s="378"/>
      <c r="E517" s="378"/>
      <c r="F517" s="378"/>
      <c r="G517" s="378"/>
      <c r="H517" s="188"/>
      <c r="I517" s="188"/>
      <c r="J517" s="398"/>
      <c r="K517" s="188"/>
    </row>
    <row r="518" spans="1:11">
      <c r="A518" s="188"/>
      <c r="B518" s="417"/>
      <c r="C518" s="378"/>
      <c r="D518" s="378"/>
      <c r="E518" s="378"/>
      <c r="F518" s="378"/>
      <c r="G518" s="378"/>
      <c r="H518" s="188"/>
      <c r="I518" s="188"/>
      <c r="J518" s="398"/>
      <c r="K518" s="188"/>
    </row>
    <row r="519" spans="1:11">
      <c r="A519" s="188"/>
      <c r="B519" s="417"/>
      <c r="C519" s="378"/>
      <c r="D519" s="378"/>
      <c r="E519" s="378"/>
      <c r="F519" s="378"/>
      <c r="G519" s="378"/>
      <c r="H519" s="188"/>
      <c r="I519" s="188"/>
      <c r="J519" s="398"/>
      <c r="K519" s="188"/>
    </row>
    <row r="520" spans="1:11">
      <c r="A520" s="188"/>
      <c r="B520" s="417"/>
      <c r="C520" s="378"/>
      <c r="D520" s="378"/>
      <c r="E520" s="378"/>
      <c r="F520" s="378"/>
      <c r="G520" s="378"/>
      <c r="H520" s="188"/>
      <c r="I520" s="188"/>
      <c r="J520" s="398"/>
      <c r="K520" s="188"/>
    </row>
    <row r="521" spans="1:11">
      <c r="A521" s="188"/>
      <c r="B521" s="417"/>
      <c r="C521" s="378"/>
      <c r="D521" s="378"/>
      <c r="E521" s="378"/>
      <c r="F521" s="378"/>
      <c r="G521" s="378"/>
      <c r="H521" s="188"/>
      <c r="I521" s="188"/>
      <c r="J521" s="398"/>
      <c r="K521" s="188"/>
    </row>
    <row r="522" spans="1:11">
      <c r="A522" s="188"/>
      <c r="B522" s="417"/>
      <c r="C522" s="378"/>
      <c r="D522" s="378"/>
      <c r="E522" s="378"/>
      <c r="F522" s="378"/>
      <c r="G522" s="378"/>
      <c r="H522" s="188"/>
      <c r="I522" s="188"/>
      <c r="J522" s="398"/>
      <c r="K522" s="188"/>
    </row>
    <row r="523" spans="1:11">
      <c r="A523" s="188"/>
      <c r="B523" s="417"/>
      <c r="C523" s="378"/>
      <c r="D523" s="378"/>
      <c r="E523" s="378"/>
      <c r="F523" s="378"/>
      <c r="G523" s="378"/>
      <c r="H523" s="188"/>
      <c r="I523" s="188"/>
      <c r="J523" s="398"/>
      <c r="K523" s="188"/>
    </row>
    <row r="524" spans="1:11">
      <c r="A524" s="188"/>
      <c r="B524" s="417"/>
      <c r="C524" s="378"/>
      <c r="D524" s="378"/>
      <c r="E524" s="378"/>
      <c r="F524" s="378"/>
      <c r="G524" s="378"/>
      <c r="H524" s="188"/>
      <c r="I524" s="188"/>
      <c r="J524" s="398"/>
      <c r="K524" s="188"/>
    </row>
    <row r="525" spans="1:11">
      <c r="A525" s="188"/>
      <c r="B525" s="417"/>
      <c r="C525" s="378"/>
      <c r="D525" s="378"/>
      <c r="E525" s="378"/>
      <c r="F525" s="378"/>
      <c r="G525" s="378"/>
      <c r="H525" s="188"/>
      <c r="I525" s="188"/>
      <c r="J525" s="398"/>
      <c r="K525" s="188"/>
    </row>
    <row r="526" spans="1:11">
      <c r="A526" s="188"/>
      <c r="B526" s="417"/>
      <c r="C526" s="378"/>
      <c r="D526" s="378"/>
      <c r="E526" s="378"/>
      <c r="F526" s="378"/>
      <c r="G526" s="378"/>
      <c r="H526" s="188"/>
      <c r="I526" s="188"/>
      <c r="J526" s="398"/>
      <c r="K526" s="188"/>
    </row>
    <row r="527" spans="1:11">
      <c r="A527" s="188"/>
      <c r="B527" s="417"/>
      <c r="C527" s="378"/>
      <c r="D527" s="378"/>
      <c r="E527" s="378"/>
      <c r="F527" s="378"/>
      <c r="G527" s="378"/>
      <c r="H527" s="188"/>
      <c r="I527" s="188"/>
      <c r="J527" s="398"/>
      <c r="K527" s="188"/>
    </row>
    <row r="528" spans="1:11">
      <c r="A528" s="188"/>
      <c r="B528" s="417"/>
      <c r="C528" s="378"/>
      <c r="D528" s="378"/>
      <c r="E528" s="378"/>
      <c r="F528" s="378"/>
      <c r="G528" s="378"/>
      <c r="H528" s="188"/>
      <c r="I528" s="188"/>
      <c r="J528" s="398"/>
      <c r="K528" s="188"/>
    </row>
    <row r="529" spans="1:11">
      <c r="A529" s="188"/>
      <c r="B529" s="417"/>
      <c r="C529" s="378"/>
      <c r="D529" s="378"/>
      <c r="E529" s="378"/>
      <c r="F529" s="378"/>
      <c r="G529" s="378"/>
      <c r="H529" s="188"/>
      <c r="I529" s="188"/>
      <c r="J529" s="398"/>
      <c r="K529" s="188"/>
    </row>
    <row r="530" spans="1:11">
      <c r="A530" s="188"/>
      <c r="B530" s="417"/>
      <c r="C530" s="378"/>
      <c r="D530" s="378"/>
      <c r="E530" s="378"/>
      <c r="F530" s="378"/>
      <c r="G530" s="378"/>
      <c r="H530" s="188"/>
      <c r="I530" s="188"/>
      <c r="J530" s="398"/>
      <c r="K530" s="188"/>
    </row>
    <row r="531" spans="1:11">
      <c r="A531" s="188"/>
      <c r="B531" s="417"/>
      <c r="C531" s="378"/>
      <c r="D531" s="378"/>
      <c r="E531" s="378"/>
      <c r="F531" s="378"/>
      <c r="G531" s="378"/>
      <c r="H531" s="188"/>
      <c r="I531" s="188"/>
      <c r="J531" s="398"/>
      <c r="K531" s="188"/>
    </row>
    <row r="532" spans="1:11">
      <c r="A532" s="188"/>
      <c r="B532" s="417"/>
      <c r="C532" s="378"/>
      <c r="D532" s="378"/>
      <c r="E532" s="378"/>
      <c r="F532" s="378"/>
      <c r="G532" s="378"/>
      <c r="H532" s="188"/>
      <c r="I532" s="188"/>
      <c r="J532" s="398"/>
      <c r="K532" s="188"/>
    </row>
    <row r="533" spans="1:11">
      <c r="A533" s="188"/>
      <c r="B533" s="417"/>
      <c r="C533" s="378"/>
      <c r="D533" s="378"/>
      <c r="E533" s="378"/>
      <c r="F533" s="378"/>
      <c r="G533" s="378"/>
      <c r="H533" s="188"/>
      <c r="I533" s="188"/>
      <c r="J533" s="398"/>
      <c r="K533" s="188"/>
    </row>
    <row r="534" spans="1:11">
      <c r="A534" s="188"/>
      <c r="B534" s="417"/>
      <c r="C534" s="378"/>
      <c r="D534" s="378"/>
      <c r="E534" s="378"/>
      <c r="F534" s="378"/>
      <c r="G534" s="378"/>
      <c r="H534" s="188"/>
      <c r="I534" s="188"/>
      <c r="J534" s="398"/>
      <c r="K534" s="188"/>
    </row>
    <row r="535" spans="1:11">
      <c r="A535" s="188"/>
      <c r="B535" s="417"/>
      <c r="C535" s="378"/>
      <c r="D535" s="378"/>
      <c r="E535" s="378"/>
      <c r="F535" s="378"/>
      <c r="G535" s="378"/>
      <c r="H535" s="188"/>
      <c r="I535" s="188"/>
      <c r="J535" s="398"/>
      <c r="K535" s="188"/>
    </row>
    <row r="536" spans="1:11">
      <c r="A536" s="188"/>
      <c r="B536" s="417"/>
      <c r="C536" s="378"/>
      <c r="D536" s="378"/>
      <c r="E536" s="378"/>
      <c r="F536" s="378"/>
      <c r="G536" s="378"/>
      <c r="H536" s="188"/>
      <c r="I536" s="188"/>
      <c r="J536" s="398"/>
      <c r="K536" s="188"/>
    </row>
    <row r="537" spans="1:11">
      <c r="A537" s="188"/>
      <c r="B537" s="417"/>
      <c r="C537" s="378"/>
      <c r="D537" s="378"/>
      <c r="E537" s="378"/>
      <c r="F537" s="378"/>
      <c r="G537" s="378"/>
      <c r="H537" s="188"/>
      <c r="I537" s="188"/>
      <c r="J537" s="398"/>
      <c r="K537" s="188"/>
    </row>
    <row r="538" spans="1:11">
      <c r="A538" s="188"/>
      <c r="B538" s="417"/>
      <c r="C538" s="378"/>
      <c r="D538" s="378"/>
      <c r="E538" s="378"/>
      <c r="F538" s="378"/>
      <c r="G538" s="378"/>
      <c r="H538" s="188"/>
      <c r="I538" s="188"/>
      <c r="J538" s="398"/>
      <c r="K538" s="188"/>
    </row>
    <row r="539" spans="1:11">
      <c r="A539" s="188"/>
      <c r="B539" s="417"/>
      <c r="C539" s="378"/>
      <c r="D539" s="378"/>
      <c r="E539" s="378"/>
      <c r="F539" s="378"/>
      <c r="G539" s="378"/>
      <c r="H539" s="188"/>
      <c r="I539" s="188"/>
      <c r="J539" s="398"/>
      <c r="K539" s="188"/>
    </row>
    <row r="540" spans="1:11">
      <c r="A540" s="188"/>
      <c r="B540" s="417"/>
      <c r="C540" s="378"/>
      <c r="D540" s="378"/>
      <c r="E540" s="378"/>
      <c r="F540" s="378"/>
      <c r="G540" s="378"/>
      <c r="H540" s="188"/>
      <c r="I540" s="188"/>
      <c r="J540" s="398"/>
      <c r="K540" s="188"/>
    </row>
    <row r="541" spans="1:11">
      <c r="A541" s="188"/>
      <c r="B541" s="417"/>
      <c r="C541" s="378"/>
      <c r="D541" s="378"/>
      <c r="E541" s="378"/>
      <c r="F541" s="378"/>
      <c r="G541" s="378"/>
      <c r="H541" s="188"/>
      <c r="I541" s="188"/>
      <c r="J541" s="398"/>
      <c r="K541" s="188"/>
    </row>
    <row r="542" spans="1:11">
      <c r="A542" s="188"/>
      <c r="B542" s="417"/>
      <c r="C542" s="378"/>
      <c r="D542" s="378"/>
      <c r="E542" s="378"/>
      <c r="F542" s="378"/>
      <c r="G542" s="378"/>
      <c r="H542" s="188"/>
      <c r="I542" s="188"/>
      <c r="J542" s="398"/>
      <c r="K542" s="188"/>
    </row>
    <row r="543" spans="1:11">
      <c r="A543" s="188"/>
      <c r="B543" s="417"/>
      <c r="C543" s="378"/>
      <c r="D543" s="378"/>
      <c r="E543" s="378"/>
      <c r="F543" s="378"/>
      <c r="G543" s="378"/>
      <c r="H543" s="188"/>
      <c r="I543" s="188"/>
      <c r="J543" s="398"/>
      <c r="K543" s="188"/>
    </row>
    <row r="544" spans="1:11">
      <c r="A544" s="188"/>
      <c r="B544" s="417"/>
      <c r="C544" s="378"/>
      <c r="D544" s="378"/>
      <c r="E544" s="378"/>
      <c r="F544" s="378"/>
      <c r="G544" s="378"/>
      <c r="H544" s="188"/>
      <c r="I544" s="188"/>
      <c r="J544" s="398"/>
      <c r="K544" s="188"/>
    </row>
    <row r="545" spans="1:11">
      <c r="A545" s="188"/>
      <c r="B545" s="417"/>
      <c r="C545" s="378"/>
      <c r="D545" s="378"/>
      <c r="E545" s="378"/>
      <c r="F545" s="378"/>
      <c r="G545" s="378"/>
      <c r="H545" s="188"/>
      <c r="I545" s="188"/>
      <c r="J545" s="398"/>
      <c r="K545" s="188"/>
    </row>
    <row r="546" spans="1:11">
      <c r="A546" s="188"/>
      <c r="B546" s="417"/>
      <c r="C546" s="378"/>
      <c r="D546" s="378"/>
      <c r="E546" s="378"/>
      <c r="F546" s="378"/>
      <c r="G546" s="378"/>
      <c r="H546" s="188"/>
      <c r="I546" s="188"/>
      <c r="J546" s="398"/>
      <c r="K546" s="188"/>
    </row>
    <row r="547" spans="1:11">
      <c r="A547" s="188"/>
      <c r="B547" s="417"/>
      <c r="C547" s="378"/>
      <c r="D547" s="378"/>
      <c r="E547" s="378"/>
      <c r="F547" s="378"/>
      <c r="G547" s="378"/>
      <c r="H547" s="188"/>
      <c r="I547" s="188"/>
      <c r="J547" s="398"/>
      <c r="K547" s="188"/>
    </row>
    <row r="548" spans="1:11">
      <c r="A548" s="188"/>
      <c r="B548" s="417"/>
      <c r="C548" s="378"/>
      <c r="D548" s="378"/>
      <c r="E548" s="378"/>
      <c r="F548" s="378"/>
      <c r="G548" s="378"/>
      <c r="H548" s="188"/>
      <c r="I548" s="188"/>
      <c r="J548" s="398"/>
      <c r="K548" s="188"/>
    </row>
    <row r="549" spans="1:11">
      <c r="A549" s="188"/>
      <c r="B549" s="418"/>
      <c r="C549" s="378"/>
      <c r="D549" s="378"/>
      <c r="E549" s="378"/>
      <c r="F549" s="378"/>
      <c r="G549" s="378"/>
      <c r="H549" s="188"/>
      <c r="I549" s="188"/>
      <c r="J549" s="398"/>
      <c r="K549" s="188"/>
    </row>
    <row r="550" spans="1:11">
      <c r="A550" s="188"/>
      <c r="B550" s="418"/>
      <c r="C550" s="378"/>
      <c r="D550" s="378"/>
      <c r="E550" s="378"/>
      <c r="F550" s="378"/>
      <c r="G550" s="378"/>
      <c r="H550" s="188"/>
      <c r="I550" s="188"/>
      <c r="J550" s="398"/>
      <c r="K550" s="188"/>
    </row>
    <row r="551" spans="1:11">
      <c r="A551" s="188"/>
      <c r="B551" s="418"/>
      <c r="C551" s="378"/>
      <c r="D551" s="378"/>
      <c r="E551" s="378"/>
      <c r="F551" s="378"/>
      <c r="G551" s="378"/>
      <c r="H551" s="188"/>
      <c r="I551" s="188"/>
      <c r="J551" s="398"/>
      <c r="K551" s="188"/>
    </row>
    <row r="552" spans="1:11">
      <c r="A552" s="188"/>
      <c r="B552" s="418"/>
      <c r="C552" s="378"/>
      <c r="D552" s="378"/>
      <c r="E552" s="378"/>
      <c r="F552" s="378"/>
      <c r="G552" s="378"/>
      <c r="H552" s="188"/>
      <c r="I552" s="188"/>
      <c r="J552" s="398"/>
      <c r="K552" s="188"/>
    </row>
    <row r="553" spans="1:11">
      <c r="A553" s="188"/>
      <c r="B553" s="418"/>
      <c r="C553" s="378"/>
      <c r="D553" s="378"/>
      <c r="E553" s="378"/>
      <c r="F553" s="378"/>
      <c r="G553" s="378"/>
      <c r="H553" s="188"/>
      <c r="I553" s="188"/>
      <c r="J553" s="398"/>
      <c r="K553" s="188"/>
    </row>
    <row r="554" spans="1:11">
      <c r="A554" s="188"/>
      <c r="B554" s="418"/>
      <c r="C554" s="378"/>
      <c r="D554" s="378"/>
      <c r="E554" s="378"/>
      <c r="F554" s="378"/>
      <c r="G554" s="378"/>
      <c r="H554" s="188"/>
      <c r="I554" s="188"/>
      <c r="J554" s="398"/>
      <c r="K554" s="188"/>
    </row>
    <row r="555" spans="1:11">
      <c r="A555" s="188"/>
      <c r="B555" s="418"/>
      <c r="C555" s="378"/>
      <c r="D555" s="378"/>
      <c r="E555" s="378"/>
      <c r="F555" s="378"/>
      <c r="G555" s="378"/>
      <c r="H555" s="188"/>
      <c r="I555" s="188"/>
      <c r="J555" s="398"/>
      <c r="K555" s="188"/>
    </row>
    <row r="556" spans="1:11">
      <c r="A556" s="188"/>
      <c r="B556" s="418"/>
      <c r="C556" s="378"/>
      <c r="D556" s="378"/>
      <c r="E556" s="378"/>
      <c r="F556" s="378"/>
      <c r="G556" s="378"/>
      <c r="H556" s="188"/>
      <c r="I556" s="188"/>
      <c r="J556" s="398"/>
      <c r="K556" s="188"/>
    </row>
    <row r="557" spans="1:11">
      <c r="A557" s="188"/>
      <c r="B557" s="418"/>
      <c r="C557" s="378"/>
      <c r="D557" s="378"/>
      <c r="E557" s="378"/>
      <c r="F557" s="378"/>
      <c r="G557" s="378"/>
      <c r="H557" s="188"/>
      <c r="I557" s="188"/>
      <c r="J557" s="398"/>
      <c r="K557" s="188"/>
    </row>
    <row r="558" spans="1:11">
      <c r="A558" s="188"/>
      <c r="B558" s="418"/>
      <c r="C558" s="378"/>
      <c r="D558" s="378"/>
      <c r="E558" s="378"/>
      <c r="F558" s="378"/>
      <c r="G558" s="378"/>
      <c r="H558" s="188"/>
      <c r="I558" s="188"/>
      <c r="J558" s="398"/>
      <c r="K558" s="188"/>
    </row>
    <row r="559" spans="1:11">
      <c r="A559" s="188"/>
      <c r="B559" s="418"/>
      <c r="C559" s="378"/>
      <c r="D559" s="378"/>
      <c r="E559" s="378"/>
      <c r="F559" s="378"/>
      <c r="G559" s="378"/>
      <c r="H559" s="188"/>
      <c r="I559" s="188"/>
      <c r="J559" s="398"/>
      <c r="K559" s="188"/>
    </row>
    <row r="560" spans="1:11">
      <c r="A560" s="188"/>
      <c r="B560" s="418"/>
      <c r="C560" s="378"/>
      <c r="D560" s="378"/>
      <c r="E560" s="378"/>
      <c r="F560" s="378"/>
      <c r="G560" s="378"/>
      <c r="H560" s="188"/>
      <c r="I560" s="188"/>
      <c r="J560" s="398"/>
      <c r="K560" s="188"/>
    </row>
    <row r="561" spans="1:11">
      <c r="A561" s="188"/>
      <c r="B561" s="418"/>
      <c r="C561" s="378"/>
      <c r="D561" s="378"/>
      <c r="E561" s="378"/>
      <c r="F561" s="378"/>
      <c r="G561" s="378"/>
      <c r="H561" s="188"/>
      <c r="I561" s="188"/>
      <c r="J561" s="398"/>
      <c r="K561" s="188"/>
    </row>
    <row r="562" spans="1:11">
      <c r="A562" s="188"/>
      <c r="B562" s="418"/>
      <c r="C562" s="378"/>
      <c r="D562" s="378"/>
      <c r="E562" s="378"/>
      <c r="F562" s="378"/>
      <c r="G562" s="378"/>
      <c r="H562" s="188"/>
      <c r="I562" s="188"/>
      <c r="J562" s="398"/>
      <c r="K562" s="188"/>
    </row>
    <row r="563" spans="1:11">
      <c r="A563" s="188"/>
      <c r="B563" s="418"/>
      <c r="C563" s="378"/>
      <c r="D563" s="378"/>
      <c r="E563" s="378"/>
      <c r="F563" s="378"/>
      <c r="G563" s="378"/>
      <c r="H563" s="188"/>
      <c r="I563" s="188"/>
      <c r="J563" s="398"/>
      <c r="K563" s="188"/>
    </row>
    <row r="564" spans="1:11">
      <c r="A564" s="188"/>
      <c r="B564" s="418"/>
      <c r="C564" s="378"/>
      <c r="D564" s="378"/>
      <c r="E564" s="378"/>
      <c r="F564" s="378"/>
      <c r="G564" s="378"/>
      <c r="H564" s="188"/>
      <c r="I564" s="188"/>
      <c r="J564" s="398"/>
      <c r="K564" s="188"/>
    </row>
    <row r="565" spans="1:11">
      <c r="A565" s="188"/>
      <c r="B565" s="418"/>
      <c r="C565" s="378"/>
      <c r="D565" s="378"/>
      <c r="E565" s="378"/>
      <c r="F565" s="378"/>
      <c r="G565" s="378"/>
      <c r="H565" s="188"/>
      <c r="I565" s="188"/>
      <c r="J565" s="398"/>
      <c r="K565" s="188"/>
    </row>
    <row r="566" spans="1:11">
      <c r="A566" s="188"/>
      <c r="B566" s="418"/>
      <c r="C566" s="378"/>
      <c r="D566" s="378"/>
      <c r="E566" s="378"/>
      <c r="F566" s="378"/>
      <c r="G566" s="378"/>
      <c r="H566" s="188"/>
      <c r="I566" s="188"/>
      <c r="J566" s="398"/>
      <c r="K566" s="188"/>
    </row>
    <row r="567" spans="1:11">
      <c r="A567" s="188"/>
      <c r="B567" s="418"/>
      <c r="C567" s="378"/>
      <c r="D567" s="378"/>
      <c r="E567" s="378"/>
      <c r="F567" s="378"/>
      <c r="G567" s="378"/>
      <c r="H567" s="188"/>
      <c r="I567" s="188"/>
      <c r="J567" s="398"/>
      <c r="K567" s="188"/>
    </row>
    <row r="568" spans="1:11">
      <c r="A568" s="188"/>
      <c r="B568" s="418"/>
      <c r="C568" s="378"/>
      <c r="D568" s="378"/>
      <c r="E568" s="378"/>
      <c r="F568" s="378"/>
      <c r="G568" s="378"/>
      <c r="H568" s="188"/>
      <c r="I568" s="188"/>
      <c r="J568" s="398"/>
      <c r="K568" s="188"/>
    </row>
    <row r="569" spans="1:11">
      <c r="A569" s="188"/>
      <c r="B569" s="418"/>
      <c r="C569" s="378"/>
      <c r="D569" s="378"/>
      <c r="E569" s="378"/>
      <c r="F569" s="378"/>
      <c r="G569" s="378"/>
      <c r="H569" s="188"/>
      <c r="I569" s="188"/>
      <c r="J569" s="398"/>
      <c r="K569" s="188"/>
    </row>
    <row r="570" spans="1:11">
      <c r="A570" s="188"/>
      <c r="B570" s="418"/>
      <c r="C570" s="378"/>
      <c r="D570" s="378"/>
      <c r="E570" s="378"/>
      <c r="F570" s="378"/>
      <c r="G570" s="378"/>
      <c r="H570" s="188"/>
      <c r="I570" s="188"/>
      <c r="J570" s="398"/>
      <c r="K570" s="188"/>
    </row>
    <row r="571" spans="1:11">
      <c r="A571" s="188"/>
      <c r="B571" s="418"/>
      <c r="C571" s="378"/>
      <c r="D571" s="378"/>
      <c r="E571" s="378"/>
      <c r="F571" s="378"/>
      <c r="G571" s="378"/>
      <c r="H571" s="188"/>
      <c r="I571" s="188"/>
      <c r="J571" s="398"/>
      <c r="K571" s="188"/>
    </row>
    <row r="572" spans="1:11">
      <c r="A572" s="188"/>
      <c r="B572" s="418"/>
      <c r="C572" s="378"/>
      <c r="D572" s="378"/>
      <c r="E572" s="378"/>
      <c r="F572" s="378"/>
      <c r="G572" s="378"/>
      <c r="H572" s="188"/>
      <c r="I572" s="188"/>
      <c r="J572" s="398"/>
      <c r="K572" s="188"/>
    </row>
    <row r="573" spans="1:11">
      <c r="A573" s="188"/>
      <c r="B573" s="418"/>
      <c r="C573" s="378"/>
      <c r="D573" s="378"/>
      <c r="E573" s="378"/>
      <c r="F573" s="378"/>
      <c r="G573" s="378"/>
      <c r="H573" s="188"/>
      <c r="I573" s="188"/>
      <c r="J573" s="398"/>
      <c r="K573" s="188"/>
    </row>
    <row r="574" spans="1:11">
      <c r="A574" s="188"/>
      <c r="B574" s="418"/>
      <c r="C574" s="378"/>
      <c r="D574" s="378"/>
      <c r="E574" s="378"/>
      <c r="F574" s="378"/>
      <c r="G574" s="378"/>
      <c r="H574" s="188"/>
      <c r="I574" s="188"/>
      <c r="J574" s="398"/>
      <c r="K574" s="188"/>
    </row>
    <row r="575" spans="1:11">
      <c r="A575" s="188"/>
      <c r="B575" s="418"/>
      <c r="C575" s="378"/>
      <c r="D575" s="378"/>
      <c r="E575" s="378"/>
      <c r="F575" s="378"/>
      <c r="G575" s="378"/>
      <c r="H575" s="188"/>
      <c r="I575" s="188"/>
      <c r="J575" s="398"/>
      <c r="K575" s="188"/>
    </row>
    <row r="576" spans="1:11">
      <c r="A576" s="188"/>
      <c r="B576" s="418"/>
      <c r="C576" s="378"/>
      <c r="D576" s="378"/>
      <c r="E576" s="378"/>
      <c r="F576" s="378"/>
      <c r="G576" s="378"/>
      <c r="H576" s="188"/>
      <c r="I576" s="188"/>
      <c r="J576" s="398"/>
      <c r="K576" s="188"/>
    </row>
    <row r="577" spans="1:11">
      <c r="A577" s="188"/>
      <c r="B577" s="418"/>
      <c r="C577" s="378"/>
      <c r="D577" s="378"/>
      <c r="E577" s="378"/>
      <c r="F577" s="378"/>
      <c r="G577" s="378"/>
      <c r="H577" s="188"/>
      <c r="I577" s="188"/>
      <c r="J577" s="398"/>
      <c r="K577" s="188"/>
    </row>
    <row r="578" spans="1:11">
      <c r="A578" s="188"/>
      <c r="B578" s="418"/>
      <c r="C578" s="378"/>
      <c r="D578" s="378"/>
      <c r="E578" s="378"/>
      <c r="F578" s="378"/>
      <c r="G578" s="378"/>
      <c r="H578" s="188"/>
      <c r="I578" s="188"/>
      <c r="J578" s="398"/>
      <c r="K578" s="188"/>
    </row>
    <row r="579" spans="1:11">
      <c r="A579" s="188"/>
      <c r="B579" s="418"/>
      <c r="C579" s="378"/>
      <c r="D579" s="378"/>
      <c r="E579" s="378"/>
      <c r="F579" s="378"/>
      <c r="G579" s="378"/>
      <c r="H579" s="188"/>
      <c r="I579" s="188"/>
      <c r="J579" s="398"/>
      <c r="K579" s="188"/>
    </row>
    <row r="580" spans="1:11">
      <c r="A580" s="188"/>
      <c r="B580" s="418"/>
      <c r="C580" s="378"/>
      <c r="D580" s="378"/>
      <c r="E580" s="378"/>
      <c r="F580" s="378"/>
      <c r="G580" s="378"/>
      <c r="H580" s="188"/>
      <c r="I580" s="188"/>
      <c r="J580" s="398"/>
      <c r="K580" s="188"/>
    </row>
    <row r="581" spans="1:11">
      <c r="A581" s="188"/>
      <c r="B581" s="418"/>
      <c r="C581" s="378"/>
      <c r="D581" s="378"/>
      <c r="E581" s="378"/>
      <c r="F581" s="378"/>
      <c r="G581" s="378"/>
      <c r="H581" s="188"/>
      <c r="I581" s="188"/>
      <c r="J581" s="398"/>
      <c r="K581" s="188"/>
    </row>
    <row r="582" spans="1:11">
      <c r="A582" s="188"/>
      <c r="B582" s="418"/>
      <c r="C582" s="378"/>
      <c r="D582" s="378"/>
      <c r="E582" s="378"/>
      <c r="F582" s="378"/>
      <c r="G582" s="378"/>
      <c r="H582" s="188"/>
      <c r="I582" s="188"/>
      <c r="J582" s="398"/>
      <c r="K582" s="188"/>
    </row>
    <row r="583" spans="1:11">
      <c r="A583" s="188"/>
      <c r="B583" s="418"/>
      <c r="C583" s="378"/>
      <c r="D583" s="378"/>
      <c r="E583" s="378"/>
      <c r="F583" s="378"/>
      <c r="G583" s="378"/>
      <c r="H583" s="188"/>
      <c r="I583" s="188"/>
      <c r="J583" s="398"/>
      <c r="K583" s="188"/>
    </row>
    <row r="584" spans="1:11">
      <c r="A584" s="188"/>
      <c r="B584" s="418"/>
      <c r="C584" s="378"/>
      <c r="D584" s="378"/>
      <c r="E584" s="378"/>
      <c r="F584" s="378"/>
      <c r="G584" s="378"/>
      <c r="H584" s="188"/>
      <c r="I584" s="188"/>
      <c r="J584" s="398"/>
      <c r="K584" s="188"/>
    </row>
    <row r="585" spans="1:11">
      <c r="A585" s="188"/>
      <c r="B585" s="418"/>
      <c r="C585" s="378"/>
      <c r="D585" s="378"/>
      <c r="E585" s="378"/>
      <c r="F585" s="378"/>
      <c r="G585" s="378"/>
      <c r="H585" s="188"/>
      <c r="I585" s="188"/>
      <c r="J585" s="398"/>
      <c r="K585" s="188"/>
    </row>
    <row r="586" spans="1:11">
      <c r="A586" s="188"/>
      <c r="B586" s="418"/>
      <c r="C586" s="378"/>
      <c r="D586" s="378"/>
      <c r="E586" s="378"/>
      <c r="F586" s="378"/>
      <c r="G586" s="378"/>
      <c r="H586" s="188"/>
      <c r="I586" s="188"/>
      <c r="J586" s="398"/>
      <c r="K586" s="188"/>
    </row>
    <row r="587" spans="1:11">
      <c r="A587" s="188"/>
      <c r="B587" s="418"/>
      <c r="C587" s="378"/>
      <c r="D587" s="378"/>
      <c r="E587" s="378"/>
      <c r="F587" s="378"/>
      <c r="G587" s="378"/>
      <c r="H587" s="188"/>
      <c r="I587" s="188"/>
      <c r="J587" s="398"/>
      <c r="K587" s="188"/>
    </row>
    <row r="588" spans="1:11">
      <c r="A588" s="188"/>
      <c r="B588" s="418"/>
      <c r="C588" s="378"/>
      <c r="D588" s="378"/>
      <c r="E588" s="378"/>
      <c r="F588" s="378"/>
      <c r="G588" s="378"/>
      <c r="H588" s="188"/>
      <c r="I588" s="188"/>
      <c r="J588" s="398"/>
      <c r="K588" s="188"/>
    </row>
    <row r="589" spans="1:11">
      <c r="A589" s="188"/>
      <c r="B589" s="418"/>
      <c r="C589" s="378"/>
      <c r="D589" s="378"/>
      <c r="E589" s="378"/>
      <c r="F589" s="378"/>
      <c r="G589" s="378"/>
      <c r="H589" s="188"/>
      <c r="I589" s="188"/>
      <c r="J589" s="398"/>
      <c r="K589" s="188"/>
    </row>
    <row r="590" spans="1:11">
      <c r="A590" s="188"/>
      <c r="B590" s="418"/>
      <c r="C590" s="378"/>
      <c r="D590" s="378"/>
      <c r="E590" s="378"/>
      <c r="F590" s="378"/>
      <c r="G590" s="378"/>
      <c r="H590" s="188"/>
      <c r="I590" s="188"/>
      <c r="J590" s="398"/>
      <c r="K590" s="188"/>
    </row>
    <row r="591" spans="1:11">
      <c r="A591" s="188"/>
      <c r="B591" s="418"/>
      <c r="C591" s="378"/>
      <c r="D591" s="378"/>
      <c r="E591" s="378"/>
      <c r="F591" s="378"/>
      <c r="G591" s="378"/>
      <c r="H591" s="188"/>
      <c r="I591" s="188"/>
      <c r="J591" s="398"/>
      <c r="K591" s="188"/>
    </row>
    <row r="592" spans="1:11">
      <c r="A592" s="188"/>
      <c r="B592" s="418"/>
      <c r="C592" s="378"/>
      <c r="D592" s="378"/>
      <c r="E592" s="378"/>
      <c r="F592" s="378"/>
      <c r="G592" s="378"/>
      <c r="H592" s="188"/>
      <c r="I592" s="188"/>
      <c r="J592" s="398"/>
      <c r="K592" s="188"/>
    </row>
    <row r="593" spans="1:11">
      <c r="A593" s="188"/>
      <c r="B593" s="418"/>
      <c r="C593" s="378"/>
      <c r="D593" s="378"/>
      <c r="E593" s="378"/>
      <c r="F593" s="378"/>
      <c r="G593" s="378"/>
      <c r="H593" s="188"/>
      <c r="I593" s="188"/>
      <c r="J593" s="398"/>
      <c r="K593" s="188"/>
    </row>
    <row r="594" spans="1:11">
      <c r="A594" s="188"/>
      <c r="B594" s="418"/>
      <c r="C594" s="378"/>
      <c r="D594" s="378"/>
      <c r="E594" s="378"/>
      <c r="F594" s="378"/>
      <c r="G594" s="378"/>
      <c r="H594" s="188"/>
      <c r="I594" s="188"/>
      <c r="J594" s="398"/>
      <c r="K594" s="188"/>
    </row>
    <row r="595" spans="1:11">
      <c r="A595" s="188"/>
      <c r="B595" s="418"/>
      <c r="C595" s="378"/>
      <c r="D595" s="378"/>
      <c r="E595" s="378"/>
      <c r="F595" s="378"/>
      <c r="G595" s="378"/>
      <c r="H595" s="188"/>
      <c r="I595" s="188"/>
      <c r="J595" s="398"/>
      <c r="K595" s="188"/>
    </row>
    <row r="596" spans="1:11">
      <c r="A596" s="188"/>
      <c r="B596" s="418"/>
      <c r="C596" s="378"/>
      <c r="D596" s="378"/>
      <c r="E596" s="378"/>
      <c r="F596" s="378"/>
      <c r="G596" s="378"/>
      <c r="H596" s="188"/>
      <c r="I596" s="188"/>
      <c r="J596" s="398"/>
      <c r="K596" s="188"/>
    </row>
    <row r="597" spans="1:11">
      <c r="A597" s="188"/>
      <c r="B597" s="418"/>
      <c r="C597" s="378"/>
      <c r="D597" s="378"/>
      <c r="E597" s="378"/>
      <c r="F597" s="378"/>
      <c r="G597" s="378"/>
      <c r="H597" s="188"/>
      <c r="I597" s="188"/>
      <c r="J597" s="398"/>
      <c r="K597" s="188"/>
    </row>
    <row r="598" spans="1:11">
      <c r="A598" s="188"/>
      <c r="B598" s="418"/>
      <c r="C598" s="378"/>
      <c r="D598" s="378"/>
      <c r="E598" s="378"/>
      <c r="F598" s="378"/>
      <c r="G598" s="378"/>
      <c r="H598" s="188"/>
      <c r="I598" s="188"/>
      <c r="J598" s="398"/>
      <c r="K598" s="188"/>
    </row>
    <row r="599" spans="1:11">
      <c r="A599" s="188"/>
      <c r="B599" s="418"/>
      <c r="C599" s="378"/>
      <c r="D599" s="378"/>
      <c r="E599" s="378"/>
      <c r="F599" s="378"/>
      <c r="G599" s="378"/>
      <c r="H599" s="188"/>
      <c r="I599" s="188"/>
      <c r="J599" s="398"/>
      <c r="K599" s="188"/>
    </row>
    <row r="600" spans="1:11">
      <c r="A600" s="188"/>
      <c r="B600" s="418"/>
      <c r="C600" s="378"/>
      <c r="D600" s="378"/>
      <c r="E600" s="378"/>
      <c r="F600" s="378"/>
      <c r="G600" s="378"/>
      <c r="H600" s="188"/>
      <c r="I600" s="188"/>
      <c r="J600" s="398"/>
      <c r="K600" s="188"/>
    </row>
    <row r="601" spans="1:11">
      <c r="A601" s="188"/>
      <c r="B601" s="418"/>
      <c r="C601" s="378"/>
      <c r="D601" s="378"/>
      <c r="E601" s="378"/>
      <c r="F601" s="378"/>
      <c r="G601" s="378"/>
      <c r="H601" s="188"/>
      <c r="I601" s="188"/>
      <c r="J601" s="398"/>
      <c r="K601" s="188"/>
    </row>
    <row r="602" spans="1:11">
      <c r="A602" s="188"/>
      <c r="B602" s="418"/>
      <c r="C602" s="378"/>
      <c r="D602" s="378"/>
      <c r="E602" s="378"/>
      <c r="F602" s="378"/>
      <c r="G602" s="378"/>
      <c r="H602" s="188"/>
      <c r="I602" s="188"/>
      <c r="J602" s="398"/>
      <c r="K602" s="188"/>
    </row>
    <row r="603" spans="1:11">
      <c r="A603" s="188"/>
      <c r="B603" s="418"/>
      <c r="C603" s="378"/>
      <c r="D603" s="378"/>
      <c r="E603" s="378"/>
      <c r="F603" s="378"/>
      <c r="G603" s="378"/>
      <c r="H603" s="188"/>
      <c r="I603" s="188"/>
      <c r="J603" s="398"/>
      <c r="K603" s="188"/>
    </row>
    <row r="604" spans="1:11">
      <c r="A604" s="188"/>
      <c r="B604" s="418"/>
      <c r="C604" s="378"/>
      <c r="D604" s="378"/>
      <c r="E604" s="378"/>
      <c r="F604" s="378"/>
      <c r="G604" s="378"/>
      <c r="H604" s="188"/>
      <c r="I604" s="188"/>
      <c r="J604" s="398"/>
      <c r="K604" s="188"/>
    </row>
    <row r="605" spans="1:11">
      <c r="A605" s="188"/>
      <c r="B605" s="418"/>
      <c r="C605" s="378"/>
      <c r="D605" s="378"/>
      <c r="E605" s="378"/>
      <c r="F605" s="378"/>
      <c r="G605" s="378"/>
      <c r="H605" s="188"/>
      <c r="I605" s="188"/>
      <c r="J605" s="398"/>
      <c r="K605" s="188"/>
    </row>
    <row r="606" spans="1:11">
      <c r="A606" s="188"/>
      <c r="B606" s="418"/>
      <c r="C606" s="378"/>
      <c r="D606" s="378"/>
      <c r="E606" s="378"/>
      <c r="F606" s="378"/>
      <c r="G606" s="378"/>
      <c r="H606" s="188"/>
      <c r="I606" s="188"/>
      <c r="J606" s="398"/>
      <c r="K606" s="188"/>
    </row>
    <row r="607" spans="1:11">
      <c r="A607" s="188"/>
      <c r="B607" s="418"/>
      <c r="C607" s="378"/>
      <c r="D607" s="378"/>
      <c r="E607" s="378"/>
      <c r="F607" s="378"/>
      <c r="G607" s="378"/>
      <c r="H607" s="188"/>
      <c r="I607" s="188"/>
      <c r="J607" s="398"/>
      <c r="K607" s="188"/>
    </row>
    <row r="608" spans="1:11">
      <c r="A608" s="188"/>
      <c r="B608" s="418"/>
      <c r="C608" s="378"/>
      <c r="D608" s="378"/>
      <c r="E608" s="378"/>
      <c r="F608" s="378"/>
      <c r="G608" s="378"/>
      <c r="H608" s="188"/>
      <c r="I608" s="188"/>
      <c r="J608" s="398"/>
      <c r="K608" s="188"/>
    </row>
    <row r="609" spans="1:11">
      <c r="A609" s="188"/>
      <c r="B609" s="418"/>
      <c r="C609" s="378"/>
      <c r="D609" s="378"/>
      <c r="E609" s="378"/>
      <c r="F609" s="378"/>
      <c r="G609" s="378"/>
      <c r="H609" s="188"/>
      <c r="I609" s="188"/>
      <c r="J609" s="398"/>
      <c r="K609" s="188"/>
    </row>
    <row r="610" spans="1:11">
      <c r="A610" s="188"/>
      <c r="B610" s="418"/>
      <c r="C610" s="378"/>
      <c r="D610" s="378"/>
      <c r="E610" s="378"/>
      <c r="F610" s="378"/>
      <c r="G610" s="378"/>
      <c r="H610" s="188"/>
      <c r="I610" s="188"/>
      <c r="J610" s="398"/>
      <c r="K610" s="188"/>
    </row>
    <row r="611" spans="1:11">
      <c r="A611" s="188"/>
      <c r="B611" s="418"/>
      <c r="C611" s="378"/>
      <c r="D611" s="378"/>
      <c r="E611" s="378"/>
      <c r="F611" s="378"/>
      <c r="G611" s="378"/>
      <c r="H611" s="188"/>
      <c r="I611" s="188"/>
      <c r="J611" s="398"/>
      <c r="K611" s="188"/>
    </row>
    <row r="612" spans="1:11">
      <c r="A612" s="188"/>
      <c r="B612" s="418"/>
      <c r="C612" s="378"/>
      <c r="D612" s="378"/>
      <c r="E612" s="378"/>
      <c r="F612" s="378"/>
      <c r="G612" s="378"/>
      <c r="H612" s="188"/>
      <c r="I612" s="188"/>
      <c r="J612" s="398"/>
      <c r="K612" s="188"/>
    </row>
    <row r="613" spans="1:11">
      <c r="A613" s="188"/>
      <c r="B613" s="418"/>
      <c r="C613" s="378"/>
      <c r="D613" s="378"/>
      <c r="E613" s="378"/>
      <c r="F613" s="378"/>
      <c r="G613" s="378"/>
      <c r="H613" s="188"/>
      <c r="I613" s="188"/>
      <c r="J613" s="398"/>
      <c r="K613" s="188"/>
    </row>
    <row r="614" spans="1:11">
      <c r="A614" s="188"/>
      <c r="B614" s="418"/>
      <c r="C614" s="378"/>
      <c r="D614" s="378"/>
      <c r="E614" s="378"/>
      <c r="F614" s="378"/>
      <c r="G614" s="378"/>
      <c r="H614" s="188"/>
      <c r="I614" s="188"/>
      <c r="J614" s="398"/>
      <c r="K614" s="188"/>
    </row>
    <row r="615" spans="1:11">
      <c r="A615" s="188"/>
      <c r="B615" s="418"/>
      <c r="C615" s="378"/>
      <c r="D615" s="378"/>
      <c r="E615" s="378"/>
      <c r="F615" s="378"/>
      <c r="G615" s="378"/>
      <c r="H615" s="188"/>
      <c r="I615" s="188"/>
      <c r="J615" s="398"/>
      <c r="K615" s="188"/>
    </row>
    <row r="616" spans="1:11">
      <c r="A616" s="188"/>
      <c r="B616" s="418"/>
      <c r="C616" s="378"/>
      <c r="D616" s="378"/>
      <c r="E616" s="378"/>
      <c r="F616" s="378"/>
      <c r="G616" s="378"/>
      <c r="H616" s="188"/>
      <c r="I616" s="188"/>
      <c r="J616" s="398"/>
      <c r="K616" s="188"/>
    </row>
    <row r="617" spans="1:11">
      <c r="A617" s="188"/>
      <c r="B617" s="418"/>
      <c r="C617" s="378"/>
      <c r="D617" s="378"/>
      <c r="E617" s="378"/>
      <c r="F617" s="378"/>
      <c r="G617" s="378"/>
      <c r="H617" s="188"/>
      <c r="I617" s="188"/>
      <c r="J617" s="398"/>
      <c r="K617" s="188"/>
    </row>
    <row r="618" spans="1:11">
      <c r="A618" s="188"/>
      <c r="B618" s="418"/>
      <c r="C618" s="378"/>
      <c r="D618" s="378"/>
      <c r="E618" s="378"/>
      <c r="F618" s="378"/>
      <c r="G618" s="378"/>
      <c r="H618" s="188"/>
      <c r="I618" s="188"/>
      <c r="J618" s="398"/>
      <c r="K618" s="188"/>
    </row>
    <row r="619" spans="1:11">
      <c r="A619" s="188"/>
      <c r="B619" s="418"/>
      <c r="C619" s="378"/>
      <c r="D619" s="378"/>
      <c r="E619" s="378"/>
      <c r="F619" s="378"/>
      <c r="G619" s="378"/>
      <c r="H619" s="188"/>
      <c r="I619" s="188"/>
      <c r="J619" s="398"/>
      <c r="K619" s="188"/>
    </row>
    <row r="620" spans="1:11">
      <c r="A620" s="188"/>
      <c r="B620" s="418"/>
      <c r="C620" s="378"/>
      <c r="D620" s="378"/>
      <c r="E620" s="378"/>
      <c r="F620" s="378"/>
      <c r="G620" s="378"/>
      <c r="H620" s="188"/>
      <c r="I620" s="188"/>
      <c r="J620" s="398"/>
      <c r="K620" s="188"/>
    </row>
    <row r="621" spans="1:11">
      <c r="A621" s="188"/>
      <c r="B621" s="418"/>
      <c r="C621" s="378"/>
      <c r="D621" s="378"/>
      <c r="E621" s="378"/>
      <c r="F621" s="378"/>
      <c r="G621" s="378"/>
      <c r="H621" s="188"/>
      <c r="I621" s="188"/>
      <c r="J621" s="398"/>
      <c r="K621" s="188"/>
    </row>
    <row r="622" spans="1:11">
      <c r="A622" s="188"/>
      <c r="B622" s="418"/>
      <c r="C622" s="378"/>
      <c r="D622" s="378"/>
      <c r="E622" s="378"/>
      <c r="F622" s="378"/>
      <c r="G622" s="378"/>
      <c r="H622" s="188"/>
      <c r="I622" s="188"/>
      <c r="J622" s="398"/>
      <c r="K622" s="188"/>
    </row>
    <row r="623" spans="1:11">
      <c r="A623" s="188"/>
      <c r="B623" s="418"/>
      <c r="C623" s="378"/>
      <c r="D623" s="378"/>
      <c r="E623" s="378"/>
      <c r="F623" s="378"/>
      <c r="G623" s="378"/>
      <c r="H623" s="188"/>
      <c r="I623" s="188"/>
      <c r="J623" s="398"/>
      <c r="K623" s="188"/>
    </row>
    <row r="624" spans="1:11">
      <c r="A624" s="188"/>
      <c r="B624" s="418"/>
      <c r="C624" s="378"/>
      <c r="D624" s="378"/>
      <c r="E624" s="378"/>
      <c r="F624" s="378"/>
      <c r="G624" s="378"/>
      <c r="H624" s="188"/>
      <c r="I624" s="188"/>
      <c r="J624" s="398"/>
      <c r="K624" s="188"/>
    </row>
    <row r="625" spans="1:11">
      <c r="A625" s="188"/>
      <c r="B625" s="418"/>
      <c r="C625" s="378"/>
      <c r="D625" s="378"/>
      <c r="E625" s="378"/>
      <c r="F625" s="378"/>
      <c r="G625" s="378"/>
      <c r="H625" s="188"/>
      <c r="I625" s="188"/>
      <c r="J625" s="398"/>
      <c r="K625" s="188"/>
    </row>
    <row r="626" spans="1:11">
      <c r="A626" s="188"/>
      <c r="B626" s="418"/>
      <c r="C626" s="378"/>
      <c r="D626" s="378"/>
      <c r="E626" s="378"/>
      <c r="F626" s="378"/>
      <c r="G626" s="378"/>
      <c r="H626" s="188"/>
      <c r="I626" s="188"/>
      <c r="J626" s="398"/>
      <c r="K626" s="188"/>
    </row>
    <row r="627" spans="1:11">
      <c r="A627" s="188"/>
      <c r="B627" s="418"/>
      <c r="C627" s="378"/>
      <c r="D627" s="378"/>
      <c r="E627" s="378"/>
      <c r="F627" s="378"/>
      <c r="G627" s="378"/>
      <c r="H627" s="188"/>
      <c r="I627" s="188"/>
      <c r="J627" s="398"/>
      <c r="K627" s="188"/>
    </row>
    <row r="628" spans="1:11">
      <c r="A628" s="188"/>
      <c r="B628" s="418"/>
      <c r="C628" s="378"/>
      <c r="D628" s="378"/>
      <c r="E628" s="378"/>
      <c r="F628" s="378"/>
      <c r="G628" s="378"/>
      <c r="H628" s="188"/>
      <c r="I628" s="188"/>
      <c r="J628" s="398"/>
      <c r="K628" s="188"/>
    </row>
    <row r="629" spans="1:11">
      <c r="A629" s="188"/>
      <c r="B629" s="418"/>
      <c r="C629" s="378"/>
      <c r="D629" s="378"/>
      <c r="E629" s="378"/>
      <c r="F629" s="378"/>
      <c r="G629" s="378"/>
      <c r="H629" s="188"/>
      <c r="I629" s="188"/>
      <c r="J629" s="398"/>
      <c r="K629" s="188"/>
    </row>
    <row r="630" spans="1:11">
      <c r="A630" s="188"/>
      <c r="B630" s="418"/>
      <c r="C630" s="378"/>
      <c r="D630" s="378"/>
      <c r="E630" s="378"/>
      <c r="F630" s="378"/>
      <c r="G630" s="378"/>
      <c r="H630" s="188"/>
      <c r="I630" s="188"/>
      <c r="J630" s="398"/>
      <c r="K630" s="188"/>
    </row>
    <row r="631" spans="1:11">
      <c r="A631" s="188"/>
      <c r="B631" s="418"/>
      <c r="C631" s="378"/>
      <c r="D631" s="378"/>
      <c r="E631" s="378"/>
      <c r="F631" s="378"/>
      <c r="G631" s="378"/>
      <c r="H631" s="188"/>
      <c r="I631" s="188"/>
      <c r="J631" s="398"/>
      <c r="K631" s="188"/>
    </row>
    <row r="632" spans="1:11">
      <c r="A632" s="188"/>
      <c r="B632" s="418"/>
      <c r="C632" s="378"/>
      <c r="D632" s="378"/>
      <c r="E632" s="378"/>
      <c r="F632" s="378"/>
      <c r="G632" s="378"/>
      <c r="H632" s="188"/>
      <c r="I632" s="188"/>
      <c r="J632" s="398"/>
      <c r="K632" s="188"/>
    </row>
    <row r="633" spans="1:11">
      <c r="A633" s="188"/>
      <c r="B633" s="418"/>
      <c r="C633" s="378"/>
      <c r="D633" s="378"/>
      <c r="E633" s="378"/>
      <c r="F633" s="378"/>
      <c r="G633" s="378"/>
      <c r="H633" s="188"/>
      <c r="I633" s="188"/>
      <c r="J633" s="398"/>
      <c r="K633" s="188"/>
    </row>
    <row r="634" spans="1:11">
      <c r="A634" s="188"/>
      <c r="B634" s="418"/>
      <c r="C634" s="378"/>
      <c r="D634" s="378"/>
      <c r="E634" s="378"/>
      <c r="F634" s="378"/>
      <c r="G634" s="378"/>
      <c r="H634" s="188"/>
      <c r="I634" s="188"/>
      <c r="J634" s="398"/>
      <c r="K634" s="188"/>
    </row>
    <row r="635" spans="1:11">
      <c r="A635" s="188"/>
      <c r="B635" s="418"/>
      <c r="C635" s="378"/>
      <c r="D635" s="378"/>
      <c r="E635" s="378"/>
      <c r="F635" s="378"/>
      <c r="G635" s="378"/>
      <c r="H635" s="188"/>
      <c r="I635" s="188"/>
      <c r="J635" s="398"/>
      <c r="K635" s="188"/>
    </row>
    <row r="636" spans="1:11">
      <c r="A636" s="188"/>
      <c r="B636" s="418"/>
      <c r="C636" s="378"/>
      <c r="D636" s="378"/>
      <c r="E636" s="378"/>
      <c r="F636" s="378"/>
      <c r="G636" s="378"/>
      <c r="H636" s="188"/>
      <c r="I636" s="188"/>
      <c r="J636" s="398"/>
      <c r="K636" s="188"/>
    </row>
    <row r="637" spans="1:11">
      <c r="A637" s="188"/>
      <c r="B637" s="418"/>
      <c r="C637" s="378"/>
      <c r="D637" s="378"/>
      <c r="E637" s="378"/>
      <c r="F637" s="378"/>
      <c r="G637" s="378"/>
      <c r="H637" s="188"/>
      <c r="I637" s="188"/>
      <c r="J637" s="398"/>
      <c r="K637" s="188"/>
    </row>
    <row r="638" spans="1:11">
      <c r="A638" s="188"/>
      <c r="B638" s="418"/>
      <c r="C638" s="378"/>
      <c r="D638" s="378"/>
      <c r="E638" s="378"/>
      <c r="F638" s="378"/>
      <c r="G638" s="378"/>
      <c r="H638" s="188"/>
      <c r="I638" s="188"/>
      <c r="J638" s="398"/>
      <c r="K638" s="188"/>
    </row>
    <row r="639" spans="1:11">
      <c r="A639" s="188"/>
      <c r="B639" s="418"/>
      <c r="C639" s="378"/>
      <c r="D639" s="378"/>
      <c r="E639" s="378"/>
      <c r="F639" s="378"/>
      <c r="G639" s="378"/>
      <c r="H639" s="188"/>
      <c r="I639" s="188"/>
      <c r="J639" s="398"/>
      <c r="K639" s="188"/>
    </row>
    <row r="640" spans="1:11">
      <c r="A640" s="188"/>
      <c r="B640" s="418"/>
      <c r="C640" s="378"/>
      <c r="D640" s="378"/>
      <c r="E640" s="378"/>
      <c r="F640" s="378"/>
      <c r="G640" s="378"/>
      <c r="H640" s="188"/>
      <c r="I640" s="188"/>
      <c r="J640" s="398"/>
      <c r="K640" s="188"/>
    </row>
    <row r="641" spans="1:11">
      <c r="A641" s="188"/>
      <c r="B641" s="418"/>
      <c r="C641" s="378"/>
      <c r="D641" s="378"/>
      <c r="E641" s="378"/>
      <c r="F641" s="378"/>
      <c r="G641" s="378"/>
      <c r="H641" s="188"/>
      <c r="I641" s="188"/>
      <c r="J641" s="398"/>
      <c r="K641" s="188"/>
    </row>
    <row r="642" spans="1:11">
      <c r="A642" s="188"/>
      <c r="B642" s="418"/>
      <c r="C642" s="378"/>
      <c r="D642" s="378"/>
      <c r="E642" s="378"/>
      <c r="F642" s="378"/>
      <c r="G642" s="378"/>
      <c r="H642" s="188"/>
      <c r="I642" s="188"/>
      <c r="J642" s="398"/>
      <c r="K642" s="188"/>
    </row>
    <row r="643" spans="1:11">
      <c r="A643" s="188"/>
      <c r="B643" s="418"/>
      <c r="C643" s="378"/>
      <c r="D643" s="378"/>
      <c r="E643" s="378"/>
      <c r="F643" s="378"/>
      <c r="G643" s="378"/>
      <c r="H643" s="188"/>
      <c r="I643" s="188"/>
      <c r="J643" s="398"/>
      <c r="K643" s="188"/>
    </row>
    <row r="644" spans="1:11">
      <c r="A644" s="188"/>
      <c r="B644" s="418"/>
      <c r="C644" s="378"/>
      <c r="D644" s="378"/>
      <c r="E644" s="378"/>
      <c r="F644" s="378"/>
      <c r="G644" s="378"/>
      <c r="H644" s="188"/>
      <c r="I644" s="188"/>
      <c r="J644" s="398"/>
      <c r="K644" s="188"/>
    </row>
    <row r="645" spans="1:11">
      <c r="A645" s="188"/>
      <c r="B645" s="418"/>
      <c r="C645" s="378"/>
      <c r="D645" s="378"/>
      <c r="E645" s="378"/>
      <c r="F645" s="378"/>
      <c r="G645" s="378"/>
      <c r="H645" s="188"/>
      <c r="I645" s="188"/>
      <c r="J645" s="398"/>
      <c r="K645" s="188"/>
    </row>
    <row r="646" spans="1:11">
      <c r="A646" s="188"/>
      <c r="B646" s="418"/>
      <c r="C646" s="378"/>
      <c r="D646" s="378"/>
      <c r="E646" s="378"/>
      <c r="F646" s="378"/>
      <c r="G646" s="378"/>
      <c r="H646" s="188"/>
      <c r="I646" s="188"/>
      <c r="J646" s="398"/>
      <c r="K646" s="188"/>
    </row>
    <row r="647" spans="1:11">
      <c r="A647" s="188"/>
      <c r="B647" s="418"/>
      <c r="C647" s="378"/>
      <c r="D647" s="378"/>
      <c r="E647" s="378"/>
      <c r="F647" s="378"/>
      <c r="G647" s="378"/>
      <c r="H647" s="188"/>
      <c r="I647" s="188"/>
      <c r="J647" s="398"/>
      <c r="K647" s="188"/>
    </row>
    <row r="648" spans="1:11">
      <c r="A648" s="188"/>
      <c r="B648" s="418"/>
      <c r="C648" s="378"/>
      <c r="D648" s="378"/>
      <c r="E648" s="378"/>
      <c r="F648" s="378"/>
      <c r="G648" s="378"/>
      <c r="H648" s="188"/>
      <c r="I648" s="188"/>
      <c r="J648" s="398"/>
      <c r="K648" s="188"/>
    </row>
    <row r="649" spans="1:11">
      <c r="A649" s="188"/>
      <c r="B649" s="418"/>
      <c r="C649" s="378"/>
      <c r="D649" s="378"/>
      <c r="E649" s="378"/>
      <c r="F649" s="378"/>
      <c r="G649" s="378"/>
      <c r="H649" s="188"/>
      <c r="I649" s="188"/>
      <c r="J649" s="398"/>
      <c r="K649" s="188"/>
    </row>
    <row r="650" spans="1:11">
      <c r="A650" s="188"/>
      <c r="B650" s="418"/>
      <c r="C650" s="378"/>
      <c r="D650" s="378"/>
      <c r="E650" s="378"/>
      <c r="F650" s="378"/>
      <c r="G650" s="378"/>
      <c r="H650" s="188"/>
      <c r="I650" s="188"/>
      <c r="J650" s="398"/>
      <c r="K650" s="188"/>
    </row>
    <row r="651" spans="1:11">
      <c r="A651" s="188"/>
      <c r="B651" s="418"/>
      <c r="C651" s="378"/>
      <c r="D651" s="378"/>
      <c r="E651" s="378"/>
      <c r="F651" s="378"/>
      <c r="G651" s="378"/>
      <c r="H651" s="188"/>
      <c r="I651" s="188"/>
      <c r="J651" s="398"/>
      <c r="K651" s="188"/>
    </row>
    <row r="652" spans="1:11">
      <c r="A652" s="188"/>
      <c r="B652" s="418"/>
      <c r="C652" s="378"/>
      <c r="D652" s="378"/>
      <c r="E652" s="378"/>
      <c r="F652" s="378"/>
      <c r="G652" s="378"/>
      <c r="H652" s="188"/>
      <c r="I652" s="188"/>
      <c r="J652" s="398"/>
      <c r="K652" s="188"/>
    </row>
    <row r="653" spans="1:11">
      <c r="A653" s="188"/>
      <c r="B653" s="418"/>
      <c r="C653" s="378"/>
      <c r="D653" s="378"/>
      <c r="E653" s="378"/>
      <c r="F653" s="378"/>
      <c r="G653" s="378"/>
      <c r="H653" s="188"/>
      <c r="I653" s="188"/>
      <c r="J653" s="398"/>
      <c r="K653" s="188"/>
    </row>
    <row r="654" spans="1:11">
      <c r="A654" s="188"/>
      <c r="B654" s="418"/>
      <c r="C654" s="378"/>
      <c r="D654" s="378"/>
      <c r="E654" s="378"/>
      <c r="F654" s="378"/>
      <c r="G654" s="378"/>
      <c r="H654" s="188"/>
      <c r="I654" s="188"/>
      <c r="J654" s="398"/>
      <c r="K654" s="188"/>
    </row>
    <row r="655" spans="1:11">
      <c r="A655" s="188"/>
      <c r="B655" s="418"/>
      <c r="C655" s="378"/>
      <c r="D655" s="378"/>
      <c r="E655" s="378"/>
      <c r="F655" s="378"/>
      <c r="G655" s="378"/>
      <c r="H655" s="188"/>
      <c r="I655" s="188"/>
      <c r="J655" s="398"/>
      <c r="K655" s="188"/>
    </row>
    <row r="656" spans="1:11">
      <c r="A656" s="188"/>
      <c r="B656" s="418"/>
      <c r="C656" s="378"/>
      <c r="D656" s="378"/>
      <c r="E656" s="378"/>
      <c r="F656" s="378"/>
      <c r="G656" s="378"/>
      <c r="H656" s="188"/>
      <c r="I656" s="188"/>
      <c r="J656" s="398"/>
      <c r="K656" s="188"/>
    </row>
    <row r="657" spans="1:11">
      <c r="A657" s="188"/>
      <c r="B657" s="418"/>
      <c r="C657" s="378"/>
      <c r="D657" s="378"/>
      <c r="E657" s="378"/>
      <c r="F657" s="378"/>
      <c r="G657" s="378"/>
      <c r="H657" s="188"/>
      <c r="I657" s="188"/>
      <c r="J657" s="398"/>
      <c r="K657" s="188"/>
    </row>
    <row r="658" spans="1:11">
      <c r="A658" s="188"/>
      <c r="B658" s="418"/>
      <c r="C658" s="378"/>
      <c r="D658" s="378"/>
      <c r="E658" s="378"/>
      <c r="F658" s="378"/>
      <c r="G658" s="378"/>
      <c r="H658" s="188"/>
      <c r="I658" s="188"/>
      <c r="J658" s="398"/>
      <c r="K658" s="188"/>
    </row>
    <row r="659" spans="1:11">
      <c r="A659" s="188"/>
      <c r="B659" s="418"/>
      <c r="C659" s="378"/>
      <c r="D659" s="378"/>
      <c r="E659" s="378"/>
      <c r="F659" s="378"/>
      <c r="G659" s="378"/>
      <c r="H659" s="188"/>
      <c r="I659" s="188"/>
      <c r="J659" s="398"/>
      <c r="K659" s="188"/>
    </row>
    <row r="660" spans="1:11">
      <c r="A660" s="188"/>
      <c r="B660" s="418"/>
      <c r="C660" s="378"/>
      <c r="D660" s="378"/>
      <c r="E660" s="378"/>
      <c r="F660" s="378"/>
      <c r="G660" s="378"/>
      <c r="H660" s="188"/>
      <c r="I660" s="188"/>
      <c r="J660" s="398"/>
      <c r="K660" s="188"/>
    </row>
    <row r="661" spans="1:11">
      <c r="A661" s="188"/>
      <c r="B661" s="418"/>
      <c r="C661" s="378"/>
      <c r="D661" s="378"/>
      <c r="E661" s="378"/>
      <c r="F661" s="378"/>
      <c r="G661" s="378"/>
      <c r="H661" s="188"/>
      <c r="I661" s="188"/>
      <c r="J661" s="398"/>
      <c r="K661" s="188"/>
    </row>
    <row r="662" spans="1:11">
      <c r="A662" s="188"/>
      <c r="B662" s="418"/>
      <c r="C662" s="378"/>
      <c r="D662" s="378"/>
      <c r="E662" s="378"/>
      <c r="F662" s="378"/>
      <c r="G662" s="378"/>
      <c r="H662" s="188"/>
      <c r="I662" s="188"/>
      <c r="J662" s="398"/>
      <c r="K662" s="188"/>
    </row>
    <row r="663" spans="1:11">
      <c r="A663" s="188"/>
      <c r="B663" s="418"/>
      <c r="C663" s="378"/>
      <c r="D663" s="378"/>
      <c r="E663" s="378"/>
      <c r="F663" s="378"/>
      <c r="G663" s="378"/>
      <c r="H663" s="188"/>
      <c r="I663" s="188"/>
      <c r="J663" s="398"/>
      <c r="K663" s="188"/>
    </row>
    <row r="664" spans="1:11">
      <c r="A664" s="188"/>
      <c r="B664" s="418"/>
      <c r="C664" s="378"/>
      <c r="D664" s="378"/>
      <c r="E664" s="378"/>
      <c r="F664" s="378"/>
      <c r="G664" s="378"/>
      <c r="H664" s="188"/>
      <c r="I664" s="188"/>
      <c r="J664" s="398"/>
      <c r="K664" s="188"/>
    </row>
    <row r="665" spans="1:11">
      <c r="A665" s="188"/>
      <c r="B665" s="418"/>
      <c r="C665" s="378"/>
      <c r="D665" s="378"/>
      <c r="E665" s="378"/>
      <c r="F665" s="378"/>
      <c r="G665" s="378"/>
      <c r="H665" s="188"/>
      <c r="I665" s="188"/>
      <c r="J665" s="398"/>
      <c r="K665" s="188"/>
    </row>
    <row r="666" spans="1:11">
      <c r="A666" s="188"/>
      <c r="B666" s="418"/>
      <c r="C666" s="378"/>
      <c r="D666" s="378"/>
      <c r="E666" s="378"/>
      <c r="F666" s="378"/>
      <c r="G666" s="378"/>
      <c r="H666" s="188"/>
      <c r="I666" s="188"/>
      <c r="J666" s="398"/>
      <c r="K666" s="188"/>
    </row>
    <row r="667" spans="1:11">
      <c r="A667" s="188"/>
      <c r="B667" s="418"/>
      <c r="C667" s="378"/>
      <c r="D667" s="378"/>
      <c r="E667" s="378"/>
      <c r="F667" s="378"/>
      <c r="G667" s="378"/>
      <c r="H667" s="188"/>
      <c r="I667" s="188"/>
      <c r="J667" s="398"/>
      <c r="K667" s="188"/>
    </row>
    <row r="668" spans="1:11">
      <c r="A668" s="188"/>
      <c r="B668" s="418"/>
      <c r="C668" s="378"/>
      <c r="D668" s="378"/>
      <c r="E668" s="378"/>
      <c r="F668" s="378"/>
      <c r="G668" s="378"/>
      <c r="H668" s="188"/>
      <c r="I668" s="188"/>
      <c r="J668" s="398"/>
      <c r="K668" s="188"/>
    </row>
    <row r="669" spans="1:11">
      <c r="A669" s="188"/>
      <c r="B669" s="418"/>
      <c r="C669" s="378"/>
      <c r="D669" s="378"/>
      <c r="E669" s="378"/>
      <c r="F669" s="378"/>
      <c r="G669" s="378"/>
      <c r="H669" s="188"/>
      <c r="I669" s="188"/>
      <c r="J669" s="398"/>
      <c r="K669" s="188"/>
    </row>
    <row r="670" spans="1:11">
      <c r="A670" s="188"/>
      <c r="B670" s="418"/>
      <c r="C670" s="378"/>
      <c r="D670" s="378"/>
      <c r="E670" s="378"/>
      <c r="F670" s="378"/>
      <c r="G670" s="378"/>
      <c r="H670" s="188"/>
      <c r="I670" s="188"/>
      <c r="J670" s="398"/>
      <c r="K670" s="188"/>
    </row>
    <row r="671" spans="1:11">
      <c r="A671" s="188"/>
      <c r="B671" s="418"/>
      <c r="C671" s="378"/>
      <c r="D671" s="378"/>
      <c r="E671" s="378"/>
      <c r="F671" s="378"/>
      <c r="G671" s="378"/>
      <c r="H671" s="188"/>
      <c r="I671" s="188"/>
      <c r="J671" s="398"/>
      <c r="K671" s="188"/>
    </row>
    <row r="672" spans="1:11">
      <c r="A672" s="188"/>
      <c r="B672" s="418"/>
      <c r="C672" s="378"/>
      <c r="D672" s="378"/>
      <c r="E672" s="378"/>
      <c r="F672" s="378"/>
      <c r="G672" s="378"/>
      <c r="H672" s="188"/>
      <c r="I672" s="188"/>
      <c r="J672" s="398"/>
      <c r="K672" s="188"/>
    </row>
    <row r="673" spans="1:11">
      <c r="A673" s="188"/>
      <c r="B673" s="418"/>
      <c r="C673" s="378"/>
      <c r="D673" s="378"/>
      <c r="E673" s="378"/>
      <c r="F673" s="378"/>
      <c r="G673" s="378"/>
      <c r="H673" s="188"/>
      <c r="I673" s="188"/>
      <c r="J673" s="398"/>
      <c r="K673" s="188"/>
    </row>
    <row r="674" spans="1:11">
      <c r="A674" s="188"/>
      <c r="B674" s="418"/>
      <c r="C674" s="378"/>
      <c r="D674" s="378"/>
      <c r="E674" s="378"/>
      <c r="F674" s="378"/>
      <c r="G674" s="378"/>
      <c r="H674" s="188"/>
      <c r="I674" s="188"/>
      <c r="J674" s="398"/>
      <c r="K674" s="188"/>
    </row>
    <row r="675" spans="1:11">
      <c r="A675" s="188"/>
      <c r="B675" s="418"/>
      <c r="C675" s="378"/>
      <c r="D675" s="378"/>
      <c r="E675" s="378"/>
      <c r="F675" s="378"/>
      <c r="G675" s="378"/>
      <c r="H675" s="188"/>
      <c r="I675" s="188"/>
      <c r="J675" s="398"/>
      <c r="K675" s="188"/>
    </row>
    <row r="676" spans="1:11">
      <c r="A676" s="188"/>
      <c r="B676" s="418"/>
      <c r="C676" s="378"/>
      <c r="D676" s="378"/>
      <c r="E676" s="378"/>
      <c r="F676" s="378"/>
      <c r="G676" s="378"/>
      <c r="H676" s="188"/>
      <c r="I676" s="188"/>
      <c r="J676" s="398"/>
      <c r="K676" s="188"/>
    </row>
    <row r="677" spans="1:11">
      <c r="A677" s="188"/>
      <c r="B677" s="418"/>
      <c r="C677" s="378"/>
      <c r="D677" s="378"/>
      <c r="E677" s="378"/>
      <c r="F677" s="378"/>
      <c r="G677" s="378"/>
      <c r="H677" s="188"/>
      <c r="I677" s="188"/>
      <c r="J677" s="398"/>
      <c r="K677" s="188"/>
    </row>
    <row r="678" spans="1:11">
      <c r="A678" s="188"/>
      <c r="B678" s="418"/>
      <c r="C678" s="378"/>
      <c r="D678" s="378"/>
      <c r="E678" s="378"/>
      <c r="F678" s="378"/>
      <c r="G678" s="378"/>
      <c r="H678" s="188"/>
      <c r="I678" s="188"/>
      <c r="J678" s="398"/>
      <c r="K678" s="188"/>
    </row>
    <row r="679" spans="1:11">
      <c r="A679" s="188"/>
      <c r="B679" s="418"/>
      <c r="C679" s="378"/>
      <c r="D679" s="378"/>
      <c r="E679" s="378"/>
      <c r="F679" s="378"/>
      <c r="G679" s="378"/>
      <c r="H679" s="188"/>
      <c r="I679" s="188"/>
      <c r="J679" s="398"/>
      <c r="K679" s="188"/>
    </row>
    <row r="680" spans="1:11">
      <c r="A680" s="188"/>
      <c r="B680" s="418"/>
      <c r="C680" s="378"/>
      <c r="D680" s="378"/>
      <c r="E680" s="378"/>
      <c r="F680" s="378"/>
      <c r="G680" s="378"/>
      <c r="H680" s="188"/>
      <c r="I680" s="188"/>
      <c r="J680" s="398"/>
      <c r="K680" s="188"/>
    </row>
    <row r="681" spans="1:11">
      <c r="A681" s="188"/>
      <c r="B681" s="418"/>
      <c r="C681" s="378"/>
      <c r="D681" s="378"/>
      <c r="E681" s="378"/>
      <c r="F681" s="378"/>
      <c r="G681" s="378"/>
      <c r="H681" s="188"/>
      <c r="I681" s="188"/>
      <c r="J681" s="398"/>
      <c r="K681" s="188"/>
    </row>
    <row r="682" spans="1:11">
      <c r="A682" s="188"/>
      <c r="B682" s="418"/>
      <c r="C682" s="378"/>
      <c r="D682" s="378"/>
      <c r="E682" s="378"/>
      <c r="F682" s="378"/>
      <c r="G682" s="378"/>
      <c r="H682" s="188"/>
      <c r="I682" s="188"/>
      <c r="J682" s="398"/>
      <c r="K682" s="188"/>
    </row>
    <row r="683" spans="1:11">
      <c r="A683" s="188"/>
      <c r="B683" s="418"/>
      <c r="C683" s="378"/>
      <c r="D683" s="378"/>
      <c r="E683" s="378"/>
      <c r="F683" s="378"/>
      <c r="G683" s="378"/>
      <c r="H683" s="188"/>
      <c r="I683" s="188"/>
      <c r="J683" s="398"/>
      <c r="K683" s="188"/>
    </row>
    <row r="684" spans="1:11">
      <c r="A684" s="188"/>
      <c r="B684" s="418"/>
      <c r="C684" s="378"/>
      <c r="D684" s="378"/>
      <c r="E684" s="378"/>
      <c r="F684" s="378"/>
      <c r="G684" s="378"/>
      <c r="H684" s="188"/>
      <c r="I684" s="188"/>
      <c r="J684" s="398"/>
      <c r="K684" s="188"/>
    </row>
    <row r="685" spans="1:11">
      <c r="A685" s="188"/>
      <c r="B685" s="418"/>
      <c r="C685" s="378"/>
      <c r="D685" s="378"/>
      <c r="E685" s="378"/>
      <c r="F685" s="378"/>
      <c r="G685" s="378"/>
      <c r="H685" s="188"/>
      <c r="I685" s="188"/>
      <c r="J685" s="398"/>
      <c r="K685" s="188"/>
    </row>
    <row r="686" spans="1:11">
      <c r="A686" s="188"/>
      <c r="B686" s="418"/>
      <c r="C686" s="378"/>
      <c r="D686" s="378"/>
      <c r="E686" s="378"/>
      <c r="F686" s="378"/>
      <c r="G686" s="378"/>
      <c r="H686" s="188"/>
      <c r="I686" s="188"/>
      <c r="J686" s="398"/>
      <c r="K686" s="188"/>
    </row>
    <row r="687" spans="1:11">
      <c r="A687" s="188"/>
      <c r="B687" s="418"/>
      <c r="C687" s="378"/>
      <c r="D687" s="378"/>
      <c r="E687" s="378"/>
      <c r="F687" s="378"/>
      <c r="G687" s="378"/>
      <c r="H687" s="188"/>
      <c r="I687" s="188"/>
      <c r="J687" s="398"/>
      <c r="K687" s="188"/>
    </row>
    <row r="688" spans="1:11">
      <c r="A688" s="188"/>
      <c r="B688" s="418"/>
      <c r="C688" s="378"/>
      <c r="D688" s="378"/>
      <c r="E688" s="378"/>
      <c r="F688" s="378"/>
      <c r="G688" s="378"/>
      <c r="H688" s="188"/>
      <c r="I688" s="188"/>
      <c r="J688" s="398"/>
      <c r="K688" s="188"/>
    </row>
    <row r="689" spans="1:11">
      <c r="A689" s="188"/>
      <c r="B689" s="418"/>
      <c r="C689" s="378"/>
      <c r="D689" s="378"/>
      <c r="E689" s="378"/>
      <c r="F689" s="378"/>
      <c r="G689" s="378"/>
      <c r="H689" s="188"/>
      <c r="I689" s="188"/>
      <c r="J689" s="398"/>
      <c r="K689" s="188"/>
    </row>
    <row r="690" spans="1:11">
      <c r="A690" s="188"/>
      <c r="B690" s="418"/>
      <c r="C690" s="378"/>
      <c r="D690" s="378"/>
      <c r="E690" s="378"/>
      <c r="F690" s="378"/>
      <c r="G690" s="378"/>
      <c r="H690" s="188"/>
      <c r="I690" s="188"/>
      <c r="J690" s="398"/>
      <c r="K690" s="188"/>
    </row>
    <row r="691" spans="1:11">
      <c r="A691" s="188"/>
      <c r="B691" s="418"/>
      <c r="C691" s="378"/>
      <c r="D691" s="378"/>
      <c r="E691" s="378"/>
      <c r="F691" s="378"/>
      <c r="G691" s="378"/>
      <c r="H691" s="188"/>
      <c r="I691" s="188"/>
      <c r="J691" s="398"/>
      <c r="K691" s="188"/>
    </row>
    <row r="692" spans="1:11">
      <c r="A692" s="188"/>
      <c r="B692" s="418"/>
      <c r="C692" s="378"/>
      <c r="D692" s="378"/>
      <c r="E692" s="378"/>
      <c r="F692" s="378"/>
      <c r="G692" s="378"/>
      <c r="H692" s="188"/>
      <c r="I692" s="188"/>
      <c r="J692" s="398"/>
      <c r="K692" s="188"/>
    </row>
    <row r="693" spans="1:11">
      <c r="A693" s="188"/>
      <c r="B693" s="418"/>
      <c r="C693" s="378"/>
      <c r="D693" s="378"/>
      <c r="E693" s="378"/>
      <c r="F693" s="378"/>
      <c r="G693" s="378"/>
      <c r="H693" s="188"/>
      <c r="I693" s="188"/>
      <c r="J693" s="398"/>
      <c r="K693" s="188"/>
    </row>
    <row r="694" spans="1:11">
      <c r="A694" s="188"/>
      <c r="B694" s="418"/>
      <c r="C694" s="378"/>
      <c r="D694" s="378"/>
      <c r="E694" s="378"/>
      <c r="F694" s="378"/>
      <c r="G694" s="378"/>
      <c r="H694" s="188"/>
      <c r="I694" s="188"/>
      <c r="J694" s="398"/>
      <c r="K694" s="188"/>
    </row>
    <row r="695" spans="1:11">
      <c r="A695" s="188"/>
      <c r="B695" s="418"/>
      <c r="C695" s="378"/>
      <c r="D695" s="378"/>
      <c r="E695" s="378"/>
      <c r="F695" s="378"/>
      <c r="G695" s="378"/>
      <c r="H695" s="188"/>
      <c r="I695" s="188"/>
      <c r="J695" s="398"/>
      <c r="K695" s="188"/>
    </row>
    <row r="696" spans="1:11">
      <c r="A696" s="188"/>
      <c r="B696" s="418"/>
      <c r="C696" s="378"/>
      <c r="D696" s="378"/>
      <c r="E696" s="378"/>
      <c r="F696" s="378"/>
      <c r="G696" s="378"/>
      <c r="H696" s="188"/>
      <c r="I696" s="188"/>
      <c r="J696" s="398"/>
      <c r="K696" s="188"/>
    </row>
    <row r="697" spans="1:11">
      <c r="A697" s="188"/>
      <c r="B697" s="418"/>
      <c r="C697" s="378"/>
      <c r="D697" s="378"/>
      <c r="E697" s="378"/>
      <c r="F697" s="378"/>
      <c r="G697" s="378"/>
      <c r="H697" s="188"/>
      <c r="I697" s="188"/>
      <c r="J697" s="398"/>
      <c r="K697" s="188"/>
    </row>
    <row r="698" spans="1:11">
      <c r="A698" s="188"/>
      <c r="B698" s="418"/>
      <c r="C698" s="378"/>
      <c r="D698" s="378"/>
      <c r="E698" s="378"/>
      <c r="F698" s="378"/>
      <c r="G698" s="378"/>
      <c r="H698" s="188"/>
      <c r="I698" s="188"/>
      <c r="J698" s="398"/>
      <c r="K698" s="188"/>
    </row>
    <row r="699" spans="1:11">
      <c r="A699" s="188"/>
      <c r="B699" s="418"/>
      <c r="C699" s="378"/>
      <c r="D699" s="378"/>
      <c r="E699" s="378"/>
      <c r="F699" s="378"/>
      <c r="G699" s="378"/>
      <c r="H699" s="188"/>
      <c r="I699" s="188"/>
      <c r="J699" s="398"/>
      <c r="K699" s="188"/>
    </row>
    <row r="700" spans="1:11">
      <c r="A700" s="188"/>
      <c r="B700" s="418"/>
      <c r="C700" s="378"/>
      <c r="D700" s="378"/>
      <c r="E700" s="378"/>
      <c r="F700" s="378"/>
      <c r="G700" s="378"/>
      <c r="H700" s="188"/>
      <c r="I700" s="188"/>
      <c r="J700" s="398"/>
      <c r="K700" s="188"/>
    </row>
    <row r="701" spans="1:11">
      <c r="A701" s="188"/>
      <c r="B701" s="418"/>
      <c r="C701" s="378"/>
      <c r="D701" s="378"/>
      <c r="E701" s="378"/>
      <c r="F701" s="378"/>
      <c r="G701" s="378"/>
      <c r="H701" s="188"/>
      <c r="I701" s="188"/>
      <c r="J701" s="398"/>
      <c r="K701" s="188"/>
    </row>
    <row r="702" spans="1:11">
      <c r="A702" s="188"/>
      <c r="B702" s="418"/>
      <c r="C702" s="378"/>
      <c r="D702" s="378"/>
      <c r="E702" s="378"/>
      <c r="F702" s="378"/>
      <c r="G702" s="378"/>
      <c r="H702" s="188"/>
      <c r="I702" s="188"/>
      <c r="J702" s="398"/>
      <c r="K702" s="188"/>
    </row>
    <row r="703" spans="1:11">
      <c r="A703" s="188"/>
      <c r="B703" s="418"/>
      <c r="C703" s="378"/>
      <c r="D703" s="378"/>
      <c r="E703" s="378"/>
      <c r="F703" s="378"/>
      <c r="G703" s="378"/>
      <c r="H703" s="188"/>
      <c r="I703" s="188"/>
      <c r="J703" s="398"/>
      <c r="K703" s="188"/>
    </row>
    <row r="704" spans="1:11">
      <c r="A704" s="188"/>
      <c r="B704" s="418"/>
      <c r="C704" s="378"/>
      <c r="D704" s="378"/>
      <c r="E704" s="378"/>
      <c r="F704" s="378"/>
      <c r="G704" s="378"/>
      <c r="H704" s="188"/>
      <c r="I704" s="188"/>
      <c r="J704" s="398"/>
      <c r="K704" s="188"/>
    </row>
    <row r="705" spans="1:11">
      <c r="A705" s="188"/>
      <c r="B705" s="418"/>
      <c r="C705" s="378"/>
      <c r="D705" s="378"/>
      <c r="E705" s="378"/>
      <c r="F705" s="378"/>
      <c r="G705" s="378"/>
      <c r="H705" s="188"/>
      <c r="I705" s="188"/>
      <c r="J705" s="398"/>
      <c r="K705" s="188"/>
    </row>
    <row r="706" spans="1:11">
      <c r="A706" s="188"/>
      <c r="B706" s="418"/>
      <c r="C706" s="378"/>
      <c r="D706" s="378"/>
      <c r="E706" s="378"/>
      <c r="F706" s="378"/>
      <c r="G706" s="378"/>
      <c r="H706" s="188"/>
      <c r="I706" s="188"/>
      <c r="J706" s="398"/>
      <c r="K706" s="188"/>
    </row>
    <row r="707" spans="1:11">
      <c r="A707" s="188"/>
      <c r="B707" s="418"/>
      <c r="C707" s="378"/>
      <c r="D707" s="378"/>
      <c r="E707" s="378"/>
      <c r="F707" s="378"/>
      <c r="G707" s="378"/>
      <c r="H707" s="188"/>
      <c r="I707" s="188"/>
      <c r="J707" s="398"/>
      <c r="K707" s="188"/>
    </row>
    <row r="708" spans="1:11">
      <c r="A708" s="188"/>
      <c r="B708" s="418"/>
      <c r="C708" s="378"/>
      <c r="D708" s="378"/>
      <c r="E708" s="378"/>
      <c r="F708" s="378"/>
      <c r="G708" s="378"/>
      <c r="H708" s="188"/>
      <c r="I708" s="188"/>
      <c r="J708" s="398"/>
      <c r="K708" s="188"/>
    </row>
    <row r="709" spans="1:11">
      <c r="A709" s="188"/>
      <c r="B709" s="418"/>
      <c r="C709" s="378"/>
      <c r="D709" s="378"/>
      <c r="E709" s="378"/>
      <c r="F709" s="378"/>
      <c r="G709" s="378"/>
      <c r="H709" s="188"/>
      <c r="I709" s="188"/>
      <c r="J709" s="398"/>
      <c r="K709" s="188"/>
    </row>
    <row r="710" spans="1:11">
      <c r="A710" s="188"/>
      <c r="B710" s="418"/>
      <c r="C710" s="378"/>
      <c r="D710" s="378"/>
      <c r="E710" s="378"/>
      <c r="F710" s="378"/>
      <c r="G710" s="378"/>
      <c r="H710" s="188"/>
      <c r="I710" s="188"/>
      <c r="J710" s="398"/>
      <c r="K710" s="188"/>
    </row>
    <row r="711" spans="1:11">
      <c r="A711" s="188"/>
      <c r="B711" s="418"/>
      <c r="C711" s="378"/>
      <c r="D711" s="378"/>
      <c r="E711" s="378"/>
      <c r="F711" s="378"/>
      <c r="G711" s="378"/>
      <c r="H711" s="188"/>
      <c r="I711" s="188"/>
      <c r="J711" s="398"/>
      <c r="K711" s="188"/>
    </row>
    <row r="712" spans="1:11">
      <c r="A712" s="188"/>
      <c r="B712" s="418"/>
      <c r="C712" s="378"/>
      <c r="D712" s="378"/>
      <c r="E712" s="378"/>
      <c r="F712" s="378"/>
      <c r="G712" s="378"/>
      <c r="H712" s="188"/>
      <c r="I712" s="188"/>
      <c r="J712" s="398"/>
      <c r="K712" s="188"/>
    </row>
    <row r="713" spans="1:11">
      <c r="A713" s="188"/>
      <c r="B713" s="418"/>
      <c r="C713" s="378"/>
      <c r="D713" s="378"/>
      <c r="E713" s="378"/>
      <c r="F713" s="378"/>
      <c r="G713" s="378"/>
      <c r="H713" s="188"/>
      <c r="I713" s="188"/>
      <c r="J713" s="398"/>
      <c r="K713" s="188"/>
    </row>
    <row r="714" spans="1:11">
      <c r="A714" s="188"/>
      <c r="B714" s="418"/>
      <c r="C714" s="378"/>
      <c r="D714" s="378"/>
      <c r="E714" s="378"/>
      <c r="F714" s="378"/>
      <c r="G714" s="378"/>
      <c r="H714" s="188"/>
      <c r="I714" s="188"/>
      <c r="J714" s="398"/>
      <c r="K714" s="188"/>
    </row>
    <row r="715" spans="1:11">
      <c r="A715" s="188"/>
      <c r="B715" s="418"/>
      <c r="C715" s="378"/>
      <c r="D715" s="378"/>
      <c r="E715" s="378"/>
      <c r="F715" s="378"/>
      <c r="G715" s="378"/>
      <c r="H715" s="188"/>
      <c r="I715" s="188"/>
      <c r="J715" s="398"/>
      <c r="K715" s="188"/>
    </row>
    <row r="716" spans="1:11">
      <c r="A716" s="188"/>
      <c r="B716" s="418"/>
      <c r="C716" s="378"/>
      <c r="D716" s="378"/>
      <c r="E716" s="378"/>
      <c r="F716" s="378"/>
      <c r="G716" s="378"/>
      <c r="H716" s="188"/>
      <c r="I716" s="188"/>
      <c r="J716" s="398"/>
      <c r="K716" s="188"/>
    </row>
    <row r="717" spans="1:11">
      <c r="A717" s="188"/>
      <c r="B717" s="418"/>
      <c r="C717" s="378"/>
      <c r="D717" s="378"/>
      <c r="E717" s="378"/>
      <c r="F717" s="378"/>
      <c r="G717" s="378"/>
      <c r="H717" s="188"/>
      <c r="I717" s="188"/>
      <c r="J717" s="398"/>
      <c r="K717" s="188"/>
    </row>
    <row r="718" spans="1:11">
      <c r="A718" s="188"/>
      <c r="B718" s="418"/>
      <c r="C718" s="378"/>
      <c r="D718" s="378"/>
      <c r="E718" s="378"/>
      <c r="F718" s="378"/>
      <c r="G718" s="378"/>
      <c r="H718" s="188"/>
      <c r="I718" s="188"/>
      <c r="J718" s="398"/>
      <c r="K718" s="188"/>
    </row>
    <row r="719" spans="1:11">
      <c r="A719" s="188"/>
      <c r="B719" s="418"/>
      <c r="C719" s="378"/>
      <c r="D719" s="378"/>
      <c r="E719" s="378"/>
      <c r="F719" s="378"/>
      <c r="G719" s="378"/>
      <c r="H719" s="188"/>
      <c r="I719" s="188"/>
      <c r="J719" s="398"/>
      <c r="K719" s="188"/>
    </row>
    <row r="720" spans="1:11">
      <c r="A720" s="188"/>
      <c r="B720" s="418"/>
      <c r="C720" s="378"/>
      <c r="D720" s="378"/>
      <c r="E720" s="378"/>
      <c r="F720" s="378"/>
      <c r="G720" s="378"/>
      <c r="H720" s="188"/>
      <c r="I720" s="188"/>
      <c r="J720" s="398"/>
      <c r="K720" s="188"/>
    </row>
    <row r="721" spans="1:11">
      <c r="A721" s="188"/>
      <c r="B721" s="418"/>
      <c r="C721" s="378"/>
      <c r="D721" s="378"/>
      <c r="E721" s="378"/>
      <c r="F721" s="378"/>
      <c r="G721" s="378"/>
      <c r="H721" s="188"/>
      <c r="I721" s="188"/>
      <c r="J721" s="398"/>
      <c r="K721" s="188"/>
    </row>
    <row r="722" spans="1:11">
      <c r="A722" s="188"/>
      <c r="B722" s="418"/>
      <c r="C722" s="378"/>
      <c r="D722" s="378"/>
      <c r="E722" s="378"/>
      <c r="F722" s="378"/>
      <c r="G722" s="378"/>
      <c r="H722" s="188"/>
      <c r="I722" s="188"/>
      <c r="J722" s="398"/>
      <c r="K722" s="188"/>
    </row>
    <row r="723" spans="1:11">
      <c r="A723" s="188"/>
      <c r="B723" s="418"/>
      <c r="C723" s="378"/>
      <c r="D723" s="378"/>
      <c r="E723" s="378"/>
      <c r="F723" s="378"/>
      <c r="G723" s="378"/>
      <c r="H723" s="188"/>
      <c r="I723" s="188"/>
      <c r="J723" s="398"/>
      <c r="K723" s="188"/>
    </row>
    <row r="724" spans="1:11">
      <c r="A724" s="188"/>
      <c r="B724" s="418"/>
      <c r="C724" s="378"/>
      <c r="D724" s="378"/>
      <c r="E724" s="378"/>
      <c r="F724" s="378"/>
      <c r="G724" s="378"/>
      <c r="H724" s="188"/>
      <c r="I724" s="188"/>
      <c r="J724" s="398"/>
      <c r="K724" s="188"/>
    </row>
    <row r="725" spans="1:11">
      <c r="A725" s="188"/>
      <c r="B725" s="418"/>
      <c r="C725" s="378"/>
      <c r="D725" s="378"/>
      <c r="E725" s="378"/>
      <c r="F725" s="378"/>
      <c r="G725" s="378"/>
      <c r="H725" s="188"/>
      <c r="I725" s="188"/>
      <c r="J725" s="398"/>
      <c r="K725" s="188"/>
    </row>
    <row r="726" spans="1:11">
      <c r="A726" s="188"/>
      <c r="B726" s="418"/>
      <c r="C726" s="378"/>
      <c r="D726" s="378"/>
      <c r="E726" s="378"/>
      <c r="F726" s="378"/>
      <c r="G726" s="378"/>
      <c r="H726" s="188"/>
      <c r="I726" s="188"/>
      <c r="J726" s="398"/>
      <c r="K726" s="188"/>
    </row>
    <row r="727" spans="1:11">
      <c r="A727" s="188"/>
      <c r="B727" s="418"/>
      <c r="C727" s="378"/>
      <c r="D727" s="378"/>
      <c r="E727" s="378"/>
      <c r="F727" s="378"/>
      <c r="G727" s="378"/>
      <c r="H727" s="188"/>
      <c r="I727" s="188"/>
      <c r="J727" s="398"/>
      <c r="K727" s="188"/>
    </row>
    <row r="728" spans="1:11">
      <c r="A728" s="188"/>
      <c r="B728" s="418"/>
      <c r="C728" s="378"/>
      <c r="D728" s="378"/>
      <c r="E728" s="378"/>
      <c r="F728" s="378"/>
      <c r="G728" s="378"/>
      <c r="H728" s="188"/>
      <c r="I728" s="188"/>
      <c r="J728" s="398"/>
      <c r="K728" s="188"/>
    </row>
    <row r="729" spans="1:11">
      <c r="A729" s="188"/>
      <c r="B729" s="418"/>
      <c r="C729" s="378"/>
      <c r="D729" s="378"/>
      <c r="E729" s="378"/>
      <c r="F729" s="378"/>
      <c r="G729" s="378"/>
      <c r="H729" s="188"/>
      <c r="I729" s="188"/>
      <c r="J729" s="398"/>
      <c r="K729" s="188"/>
    </row>
    <row r="730" spans="1:11">
      <c r="A730" s="188"/>
      <c r="B730" s="418"/>
      <c r="C730" s="378"/>
      <c r="D730" s="378"/>
      <c r="E730" s="378"/>
      <c r="F730" s="378"/>
      <c r="G730" s="378"/>
      <c r="H730" s="188"/>
      <c r="I730" s="188"/>
      <c r="J730" s="398"/>
      <c r="K730" s="188"/>
    </row>
    <row r="731" spans="1:11">
      <c r="A731" s="188"/>
      <c r="B731" s="418"/>
      <c r="C731" s="378"/>
      <c r="D731" s="378"/>
      <c r="E731" s="378"/>
      <c r="F731" s="378"/>
      <c r="G731" s="378"/>
      <c r="H731" s="188"/>
      <c r="I731" s="188"/>
      <c r="J731" s="398"/>
      <c r="K731" s="188"/>
    </row>
    <row r="732" spans="1:11">
      <c r="A732" s="188"/>
      <c r="B732" s="418"/>
      <c r="C732" s="378"/>
      <c r="D732" s="378"/>
      <c r="E732" s="378"/>
      <c r="F732" s="378"/>
      <c r="G732" s="378"/>
      <c r="H732" s="188"/>
      <c r="I732" s="188"/>
      <c r="J732" s="398"/>
      <c r="K732" s="188"/>
    </row>
    <row r="733" spans="1:11">
      <c r="A733" s="188"/>
      <c r="B733" s="418"/>
      <c r="C733" s="378"/>
      <c r="D733" s="378"/>
      <c r="E733" s="378"/>
      <c r="F733" s="378"/>
      <c r="G733" s="378"/>
      <c r="H733" s="188"/>
      <c r="I733" s="188"/>
      <c r="J733" s="398"/>
      <c r="K733" s="188"/>
    </row>
    <row r="734" spans="1:11">
      <c r="A734" s="188"/>
      <c r="B734" s="418"/>
      <c r="C734" s="378"/>
      <c r="D734" s="378"/>
      <c r="E734" s="378"/>
      <c r="F734" s="378"/>
      <c r="G734" s="378"/>
      <c r="H734" s="188"/>
      <c r="I734" s="188"/>
      <c r="J734" s="398"/>
      <c r="K734" s="188"/>
    </row>
    <row r="735" spans="1:11">
      <c r="A735" s="188"/>
      <c r="B735" s="418"/>
      <c r="C735" s="378"/>
      <c r="D735" s="378"/>
      <c r="E735" s="378"/>
      <c r="F735" s="378"/>
      <c r="G735" s="378"/>
      <c r="H735" s="188"/>
      <c r="I735" s="188"/>
      <c r="J735" s="398"/>
      <c r="K735" s="188"/>
    </row>
    <row r="736" spans="1:11">
      <c r="A736" s="188"/>
      <c r="B736" s="418"/>
      <c r="C736" s="378"/>
      <c r="D736" s="378"/>
      <c r="E736" s="378"/>
      <c r="F736" s="378"/>
      <c r="G736" s="378"/>
      <c r="H736" s="188"/>
      <c r="I736" s="188"/>
      <c r="J736" s="398"/>
      <c r="K736" s="188"/>
    </row>
    <row r="737" spans="1:11">
      <c r="A737" s="188"/>
      <c r="B737" s="418"/>
      <c r="C737" s="378"/>
      <c r="D737" s="378"/>
      <c r="E737" s="378"/>
      <c r="F737" s="378"/>
      <c r="G737" s="378"/>
      <c r="H737" s="188"/>
      <c r="I737" s="188"/>
      <c r="J737" s="398"/>
      <c r="K737" s="188"/>
    </row>
    <row r="738" spans="1:11">
      <c r="A738" s="188"/>
      <c r="B738" s="418"/>
      <c r="C738" s="378"/>
      <c r="D738" s="378"/>
      <c r="E738" s="378"/>
      <c r="F738" s="378"/>
      <c r="G738" s="378"/>
      <c r="H738" s="188"/>
      <c r="I738" s="188"/>
      <c r="J738" s="398"/>
      <c r="K738" s="188"/>
    </row>
    <row r="739" spans="1:11">
      <c r="A739" s="188"/>
      <c r="B739" s="418"/>
      <c r="C739" s="378"/>
      <c r="D739" s="378"/>
      <c r="E739" s="378"/>
      <c r="F739" s="378"/>
      <c r="G739" s="378"/>
      <c r="H739" s="188"/>
      <c r="I739" s="188"/>
      <c r="J739" s="398"/>
      <c r="K739" s="188"/>
    </row>
    <row r="740" spans="1:11">
      <c r="A740" s="188"/>
      <c r="B740" s="418"/>
      <c r="C740" s="378"/>
      <c r="D740" s="378"/>
      <c r="E740" s="378"/>
      <c r="F740" s="378"/>
      <c r="G740" s="378"/>
      <c r="H740" s="188"/>
      <c r="I740" s="188"/>
      <c r="J740" s="398"/>
      <c r="K740" s="188"/>
    </row>
    <row r="741" spans="1:11">
      <c r="A741" s="188"/>
      <c r="B741" s="418"/>
      <c r="C741" s="378"/>
      <c r="D741" s="378"/>
      <c r="E741" s="378"/>
      <c r="F741" s="378"/>
      <c r="G741" s="378"/>
      <c r="H741" s="188"/>
      <c r="I741" s="188"/>
      <c r="J741" s="398"/>
      <c r="K741" s="188"/>
    </row>
    <row r="742" spans="1:11">
      <c r="A742" s="188"/>
      <c r="B742" s="418"/>
      <c r="C742" s="378"/>
      <c r="D742" s="378"/>
      <c r="E742" s="378"/>
      <c r="F742" s="378"/>
      <c r="G742" s="378"/>
      <c r="H742" s="188"/>
      <c r="I742" s="188"/>
      <c r="J742" s="398"/>
      <c r="K742" s="188"/>
    </row>
    <row r="743" spans="1:11">
      <c r="A743" s="188"/>
      <c r="B743" s="418"/>
      <c r="C743" s="378"/>
      <c r="D743" s="378"/>
      <c r="E743" s="378"/>
      <c r="F743" s="378"/>
      <c r="G743" s="378"/>
      <c r="H743" s="188"/>
      <c r="I743" s="188"/>
      <c r="J743" s="398"/>
      <c r="K743" s="188"/>
    </row>
    <row r="744" spans="1:11">
      <c r="A744" s="188"/>
      <c r="B744" s="418"/>
      <c r="C744" s="378"/>
      <c r="D744" s="378"/>
      <c r="E744" s="378"/>
      <c r="F744" s="378"/>
      <c r="G744" s="378"/>
      <c r="H744" s="188"/>
      <c r="I744" s="188"/>
      <c r="J744" s="398"/>
      <c r="K744" s="188"/>
    </row>
    <row r="745" spans="1:11">
      <c r="A745" s="188"/>
      <c r="B745" s="418"/>
      <c r="C745" s="378"/>
      <c r="D745" s="378"/>
      <c r="E745" s="378"/>
      <c r="F745" s="378"/>
      <c r="G745" s="378"/>
      <c r="H745" s="188"/>
      <c r="I745" s="188"/>
      <c r="J745" s="398"/>
      <c r="K745" s="188"/>
    </row>
    <row r="746" spans="1:11">
      <c r="A746" s="188"/>
      <c r="B746" s="418"/>
      <c r="C746" s="378"/>
      <c r="D746" s="378"/>
      <c r="E746" s="378"/>
      <c r="F746" s="378"/>
      <c r="G746" s="378"/>
      <c r="H746" s="188"/>
      <c r="I746" s="188"/>
      <c r="J746" s="398"/>
      <c r="K746" s="188"/>
    </row>
    <row r="747" spans="1:11">
      <c r="A747" s="188"/>
      <c r="B747" s="418"/>
      <c r="C747" s="378"/>
      <c r="D747" s="378"/>
      <c r="E747" s="378"/>
      <c r="F747" s="378"/>
      <c r="G747" s="378"/>
      <c r="H747" s="188"/>
      <c r="I747" s="188"/>
      <c r="J747" s="398"/>
      <c r="K747" s="188"/>
    </row>
    <row r="748" spans="1:11">
      <c r="A748" s="188"/>
      <c r="B748" s="418"/>
      <c r="C748" s="378"/>
      <c r="D748" s="378"/>
      <c r="E748" s="378"/>
      <c r="F748" s="378"/>
      <c r="G748" s="378"/>
      <c r="H748" s="188"/>
      <c r="I748" s="188"/>
      <c r="J748" s="398"/>
      <c r="K748" s="188"/>
    </row>
    <row r="749" spans="1:11">
      <c r="A749" s="188"/>
      <c r="B749" s="418"/>
      <c r="C749" s="378"/>
      <c r="D749" s="378"/>
      <c r="E749" s="378"/>
      <c r="F749" s="378"/>
      <c r="G749" s="378"/>
      <c r="H749" s="188"/>
      <c r="I749" s="188"/>
      <c r="J749" s="398"/>
      <c r="K749" s="188"/>
    </row>
    <row r="750" spans="1:11">
      <c r="A750" s="188"/>
      <c r="B750" s="418"/>
      <c r="C750" s="378"/>
      <c r="D750" s="378"/>
      <c r="E750" s="378"/>
      <c r="F750" s="378"/>
      <c r="G750" s="378"/>
      <c r="H750" s="188"/>
      <c r="I750" s="188"/>
      <c r="J750" s="398"/>
      <c r="K750" s="188"/>
    </row>
    <row r="751" spans="1:11">
      <c r="A751" s="188"/>
      <c r="B751" s="418"/>
      <c r="C751" s="378"/>
      <c r="D751" s="378"/>
      <c r="E751" s="378"/>
      <c r="F751" s="378"/>
      <c r="G751" s="378"/>
      <c r="H751" s="188"/>
      <c r="I751" s="188"/>
      <c r="J751" s="398"/>
      <c r="K751" s="188"/>
    </row>
    <row r="752" spans="1:11">
      <c r="A752" s="188"/>
      <c r="B752" s="418"/>
      <c r="C752" s="378"/>
      <c r="D752" s="378"/>
      <c r="E752" s="378"/>
      <c r="F752" s="378"/>
      <c r="G752" s="378"/>
      <c r="H752" s="188"/>
      <c r="I752" s="188"/>
      <c r="J752" s="398"/>
      <c r="K752" s="188"/>
    </row>
    <row r="753" spans="1:11">
      <c r="A753" s="188"/>
      <c r="B753" s="418"/>
      <c r="C753" s="378"/>
      <c r="D753" s="378"/>
      <c r="E753" s="378"/>
      <c r="F753" s="378"/>
      <c r="G753" s="378"/>
      <c r="H753" s="188"/>
      <c r="I753" s="188"/>
      <c r="J753" s="398"/>
      <c r="K753" s="188"/>
    </row>
    <row r="754" spans="1:11">
      <c r="A754" s="188"/>
      <c r="B754" s="418"/>
      <c r="C754" s="378"/>
      <c r="D754" s="378"/>
      <c r="E754" s="378"/>
      <c r="F754" s="378"/>
      <c r="G754" s="378"/>
      <c r="H754" s="188"/>
      <c r="I754" s="188"/>
      <c r="J754" s="398"/>
      <c r="K754" s="188"/>
    </row>
    <row r="755" spans="1:11">
      <c r="A755" s="188"/>
      <c r="B755" s="418"/>
      <c r="C755" s="378"/>
      <c r="D755" s="378"/>
      <c r="E755" s="378"/>
      <c r="F755" s="378"/>
      <c r="G755" s="378"/>
      <c r="H755" s="188"/>
      <c r="I755" s="188"/>
      <c r="J755" s="398"/>
      <c r="K755" s="188"/>
    </row>
    <row r="756" spans="1:11">
      <c r="A756" s="188"/>
      <c r="B756" s="418"/>
      <c r="C756" s="378"/>
      <c r="D756" s="378"/>
      <c r="E756" s="378"/>
      <c r="F756" s="378"/>
      <c r="G756" s="378"/>
      <c r="H756" s="188"/>
      <c r="I756" s="188"/>
      <c r="J756" s="398"/>
      <c r="K756" s="188"/>
    </row>
    <row r="757" spans="1:11">
      <c r="A757" s="188"/>
      <c r="B757" s="418"/>
      <c r="C757" s="378"/>
      <c r="D757" s="378"/>
      <c r="E757" s="378"/>
      <c r="F757" s="378"/>
      <c r="G757" s="378"/>
      <c r="H757" s="188"/>
      <c r="I757" s="188"/>
      <c r="J757" s="398"/>
      <c r="K757" s="188"/>
    </row>
    <row r="758" spans="1:11">
      <c r="A758" s="188"/>
      <c r="B758" s="418"/>
      <c r="C758" s="378"/>
      <c r="D758" s="378"/>
      <c r="E758" s="378"/>
      <c r="F758" s="378"/>
      <c r="G758" s="378"/>
      <c r="H758" s="188"/>
      <c r="I758" s="188"/>
      <c r="J758" s="398"/>
      <c r="K758" s="188"/>
    </row>
    <row r="759" spans="1:11">
      <c r="A759" s="188"/>
      <c r="B759" s="418"/>
      <c r="C759" s="378"/>
      <c r="D759" s="378"/>
      <c r="E759" s="378"/>
      <c r="F759" s="378"/>
      <c r="G759" s="378"/>
      <c r="H759" s="188"/>
      <c r="I759" s="188"/>
      <c r="J759" s="398"/>
      <c r="K759" s="188"/>
    </row>
    <row r="760" spans="1:11">
      <c r="A760" s="188"/>
      <c r="B760" s="418"/>
      <c r="C760" s="378"/>
      <c r="D760" s="378"/>
      <c r="E760" s="378"/>
      <c r="F760" s="378"/>
      <c r="G760" s="378"/>
      <c r="H760" s="188"/>
      <c r="I760" s="188"/>
      <c r="J760" s="398"/>
      <c r="K760" s="188"/>
    </row>
    <row r="761" spans="1:11">
      <c r="A761" s="188"/>
      <c r="B761" s="418"/>
      <c r="C761" s="378"/>
      <c r="D761" s="378"/>
      <c r="E761" s="378"/>
      <c r="F761" s="378"/>
      <c r="G761" s="378"/>
      <c r="H761" s="188"/>
      <c r="I761" s="188"/>
      <c r="J761" s="398"/>
      <c r="K761" s="188"/>
    </row>
    <row r="762" spans="1:11">
      <c r="A762" s="188"/>
      <c r="B762" s="418"/>
      <c r="C762" s="378"/>
      <c r="D762" s="378"/>
      <c r="E762" s="378"/>
      <c r="F762" s="378"/>
      <c r="G762" s="378"/>
      <c r="H762" s="188"/>
      <c r="I762" s="188"/>
      <c r="J762" s="398"/>
      <c r="K762" s="188"/>
    </row>
    <row r="763" spans="1:11">
      <c r="A763" s="188"/>
      <c r="B763" s="418"/>
      <c r="C763" s="378"/>
      <c r="D763" s="378"/>
      <c r="E763" s="378"/>
      <c r="F763" s="378"/>
      <c r="G763" s="378"/>
      <c r="H763" s="188"/>
      <c r="I763" s="188"/>
      <c r="J763" s="398"/>
      <c r="K763" s="188"/>
    </row>
    <row r="764" spans="1:11">
      <c r="A764" s="188"/>
      <c r="B764" s="418"/>
      <c r="C764" s="378"/>
      <c r="D764" s="378"/>
      <c r="E764" s="378"/>
      <c r="F764" s="378"/>
      <c r="G764" s="378"/>
      <c r="H764" s="188"/>
      <c r="I764" s="188"/>
      <c r="J764" s="398"/>
      <c r="K764" s="188"/>
    </row>
    <row r="765" spans="1:11">
      <c r="A765" s="188"/>
      <c r="B765" s="418"/>
      <c r="C765" s="378"/>
      <c r="D765" s="378"/>
      <c r="E765" s="378"/>
      <c r="F765" s="378"/>
      <c r="G765" s="378"/>
      <c r="H765" s="188"/>
      <c r="I765" s="188"/>
      <c r="J765" s="398"/>
      <c r="K765" s="188"/>
    </row>
    <row r="766" spans="1:11">
      <c r="A766" s="188"/>
      <c r="B766" s="418"/>
      <c r="C766" s="378"/>
      <c r="D766" s="378"/>
      <c r="E766" s="378"/>
      <c r="F766" s="378"/>
      <c r="G766" s="378"/>
      <c r="H766" s="188"/>
      <c r="I766" s="188"/>
      <c r="J766" s="398"/>
      <c r="K766" s="188"/>
    </row>
    <row r="767" spans="1:11">
      <c r="A767" s="188"/>
      <c r="B767" s="418"/>
      <c r="C767" s="378"/>
      <c r="D767" s="378"/>
      <c r="E767" s="378"/>
      <c r="F767" s="378"/>
      <c r="G767" s="378"/>
      <c r="H767" s="188"/>
      <c r="I767" s="188"/>
      <c r="J767" s="398"/>
      <c r="K767" s="188"/>
    </row>
    <row r="768" spans="1:11">
      <c r="A768" s="188"/>
      <c r="B768" s="418"/>
      <c r="C768" s="378"/>
      <c r="D768" s="378"/>
      <c r="E768" s="378"/>
      <c r="F768" s="378"/>
      <c r="G768" s="378"/>
      <c r="H768" s="188"/>
      <c r="I768" s="188"/>
      <c r="J768" s="398"/>
      <c r="K768" s="188"/>
    </row>
    <row r="769" spans="1:11">
      <c r="A769" s="188"/>
      <c r="B769" s="418"/>
      <c r="C769" s="378"/>
      <c r="D769" s="378"/>
      <c r="E769" s="378"/>
      <c r="F769" s="378"/>
      <c r="G769" s="378"/>
      <c r="H769" s="188"/>
      <c r="I769" s="188"/>
      <c r="J769" s="398"/>
      <c r="K769" s="188"/>
    </row>
    <row r="770" spans="1:11">
      <c r="A770" s="188"/>
      <c r="B770" s="418"/>
      <c r="C770" s="378"/>
      <c r="D770" s="378"/>
      <c r="E770" s="378"/>
      <c r="F770" s="378"/>
      <c r="G770" s="378"/>
      <c r="H770" s="188"/>
      <c r="I770" s="188"/>
      <c r="J770" s="398"/>
      <c r="K770" s="188"/>
    </row>
    <row r="771" spans="1:11">
      <c r="A771" s="188"/>
      <c r="B771" s="418"/>
      <c r="C771" s="378"/>
      <c r="D771" s="378"/>
      <c r="E771" s="378"/>
      <c r="F771" s="378"/>
      <c r="G771" s="378"/>
      <c r="H771" s="188"/>
      <c r="I771" s="188"/>
      <c r="J771" s="398"/>
      <c r="K771" s="188"/>
    </row>
    <row r="772" spans="1:11">
      <c r="A772" s="188"/>
      <c r="B772" s="418"/>
      <c r="C772" s="378"/>
      <c r="D772" s="378"/>
      <c r="E772" s="378"/>
      <c r="F772" s="378"/>
      <c r="G772" s="378"/>
      <c r="H772" s="188"/>
      <c r="I772" s="188"/>
      <c r="J772" s="398"/>
      <c r="K772" s="188"/>
    </row>
    <row r="773" spans="1:11">
      <c r="A773" s="188"/>
      <c r="B773" s="418"/>
      <c r="C773" s="378"/>
      <c r="D773" s="378"/>
      <c r="E773" s="378"/>
      <c r="F773" s="378"/>
      <c r="G773" s="378"/>
      <c r="H773" s="188"/>
      <c r="I773" s="188"/>
      <c r="J773" s="398"/>
      <c r="K773" s="188"/>
    </row>
    <row r="774" spans="1:11">
      <c r="A774" s="188"/>
      <c r="B774" s="418"/>
      <c r="C774" s="378"/>
      <c r="D774" s="378"/>
      <c r="E774" s="378"/>
      <c r="F774" s="378"/>
      <c r="G774" s="378"/>
      <c r="H774" s="188"/>
      <c r="I774" s="188"/>
      <c r="J774" s="398"/>
      <c r="K774" s="188"/>
    </row>
    <row r="775" spans="1:11">
      <c r="A775" s="188"/>
      <c r="B775" s="418"/>
      <c r="C775" s="378"/>
      <c r="D775" s="378"/>
      <c r="E775" s="378"/>
      <c r="F775" s="378"/>
      <c r="G775" s="378"/>
      <c r="H775" s="188"/>
      <c r="I775" s="188"/>
      <c r="J775" s="398"/>
      <c r="K775" s="188"/>
    </row>
    <row r="776" spans="1:11">
      <c r="A776" s="188"/>
      <c r="B776" s="418"/>
      <c r="C776" s="378"/>
      <c r="D776" s="378"/>
      <c r="E776" s="378"/>
      <c r="F776" s="378"/>
      <c r="G776" s="378"/>
      <c r="H776" s="188"/>
      <c r="I776" s="188"/>
      <c r="J776" s="398"/>
      <c r="K776" s="188"/>
    </row>
    <row r="777" spans="1:11">
      <c r="A777" s="188"/>
      <c r="B777" s="418"/>
      <c r="C777" s="378"/>
      <c r="D777" s="378"/>
      <c r="E777" s="378"/>
      <c r="F777" s="378"/>
      <c r="G777" s="378"/>
      <c r="H777" s="188"/>
      <c r="I777" s="188"/>
      <c r="J777" s="398"/>
      <c r="K777" s="188"/>
    </row>
    <row r="778" spans="1:11">
      <c r="A778" s="188"/>
      <c r="B778" s="418"/>
      <c r="C778" s="378"/>
      <c r="D778" s="378"/>
      <c r="E778" s="378"/>
      <c r="F778" s="378"/>
      <c r="G778" s="378"/>
      <c r="H778" s="188"/>
      <c r="I778" s="188"/>
      <c r="J778" s="398"/>
      <c r="K778" s="188"/>
    </row>
    <row r="779" spans="1:11">
      <c r="A779" s="188"/>
      <c r="B779" s="418"/>
      <c r="C779" s="378"/>
      <c r="D779" s="378"/>
      <c r="E779" s="378"/>
      <c r="F779" s="378"/>
      <c r="G779" s="378"/>
      <c r="H779" s="188"/>
      <c r="I779" s="188"/>
      <c r="J779" s="398"/>
      <c r="K779" s="188"/>
    </row>
    <row r="780" spans="1:11">
      <c r="A780" s="188"/>
      <c r="B780" s="418"/>
      <c r="C780" s="378"/>
      <c r="D780" s="378"/>
      <c r="E780" s="378"/>
      <c r="F780" s="378"/>
      <c r="G780" s="378"/>
      <c r="H780" s="188"/>
      <c r="I780" s="188"/>
      <c r="J780" s="398"/>
      <c r="K780" s="188"/>
    </row>
    <row r="781" spans="1:11">
      <c r="A781" s="188"/>
      <c r="B781" s="418"/>
      <c r="C781" s="378"/>
      <c r="D781" s="378"/>
      <c r="E781" s="378"/>
      <c r="F781" s="378"/>
      <c r="G781" s="378"/>
      <c r="H781" s="188"/>
      <c r="I781" s="188"/>
      <c r="J781" s="398"/>
      <c r="K781" s="188"/>
    </row>
    <row r="782" spans="1:11">
      <c r="A782" s="188"/>
      <c r="B782" s="418"/>
      <c r="C782" s="378"/>
      <c r="D782" s="378"/>
      <c r="E782" s="378"/>
      <c r="F782" s="378"/>
      <c r="G782" s="378"/>
      <c r="H782" s="188"/>
      <c r="I782" s="188"/>
      <c r="J782" s="398"/>
      <c r="K782" s="188"/>
    </row>
    <row r="783" spans="1:11">
      <c r="A783" s="188"/>
      <c r="B783" s="418"/>
      <c r="C783" s="378"/>
      <c r="D783" s="378"/>
      <c r="E783" s="378"/>
      <c r="F783" s="378"/>
      <c r="G783" s="378"/>
      <c r="H783" s="188"/>
      <c r="I783" s="188"/>
      <c r="J783" s="398"/>
      <c r="K783" s="188"/>
    </row>
    <row r="784" spans="1:11">
      <c r="A784" s="188"/>
      <c r="B784" s="418"/>
      <c r="C784" s="378"/>
      <c r="D784" s="378"/>
      <c r="E784" s="378"/>
      <c r="F784" s="378"/>
      <c r="G784" s="378"/>
      <c r="H784" s="188"/>
      <c r="I784" s="188"/>
      <c r="J784" s="398"/>
      <c r="K784" s="188"/>
    </row>
    <row r="785" spans="1:11">
      <c r="A785" s="188"/>
      <c r="B785" s="418"/>
      <c r="C785" s="378"/>
      <c r="D785" s="378"/>
      <c r="E785" s="378"/>
      <c r="F785" s="378"/>
      <c r="G785" s="378"/>
      <c r="H785" s="188"/>
      <c r="I785" s="188"/>
      <c r="J785" s="398"/>
      <c r="K785" s="188"/>
    </row>
    <row r="786" spans="1:11">
      <c r="A786" s="188"/>
      <c r="B786" s="418"/>
      <c r="C786" s="378"/>
      <c r="D786" s="378"/>
      <c r="E786" s="378"/>
      <c r="F786" s="378"/>
      <c r="G786" s="378"/>
      <c r="H786" s="188"/>
      <c r="I786" s="188"/>
      <c r="J786" s="398"/>
      <c r="K786" s="188"/>
    </row>
    <row r="787" spans="1:11">
      <c r="A787" s="188"/>
      <c r="B787" s="418"/>
      <c r="C787" s="378"/>
      <c r="D787" s="378"/>
      <c r="E787" s="378"/>
      <c r="F787" s="378"/>
      <c r="G787" s="378"/>
      <c r="H787" s="188"/>
      <c r="I787" s="188"/>
      <c r="J787" s="398"/>
      <c r="K787" s="188"/>
    </row>
    <row r="788" spans="1:11">
      <c r="A788" s="188"/>
      <c r="B788" s="418"/>
      <c r="C788" s="378"/>
      <c r="D788" s="378"/>
      <c r="E788" s="378"/>
      <c r="F788" s="378"/>
      <c r="G788" s="378"/>
      <c r="H788" s="188"/>
      <c r="I788" s="188"/>
      <c r="J788" s="398"/>
      <c r="K788" s="188"/>
    </row>
    <row r="789" spans="1:11">
      <c r="A789" s="188"/>
      <c r="B789" s="418"/>
      <c r="C789" s="378"/>
      <c r="D789" s="378"/>
      <c r="E789" s="378"/>
      <c r="F789" s="378"/>
      <c r="G789" s="378"/>
      <c r="H789" s="188"/>
      <c r="I789" s="188"/>
      <c r="J789" s="398"/>
      <c r="K789" s="188"/>
    </row>
    <row r="790" spans="1:11">
      <c r="A790" s="188"/>
      <c r="B790" s="418"/>
      <c r="C790" s="378"/>
      <c r="D790" s="378"/>
      <c r="E790" s="378"/>
      <c r="F790" s="378"/>
      <c r="G790" s="378"/>
      <c r="H790" s="188"/>
      <c r="I790" s="188"/>
      <c r="J790" s="398"/>
      <c r="K790" s="188"/>
    </row>
    <row r="791" spans="1:11">
      <c r="A791" s="188"/>
      <c r="B791" s="418"/>
      <c r="C791" s="378"/>
      <c r="D791" s="378"/>
      <c r="E791" s="378"/>
      <c r="F791" s="378"/>
      <c r="G791" s="378"/>
      <c r="H791" s="188"/>
      <c r="I791" s="188"/>
      <c r="J791" s="398"/>
      <c r="K791" s="188"/>
    </row>
    <row r="792" spans="1:11">
      <c r="A792" s="188"/>
      <c r="B792" s="418"/>
      <c r="C792" s="378"/>
      <c r="D792" s="378"/>
      <c r="E792" s="378"/>
      <c r="F792" s="378"/>
      <c r="G792" s="378"/>
      <c r="H792" s="188"/>
      <c r="I792" s="188"/>
      <c r="J792" s="398"/>
      <c r="K792" s="188"/>
    </row>
    <row r="793" spans="1:11">
      <c r="A793" s="188"/>
      <c r="B793" s="418"/>
      <c r="C793" s="378"/>
      <c r="D793" s="378"/>
      <c r="E793" s="378"/>
      <c r="F793" s="378"/>
      <c r="G793" s="378"/>
      <c r="H793" s="188"/>
      <c r="I793" s="188"/>
      <c r="J793" s="398"/>
      <c r="K793" s="188"/>
    </row>
    <row r="794" spans="1:11">
      <c r="A794" s="188"/>
      <c r="B794" s="418"/>
      <c r="C794" s="378"/>
      <c r="D794" s="378"/>
      <c r="E794" s="378"/>
      <c r="F794" s="378"/>
      <c r="G794" s="378"/>
      <c r="H794" s="188"/>
      <c r="I794" s="188"/>
      <c r="J794" s="398"/>
      <c r="K794" s="188"/>
    </row>
    <row r="795" spans="1:11">
      <c r="A795" s="188"/>
      <c r="B795" s="418"/>
      <c r="C795" s="378"/>
      <c r="D795" s="378"/>
      <c r="E795" s="378"/>
      <c r="F795" s="378"/>
      <c r="G795" s="378"/>
      <c r="H795" s="188"/>
      <c r="I795" s="188"/>
      <c r="J795" s="398"/>
      <c r="K795" s="188"/>
    </row>
    <row r="796" spans="1:11">
      <c r="A796" s="188"/>
      <c r="B796" s="418"/>
      <c r="C796" s="378"/>
      <c r="D796" s="378"/>
      <c r="E796" s="378"/>
      <c r="F796" s="378"/>
      <c r="G796" s="378"/>
      <c r="H796" s="188"/>
      <c r="I796" s="188"/>
      <c r="J796" s="398"/>
      <c r="K796" s="188"/>
    </row>
    <row r="797" spans="1:11">
      <c r="A797" s="188"/>
      <c r="B797" s="418"/>
      <c r="C797" s="378"/>
      <c r="D797" s="378"/>
      <c r="E797" s="378"/>
      <c r="F797" s="378"/>
      <c r="G797" s="378"/>
      <c r="H797" s="188"/>
      <c r="I797" s="188"/>
      <c r="J797" s="398"/>
      <c r="K797" s="188"/>
    </row>
    <row r="798" spans="1:11">
      <c r="A798" s="188"/>
      <c r="B798" s="418"/>
      <c r="C798" s="378"/>
      <c r="D798" s="378"/>
      <c r="E798" s="378"/>
      <c r="F798" s="378"/>
      <c r="G798" s="378"/>
      <c r="H798" s="188"/>
      <c r="I798" s="188"/>
      <c r="J798" s="398"/>
      <c r="K798" s="188"/>
    </row>
    <row r="799" spans="1:11">
      <c r="A799" s="188"/>
      <c r="B799" s="418"/>
      <c r="C799" s="378"/>
      <c r="D799" s="378"/>
      <c r="E799" s="378"/>
      <c r="F799" s="378"/>
      <c r="G799" s="378"/>
      <c r="H799" s="188"/>
      <c r="I799" s="188"/>
      <c r="J799" s="398"/>
      <c r="K799" s="188"/>
    </row>
    <row r="800" spans="1:11">
      <c r="A800" s="188"/>
      <c r="B800" s="418"/>
      <c r="C800" s="378"/>
      <c r="D800" s="378"/>
      <c r="E800" s="378"/>
      <c r="F800" s="378"/>
      <c r="G800" s="378"/>
      <c r="H800" s="188"/>
      <c r="I800" s="188"/>
      <c r="J800" s="398"/>
      <c r="K800" s="188"/>
    </row>
    <row r="801" spans="1:11">
      <c r="A801" s="188"/>
      <c r="B801" s="418"/>
      <c r="C801" s="378"/>
      <c r="D801" s="378"/>
      <c r="E801" s="378"/>
      <c r="F801" s="378"/>
      <c r="G801" s="378"/>
      <c r="H801" s="188"/>
      <c r="I801" s="188"/>
      <c r="J801" s="398"/>
      <c r="K801" s="188"/>
    </row>
    <row r="802" spans="1:11">
      <c r="A802" s="188"/>
      <c r="B802" s="418"/>
      <c r="C802" s="378"/>
      <c r="D802" s="378"/>
      <c r="E802" s="378"/>
      <c r="F802" s="378"/>
      <c r="G802" s="378"/>
      <c r="H802" s="188"/>
      <c r="I802" s="188"/>
      <c r="J802" s="398"/>
      <c r="K802" s="188"/>
    </row>
    <row r="803" spans="1:11">
      <c r="A803" s="188"/>
      <c r="B803" s="418"/>
      <c r="C803" s="378"/>
      <c r="D803" s="378"/>
      <c r="E803" s="378"/>
      <c r="F803" s="378"/>
      <c r="G803" s="378"/>
      <c r="H803" s="188"/>
      <c r="I803" s="188"/>
      <c r="J803" s="398"/>
      <c r="K803" s="188"/>
    </row>
    <row r="804" spans="1:11">
      <c r="A804" s="188"/>
      <c r="B804" s="418"/>
      <c r="C804" s="378"/>
      <c r="D804" s="378"/>
      <c r="E804" s="378"/>
      <c r="F804" s="378"/>
      <c r="G804" s="378"/>
      <c r="H804" s="188"/>
      <c r="I804" s="188"/>
      <c r="J804" s="398"/>
      <c r="K804" s="188"/>
    </row>
    <row r="805" spans="1:11">
      <c r="A805" s="188"/>
      <c r="B805" s="418"/>
      <c r="C805" s="378"/>
      <c r="D805" s="378"/>
      <c r="E805" s="378"/>
      <c r="F805" s="378"/>
      <c r="G805" s="378"/>
      <c r="H805" s="188"/>
      <c r="I805" s="188"/>
      <c r="J805" s="398"/>
      <c r="K805" s="188"/>
    </row>
    <row r="806" spans="1:11">
      <c r="A806" s="188"/>
      <c r="B806" s="418"/>
      <c r="C806" s="378"/>
      <c r="D806" s="378"/>
      <c r="E806" s="378"/>
      <c r="F806" s="378"/>
      <c r="G806" s="378"/>
      <c r="H806" s="188"/>
      <c r="I806" s="188"/>
      <c r="J806" s="398"/>
      <c r="K806" s="188"/>
    </row>
    <row r="807" spans="1:11">
      <c r="A807" s="188"/>
      <c r="B807" s="418"/>
      <c r="C807" s="378"/>
      <c r="D807" s="378"/>
      <c r="E807" s="378"/>
      <c r="F807" s="378"/>
      <c r="G807" s="378"/>
      <c r="H807" s="188"/>
      <c r="I807" s="188"/>
      <c r="J807" s="398"/>
      <c r="K807" s="188"/>
    </row>
    <row r="808" spans="1:11">
      <c r="A808" s="188"/>
      <c r="B808" s="418"/>
      <c r="C808" s="378"/>
      <c r="D808" s="378"/>
      <c r="E808" s="378"/>
      <c r="F808" s="378"/>
      <c r="G808" s="378"/>
      <c r="H808" s="188"/>
      <c r="I808" s="188"/>
      <c r="J808" s="398"/>
      <c r="K808" s="188"/>
    </row>
    <row r="809" spans="1:11">
      <c r="A809" s="188"/>
      <c r="B809" s="418"/>
      <c r="C809" s="378"/>
      <c r="D809" s="378"/>
      <c r="E809" s="378"/>
      <c r="F809" s="378"/>
      <c r="G809" s="378"/>
      <c r="H809" s="188"/>
      <c r="I809" s="188"/>
      <c r="J809" s="398"/>
      <c r="K809" s="188"/>
    </row>
    <row r="810" spans="1:11">
      <c r="A810" s="188"/>
      <c r="B810" s="418"/>
      <c r="C810" s="378"/>
      <c r="D810" s="378"/>
      <c r="E810" s="378"/>
      <c r="F810" s="378"/>
      <c r="G810" s="378"/>
      <c r="H810" s="188"/>
      <c r="I810" s="188"/>
      <c r="J810" s="398"/>
      <c r="K810" s="188"/>
    </row>
    <row r="811" spans="1:11">
      <c r="A811" s="188"/>
      <c r="B811" s="418"/>
      <c r="C811" s="378"/>
      <c r="D811" s="378"/>
      <c r="E811" s="378"/>
      <c r="F811" s="378"/>
      <c r="G811" s="378"/>
      <c r="H811" s="188"/>
      <c r="I811" s="188"/>
      <c r="J811" s="398"/>
      <c r="K811" s="188"/>
    </row>
    <row r="812" spans="1:11">
      <c r="A812" s="188"/>
      <c r="B812" s="418"/>
      <c r="C812" s="378"/>
      <c r="D812" s="378"/>
      <c r="E812" s="378"/>
      <c r="F812" s="378"/>
      <c r="G812" s="378"/>
      <c r="H812" s="188"/>
      <c r="I812" s="188"/>
      <c r="J812" s="398"/>
      <c r="K812" s="188"/>
    </row>
    <row r="813" spans="1:11">
      <c r="A813" s="188"/>
      <c r="B813" s="418"/>
      <c r="C813" s="378"/>
      <c r="D813" s="378"/>
      <c r="E813" s="378"/>
      <c r="F813" s="378"/>
      <c r="G813" s="378"/>
      <c r="H813" s="188"/>
      <c r="I813" s="188"/>
      <c r="J813" s="398"/>
      <c r="K813" s="188"/>
    </row>
    <row r="814" spans="1:11">
      <c r="A814" s="188"/>
      <c r="B814" s="418"/>
      <c r="C814" s="378"/>
      <c r="D814" s="378"/>
      <c r="E814" s="378"/>
      <c r="F814" s="378"/>
      <c r="G814" s="378"/>
      <c r="H814" s="188"/>
      <c r="I814" s="188"/>
      <c r="J814" s="398"/>
      <c r="K814" s="188"/>
    </row>
    <row r="815" spans="1:11">
      <c r="A815" s="188"/>
      <c r="B815" s="418"/>
      <c r="C815" s="378"/>
      <c r="D815" s="378"/>
      <c r="E815" s="378"/>
      <c r="F815" s="378"/>
      <c r="G815" s="378"/>
      <c r="H815" s="188"/>
      <c r="I815" s="188"/>
      <c r="J815" s="398"/>
      <c r="K815" s="188"/>
    </row>
    <row r="816" spans="1:11">
      <c r="A816" s="188"/>
      <c r="B816" s="418"/>
      <c r="C816" s="378"/>
      <c r="D816" s="378"/>
      <c r="E816" s="378"/>
      <c r="F816" s="378"/>
      <c r="G816" s="378"/>
      <c r="H816" s="188"/>
      <c r="I816" s="188"/>
      <c r="J816" s="398"/>
      <c r="K816" s="188"/>
    </row>
    <row r="817" spans="1:11">
      <c r="A817" s="188"/>
      <c r="B817" s="418"/>
      <c r="C817" s="378"/>
      <c r="D817" s="378"/>
      <c r="E817" s="378"/>
      <c r="F817" s="378"/>
      <c r="G817" s="378"/>
      <c r="H817" s="188"/>
      <c r="I817" s="188"/>
      <c r="J817" s="398"/>
      <c r="K817" s="188"/>
    </row>
    <row r="818" spans="1:11">
      <c r="A818" s="188"/>
      <c r="B818" s="418"/>
      <c r="C818" s="378"/>
      <c r="D818" s="378"/>
      <c r="E818" s="378"/>
      <c r="F818" s="378"/>
      <c r="G818" s="378"/>
      <c r="H818" s="188"/>
      <c r="I818" s="188"/>
      <c r="J818" s="398"/>
      <c r="K818" s="188"/>
    </row>
    <row r="819" spans="1:11">
      <c r="A819" s="188"/>
      <c r="B819" s="418"/>
      <c r="C819" s="378"/>
      <c r="D819" s="378"/>
      <c r="E819" s="378"/>
      <c r="F819" s="378"/>
      <c r="G819" s="378"/>
      <c r="H819" s="188"/>
      <c r="I819" s="188"/>
      <c r="J819" s="398"/>
      <c r="K819" s="188"/>
    </row>
    <row r="820" spans="1:11">
      <c r="A820" s="188"/>
      <c r="B820" s="418"/>
      <c r="C820" s="378"/>
      <c r="D820" s="378"/>
      <c r="E820" s="378"/>
      <c r="F820" s="378"/>
      <c r="G820" s="378"/>
      <c r="H820" s="188"/>
      <c r="I820" s="188"/>
      <c r="J820" s="398"/>
      <c r="K820" s="188"/>
    </row>
    <row r="821" spans="1:11">
      <c r="A821" s="188"/>
      <c r="B821" s="418"/>
      <c r="C821" s="378"/>
      <c r="D821" s="378"/>
      <c r="E821" s="378"/>
      <c r="F821" s="378"/>
      <c r="G821" s="378"/>
      <c r="H821" s="188"/>
      <c r="I821" s="188"/>
      <c r="J821" s="398"/>
      <c r="K821" s="188"/>
    </row>
    <row r="822" spans="1:11">
      <c r="A822" s="188"/>
      <c r="B822" s="418"/>
      <c r="C822" s="378"/>
      <c r="D822" s="378"/>
      <c r="E822" s="378"/>
      <c r="F822" s="378"/>
      <c r="G822" s="378"/>
      <c r="H822" s="188"/>
      <c r="I822" s="188"/>
      <c r="J822" s="398"/>
      <c r="K822" s="188"/>
    </row>
    <row r="823" spans="1:11">
      <c r="A823" s="188"/>
      <c r="B823" s="418"/>
      <c r="C823" s="378"/>
      <c r="D823" s="378"/>
      <c r="E823" s="378"/>
      <c r="F823" s="378"/>
      <c r="G823" s="378"/>
      <c r="H823" s="188"/>
      <c r="I823" s="188"/>
      <c r="J823" s="398"/>
      <c r="K823" s="188"/>
    </row>
    <row r="824" spans="1:11">
      <c r="A824" s="188"/>
      <c r="B824" s="418"/>
      <c r="C824" s="378"/>
      <c r="D824" s="378"/>
      <c r="E824" s="378"/>
      <c r="F824" s="378"/>
      <c r="G824" s="378"/>
      <c r="H824" s="188"/>
      <c r="I824" s="188"/>
      <c r="J824" s="398"/>
      <c r="K824" s="188"/>
    </row>
    <row r="825" spans="1:11">
      <c r="A825" s="188"/>
      <c r="B825" s="418"/>
      <c r="C825" s="378"/>
      <c r="D825" s="378"/>
      <c r="E825" s="378"/>
      <c r="F825" s="378"/>
      <c r="G825" s="378"/>
      <c r="H825" s="188"/>
      <c r="I825" s="188"/>
      <c r="J825" s="398"/>
      <c r="K825" s="188"/>
    </row>
    <row r="826" spans="1:11">
      <c r="A826" s="188"/>
      <c r="B826" s="418"/>
      <c r="C826" s="378"/>
      <c r="D826" s="378"/>
      <c r="E826" s="378"/>
      <c r="F826" s="378"/>
      <c r="G826" s="378"/>
      <c r="H826" s="188"/>
      <c r="I826" s="188"/>
      <c r="J826" s="398"/>
      <c r="K826" s="188"/>
    </row>
    <row r="827" spans="1:11">
      <c r="A827" s="188"/>
      <c r="B827" s="418"/>
      <c r="C827" s="378"/>
      <c r="D827" s="378"/>
      <c r="E827" s="378"/>
      <c r="F827" s="378"/>
      <c r="G827" s="378"/>
      <c r="H827" s="188"/>
      <c r="I827" s="188"/>
      <c r="J827" s="398"/>
      <c r="K827" s="188"/>
    </row>
    <row r="828" spans="1:11">
      <c r="A828" s="188"/>
      <c r="B828" s="418"/>
      <c r="C828" s="378"/>
      <c r="D828" s="378"/>
      <c r="E828" s="378"/>
      <c r="F828" s="378"/>
      <c r="G828" s="378"/>
      <c r="H828" s="188"/>
      <c r="I828" s="188"/>
      <c r="J828" s="398"/>
      <c r="K828" s="188"/>
    </row>
    <row r="829" spans="1:11">
      <c r="A829" s="188"/>
      <c r="B829" s="418"/>
      <c r="C829" s="378"/>
      <c r="D829" s="378"/>
      <c r="E829" s="378"/>
      <c r="F829" s="378"/>
      <c r="G829" s="378"/>
      <c r="H829" s="188"/>
      <c r="I829" s="188"/>
      <c r="J829" s="398"/>
      <c r="K829" s="188"/>
    </row>
    <row r="830" spans="1:11">
      <c r="A830" s="188"/>
      <c r="B830" s="418"/>
      <c r="C830" s="378"/>
      <c r="D830" s="378"/>
      <c r="E830" s="378"/>
      <c r="F830" s="378"/>
      <c r="G830" s="378"/>
      <c r="H830" s="188"/>
      <c r="I830" s="188"/>
      <c r="J830" s="398"/>
      <c r="K830" s="188"/>
    </row>
    <row r="831" spans="1:11">
      <c r="A831" s="188"/>
      <c r="B831" s="418"/>
      <c r="C831" s="378"/>
      <c r="D831" s="378"/>
      <c r="E831" s="378"/>
      <c r="F831" s="378"/>
      <c r="G831" s="378"/>
      <c r="H831" s="188"/>
      <c r="I831" s="188"/>
      <c r="J831" s="398"/>
      <c r="K831" s="188"/>
    </row>
    <row r="832" spans="1:11">
      <c r="A832" s="188"/>
      <c r="B832" s="418"/>
      <c r="C832" s="378"/>
      <c r="D832" s="378"/>
      <c r="E832" s="378"/>
      <c r="F832" s="378"/>
      <c r="G832" s="378"/>
      <c r="H832" s="188"/>
      <c r="I832" s="188"/>
      <c r="J832" s="398"/>
      <c r="K832" s="188"/>
    </row>
    <row r="833" spans="1:11">
      <c r="A833" s="188"/>
      <c r="B833" s="418"/>
      <c r="C833" s="378"/>
      <c r="D833" s="378"/>
      <c r="E833" s="378"/>
      <c r="F833" s="378"/>
      <c r="G833" s="378"/>
      <c r="H833" s="188"/>
      <c r="I833" s="188"/>
      <c r="J833" s="398"/>
      <c r="K833" s="188"/>
    </row>
    <row r="834" spans="1:11">
      <c r="A834" s="188"/>
      <c r="B834" s="418"/>
      <c r="C834" s="378"/>
      <c r="D834" s="378"/>
      <c r="E834" s="378"/>
      <c r="F834" s="378"/>
      <c r="G834" s="378"/>
      <c r="H834" s="188"/>
      <c r="I834" s="188"/>
      <c r="J834" s="398"/>
      <c r="K834" s="188"/>
    </row>
    <row r="835" spans="1:11">
      <c r="A835" s="188"/>
      <c r="B835" s="418"/>
      <c r="C835" s="378"/>
      <c r="D835" s="378"/>
      <c r="E835" s="378"/>
      <c r="F835" s="378"/>
      <c r="G835" s="378"/>
      <c r="H835" s="188"/>
      <c r="I835" s="188"/>
      <c r="J835" s="398"/>
      <c r="K835" s="188"/>
    </row>
    <row r="836" spans="1:11">
      <c r="A836" s="188"/>
      <c r="B836" s="418"/>
      <c r="C836" s="378"/>
      <c r="D836" s="378"/>
      <c r="E836" s="378"/>
      <c r="F836" s="378"/>
      <c r="G836" s="378"/>
      <c r="H836" s="188"/>
      <c r="I836" s="188"/>
      <c r="J836" s="398"/>
      <c r="K836" s="188"/>
    </row>
    <row r="837" spans="1:11">
      <c r="A837" s="188"/>
      <c r="B837" s="418"/>
      <c r="C837" s="378"/>
      <c r="D837" s="378"/>
      <c r="E837" s="378"/>
      <c r="F837" s="378"/>
      <c r="G837" s="378"/>
      <c r="H837" s="188"/>
      <c r="I837" s="188"/>
      <c r="J837" s="398"/>
      <c r="K837" s="188"/>
    </row>
    <row r="838" spans="1:11">
      <c r="A838" s="188"/>
      <c r="B838" s="418"/>
      <c r="C838" s="378"/>
      <c r="D838" s="378"/>
      <c r="E838" s="378"/>
      <c r="F838" s="378"/>
      <c r="G838" s="378"/>
      <c r="H838" s="188"/>
      <c r="I838" s="188"/>
      <c r="J838" s="398"/>
      <c r="K838" s="188"/>
    </row>
    <row r="839" spans="1:11">
      <c r="A839" s="188"/>
      <c r="B839" s="418"/>
      <c r="C839" s="378"/>
      <c r="D839" s="378"/>
      <c r="E839" s="378"/>
      <c r="F839" s="378"/>
      <c r="G839" s="378"/>
      <c r="H839" s="188"/>
      <c r="I839" s="188"/>
      <c r="J839" s="398"/>
      <c r="K839" s="188"/>
    </row>
    <row r="840" spans="1:11">
      <c r="A840" s="188"/>
      <c r="B840" s="418"/>
      <c r="C840" s="378"/>
      <c r="D840" s="378"/>
      <c r="E840" s="378"/>
      <c r="F840" s="378"/>
      <c r="G840" s="378"/>
      <c r="H840" s="188"/>
      <c r="I840" s="188"/>
      <c r="J840" s="398"/>
      <c r="K840" s="188"/>
    </row>
    <row r="841" spans="1:11">
      <c r="A841" s="188"/>
      <c r="B841" s="418"/>
      <c r="C841" s="378"/>
      <c r="D841" s="378"/>
      <c r="E841" s="378"/>
      <c r="F841" s="378"/>
      <c r="G841" s="378"/>
      <c r="H841" s="188"/>
      <c r="I841" s="188"/>
      <c r="J841" s="398"/>
      <c r="K841" s="188"/>
    </row>
    <row r="842" spans="1:11">
      <c r="A842" s="188"/>
      <c r="B842" s="418"/>
      <c r="C842" s="378"/>
      <c r="D842" s="378"/>
      <c r="E842" s="378"/>
      <c r="F842" s="378"/>
      <c r="G842" s="378"/>
      <c r="H842" s="188"/>
      <c r="I842" s="188"/>
      <c r="J842" s="398"/>
      <c r="K842" s="188"/>
    </row>
    <row r="843" spans="1:11">
      <c r="A843" s="188"/>
      <c r="B843" s="418"/>
      <c r="C843" s="378"/>
      <c r="D843" s="378"/>
      <c r="E843" s="378"/>
      <c r="F843" s="378"/>
      <c r="G843" s="378"/>
      <c r="H843" s="188"/>
      <c r="I843" s="188"/>
      <c r="J843" s="398"/>
      <c r="K843" s="188"/>
    </row>
    <row r="844" spans="1:11">
      <c r="A844" s="188"/>
      <c r="B844" s="418"/>
      <c r="C844" s="378"/>
      <c r="D844" s="378"/>
      <c r="E844" s="378"/>
      <c r="F844" s="378"/>
      <c r="G844" s="378"/>
      <c r="H844" s="188"/>
      <c r="I844" s="188"/>
      <c r="J844" s="398"/>
      <c r="K844" s="188"/>
    </row>
    <row r="845" spans="1:11">
      <c r="A845" s="188"/>
      <c r="B845" s="418"/>
      <c r="C845" s="378"/>
      <c r="D845" s="378"/>
      <c r="E845" s="378"/>
      <c r="F845" s="378"/>
      <c r="G845" s="378"/>
      <c r="H845" s="188"/>
      <c r="I845" s="188"/>
      <c r="J845" s="398"/>
      <c r="K845" s="188"/>
    </row>
    <row r="846" spans="1:11">
      <c r="A846" s="188"/>
      <c r="B846" s="418"/>
      <c r="C846" s="378"/>
      <c r="D846" s="378"/>
      <c r="E846" s="378"/>
      <c r="F846" s="378"/>
      <c r="G846" s="378"/>
      <c r="H846" s="188"/>
      <c r="I846" s="188"/>
      <c r="J846" s="398"/>
      <c r="K846" s="188"/>
    </row>
    <row r="847" spans="1:11">
      <c r="A847" s="188"/>
      <c r="B847" s="418"/>
      <c r="C847" s="378"/>
      <c r="D847" s="378"/>
      <c r="E847" s="378"/>
      <c r="F847" s="378"/>
      <c r="G847" s="378"/>
      <c r="H847" s="188"/>
      <c r="I847" s="188"/>
      <c r="J847" s="398"/>
      <c r="K847" s="188"/>
    </row>
    <row r="848" spans="1:11">
      <c r="A848" s="188"/>
      <c r="B848" s="418"/>
      <c r="C848" s="378"/>
      <c r="D848" s="378"/>
      <c r="E848" s="378"/>
      <c r="F848" s="378"/>
      <c r="G848" s="378"/>
      <c r="H848" s="188"/>
      <c r="I848" s="188"/>
      <c r="J848" s="398"/>
      <c r="K848" s="188"/>
    </row>
    <row r="849" spans="1:11">
      <c r="A849" s="188"/>
      <c r="B849" s="418"/>
      <c r="C849" s="378"/>
      <c r="D849" s="378"/>
      <c r="E849" s="378"/>
      <c r="F849" s="378"/>
      <c r="G849" s="378"/>
      <c r="H849" s="188"/>
      <c r="I849" s="188"/>
      <c r="J849" s="398"/>
      <c r="K849" s="188"/>
    </row>
    <row r="850" spans="1:11">
      <c r="A850" s="188"/>
      <c r="B850" s="418"/>
      <c r="C850" s="378"/>
      <c r="D850" s="378"/>
      <c r="E850" s="378"/>
      <c r="F850" s="378"/>
      <c r="G850" s="378"/>
      <c r="H850" s="188"/>
      <c r="I850" s="188"/>
      <c r="J850" s="398"/>
      <c r="K850" s="188"/>
    </row>
    <row r="851" spans="1:11">
      <c r="A851" s="188"/>
      <c r="B851" s="418"/>
      <c r="C851" s="378"/>
      <c r="D851" s="378"/>
      <c r="E851" s="378"/>
      <c r="F851" s="378"/>
      <c r="G851" s="378"/>
      <c r="H851" s="188"/>
      <c r="I851" s="188"/>
      <c r="J851" s="398"/>
      <c r="K851" s="188"/>
    </row>
    <row r="852" spans="1:11">
      <c r="A852" s="188"/>
      <c r="B852" s="418"/>
      <c r="C852" s="378"/>
      <c r="D852" s="378"/>
      <c r="E852" s="378"/>
      <c r="F852" s="378"/>
      <c r="G852" s="378"/>
      <c r="H852" s="188"/>
      <c r="I852" s="188"/>
      <c r="J852" s="398"/>
      <c r="K852" s="188"/>
    </row>
    <row r="853" spans="1:11">
      <c r="A853" s="188"/>
      <c r="B853" s="418"/>
      <c r="C853" s="378"/>
      <c r="D853" s="378"/>
      <c r="E853" s="378"/>
      <c r="F853" s="378"/>
      <c r="G853" s="378"/>
      <c r="H853" s="188"/>
      <c r="I853" s="188"/>
      <c r="J853" s="398"/>
      <c r="K853" s="188"/>
    </row>
    <row r="854" spans="1:11">
      <c r="A854" s="188"/>
      <c r="B854" s="418"/>
      <c r="C854" s="378"/>
      <c r="D854" s="378"/>
      <c r="E854" s="378"/>
      <c r="F854" s="378"/>
      <c r="G854" s="378"/>
      <c r="H854" s="188"/>
      <c r="I854" s="188"/>
      <c r="J854" s="398"/>
      <c r="K854" s="188"/>
    </row>
    <row r="855" spans="1:11">
      <c r="A855" s="188"/>
      <c r="B855" s="418"/>
      <c r="C855" s="378"/>
      <c r="D855" s="378"/>
      <c r="E855" s="378"/>
      <c r="F855" s="378"/>
      <c r="G855" s="378"/>
      <c r="H855" s="188"/>
      <c r="I855" s="188"/>
      <c r="J855" s="398"/>
      <c r="K855" s="188"/>
    </row>
    <row r="856" spans="1:11">
      <c r="A856" s="188"/>
      <c r="B856" s="418"/>
      <c r="C856" s="378"/>
      <c r="D856" s="378"/>
      <c r="E856" s="378"/>
      <c r="F856" s="378"/>
      <c r="G856" s="378"/>
      <c r="H856" s="188"/>
      <c r="I856" s="188"/>
      <c r="J856" s="398"/>
      <c r="K856" s="188"/>
    </row>
    <row r="857" spans="1:11">
      <c r="A857" s="188"/>
      <c r="B857" s="418"/>
      <c r="C857" s="378"/>
      <c r="D857" s="378"/>
      <c r="E857" s="378"/>
      <c r="F857" s="378"/>
      <c r="G857" s="378"/>
      <c r="H857" s="188"/>
      <c r="I857" s="188"/>
      <c r="J857" s="398"/>
      <c r="K857" s="188"/>
    </row>
    <row r="858" spans="1:11">
      <c r="A858" s="188"/>
      <c r="B858" s="418"/>
      <c r="C858" s="378"/>
      <c r="D858" s="378"/>
      <c r="E858" s="378"/>
      <c r="F858" s="378"/>
      <c r="G858" s="378"/>
      <c r="H858" s="188"/>
      <c r="I858" s="188"/>
      <c r="J858" s="398"/>
      <c r="K858" s="188"/>
    </row>
    <row r="859" spans="1:11">
      <c r="A859" s="188"/>
      <c r="B859" s="418"/>
      <c r="C859" s="378"/>
      <c r="D859" s="378"/>
      <c r="E859" s="378"/>
      <c r="F859" s="378"/>
      <c r="G859" s="378"/>
      <c r="H859" s="188"/>
      <c r="I859" s="188"/>
      <c r="J859" s="398"/>
      <c r="K859" s="188"/>
    </row>
    <row r="860" spans="1:11">
      <c r="A860" s="188"/>
      <c r="B860" s="418"/>
      <c r="C860" s="378"/>
      <c r="D860" s="378"/>
      <c r="E860" s="378"/>
      <c r="F860" s="378"/>
      <c r="G860" s="378"/>
      <c r="H860" s="188"/>
      <c r="I860" s="188"/>
      <c r="J860" s="398"/>
      <c r="K860" s="188"/>
    </row>
    <row r="861" spans="1:11">
      <c r="A861" s="188"/>
      <c r="B861" s="418"/>
      <c r="C861" s="378"/>
      <c r="D861" s="378"/>
      <c r="E861" s="378"/>
      <c r="F861" s="378"/>
      <c r="G861" s="378"/>
      <c r="H861" s="188"/>
      <c r="I861" s="188"/>
      <c r="J861" s="398"/>
      <c r="K861" s="188"/>
    </row>
    <row r="862" spans="1:11">
      <c r="A862" s="188"/>
      <c r="B862" s="418"/>
      <c r="C862" s="378"/>
      <c r="D862" s="378"/>
      <c r="E862" s="378"/>
      <c r="F862" s="378"/>
      <c r="G862" s="378"/>
      <c r="H862" s="188"/>
      <c r="I862" s="188"/>
      <c r="J862" s="398"/>
      <c r="K862" s="188"/>
    </row>
    <row r="863" spans="1:11">
      <c r="A863" s="188"/>
      <c r="B863" s="418"/>
      <c r="C863" s="378"/>
      <c r="D863" s="378"/>
      <c r="E863" s="378"/>
      <c r="F863" s="378"/>
      <c r="G863" s="378"/>
      <c r="H863" s="188"/>
      <c r="I863" s="188"/>
      <c r="J863" s="398"/>
      <c r="K863" s="188"/>
    </row>
    <row r="864" spans="1:11">
      <c r="A864" s="188"/>
      <c r="B864" s="418"/>
      <c r="C864" s="378"/>
      <c r="D864" s="378"/>
      <c r="E864" s="378"/>
      <c r="F864" s="378"/>
      <c r="G864" s="378"/>
      <c r="H864" s="188"/>
      <c r="I864" s="188"/>
      <c r="J864" s="398"/>
      <c r="K864" s="188"/>
    </row>
    <row r="865" spans="1:11">
      <c r="A865" s="188"/>
      <c r="B865" s="418"/>
      <c r="C865" s="378"/>
      <c r="D865" s="378"/>
      <c r="E865" s="378"/>
      <c r="F865" s="378"/>
      <c r="G865" s="378"/>
      <c r="H865" s="188"/>
      <c r="I865" s="188"/>
      <c r="J865" s="398"/>
      <c r="K865" s="188"/>
    </row>
    <row r="866" spans="1:11">
      <c r="A866" s="188"/>
      <c r="B866" s="418"/>
      <c r="C866" s="378"/>
      <c r="D866" s="378"/>
      <c r="E866" s="378"/>
      <c r="F866" s="378"/>
      <c r="G866" s="378"/>
      <c r="H866" s="188"/>
      <c r="I866" s="188"/>
      <c r="J866" s="398"/>
      <c r="K866" s="188"/>
    </row>
    <row r="867" spans="1:11">
      <c r="A867" s="188"/>
      <c r="B867" s="418"/>
      <c r="C867" s="378"/>
      <c r="D867" s="378"/>
      <c r="E867" s="378"/>
      <c r="F867" s="378"/>
      <c r="G867" s="378"/>
      <c r="H867" s="188"/>
      <c r="I867" s="188"/>
      <c r="J867" s="398"/>
      <c r="K867" s="188"/>
    </row>
    <row r="868" spans="1:11">
      <c r="A868" s="188"/>
      <c r="B868" s="418"/>
      <c r="C868" s="378"/>
      <c r="D868" s="378"/>
      <c r="E868" s="378"/>
      <c r="F868" s="378"/>
      <c r="G868" s="378"/>
      <c r="H868" s="188"/>
      <c r="I868" s="188"/>
      <c r="J868" s="398"/>
      <c r="K868" s="188"/>
    </row>
    <row r="869" spans="1:11">
      <c r="A869" s="188"/>
      <c r="B869" s="418"/>
      <c r="C869" s="378"/>
      <c r="D869" s="378"/>
      <c r="E869" s="378"/>
      <c r="F869" s="378"/>
      <c r="G869" s="378"/>
      <c r="H869" s="188"/>
      <c r="I869" s="188"/>
      <c r="J869" s="398"/>
      <c r="K869" s="188"/>
    </row>
    <row r="870" spans="1:11">
      <c r="A870" s="188"/>
      <c r="B870" s="418"/>
      <c r="C870" s="378"/>
      <c r="D870" s="378"/>
      <c r="E870" s="378"/>
      <c r="F870" s="378"/>
      <c r="G870" s="378"/>
      <c r="H870" s="188"/>
      <c r="I870" s="188"/>
      <c r="J870" s="398"/>
      <c r="K870" s="188"/>
    </row>
    <row r="871" spans="1:11">
      <c r="A871" s="188"/>
      <c r="B871" s="418"/>
      <c r="C871" s="378"/>
      <c r="D871" s="378"/>
      <c r="E871" s="378"/>
      <c r="F871" s="378"/>
      <c r="G871" s="378"/>
      <c r="H871" s="188"/>
      <c r="I871" s="188"/>
      <c r="J871" s="398"/>
      <c r="K871" s="188"/>
    </row>
    <row r="872" spans="1:11">
      <c r="A872" s="188"/>
      <c r="B872" s="418"/>
      <c r="C872" s="378"/>
      <c r="D872" s="378"/>
      <c r="E872" s="378"/>
      <c r="F872" s="378"/>
      <c r="G872" s="378"/>
      <c r="H872" s="188"/>
      <c r="I872" s="188"/>
      <c r="J872" s="398"/>
      <c r="K872" s="188"/>
    </row>
    <row r="873" spans="1:11">
      <c r="A873" s="188"/>
      <c r="B873" s="418"/>
      <c r="C873" s="378"/>
      <c r="D873" s="378"/>
      <c r="E873" s="378"/>
      <c r="F873" s="378"/>
      <c r="G873" s="378"/>
      <c r="H873" s="188"/>
      <c r="I873" s="188"/>
      <c r="J873" s="398"/>
      <c r="K873" s="188"/>
    </row>
    <row r="874" spans="1:11">
      <c r="A874" s="188"/>
      <c r="B874" s="418"/>
      <c r="C874" s="378"/>
      <c r="D874" s="378"/>
      <c r="E874" s="378"/>
      <c r="F874" s="378"/>
      <c r="G874" s="378"/>
      <c r="H874" s="188"/>
      <c r="I874" s="188"/>
      <c r="J874" s="398"/>
      <c r="K874" s="188"/>
    </row>
    <row r="875" spans="1:11">
      <c r="A875" s="188"/>
      <c r="B875" s="418"/>
      <c r="C875" s="378"/>
      <c r="D875" s="378"/>
      <c r="E875" s="378"/>
      <c r="F875" s="378"/>
      <c r="G875" s="378"/>
      <c r="H875" s="188"/>
      <c r="I875" s="188"/>
      <c r="J875" s="398"/>
      <c r="K875" s="188"/>
    </row>
    <row r="876" spans="1:11">
      <c r="A876" s="188"/>
      <c r="B876" s="418"/>
      <c r="C876" s="378"/>
      <c r="D876" s="378"/>
      <c r="E876" s="378"/>
      <c r="F876" s="378"/>
      <c r="G876" s="378"/>
      <c r="H876" s="188"/>
      <c r="I876" s="188"/>
      <c r="J876" s="398"/>
      <c r="K876" s="188"/>
    </row>
    <row r="877" spans="1:11">
      <c r="A877" s="188"/>
      <c r="B877" s="418"/>
      <c r="C877" s="378"/>
      <c r="D877" s="378"/>
      <c r="E877" s="378"/>
      <c r="F877" s="378"/>
      <c r="G877" s="378"/>
      <c r="H877" s="188"/>
      <c r="I877" s="188"/>
      <c r="J877" s="398"/>
      <c r="K877" s="188"/>
    </row>
    <row r="878" spans="1:11">
      <c r="A878" s="188"/>
      <c r="B878" s="418"/>
      <c r="C878" s="378"/>
      <c r="D878" s="378"/>
      <c r="E878" s="378"/>
      <c r="F878" s="378"/>
      <c r="G878" s="378"/>
      <c r="H878" s="188"/>
      <c r="I878" s="188"/>
      <c r="J878" s="398"/>
      <c r="K878" s="188"/>
    </row>
    <row r="879" spans="1:11">
      <c r="A879" s="188"/>
      <c r="B879" s="418"/>
      <c r="C879" s="378"/>
      <c r="D879" s="378"/>
      <c r="E879" s="378"/>
      <c r="F879" s="378"/>
      <c r="G879" s="378"/>
      <c r="H879" s="188"/>
      <c r="I879" s="188"/>
      <c r="J879" s="398"/>
      <c r="K879" s="188"/>
    </row>
    <row r="880" spans="1:11">
      <c r="A880" s="188"/>
      <c r="B880" s="418"/>
      <c r="C880" s="378"/>
      <c r="D880" s="378"/>
      <c r="E880" s="378"/>
      <c r="F880" s="378"/>
      <c r="G880" s="378"/>
      <c r="H880" s="188"/>
      <c r="I880" s="188"/>
      <c r="J880" s="398"/>
      <c r="K880" s="188"/>
    </row>
    <row r="881" spans="1:11">
      <c r="A881" s="188"/>
      <c r="B881" s="418"/>
      <c r="C881" s="378"/>
      <c r="D881" s="378"/>
      <c r="E881" s="378"/>
      <c r="F881" s="378"/>
      <c r="G881" s="378"/>
      <c r="H881" s="188"/>
      <c r="I881" s="188"/>
      <c r="J881" s="398"/>
      <c r="K881" s="188"/>
    </row>
    <row r="882" spans="1:11">
      <c r="A882" s="188"/>
      <c r="B882" s="418"/>
      <c r="C882" s="378"/>
      <c r="D882" s="378"/>
      <c r="E882" s="378"/>
      <c r="F882" s="378"/>
      <c r="G882" s="378"/>
      <c r="H882" s="188"/>
      <c r="I882" s="188"/>
      <c r="J882" s="398"/>
      <c r="K882" s="188"/>
    </row>
    <row r="883" spans="1:11">
      <c r="A883" s="188"/>
      <c r="B883" s="418"/>
      <c r="C883" s="378"/>
      <c r="D883" s="378"/>
      <c r="E883" s="378"/>
      <c r="F883" s="378"/>
      <c r="G883" s="378"/>
      <c r="H883" s="188"/>
      <c r="I883" s="188"/>
      <c r="J883" s="398"/>
      <c r="K883" s="188"/>
    </row>
    <row r="884" spans="1:11">
      <c r="A884" s="188"/>
      <c r="B884" s="418"/>
      <c r="C884" s="378"/>
      <c r="D884" s="378"/>
      <c r="E884" s="378"/>
      <c r="F884" s="378"/>
      <c r="G884" s="378"/>
      <c r="H884" s="188"/>
      <c r="I884" s="188"/>
      <c r="J884" s="398"/>
      <c r="K884" s="188"/>
    </row>
    <row r="885" spans="1:11">
      <c r="A885" s="188"/>
      <c r="B885" s="418"/>
      <c r="C885" s="378"/>
      <c r="D885" s="378"/>
      <c r="E885" s="378"/>
      <c r="F885" s="378"/>
      <c r="G885" s="378"/>
      <c r="H885" s="188"/>
      <c r="I885" s="188"/>
      <c r="J885" s="398"/>
      <c r="K885" s="188"/>
    </row>
    <row r="886" spans="1:11">
      <c r="A886" s="188"/>
      <c r="B886" s="418"/>
      <c r="C886" s="378"/>
      <c r="D886" s="378"/>
      <c r="E886" s="378"/>
      <c r="F886" s="378"/>
      <c r="G886" s="378"/>
      <c r="H886" s="188"/>
      <c r="I886" s="188"/>
      <c r="J886" s="398"/>
      <c r="K886" s="188"/>
    </row>
    <row r="887" spans="1:11">
      <c r="A887" s="188"/>
      <c r="B887" s="418"/>
      <c r="C887" s="378"/>
      <c r="D887" s="378"/>
      <c r="E887" s="378"/>
      <c r="F887" s="378"/>
      <c r="G887" s="378"/>
      <c r="H887" s="188"/>
      <c r="I887" s="188"/>
      <c r="J887" s="398"/>
      <c r="K887" s="188"/>
    </row>
    <row r="888" spans="1:11">
      <c r="A888" s="188"/>
      <c r="B888" s="418"/>
      <c r="C888" s="378"/>
      <c r="D888" s="378"/>
      <c r="E888" s="378"/>
      <c r="F888" s="378"/>
      <c r="G888" s="378"/>
      <c r="H888" s="188"/>
      <c r="I888" s="188"/>
      <c r="J888" s="398"/>
      <c r="K888" s="188"/>
    </row>
    <row r="889" spans="1:11">
      <c r="A889" s="188"/>
      <c r="B889" s="418"/>
      <c r="C889" s="378"/>
      <c r="D889" s="378"/>
      <c r="E889" s="378"/>
      <c r="F889" s="378"/>
      <c r="G889" s="378"/>
      <c r="H889" s="188"/>
      <c r="I889" s="188"/>
      <c r="J889" s="398"/>
      <c r="K889" s="188"/>
    </row>
    <row r="890" spans="1:11">
      <c r="A890" s="188"/>
      <c r="B890" s="418"/>
      <c r="C890" s="378"/>
      <c r="D890" s="378"/>
      <c r="E890" s="378"/>
      <c r="F890" s="378"/>
      <c r="G890" s="378"/>
      <c r="H890" s="188"/>
      <c r="I890" s="188"/>
      <c r="J890" s="398"/>
      <c r="K890" s="188"/>
    </row>
    <row r="891" spans="1:11">
      <c r="A891" s="188"/>
      <c r="B891" s="418"/>
      <c r="C891" s="378"/>
      <c r="D891" s="378"/>
      <c r="E891" s="378"/>
      <c r="F891" s="378"/>
      <c r="G891" s="378"/>
      <c r="H891" s="188"/>
      <c r="I891" s="188"/>
      <c r="J891" s="398"/>
      <c r="K891" s="188"/>
    </row>
    <row r="892" spans="1:11">
      <c r="A892" s="188"/>
      <c r="B892" s="418"/>
      <c r="C892" s="378"/>
      <c r="D892" s="378"/>
      <c r="E892" s="378"/>
      <c r="F892" s="378"/>
      <c r="G892" s="378"/>
      <c r="H892" s="188"/>
      <c r="I892" s="188"/>
      <c r="J892" s="398"/>
      <c r="K892" s="188"/>
    </row>
    <row r="893" spans="1:11">
      <c r="A893" s="188"/>
      <c r="B893" s="418"/>
      <c r="C893" s="378"/>
      <c r="D893" s="378"/>
      <c r="E893" s="378"/>
      <c r="F893" s="378"/>
      <c r="G893" s="378"/>
      <c r="H893" s="188"/>
      <c r="I893" s="188"/>
      <c r="J893" s="398"/>
      <c r="K893" s="188"/>
    </row>
    <row r="894" spans="1:11">
      <c r="A894" s="188"/>
      <c r="B894" s="418"/>
      <c r="C894" s="378"/>
      <c r="D894" s="378"/>
      <c r="E894" s="378"/>
      <c r="F894" s="378"/>
      <c r="G894" s="378"/>
      <c r="H894" s="188"/>
      <c r="I894" s="188"/>
      <c r="J894" s="398"/>
      <c r="K894" s="188"/>
    </row>
    <row r="895" spans="1:11">
      <c r="A895" s="188"/>
      <c r="B895" s="418"/>
      <c r="C895" s="378"/>
      <c r="D895" s="378"/>
      <c r="E895" s="378"/>
      <c r="F895" s="378"/>
      <c r="G895" s="378"/>
      <c r="H895" s="188"/>
      <c r="I895" s="188"/>
      <c r="J895" s="398"/>
      <c r="K895" s="188"/>
    </row>
    <row r="896" spans="1:11">
      <c r="A896" s="188"/>
      <c r="B896" s="418"/>
      <c r="C896" s="378"/>
      <c r="D896" s="378"/>
      <c r="E896" s="378"/>
      <c r="F896" s="378"/>
      <c r="G896" s="378"/>
      <c r="H896" s="188"/>
      <c r="I896" s="188"/>
      <c r="J896" s="398"/>
      <c r="K896" s="188"/>
    </row>
    <row r="897" spans="1:11">
      <c r="A897" s="188"/>
      <c r="B897" s="418"/>
      <c r="C897" s="378"/>
      <c r="D897" s="378"/>
      <c r="E897" s="378"/>
      <c r="F897" s="378"/>
      <c r="G897" s="378"/>
      <c r="H897" s="188"/>
      <c r="I897" s="188"/>
      <c r="J897" s="398"/>
      <c r="K897" s="188"/>
    </row>
    <row r="898" spans="1:11">
      <c r="A898" s="188"/>
      <c r="B898" s="418"/>
      <c r="C898" s="378"/>
      <c r="D898" s="378"/>
      <c r="E898" s="378"/>
      <c r="F898" s="378"/>
      <c r="G898" s="378"/>
      <c r="H898" s="188"/>
      <c r="I898" s="188"/>
      <c r="J898" s="398"/>
      <c r="K898" s="188"/>
    </row>
    <row r="899" spans="1:11">
      <c r="A899" s="188"/>
      <c r="B899" s="418"/>
      <c r="C899" s="378"/>
      <c r="D899" s="378"/>
      <c r="E899" s="378"/>
      <c r="F899" s="378"/>
      <c r="G899" s="378"/>
      <c r="H899" s="188"/>
      <c r="I899" s="188"/>
      <c r="J899" s="398"/>
      <c r="K899" s="188"/>
    </row>
    <row r="900" spans="1:11">
      <c r="A900" s="188"/>
      <c r="B900" s="418"/>
      <c r="C900" s="378"/>
      <c r="D900" s="378"/>
      <c r="E900" s="378"/>
      <c r="F900" s="378"/>
      <c r="G900" s="378"/>
      <c r="H900" s="188"/>
      <c r="I900" s="188"/>
      <c r="J900" s="398"/>
      <c r="K900" s="188"/>
    </row>
    <row r="901" spans="1:11">
      <c r="A901" s="188"/>
      <c r="B901" s="418"/>
      <c r="C901" s="378"/>
      <c r="D901" s="378"/>
      <c r="E901" s="378"/>
      <c r="F901" s="378"/>
      <c r="G901" s="378"/>
      <c r="H901" s="188"/>
      <c r="I901" s="188"/>
      <c r="J901" s="398"/>
      <c r="K901" s="188"/>
    </row>
    <row r="902" spans="1:11">
      <c r="A902" s="188"/>
      <c r="B902" s="418"/>
      <c r="C902" s="378"/>
      <c r="D902" s="378"/>
      <c r="E902" s="378"/>
      <c r="F902" s="378"/>
      <c r="G902" s="378"/>
      <c r="H902" s="188"/>
      <c r="I902" s="188"/>
      <c r="J902" s="398"/>
      <c r="K902" s="188"/>
    </row>
    <row r="903" spans="1:11">
      <c r="A903" s="188"/>
      <c r="B903" s="418"/>
      <c r="C903" s="378"/>
      <c r="D903" s="378"/>
      <c r="E903" s="378"/>
      <c r="F903" s="378"/>
      <c r="G903" s="378"/>
      <c r="H903" s="188"/>
      <c r="I903" s="188"/>
      <c r="J903" s="398"/>
      <c r="K903" s="188"/>
    </row>
    <row r="904" spans="1:11">
      <c r="A904" s="188"/>
      <c r="B904" s="418"/>
      <c r="C904" s="378"/>
      <c r="D904" s="378"/>
      <c r="E904" s="378"/>
      <c r="F904" s="378"/>
      <c r="G904" s="378"/>
      <c r="H904" s="188"/>
      <c r="I904" s="188"/>
      <c r="J904" s="398"/>
      <c r="K904" s="188"/>
    </row>
    <row r="905" spans="1:11">
      <c r="A905" s="188"/>
      <c r="B905" s="418"/>
      <c r="C905" s="378"/>
      <c r="D905" s="378"/>
      <c r="E905" s="378"/>
      <c r="F905" s="378"/>
      <c r="G905" s="378"/>
      <c r="H905" s="188"/>
      <c r="I905" s="188"/>
      <c r="J905" s="398"/>
      <c r="K905" s="188"/>
    </row>
    <row r="906" spans="1:11">
      <c r="A906" s="188"/>
      <c r="B906" s="418"/>
      <c r="C906" s="378"/>
      <c r="D906" s="378"/>
      <c r="E906" s="378"/>
      <c r="F906" s="378"/>
      <c r="G906" s="378"/>
      <c r="H906" s="188"/>
      <c r="I906" s="188"/>
      <c r="J906" s="398"/>
      <c r="K906" s="188"/>
    </row>
    <row r="907" spans="1:11">
      <c r="A907" s="188"/>
      <c r="B907" s="418"/>
      <c r="C907" s="378"/>
      <c r="D907" s="378"/>
      <c r="E907" s="378"/>
      <c r="F907" s="378"/>
      <c r="G907" s="378"/>
      <c r="H907" s="188"/>
      <c r="I907" s="188"/>
      <c r="J907" s="398"/>
      <c r="K907" s="188"/>
    </row>
    <row r="908" spans="1:11">
      <c r="A908" s="188"/>
      <c r="B908" s="418"/>
      <c r="C908" s="378"/>
      <c r="D908" s="378"/>
      <c r="E908" s="378"/>
      <c r="F908" s="378"/>
      <c r="G908" s="378"/>
      <c r="H908" s="188"/>
      <c r="I908" s="188"/>
      <c r="J908" s="398"/>
      <c r="K908" s="188"/>
    </row>
    <row r="909" spans="1:11">
      <c r="A909" s="188"/>
      <c r="B909" s="418"/>
      <c r="C909" s="378"/>
      <c r="D909" s="378"/>
      <c r="E909" s="378"/>
      <c r="F909" s="378"/>
      <c r="G909" s="378"/>
      <c r="H909" s="188"/>
      <c r="I909" s="188"/>
      <c r="J909" s="398"/>
      <c r="K909" s="188"/>
    </row>
    <row r="910" spans="1:11">
      <c r="A910" s="188"/>
      <c r="B910" s="418"/>
      <c r="C910" s="378"/>
      <c r="D910" s="378"/>
      <c r="E910" s="378"/>
      <c r="F910" s="378"/>
      <c r="G910" s="378"/>
      <c r="H910" s="188"/>
      <c r="I910" s="188"/>
      <c r="J910" s="398"/>
      <c r="K910" s="188"/>
    </row>
    <row r="911" spans="1:11">
      <c r="A911" s="188"/>
      <c r="B911" s="418"/>
      <c r="C911" s="378"/>
      <c r="D911" s="378"/>
      <c r="E911" s="378"/>
      <c r="F911" s="378"/>
      <c r="G911" s="378"/>
      <c r="H911" s="188"/>
      <c r="I911" s="188"/>
      <c r="J911" s="398"/>
      <c r="K911" s="188"/>
    </row>
    <row r="912" spans="1:11">
      <c r="A912" s="188"/>
      <c r="B912" s="418"/>
      <c r="C912" s="378"/>
      <c r="D912" s="378"/>
      <c r="E912" s="378"/>
      <c r="F912" s="378"/>
      <c r="G912" s="378"/>
      <c r="H912" s="188"/>
      <c r="I912" s="188"/>
      <c r="J912" s="398"/>
      <c r="K912" s="188"/>
    </row>
    <row r="913" spans="1:11">
      <c r="A913" s="188"/>
      <c r="B913" s="418"/>
      <c r="C913" s="378"/>
      <c r="D913" s="378"/>
      <c r="E913" s="378"/>
      <c r="F913" s="378"/>
      <c r="G913" s="378"/>
      <c r="H913" s="188"/>
      <c r="I913" s="188"/>
      <c r="J913" s="398"/>
      <c r="K913" s="188"/>
    </row>
    <row r="914" spans="1:11">
      <c r="A914" s="188"/>
      <c r="B914" s="418"/>
      <c r="C914" s="378"/>
      <c r="D914" s="378"/>
      <c r="E914" s="378"/>
      <c r="F914" s="378"/>
      <c r="G914" s="378"/>
      <c r="H914" s="188"/>
      <c r="I914" s="188"/>
      <c r="J914" s="398"/>
      <c r="K914" s="188"/>
    </row>
    <row r="915" spans="1:11">
      <c r="A915" s="188"/>
      <c r="B915" s="418"/>
      <c r="C915" s="378"/>
      <c r="D915" s="378"/>
      <c r="E915" s="378"/>
      <c r="F915" s="378"/>
      <c r="G915" s="378"/>
      <c r="H915" s="188"/>
      <c r="I915" s="188"/>
      <c r="J915" s="398"/>
      <c r="K915" s="188"/>
    </row>
    <row r="916" spans="1:11">
      <c r="A916" s="188"/>
      <c r="B916" s="418"/>
      <c r="C916" s="378"/>
      <c r="D916" s="378"/>
      <c r="E916" s="378"/>
      <c r="F916" s="378"/>
      <c r="G916" s="378"/>
      <c r="H916" s="188"/>
      <c r="I916" s="188"/>
      <c r="J916" s="398"/>
      <c r="K916" s="188"/>
    </row>
    <row r="917" spans="1:11">
      <c r="A917" s="188"/>
      <c r="B917" s="418"/>
      <c r="C917" s="378"/>
      <c r="D917" s="378"/>
      <c r="E917" s="378"/>
      <c r="F917" s="378"/>
      <c r="G917" s="378"/>
      <c r="H917" s="188"/>
      <c r="I917" s="188"/>
      <c r="J917" s="398"/>
      <c r="K917" s="188"/>
    </row>
    <row r="918" spans="1:11">
      <c r="A918" s="188"/>
      <c r="B918" s="418"/>
      <c r="C918" s="378"/>
      <c r="D918" s="378"/>
      <c r="E918" s="378"/>
      <c r="F918" s="378"/>
      <c r="G918" s="378"/>
      <c r="H918" s="188"/>
      <c r="I918" s="188"/>
      <c r="J918" s="398"/>
      <c r="K918" s="188"/>
    </row>
    <row r="919" spans="1:11">
      <c r="A919" s="188"/>
      <c r="B919" s="418"/>
      <c r="C919" s="378"/>
      <c r="D919" s="378"/>
      <c r="E919" s="378"/>
      <c r="F919" s="378"/>
      <c r="G919" s="378"/>
      <c r="H919" s="188"/>
      <c r="I919" s="188"/>
      <c r="J919" s="398"/>
      <c r="K919" s="188"/>
    </row>
    <row r="920" spans="1:11">
      <c r="A920" s="188"/>
      <c r="B920" s="418"/>
      <c r="C920" s="378"/>
      <c r="D920" s="378"/>
      <c r="E920" s="378"/>
      <c r="F920" s="378"/>
      <c r="G920" s="378"/>
      <c r="H920" s="188"/>
      <c r="I920" s="188"/>
      <c r="J920" s="398"/>
      <c r="K920" s="188"/>
    </row>
    <row r="921" spans="1:11">
      <c r="A921" s="188"/>
      <c r="B921" s="418"/>
      <c r="C921" s="378"/>
      <c r="D921" s="378"/>
      <c r="E921" s="378"/>
      <c r="F921" s="378"/>
      <c r="G921" s="378"/>
      <c r="H921" s="188"/>
      <c r="I921" s="188"/>
      <c r="J921" s="398"/>
      <c r="K921" s="188"/>
    </row>
    <row r="922" spans="1:11">
      <c r="A922" s="188"/>
      <c r="B922" s="418"/>
      <c r="C922" s="378"/>
      <c r="D922" s="378"/>
      <c r="E922" s="378"/>
      <c r="F922" s="378"/>
      <c r="G922" s="378"/>
      <c r="H922" s="188"/>
      <c r="I922" s="188"/>
      <c r="J922" s="398"/>
      <c r="K922" s="188"/>
    </row>
    <row r="923" spans="1:11">
      <c r="A923" s="188"/>
      <c r="B923" s="418"/>
      <c r="C923" s="378"/>
      <c r="D923" s="378"/>
      <c r="E923" s="378"/>
      <c r="F923" s="378"/>
      <c r="G923" s="378"/>
      <c r="H923" s="188"/>
      <c r="I923" s="188"/>
      <c r="J923" s="398"/>
      <c r="K923" s="188"/>
    </row>
    <row r="924" spans="1:11">
      <c r="A924" s="188"/>
      <c r="B924" s="418"/>
      <c r="C924" s="378"/>
      <c r="D924" s="378"/>
      <c r="E924" s="378"/>
      <c r="F924" s="378"/>
      <c r="G924" s="378"/>
      <c r="H924" s="188"/>
      <c r="I924" s="188"/>
      <c r="J924" s="398"/>
      <c r="K924" s="188"/>
    </row>
    <row r="925" spans="1:11">
      <c r="A925" s="188"/>
      <c r="B925" s="418"/>
      <c r="C925" s="378"/>
      <c r="D925" s="378"/>
      <c r="E925" s="378"/>
      <c r="F925" s="378"/>
      <c r="G925" s="378"/>
      <c r="H925" s="188"/>
      <c r="I925" s="188"/>
      <c r="J925" s="398"/>
      <c r="K925" s="188"/>
    </row>
    <row r="926" spans="1:11">
      <c r="A926" s="188"/>
      <c r="B926" s="418"/>
      <c r="C926" s="378"/>
      <c r="D926" s="378"/>
      <c r="E926" s="378"/>
      <c r="F926" s="378"/>
      <c r="G926" s="378"/>
      <c r="H926" s="188"/>
      <c r="I926" s="188"/>
      <c r="J926" s="398"/>
      <c r="K926" s="188"/>
    </row>
    <row r="927" spans="1:11">
      <c r="A927" s="188"/>
      <c r="B927" s="418"/>
      <c r="C927" s="378"/>
      <c r="D927" s="378"/>
      <c r="E927" s="378"/>
      <c r="F927" s="378"/>
      <c r="G927" s="378"/>
      <c r="H927" s="188"/>
      <c r="I927" s="188"/>
      <c r="J927" s="398"/>
      <c r="K927" s="188"/>
    </row>
    <row r="928" spans="1:11">
      <c r="A928" s="188"/>
      <c r="B928" s="418"/>
      <c r="C928" s="378"/>
      <c r="D928" s="378"/>
      <c r="E928" s="378"/>
      <c r="F928" s="378"/>
      <c r="G928" s="378"/>
      <c r="H928" s="188"/>
      <c r="I928" s="188"/>
      <c r="J928" s="398"/>
      <c r="K928" s="188"/>
    </row>
    <row r="929" spans="1:11">
      <c r="A929" s="188"/>
      <c r="B929" s="418"/>
      <c r="C929" s="378"/>
      <c r="D929" s="378"/>
      <c r="E929" s="378"/>
      <c r="F929" s="378"/>
      <c r="G929" s="378"/>
      <c r="H929" s="188"/>
      <c r="I929" s="188"/>
      <c r="J929" s="398"/>
      <c r="K929" s="188"/>
    </row>
    <row r="930" spans="1:11">
      <c r="A930" s="188"/>
      <c r="B930" s="418"/>
      <c r="C930" s="378"/>
      <c r="D930" s="378"/>
      <c r="E930" s="378"/>
      <c r="F930" s="378"/>
      <c r="G930" s="378"/>
      <c r="H930" s="188"/>
      <c r="I930" s="188"/>
      <c r="J930" s="398"/>
      <c r="K930" s="188"/>
    </row>
    <row r="931" spans="1:11">
      <c r="A931" s="188"/>
      <c r="B931" s="418"/>
      <c r="C931" s="378"/>
      <c r="D931" s="378"/>
      <c r="E931" s="378"/>
      <c r="F931" s="378"/>
      <c r="G931" s="378"/>
      <c r="H931" s="188"/>
      <c r="I931" s="188"/>
      <c r="J931" s="398"/>
      <c r="K931" s="188"/>
    </row>
    <row r="932" spans="1:11">
      <c r="A932" s="188"/>
      <c r="B932" s="418"/>
      <c r="C932" s="378"/>
      <c r="D932" s="378"/>
      <c r="E932" s="378"/>
      <c r="F932" s="378"/>
      <c r="G932" s="378"/>
      <c r="H932" s="188"/>
      <c r="I932" s="188"/>
      <c r="J932" s="398"/>
      <c r="K932" s="188"/>
    </row>
    <row r="933" spans="1:11">
      <c r="A933" s="188"/>
      <c r="B933" s="418"/>
      <c r="C933" s="378"/>
      <c r="D933" s="378"/>
      <c r="E933" s="378"/>
      <c r="F933" s="378"/>
      <c r="G933" s="378"/>
      <c r="H933" s="188"/>
      <c r="I933" s="188"/>
      <c r="J933" s="398"/>
      <c r="K933" s="188"/>
    </row>
    <row r="934" spans="1:11">
      <c r="A934" s="188"/>
      <c r="B934" s="418"/>
      <c r="C934" s="378"/>
      <c r="D934" s="378"/>
      <c r="E934" s="378"/>
      <c r="F934" s="378"/>
      <c r="G934" s="378"/>
      <c r="H934" s="188"/>
      <c r="I934" s="188"/>
      <c r="J934" s="398"/>
      <c r="K934" s="188"/>
    </row>
    <row r="935" spans="1:11">
      <c r="A935" s="188"/>
      <c r="B935" s="418"/>
      <c r="C935" s="378"/>
      <c r="D935" s="378"/>
      <c r="E935" s="378"/>
      <c r="F935" s="378"/>
      <c r="G935" s="378"/>
      <c r="H935" s="188"/>
      <c r="I935" s="188"/>
      <c r="J935" s="398"/>
      <c r="K935" s="188"/>
    </row>
    <row r="936" spans="1:11">
      <c r="A936" s="188"/>
      <c r="B936" s="418"/>
      <c r="C936" s="378"/>
      <c r="D936" s="378"/>
      <c r="E936" s="378"/>
      <c r="F936" s="378"/>
      <c r="G936" s="378"/>
      <c r="H936" s="188"/>
      <c r="I936" s="188"/>
      <c r="J936" s="398"/>
      <c r="K936" s="188"/>
    </row>
    <row r="937" spans="1:11">
      <c r="A937" s="188"/>
      <c r="B937" s="418"/>
      <c r="C937" s="378"/>
      <c r="D937" s="378"/>
      <c r="E937" s="378"/>
      <c r="F937" s="378"/>
      <c r="G937" s="378"/>
      <c r="H937" s="188"/>
      <c r="I937" s="188"/>
      <c r="J937" s="398"/>
      <c r="K937" s="188"/>
    </row>
    <row r="938" spans="1:11">
      <c r="A938" s="188"/>
      <c r="B938" s="418"/>
      <c r="C938" s="378"/>
      <c r="D938" s="378"/>
      <c r="E938" s="378"/>
      <c r="F938" s="378"/>
      <c r="G938" s="378"/>
      <c r="H938" s="188"/>
      <c r="I938" s="188"/>
      <c r="J938" s="398"/>
      <c r="K938" s="188"/>
    </row>
    <row r="939" spans="1:11">
      <c r="A939" s="188"/>
      <c r="B939" s="418"/>
      <c r="C939" s="378"/>
      <c r="D939" s="378"/>
      <c r="E939" s="378"/>
      <c r="F939" s="378"/>
      <c r="G939" s="378"/>
      <c r="H939" s="188"/>
      <c r="I939" s="188"/>
      <c r="J939" s="398"/>
      <c r="K939" s="188"/>
    </row>
    <row r="940" spans="1:11">
      <c r="A940" s="188"/>
      <c r="B940" s="418"/>
      <c r="C940" s="378"/>
      <c r="D940" s="378"/>
      <c r="E940" s="378"/>
      <c r="F940" s="378"/>
      <c r="G940" s="378"/>
      <c r="H940" s="188"/>
      <c r="I940" s="188"/>
      <c r="J940" s="398"/>
      <c r="K940" s="188"/>
    </row>
    <row r="941" spans="1:11">
      <c r="A941" s="188"/>
      <c r="B941" s="418"/>
      <c r="C941" s="378"/>
      <c r="D941" s="378"/>
      <c r="E941" s="378"/>
      <c r="F941" s="378"/>
      <c r="G941" s="378"/>
      <c r="H941" s="188"/>
      <c r="I941" s="188"/>
      <c r="J941" s="398"/>
      <c r="K941" s="188"/>
    </row>
    <row r="942" spans="1:11">
      <c r="A942" s="188"/>
      <c r="B942" s="418"/>
      <c r="C942" s="378"/>
      <c r="D942" s="378"/>
      <c r="E942" s="378"/>
      <c r="F942" s="378"/>
      <c r="G942" s="378"/>
      <c r="H942" s="188"/>
      <c r="I942" s="188"/>
      <c r="J942" s="398"/>
      <c r="K942" s="188"/>
    </row>
    <row r="943" spans="1:11">
      <c r="A943" s="188"/>
      <c r="B943" s="418"/>
      <c r="C943" s="378"/>
      <c r="D943" s="378"/>
      <c r="E943" s="378"/>
      <c r="F943" s="378"/>
      <c r="G943" s="378"/>
      <c r="H943" s="188"/>
      <c r="I943" s="188"/>
      <c r="J943" s="398"/>
      <c r="K943" s="188"/>
    </row>
    <row r="944" spans="1:11">
      <c r="A944" s="188"/>
      <c r="B944" s="418"/>
      <c r="C944" s="378"/>
      <c r="D944" s="378"/>
      <c r="E944" s="378"/>
      <c r="F944" s="378"/>
      <c r="G944" s="378"/>
      <c r="H944" s="188"/>
      <c r="I944" s="188"/>
      <c r="J944" s="398"/>
      <c r="K944" s="188"/>
    </row>
    <row r="945" spans="1:11">
      <c r="A945" s="188"/>
      <c r="B945" s="418"/>
      <c r="C945" s="378"/>
      <c r="D945" s="378"/>
      <c r="E945" s="378"/>
      <c r="F945" s="378"/>
      <c r="G945" s="378"/>
      <c r="H945" s="188"/>
      <c r="I945" s="188"/>
      <c r="J945" s="398"/>
      <c r="K945" s="188"/>
    </row>
    <row r="946" spans="1:11">
      <c r="A946" s="188"/>
      <c r="B946" s="418"/>
      <c r="C946" s="378"/>
      <c r="D946" s="378"/>
      <c r="E946" s="378"/>
      <c r="F946" s="378"/>
      <c r="G946" s="378"/>
      <c r="H946" s="188"/>
      <c r="I946" s="188"/>
      <c r="J946" s="398"/>
      <c r="K946" s="188"/>
    </row>
    <row r="947" spans="1:11">
      <c r="A947" s="188"/>
      <c r="B947" s="418"/>
      <c r="C947" s="378"/>
      <c r="D947" s="378"/>
      <c r="E947" s="378"/>
      <c r="F947" s="378"/>
      <c r="G947" s="378"/>
      <c r="H947" s="188"/>
      <c r="I947" s="188"/>
      <c r="J947" s="398"/>
      <c r="K947" s="188"/>
    </row>
    <row r="948" spans="1:11">
      <c r="A948" s="188"/>
      <c r="B948" s="418"/>
      <c r="C948" s="378"/>
      <c r="D948" s="378"/>
      <c r="E948" s="378"/>
      <c r="F948" s="378"/>
      <c r="G948" s="378"/>
      <c r="H948" s="188"/>
      <c r="I948" s="188"/>
      <c r="J948" s="398"/>
      <c r="K948" s="188"/>
    </row>
    <row r="949" spans="1:11">
      <c r="A949" s="188"/>
      <c r="B949" s="418"/>
      <c r="C949" s="378"/>
      <c r="D949" s="378"/>
      <c r="E949" s="378"/>
      <c r="F949" s="378"/>
      <c r="G949" s="378"/>
      <c r="H949" s="188"/>
      <c r="I949" s="188"/>
      <c r="J949" s="398"/>
      <c r="K949" s="188"/>
    </row>
    <row r="950" spans="1:11">
      <c r="A950" s="188"/>
      <c r="B950" s="418"/>
      <c r="C950" s="378"/>
      <c r="D950" s="378"/>
      <c r="E950" s="378"/>
      <c r="F950" s="378"/>
      <c r="G950" s="378"/>
      <c r="H950" s="188"/>
      <c r="I950" s="188"/>
      <c r="J950" s="398"/>
      <c r="K950" s="188"/>
    </row>
    <row r="951" spans="1:11">
      <c r="A951" s="188"/>
      <c r="B951" s="418"/>
      <c r="C951" s="378"/>
      <c r="D951" s="378"/>
      <c r="E951" s="378"/>
      <c r="F951" s="378"/>
      <c r="G951" s="378"/>
      <c r="H951" s="188"/>
      <c r="I951" s="188"/>
      <c r="J951" s="398"/>
      <c r="K951" s="188"/>
    </row>
    <row r="952" spans="1:11">
      <c r="A952" s="188"/>
      <c r="B952" s="418"/>
      <c r="C952" s="378"/>
      <c r="D952" s="378"/>
      <c r="E952" s="378"/>
      <c r="F952" s="378"/>
      <c r="G952" s="378"/>
      <c r="H952" s="188"/>
      <c r="I952" s="188"/>
      <c r="J952" s="398"/>
      <c r="K952" s="188"/>
    </row>
    <row r="953" spans="1:11">
      <c r="A953" s="188"/>
      <c r="B953" s="418"/>
      <c r="C953" s="378"/>
      <c r="D953" s="378"/>
      <c r="E953" s="378"/>
      <c r="F953" s="378"/>
      <c r="G953" s="378"/>
      <c r="H953" s="188"/>
      <c r="I953" s="188"/>
      <c r="J953" s="398"/>
      <c r="K953" s="188"/>
    </row>
    <row r="954" spans="1:11">
      <c r="A954" s="188"/>
      <c r="B954" s="418"/>
      <c r="C954" s="378"/>
      <c r="D954" s="378"/>
      <c r="E954" s="378"/>
      <c r="F954" s="378"/>
      <c r="G954" s="378"/>
      <c r="H954" s="188"/>
      <c r="I954" s="188"/>
      <c r="J954" s="398"/>
      <c r="K954" s="188"/>
    </row>
    <row r="955" spans="1:11">
      <c r="A955" s="188"/>
      <c r="B955" s="418"/>
      <c r="C955" s="378"/>
      <c r="D955" s="378"/>
      <c r="E955" s="378"/>
      <c r="F955" s="378"/>
      <c r="G955" s="378"/>
      <c r="H955" s="188"/>
      <c r="I955" s="188"/>
      <c r="J955" s="398"/>
      <c r="K955" s="188"/>
    </row>
    <row r="956" spans="1:11">
      <c r="A956" s="188"/>
      <c r="B956" s="418"/>
      <c r="C956" s="378"/>
      <c r="D956" s="378"/>
      <c r="E956" s="378"/>
      <c r="F956" s="378"/>
      <c r="G956" s="378"/>
      <c r="H956" s="188"/>
      <c r="I956" s="188"/>
      <c r="J956" s="398"/>
      <c r="K956" s="188"/>
    </row>
    <row r="957" spans="1:11">
      <c r="A957" s="188"/>
      <c r="B957" s="418"/>
      <c r="C957" s="378"/>
      <c r="D957" s="378"/>
      <c r="E957" s="378"/>
      <c r="F957" s="378"/>
      <c r="G957" s="378"/>
      <c r="H957" s="188"/>
      <c r="I957" s="188"/>
      <c r="J957" s="398"/>
      <c r="K957" s="188"/>
    </row>
    <row r="958" spans="1:11">
      <c r="A958" s="188"/>
      <c r="B958" s="418"/>
      <c r="C958" s="378"/>
      <c r="D958" s="378"/>
      <c r="E958" s="378"/>
      <c r="F958" s="378"/>
      <c r="G958" s="378"/>
      <c r="H958" s="188"/>
      <c r="I958" s="188"/>
      <c r="J958" s="398"/>
      <c r="K958" s="188"/>
    </row>
    <row r="959" spans="1:11">
      <c r="A959" s="188"/>
      <c r="B959" s="418"/>
      <c r="C959" s="378"/>
      <c r="D959" s="378"/>
      <c r="E959" s="378"/>
      <c r="F959" s="378"/>
      <c r="G959" s="378"/>
      <c r="H959" s="188"/>
      <c r="I959" s="188"/>
      <c r="J959" s="398"/>
      <c r="K959" s="188"/>
    </row>
    <row r="960" spans="1:11">
      <c r="A960" s="188"/>
      <c r="B960" s="418"/>
      <c r="C960" s="378"/>
      <c r="D960" s="378"/>
      <c r="E960" s="378"/>
      <c r="F960" s="378"/>
      <c r="G960" s="378"/>
      <c r="H960" s="188"/>
      <c r="I960" s="188"/>
      <c r="J960" s="398"/>
      <c r="K960" s="188"/>
    </row>
    <row r="961" spans="1:11">
      <c r="A961" s="188"/>
      <c r="B961" s="418"/>
      <c r="C961" s="378"/>
      <c r="D961" s="378"/>
      <c r="E961" s="378"/>
      <c r="F961" s="378"/>
      <c r="G961" s="378"/>
      <c r="H961" s="188"/>
      <c r="I961" s="188"/>
      <c r="J961" s="398"/>
      <c r="K961" s="188"/>
    </row>
    <row r="962" spans="1:11">
      <c r="A962" s="188"/>
      <c r="B962" s="418"/>
      <c r="C962" s="378"/>
      <c r="D962" s="378"/>
      <c r="E962" s="378"/>
      <c r="F962" s="378"/>
      <c r="G962" s="378"/>
      <c r="H962" s="188"/>
      <c r="I962" s="188"/>
      <c r="J962" s="398"/>
      <c r="K962" s="188"/>
    </row>
    <row r="963" spans="1:11">
      <c r="A963" s="188"/>
      <c r="B963" s="418"/>
      <c r="C963" s="378"/>
      <c r="D963" s="378"/>
      <c r="E963" s="378"/>
      <c r="F963" s="378"/>
      <c r="G963" s="378"/>
      <c r="H963" s="188"/>
      <c r="I963" s="188"/>
      <c r="J963" s="398"/>
      <c r="K963" s="188"/>
    </row>
    <row r="964" spans="1:11">
      <c r="A964" s="188"/>
      <c r="B964" s="418"/>
      <c r="C964" s="378"/>
      <c r="D964" s="378"/>
      <c r="E964" s="378"/>
      <c r="F964" s="378"/>
      <c r="G964" s="378"/>
      <c r="H964" s="188"/>
      <c r="I964" s="188"/>
      <c r="J964" s="398"/>
      <c r="K964" s="188"/>
    </row>
    <row r="965" spans="1:11">
      <c r="A965" s="188"/>
      <c r="B965" s="418"/>
      <c r="C965" s="378"/>
      <c r="D965" s="378"/>
      <c r="E965" s="378"/>
      <c r="F965" s="378"/>
      <c r="G965" s="378"/>
      <c r="H965" s="188"/>
      <c r="I965" s="188"/>
      <c r="J965" s="398"/>
      <c r="K965" s="188"/>
    </row>
    <row r="966" spans="1:11">
      <c r="A966" s="188"/>
      <c r="B966" s="418"/>
      <c r="C966" s="378"/>
      <c r="D966" s="378"/>
      <c r="E966" s="378"/>
      <c r="F966" s="378"/>
      <c r="G966" s="378"/>
      <c r="H966" s="188"/>
      <c r="I966" s="188"/>
      <c r="J966" s="398"/>
      <c r="K966" s="188"/>
    </row>
    <row r="967" spans="1:11">
      <c r="A967" s="188"/>
      <c r="B967" s="418"/>
      <c r="C967" s="378"/>
      <c r="D967" s="378"/>
      <c r="E967" s="378"/>
      <c r="F967" s="378"/>
      <c r="G967" s="378"/>
      <c r="H967" s="188"/>
      <c r="I967" s="188"/>
      <c r="J967" s="398"/>
      <c r="K967" s="188"/>
    </row>
    <row r="968" spans="1:11">
      <c r="A968" s="188"/>
      <c r="B968" s="418"/>
      <c r="C968" s="378"/>
      <c r="D968" s="378"/>
      <c r="E968" s="378"/>
      <c r="F968" s="378"/>
      <c r="G968" s="378"/>
      <c r="H968" s="188"/>
      <c r="I968" s="188"/>
      <c r="J968" s="398"/>
      <c r="K968" s="188"/>
    </row>
    <row r="969" spans="1:11">
      <c r="A969" s="188"/>
      <c r="B969" s="418"/>
      <c r="C969" s="378"/>
      <c r="D969" s="378"/>
      <c r="E969" s="378"/>
      <c r="F969" s="378"/>
      <c r="G969" s="378"/>
      <c r="H969" s="188"/>
      <c r="I969" s="188"/>
      <c r="J969" s="398"/>
      <c r="K969" s="188"/>
    </row>
    <row r="970" spans="1:11">
      <c r="A970" s="188"/>
      <c r="B970" s="418"/>
      <c r="C970" s="378"/>
      <c r="D970" s="378"/>
      <c r="E970" s="378"/>
      <c r="F970" s="378"/>
      <c r="G970" s="378"/>
      <c r="H970" s="188"/>
      <c r="I970" s="188"/>
      <c r="J970" s="398"/>
      <c r="K970" s="188"/>
    </row>
    <row r="971" spans="1:11">
      <c r="A971" s="188"/>
      <c r="B971" s="418"/>
      <c r="C971" s="378"/>
      <c r="D971" s="378"/>
      <c r="E971" s="378"/>
      <c r="F971" s="378"/>
      <c r="G971" s="378"/>
      <c r="H971" s="188"/>
      <c r="I971" s="188"/>
      <c r="J971" s="398"/>
      <c r="K971" s="188"/>
    </row>
    <row r="972" spans="1:11">
      <c r="A972" s="188"/>
      <c r="B972" s="418"/>
      <c r="C972" s="378"/>
      <c r="D972" s="378"/>
      <c r="E972" s="378"/>
      <c r="F972" s="378"/>
      <c r="G972" s="378"/>
      <c r="H972" s="188"/>
      <c r="I972" s="188"/>
      <c r="J972" s="398"/>
      <c r="K972" s="188"/>
    </row>
    <row r="973" spans="1:11">
      <c r="A973" s="188"/>
      <c r="B973" s="418"/>
      <c r="C973" s="378"/>
      <c r="D973" s="378"/>
      <c r="E973" s="378"/>
      <c r="F973" s="378"/>
      <c r="G973" s="378"/>
      <c r="H973" s="188"/>
      <c r="I973" s="188"/>
      <c r="J973" s="398"/>
      <c r="K973" s="188"/>
    </row>
    <row r="974" spans="1:11">
      <c r="A974" s="188"/>
      <c r="B974" s="418"/>
      <c r="C974" s="378"/>
      <c r="D974" s="378"/>
      <c r="E974" s="378"/>
      <c r="F974" s="378"/>
      <c r="G974" s="378"/>
      <c r="H974" s="188"/>
      <c r="I974" s="188"/>
      <c r="J974" s="398"/>
      <c r="K974" s="188"/>
    </row>
    <row r="975" spans="1:11">
      <c r="A975" s="188"/>
      <c r="B975" s="418"/>
      <c r="C975" s="378"/>
      <c r="D975" s="378"/>
      <c r="E975" s="378"/>
      <c r="F975" s="378"/>
      <c r="G975" s="378"/>
      <c r="H975" s="188"/>
      <c r="I975" s="188"/>
      <c r="J975" s="398"/>
      <c r="K975" s="188"/>
    </row>
    <row r="976" spans="1:11">
      <c r="A976" s="188"/>
      <c r="B976" s="418"/>
      <c r="C976" s="378"/>
      <c r="D976" s="378"/>
      <c r="E976" s="378"/>
      <c r="F976" s="378"/>
      <c r="G976" s="378"/>
      <c r="H976" s="188"/>
      <c r="I976" s="188"/>
      <c r="J976" s="398"/>
      <c r="K976" s="188"/>
    </row>
    <row r="977" spans="1:11">
      <c r="A977" s="188"/>
      <c r="B977" s="418"/>
      <c r="C977" s="378"/>
      <c r="D977" s="378"/>
      <c r="E977" s="378"/>
      <c r="F977" s="378"/>
      <c r="G977" s="378"/>
      <c r="H977" s="188"/>
      <c r="I977" s="188"/>
      <c r="J977" s="398"/>
      <c r="K977" s="188"/>
    </row>
    <row r="978" spans="1:11">
      <c r="A978" s="188"/>
      <c r="B978" s="418"/>
      <c r="C978" s="378"/>
      <c r="D978" s="378"/>
      <c r="E978" s="378"/>
      <c r="F978" s="378"/>
      <c r="G978" s="378"/>
      <c r="H978" s="188"/>
      <c r="I978" s="188"/>
      <c r="J978" s="398"/>
      <c r="K978" s="188"/>
    </row>
    <row r="979" spans="1:11">
      <c r="A979" s="188"/>
      <c r="B979" s="418"/>
      <c r="C979" s="378"/>
      <c r="D979" s="378"/>
      <c r="E979" s="378"/>
      <c r="F979" s="378"/>
      <c r="G979" s="378"/>
      <c r="H979" s="188"/>
      <c r="I979" s="188"/>
      <c r="J979" s="398"/>
      <c r="K979" s="188"/>
    </row>
    <row r="980" spans="1:11">
      <c r="A980" s="188"/>
      <c r="B980" s="418"/>
      <c r="C980" s="378"/>
      <c r="D980" s="378"/>
      <c r="E980" s="378"/>
      <c r="F980" s="378"/>
      <c r="G980" s="378"/>
      <c r="H980" s="188"/>
      <c r="I980" s="188"/>
      <c r="J980" s="398"/>
      <c r="K980" s="188"/>
    </row>
    <row r="981" spans="1:11">
      <c r="A981" s="188"/>
      <c r="B981" s="418"/>
      <c r="C981" s="378"/>
      <c r="D981" s="378"/>
      <c r="E981" s="378"/>
      <c r="F981" s="378"/>
      <c r="G981" s="378"/>
      <c r="H981" s="188"/>
      <c r="I981" s="188"/>
      <c r="J981" s="398"/>
      <c r="K981" s="188"/>
    </row>
    <row r="982" spans="1:11">
      <c r="A982" s="188"/>
      <c r="B982" s="418"/>
      <c r="C982" s="378"/>
      <c r="D982" s="378"/>
      <c r="E982" s="378"/>
      <c r="F982" s="378"/>
      <c r="G982" s="378"/>
      <c r="H982" s="188"/>
      <c r="I982" s="188"/>
      <c r="J982" s="398"/>
      <c r="K982" s="188"/>
    </row>
    <row r="983" spans="1:11">
      <c r="A983" s="188"/>
      <c r="B983" s="418"/>
      <c r="C983" s="378"/>
      <c r="D983" s="378"/>
      <c r="E983" s="378"/>
      <c r="F983" s="378"/>
      <c r="G983" s="378"/>
      <c r="H983" s="188"/>
      <c r="I983" s="188"/>
      <c r="J983" s="398"/>
      <c r="K983" s="188"/>
    </row>
    <row r="984" spans="1:11">
      <c r="A984" s="188"/>
      <c r="B984" s="418"/>
      <c r="C984" s="378"/>
      <c r="D984" s="378"/>
      <c r="E984" s="378"/>
      <c r="F984" s="378"/>
      <c r="G984" s="378"/>
      <c r="H984" s="188"/>
      <c r="I984" s="188"/>
      <c r="J984" s="398"/>
      <c r="K984" s="188"/>
    </row>
    <row r="985" spans="1:11">
      <c r="A985" s="188"/>
      <c r="B985" s="418"/>
      <c r="C985" s="378"/>
      <c r="D985" s="378"/>
      <c r="E985" s="378"/>
      <c r="F985" s="378"/>
      <c r="G985" s="378"/>
      <c r="H985" s="188"/>
      <c r="I985" s="188"/>
      <c r="J985" s="398"/>
      <c r="K985" s="188"/>
    </row>
    <row r="986" spans="1:11">
      <c r="A986" s="188"/>
      <c r="B986" s="418"/>
      <c r="C986" s="378"/>
      <c r="D986" s="378"/>
      <c r="E986" s="378"/>
      <c r="F986" s="378"/>
      <c r="G986" s="378"/>
      <c r="H986" s="188"/>
      <c r="I986" s="188"/>
      <c r="J986" s="398"/>
      <c r="K986" s="188"/>
    </row>
    <row r="987" spans="1:11">
      <c r="A987" s="188"/>
      <c r="B987" s="418"/>
      <c r="C987" s="378"/>
      <c r="D987" s="378"/>
      <c r="E987" s="378"/>
      <c r="F987" s="378"/>
      <c r="G987" s="378"/>
      <c r="H987" s="188"/>
      <c r="I987" s="188"/>
      <c r="J987" s="398"/>
      <c r="K987" s="188"/>
    </row>
    <row r="988" spans="1:11">
      <c r="A988" s="188"/>
      <c r="B988" s="418"/>
      <c r="C988" s="378"/>
      <c r="D988" s="378"/>
      <c r="E988" s="378"/>
      <c r="F988" s="378"/>
      <c r="G988" s="378"/>
      <c r="H988" s="188"/>
      <c r="I988" s="188"/>
      <c r="J988" s="398"/>
      <c r="K988" s="188"/>
    </row>
    <row r="989" spans="1:11">
      <c r="A989" s="188"/>
      <c r="B989" s="418"/>
      <c r="C989" s="378"/>
      <c r="D989" s="378"/>
      <c r="E989" s="378"/>
      <c r="F989" s="378"/>
      <c r="G989" s="378"/>
      <c r="H989" s="188"/>
      <c r="I989" s="188"/>
      <c r="J989" s="398"/>
      <c r="K989" s="188"/>
    </row>
    <row r="990" spans="1:11">
      <c r="A990" s="188"/>
      <c r="B990" s="418"/>
      <c r="C990" s="378"/>
      <c r="D990" s="378"/>
      <c r="E990" s="378"/>
      <c r="F990" s="378"/>
      <c r="G990" s="378"/>
      <c r="H990" s="188"/>
      <c r="I990" s="188"/>
      <c r="J990" s="398"/>
      <c r="K990" s="188"/>
    </row>
    <row r="991" spans="1:11">
      <c r="A991" s="188"/>
      <c r="B991" s="418"/>
      <c r="C991" s="378"/>
      <c r="D991" s="378"/>
      <c r="E991" s="378"/>
      <c r="F991" s="378"/>
      <c r="G991" s="378"/>
      <c r="H991" s="188"/>
      <c r="I991" s="188"/>
      <c r="J991" s="398"/>
      <c r="K991" s="188"/>
    </row>
    <row r="992" spans="1:11">
      <c r="A992" s="188"/>
      <c r="B992" s="418"/>
      <c r="C992" s="378"/>
      <c r="D992" s="378"/>
      <c r="E992" s="378"/>
      <c r="F992" s="378"/>
      <c r="G992" s="378"/>
      <c r="H992" s="188"/>
      <c r="I992" s="188"/>
      <c r="J992" s="398"/>
      <c r="K992" s="188"/>
    </row>
    <row r="993" spans="1:11">
      <c r="A993" s="188"/>
      <c r="B993" s="418"/>
      <c r="C993" s="378"/>
      <c r="D993" s="378"/>
      <c r="E993" s="378"/>
      <c r="F993" s="378"/>
      <c r="G993" s="378"/>
      <c r="H993" s="188"/>
      <c r="I993" s="188"/>
      <c r="J993" s="398"/>
      <c r="K993" s="188"/>
    </row>
    <row r="994" spans="1:11">
      <c r="A994" s="188"/>
      <c r="B994" s="418"/>
      <c r="C994" s="378"/>
      <c r="D994" s="378"/>
      <c r="E994" s="378"/>
      <c r="F994" s="378"/>
      <c r="G994" s="378"/>
      <c r="H994" s="188"/>
      <c r="I994" s="188"/>
      <c r="J994" s="398"/>
      <c r="K994" s="188"/>
    </row>
    <row r="995" spans="1:11">
      <c r="A995" s="188"/>
      <c r="B995" s="418"/>
      <c r="C995" s="378"/>
      <c r="D995" s="378"/>
      <c r="E995" s="378"/>
      <c r="F995" s="378"/>
      <c r="G995" s="378"/>
      <c r="H995" s="188"/>
      <c r="I995" s="188"/>
      <c r="J995" s="398"/>
      <c r="K995" s="188"/>
    </row>
    <row r="996" spans="1:11">
      <c r="A996" s="188"/>
      <c r="B996" s="418"/>
      <c r="C996" s="378"/>
      <c r="D996" s="378"/>
      <c r="E996" s="378"/>
      <c r="F996" s="378"/>
      <c r="G996" s="378"/>
      <c r="H996" s="188"/>
      <c r="I996" s="188"/>
      <c r="J996" s="398"/>
      <c r="K996" s="188"/>
    </row>
    <row r="997" spans="1:11">
      <c r="A997" s="188"/>
      <c r="B997" s="418"/>
      <c r="C997" s="378"/>
      <c r="D997" s="378"/>
      <c r="E997" s="378"/>
      <c r="F997" s="378"/>
      <c r="G997" s="378"/>
      <c r="H997" s="188"/>
      <c r="I997" s="188"/>
      <c r="J997" s="398"/>
      <c r="K997" s="188"/>
    </row>
    <row r="998" spans="1:11">
      <c r="A998" s="188"/>
      <c r="B998" s="418"/>
      <c r="C998" s="378"/>
      <c r="D998" s="378"/>
      <c r="E998" s="378"/>
      <c r="F998" s="378"/>
      <c r="G998" s="378"/>
      <c r="H998" s="188"/>
      <c r="I998" s="188"/>
      <c r="J998" s="398"/>
      <c r="K998" s="188"/>
    </row>
    <row r="999" spans="1:11">
      <c r="A999" s="188"/>
      <c r="B999" s="418"/>
      <c r="C999" s="378"/>
      <c r="D999" s="378"/>
      <c r="E999" s="378"/>
      <c r="F999" s="378"/>
      <c r="G999" s="378"/>
      <c r="H999" s="188"/>
      <c r="I999" s="188"/>
      <c r="J999" s="398"/>
      <c r="K999" s="188"/>
    </row>
    <row r="1000" spans="1:11">
      <c r="A1000" s="188"/>
      <c r="B1000" s="418"/>
      <c r="C1000" s="378"/>
      <c r="D1000" s="378"/>
      <c r="E1000" s="378"/>
      <c r="F1000" s="378"/>
      <c r="G1000" s="378"/>
      <c r="H1000" s="188"/>
      <c r="I1000" s="188"/>
      <c r="J1000" s="398"/>
      <c r="K1000" s="188"/>
    </row>
    <row r="1001" spans="1:11">
      <c r="A1001" s="188"/>
      <c r="B1001" s="418"/>
      <c r="C1001" s="378"/>
      <c r="D1001" s="378"/>
      <c r="E1001" s="378"/>
      <c r="F1001" s="378"/>
      <c r="G1001" s="378"/>
      <c r="H1001" s="188"/>
      <c r="I1001" s="188"/>
      <c r="J1001" s="398"/>
      <c r="K1001" s="188"/>
    </row>
    <row r="1002" spans="1:11">
      <c r="A1002" s="188"/>
      <c r="B1002" s="418"/>
      <c r="C1002" s="378"/>
      <c r="D1002" s="378"/>
      <c r="E1002" s="378"/>
      <c r="F1002" s="378"/>
      <c r="G1002" s="378"/>
      <c r="H1002" s="188"/>
      <c r="I1002" s="188"/>
      <c r="J1002" s="398"/>
      <c r="K1002" s="188"/>
    </row>
    <row r="1003" spans="1:11">
      <c r="A1003" s="188"/>
      <c r="B1003" s="418"/>
      <c r="C1003" s="378"/>
      <c r="D1003" s="378"/>
      <c r="E1003" s="378"/>
      <c r="F1003" s="378"/>
      <c r="G1003" s="378"/>
      <c r="H1003" s="188"/>
      <c r="I1003" s="188"/>
      <c r="J1003" s="398"/>
      <c r="K1003" s="188"/>
    </row>
    <row r="1004" spans="1:11">
      <c r="A1004" s="188"/>
      <c r="B1004" s="418"/>
      <c r="C1004" s="378"/>
      <c r="D1004" s="378"/>
      <c r="E1004" s="378"/>
      <c r="F1004" s="378"/>
      <c r="G1004" s="378"/>
      <c r="H1004" s="188"/>
      <c r="I1004" s="188"/>
      <c r="J1004" s="398"/>
      <c r="K1004" s="188"/>
    </row>
    <row r="1005" spans="1:11">
      <c r="A1005" s="188"/>
      <c r="B1005" s="418"/>
      <c r="C1005" s="378"/>
      <c r="D1005" s="378"/>
      <c r="E1005" s="378"/>
      <c r="F1005" s="378"/>
      <c r="G1005" s="378"/>
      <c r="H1005" s="188"/>
      <c r="I1005" s="188"/>
      <c r="J1005" s="398"/>
      <c r="K1005" s="188"/>
    </row>
    <row r="1006" spans="1:11">
      <c r="A1006" s="188"/>
      <c r="B1006" s="418"/>
      <c r="C1006" s="378"/>
      <c r="D1006" s="378"/>
      <c r="E1006" s="378"/>
      <c r="F1006" s="378"/>
      <c r="G1006" s="378"/>
      <c r="H1006" s="188"/>
      <c r="I1006" s="188"/>
      <c r="J1006" s="398"/>
      <c r="K1006" s="188"/>
    </row>
    <row r="1007" spans="1:11">
      <c r="A1007" s="188"/>
      <c r="B1007" s="418"/>
      <c r="C1007" s="378"/>
      <c r="D1007" s="378"/>
      <c r="E1007" s="378"/>
      <c r="F1007" s="378"/>
      <c r="G1007" s="378"/>
      <c r="H1007" s="188"/>
      <c r="I1007" s="188"/>
      <c r="J1007" s="398"/>
      <c r="K1007" s="188"/>
    </row>
    <row r="1008" spans="1:11">
      <c r="A1008" s="188"/>
      <c r="B1008" s="418"/>
      <c r="C1008" s="378"/>
      <c r="D1008" s="378"/>
      <c r="E1008" s="378"/>
      <c r="F1008" s="378"/>
      <c r="G1008" s="378"/>
      <c r="H1008" s="188"/>
      <c r="I1008" s="188"/>
      <c r="J1008" s="398"/>
      <c r="K1008" s="188"/>
    </row>
    <row r="1009" spans="1:11">
      <c r="A1009" s="188"/>
      <c r="B1009" s="418"/>
      <c r="C1009" s="378"/>
      <c r="D1009" s="378"/>
      <c r="E1009" s="378"/>
      <c r="F1009" s="378"/>
      <c r="G1009" s="378"/>
      <c r="H1009" s="188"/>
      <c r="I1009" s="188"/>
      <c r="J1009" s="398"/>
      <c r="K1009" s="188"/>
    </row>
    <row r="1010" spans="1:11">
      <c r="A1010" s="188"/>
      <c r="B1010" s="418"/>
      <c r="C1010" s="378"/>
      <c r="D1010" s="378"/>
      <c r="E1010" s="378"/>
      <c r="F1010" s="378"/>
      <c r="G1010" s="378"/>
      <c r="H1010" s="188"/>
      <c r="I1010" s="188"/>
      <c r="J1010" s="398"/>
      <c r="K1010" s="188"/>
    </row>
    <row r="1011" spans="1:11">
      <c r="A1011" s="188"/>
      <c r="B1011" s="418"/>
      <c r="C1011" s="378"/>
      <c r="D1011" s="378"/>
      <c r="E1011" s="378"/>
      <c r="F1011" s="378"/>
      <c r="G1011" s="378"/>
      <c r="H1011" s="188"/>
      <c r="I1011" s="188"/>
      <c r="J1011" s="398"/>
      <c r="K1011" s="188"/>
    </row>
    <row r="1012" spans="1:11">
      <c r="A1012" s="188"/>
      <c r="B1012" s="418"/>
      <c r="C1012" s="378"/>
      <c r="D1012" s="378"/>
      <c r="E1012" s="378"/>
      <c r="F1012" s="378"/>
      <c r="G1012" s="378"/>
      <c r="H1012" s="188"/>
      <c r="I1012" s="188"/>
      <c r="J1012" s="398"/>
      <c r="K1012" s="188"/>
    </row>
    <row r="1013" spans="1:11">
      <c r="A1013" s="188"/>
      <c r="B1013" s="418"/>
      <c r="C1013" s="378"/>
      <c r="D1013" s="378"/>
      <c r="E1013" s="378"/>
      <c r="F1013" s="378"/>
      <c r="G1013" s="378"/>
      <c r="H1013" s="188"/>
      <c r="I1013" s="188"/>
      <c r="J1013" s="398"/>
      <c r="K1013" s="188"/>
    </row>
    <row r="1014" spans="1:11">
      <c r="A1014" s="188"/>
      <c r="B1014" s="418"/>
      <c r="C1014" s="378"/>
      <c r="D1014" s="378"/>
      <c r="E1014" s="378"/>
      <c r="F1014" s="378"/>
      <c r="G1014" s="378"/>
      <c r="H1014" s="188"/>
      <c r="I1014" s="188"/>
      <c r="J1014" s="398"/>
      <c r="K1014" s="188"/>
    </row>
    <row r="1015" spans="1:11">
      <c r="A1015" s="188"/>
      <c r="B1015" s="418"/>
      <c r="C1015" s="378"/>
      <c r="D1015" s="378"/>
      <c r="E1015" s="378"/>
      <c r="F1015" s="378"/>
      <c r="G1015" s="378"/>
      <c r="H1015" s="188"/>
      <c r="I1015" s="188"/>
      <c r="J1015" s="398"/>
      <c r="K1015" s="188"/>
    </row>
    <row r="1016" spans="1:11">
      <c r="A1016" s="188"/>
      <c r="B1016" s="418"/>
      <c r="C1016" s="378"/>
      <c r="D1016" s="378"/>
      <c r="E1016" s="378"/>
      <c r="F1016" s="378"/>
      <c r="G1016" s="378"/>
      <c r="H1016" s="188"/>
      <c r="I1016" s="188"/>
      <c r="J1016" s="398"/>
      <c r="K1016" s="188"/>
    </row>
    <row r="1017" spans="1:11">
      <c r="A1017" s="188"/>
      <c r="B1017" s="418"/>
      <c r="C1017" s="378"/>
      <c r="D1017" s="378"/>
      <c r="E1017" s="378"/>
      <c r="F1017" s="378"/>
      <c r="G1017" s="378"/>
      <c r="H1017" s="188"/>
      <c r="I1017" s="188"/>
      <c r="J1017" s="398"/>
      <c r="K1017" s="188"/>
    </row>
    <row r="1018" spans="1:11">
      <c r="A1018" s="188"/>
      <c r="B1018" s="418"/>
      <c r="C1018" s="378"/>
      <c r="D1018" s="378"/>
      <c r="E1018" s="378"/>
      <c r="F1018" s="378"/>
      <c r="G1018" s="378"/>
      <c r="H1018" s="188"/>
      <c r="I1018" s="188"/>
      <c r="J1018" s="398"/>
      <c r="K1018" s="188"/>
    </row>
    <row r="1019" spans="1:11">
      <c r="A1019" s="188"/>
      <c r="B1019" s="418"/>
      <c r="C1019" s="378"/>
      <c r="D1019" s="378"/>
      <c r="E1019" s="378"/>
      <c r="F1019" s="378"/>
      <c r="G1019" s="378"/>
      <c r="H1019" s="188"/>
      <c r="I1019" s="188"/>
      <c r="J1019" s="398"/>
      <c r="K1019" s="188"/>
    </row>
    <row r="1020" spans="1:11">
      <c r="A1020" s="188"/>
      <c r="B1020" s="418"/>
      <c r="C1020" s="378"/>
      <c r="D1020" s="378"/>
      <c r="E1020" s="378"/>
      <c r="F1020" s="378"/>
      <c r="G1020" s="378"/>
      <c r="H1020" s="188"/>
      <c r="I1020" s="188"/>
      <c r="J1020" s="398"/>
      <c r="K1020" s="188"/>
    </row>
    <row r="1021" spans="1:11">
      <c r="A1021" s="188"/>
      <c r="B1021" s="418"/>
      <c r="C1021" s="378"/>
      <c r="D1021" s="378"/>
      <c r="E1021" s="378"/>
      <c r="F1021" s="378"/>
      <c r="G1021" s="378"/>
      <c r="H1021" s="188"/>
      <c r="I1021" s="188"/>
      <c r="J1021" s="398"/>
      <c r="K1021" s="188"/>
    </row>
    <row r="1022" spans="1:11">
      <c r="A1022" s="188"/>
      <c r="B1022" s="418"/>
      <c r="C1022" s="378"/>
      <c r="D1022" s="378"/>
      <c r="E1022" s="378"/>
      <c r="F1022" s="378"/>
      <c r="G1022" s="378"/>
      <c r="H1022" s="188"/>
      <c r="I1022" s="188"/>
      <c r="J1022" s="398"/>
      <c r="K1022" s="188"/>
    </row>
    <row r="1023" spans="1:11">
      <c r="A1023" s="188"/>
      <c r="B1023" s="418"/>
      <c r="C1023" s="378"/>
      <c r="D1023" s="378"/>
      <c r="E1023" s="378"/>
      <c r="F1023" s="378"/>
      <c r="G1023" s="378"/>
      <c r="H1023" s="188"/>
      <c r="I1023" s="188"/>
      <c r="J1023" s="398"/>
      <c r="K1023" s="188"/>
    </row>
    <row r="1024" spans="1:11">
      <c r="A1024" s="188"/>
      <c r="B1024" s="418"/>
      <c r="C1024" s="378"/>
      <c r="D1024" s="378"/>
      <c r="E1024" s="378"/>
      <c r="F1024" s="378"/>
      <c r="G1024" s="378"/>
      <c r="H1024" s="188"/>
      <c r="I1024" s="188"/>
      <c r="J1024" s="398"/>
      <c r="K1024" s="188"/>
    </row>
    <row r="1025" spans="1:11">
      <c r="A1025" s="188"/>
      <c r="B1025" s="418"/>
      <c r="C1025" s="378"/>
      <c r="D1025" s="378"/>
      <c r="E1025" s="378"/>
      <c r="F1025" s="378"/>
      <c r="G1025" s="378"/>
      <c r="H1025" s="188"/>
      <c r="I1025" s="188"/>
      <c r="J1025" s="398"/>
      <c r="K1025" s="188"/>
    </row>
    <row r="1026" spans="1:11">
      <c r="A1026" s="188"/>
      <c r="B1026" s="418"/>
      <c r="C1026" s="378"/>
      <c r="D1026" s="378"/>
      <c r="E1026" s="378"/>
      <c r="F1026" s="378"/>
      <c r="G1026" s="378"/>
      <c r="H1026" s="188"/>
      <c r="I1026" s="188"/>
      <c r="J1026" s="398"/>
      <c r="K1026" s="188"/>
    </row>
    <row r="1027" spans="1:11">
      <c r="A1027" s="188"/>
      <c r="B1027" s="418"/>
      <c r="C1027" s="378"/>
      <c r="D1027" s="378"/>
      <c r="E1027" s="378"/>
      <c r="F1027" s="378"/>
      <c r="G1027" s="378"/>
      <c r="H1027" s="188"/>
      <c r="I1027" s="188"/>
      <c r="J1027" s="398"/>
      <c r="K1027" s="188"/>
    </row>
    <row r="1028" spans="1:11">
      <c r="A1028" s="188"/>
      <c r="B1028" s="418"/>
      <c r="C1028" s="378"/>
      <c r="D1028" s="378"/>
      <c r="E1028" s="378"/>
      <c r="F1028" s="378"/>
      <c r="G1028" s="378"/>
      <c r="H1028" s="188"/>
      <c r="I1028" s="188"/>
      <c r="J1028" s="398"/>
      <c r="K1028" s="188"/>
    </row>
    <row r="1029" spans="1:11">
      <c r="A1029" s="188"/>
      <c r="B1029" s="418"/>
      <c r="C1029" s="378"/>
      <c r="D1029" s="378"/>
      <c r="E1029" s="378"/>
      <c r="F1029" s="378"/>
      <c r="G1029" s="378"/>
      <c r="H1029" s="188"/>
      <c r="I1029" s="188"/>
      <c r="J1029" s="398"/>
      <c r="K1029" s="188"/>
    </row>
    <row r="1030" spans="1:11">
      <c r="A1030" s="188"/>
      <c r="B1030" s="418"/>
      <c r="C1030" s="378"/>
      <c r="D1030" s="378"/>
      <c r="E1030" s="378"/>
      <c r="F1030" s="378"/>
      <c r="G1030" s="378"/>
      <c r="H1030" s="188"/>
      <c r="I1030" s="188"/>
      <c r="J1030" s="398"/>
      <c r="K1030" s="188"/>
    </row>
    <row r="1031" spans="1:11">
      <c r="A1031" s="188"/>
      <c r="B1031" s="418"/>
      <c r="C1031" s="378"/>
      <c r="D1031" s="378"/>
      <c r="E1031" s="378"/>
      <c r="F1031" s="378"/>
      <c r="G1031" s="378"/>
      <c r="H1031" s="188"/>
      <c r="I1031" s="188"/>
      <c r="J1031" s="398"/>
      <c r="K1031" s="188"/>
    </row>
    <row r="1032" spans="1:11">
      <c r="A1032" s="188"/>
      <c r="B1032" s="418"/>
      <c r="C1032" s="378"/>
      <c r="D1032" s="378"/>
      <c r="E1032" s="378"/>
      <c r="F1032" s="378"/>
      <c r="G1032" s="378"/>
      <c r="H1032" s="188"/>
      <c r="I1032" s="188"/>
      <c r="J1032" s="398"/>
      <c r="K1032" s="188"/>
    </row>
    <row r="1033" spans="1:11">
      <c r="A1033" s="188"/>
      <c r="B1033" s="418"/>
      <c r="C1033" s="378"/>
      <c r="D1033" s="378"/>
      <c r="E1033" s="378"/>
      <c r="F1033" s="378"/>
      <c r="G1033" s="378"/>
      <c r="H1033" s="188"/>
      <c r="I1033" s="188"/>
      <c r="J1033" s="398"/>
      <c r="K1033" s="188"/>
    </row>
    <row r="1034" spans="1:11">
      <c r="A1034" s="188"/>
      <c r="B1034" s="418"/>
      <c r="C1034" s="378"/>
      <c r="D1034" s="378"/>
      <c r="E1034" s="378"/>
      <c r="F1034" s="378"/>
      <c r="G1034" s="378"/>
      <c r="H1034" s="188"/>
      <c r="I1034" s="188"/>
      <c r="J1034" s="398"/>
      <c r="K1034" s="188"/>
    </row>
    <row r="1035" spans="1:11">
      <c r="A1035" s="188"/>
      <c r="B1035" s="418"/>
      <c r="C1035" s="378"/>
      <c r="D1035" s="378"/>
      <c r="E1035" s="378"/>
      <c r="F1035" s="378"/>
      <c r="G1035" s="378"/>
      <c r="H1035" s="188"/>
      <c r="I1035" s="188"/>
      <c r="J1035" s="398"/>
      <c r="K1035" s="188"/>
    </row>
    <row r="1036" spans="1:11">
      <c r="A1036" s="188"/>
      <c r="B1036" s="418"/>
      <c r="C1036" s="378"/>
      <c r="D1036" s="378"/>
      <c r="E1036" s="378"/>
      <c r="F1036" s="378"/>
      <c r="G1036" s="378"/>
      <c r="H1036" s="188"/>
      <c r="I1036" s="188"/>
      <c r="J1036" s="398"/>
      <c r="K1036" s="188"/>
    </row>
    <row r="1037" spans="1:11">
      <c r="A1037" s="188"/>
      <c r="B1037" s="418"/>
      <c r="C1037" s="378"/>
      <c r="D1037" s="378"/>
      <c r="E1037" s="378"/>
      <c r="F1037" s="378"/>
      <c r="G1037" s="378"/>
      <c r="H1037" s="188"/>
      <c r="I1037" s="188"/>
      <c r="J1037" s="398"/>
      <c r="K1037" s="188"/>
    </row>
    <row r="1038" spans="1:11">
      <c r="A1038" s="188"/>
      <c r="B1038" s="418"/>
      <c r="C1038" s="378"/>
      <c r="D1038" s="378"/>
      <c r="E1038" s="378"/>
      <c r="F1038" s="378"/>
      <c r="G1038" s="378"/>
      <c r="H1038" s="188"/>
      <c r="I1038" s="188"/>
      <c r="J1038" s="398"/>
      <c r="K1038" s="188"/>
    </row>
    <row r="1039" spans="1:11">
      <c r="A1039" s="188"/>
      <c r="B1039" s="418"/>
      <c r="C1039" s="378"/>
      <c r="D1039" s="378"/>
      <c r="E1039" s="378"/>
      <c r="F1039" s="378"/>
      <c r="G1039" s="378"/>
      <c r="H1039" s="188"/>
      <c r="I1039" s="188"/>
      <c r="J1039" s="398"/>
      <c r="K1039" s="188"/>
    </row>
    <row r="1040" spans="1:11">
      <c r="A1040" s="188"/>
      <c r="B1040" s="418"/>
      <c r="C1040" s="378"/>
      <c r="D1040" s="378"/>
      <c r="E1040" s="378"/>
      <c r="F1040" s="378"/>
      <c r="G1040" s="378"/>
      <c r="H1040" s="188"/>
      <c r="I1040" s="188"/>
      <c r="J1040" s="398"/>
      <c r="K1040" s="188"/>
    </row>
    <row r="1041" spans="1:11">
      <c r="A1041" s="188"/>
      <c r="B1041" s="418"/>
      <c r="C1041" s="378"/>
      <c r="D1041" s="378"/>
      <c r="E1041" s="378"/>
      <c r="F1041" s="378"/>
      <c r="G1041" s="378"/>
      <c r="H1041" s="188"/>
      <c r="I1041" s="188"/>
      <c r="J1041" s="398"/>
      <c r="K1041" s="188"/>
    </row>
    <row r="1042" spans="1:11">
      <c r="A1042" s="188"/>
      <c r="B1042" s="418"/>
      <c r="C1042" s="378"/>
      <c r="D1042" s="378"/>
      <c r="E1042" s="378"/>
      <c r="F1042" s="378"/>
      <c r="G1042" s="378"/>
      <c r="H1042" s="188"/>
      <c r="I1042" s="188"/>
      <c r="J1042" s="398"/>
      <c r="K1042" s="188"/>
    </row>
    <row r="1043" spans="1:11">
      <c r="A1043" s="188"/>
      <c r="B1043" s="418"/>
      <c r="C1043" s="378"/>
      <c r="D1043" s="378"/>
      <c r="E1043" s="378"/>
      <c r="F1043" s="378"/>
      <c r="G1043" s="378"/>
      <c r="H1043" s="188"/>
      <c r="I1043" s="188"/>
      <c r="J1043" s="398"/>
      <c r="K1043" s="188"/>
    </row>
    <row r="1044" spans="1:11">
      <c r="A1044" s="188"/>
      <c r="B1044" s="418"/>
      <c r="C1044" s="378"/>
      <c r="D1044" s="378"/>
      <c r="E1044" s="378"/>
      <c r="F1044" s="378"/>
      <c r="G1044" s="378"/>
      <c r="H1044" s="188"/>
      <c r="I1044" s="188"/>
      <c r="J1044" s="398"/>
      <c r="K1044" s="188"/>
    </row>
    <row r="1045" spans="1:11">
      <c r="A1045" s="188"/>
      <c r="B1045" s="418"/>
      <c r="C1045" s="378"/>
      <c r="D1045" s="378"/>
      <c r="E1045" s="378"/>
      <c r="F1045" s="378"/>
      <c r="G1045" s="378"/>
      <c r="H1045" s="188"/>
      <c r="I1045" s="188"/>
      <c r="J1045" s="398"/>
      <c r="K1045" s="188"/>
    </row>
    <row r="1046" spans="1:11">
      <c r="A1046" s="188"/>
      <c r="B1046" s="418"/>
      <c r="C1046" s="378"/>
      <c r="D1046" s="378"/>
      <c r="E1046" s="378"/>
      <c r="F1046" s="378"/>
      <c r="G1046" s="378"/>
      <c r="H1046" s="188"/>
      <c r="I1046" s="188"/>
      <c r="J1046" s="398"/>
      <c r="K1046" s="188"/>
    </row>
    <row r="1047" spans="1:11">
      <c r="A1047" s="188"/>
      <c r="B1047" s="418"/>
      <c r="C1047" s="378"/>
      <c r="D1047" s="378"/>
      <c r="E1047" s="378"/>
      <c r="F1047" s="378"/>
      <c r="G1047" s="378"/>
      <c r="H1047" s="188"/>
      <c r="I1047" s="188"/>
      <c r="J1047" s="398"/>
      <c r="K1047" s="188"/>
    </row>
    <row r="1048" spans="1:11">
      <c r="A1048" s="188"/>
      <c r="B1048" s="418"/>
      <c r="C1048" s="378"/>
      <c r="D1048" s="378"/>
      <c r="E1048" s="378"/>
      <c r="F1048" s="378"/>
      <c r="G1048" s="378"/>
      <c r="H1048" s="188"/>
      <c r="I1048" s="188"/>
      <c r="J1048" s="398"/>
      <c r="K1048" s="188"/>
    </row>
    <row r="1049" spans="1:11">
      <c r="A1049" s="188"/>
      <c r="B1049" s="418"/>
      <c r="C1049" s="378"/>
      <c r="D1049" s="378"/>
      <c r="E1049" s="378"/>
      <c r="F1049" s="378"/>
      <c r="G1049" s="378"/>
      <c r="H1049" s="188"/>
      <c r="I1049" s="188"/>
      <c r="J1049" s="398"/>
      <c r="K1049" s="188"/>
    </row>
    <row r="1050" spans="1:11">
      <c r="A1050" s="188"/>
      <c r="B1050" s="418"/>
      <c r="C1050" s="378"/>
      <c r="D1050" s="378"/>
      <c r="E1050" s="378"/>
      <c r="F1050" s="378"/>
      <c r="G1050" s="378"/>
      <c r="H1050" s="188"/>
      <c r="I1050" s="188"/>
      <c r="J1050" s="398"/>
      <c r="K1050" s="188"/>
    </row>
    <row r="1051" spans="1:11">
      <c r="A1051" s="188"/>
      <c r="B1051" s="418"/>
      <c r="C1051" s="378"/>
      <c r="D1051" s="378"/>
      <c r="E1051" s="378"/>
      <c r="F1051" s="378"/>
      <c r="G1051" s="378"/>
      <c r="H1051" s="188"/>
      <c r="I1051" s="188"/>
      <c r="J1051" s="398"/>
      <c r="K1051" s="188"/>
    </row>
    <row r="1052" spans="1:11">
      <c r="A1052" s="188"/>
      <c r="B1052" s="418"/>
      <c r="C1052" s="378"/>
      <c r="D1052" s="378"/>
      <c r="E1052" s="378"/>
      <c r="F1052" s="378"/>
      <c r="G1052" s="378"/>
      <c r="H1052" s="188"/>
      <c r="I1052" s="188"/>
      <c r="J1052" s="398"/>
      <c r="K1052" s="188"/>
    </row>
    <row r="1053" spans="1:11">
      <c r="A1053" s="188"/>
      <c r="B1053" s="418"/>
      <c r="C1053" s="378"/>
      <c r="D1053" s="378"/>
      <c r="E1053" s="378"/>
      <c r="F1053" s="378"/>
      <c r="G1053" s="378"/>
      <c r="H1053" s="188"/>
      <c r="I1053" s="188"/>
      <c r="J1053" s="398"/>
      <c r="K1053" s="188"/>
    </row>
    <row r="1054" spans="1:11">
      <c r="A1054" s="188"/>
      <c r="B1054" s="418"/>
      <c r="C1054" s="378"/>
      <c r="D1054" s="378"/>
      <c r="E1054" s="378"/>
      <c r="F1054" s="378"/>
      <c r="G1054" s="378"/>
      <c r="H1054" s="188"/>
      <c r="I1054" s="188"/>
      <c r="J1054" s="398"/>
      <c r="K1054" s="188"/>
    </row>
    <row r="1055" spans="1:11">
      <c r="A1055" s="188"/>
      <c r="B1055" s="418"/>
      <c r="C1055" s="378"/>
      <c r="D1055" s="378"/>
      <c r="E1055" s="378"/>
      <c r="F1055" s="378"/>
      <c r="G1055" s="378"/>
      <c r="H1055" s="188"/>
      <c r="I1055" s="188"/>
      <c r="J1055" s="398"/>
      <c r="K1055" s="188"/>
    </row>
    <row r="1056" spans="1:11">
      <c r="A1056" s="188"/>
      <c r="B1056" s="418"/>
      <c r="C1056" s="378"/>
      <c r="D1056" s="378"/>
      <c r="E1056" s="378"/>
      <c r="F1056" s="378"/>
      <c r="G1056" s="378"/>
      <c r="H1056" s="188"/>
      <c r="I1056" s="188"/>
      <c r="J1056" s="398"/>
      <c r="K1056" s="188"/>
    </row>
    <row r="1057" spans="1:11">
      <c r="A1057" s="188"/>
      <c r="B1057" s="418"/>
      <c r="C1057" s="378"/>
      <c r="D1057" s="378"/>
      <c r="E1057" s="378"/>
      <c r="F1057" s="378"/>
      <c r="G1057" s="378"/>
      <c r="H1057" s="188"/>
      <c r="I1057" s="188"/>
      <c r="J1057" s="398"/>
      <c r="K1057" s="188"/>
    </row>
    <row r="1058" spans="1:11">
      <c r="A1058" s="188"/>
      <c r="B1058" s="418"/>
      <c r="C1058" s="378"/>
      <c r="D1058" s="378"/>
      <c r="E1058" s="378"/>
      <c r="F1058" s="378"/>
      <c r="G1058" s="378"/>
      <c r="H1058" s="188"/>
      <c r="I1058" s="188"/>
      <c r="J1058" s="398"/>
      <c r="K1058" s="188"/>
    </row>
    <row r="1059" spans="1:11">
      <c r="A1059" s="188"/>
      <c r="B1059" s="418"/>
      <c r="C1059" s="378"/>
      <c r="D1059" s="378"/>
      <c r="E1059" s="378"/>
      <c r="F1059" s="378"/>
      <c r="G1059" s="378"/>
      <c r="H1059" s="188"/>
      <c r="I1059" s="188"/>
      <c r="J1059" s="398"/>
      <c r="K1059" s="188"/>
    </row>
    <row r="1060" spans="1:11">
      <c r="A1060" s="188"/>
      <c r="B1060" s="418"/>
      <c r="C1060" s="378"/>
      <c r="D1060" s="378"/>
      <c r="E1060" s="378"/>
      <c r="F1060" s="378"/>
      <c r="G1060" s="378"/>
      <c r="H1060" s="188"/>
      <c r="I1060" s="188"/>
      <c r="J1060" s="398"/>
      <c r="K1060" s="188"/>
    </row>
    <row r="1061" spans="1:11">
      <c r="A1061" s="188"/>
      <c r="B1061" s="418"/>
      <c r="C1061" s="378"/>
      <c r="D1061" s="378"/>
      <c r="E1061" s="378"/>
      <c r="F1061" s="378"/>
      <c r="G1061" s="378"/>
      <c r="H1061" s="188"/>
      <c r="I1061" s="188"/>
      <c r="J1061" s="398"/>
      <c r="K1061" s="188"/>
    </row>
    <row r="1062" spans="1:11">
      <c r="A1062" s="188"/>
      <c r="B1062" s="418"/>
      <c r="C1062" s="378"/>
      <c r="D1062" s="378"/>
      <c r="E1062" s="378"/>
      <c r="F1062" s="378"/>
      <c r="G1062" s="378"/>
      <c r="H1062" s="188"/>
      <c r="I1062" s="188"/>
      <c r="J1062" s="398"/>
      <c r="K1062" s="188"/>
    </row>
    <row r="1063" spans="1:11">
      <c r="A1063" s="188"/>
      <c r="B1063" s="418"/>
      <c r="C1063" s="378"/>
      <c r="D1063" s="378"/>
      <c r="E1063" s="378"/>
      <c r="F1063" s="378"/>
      <c r="G1063" s="378"/>
      <c r="H1063" s="188"/>
      <c r="I1063" s="188"/>
      <c r="J1063" s="398"/>
      <c r="K1063" s="188"/>
    </row>
    <row r="1064" spans="1:11">
      <c r="A1064" s="188"/>
      <c r="B1064" s="418"/>
      <c r="C1064" s="378"/>
      <c r="D1064" s="378"/>
      <c r="E1064" s="378"/>
      <c r="F1064" s="378"/>
      <c r="G1064" s="378"/>
      <c r="H1064" s="188"/>
      <c r="I1064" s="188"/>
      <c r="J1064" s="398"/>
      <c r="K1064" s="188"/>
    </row>
    <row r="1065" spans="1:11">
      <c r="A1065" s="188"/>
      <c r="B1065" s="418"/>
      <c r="C1065" s="378"/>
      <c r="D1065" s="378"/>
      <c r="E1065" s="378"/>
      <c r="F1065" s="378"/>
      <c r="G1065" s="378"/>
      <c r="H1065" s="188"/>
      <c r="I1065" s="188"/>
      <c r="J1065" s="398"/>
      <c r="K1065" s="188"/>
    </row>
    <row r="1066" spans="1:11">
      <c r="A1066" s="188"/>
      <c r="B1066" s="418"/>
      <c r="C1066" s="378"/>
      <c r="D1066" s="378"/>
      <c r="E1066" s="378"/>
      <c r="F1066" s="378"/>
      <c r="G1066" s="378"/>
      <c r="H1066" s="188"/>
      <c r="I1066" s="188"/>
      <c r="J1066" s="398"/>
      <c r="K1066" s="188"/>
    </row>
    <row r="1067" spans="1:11">
      <c r="A1067" s="188"/>
      <c r="B1067" s="418"/>
      <c r="C1067" s="378"/>
      <c r="D1067" s="378"/>
      <c r="E1067" s="378"/>
      <c r="F1067" s="378"/>
      <c r="G1067" s="378"/>
      <c r="H1067" s="188"/>
      <c r="I1067" s="188"/>
      <c r="J1067" s="398"/>
      <c r="K1067" s="188"/>
    </row>
    <row r="1068" spans="1:11">
      <c r="A1068" s="188"/>
      <c r="B1068" s="418"/>
      <c r="C1068" s="378"/>
      <c r="D1068" s="378"/>
      <c r="E1068" s="378"/>
      <c r="F1068" s="378"/>
      <c r="G1068" s="378"/>
      <c r="H1068" s="188"/>
      <c r="I1068" s="188"/>
      <c r="J1068" s="398"/>
      <c r="K1068" s="188"/>
    </row>
    <row r="1069" spans="1:11">
      <c r="A1069" s="188"/>
      <c r="B1069" s="418"/>
      <c r="C1069" s="378"/>
      <c r="D1069" s="378"/>
      <c r="E1069" s="378"/>
      <c r="F1069" s="378"/>
      <c r="G1069" s="378"/>
      <c r="H1069" s="188"/>
      <c r="I1069" s="188"/>
      <c r="J1069" s="398"/>
      <c r="K1069" s="188"/>
    </row>
    <row r="1070" spans="1:11">
      <c r="A1070" s="188"/>
      <c r="B1070" s="418"/>
      <c r="C1070" s="378"/>
      <c r="D1070" s="378"/>
      <c r="E1070" s="378"/>
      <c r="F1070" s="378"/>
      <c r="G1070" s="378"/>
      <c r="H1070" s="188"/>
      <c r="I1070" s="188"/>
      <c r="J1070" s="398"/>
      <c r="K1070" s="188"/>
    </row>
    <row r="1071" spans="1:11">
      <c r="A1071" s="188"/>
      <c r="B1071" s="418"/>
      <c r="C1071" s="378"/>
      <c r="D1071" s="378"/>
      <c r="E1071" s="378"/>
      <c r="F1071" s="378"/>
      <c r="G1071" s="378"/>
      <c r="H1071" s="188"/>
      <c r="I1071" s="188"/>
      <c r="J1071" s="398"/>
      <c r="K1071" s="188"/>
    </row>
    <row r="1072" spans="1:11">
      <c r="A1072" s="188"/>
      <c r="B1072" s="418"/>
      <c r="C1072" s="378"/>
      <c r="D1072" s="378"/>
      <c r="E1072" s="378"/>
      <c r="F1072" s="378"/>
      <c r="G1072" s="378"/>
      <c r="H1072" s="188"/>
      <c r="I1072" s="188"/>
      <c r="J1072" s="398"/>
      <c r="K1072" s="188"/>
    </row>
    <row r="1073" spans="1:11">
      <c r="A1073" s="188"/>
      <c r="B1073" s="418"/>
      <c r="C1073" s="378"/>
      <c r="D1073" s="378"/>
      <c r="E1073" s="378"/>
      <c r="F1073" s="378"/>
      <c r="G1073" s="378"/>
      <c r="H1073" s="188"/>
      <c r="I1073" s="188"/>
      <c r="J1073" s="398"/>
      <c r="K1073" s="188"/>
    </row>
    <row r="1074" spans="1:11">
      <c r="A1074" s="188"/>
      <c r="B1074" s="418"/>
      <c r="C1074" s="378"/>
      <c r="D1074" s="378"/>
      <c r="E1074" s="378"/>
      <c r="F1074" s="378"/>
      <c r="G1074" s="378"/>
      <c r="H1074" s="188"/>
      <c r="I1074" s="188"/>
      <c r="J1074" s="398"/>
      <c r="K1074" s="188"/>
    </row>
    <row r="1075" spans="1:11">
      <c r="A1075" s="188"/>
      <c r="B1075" s="418"/>
      <c r="C1075" s="378"/>
      <c r="D1075" s="378"/>
      <c r="E1075" s="378"/>
      <c r="F1075" s="378"/>
      <c r="G1075" s="378"/>
      <c r="H1075" s="188"/>
      <c r="I1075" s="188"/>
      <c r="J1075" s="398"/>
      <c r="K1075" s="188"/>
    </row>
    <row r="1076" spans="1:11">
      <c r="A1076" s="188"/>
      <c r="B1076" s="418"/>
      <c r="C1076" s="378"/>
      <c r="D1076" s="378"/>
      <c r="E1076" s="378"/>
      <c r="F1076" s="378"/>
      <c r="G1076" s="378"/>
      <c r="H1076" s="188"/>
      <c r="I1076" s="188"/>
      <c r="J1076" s="398"/>
      <c r="K1076" s="188"/>
    </row>
    <row r="1077" spans="1:11">
      <c r="A1077" s="188"/>
      <c r="B1077" s="418"/>
      <c r="C1077" s="378"/>
      <c r="D1077" s="378"/>
      <c r="E1077" s="378"/>
      <c r="F1077" s="378"/>
      <c r="G1077" s="378"/>
      <c r="H1077" s="188"/>
      <c r="I1077" s="188"/>
      <c r="J1077" s="398"/>
      <c r="K1077" s="188"/>
    </row>
    <row r="1078" spans="1:11">
      <c r="A1078" s="188"/>
      <c r="B1078" s="418"/>
      <c r="C1078" s="378"/>
      <c r="D1078" s="378"/>
      <c r="E1078" s="378"/>
      <c r="F1078" s="378"/>
      <c r="G1078" s="378"/>
      <c r="H1078" s="188"/>
      <c r="I1078" s="188"/>
      <c r="J1078" s="398"/>
      <c r="K1078" s="188"/>
    </row>
    <row r="1079" spans="1:11">
      <c r="A1079" s="188"/>
      <c r="B1079" s="418"/>
      <c r="C1079" s="378"/>
      <c r="D1079" s="378"/>
      <c r="E1079" s="378"/>
      <c r="F1079" s="378"/>
      <c r="G1079" s="378"/>
      <c r="H1079" s="188"/>
      <c r="I1079" s="188"/>
      <c r="J1079" s="398"/>
      <c r="K1079" s="188"/>
    </row>
    <row r="1080" spans="1:11">
      <c r="A1080" s="188"/>
      <c r="B1080" s="418"/>
      <c r="C1080" s="378"/>
      <c r="D1080" s="378"/>
      <c r="E1080" s="378"/>
      <c r="F1080" s="378"/>
      <c r="G1080" s="378"/>
      <c r="H1080" s="188"/>
      <c r="I1080" s="188"/>
      <c r="J1080" s="398"/>
      <c r="K1080" s="188"/>
    </row>
    <row r="1081" spans="1:11">
      <c r="A1081" s="188"/>
      <c r="B1081" s="418"/>
      <c r="C1081" s="378"/>
      <c r="D1081" s="378"/>
      <c r="E1081" s="378"/>
      <c r="F1081" s="378"/>
      <c r="G1081" s="378"/>
      <c r="H1081" s="188"/>
      <c r="I1081" s="188"/>
      <c r="J1081" s="398"/>
      <c r="K1081" s="188"/>
    </row>
    <row r="1082" spans="1:11">
      <c r="A1082" s="188"/>
      <c r="B1082" s="418"/>
      <c r="C1082" s="378"/>
      <c r="D1082" s="378"/>
      <c r="E1082" s="378"/>
      <c r="F1082" s="378"/>
      <c r="G1082" s="378"/>
      <c r="H1082" s="188"/>
      <c r="I1082" s="188"/>
      <c r="J1082" s="398"/>
      <c r="K1082" s="188"/>
    </row>
    <row r="1083" spans="1:11">
      <c r="A1083" s="188"/>
      <c r="B1083" s="418"/>
      <c r="C1083" s="378"/>
      <c r="D1083" s="378"/>
      <c r="E1083" s="378"/>
      <c r="F1083" s="378"/>
      <c r="G1083" s="378"/>
      <c r="H1083" s="188"/>
      <c r="I1083" s="188"/>
      <c r="J1083" s="398"/>
      <c r="K1083" s="188"/>
    </row>
    <row r="1084" spans="1:11">
      <c r="A1084" s="188"/>
      <c r="B1084" s="418"/>
      <c r="C1084" s="378"/>
      <c r="D1084" s="378"/>
      <c r="E1084" s="378"/>
      <c r="F1084" s="378"/>
      <c r="G1084" s="378"/>
      <c r="H1084" s="188"/>
      <c r="I1084" s="188"/>
      <c r="J1084" s="398"/>
      <c r="K1084" s="188"/>
    </row>
    <row r="1085" spans="1:11">
      <c r="A1085" s="188"/>
      <c r="B1085" s="418"/>
      <c r="C1085" s="378"/>
      <c r="D1085" s="378"/>
      <c r="E1085" s="378"/>
      <c r="F1085" s="378"/>
      <c r="G1085" s="378"/>
      <c r="H1085" s="188"/>
      <c r="I1085" s="188"/>
      <c r="J1085" s="398"/>
      <c r="K1085" s="188"/>
    </row>
    <row r="1086" spans="1:11">
      <c r="A1086" s="188"/>
      <c r="B1086" s="418"/>
      <c r="C1086" s="378"/>
      <c r="D1086" s="378"/>
      <c r="E1086" s="378"/>
      <c r="F1086" s="378"/>
      <c r="G1086" s="378"/>
      <c r="H1086" s="188"/>
      <c r="I1086" s="188"/>
      <c r="J1086" s="398"/>
      <c r="K1086" s="188"/>
    </row>
    <row r="1087" spans="1:11">
      <c r="A1087" s="188"/>
      <c r="B1087" s="418"/>
      <c r="C1087" s="378"/>
      <c r="D1087" s="378"/>
      <c r="E1087" s="378"/>
      <c r="F1087" s="378"/>
      <c r="G1087" s="378"/>
      <c r="H1087" s="188"/>
      <c r="I1087" s="188"/>
      <c r="J1087" s="398"/>
      <c r="K1087" s="188"/>
    </row>
    <row r="1088" spans="1:11">
      <c r="A1088" s="188"/>
      <c r="B1088" s="418"/>
      <c r="C1088" s="378"/>
      <c r="D1088" s="378"/>
      <c r="E1088" s="378"/>
      <c r="F1088" s="378"/>
      <c r="G1088" s="378"/>
      <c r="H1088" s="188"/>
      <c r="I1088" s="188"/>
      <c r="J1088" s="398"/>
      <c r="K1088" s="188"/>
    </row>
    <row r="1089" spans="1:11">
      <c r="A1089" s="188"/>
      <c r="B1089" s="418"/>
      <c r="C1089" s="378"/>
      <c r="D1089" s="378"/>
      <c r="E1089" s="378"/>
      <c r="F1089" s="378"/>
      <c r="G1089" s="378"/>
      <c r="H1089" s="188"/>
      <c r="I1089" s="188"/>
      <c r="J1089" s="398"/>
      <c r="K1089" s="188"/>
    </row>
    <row r="1090" spans="1:11">
      <c r="A1090" s="188"/>
      <c r="B1090" s="418"/>
      <c r="C1090" s="378"/>
      <c r="D1090" s="378"/>
      <c r="E1090" s="378"/>
      <c r="F1090" s="378"/>
      <c r="G1090" s="378"/>
      <c r="H1090" s="188"/>
      <c r="I1090" s="188"/>
      <c r="J1090" s="398"/>
      <c r="K1090" s="188"/>
    </row>
    <row r="1091" spans="1:11">
      <c r="A1091" s="188"/>
      <c r="B1091" s="418"/>
      <c r="C1091" s="378"/>
      <c r="D1091" s="378"/>
      <c r="E1091" s="378"/>
      <c r="F1091" s="378"/>
      <c r="G1091" s="378"/>
      <c r="H1091" s="188"/>
      <c r="I1091" s="188"/>
      <c r="J1091" s="398"/>
      <c r="K1091" s="188"/>
    </row>
    <row r="1092" spans="1:11">
      <c r="A1092" s="188"/>
      <c r="B1092" s="418"/>
      <c r="C1092" s="378"/>
      <c r="D1092" s="378"/>
      <c r="E1092" s="378"/>
      <c r="F1092" s="378"/>
      <c r="G1092" s="378"/>
      <c r="H1092" s="188"/>
      <c r="I1092" s="188"/>
      <c r="J1092" s="398"/>
      <c r="K1092" s="188"/>
    </row>
    <row r="1093" spans="1:11">
      <c r="A1093" s="188"/>
      <c r="B1093" s="418"/>
      <c r="C1093" s="378"/>
      <c r="D1093" s="378"/>
      <c r="E1093" s="378"/>
      <c r="F1093" s="378"/>
      <c r="G1093" s="378"/>
      <c r="H1093" s="188"/>
      <c r="I1093" s="188"/>
      <c r="J1093" s="398"/>
      <c r="K1093" s="188"/>
    </row>
    <row r="1094" spans="1:11">
      <c r="A1094" s="188"/>
      <c r="B1094" s="418"/>
      <c r="C1094" s="378"/>
      <c r="D1094" s="378"/>
      <c r="E1094" s="378"/>
      <c r="F1094" s="378"/>
      <c r="G1094" s="378"/>
      <c r="H1094" s="188"/>
      <c r="I1094" s="188"/>
      <c r="J1094" s="398"/>
      <c r="K1094" s="188"/>
    </row>
    <row r="1095" spans="1:11">
      <c r="A1095" s="188"/>
      <c r="B1095" s="418"/>
      <c r="C1095" s="378"/>
      <c r="D1095" s="378"/>
      <c r="E1095" s="378"/>
      <c r="F1095" s="378"/>
      <c r="G1095" s="378"/>
      <c r="H1095" s="188"/>
      <c r="I1095" s="188"/>
      <c r="J1095" s="398"/>
      <c r="K1095" s="188"/>
    </row>
    <row r="1096" spans="1:11">
      <c r="A1096" s="188"/>
      <c r="B1096" s="418"/>
      <c r="C1096" s="378"/>
      <c r="D1096" s="378"/>
      <c r="E1096" s="378"/>
      <c r="F1096" s="378"/>
      <c r="G1096" s="378"/>
      <c r="H1096" s="188"/>
      <c r="I1096" s="188"/>
      <c r="J1096" s="398"/>
      <c r="K1096" s="188"/>
    </row>
    <row r="1097" spans="1:11">
      <c r="A1097" s="188"/>
      <c r="B1097" s="418"/>
      <c r="C1097" s="378"/>
      <c r="D1097" s="378"/>
      <c r="E1097" s="378"/>
      <c r="F1097" s="378"/>
      <c r="G1097" s="378"/>
      <c r="H1097" s="188"/>
      <c r="I1097" s="188"/>
      <c r="J1097" s="398"/>
      <c r="K1097" s="188"/>
    </row>
    <row r="1098" spans="1:11">
      <c r="A1098" s="188"/>
      <c r="B1098" s="418"/>
      <c r="C1098" s="378"/>
      <c r="D1098" s="378"/>
      <c r="E1098" s="378"/>
      <c r="F1098" s="378"/>
      <c r="G1098" s="378"/>
      <c r="H1098" s="188"/>
      <c r="I1098" s="188"/>
      <c r="J1098" s="398"/>
      <c r="K1098" s="188"/>
    </row>
    <row r="1099" spans="1:11">
      <c r="A1099" s="188"/>
      <c r="B1099" s="418"/>
      <c r="C1099" s="378"/>
      <c r="D1099" s="378"/>
      <c r="E1099" s="378"/>
      <c r="F1099" s="378"/>
      <c r="G1099" s="378"/>
      <c r="H1099" s="188"/>
      <c r="I1099" s="188"/>
      <c r="J1099" s="398"/>
      <c r="K1099" s="188"/>
    </row>
    <row r="1100" spans="1:11">
      <c r="A1100" s="188"/>
      <c r="B1100" s="418"/>
      <c r="C1100" s="378"/>
      <c r="D1100" s="378"/>
      <c r="E1100" s="378"/>
      <c r="F1100" s="378"/>
      <c r="G1100" s="378"/>
      <c r="H1100" s="188"/>
      <c r="I1100" s="188"/>
      <c r="J1100" s="398"/>
      <c r="K1100" s="188"/>
    </row>
    <row r="1101" spans="1:11">
      <c r="A1101" s="188"/>
      <c r="B1101" s="418"/>
      <c r="C1101" s="378"/>
      <c r="D1101" s="378"/>
      <c r="E1101" s="378"/>
      <c r="F1101" s="378"/>
      <c r="G1101" s="378"/>
      <c r="H1101" s="188"/>
      <c r="I1101" s="188"/>
      <c r="J1101" s="398"/>
      <c r="K1101" s="188"/>
    </row>
    <row r="1102" spans="1:11">
      <c r="A1102" s="188"/>
      <c r="B1102" s="418"/>
      <c r="C1102" s="378"/>
      <c r="D1102" s="378"/>
      <c r="E1102" s="378"/>
      <c r="F1102" s="378"/>
      <c r="G1102" s="378"/>
      <c r="H1102" s="188"/>
      <c r="I1102" s="188"/>
      <c r="J1102" s="398"/>
      <c r="K1102" s="188"/>
    </row>
    <row r="1103" spans="1:11">
      <c r="A1103" s="188"/>
      <c r="B1103" s="418"/>
      <c r="C1103" s="378"/>
      <c r="D1103" s="378"/>
      <c r="E1103" s="378"/>
      <c r="F1103" s="378"/>
      <c r="G1103" s="378"/>
      <c r="H1103" s="188"/>
      <c r="I1103" s="188"/>
      <c r="J1103" s="398"/>
      <c r="K1103" s="188"/>
    </row>
    <row r="1104" spans="1:11">
      <c r="A1104" s="188"/>
      <c r="B1104" s="418"/>
      <c r="C1104" s="378"/>
      <c r="D1104" s="378"/>
      <c r="E1104" s="378"/>
      <c r="F1104" s="378"/>
      <c r="G1104" s="378"/>
      <c r="H1104" s="188"/>
      <c r="I1104" s="188"/>
      <c r="J1104" s="398"/>
      <c r="K1104" s="188"/>
    </row>
    <row r="1105" spans="1:11">
      <c r="A1105" s="188"/>
      <c r="B1105" s="418"/>
      <c r="C1105" s="378"/>
      <c r="D1105" s="378"/>
      <c r="E1105" s="378"/>
      <c r="F1105" s="378"/>
      <c r="G1105" s="378"/>
      <c r="H1105" s="188"/>
      <c r="I1105" s="188"/>
      <c r="J1105" s="398"/>
      <c r="K1105" s="188"/>
    </row>
    <row r="1106" spans="1:11">
      <c r="A1106" s="188"/>
      <c r="B1106" s="418"/>
      <c r="C1106" s="378"/>
      <c r="D1106" s="378"/>
      <c r="E1106" s="378"/>
      <c r="F1106" s="378"/>
      <c r="G1106" s="378"/>
      <c r="H1106" s="188"/>
      <c r="I1106" s="188"/>
      <c r="J1106" s="398"/>
      <c r="K1106" s="188"/>
    </row>
    <row r="1107" spans="1:11">
      <c r="A1107" s="188"/>
      <c r="B1107" s="418"/>
      <c r="C1107" s="378"/>
      <c r="D1107" s="378"/>
      <c r="E1107" s="378"/>
      <c r="F1107" s="378"/>
      <c r="G1107" s="378"/>
      <c r="H1107" s="188"/>
      <c r="I1107" s="188"/>
      <c r="J1107" s="398"/>
      <c r="K1107" s="188"/>
    </row>
    <row r="1108" spans="1:11">
      <c r="A1108" s="188"/>
      <c r="B1108" s="418"/>
      <c r="C1108" s="378"/>
      <c r="D1108" s="378"/>
      <c r="E1108" s="378"/>
      <c r="F1108" s="378"/>
      <c r="G1108" s="378"/>
      <c r="H1108" s="188"/>
      <c r="I1108" s="188"/>
      <c r="J1108" s="398"/>
      <c r="K1108" s="188"/>
    </row>
    <row r="1109" spans="1:11">
      <c r="A1109" s="188"/>
      <c r="B1109" s="418"/>
      <c r="C1109" s="378"/>
      <c r="D1109" s="378"/>
      <c r="E1109" s="378"/>
      <c r="F1109" s="378"/>
      <c r="G1109" s="378"/>
      <c r="H1109" s="188"/>
      <c r="I1109" s="188"/>
      <c r="J1109" s="398"/>
      <c r="K1109" s="188"/>
    </row>
    <row r="1110" spans="1:11">
      <c r="A1110" s="188"/>
      <c r="B1110" s="418"/>
      <c r="C1110" s="378"/>
      <c r="D1110" s="378"/>
      <c r="E1110" s="378"/>
      <c r="F1110" s="378"/>
      <c r="G1110" s="378"/>
      <c r="H1110" s="188"/>
      <c r="I1110" s="188"/>
      <c r="J1110" s="398"/>
      <c r="K1110" s="188"/>
    </row>
    <row r="1111" spans="1:11">
      <c r="A1111" s="188"/>
      <c r="B1111" s="418"/>
      <c r="C1111" s="378"/>
      <c r="D1111" s="378"/>
      <c r="E1111" s="378"/>
      <c r="F1111" s="378"/>
      <c r="G1111" s="378"/>
      <c r="H1111" s="188"/>
      <c r="I1111" s="188"/>
      <c r="J1111" s="398"/>
      <c r="K1111" s="188"/>
    </row>
    <row r="1112" spans="1:11">
      <c r="A1112" s="188"/>
      <c r="B1112" s="418"/>
      <c r="C1112" s="378"/>
      <c r="D1112" s="378"/>
      <c r="E1112" s="378"/>
      <c r="F1112" s="378"/>
      <c r="G1112" s="378"/>
      <c r="H1112" s="188"/>
      <c r="I1112" s="188"/>
      <c r="J1112" s="398"/>
      <c r="K1112" s="188"/>
    </row>
    <row r="1113" spans="1:11">
      <c r="A1113" s="188"/>
      <c r="B1113" s="418"/>
      <c r="C1113" s="378"/>
      <c r="D1113" s="378"/>
      <c r="E1113" s="378"/>
      <c r="F1113" s="378"/>
      <c r="G1113" s="378"/>
      <c r="H1113" s="188"/>
      <c r="I1113" s="188"/>
      <c r="J1113" s="398"/>
      <c r="K1113" s="188"/>
    </row>
    <row r="1114" spans="1:11">
      <c r="A1114" s="188"/>
      <c r="B1114" s="418"/>
      <c r="C1114" s="378"/>
      <c r="D1114" s="378"/>
      <c r="E1114" s="378"/>
      <c r="F1114" s="378"/>
      <c r="G1114" s="378"/>
      <c r="H1114" s="188"/>
      <c r="I1114" s="188"/>
      <c r="J1114" s="398"/>
      <c r="K1114" s="188"/>
    </row>
    <row r="1115" spans="1:11">
      <c r="A1115" s="188"/>
      <c r="B1115" s="418"/>
      <c r="C1115" s="378"/>
      <c r="D1115" s="378"/>
      <c r="E1115" s="378"/>
      <c r="F1115" s="378"/>
      <c r="G1115" s="378"/>
      <c r="H1115" s="188"/>
      <c r="I1115" s="188"/>
      <c r="J1115" s="398"/>
      <c r="K1115" s="188"/>
    </row>
    <row r="1116" spans="1:11">
      <c r="A1116" s="188"/>
      <c r="B1116" s="418"/>
      <c r="C1116" s="378"/>
      <c r="D1116" s="378"/>
      <c r="E1116" s="378"/>
      <c r="F1116" s="378"/>
      <c r="G1116" s="378"/>
      <c r="H1116" s="188"/>
      <c r="I1116" s="188"/>
      <c r="J1116" s="398"/>
      <c r="K1116" s="188"/>
    </row>
    <row r="1117" spans="1:11">
      <c r="A1117" s="188"/>
      <c r="B1117" s="418"/>
      <c r="C1117" s="378"/>
      <c r="D1117" s="378"/>
      <c r="E1117" s="378"/>
      <c r="F1117" s="378"/>
      <c r="G1117" s="378"/>
      <c r="H1117" s="188"/>
      <c r="I1117" s="188"/>
      <c r="J1117" s="398"/>
      <c r="K1117" s="188"/>
    </row>
    <row r="1118" spans="1:11">
      <c r="A1118" s="188"/>
      <c r="B1118" s="418"/>
      <c r="C1118" s="378"/>
      <c r="D1118" s="378"/>
      <c r="E1118" s="378"/>
      <c r="F1118" s="378"/>
      <c r="G1118" s="378"/>
      <c r="H1118" s="188"/>
      <c r="I1118" s="188"/>
      <c r="J1118" s="398"/>
      <c r="K1118" s="188"/>
    </row>
    <row r="1119" spans="1:11">
      <c r="A1119" s="188"/>
      <c r="B1119" s="418"/>
      <c r="C1119" s="378"/>
      <c r="D1119" s="378"/>
      <c r="E1119" s="378"/>
      <c r="F1119" s="378"/>
      <c r="G1119" s="378"/>
      <c r="H1119" s="188"/>
      <c r="I1119" s="188"/>
      <c r="J1119" s="398"/>
      <c r="K1119" s="188"/>
    </row>
    <row r="1120" spans="1:11">
      <c r="A1120" s="188"/>
      <c r="B1120" s="418"/>
      <c r="C1120" s="378"/>
      <c r="D1120" s="378"/>
      <c r="E1120" s="378"/>
      <c r="F1120" s="378"/>
      <c r="G1120" s="378"/>
      <c r="H1120" s="188"/>
      <c r="I1120" s="188"/>
      <c r="J1120" s="398"/>
      <c r="K1120" s="188"/>
    </row>
    <row r="1121" spans="1:13">
      <c r="A1121" s="188"/>
      <c r="B1121" s="419"/>
      <c r="C1121" s="379"/>
      <c r="D1121" s="379"/>
      <c r="E1121" s="379"/>
      <c r="F1121" s="379"/>
      <c r="G1121" s="379"/>
      <c r="H1121" s="188"/>
      <c r="I1121" s="188"/>
      <c r="J1121" s="398"/>
      <c r="K1121" s="188"/>
    </row>
    <row r="1122" spans="1:13">
      <c r="A1122" s="188"/>
      <c r="B1122" s="419"/>
      <c r="C1122" s="379"/>
      <c r="D1122" s="379"/>
      <c r="E1122" s="379"/>
      <c r="F1122" s="379"/>
      <c r="G1122" s="379"/>
      <c r="H1122" s="188"/>
      <c r="I1122" s="188"/>
      <c r="J1122" s="398"/>
      <c r="K1122" s="188"/>
      <c r="L1122" s="197"/>
      <c r="M1122" s="197"/>
    </row>
    <row r="1123" spans="1:13">
      <c r="A1123" s="197"/>
      <c r="B1123" s="369"/>
      <c r="C1123" s="221"/>
      <c r="D1123" s="221"/>
      <c r="E1123" s="221"/>
      <c r="F1123" s="221"/>
      <c r="G1123" s="221"/>
      <c r="H1123" s="197"/>
      <c r="I1123" s="197"/>
      <c r="J1123" s="394"/>
      <c r="K1123" s="197"/>
      <c r="L1123" s="197"/>
      <c r="M1123" s="197"/>
    </row>
    <row r="1124" spans="1:13">
      <c r="A1124" s="197"/>
      <c r="B1124" s="369"/>
      <c r="C1124" s="221"/>
      <c r="D1124" s="221"/>
      <c r="E1124" s="221"/>
      <c r="F1124" s="221"/>
      <c r="G1124" s="221"/>
      <c r="H1124" s="197"/>
      <c r="I1124" s="197"/>
      <c r="J1124" s="394"/>
      <c r="K1124" s="197"/>
      <c r="L1124" s="197"/>
      <c r="M1124" s="197"/>
    </row>
    <row r="1125" spans="1:13">
      <c r="A1125" s="197"/>
      <c r="B1125" s="369"/>
      <c r="C1125" s="221"/>
      <c r="D1125" s="221"/>
      <c r="E1125" s="221"/>
      <c r="F1125" s="221"/>
      <c r="G1125" s="221"/>
      <c r="H1125" s="197"/>
      <c r="I1125" s="197"/>
      <c r="J1125" s="394"/>
      <c r="K1125" s="197"/>
      <c r="L1125" s="197"/>
      <c r="M1125" s="197"/>
    </row>
    <row r="1126" spans="1:13">
      <c r="A1126" s="197"/>
      <c r="B1126" s="369"/>
      <c r="C1126" s="221"/>
      <c r="D1126" s="221"/>
      <c r="E1126" s="221"/>
      <c r="F1126" s="221"/>
      <c r="G1126" s="221"/>
      <c r="H1126" s="197"/>
      <c r="I1126" s="197"/>
      <c r="J1126" s="394"/>
      <c r="K1126" s="197"/>
      <c r="L1126" s="197"/>
      <c r="M1126" s="197"/>
    </row>
    <row r="1127" spans="1:13">
      <c r="A1127" s="197"/>
      <c r="B1127" s="369"/>
      <c r="C1127" s="221"/>
      <c r="D1127" s="221"/>
      <c r="E1127" s="221"/>
      <c r="F1127" s="221"/>
      <c r="G1127" s="221"/>
      <c r="H1127" s="197"/>
      <c r="I1127" s="197"/>
      <c r="J1127" s="394"/>
      <c r="K1127" s="197"/>
      <c r="L1127" s="197"/>
      <c r="M1127" s="197"/>
    </row>
    <row r="1128" spans="1:13">
      <c r="A1128" s="197"/>
      <c r="B1128" s="369"/>
      <c r="C1128" s="221"/>
      <c r="D1128" s="221"/>
      <c r="E1128" s="221"/>
      <c r="F1128" s="221"/>
      <c r="G1128" s="221"/>
      <c r="H1128" s="197"/>
      <c r="I1128" s="197"/>
      <c r="J1128" s="394"/>
      <c r="K1128" s="197"/>
      <c r="L1128" s="197"/>
      <c r="M1128" s="197"/>
    </row>
    <row r="1129" spans="1:13">
      <c r="A1129" s="197"/>
      <c r="B1129" s="369"/>
      <c r="C1129" s="221"/>
      <c r="D1129" s="221"/>
      <c r="E1129" s="221"/>
      <c r="F1129" s="221"/>
      <c r="G1129" s="221"/>
      <c r="H1129" s="197"/>
      <c r="I1129" s="197"/>
      <c r="J1129" s="394"/>
      <c r="K1129" s="197"/>
      <c r="L1129" s="197"/>
      <c r="M1129" s="197"/>
    </row>
    <row r="1130" spans="1:13">
      <c r="A1130" s="197"/>
      <c r="B1130" s="369"/>
      <c r="C1130" s="221"/>
      <c r="D1130" s="221"/>
      <c r="E1130" s="221"/>
      <c r="F1130" s="221"/>
      <c r="G1130" s="221"/>
      <c r="H1130" s="197"/>
      <c r="I1130" s="197"/>
      <c r="J1130" s="394"/>
      <c r="K1130" s="197"/>
      <c r="L1130" s="197"/>
      <c r="M1130" s="197"/>
    </row>
    <row r="1131" spans="1:13">
      <c r="A1131" s="197"/>
      <c r="B1131" s="369"/>
      <c r="C1131" s="221"/>
      <c r="D1131" s="221"/>
      <c r="E1131" s="221"/>
      <c r="F1131" s="221"/>
      <c r="G1131" s="221"/>
      <c r="H1131" s="197"/>
      <c r="I1131" s="197"/>
      <c r="J1131" s="394"/>
      <c r="K1131" s="197"/>
      <c r="L1131" s="197"/>
      <c r="M1131" s="197"/>
    </row>
    <row r="1132" spans="1:13">
      <c r="A1132" s="197"/>
      <c r="B1132" s="369"/>
      <c r="C1132" s="221"/>
      <c r="D1132" s="221"/>
      <c r="E1132" s="221"/>
      <c r="F1132" s="221"/>
      <c r="G1132" s="221"/>
      <c r="H1132" s="197"/>
      <c r="I1132" s="197"/>
      <c r="J1132" s="394"/>
      <c r="K1132" s="197"/>
      <c r="L1132" s="197"/>
      <c r="M1132" s="197"/>
    </row>
    <row r="1133" spans="1:13">
      <c r="A1133" s="197"/>
      <c r="B1133" s="369"/>
      <c r="C1133" s="221"/>
      <c r="D1133" s="221"/>
      <c r="E1133" s="221"/>
      <c r="F1133" s="221"/>
      <c r="G1133" s="221"/>
      <c r="H1133" s="197"/>
      <c r="I1133" s="197"/>
      <c r="J1133" s="394"/>
      <c r="K1133" s="197"/>
      <c r="L1133" s="197"/>
      <c r="M1133" s="197"/>
    </row>
    <row r="1134" spans="1:13">
      <c r="A1134" s="197"/>
      <c r="B1134" s="369"/>
      <c r="C1134" s="221"/>
      <c r="D1134" s="221"/>
      <c r="E1134" s="221"/>
      <c r="F1134" s="221"/>
      <c r="G1134" s="221"/>
      <c r="H1134" s="197"/>
      <c r="I1134" s="197"/>
      <c r="J1134" s="394"/>
      <c r="K1134" s="197"/>
      <c r="L1134" s="197"/>
      <c r="M1134" s="197"/>
    </row>
    <row r="1135" spans="1:13">
      <c r="A1135" s="197"/>
      <c r="B1135" s="369"/>
      <c r="C1135" s="221"/>
      <c r="D1135" s="221"/>
      <c r="E1135" s="221"/>
      <c r="F1135" s="221"/>
      <c r="G1135" s="221"/>
      <c r="H1135" s="197"/>
      <c r="I1135" s="197"/>
      <c r="J1135" s="394"/>
      <c r="K1135" s="197"/>
      <c r="L1135" s="197"/>
      <c r="M1135" s="197"/>
    </row>
    <row r="1136" spans="1:13">
      <c r="A1136" s="197"/>
      <c r="B1136" s="369"/>
      <c r="C1136" s="221"/>
      <c r="D1136" s="221"/>
      <c r="E1136" s="221"/>
      <c r="F1136" s="221"/>
      <c r="G1136" s="221"/>
      <c r="H1136" s="197"/>
      <c r="I1136" s="197"/>
      <c r="J1136" s="394"/>
      <c r="K1136" s="197"/>
      <c r="L1136" s="197"/>
      <c r="M1136" s="197"/>
    </row>
    <row r="1137" spans="1:13">
      <c r="A1137" s="197"/>
      <c r="B1137" s="369"/>
      <c r="C1137" s="221"/>
      <c r="D1137" s="221"/>
      <c r="E1137" s="221"/>
      <c r="F1137" s="221"/>
      <c r="G1137" s="221"/>
      <c r="H1137" s="197"/>
      <c r="I1137" s="197"/>
      <c r="J1137" s="394"/>
      <c r="K1137" s="197"/>
      <c r="L1137" s="197"/>
      <c r="M1137" s="197"/>
    </row>
    <row r="1138" spans="1:13">
      <c r="A1138" s="197"/>
      <c r="B1138" s="369"/>
      <c r="C1138" s="221"/>
      <c r="D1138" s="221"/>
      <c r="E1138" s="221"/>
      <c r="F1138" s="221"/>
      <c r="G1138" s="221"/>
      <c r="H1138" s="197"/>
      <c r="I1138" s="197"/>
      <c r="J1138" s="394"/>
      <c r="K1138" s="197"/>
      <c r="L1138" s="197"/>
      <c r="M1138" s="197"/>
    </row>
    <row r="1139" spans="1:13">
      <c r="A1139" s="197"/>
      <c r="B1139" s="369"/>
      <c r="C1139" s="221"/>
      <c r="D1139" s="221"/>
      <c r="E1139" s="221"/>
      <c r="F1139" s="221"/>
      <c r="G1139" s="221"/>
      <c r="H1139" s="197"/>
      <c r="I1139" s="197"/>
      <c r="J1139" s="394"/>
      <c r="K1139" s="197"/>
      <c r="L1139" s="197"/>
      <c r="M1139" s="197"/>
    </row>
    <row r="1140" spans="1:13">
      <c r="A1140" s="197"/>
      <c r="B1140" s="369"/>
      <c r="C1140" s="221"/>
      <c r="D1140" s="221"/>
      <c r="E1140" s="221"/>
      <c r="F1140" s="221"/>
      <c r="G1140" s="221"/>
      <c r="H1140" s="197"/>
      <c r="I1140" s="197"/>
      <c r="J1140" s="394"/>
      <c r="K1140" s="197"/>
      <c r="L1140" s="197"/>
      <c r="M1140" s="197"/>
    </row>
    <row r="1141" spans="1:13">
      <c r="A1141" s="197"/>
      <c r="B1141" s="369"/>
      <c r="C1141" s="221"/>
      <c r="D1141" s="221"/>
      <c r="E1141" s="221"/>
      <c r="F1141" s="221"/>
      <c r="G1141" s="221"/>
      <c r="H1141" s="197"/>
      <c r="I1141" s="197"/>
      <c r="J1141" s="394"/>
      <c r="K1141" s="197"/>
      <c r="L1141" s="197"/>
      <c r="M1141" s="197"/>
    </row>
    <row r="1142" spans="1:13">
      <c r="A1142" s="197"/>
      <c r="B1142" s="369"/>
      <c r="C1142" s="221"/>
      <c r="D1142" s="221"/>
      <c r="E1142" s="221"/>
      <c r="F1142" s="221"/>
      <c r="G1142" s="221"/>
      <c r="H1142" s="197"/>
      <c r="I1142" s="197"/>
      <c r="J1142" s="394"/>
      <c r="K1142" s="197"/>
      <c r="L1142" s="197"/>
      <c r="M1142" s="197"/>
    </row>
    <row r="1143" spans="1:13">
      <c r="A1143" s="197"/>
      <c r="B1143" s="369"/>
      <c r="C1143" s="221"/>
      <c r="D1143" s="221"/>
      <c r="E1143" s="221"/>
      <c r="F1143" s="221"/>
      <c r="G1143" s="221"/>
      <c r="H1143" s="197"/>
      <c r="I1143" s="197"/>
      <c r="J1143" s="394"/>
      <c r="K1143" s="197"/>
      <c r="L1143" s="197"/>
      <c r="M1143" s="197"/>
    </row>
    <row r="1144" spans="1:13">
      <c r="A1144" s="197"/>
      <c r="B1144" s="369"/>
      <c r="C1144" s="221"/>
      <c r="D1144" s="221"/>
      <c r="E1144" s="221"/>
      <c r="F1144" s="221"/>
      <c r="G1144" s="221"/>
      <c r="H1144" s="197"/>
      <c r="I1144" s="197"/>
      <c r="J1144" s="394"/>
      <c r="K1144" s="197"/>
      <c r="L1144" s="197"/>
      <c r="M1144" s="197"/>
    </row>
    <row r="1145" spans="1:13">
      <c r="A1145" s="197"/>
      <c r="B1145" s="369"/>
      <c r="C1145" s="221"/>
      <c r="D1145" s="221"/>
      <c r="E1145" s="221"/>
      <c r="F1145" s="221"/>
      <c r="G1145" s="221"/>
      <c r="H1145" s="197"/>
      <c r="I1145" s="197"/>
      <c r="J1145" s="394"/>
      <c r="K1145" s="197"/>
      <c r="L1145" s="197"/>
      <c r="M1145" s="197"/>
    </row>
    <row r="1146" spans="1:13">
      <c r="A1146" s="197"/>
      <c r="B1146" s="369"/>
      <c r="C1146" s="221"/>
      <c r="D1146" s="221"/>
      <c r="E1146" s="221"/>
      <c r="F1146" s="221"/>
      <c r="G1146" s="221"/>
      <c r="H1146" s="197"/>
      <c r="I1146" s="197"/>
      <c r="J1146" s="394"/>
      <c r="K1146" s="197"/>
      <c r="L1146" s="197"/>
      <c r="M1146" s="197"/>
    </row>
    <row r="1147" spans="1:13">
      <c r="A1147" s="197"/>
      <c r="B1147" s="369"/>
      <c r="C1147" s="221"/>
      <c r="D1147" s="221"/>
      <c r="E1147" s="221"/>
      <c r="F1147" s="221"/>
      <c r="G1147" s="221"/>
      <c r="H1147" s="197"/>
      <c r="I1147" s="197"/>
      <c r="J1147" s="394"/>
      <c r="K1147" s="197"/>
      <c r="L1147" s="197"/>
      <c r="M1147" s="197"/>
    </row>
    <row r="1148" spans="1:13">
      <c r="A1148" s="197"/>
      <c r="B1148" s="369"/>
      <c r="C1148" s="221"/>
      <c r="D1148" s="221"/>
      <c r="E1148" s="221"/>
      <c r="F1148" s="221"/>
      <c r="G1148" s="221"/>
      <c r="H1148" s="197"/>
      <c r="I1148" s="197"/>
      <c r="J1148" s="394"/>
      <c r="K1148" s="197"/>
      <c r="L1148" s="197"/>
      <c r="M1148" s="197"/>
    </row>
    <row r="1149" spans="1:13">
      <c r="A1149" s="197"/>
      <c r="B1149" s="369"/>
      <c r="C1149" s="221"/>
      <c r="D1149" s="221"/>
      <c r="E1149" s="221"/>
      <c r="F1149" s="221"/>
      <c r="G1149" s="221"/>
      <c r="H1149" s="197"/>
      <c r="I1149" s="197"/>
      <c r="J1149" s="394"/>
      <c r="K1149" s="197"/>
      <c r="L1149" s="197"/>
      <c r="M1149" s="197"/>
    </row>
    <row r="1150" spans="1:13">
      <c r="A1150" s="197"/>
      <c r="B1150" s="369"/>
      <c r="C1150" s="221"/>
      <c r="D1150" s="221"/>
      <c r="E1150" s="221"/>
      <c r="F1150" s="221"/>
      <c r="G1150" s="221"/>
      <c r="H1150" s="197"/>
      <c r="I1150" s="197"/>
      <c r="J1150" s="394"/>
      <c r="K1150" s="197"/>
      <c r="L1150" s="197"/>
      <c r="M1150" s="197"/>
    </row>
    <row r="1151" spans="1:13">
      <c r="A1151" s="197"/>
      <c r="B1151" s="369"/>
      <c r="C1151" s="221"/>
      <c r="D1151" s="221"/>
      <c r="E1151" s="221"/>
      <c r="F1151" s="221"/>
      <c r="G1151" s="221"/>
      <c r="H1151" s="197"/>
      <c r="I1151" s="197"/>
      <c r="J1151" s="394"/>
      <c r="K1151" s="197"/>
      <c r="L1151" s="197"/>
      <c r="M1151" s="197"/>
    </row>
    <row r="1152" spans="1:13">
      <c r="A1152" s="197"/>
      <c r="B1152" s="369"/>
      <c r="C1152" s="221"/>
      <c r="D1152" s="221"/>
      <c r="E1152" s="221"/>
      <c r="F1152" s="221"/>
      <c r="G1152" s="221"/>
      <c r="H1152" s="197"/>
      <c r="I1152" s="197"/>
      <c r="J1152" s="394"/>
      <c r="K1152" s="197"/>
      <c r="L1152" s="197"/>
      <c r="M1152" s="197"/>
    </row>
    <row r="1153" spans="1:13">
      <c r="A1153" s="197"/>
      <c r="B1153" s="369"/>
      <c r="C1153" s="221"/>
      <c r="D1153" s="221"/>
      <c r="E1153" s="221"/>
      <c r="F1153" s="221"/>
      <c r="G1153" s="221"/>
      <c r="H1153" s="197"/>
      <c r="I1153" s="197"/>
      <c r="J1153" s="394"/>
      <c r="K1153" s="197"/>
      <c r="L1153" s="197"/>
      <c r="M1153" s="197"/>
    </row>
    <row r="1154" spans="1:13">
      <c r="A1154" s="197"/>
      <c r="B1154" s="369"/>
      <c r="C1154" s="221"/>
      <c r="D1154" s="221"/>
      <c r="E1154" s="221"/>
      <c r="F1154" s="221"/>
      <c r="G1154" s="221"/>
      <c r="H1154" s="197"/>
      <c r="I1154" s="197"/>
      <c r="J1154" s="394"/>
      <c r="K1154" s="197"/>
      <c r="L1154" s="197"/>
      <c r="M1154" s="197"/>
    </row>
    <row r="1155" spans="1:13">
      <c r="A1155" s="197"/>
      <c r="B1155" s="369"/>
      <c r="C1155" s="221"/>
      <c r="D1155" s="221"/>
      <c r="E1155" s="221"/>
      <c r="F1155" s="221"/>
      <c r="G1155" s="221"/>
      <c r="H1155" s="197"/>
      <c r="I1155" s="197"/>
      <c r="J1155" s="394"/>
      <c r="K1155" s="197"/>
      <c r="L1155" s="197"/>
      <c r="M1155" s="197"/>
    </row>
    <row r="1156" spans="1:13">
      <c r="A1156" s="197"/>
      <c r="B1156" s="369"/>
      <c r="C1156" s="221"/>
      <c r="D1156" s="221"/>
      <c r="E1156" s="221"/>
      <c r="F1156" s="221"/>
      <c r="G1156" s="221"/>
      <c r="H1156" s="197"/>
      <c r="I1156" s="197"/>
      <c r="J1156" s="394"/>
      <c r="K1156" s="197"/>
      <c r="L1156" s="197"/>
      <c r="M1156" s="197"/>
    </row>
    <row r="1157" spans="1:13">
      <c r="A1157" s="197"/>
      <c r="B1157" s="369"/>
      <c r="C1157" s="221"/>
      <c r="D1157" s="221"/>
      <c r="E1157" s="221"/>
      <c r="F1157" s="221"/>
      <c r="G1157" s="221"/>
      <c r="H1157" s="197"/>
      <c r="I1157" s="197"/>
      <c r="J1157" s="394"/>
      <c r="K1157" s="197"/>
      <c r="L1157" s="197"/>
      <c r="M1157" s="197"/>
    </row>
    <row r="1158" spans="1:13">
      <c r="A1158" s="197"/>
      <c r="B1158" s="369"/>
      <c r="C1158" s="221"/>
      <c r="D1158" s="221"/>
      <c r="E1158" s="221"/>
      <c r="F1158" s="221"/>
      <c r="G1158" s="221"/>
      <c r="H1158" s="197"/>
      <c r="I1158" s="197"/>
      <c r="J1158" s="394"/>
      <c r="K1158" s="197"/>
      <c r="L1158" s="197"/>
      <c r="M1158" s="197"/>
    </row>
    <row r="1159" spans="1:13">
      <c r="A1159" s="197"/>
      <c r="B1159" s="369"/>
      <c r="C1159" s="221"/>
      <c r="D1159" s="221"/>
      <c r="E1159" s="221"/>
      <c r="F1159" s="221"/>
      <c r="G1159" s="221"/>
      <c r="H1159" s="197"/>
      <c r="I1159" s="197"/>
      <c r="J1159" s="394"/>
      <c r="K1159" s="197"/>
      <c r="L1159" s="197"/>
      <c r="M1159" s="197"/>
    </row>
    <row r="1160" spans="1:13">
      <c r="A1160" s="197"/>
      <c r="B1160" s="369"/>
      <c r="C1160" s="221"/>
      <c r="D1160" s="221"/>
      <c r="E1160" s="221"/>
      <c r="F1160" s="221"/>
      <c r="G1160" s="221"/>
      <c r="H1160" s="197"/>
      <c r="I1160" s="197"/>
      <c r="J1160" s="394"/>
      <c r="K1160" s="197"/>
      <c r="L1160" s="197"/>
      <c r="M1160" s="197"/>
    </row>
    <row r="1161" spans="1:13">
      <c r="A1161" s="197"/>
      <c r="B1161" s="369"/>
      <c r="C1161" s="221"/>
      <c r="D1161" s="221"/>
      <c r="E1161" s="221"/>
      <c r="F1161" s="221"/>
      <c r="G1161" s="221"/>
      <c r="H1161" s="197"/>
      <c r="I1161" s="197"/>
      <c r="J1161" s="394"/>
      <c r="K1161" s="197"/>
      <c r="L1161" s="197"/>
      <c r="M1161" s="197"/>
    </row>
    <row r="1162" spans="1:13">
      <c r="A1162" s="197"/>
      <c r="B1162" s="369"/>
      <c r="C1162" s="221"/>
      <c r="D1162" s="221"/>
      <c r="E1162" s="221"/>
      <c r="F1162" s="221"/>
      <c r="G1162" s="221"/>
      <c r="H1162" s="197"/>
      <c r="I1162" s="197"/>
      <c r="J1162" s="394"/>
      <c r="K1162" s="197"/>
      <c r="L1162" s="197"/>
      <c r="M1162" s="197"/>
    </row>
    <row r="1163" spans="1:13">
      <c r="A1163" s="197"/>
      <c r="B1163" s="369"/>
      <c r="C1163" s="221"/>
      <c r="D1163" s="221"/>
      <c r="E1163" s="221"/>
      <c r="F1163" s="221"/>
      <c r="G1163" s="221"/>
      <c r="H1163" s="197"/>
      <c r="I1163" s="197"/>
      <c r="J1163" s="394"/>
      <c r="K1163" s="197"/>
      <c r="L1163" s="197"/>
      <c r="M1163" s="197"/>
    </row>
    <row r="1164" spans="1:13">
      <c r="A1164" s="197"/>
      <c r="B1164" s="369"/>
      <c r="C1164" s="221"/>
      <c r="D1164" s="221"/>
      <c r="E1164" s="221"/>
      <c r="F1164" s="221"/>
      <c r="G1164" s="221"/>
      <c r="H1164" s="197"/>
      <c r="I1164" s="197"/>
      <c r="J1164" s="394"/>
      <c r="K1164" s="197"/>
      <c r="L1164" s="197"/>
      <c r="M1164" s="197"/>
    </row>
    <row r="1165" spans="1:13">
      <c r="A1165" s="197"/>
      <c r="B1165" s="369"/>
      <c r="C1165" s="221"/>
      <c r="D1165" s="221"/>
      <c r="E1165" s="221"/>
      <c r="F1165" s="221"/>
      <c r="G1165" s="221"/>
      <c r="H1165" s="197"/>
      <c r="I1165" s="197"/>
      <c r="J1165" s="394"/>
      <c r="K1165" s="197"/>
      <c r="L1165" s="197"/>
      <c r="M1165" s="197"/>
    </row>
    <row r="1166" spans="1:13">
      <c r="A1166" s="197"/>
      <c r="B1166" s="369"/>
      <c r="C1166" s="221"/>
      <c r="D1166" s="221"/>
      <c r="E1166" s="221"/>
      <c r="F1166" s="221"/>
      <c r="G1166" s="221"/>
      <c r="H1166" s="197"/>
      <c r="I1166" s="197"/>
      <c r="J1166" s="394"/>
      <c r="K1166" s="197"/>
      <c r="L1166" s="197"/>
      <c r="M1166" s="197"/>
    </row>
    <row r="1167" spans="1:13">
      <c r="A1167" s="197"/>
      <c r="B1167" s="369"/>
      <c r="C1167" s="221"/>
      <c r="D1167" s="221"/>
      <c r="E1167" s="221"/>
      <c r="F1167" s="221"/>
      <c r="G1167" s="221"/>
      <c r="H1167" s="197"/>
      <c r="I1167" s="197"/>
      <c r="J1167" s="394"/>
      <c r="K1167" s="197"/>
      <c r="L1167" s="197"/>
      <c r="M1167" s="197"/>
    </row>
    <row r="1168" spans="1:13">
      <c r="A1168" s="197"/>
      <c r="B1168" s="369"/>
      <c r="C1168" s="221"/>
      <c r="D1168" s="221"/>
      <c r="E1168" s="221"/>
      <c r="F1168" s="221"/>
      <c r="G1168" s="221"/>
      <c r="H1168" s="197"/>
      <c r="I1168" s="197"/>
      <c r="J1168" s="394"/>
      <c r="K1168" s="197"/>
      <c r="L1168" s="197"/>
      <c r="M1168" s="197"/>
    </row>
    <row r="1169" spans="1:13">
      <c r="A1169" s="197"/>
      <c r="B1169" s="369"/>
      <c r="C1169" s="221"/>
      <c r="D1169" s="221"/>
      <c r="E1169" s="221"/>
      <c r="F1169" s="221"/>
      <c r="G1169" s="221"/>
      <c r="H1169" s="197"/>
      <c r="I1169" s="197"/>
      <c r="J1169" s="394"/>
      <c r="K1169" s="197"/>
      <c r="L1169" s="197"/>
      <c r="M1169" s="197"/>
    </row>
    <row r="1170" spans="1:13">
      <c r="A1170" s="197"/>
      <c r="B1170" s="369"/>
      <c r="C1170" s="221"/>
      <c r="D1170" s="221"/>
      <c r="E1170" s="221"/>
      <c r="F1170" s="221"/>
      <c r="G1170" s="221"/>
      <c r="H1170" s="197"/>
      <c r="I1170" s="197"/>
      <c r="J1170" s="394"/>
      <c r="K1170" s="197"/>
      <c r="L1170" s="197"/>
      <c r="M1170" s="197"/>
    </row>
    <row r="1171" spans="1:13">
      <c r="A1171" s="197"/>
      <c r="B1171" s="369"/>
      <c r="C1171" s="221"/>
      <c r="D1171" s="221"/>
      <c r="E1171" s="221"/>
      <c r="F1171" s="221"/>
      <c r="G1171" s="221"/>
      <c r="H1171" s="197"/>
      <c r="I1171" s="197"/>
      <c r="J1171" s="394"/>
      <c r="K1171" s="197"/>
      <c r="L1171" s="197"/>
      <c r="M1171" s="197"/>
    </row>
    <row r="1172" spans="1:13">
      <c r="A1172" s="197"/>
      <c r="B1172" s="369"/>
      <c r="C1172" s="221"/>
      <c r="D1172" s="221"/>
      <c r="E1172" s="221"/>
      <c r="F1172" s="221"/>
      <c r="G1172" s="221"/>
      <c r="H1172" s="197"/>
      <c r="I1172" s="197"/>
      <c r="J1172" s="394"/>
      <c r="K1172" s="197"/>
      <c r="L1172" s="197"/>
      <c r="M1172" s="197"/>
    </row>
    <row r="1173" spans="1:13">
      <c r="A1173" s="197"/>
      <c r="B1173" s="369"/>
      <c r="C1173" s="221"/>
      <c r="D1173" s="221"/>
      <c r="E1173" s="221"/>
      <c r="F1173" s="221"/>
      <c r="G1173" s="221"/>
      <c r="H1173" s="197"/>
      <c r="I1173" s="197"/>
      <c r="J1173" s="394"/>
      <c r="K1173" s="197"/>
      <c r="L1173" s="197"/>
      <c r="M1173" s="197"/>
    </row>
    <row r="1174" spans="1:13">
      <c r="A1174" s="197"/>
      <c r="B1174" s="369"/>
      <c r="C1174" s="221"/>
      <c r="D1174" s="221"/>
      <c r="E1174" s="221"/>
      <c r="F1174" s="221"/>
      <c r="G1174" s="221"/>
      <c r="H1174" s="197"/>
      <c r="I1174" s="197"/>
      <c r="J1174" s="394"/>
      <c r="K1174" s="197"/>
      <c r="L1174" s="197"/>
      <c r="M1174" s="197"/>
    </row>
    <row r="1175" spans="1:13">
      <c r="A1175" s="197"/>
      <c r="B1175" s="369"/>
      <c r="C1175" s="221"/>
      <c r="D1175" s="221"/>
      <c r="E1175" s="221"/>
      <c r="F1175" s="221"/>
      <c r="G1175" s="221"/>
      <c r="H1175" s="197"/>
      <c r="I1175" s="197"/>
      <c r="J1175" s="394"/>
      <c r="K1175" s="197"/>
      <c r="L1175" s="197"/>
      <c r="M1175" s="197"/>
    </row>
    <row r="1176" spans="1:13">
      <c r="A1176" s="197"/>
      <c r="B1176" s="369"/>
      <c r="C1176" s="221"/>
      <c r="D1176" s="221"/>
      <c r="E1176" s="221"/>
      <c r="F1176" s="221"/>
      <c r="G1176" s="221"/>
      <c r="H1176" s="197"/>
      <c r="I1176" s="197"/>
      <c r="J1176" s="394"/>
      <c r="K1176" s="197"/>
      <c r="L1176" s="197"/>
      <c r="M1176" s="197"/>
    </row>
    <row r="1177" spans="1:13">
      <c r="A1177" s="197"/>
      <c r="B1177" s="369"/>
      <c r="C1177" s="221"/>
      <c r="D1177" s="221"/>
      <c r="E1177" s="221"/>
      <c r="F1177" s="221"/>
      <c r="G1177" s="221"/>
      <c r="H1177" s="197"/>
      <c r="I1177" s="197"/>
      <c r="J1177" s="394"/>
      <c r="K1177" s="197"/>
      <c r="L1177" s="197"/>
      <c r="M1177" s="197"/>
    </row>
    <row r="1178" spans="1:13">
      <c r="A1178" s="197"/>
      <c r="B1178" s="369"/>
      <c r="C1178" s="221"/>
      <c r="D1178" s="221"/>
      <c r="E1178" s="221"/>
      <c r="F1178" s="221"/>
      <c r="G1178" s="221"/>
      <c r="H1178" s="197"/>
      <c r="I1178" s="197"/>
      <c r="J1178" s="394"/>
      <c r="K1178" s="197"/>
      <c r="L1178" s="197"/>
      <c r="M1178" s="197"/>
    </row>
    <row r="1179" spans="1:13">
      <c r="A1179" s="197"/>
      <c r="B1179" s="369"/>
      <c r="C1179" s="221"/>
      <c r="D1179" s="221"/>
      <c r="E1179" s="221"/>
      <c r="F1179" s="221"/>
      <c r="G1179" s="221"/>
      <c r="H1179" s="197"/>
      <c r="I1179" s="197"/>
      <c r="J1179" s="394"/>
      <c r="K1179" s="197"/>
      <c r="L1179" s="197"/>
      <c r="M1179" s="197"/>
    </row>
    <row r="1180" spans="1:13">
      <c r="A1180" s="197"/>
      <c r="B1180" s="369"/>
      <c r="C1180" s="221"/>
      <c r="D1180" s="221"/>
      <c r="E1180" s="221"/>
      <c r="F1180" s="221"/>
      <c r="G1180" s="221"/>
      <c r="H1180" s="197"/>
      <c r="I1180" s="197"/>
      <c r="J1180" s="394"/>
      <c r="K1180" s="197"/>
      <c r="L1180" s="197"/>
      <c r="M1180" s="197"/>
    </row>
    <row r="1181" spans="1:13">
      <c r="A1181" s="197"/>
      <c r="B1181" s="369"/>
      <c r="C1181" s="221"/>
      <c r="D1181" s="221"/>
      <c r="E1181" s="221"/>
      <c r="F1181" s="221"/>
      <c r="G1181" s="221"/>
      <c r="H1181" s="197"/>
      <c r="I1181" s="197"/>
      <c r="J1181" s="394"/>
      <c r="K1181" s="197"/>
      <c r="L1181" s="197"/>
      <c r="M1181" s="197"/>
    </row>
    <row r="1182" spans="1:13">
      <c r="A1182" s="197"/>
      <c r="B1182" s="369"/>
      <c r="C1182" s="221"/>
      <c r="D1182" s="221"/>
      <c r="E1182" s="221"/>
      <c r="F1182" s="221"/>
      <c r="G1182" s="221"/>
      <c r="H1182" s="197"/>
      <c r="I1182" s="197"/>
      <c r="J1182" s="394"/>
      <c r="K1182" s="197"/>
      <c r="L1182" s="197"/>
      <c r="M1182" s="197"/>
    </row>
    <row r="1183" spans="1:13">
      <c r="A1183" s="197"/>
      <c r="B1183" s="369"/>
      <c r="C1183" s="221"/>
      <c r="D1183" s="221"/>
      <c r="E1183" s="221"/>
      <c r="F1183" s="221"/>
      <c r="G1183" s="221"/>
      <c r="H1183" s="197"/>
      <c r="I1183" s="197"/>
      <c r="J1183" s="394"/>
      <c r="K1183" s="197"/>
      <c r="L1183" s="197"/>
      <c r="M1183" s="197"/>
    </row>
    <row r="1184" spans="1:13">
      <c r="A1184" s="197"/>
      <c r="B1184" s="369"/>
      <c r="C1184" s="221"/>
      <c r="D1184" s="221"/>
      <c r="E1184" s="221"/>
      <c r="F1184" s="221"/>
      <c r="G1184" s="221"/>
      <c r="H1184" s="197"/>
      <c r="I1184" s="197"/>
      <c r="J1184" s="394"/>
      <c r="K1184" s="197"/>
      <c r="L1184" s="197"/>
      <c r="M1184" s="197"/>
    </row>
    <row r="1185" spans="1:13">
      <c r="A1185" s="197"/>
      <c r="B1185" s="369"/>
      <c r="C1185" s="221"/>
      <c r="D1185" s="221"/>
      <c r="E1185" s="221"/>
      <c r="F1185" s="221"/>
      <c r="G1185" s="221"/>
      <c r="H1185" s="197"/>
      <c r="I1185" s="197"/>
      <c r="J1185" s="394"/>
      <c r="K1185" s="197"/>
      <c r="L1185" s="197"/>
      <c r="M1185" s="197"/>
    </row>
    <row r="1186" spans="1:13">
      <c r="A1186" s="197"/>
      <c r="B1186" s="369"/>
      <c r="C1186" s="221"/>
      <c r="D1186" s="221"/>
      <c r="E1186" s="221"/>
      <c r="F1186" s="221"/>
      <c r="G1186" s="221"/>
      <c r="H1186" s="197"/>
      <c r="I1186" s="197"/>
      <c r="J1186" s="394"/>
      <c r="K1186" s="197"/>
      <c r="L1186" s="197"/>
      <c r="M1186" s="197"/>
    </row>
    <row r="1187" spans="1:13">
      <c r="A1187" s="197"/>
      <c r="B1187" s="369"/>
      <c r="C1187" s="221"/>
      <c r="D1187" s="221"/>
      <c r="E1187" s="221"/>
      <c r="F1187" s="221"/>
      <c r="G1187" s="221"/>
      <c r="H1187" s="197"/>
      <c r="I1187" s="197"/>
      <c r="J1187" s="394"/>
      <c r="K1187" s="197"/>
      <c r="L1187" s="197"/>
      <c r="M1187" s="197"/>
    </row>
    <row r="1188" spans="1:13">
      <c r="A1188" s="197"/>
      <c r="B1188" s="369"/>
      <c r="C1188" s="221"/>
      <c r="D1188" s="221"/>
      <c r="E1188" s="221"/>
      <c r="F1188" s="221"/>
      <c r="G1188" s="221"/>
      <c r="H1188" s="197"/>
      <c r="I1188" s="197"/>
      <c r="J1188" s="394"/>
      <c r="K1188" s="197"/>
      <c r="L1188" s="197"/>
      <c r="M1188" s="197"/>
    </row>
    <row r="1189" spans="1:13">
      <c r="A1189" s="197"/>
      <c r="B1189" s="369"/>
      <c r="C1189" s="221"/>
      <c r="D1189" s="221"/>
      <c r="E1189" s="221"/>
      <c r="F1189" s="221"/>
      <c r="G1189" s="221"/>
      <c r="H1189" s="197"/>
      <c r="I1189" s="197"/>
      <c r="J1189" s="394"/>
      <c r="K1189" s="197"/>
      <c r="L1189" s="197"/>
      <c r="M1189" s="197"/>
    </row>
    <row r="1190" spans="1:13">
      <c r="A1190" s="197"/>
      <c r="B1190" s="369"/>
      <c r="C1190" s="221"/>
      <c r="D1190" s="221"/>
      <c r="E1190" s="221"/>
      <c r="F1190" s="221"/>
      <c r="G1190" s="221"/>
      <c r="H1190" s="197"/>
      <c r="I1190" s="197"/>
      <c r="J1190" s="394"/>
      <c r="K1190" s="197"/>
      <c r="L1190" s="197"/>
      <c r="M1190" s="197"/>
    </row>
    <row r="1191" spans="1:13">
      <c r="A1191" s="197"/>
      <c r="B1191" s="369"/>
      <c r="C1191" s="221"/>
      <c r="D1191" s="221"/>
      <c r="E1191" s="221"/>
      <c r="F1191" s="221"/>
      <c r="G1191" s="221"/>
      <c r="H1191" s="197"/>
      <c r="I1191" s="197"/>
      <c r="J1191" s="394"/>
      <c r="K1191" s="197"/>
      <c r="L1191" s="197"/>
      <c r="M1191" s="197"/>
    </row>
    <row r="1192" spans="1:13">
      <c r="A1192" s="197"/>
      <c r="B1192" s="369"/>
      <c r="C1192" s="221"/>
      <c r="D1192" s="221"/>
      <c r="E1192" s="221"/>
      <c r="F1192" s="221"/>
      <c r="G1192" s="221"/>
      <c r="H1192" s="197"/>
      <c r="I1192" s="197"/>
      <c r="J1192" s="394"/>
      <c r="K1192" s="197"/>
      <c r="L1192" s="197"/>
      <c r="M1192" s="197"/>
    </row>
    <row r="1193" spans="1:13">
      <c r="A1193" s="197"/>
      <c r="B1193" s="369"/>
      <c r="C1193" s="221"/>
      <c r="D1193" s="221"/>
      <c r="E1193" s="221"/>
      <c r="F1193" s="221"/>
      <c r="G1193" s="221"/>
      <c r="H1193" s="197"/>
      <c r="I1193" s="197"/>
      <c r="J1193" s="394"/>
      <c r="K1193" s="197"/>
      <c r="L1193" s="197"/>
      <c r="M1193" s="197"/>
    </row>
    <row r="1194" spans="1:13">
      <c r="A1194" s="197"/>
      <c r="B1194" s="369"/>
      <c r="C1194" s="221"/>
      <c r="D1194" s="221"/>
      <c r="E1194" s="221"/>
      <c r="F1194" s="221"/>
      <c r="G1194" s="221"/>
      <c r="H1194" s="197"/>
      <c r="I1194" s="197"/>
      <c r="J1194" s="394"/>
      <c r="K1194" s="197"/>
      <c r="L1194" s="197"/>
      <c r="M1194" s="197"/>
    </row>
    <row r="1195" spans="1:13">
      <c r="A1195" s="197"/>
      <c r="B1195" s="369"/>
      <c r="C1195" s="221"/>
      <c r="D1195" s="221"/>
      <c r="E1195" s="221"/>
      <c r="F1195" s="221"/>
      <c r="G1195" s="221"/>
      <c r="H1195" s="197"/>
      <c r="I1195" s="197"/>
      <c r="J1195" s="394"/>
      <c r="K1195" s="197"/>
      <c r="L1195" s="197"/>
      <c r="M1195" s="197"/>
    </row>
    <row r="1196" spans="1:13">
      <c r="A1196" s="197"/>
      <c r="B1196" s="369"/>
      <c r="C1196" s="221"/>
      <c r="D1196" s="221"/>
      <c r="E1196" s="221"/>
      <c r="F1196" s="221"/>
      <c r="G1196" s="221"/>
      <c r="H1196" s="197"/>
      <c r="I1196" s="197"/>
      <c r="J1196" s="394"/>
      <c r="K1196" s="197"/>
      <c r="L1196" s="197"/>
      <c r="M1196" s="197"/>
    </row>
    <row r="1197" spans="1:13">
      <c r="A1197" s="197"/>
      <c r="B1197" s="369"/>
      <c r="C1197" s="221"/>
      <c r="D1197" s="221"/>
      <c r="E1197" s="221"/>
      <c r="F1197" s="221"/>
      <c r="G1197" s="221"/>
      <c r="H1197" s="197"/>
      <c r="I1197" s="197"/>
      <c r="J1197" s="394"/>
      <c r="K1197" s="197"/>
      <c r="L1197" s="197"/>
      <c r="M1197" s="197"/>
    </row>
    <row r="1198" spans="1:13">
      <c r="A1198" s="197"/>
      <c r="B1198" s="369"/>
      <c r="C1198" s="221"/>
      <c r="D1198" s="221"/>
      <c r="E1198" s="221"/>
      <c r="F1198" s="221"/>
      <c r="G1198" s="221"/>
      <c r="H1198" s="197"/>
      <c r="I1198" s="197"/>
      <c r="J1198" s="394"/>
      <c r="K1198" s="197"/>
      <c r="L1198" s="197"/>
      <c r="M1198" s="197"/>
    </row>
    <row r="1199" spans="1:13">
      <c r="A1199" s="197"/>
      <c r="B1199" s="369"/>
      <c r="C1199" s="221"/>
      <c r="D1199" s="221"/>
      <c r="E1199" s="221"/>
      <c r="F1199" s="221"/>
      <c r="G1199" s="221"/>
      <c r="H1199" s="197"/>
      <c r="I1199" s="197"/>
      <c r="J1199" s="394"/>
      <c r="K1199" s="197"/>
      <c r="L1199" s="197"/>
      <c r="M1199" s="197"/>
    </row>
    <row r="1200" spans="1:13">
      <c r="A1200" s="197"/>
      <c r="B1200" s="369"/>
      <c r="C1200" s="221"/>
      <c r="D1200" s="221"/>
      <c r="E1200" s="221"/>
      <c r="F1200" s="221"/>
      <c r="G1200" s="221"/>
      <c r="H1200" s="197"/>
      <c r="I1200" s="197"/>
      <c r="J1200" s="394"/>
      <c r="K1200" s="197"/>
      <c r="L1200" s="197"/>
      <c r="M1200" s="197"/>
    </row>
    <row r="1201" spans="1:13">
      <c r="A1201" s="197"/>
      <c r="B1201" s="369"/>
      <c r="C1201" s="221"/>
      <c r="D1201" s="221"/>
      <c r="E1201" s="221"/>
      <c r="F1201" s="221"/>
      <c r="G1201" s="221"/>
      <c r="H1201" s="197"/>
      <c r="I1201" s="197"/>
      <c r="J1201" s="394"/>
      <c r="K1201" s="197"/>
      <c r="L1201" s="197"/>
      <c r="M1201" s="197"/>
    </row>
    <row r="1202" spans="1:13">
      <c r="A1202" s="197"/>
      <c r="B1202" s="369"/>
      <c r="C1202" s="221"/>
      <c r="D1202" s="221"/>
      <c r="E1202" s="221"/>
      <c r="F1202" s="221"/>
      <c r="G1202" s="221"/>
      <c r="H1202" s="197"/>
      <c r="I1202" s="197"/>
      <c r="J1202" s="394"/>
      <c r="K1202" s="197"/>
      <c r="L1202" s="197"/>
      <c r="M1202" s="197"/>
    </row>
    <row r="1203" spans="1:13">
      <c r="A1203" s="197"/>
      <c r="B1203" s="369"/>
      <c r="C1203" s="221"/>
      <c r="D1203" s="221"/>
      <c r="E1203" s="221"/>
      <c r="F1203" s="221"/>
      <c r="G1203" s="221"/>
      <c r="H1203" s="197"/>
      <c r="I1203" s="197"/>
      <c r="J1203" s="394"/>
      <c r="K1203" s="197"/>
      <c r="L1203" s="197"/>
      <c r="M1203" s="197"/>
    </row>
    <row r="1204" spans="1:13">
      <c r="A1204" s="197"/>
      <c r="B1204" s="369"/>
      <c r="C1204" s="221"/>
      <c r="D1204" s="221"/>
      <c r="E1204" s="221"/>
      <c r="F1204" s="221"/>
      <c r="G1204" s="221"/>
      <c r="H1204" s="197"/>
      <c r="I1204" s="197"/>
      <c r="J1204" s="394"/>
      <c r="K1204" s="197"/>
      <c r="L1204" s="197"/>
      <c r="M1204" s="197"/>
    </row>
    <row r="1205" spans="1:13">
      <c r="A1205" s="197"/>
      <c r="B1205" s="369"/>
      <c r="C1205" s="221"/>
      <c r="D1205" s="221"/>
      <c r="E1205" s="221"/>
      <c r="F1205" s="221"/>
      <c r="G1205" s="221"/>
      <c r="H1205" s="197"/>
      <c r="I1205" s="197"/>
      <c r="J1205" s="394"/>
      <c r="K1205" s="197"/>
      <c r="L1205" s="197"/>
      <c r="M1205" s="197"/>
    </row>
    <row r="1206" spans="1:13">
      <c r="A1206" s="197"/>
      <c r="B1206" s="369"/>
      <c r="C1206" s="221"/>
      <c r="D1206" s="221"/>
      <c r="E1206" s="221"/>
      <c r="F1206" s="221"/>
      <c r="G1206" s="221"/>
      <c r="H1206" s="197"/>
      <c r="I1206" s="197"/>
      <c r="J1206" s="394"/>
      <c r="K1206" s="197"/>
      <c r="L1206" s="197"/>
      <c r="M1206" s="197"/>
    </row>
    <row r="1207" spans="1:13">
      <c r="A1207" s="197"/>
      <c r="B1207" s="369"/>
      <c r="C1207" s="221"/>
      <c r="D1207" s="221"/>
      <c r="E1207" s="221"/>
      <c r="F1207" s="221"/>
      <c r="G1207" s="221"/>
      <c r="H1207" s="197"/>
      <c r="I1207" s="197"/>
      <c r="J1207" s="394"/>
      <c r="K1207" s="197"/>
      <c r="L1207" s="197"/>
      <c r="M1207" s="197"/>
    </row>
    <row r="1208" spans="1:13">
      <c r="A1208" s="197"/>
      <c r="B1208" s="369"/>
      <c r="C1208" s="221"/>
      <c r="D1208" s="221"/>
      <c r="E1208" s="221"/>
      <c r="F1208" s="221"/>
      <c r="G1208" s="221"/>
      <c r="H1208" s="197"/>
      <c r="I1208" s="197"/>
      <c r="J1208" s="394"/>
      <c r="K1208" s="197"/>
      <c r="L1208" s="197"/>
      <c r="M1208" s="197"/>
    </row>
    <row r="1209" spans="1:13">
      <c r="A1209" s="197"/>
      <c r="B1209" s="369"/>
      <c r="C1209" s="221"/>
      <c r="D1209" s="221"/>
      <c r="E1209" s="221"/>
      <c r="F1209" s="221"/>
      <c r="G1209" s="221"/>
      <c r="H1209" s="197"/>
      <c r="I1209" s="197"/>
      <c r="J1209" s="394"/>
      <c r="K1209" s="197"/>
      <c r="L1209" s="197"/>
      <c r="M1209" s="197"/>
    </row>
    <row r="1210" spans="1:13">
      <c r="A1210" s="197"/>
      <c r="B1210" s="369"/>
      <c r="C1210" s="221"/>
      <c r="D1210" s="221"/>
      <c r="E1210" s="221"/>
      <c r="F1210" s="221"/>
      <c r="G1210" s="221"/>
      <c r="H1210" s="197"/>
      <c r="I1210" s="197"/>
      <c r="J1210" s="394"/>
      <c r="K1210" s="197"/>
      <c r="L1210" s="197"/>
      <c r="M1210" s="197"/>
    </row>
    <row r="1211" spans="1:13">
      <c r="A1211" s="197"/>
      <c r="B1211" s="369"/>
      <c r="C1211" s="221"/>
      <c r="D1211" s="221"/>
      <c r="E1211" s="221"/>
      <c r="F1211" s="221"/>
      <c r="G1211" s="221"/>
      <c r="H1211" s="197"/>
      <c r="I1211" s="197"/>
      <c r="J1211" s="394"/>
      <c r="K1211" s="197"/>
      <c r="L1211" s="197"/>
      <c r="M1211" s="197"/>
    </row>
    <row r="1212" spans="1:13">
      <c r="A1212" s="197"/>
      <c r="B1212" s="369"/>
      <c r="C1212" s="221"/>
      <c r="D1212" s="221"/>
      <c r="E1212" s="221"/>
      <c r="F1212" s="221"/>
      <c r="G1212" s="221"/>
      <c r="H1212" s="197"/>
      <c r="I1212" s="197"/>
      <c r="J1212" s="394"/>
      <c r="K1212" s="197"/>
      <c r="L1212" s="197"/>
      <c r="M1212" s="197"/>
    </row>
    <row r="1213" spans="1:13">
      <c r="A1213" s="197"/>
      <c r="B1213" s="369"/>
      <c r="C1213" s="221"/>
      <c r="D1213" s="221"/>
      <c r="E1213" s="221"/>
      <c r="F1213" s="221"/>
      <c r="G1213" s="221"/>
      <c r="H1213" s="197"/>
      <c r="I1213" s="197"/>
      <c r="J1213" s="394"/>
      <c r="K1213" s="197"/>
      <c r="L1213" s="197"/>
      <c r="M1213" s="197"/>
    </row>
    <row r="1214" spans="1:13">
      <c r="A1214" s="197"/>
      <c r="B1214" s="369"/>
      <c r="C1214" s="221"/>
      <c r="D1214" s="221"/>
      <c r="E1214" s="221"/>
      <c r="F1214" s="221"/>
      <c r="G1214" s="221"/>
      <c r="H1214" s="197"/>
      <c r="I1214" s="197"/>
      <c r="J1214" s="394"/>
      <c r="K1214" s="197"/>
      <c r="L1214" s="197"/>
      <c r="M1214" s="197"/>
    </row>
    <row r="1215" spans="1:13">
      <c r="A1215" s="197"/>
      <c r="B1215" s="369"/>
      <c r="C1215" s="221"/>
      <c r="D1215" s="221"/>
      <c r="E1215" s="221"/>
      <c r="F1215" s="221"/>
      <c r="G1215" s="221"/>
      <c r="H1215" s="197"/>
      <c r="I1215" s="197"/>
      <c r="J1215" s="394"/>
      <c r="K1215" s="197"/>
      <c r="L1215" s="197"/>
      <c r="M1215" s="197"/>
    </row>
    <row r="1216" spans="1:13">
      <c r="A1216" s="197"/>
      <c r="B1216" s="369"/>
      <c r="C1216" s="221"/>
      <c r="D1216" s="221"/>
      <c r="E1216" s="221"/>
      <c r="F1216" s="221"/>
      <c r="G1216" s="221"/>
      <c r="H1216" s="197"/>
      <c r="I1216" s="197"/>
      <c r="J1216" s="394"/>
      <c r="K1216" s="197"/>
      <c r="L1216" s="197"/>
      <c r="M1216" s="197"/>
    </row>
    <row r="1217" spans="1:13">
      <c r="A1217" s="197"/>
      <c r="B1217" s="369"/>
      <c r="C1217" s="221"/>
      <c r="D1217" s="221"/>
      <c r="E1217" s="221"/>
      <c r="F1217" s="221"/>
      <c r="G1217" s="221"/>
      <c r="H1217" s="197"/>
      <c r="I1217" s="197"/>
      <c r="J1217" s="394"/>
      <c r="K1217" s="197"/>
      <c r="L1217" s="197"/>
      <c r="M1217" s="197"/>
    </row>
    <row r="1218" spans="1:13">
      <c r="A1218" s="197"/>
      <c r="B1218" s="369"/>
      <c r="C1218" s="221"/>
      <c r="D1218" s="221"/>
      <c r="E1218" s="221"/>
      <c r="F1218" s="221"/>
      <c r="G1218" s="221"/>
      <c r="H1218" s="197"/>
      <c r="I1218" s="197"/>
      <c r="J1218" s="394"/>
      <c r="K1218" s="197"/>
      <c r="L1218" s="197"/>
      <c r="M1218" s="197"/>
    </row>
    <row r="1219" spans="1:13">
      <c r="A1219" s="197"/>
      <c r="B1219" s="369"/>
      <c r="C1219" s="221"/>
      <c r="D1219" s="221"/>
      <c r="E1219" s="221"/>
      <c r="F1219" s="221"/>
      <c r="G1219" s="221"/>
      <c r="H1219" s="197"/>
      <c r="I1219" s="197"/>
      <c r="J1219" s="394"/>
      <c r="K1219" s="197"/>
      <c r="L1219" s="197"/>
      <c r="M1219" s="197"/>
    </row>
    <row r="1220" spans="1:13">
      <c r="A1220" s="197"/>
      <c r="B1220" s="369"/>
      <c r="C1220" s="221"/>
      <c r="D1220" s="221"/>
      <c r="E1220" s="221"/>
      <c r="F1220" s="221"/>
      <c r="G1220" s="221"/>
      <c r="H1220" s="197"/>
      <c r="I1220" s="197"/>
      <c r="J1220" s="394"/>
      <c r="K1220" s="197"/>
      <c r="L1220" s="197"/>
      <c r="M1220" s="197"/>
    </row>
    <row r="1221" spans="1:13">
      <c r="A1221" s="197"/>
      <c r="B1221" s="369"/>
      <c r="C1221" s="221"/>
      <c r="D1221" s="221"/>
      <c r="E1221" s="221"/>
      <c r="F1221" s="221"/>
      <c r="G1221" s="221"/>
      <c r="H1221" s="197"/>
      <c r="I1221" s="197"/>
      <c r="J1221" s="394"/>
      <c r="K1221" s="197"/>
      <c r="L1221" s="197"/>
      <c r="M1221" s="197"/>
    </row>
    <row r="1222" spans="1:13">
      <c r="A1222" s="197"/>
      <c r="B1222" s="369"/>
      <c r="C1222" s="221"/>
      <c r="D1222" s="221"/>
      <c r="E1222" s="221"/>
      <c r="F1222" s="221"/>
      <c r="G1222" s="221"/>
      <c r="H1222" s="197"/>
      <c r="I1222" s="197"/>
      <c r="J1222" s="394"/>
      <c r="K1222" s="197"/>
      <c r="L1222" s="197"/>
      <c r="M1222" s="197"/>
    </row>
    <row r="1223" spans="1:13">
      <c r="A1223" s="197"/>
      <c r="B1223" s="369"/>
      <c r="C1223" s="221"/>
      <c r="D1223" s="221"/>
      <c r="E1223" s="221"/>
      <c r="F1223" s="221"/>
      <c r="G1223" s="221"/>
      <c r="H1223" s="197"/>
      <c r="I1223" s="197"/>
      <c r="J1223" s="394"/>
      <c r="K1223" s="197"/>
      <c r="L1223" s="197"/>
      <c r="M1223" s="197"/>
    </row>
    <row r="1224" spans="1:13">
      <c r="A1224" s="197"/>
      <c r="B1224" s="369"/>
      <c r="C1224" s="221"/>
      <c r="D1224" s="221"/>
      <c r="E1224" s="221"/>
      <c r="F1224" s="221"/>
      <c r="G1224" s="221"/>
      <c r="H1224" s="197"/>
      <c r="I1224" s="197"/>
      <c r="J1224" s="394"/>
      <c r="K1224" s="197"/>
      <c r="L1224" s="197"/>
      <c r="M1224" s="197"/>
    </row>
    <row r="1225" spans="1:13">
      <c r="A1225" s="197"/>
      <c r="B1225" s="369"/>
      <c r="C1225" s="221"/>
      <c r="D1225" s="221"/>
      <c r="E1225" s="221"/>
      <c r="F1225" s="221"/>
      <c r="G1225" s="221"/>
      <c r="H1225" s="197"/>
      <c r="I1225" s="197"/>
      <c r="J1225" s="394"/>
      <c r="K1225" s="197"/>
      <c r="L1225" s="197"/>
      <c r="M1225" s="197"/>
    </row>
    <row r="1226" spans="1:13">
      <c r="A1226" s="197"/>
      <c r="B1226" s="369"/>
      <c r="C1226" s="221"/>
      <c r="D1226" s="221"/>
      <c r="E1226" s="221"/>
      <c r="F1226" s="221"/>
      <c r="G1226" s="221"/>
      <c r="H1226" s="197"/>
      <c r="I1226" s="197"/>
      <c r="J1226" s="394"/>
      <c r="K1226" s="197"/>
      <c r="L1226" s="197"/>
      <c r="M1226" s="197"/>
    </row>
    <row r="1227" spans="1:13">
      <c r="A1227" s="197"/>
      <c r="B1227" s="369"/>
      <c r="C1227" s="221"/>
      <c r="D1227" s="221"/>
      <c r="E1227" s="221"/>
      <c r="F1227" s="221"/>
      <c r="G1227" s="221"/>
      <c r="H1227" s="197"/>
      <c r="I1227" s="197"/>
      <c r="J1227" s="394"/>
      <c r="K1227" s="197"/>
      <c r="L1227" s="197"/>
      <c r="M1227" s="197"/>
    </row>
    <row r="1228" spans="1:13">
      <c r="A1228" s="197"/>
      <c r="B1228" s="369"/>
      <c r="C1228" s="221"/>
      <c r="D1228" s="221"/>
      <c r="E1228" s="221"/>
      <c r="F1228" s="221"/>
      <c r="G1228" s="221"/>
      <c r="H1228" s="197"/>
      <c r="I1228" s="197"/>
      <c r="J1228" s="394"/>
      <c r="K1228" s="197"/>
      <c r="L1228" s="197"/>
      <c r="M1228" s="197"/>
    </row>
    <row r="1229" spans="1:13">
      <c r="A1229" s="197"/>
      <c r="B1229" s="369"/>
      <c r="C1229" s="221"/>
      <c r="D1229" s="221"/>
      <c r="E1229" s="221"/>
      <c r="F1229" s="221"/>
      <c r="G1229" s="221"/>
      <c r="H1229" s="197"/>
      <c r="I1229" s="197"/>
      <c r="J1229" s="394"/>
      <c r="K1229" s="197"/>
      <c r="L1229" s="197"/>
      <c r="M1229" s="197"/>
    </row>
    <row r="1230" spans="1:13">
      <c r="A1230" s="197"/>
      <c r="B1230" s="369"/>
      <c r="C1230" s="221"/>
      <c r="D1230" s="221"/>
      <c r="E1230" s="221"/>
      <c r="F1230" s="221"/>
      <c r="G1230" s="221"/>
      <c r="H1230" s="197"/>
      <c r="I1230" s="197"/>
      <c r="J1230" s="394"/>
      <c r="K1230" s="197"/>
      <c r="L1230" s="197"/>
      <c r="M1230" s="197"/>
    </row>
    <row r="1231" spans="1:13">
      <c r="A1231" s="197"/>
      <c r="B1231" s="369"/>
      <c r="C1231" s="197"/>
      <c r="D1231" s="197"/>
      <c r="E1231" s="221"/>
      <c r="F1231" s="197"/>
      <c r="G1231" s="197"/>
      <c r="H1231" s="197"/>
      <c r="I1231" s="197"/>
      <c r="J1231" s="394"/>
      <c r="K1231" s="197"/>
      <c r="L1231" s="197"/>
      <c r="M1231" s="197"/>
    </row>
    <row r="1232" spans="1:13">
      <c r="A1232" s="197"/>
      <c r="B1232" s="369"/>
      <c r="C1232" s="197"/>
      <c r="D1232" s="197"/>
      <c r="E1232" s="221"/>
      <c r="F1232" s="197"/>
      <c r="G1232" s="197"/>
      <c r="H1232" s="197"/>
      <c r="I1232" s="197"/>
      <c r="J1232" s="394"/>
      <c r="K1232" s="197"/>
      <c r="L1232" s="197"/>
      <c r="M1232" s="197"/>
    </row>
    <row r="1233" spans="1:13">
      <c r="A1233" s="197"/>
      <c r="B1233" s="369"/>
      <c r="C1233" s="197"/>
      <c r="D1233" s="197"/>
      <c r="E1233" s="221"/>
      <c r="F1233" s="197"/>
      <c r="G1233" s="197"/>
      <c r="H1233" s="197"/>
      <c r="I1233" s="197"/>
      <c r="J1233" s="394"/>
      <c r="K1233" s="197"/>
      <c r="L1233" s="197"/>
      <c r="M1233" s="197"/>
    </row>
    <row r="1234" spans="1:13">
      <c r="A1234" s="197"/>
      <c r="B1234" s="369"/>
      <c r="C1234" s="197"/>
      <c r="D1234" s="197"/>
      <c r="E1234" s="221"/>
      <c r="F1234" s="197"/>
      <c r="G1234" s="197"/>
      <c r="H1234" s="197"/>
      <c r="I1234" s="197"/>
      <c r="J1234" s="394"/>
      <c r="K1234" s="197"/>
      <c r="L1234" s="197"/>
      <c r="M1234" s="197"/>
    </row>
    <row r="1235" spans="1:13">
      <c r="A1235" s="197"/>
      <c r="B1235" s="369"/>
      <c r="C1235" s="197"/>
      <c r="D1235" s="197"/>
      <c r="E1235" s="221"/>
      <c r="F1235" s="197"/>
      <c r="G1235" s="197"/>
      <c r="H1235" s="197"/>
      <c r="I1235" s="197"/>
      <c r="J1235" s="394"/>
      <c r="K1235" s="197"/>
      <c r="L1235" s="197"/>
      <c r="M1235" s="197"/>
    </row>
    <row r="1236" spans="1:13">
      <c r="A1236" s="197"/>
      <c r="B1236" s="369"/>
      <c r="C1236" s="197"/>
      <c r="D1236" s="197"/>
      <c r="E1236" s="221"/>
      <c r="F1236" s="197"/>
      <c r="G1236" s="197"/>
      <c r="H1236" s="197"/>
      <c r="I1236" s="197"/>
      <c r="J1236" s="394"/>
      <c r="K1236" s="197"/>
      <c r="L1236" s="197"/>
      <c r="M1236" s="197"/>
    </row>
    <row r="1237" spans="1:13">
      <c r="A1237" s="197"/>
      <c r="B1237" s="369"/>
      <c r="C1237" s="197"/>
      <c r="D1237" s="197"/>
      <c r="E1237" s="221"/>
      <c r="F1237" s="197"/>
      <c r="G1237" s="197"/>
      <c r="H1237" s="197"/>
      <c r="I1237" s="197"/>
      <c r="J1237" s="394"/>
      <c r="K1237" s="197"/>
      <c r="L1237" s="197"/>
      <c r="M1237" s="197"/>
    </row>
    <row r="1238" spans="1:13">
      <c r="A1238" s="197"/>
      <c r="B1238" s="369"/>
      <c r="C1238" s="197"/>
      <c r="D1238" s="197"/>
      <c r="E1238" s="221"/>
      <c r="F1238" s="197"/>
      <c r="G1238" s="197"/>
      <c r="H1238" s="197"/>
      <c r="I1238" s="197"/>
      <c r="J1238" s="394"/>
      <c r="K1238" s="197"/>
      <c r="L1238" s="197"/>
      <c r="M1238" s="197"/>
    </row>
    <row r="1239" spans="1:13">
      <c r="A1239" s="197"/>
      <c r="B1239" s="369"/>
      <c r="C1239" s="197"/>
      <c r="D1239" s="197"/>
      <c r="E1239" s="221"/>
      <c r="F1239" s="197"/>
      <c r="G1239" s="197"/>
      <c r="H1239" s="197"/>
      <c r="I1239" s="197"/>
      <c r="J1239" s="394"/>
      <c r="K1239" s="197"/>
      <c r="L1239" s="197"/>
      <c r="M1239" s="197"/>
    </row>
    <row r="1240" spans="1:13">
      <c r="A1240" s="197"/>
      <c r="B1240" s="369"/>
      <c r="C1240" s="197"/>
      <c r="D1240" s="197"/>
      <c r="E1240" s="221"/>
      <c r="F1240" s="197"/>
      <c r="G1240" s="197"/>
      <c r="H1240" s="197"/>
      <c r="I1240" s="197"/>
      <c r="J1240" s="394"/>
      <c r="K1240" s="197"/>
      <c r="L1240" s="197"/>
      <c r="M1240" s="197"/>
    </row>
    <row r="1241" spans="1:13">
      <c r="A1241" s="197"/>
      <c r="B1241" s="369"/>
      <c r="C1241" s="197"/>
      <c r="D1241" s="197"/>
      <c r="E1241" s="221"/>
      <c r="F1241" s="197"/>
      <c r="G1241" s="197"/>
      <c r="H1241" s="197"/>
      <c r="I1241" s="197"/>
      <c r="J1241" s="394"/>
      <c r="K1241" s="197"/>
      <c r="L1241" s="197"/>
      <c r="M1241" s="197"/>
    </row>
    <row r="1242" spans="1:13">
      <c r="A1242" s="197"/>
      <c r="B1242" s="369"/>
      <c r="C1242" s="197"/>
      <c r="D1242" s="197"/>
      <c r="E1242" s="221"/>
      <c r="F1242" s="197"/>
      <c r="G1242" s="197"/>
      <c r="H1242" s="197"/>
      <c r="I1242" s="197"/>
      <c r="J1242" s="394"/>
      <c r="K1242" s="197"/>
      <c r="L1242" s="197"/>
      <c r="M1242" s="197"/>
    </row>
    <row r="1243" spans="1:13">
      <c r="A1243" s="197"/>
      <c r="B1243" s="369"/>
      <c r="C1243" s="197"/>
      <c r="D1243" s="197"/>
      <c r="E1243" s="221"/>
      <c r="F1243" s="197"/>
      <c r="G1243" s="197"/>
      <c r="H1243" s="197"/>
      <c r="I1243" s="197"/>
      <c r="J1243" s="394"/>
      <c r="K1243" s="197"/>
      <c r="L1243" s="197"/>
      <c r="M1243" s="197"/>
    </row>
    <row r="1244" spans="1:13">
      <c r="A1244" s="197"/>
      <c r="B1244" s="369"/>
      <c r="C1244" s="197"/>
      <c r="D1244" s="197"/>
      <c r="E1244" s="221"/>
      <c r="F1244" s="197"/>
      <c r="G1244" s="197"/>
      <c r="H1244" s="197"/>
      <c r="I1244" s="197"/>
      <c r="J1244" s="394"/>
      <c r="K1244" s="197"/>
      <c r="L1244" s="197"/>
      <c r="M1244" s="197"/>
    </row>
    <row r="1245" spans="1:13">
      <c r="A1245" s="197"/>
      <c r="B1245" s="369"/>
      <c r="C1245" s="197"/>
      <c r="D1245" s="197"/>
      <c r="E1245" s="221"/>
      <c r="F1245" s="197"/>
      <c r="G1245" s="197"/>
      <c r="H1245" s="197"/>
      <c r="I1245" s="197"/>
      <c r="J1245" s="394"/>
      <c r="K1245" s="197"/>
      <c r="L1245" s="197"/>
      <c r="M1245" s="197"/>
    </row>
    <row r="1246" spans="1:13">
      <c r="A1246" s="197"/>
      <c r="B1246" s="369"/>
      <c r="C1246" s="197"/>
      <c r="D1246" s="197"/>
      <c r="E1246" s="221"/>
      <c r="F1246" s="197"/>
      <c r="G1246" s="197"/>
      <c r="H1246" s="197"/>
      <c r="I1246" s="197"/>
      <c r="J1246" s="394"/>
      <c r="K1246" s="197"/>
      <c r="L1246" s="197"/>
      <c r="M1246" s="197"/>
    </row>
    <row r="1247" spans="1:13">
      <c r="A1247" s="197"/>
      <c r="B1247" s="369"/>
      <c r="C1247" s="197"/>
      <c r="D1247" s="197"/>
      <c r="E1247" s="221"/>
      <c r="F1247" s="197"/>
      <c r="G1247" s="197"/>
      <c r="H1247" s="197"/>
      <c r="I1247" s="197"/>
      <c r="J1247" s="394"/>
      <c r="K1247" s="197"/>
      <c r="L1247" s="197"/>
      <c r="M1247" s="197"/>
    </row>
    <row r="1248" spans="1:13">
      <c r="A1248" s="197"/>
      <c r="B1248" s="369"/>
      <c r="C1248" s="197"/>
      <c r="D1248" s="197"/>
      <c r="E1248" s="221"/>
      <c r="F1248" s="197"/>
      <c r="G1248" s="197"/>
      <c r="H1248" s="197"/>
      <c r="I1248" s="197"/>
      <c r="J1248" s="394"/>
      <c r="K1248" s="197"/>
      <c r="L1248" s="197"/>
      <c r="M1248" s="197"/>
    </row>
    <row r="1249" spans="1:13">
      <c r="A1249" s="197"/>
      <c r="B1249" s="369"/>
      <c r="C1249" s="197"/>
      <c r="D1249" s="197"/>
      <c r="E1249" s="221"/>
      <c r="F1249" s="197"/>
      <c r="G1249" s="197"/>
      <c r="H1249" s="197"/>
      <c r="I1249" s="197"/>
      <c r="J1249" s="394"/>
      <c r="K1249" s="197"/>
      <c r="L1249" s="197"/>
      <c r="M1249" s="197"/>
    </row>
    <row r="1250" spans="1:13">
      <c r="A1250" s="197"/>
      <c r="B1250" s="369"/>
      <c r="C1250" s="197"/>
      <c r="D1250" s="197"/>
      <c r="E1250" s="221"/>
      <c r="F1250" s="197"/>
      <c r="G1250" s="197"/>
      <c r="H1250" s="197"/>
      <c r="I1250" s="197"/>
      <c r="J1250" s="394"/>
      <c r="K1250" s="197"/>
      <c r="L1250" s="197"/>
      <c r="M1250" s="197"/>
    </row>
    <row r="1251" spans="1:13">
      <c r="A1251" s="197"/>
      <c r="B1251" s="369"/>
      <c r="C1251" s="197"/>
      <c r="D1251" s="197"/>
      <c r="E1251" s="221"/>
      <c r="F1251" s="197"/>
      <c r="G1251" s="197"/>
      <c r="H1251" s="197"/>
      <c r="I1251" s="197"/>
      <c r="J1251" s="394"/>
      <c r="K1251" s="197"/>
      <c r="L1251" s="197"/>
      <c r="M1251" s="197"/>
    </row>
    <row r="1252" spans="1:13">
      <c r="A1252" s="197"/>
      <c r="B1252" s="369"/>
      <c r="C1252" s="197"/>
      <c r="D1252" s="197"/>
      <c r="E1252" s="221"/>
      <c r="F1252" s="197"/>
      <c r="G1252" s="197"/>
      <c r="H1252" s="197"/>
      <c r="I1252" s="197"/>
      <c r="J1252" s="394"/>
      <c r="K1252" s="197"/>
      <c r="L1252" s="197"/>
      <c r="M1252" s="197"/>
    </row>
    <row r="1253" spans="1:13">
      <c r="A1253" s="197"/>
      <c r="B1253" s="369"/>
      <c r="C1253" s="197"/>
      <c r="D1253" s="197"/>
      <c r="E1253" s="221"/>
      <c r="F1253" s="197"/>
      <c r="G1253" s="197"/>
      <c r="H1253" s="197"/>
      <c r="I1253" s="197"/>
      <c r="J1253" s="394"/>
      <c r="K1253" s="197"/>
      <c r="L1253" s="197"/>
      <c r="M1253" s="197"/>
    </row>
    <row r="1254" spans="1:13">
      <c r="A1254" s="197"/>
      <c r="B1254" s="369"/>
      <c r="C1254" s="197"/>
      <c r="D1254" s="197"/>
      <c r="E1254" s="221"/>
      <c r="F1254" s="197"/>
      <c r="G1254" s="197"/>
      <c r="H1254" s="197"/>
      <c r="I1254" s="197"/>
      <c r="J1254" s="394"/>
      <c r="K1254" s="197"/>
      <c r="L1254" s="197"/>
      <c r="M1254" s="197"/>
    </row>
    <row r="1255" spans="1:13">
      <c r="A1255" s="197"/>
      <c r="B1255" s="369"/>
      <c r="C1255" s="197"/>
      <c r="D1255" s="197"/>
      <c r="E1255" s="221"/>
      <c r="F1255" s="197"/>
      <c r="G1255" s="197"/>
      <c r="H1255" s="197"/>
      <c r="I1255" s="197"/>
      <c r="J1255" s="394"/>
      <c r="K1255" s="197"/>
      <c r="L1255" s="197"/>
      <c r="M1255" s="197"/>
    </row>
    <row r="1256" spans="1:13">
      <c r="A1256" s="197"/>
      <c r="B1256" s="369"/>
      <c r="C1256" s="197"/>
      <c r="D1256" s="197"/>
      <c r="E1256" s="221"/>
      <c r="F1256" s="197"/>
      <c r="G1256" s="197"/>
      <c r="H1256" s="197"/>
      <c r="I1256" s="197"/>
      <c r="J1256" s="394"/>
      <c r="K1256" s="197"/>
      <c r="L1256" s="197"/>
      <c r="M1256" s="197"/>
    </row>
    <row r="1257" spans="1:13">
      <c r="A1257" s="197"/>
      <c r="B1257" s="369"/>
      <c r="C1257" s="197"/>
      <c r="D1257" s="197"/>
      <c r="E1257" s="221"/>
      <c r="F1257" s="197"/>
      <c r="G1257" s="197"/>
      <c r="H1257" s="197"/>
      <c r="I1257" s="197"/>
      <c r="J1257" s="394"/>
      <c r="K1257" s="197"/>
      <c r="L1257" s="197"/>
      <c r="M1257" s="197"/>
    </row>
    <row r="1258" spans="1:13">
      <c r="A1258" s="197"/>
      <c r="B1258" s="369"/>
      <c r="C1258" s="197"/>
      <c r="D1258" s="197"/>
      <c r="E1258" s="221"/>
      <c r="F1258" s="197"/>
      <c r="G1258" s="197"/>
      <c r="H1258" s="197"/>
      <c r="I1258" s="197"/>
      <c r="J1258" s="394"/>
      <c r="K1258" s="197"/>
      <c r="L1258" s="197"/>
      <c r="M1258" s="197"/>
    </row>
    <row r="1259" spans="1:13">
      <c r="A1259" s="197"/>
      <c r="B1259" s="369"/>
      <c r="C1259" s="197"/>
      <c r="D1259" s="197"/>
      <c r="E1259" s="221"/>
      <c r="F1259" s="197"/>
      <c r="G1259" s="197"/>
      <c r="H1259" s="197"/>
      <c r="I1259" s="197"/>
      <c r="J1259" s="394"/>
      <c r="K1259" s="197"/>
      <c r="L1259" s="197"/>
      <c r="M1259" s="197"/>
    </row>
    <row r="1260" spans="1:13">
      <c r="A1260" s="197"/>
      <c r="B1260" s="369"/>
      <c r="C1260" s="197"/>
      <c r="D1260" s="197"/>
      <c r="E1260" s="221"/>
      <c r="F1260" s="197"/>
      <c r="G1260" s="197"/>
      <c r="H1260" s="197"/>
      <c r="I1260" s="197"/>
      <c r="J1260" s="394"/>
      <c r="K1260" s="197"/>
      <c r="L1260" s="197"/>
      <c r="M1260" s="197"/>
    </row>
    <row r="1261" spans="1:13">
      <c r="A1261" s="197"/>
      <c r="B1261" s="369"/>
      <c r="C1261" s="197"/>
      <c r="D1261" s="197"/>
      <c r="E1261" s="221"/>
      <c r="F1261" s="197"/>
      <c r="G1261" s="197"/>
      <c r="H1261" s="197"/>
      <c r="I1261" s="197"/>
      <c r="J1261" s="394"/>
      <c r="K1261" s="197"/>
      <c r="L1261" s="197"/>
      <c r="M1261" s="197"/>
    </row>
    <row r="1262" spans="1:13">
      <c r="A1262" s="197"/>
      <c r="B1262" s="369"/>
      <c r="C1262" s="197"/>
      <c r="D1262" s="197"/>
      <c r="E1262" s="221"/>
      <c r="F1262" s="197"/>
      <c r="G1262" s="197"/>
      <c r="H1262" s="197"/>
      <c r="I1262" s="197"/>
      <c r="J1262" s="394"/>
      <c r="K1262" s="197"/>
      <c r="L1262" s="197"/>
      <c r="M1262" s="197"/>
    </row>
    <row r="1263" spans="1:13">
      <c r="A1263" s="197"/>
      <c r="B1263" s="369"/>
      <c r="C1263" s="197"/>
      <c r="D1263" s="197"/>
      <c r="E1263" s="221"/>
      <c r="F1263" s="197"/>
      <c r="G1263" s="197"/>
      <c r="H1263" s="197"/>
      <c r="I1263" s="197"/>
      <c r="J1263" s="394"/>
      <c r="K1263" s="197"/>
      <c r="L1263" s="197"/>
      <c r="M1263" s="197"/>
    </row>
    <row r="1264" spans="1:13">
      <c r="A1264" s="197"/>
      <c r="B1264" s="369"/>
      <c r="C1264" s="197"/>
      <c r="D1264" s="197"/>
      <c r="E1264" s="221"/>
      <c r="F1264" s="197"/>
      <c r="G1264" s="197"/>
      <c r="H1264" s="197"/>
      <c r="I1264" s="197"/>
      <c r="J1264" s="394"/>
      <c r="K1264" s="197"/>
      <c r="L1264" s="197"/>
      <c r="M1264" s="197"/>
    </row>
    <row r="1265" spans="1:13">
      <c r="A1265" s="197"/>
      <c r="B1265" s="369"/>
      <c r="C1265" s="197"/>
      <c r="D1265" s="197"/>
      <c r="E1265" s="221"/>
      <c r="F1265" s="197"/>
      <c r="G1265" s="197"/>
      <c r="H1265" s="197"/>
      <c r="I1265" s="197"/>
      <c r="J1265" s="394"/>
      <c r="K1265" s="197"/>
      <c r="L1265" s="197"/>
      <c r="M1265" s="197"/>
    </row>
    <row r="1266" spans="1:13">
      <c r="A1266" s="197"/>
      <c r="B1266" s="369"/>
      <c r="C1266" s="197"/>
      <c r="D1266" s="197"/>
      <c r="E1266" s="221"/>
      <c r="F1266" s="197"/>
      <c r="G1266" s="197"/>
      <c r="H1266" s="197"/>
      <c r="I1266" s="197"/>
      <c r="J1266" s="394"/>
      <c r="K1266" s="197"/>
      <c r="L1266" s="197"/>
      <c r="M1266" s="197"/>
    </row>
    <row r="1267" spans="1:13">
      <c r="A1267" s="197"/>
      <c r="B1267" s="369"/>
      <c r="C1267" s="197"/>
      <c r="D1267" s="197"/>
      <c r="E1267" s="221"/>
      <c r="F1267" s="197"/>
      <c r="G1267" s="197"/>
      <c r="H1267" s="197"/>
      <c r="I1267" s="197"/>
      <c r="J1267" s="394"/>
      <c r="K1267" s="197"/>
      <c r="L1267" s="197"/>
      <c r="M1267" s="197"/>
    </row>
    <row r="1268" spans="1:13">
      <c r="A1268" s="197"/>
      <c r="B1268" s="369"/>
      <c r="C1268" s="197"/>
      <c r="D1268" s="197"/>
      <c r="E1268" s="221"/>
      <c r="F1268" s="197"/>
      <c r="G1268" s="197"/>
      <c r="H1268" s="197"/>
      <c r="I1268" s="197"/>
      <c r="J1268" s="394"/>
      <c r="K1268" s="197"/>
      <c r="L1268" s="197"/>
      <c r="M1268" s="197"/>
    </row>
    <row r="1269" spans="1:13">
      <c r="A1269" s="197"/>
      <c r="B1269" s="369"/>
      <c r="C1269" s="197"/>
      <c r="D1269" s="197"/>
      <c r="E1269" s="221"/>
      <c r="F1269" s="197"/>
      <c r="G1269" s="197"/>
      <c r="H1269" s="197"/>
      <c r="I1269" s="197"/>
      <c r="J1269" s="394"/>
      <c r="K1269" s="197"/>
      <c r="L1269" s="197"/>
      <c r="M1269" s="197"/>
    </row>
    <row r="1270" spans="1:13">
      <c r="A1270" s="197"/>
      <c r="B1270" s="369"/>
      <c r="C1270" s="197"/>
      <c r="D1270" s="197"/>
      <c r="E1270" s="221"/>
      <c r="F1270" s="197"/>
      <c r="G1270" s="197"/>
      <c r="H1270" s="197"/>
      <c r="I1270" s="197"/>
      <c r="J1270" s="394"/>
      <c r="K1270" s="197"/>
      <c r="L1270" s="197"/>
      <c r="M1270" s="197"/>
    </row>
    <row r="1271" spans="1:13">
      <c r="A1271" s="197"/>
      <c r="B1271" s="369"/>
      <c r="C1271" s="197"/>
      <c r="D1271" s="197"/>
      <c r="E1271" s="221"/>
      <c r="F1271" s="197"/>
      <c r="G1271" s="197"/>
      <c r="H1271" s="197"/>
      <c r="I1271" s="197"/>
      <c r="J1271" s="394"/>
      <c r="K1271" s="197"/>
      <c r="L1271" s="197"/>
      <c r="M1271" s="197"/>
    </row>
    <row r="1272" spans="1:13">
      <c r="A1272" s="197"/>
      <c r="B1272" s="369"/>
      <c r="C1272" s="197"/>
      <c r="D1272" s="197"/>
      <c r="E1272" s="221"/>
      <c r="F1272" s="197"/>
      <c r="G1272" s="197"/>
      <c r="H1272" s="197"/>
      <c r="I1272" s="197"/>
      <c r="J1272" s="394"/>
      <c r="K1272" s="197"/>
      <c r="L1272" s="197"/>
      <c r="M1272" s="197"/>
    </row>
    <row r="1273" spans="1:13">
      <c r="A1273" s="197"/>
      <c r="B1273" s="369"/>
      <c r="C1273" s="197"/>
      <c r="D1273" s="197"/>
      <c r="E1273" s="221"/>
      <c r="F1273" s="197"/>
      <c r="G1273" s="197"/>
      <c r="H1273" s="197"/>
      <c r="I1273" s="197"/>
      <c r="J1273" s="394"/>
      <c r="K1273" s="197"/>
      <c r="L1273" s="197"/>
      <c r="M1273" s="197"/>
    </row>
    <row r="1274" spans="1:13">
      <c r="A1274" s="197"/>
      <c r="B1274" s="369"/>
      <c r="C1274" s="197"/>
      <c r="D1274" s="197"/>
      <c r="E1274" s="221"/>
      <c r="F1274" s="197"/>
      <c r="G1274" s="197"/>
      <c r="H1274" s="197"/>
      <c r="I1274" s="197"/>
      <c r="J1274" s="394"/>
      <c r="K1274" s="197"/>
      <c r="L1274" s="197"/>
      <c r="M1274" s="197"/>
    </row>
    <row r="1275" spans="1:13">
      <c r="A1275" s="197"/>
      <c r="B1275" s="369"/>
      <c r="C1275" s="197"/>
      <c r="D1275" s="197"/>
      <c r="E1275" s="221"/>
      <c r="F1275" s="197"/>
      <c r="G1275" s="197"/>
      <c r="H1275" s="197"/>
      <c r="I1275" s="197"/>
      <c r="J1275" s="394"/>
      <c r="K1275" s="197"/>
      <c r="L1275" s="197"/>
      <c r="M1275" s="197"/>
    </row>
    <row r="1276" spans="1:13">
      <c r="A1276" s="197"/>
      <c r="B1276" s="369"/>
      <c r="C1276" s="197"/>
      <c r="D1276" s="197"/>
      <c r="E1276" s="221"/>
      <c r="F1276" s="197"/>
      <c r="G1276" s="197"/>
      <c r="H1276" s="197"/>
      <c r="I1276" s="197"/>
      <c r="J1276" s="394"/>
      <c r="K1276" s="197"/>
      <c r="L1276" s="197"/>
      <c r="M1276" s="197"/>
    </row>
    <row r="1277" spans="1:13">
      <c r="A1277" s="197"/>
      <c r="B1277" s="369"/>
      <c r="C1277" s="197"/>
      <c r="D1277" s="197"/>
      <c r="E1277" s="221"/>
      <c r="F1277" s="197"/>
      <c r="G1277" s="197"/>
      <c r="H1277" s="197"/>
      <c r="I1277" s="197"/>
      <c r="J1277" s="394"/>
      <c r="K1277" s="197"/>
      <c r="L1277" s="197"/>
      <c r="M1277" s="197"/>
    </row>
    <row r="1278" spans="1:13">
      <c r="A1278" s="197"/>
      <c r="B1278" s="369"/>
      <c r="C1278" s="197"/>
      <c r="D1278" s="197"/>
      <c r="E1278" s="221"/>
      <c r="F1278" s="197"/>
      <c r="G1278" s="197"/>
      <c r="H1278" s="197"/>
      <c r="I1278" s="197"/>
      <c r="J1278" s="394"/>
      <c r="K1278" s="197"/>
      <c r="L1278" s="197"/>
      <c r="M1278" s="197"/>
    </row>
    <row r="1279" spans="1:13">
      <c r="A1279" s="197"/>
      <c r="B1279" s="369"/>
      <c r="C1279" s="197"/>
      <c r="D1279" s="197"/>
      <c r="E1279" s="221"/>
      <c r="F1279" s="197"/>
      <c r="G1279" s="197"/>
      <c r="H1279" s="197"/>
      <c r="I1279" s="197"/>
      <c r="J1279" s="394"/>
      <c r="K1279" s="197"/>
      <c r="L1279" s="197"/>
      <c r="M1279" s="197"/>
    </row>
    <row r="1280" spans="1:13">
      <c r="A1280" s="197"/>
      <c r="B1280" s="369"/>
      <c r="C1280" s="197"/>
      <c r="D1280" s="197"/>
      <c r="E1280" s="221"/>
      <c r="F1280" s="197"/>
      <c r="G1280" s="197"/>
      <c r="H1280" s="197"/>
      <c r="I1280" s="197"/>
      <c r="J1280" s="394"/>
      <c r="K1280" s="197"/>
      <c r="L1280" s="197"/>
      <c r="M1280" s="197"/>
    </row>
    <row r="1281" spans="1:13">
      <c r="A1281" s="197"/>
      <c r="B1281" s="369"/>
      <c r="C1281" s="197"/>
      <c r="D1281" s="197"/>
      <c r="E1281" s="221"/>
      <c r="F1281" s="197"/>
      <c r="G1281" s="197"/>
      <c r="H1281" s="197"/>
      <c r="I1281" s="197"/>
      <c r="J1281" s="394"/>
      <c r="K1281" s="197"/>
      <c r="L1281" s="197"/>
      <c r="M1281" s="197"/>
    </row>
    <row r="1282" spans="1:13">
      <c r="A1282" s="197"/>
      <c r="B1282" s="369"/>
      <c r="C1282" s="197"/>
      <c r="D1282" s="197"/>
      <c r="E1282" s="221"/>
      <c r="F1282" s="197"/>
      <c r="G1282" s="197"/>
      <c r="H1282" s="197"/>
      <c r="I1282" s="197"/>
      <c r="J1282" s="394"/>
      <c r="K1282" s="197"/>
      <c r="L1282" s="197"/>
      <c r="M1282" s="197"/>
    </row>
    <row r="1283" spans="1:13">
      <c r="A1283" s="197"/>
      <c r="B1283" s="369"/>
      <c r="C1283" s="197"/>
      <c r="D1283" s="197"/>
      <c r="E1283" s="221"/>
      <c r="F1283" s="197"/>
      <c r="G1283" s="197"/>
      <c r="H1283" s="197"/>
      <c r="I1283" s="197"/>
      <c r="J1283" s="394"/>
      <c r="K1283" s="197"/>
      <c r="L1283" s="197"/>
      <c r="M1283" s="197"/>
    </row>
    <row r="1284" spans="1:13">
      <c r="A1284" s="197"/>
      <c r="B1284" s="369"/>
      <c r="C1284" s="197"/>
      <c r="D1284" s="197"/>
      <c r="E1284" s="221"/>
      <c r="F1284" s="197"/>
      <c r="G1284" s="197"/>
      <c r="H1284" s="197"/>
      <c r="I1284" s="197"/>
      <c r="J1284" s="394"/>
      <c r="K1284" s="197"/>
      <c r="L1284" s="197"/>
      <c r="M1284" s="197"/>
    </row>
    <row r="1285" spans="1:13">
      <c r="A1285" s="197"/>
      <c r="B1285" s="369"/>
      <c r="C1285" s="197"/>
      <c r="D1285" s="197"/>
      <c r="E1285" s="221"/>
      <c r="F1285" s="197"/>
      <c r="G1285" s="197"/>
      <c r="H1285" s="197"/>
      <c r="I1285" s="197"/>
      <c r="J1285" s="394"/>
      <c r="K1285" s="197"/>
      <c r="L1285" s="197"/>
      <c r="M1285" s="197"/>
    </row>
    <row r="1286" spans="1:13">
      <c r="A1286" s="197"/>
      <c r="B1286" s="369"/>
      <c r="C1286" s="197"/>
      <c r="D1286" s="197"/>
      <c r="E1286" s="221"/>
      <c r="F1286" s="197"/>
      <c r="G1286" s="197"/>
      <c r="H1286" s="197"/>
      <c r="I1286" s="197"/>
      <c r="J1286" s="394"/>
      <c r="K1286" s="197"/>
      <c r="L1286" s="197"/>
      <c r="M1286" s="197"/>
    </row>
    <row r="1287" spans="1:13">
      <c r="A1287" s="197"/>
      <c r="B1287" s="369"/>
      <c r="C1287" s="197"/>
      <c r="D1287" s="197"/>
      <c r="E1287" s="221"/>
      <c r="F1287" s="197"/>
      <c r="G1287" s="197"/>
      <c r="H1287" s="197"/>
      <c r="I1287" s="197"/>
      <c r="J1287" s="394"/>
      <c r="K1287" s="197"/>
      <c r="L1287" s="197"/>
      <c r="M1287" s="197"/>
    </row>
    <row r="1288" spans="1:13">
      <c r="A1288" s="197"/>
      <c r="B1288" s="369"/>
      <c r="C1288" s="197"/>
      <c r="D1288" s="197"/>
      <c r="E1288" s="221"/>
      <c r="F1288" s="197"/>
      <c r="G1288" s="197"/>
      <c r="H1288" s="197"/>
      <c r="I1288" s="197"/>
      <c r="J1288" s="394"/>
      <c r="K1288" s="197"/>
      <c r="L1288" s="197"/>
      <c r="M1288" s="197"/>
    </row>
    <row r="1289" spans="1:13">
      <c r="A1289" s="197"/>
      <c r="B1289" s="369"/>
      <c r="C1289" s="197"/>
      <c r="D1289" s="197"/>
      <c r="E1289" s="221"/>
      <c r="F1289" s="197"/>
      <c r="G1289" s="197"/>
      <c r="H1289" s="197"/>
      <c r="I1289" s="197"/>
      <c r="J1289" s="394"/>
      <c r="K1289" s="197"/>
      <c r="L1289" s="197"/>
      <c r="M1289" s="197"/>
    </row>
    <row r="1290" spans="1:13">
      <c r="A1290" s="197"/>
      <c r="B1290" s="369"/>
      <c r="C1290" s="197"/>
      <c r="D1290" s="197"/>
      <c r="E1290" s="221"/>
      <c r="F1290" s="197"/>
      <c r="G1290" s="197"/>
      <c r="H1290" s="197"/>
      <c r="I1290" s="197"/>
      <c r="J1290" s="394"/>
      <c r="K1290" s="197"/>
      <c r="L1290" s="197"/>
      <c r="M1290" s="197"/>
    </row>
    <row r="1291" spans="1:13">
      <c r="A1291" s="197"/>
      <c r="B1291" s="369"/>
      <c r="C1291" s="197"/>
      <c r="D1291" s="197"/>
      <c r="E1291" s="221"/>
      <c r="F1291" s="197"/>
      <c r="G1291" s="197"/>
      <c r="H1291" s="197"/>
      <c r="I1291" s="197"/>
      <c r="J1291" s="394"/>
      <c r="K1291" s="197"/>
      <c r="L1291" s="197"/>
      <c r="M1291" s="197"/>
    </row>
    <row r="1292" spans="1:13">
      <c r="A1292" s="197"/>
      <c r="B1292" s="369"/>
      <c r="C1292" s="197"/>
      <c r="D1292" s="197"/>
      <c r="E1292" s="221"/>
      <c r="F1292" s="197"/>
      <c r="G1292" s="197"/>
      <c r="H1292" s="197"/>
      <c r="I1292" s="197"/>
      <c r="J1292" s="394"/>
      <c r="K1292" s="197"/>
      <c r="L1292" s="197"/>
      <c r="M1292" s="197"/>
    </row>
    <row r="1293" spans="1:13">
      <c r="A1293" s="197"/>
      <c r="B1293" s="369"/>
      <c r="C1293" s="197"/>
      <c r="D1293" s="197"/>
      <c r="E1293" s="221"/>
      <c r="F1293" s="197"/>
      <c r="G1293" s="197"/>
      <c r="H1293" s="197"/>
      <c r="I1293" s="197"/>
      <c r="J1293" s="394"/>
      <c r="K1293" s="197"/>
      <c r="L1293" s="197"/>
      <c r="M1293" s="197"/>
    </row>
    <row r="1294" spans="1:13">
      <c r="A1294" s="197"/>
      <c r="B1294" s="369"/>
      <c r="C1294" s="197"/>
      <c r="D1294" s="197"/>
      <c r="E1294" s="221"/>
      <c r="F1294" s="197"/>
      <c r="G1294" s="197"/>
      <c r="H1294" s="197"/>
      <c r="I1294" s="197"/>
      <c r="J1294" s="394"/>
      <c r="K1294" s="197"/>
      <c r="L1294" s="197"/>
      <c r="M1294" s="197"/>
    </row>
    <row r="1295" spans="1:13">
      <c r="A1295" s="197"/>
      <c r="B1295" s="369"/>
      <c r="C1295" s="197"/>
      <c r="D1295" s="197"/>
      <c r="E1295" s="221"/>
      <c r="F1295" s="197"/>
      <c r="G1295" s="197"/>
      <c r="H1295" s="197"/>
      <c r="I1295" s="197"/>
      <c r="J1295" s="394"/>
      <c r="K1295" s="197"/>
      <c r="L1295" s="197"/>
      <c r="M1295" s="197"/>
    </row>
    <row r="1296" spans="1:13">
      <c r="A1296" s="197"/>
      <c r="B1296" s="369"/>
      <c r="C1296" s="197"/>
      <c r="D1296" s="197"/>
      <c r="E1296" s="221"/>
      <c r="F1296" s="197"/>
      <c r="G1296" s="197"/>
      <c r="H1296" s="197"/>
      <c r="I1296" s="197"/>
      <c r="J1296" s="394"/>
      <c r="K1296" s="197"/>
      <c r="L1296" s="197"/>
      <c r="M1296" s="197"/>
    </row>
    <row r="1297" spans="1:13">
      <c r="A1297" s="197"/>
      <c r="B1297" s="369"/>
      <c r="C1297" s="197"/>
      <c r="D1297" s="197"/>
      <c r="E1297" s="221"/>
      <c r="F1297" s="197"/>
      <c r="G1297" s="197"/>
      <c r="H1297" s="197"/>
      <c r="I1297" s="197"/>
      <c r="J1297" s="394"/>
      <c r="K1297" s="197"/>
      <c r="L1297" s="197"/>
      <c r="M1297" s="197"/>
    </row>
    <row r="1298" spans="1:13">
      <c r="A1298" s="197"/>
      <c r="B1298" s="369"/>
      <c r="C1298" s="197"/>
      <c r="D1298" s="197"/>
      <c r="E1298" s="221"/>
      <c r="F1298" s="197"/>
      <c r="G1298" s="197"/>
      <c r="H1298" s="197"/>
      <c r="I1298" s="197"/>
      <c r="J1298" s="394"/>
      <c r="K1298" s="197"/>
      <c r="L1298" s="197"/>
      <c r="M1298" s="197"/>
    </row>
    <row r="1299" spans="1:13">
      <c r="A1299" s="197"/>
      <c r="B1299" s="369"/>
      <c r="C1299" s="197"/>
      <c r="D1299" s="197"/>
      <c r="E1299" s="221"/>
      <c r="F1299" s="197"/>
      <c r="G1299" s="197"/>
      <c r="H1299" s="197"/>
      <c r="I1299" s="197"/>
      <c r="J1299" s="394"/>
      <c r="K1299" s="197"/>
      <c r="L1299" s="197"/>
      <c r="M1299" s="197"/>
    </row>
    <row r="1300" spans="1:13">
      <c r="A1300" s="197"/>
      <c r="B1300" s="369"/>
      <c r="C1300" s="197"/>
      <c r="D1300" s="197"/>
      <c r="E1300" s="221"/>
      <c r="F1300" s="197"/>
      <c r="G1300" s="197"/>
      <c r="H1300" s="197"/>
      <c r="I1300" s="197"/>
      <c r="J1300" s="394"/>
      <c r="K1300" s="197"/>
      <c r="L1300" s="197"/>
      <c r="M1300" s="197"/>
    </row>
    <row r="1301" spans="1:13">
      <c r="A1301" s="197"/>
      <c r="B1301" s="369"/>
      <c r="C1301" s="197"/>
      <c r="D1301" s="197"/>
      <c r="E1301" s="221"/>
      <c r="F1301" s="197"/>
      <c r="G1301" s="197"/>
      <c r="H1301" s="197"/>
      <c r="I1301" s="197"/>
      <c r="J1301" s="394"/>
      <c r="K1301" s="197"/>
      <c r="L1301" s="197"/>
      <c r="M1301" s="197"/>
    </row>
    <row r="1302" spans="1:13">
      <c r="A1302" s="197"/>
      <c r="B1302" s="369"/>
      <c r="C1302" s="197"/>
      <c r="D1302" s="197"/>
      <c r="E1302" s="221"/>
      <c r="F1302" s="197"/>
      <c r="G1302" s="197"/>
      <c r="H1302" s="197"/>
      <c r="I1302" s="197"/>
      <c r="J1302" s="394"/>
      <c r="K1302" s="197"/>
      <c r="L1302" s="197"/>
      <c r="M1302" s="197"/>
    </row>
    <row r="1303" spans="1:13">
      <c r="A1303" s="197"/>
      <c r="B1303" s="369"/>
      <c r="C1303" s="197"/>
      <c r="D1303" s="197"/>
      <c r="E1303" s="221"/>
      <c r="F1303" s="197"/>
      <c r="G1303" s="197"/>
      <c r="H1303" s="197"/>
      <c r="I1303" s="197"/>
      <c r="J1303" s="394"/>
      <c r="K1303" s="197"/>
      <c r="L1303" s="197"/>
      <c r="M1303" s="197"/>
    </row>
    <row r="1304" spans="1:13">
      <c r="A1304" s="197"/>
      <c r="B1304" s="369"/>
      <c r="C1304" s="197"/>
      <c r="D1304" s="197"/>
      <c r="E1304" s="221"/>
      <c r="F1304" s="197"/>
      <c r="G1304" s="197"/>
      <c r="H1304" s="197"/>
      <c r="I1304" s="197"/>
      <c r="J1304" s="394"/>
      <c r="K1304" s="197"/>
      <c r="L1304" s="197"/>
      <c r="M1304" s="197"/>
    </row>
    <row r="1305" spans="1:13">
      <c r="A1305" s="197"/>
      <c r="B1305" s="369"/>
      <c r="C1305" s="197"/>
      <c r="D1305" s="197"/>
      <c r="E1305" s="221"/>
      <c r="F1305" s="197"/>
      <c r="G1305" s="197"/>
      <c r="H1305" s="197"/>
      <c r="I1305" s="197"/>
      <c r="J1305" s="394"/>
      <c r="K1305" s="197"/>
      <c r="L1305" s="197"/>
      <c r="M1305" s="197"/>
    </row>
    <row r="1306" spans="1:13">
      <c r="A1306" s="197"/>
      <c r="B1306" s="369"/>
      <c r="C1306" s="197"/>
      <c r="D1306" s="197"/>
      <c r="E1306" s="221"/>
      <c r="F1306" s="197"/>
      <c r="G1306" s="197"/>
      <c r="H1306" s="197"/>
      <c r="I1306" s="197"/>
      <c r="J1306" s="394"/>
      <c r="K1306" s="197"/>
      <c r="L1306" s="197"/>
      <c r="M1306" s="197"/>
    </row>
    <row r="1307" spans="1:13">
      <c r="A1307" s="197"/>
      <c r="B1307" s="369"/>
      <c r="C1307" s="197"/>
      <c r="D1307" s="197"/>
      <c r="E1307" s="221"/>
      <c r="F1307" s="197"/>
      <c r="G1307" s="197"/>
      <c r="H1307" s="197"/>
      <c r="I1307" s="197"/>
      <c r="J1307" s="394"/>
      <c r="K1307" s="197"/>
      <c r="L1307" s="197"/>
      <c r="M1307" s="197"/>
    </row>
    <row r="1308" spans="1:13">
      <c r="A1308" s="197"/>
      <c r="B1308" s="369"/>
      <c r="C1308" s="197"/>
      <c r="D1308" s="197"/>
      <c r="E1308" s="221"/>
      <c r="F1308" s="197"/>
      <c r="G1308" s="197"/>
      <c r="H1308" s="197"/>
      <c r="I1308" s="197"/>
      <c r="J1308" s="394"/>
      <c r="K1308" s="197"/>
      <c r="L1308" s="197"/>
      <c r="M1308" s="197"/>
    </row>
    <row r="1309" spans="1:13">
      <c r="A1309" s="197"/>
      <c r="B1309" s="369"/>
      <c r="C1309" s="197"/>
      <c r="D1309" s="197"/>
      <c r="E1309" s="221"/>
      <c r="F1309" s="197"/>
      <c r="G1309" s="197"/>
      <c r="H1309" s="197"/>
      <c r="I1309" s="197"/>
      <c r="J1309" s="394"/>
      <c r="K1309" s="197"/>
      <c r="L1309" s="197"/>
      <c r="M1309" s="197"/>
    </row>
    <row r="1310" spans="1:13">
      <c r="A1310" s="197"/>
      <c r="B1310" s="369"/>
      <c r="C1310" s="197"/>
      <c r="D1310" s="197"/>
      <c r="E1310" s="221"/>
      <c r="F1310" s="197"/>
      <c r="G1310" s="197"/>
      <c r="H1310" s="197"/>
      <c r="I1310" s="197"/>
      <c r="J1310" s="394"/>
      <c r="K1310" s="197"/>
      <c r="L1310" s="197"/>
      <c r="M1310" s="197"/>
    </row>
    <row r="1311" spans="1:13">
      <c r="A1311" s="197"/>
      <c r="B1311" s="369"/>
      <c r="C1311" s="197"/>
      <c r="D1311" s="197"/>
      <c r="E1311" s="221"/>
      <c r="F1311" s="197"/>
      <c r="G1311" s="197"/>
      <c r="H1311" s="197"/>
      <c r="I1311" s="197"/>
      <c r="J1311" s="394"/>
      <c r="K1311" s="197"/>
      <c r="L1311" s="197"/>
      <c r="M1311" s="197"/>
    </row>
    <row r="1312" spans="1:13">
      <c r="A1312" s="197"/>
      <c r="B1312" s="369"/>
      <c r="C1312" s="197"/>
      <c r="D1312" s="197"/>
      <c r="E1312" s="221"/>
      <c r="F1312" s="197"/>
      <c r="G1312" s="197"/>
      <c r="H1312" s="197"/>
      <c r="I1312" s="197"/>
      <c r="J1312" s="394"/>
      <c r="K1312" s="197"/>
      <c r="L1312" s="197"/>
      <c r="M1312" s="197"/>
    </row>
    <row r="1313" spans="1:13">
      <c r="A1313" s="197"/>
      <c r="B1313" s="369"/>
      <c r="C1313" s="197"/>
      <c r="D1313" s="197"/>
      <c r="E1313" s="221"/>
      <c r="F1313" s="197"/>
      <c r="G1313" s="197"/>
      <c r="H1313" s="197"/>
      <c r="I1313" s="197"/>
      <c r="J1313" s="394"/>
      <c r="K1313" s="197"/>
      <c r="L1313" s="197"/>
      <c r="M1313" s="197"/>
    </row>
    <row r="1314" spans="1:13">
      <c r="A1314" s="197"/>
      <c r="B1314" s="369"/>
      <c r="C1314" s="197"/>
      <c r="D1314" s="197"/>
      <c r="E1314" s="221"/>
      <c r="F1314" s="197"/>
      <c r="G1314" s="197"/>
      <c r="H1314" s="197"/>
      <c r="I1314" s="197"/>
      <c r="J1314" s="394"/>
      <c r="K1314" s="197"/>
      <c r="L1314" s="197"/>
      <c r="M1314" s="197"/>
    </row>
    <row r="1315" spans="1:13">
      <c r="A1315" s="197"/>
      <c r="B1315" s="369"/>
      <c r="C1315" s="197"/>
      <c r="D1315" s="197"/>
      <c r="E1315" s="221"/>
      <c r="F1315" s="197"/>
      <c r="G1315" s="197"/>
      <c r="H1315" s="197"/>
      <c r="I1315" s="197"/>
      <c r="J1315" s="394"/>
      <c r="K1315" s="197"/>
      <c r="L1315" s="197"/>
      <c r="M1315" s="197"/>
    </row>
    <row r="1316" spans="1:13">
      <c r="A1316" s="197"/>
      <c r="B1316" s="369"/>
      <c r="C1316" s="197"/>
      <c r="D1316" s="197"/>
      <c r="E1316" s="221"/>
      <c r="F1316" s="197"/>
      <c r="G1316" s="197"/>
      <c r="H1316" s="197"/>
      <c r="I1316" s="197"/>
      <c r="J1316" s="394"/>
      <c r="K1316" s="197"/>
      <c r="L1316" s="197"/>
      <c r="M1316" s="197"/>
    </row>
    <row r="1317" spans="1:13">
      <c r="A1317" s="197"/>
      <c r="B1317" s="369"/>
      <c r="C1317" s="197"/>
      <c r="D1317" s="197"/>
      <c r="E1317" s="221"/>
      <c r="F1317" s="197"/>
      <c r="G1317" s="197"/>
      <c r="H1317" s="197"/>
      <c r="I1317" s="197"/>
      <c r="J1317" s="394"/>
      <c r="K1317" s="197"/>
      <c r="L1317" s="197"/>
      <c r="M1317" s="197"/>
    </row>
    <row r="1318" spans="1:13">
      <c r="A1318" s="197"/>
      <c r="B1318" s="369"/>
      <c r="C1318" s="197"/>
      <c r="D1318" s="197"/>
      <c r="E1318" s="221"/>
      <c r="F1318" s="197"/>
      <c r="G1318" s="197"/>
      <c r="H1318" s="197"/>
      <c r="I1318" s="197"/>
      <c r="J1318" s="394"/>
      <c r="K1318" s="197"/>
      <c r="L1318" s="197"/>
      <c r="M1318" s="197"/>
    </row>
    <row r="1319" spans="1:13">
      <c r="A1319" s="197"/>
      <c r="B1319" s="369"/>
      <c r="C1319" s="197"/>
      <c r="D1319" s="197"/>
      <c r="E1319" s="221"/>
      <c r="F1319" s="197"/>
      <c r="G1319" s="197"/>
      <c r="H1319" s="197"/>
      <c r="I1319" s="197"/>
      <c r="J1319" s="394"/>
      <c r="K1319" s="197"/>
      <c r="L1319" s="197"/>
      <c r="M1319" s="197"/>
    </row>
    <row r="1320" spans="1:13">
      <c r="A1320" s="197"/>
      <c r="B1320" s="369"/>
      <c r="C1320" s="197"/>
      <c r="D1320" s="197"/>
      <c r="E1320" s="221"/>
      <c r="F1320" s="197"/>
      <c r="G1320" s="197"/>
      <c r="H1320" s="197"/>
      <c r="I1320" s="197"/>
      <c r="J1320" s="394"/>
      <c r="K1320" s="197"/>
      <c r="L1320" s="197"/>
      <c r="M1320" s="197"/>
    </row>
    <row r="1321" spans="1:13">
      <c r="A1321" s="197"/>
      <c r="B1321" s="369"/>
      <c r="C1321" s="197"/>
      <c r="D1321" s="197"/>
      <c r="E1321" s="221"/>
      <c r="F1321" s="197"/>
      <c r="G1321" s="197"/>
      <c r="H1321" s="197"/>
      <c r="I1321" s="197"/>
      <c r="J1321" s="394"/>
      <c r="K1321" s="197"/>
      <c r="L1321" s="197"/>
      <c r="M1321" s="197"/>
    </row>
    <row r="1322" spans="1:13">
      <c r="A1322" s="197"/>
      <c r="B1322" s="369"/>
      <c r="C1322" s="197"/>
      <c r="D1322" s="197"/>
      <c r="E1322" s="221"/>
      <c r="F1322" s="197"/>
      <c r="G1322" s="197"/>
      <c r="H1322" s="197"/>
      <c r="I1322" s="197"/>
      <c r="J1322" s="394"/>
      <c r="K1322" s="197"/>
      <c r="L1322" s="197"/>
      <c r="M1322" s="197"/>
    </row>
    <row r="1323" spans="1:13">
      <c r="A1323" s="197"/>
      <c r="B1323" s="369"/>
      <c r="C1323" s="197"/>
      <c r="D1323" s="197"/>
      <c r="E1323" s="221"/>
      <c r="F1323" s="197"/>
      <c r="G1323" s="197"/>
      <c r="H1323" s="197"/>
      <c r="I1323" s="197"/>
      <c r="J1323" s="394"/>
      <c r="K1323" s="197"/>
      <c r="L1323" s="197"/>
      <c r="M1323" s="197"/>
    </row>
    <row r="1324" spans="1:13">
      <c r="A1324" s="197"/>
      <c r="B1324" s="369"/>
      <c r="C1324" s="197"/>
      <c r="D1324" s="197"/>
      <c r="E1324" s="221"/>
      <c r="F1324" s="197"/>
      <c r="G1324" s="197"/>
      <c r="H1324" s="197"/>
      <c r="I1324" s="197"/>
      <c r="J1324" s="394"/>
      <c r="K1324" s="197"/>
      <c r="L1324" s="197"/>
      <c r="M1324" s="197"/>
    </row>
    <row r="1325" spans="1:13">
      <c r="A1325" s="197"/>
      <c r="B1325" s="369"/>
      <c r="C1325" s="197"/>
      <c r="D1325" s="197"/>
      <c r="E1325" s="221"/>
      <c r="F1325" s="197"/>
      <c r="G1325" s="197"/>
      <c r="H1325" s="197"/>
      <c r="I1325" s="197"/>
      <c r="J1325" s="394"/>
      <c r="K1325" s="197"/>
      <c r="L1325" s="197"/>
      <c r="M1325" s="197"/>
    </row>
    <row r="1326" spans="1:13">
      <c r="A1326" s="197"/>
      <c r="B1326" s="369"/>
      <c r="C1326" s="197"/>
      <c r="D1326" s="197"/>
      <c r="E1326" s="221"/>
      <c r="F1326" s="197"/>
      <c r="G1326" s="197"/>
      <c r="H1326" s="197"/>
      <c r="I1326" s="197"/>
      <c r="J1326" s="394"/>
      <c r="K1326" s="197"/>
      <c r="L1326" s="197"/>
      <c r="M1326" s="197"/>
    </row>
    <row r="1327" spans="1:13">
      <c r="A1327" s="197"/>
      <c r="B1327" s="369"/>
      <c r="C1327" s="197"/>
      <c r="D1327" s="197"/>
      <c r="E1327" s="221"/>
      <c r="F1327" s="197"/>
      <c r="G1327" s="197"/>
      <c r="H1327" s="197"/>
      <c r="I1327" s="197"/>
      <c r="J1327" s="394"/>
      <c r="K1327" s="197"/>
      <c r="L1327" s="197"/>
      <c r="M1327" s="197"/>
    </row>
    <row r="1328" spans="1:13">
      <c r="A1328" s="197"/>
      <c r="B1328" s="369"/>
      <c r="C1328" s="197"/>
      <c r="D1328" s="197"/>
      <c r="E1328" s="221"/>
      <c r="F1328" s="197"/>
      <c r="G1328" s="197"/>
      <c r="H1328" s="197"/>
      <c r="I1328" s="197"/>
      <c r="J1328" s="394"/>
      <c r="K1328" s="197"/>
      <c r="L1328" s="197"/>
      <c r="M1328" s="197"/>
    </row>
    <row r="1329" spans="1:13">
      <c r="A1329" s="197"/>
      <c r="B1329" s="369"/>
      <c r="C1329" s="197"/>
      <c r="D1329" s="197"/>
      <c r="E1329" s="221"/>
      <c r="F1329" s="197"/>
      <c r="G1329" s="197"/>
      <c r="H1329" s="197"/>
      <c r="I1329" s="197"/>
      <c r="J1329" s="394"/>
      <c r="K1329" s="197"/>
      <c r="L1329" s="197"/>
      <c r="M1329" s="197"/>
    </row>
    <row r="1330" spans="1:13">
      <c r="A1330" s="197"/>
      <c r="B1330" s="369"/>
      <c r="C1330" s="197"/>
      <c r="D1330" s="197"/>
      <c r="E1330" s="221"/>
      <c r="F1330" s="197"/>
      <c r="G1330" s="197"/>
      <c r="H1330" s="197"/>
      <c r="I1330" s="197"/>
      <c r="J1330" s="394"/>
      <c r="K1330" s="197"/>
      <c r="L1330" s="197"/>
      <c r="M1330" s="197"/>
    </row>
    <row r="1331" spans="1:13">
      <c r="A1331" s="197"/>
      <c r="B1331" s="369"/>
      <c r="C1331" s="197"/>
      <c r="D1331" s="197"/>
      <c r="E1331" s="221"/>
      <c r="F1331" s="197"/>
      <c r="G1331" s="197"/>
      <c r="H1331" s="197"/>
      <c r="I1331" s="197"/>
      <c r="J1331" s="394"/>
      <c r="K1331" s="197"/>
      <c r="L1331" s="197"/>
      <c r="M1331" s="197"/>
    </row>
    <row r="1332" spans="1:13">
      <c r="A1332" s="197"/>
      <c r="B1332" s="369"/>
      <c r="C1332" s="197"/>
      <c r="D1332" s="197"/>
      <c r="E1332" s="221"/>
      <c r="F1332" s="197"/>
      <c r="G1332" s="197"/>
      <c r="H1332" s="197"/>
      <c r="I1332" s="197"/>
      <c r="J1332" s="394"/>
      <c r="K1332" s="197"/>
      <c r="L1332" s="197"/>
      <c r="M1332" s="197"/>
    </row>
    <row r="1333" spans="1:13">
      <c r="A1333" s="197"/>
      <c r="B1333" s="369"/>
      <c r="C1333" s="197"/>
      <c r="D1333" s="197"/>
      <c r="E1333" s="221"/>
      <c r="F1333" s="197"/>
      <c r="G1333" s="197"/>
      <c r="H1333" s="197"/>
      <c r="I1333" s="197"/>
      <c r="J1333" s="394"/>
      <c r="K1333" s="197"/>
      <c r="L1333" s="197"/>
      <c r="M1333" s="197"/>
    </row>
    <row r="1334" spans="1:13">
      <c r="A1334" s="197"/>
      <c r="B1334" s="369"/>
      <c r="C1334" s="197"/>
      <c r="D1334" s="197"/>
      <c r="E1334" s="221"/>
      <c r="F1334" s="197"/>
      <c r="G1334" s="197"/>
      <c r="H1334" s="197"/>
      <c r="I1334" s="197"/>
      <c r="J1334" s="394"/>
      <c r="K1334" s="197"/>
      <c r="L1334" s="197"/>
      <c r="M1334" s="197"/>
    </row>
    <row r="1335" spans="1:13">
      <c r="A1335" s="197"/>
      <c r="B1335" s="369"/>
      <c r="C1335" s="197"/>
      <c r="D1335" s="197"/>
      <c r="E1335" s="221"/>
      <c r="F1335" s="197"/>
      <c r="G1335" s="197"/>
      <c r="H1335" s="197"/>
      <c r="I1335" s="197"/>
      <c r="J1335" s="394"/>
      <c r="K1335" s="197"/>
      <c r="L1335" s="197"/>
      <c r="M1335" s="197"/>
    </row>
    <row r="1336" spans="1:13">
      <c r="A1336" s="197"/>
      <c r="B1336" s="369"/>
      <c r="C1336" s="197"/>
      <c r="D1336" s="197"/>
      <c r="E1336" s="221"/>
      <c r="F1336" s="197"/>
      <c r="G1336" s="197"/>
      <c r="H1336" s="197"/>
      <c r="I1336" s="197"/>
      <c r="J1336" s="394"/>
      <c r="K1336" s="197"/>
      <c r="L1336" s="197"/>
      <c r="M1336" s="197"/>
    </row>
    <row r="1337" spans="1:13">
      <c r="A1337" s="197"/>
      <c r="B1337" s="369"/>
      <c r="C1337" s="197"/>
      <c r="D1337" s="197"/>
      <c r="E1337" s="221"/>
      <c r="F1337" s="197"/>
      <c r="G1337" s="197"/>
      <c r="H1337" s="197"/>
      <c r="I1337" s="197"/>
      <c r="J1337" s="394"/>
      <c r="K1337" s="197"/>
      <c r="L1337" s="197"/>
      <c r="M1337" s="197"/>
    </row>
    <row r="1338" spans="1:13">
      <c r="A1338" s="197"/>
      <c r="B1338" s="369"/>
      <c r="C1338" s="197"/>
      <c r="D1338" s="197"/>
      <c r="E1338" s="221"/>
      <c r="F1338" s="197"/>
      <c r="G1338" s="197"/>
      <c r="H1338" s="197"/>
      <c r="I1338" s="197"/>
      <c r="J1338" s="394"/>
      <c r="K1338" s="197"/>
      <c r="L1338" s="197"/>
      <c r="M1338" s="197"/>
    </row>
    <row r="1339" spans="1:13">
      <c r="A1339" s="197"/>
      <c r="B1339" s="369"/>
      <c r="C1339" s="197"/>
      <c r="D1339" s="197"/>
      <c r="E1339" s="221"/>
      <c r="F1339" s="197"/>
      <c r="G1339" s="197"/>
      <c r="H1339" s="197"/>
      <c r="I1339" s="197"/>
      <c r="J1339" s="394"/>
      <c r="K1339" s="197"/>
      <c r="L1339" s="197"/>
      <c r="M1339" s="197"/>
    </row>
    <row r="1340" spans="1:13">
      <c r="A1340" s="197"/>
      <c r="B1340" s="369"/>
      <c r="C1340" s="197"/>
      <c r="D1340" s="197"/>
      <c r="E1340" s="221"/>
      <c r="F1340" s="197"/>
      <c r="G1340" s="197"/>
      <c r="H1340" s="197"/>
      <c r="I1340" s="197"/>
      <c r="J1340" s="394"/>
      <c r="K1340" s="197"/>
      <c r="L1340" s="197"/>
      <c r="M1340" s="197"/>
    </row>
    <row r="1341" spans="1:13">
      <c r="A1341" s="197"/>
      <c r="B1341" s="369"/>
      <c r="C1341" s="197"/>
      <c r="D1341" s="197"/>
      <c r="E1341" s="221"/>
      <c r="F1341" s="197"/>
      <c r="G1341" s="197"/>
      <c r="H1341" s="197"/>
      <c r="I1341" s="197"/>
      <c r="J1341" s="394"/>
      <c r="K1341" s="197"/>
      <c r="L1341" s="197"/>
      <c r="M1341" s="197"/>
    </row>
    <row r="1342" spans="1:13">
      <c r="A1342" s="197"/>
      <c r="B1342" s="369"/>
      <c r="C1342" s="197"/>
      <c r="D1342" s="197"/>
      <c r="E1342" s="221"/>
      <c r="F1342" s="197"/>
      <c r="G1342" s="197"/>
      <c r="H1342" s="197"/>
      <c r="I1342" s="197"/>
      <c r="J1342" s="394"/>
      <c r="K1342" s="197"/>
      <c r="L1342" s="197"/>
      <c r="M1342" s="197"/>
    </row>
    <row r="1343" spans="1:13">
      <c r="A1343" s="197"/>
      <c r="B1343" s="369"/>
      <c r="C1343" s="197"/>
      <c r="D1343" s="197"/>
      <c r="E1343" s="221"/>
      <c r="F1343" s="197"/>
      <c r="G1343" s="197"/>
      <c r="H1343" s="197"/>
      <c r="I1343" s="197"/>
      <c r="J1343" s="394"/>
      <c r="K1343" s="197"/>
      <c r="L1343" s="197"/>
      <c r="M1343" s="197"/>
    </row>
    <row r="1344" spans="1:13">
      <c r="A1344" s="197"/>
      <c r="B1344" s="369"/>
      <c r="C1344" s="197"/>
      <c r="D1344" s="197"/>
      <c r="E1344" s="221"/>
      <c r="F1344" s="197"/>
      <c r="G1344" s="197"/>
      <c r="H1344" s="197"/>
      <c r="I1344" s="197"/>
      <c r="J1344" s="394"/>
      <c r="K1344" s="197"/>
      <c r="L1344" s="197"/>
      <c r="M1344" s="197"/>
    </row>
    <row r="1345" spans="1:13">
      <c r="A1345" s="197"/>
      <c r="B1345" s="369"/>
      <c r="C1345" s="197"/>
      <c r="D1345" s="197"/>
      <c r="E1345" s="221"/>
      <c r="F1345" s="197"/>
      <c r="G1345" s="197"/>
      <c r="H1345" s="197"/>
      <c r="I1345" s="197"/>
      <c r="J1345" s="394"/>
      <c r="K1345" s="197"/>
      <c r="L1345" s="197"/>
      <c r="M1345" s="197"/>
    </row>
    <row r="1346" spans="1:13">
      <c r="A1346" s="197"/>
      <c r="B1346" s="369"/>
      <c r="C1346" s="197"/>
      <c r="D1346" s="197"/>
      <c r="E1346" s="221"/>
      <c r="F1346" s="197"/>
      <c r="G1346" s="197"/>
      <c r="H1346" s="197"/>
      <c r="I1346" s="197"/>
      <c r="J1346" s="394"/>
      <c r="K1346" s="197"/>
      <c r="L1346" s="197"/>
      <c r="M1346" s="197"/>
    </row>
    <row r="1347" spans="1:13">
      <c r="A1347" s="197"/>
      <c r="B1347" s="369"/>
      <c r="C1347" s="197"/>
      <c r="D1347" s="197"/>
      <c r="E1347" s="221"/>
      <c r="F1347" s="197"/>
      <c r="G1347" s="197"/>
      <c r="H1347" s="197"/>
      <c r="I1347" s="197"/>
      <c r="J1347" s="394"/>
      <c r="K1347" s="197"/>
      <c r="L1347" s="197"/>
      <c r="M1347" s="197"/>
    </row>
    <row r="1348" spans="1:13">
      <c r="A1348" s="197"/>
      <c r="B1348" s="369"/>
      <c r="C1348" s="197"/>
      <c r="D1348" s="197"/>
      <c r="E1348" s="221"/>
      <c r="F1348" s="197"/>
      <c r="G1348" s="197"/>
      <c r="H1348" s="197"/>
      <c r="I1348" s="197"/>
      <c r="J1348" s="394"/>
      <c r="K1348" s="197"/>
      <c r="L1348" s="197"/>
      <c r="M1348" s="197"/>
    </row>
    <row r="1349" spans="1:13">
      <c r="A1349" s="197"/>
      <c r="B1349" s="369"/>
      <c r="C1349" s="197"/>
      <c r="D1349" s="197"/>
      <c r="E1349" s="221"/>
      <c r="F1349" s="197"/>
      <c r="G1349" s="197"/>
      <c r="H1349" s="197"/>
      <c r="I1349" s="197"/>
      <c r="J1349" s="394"/>
      <c r="K1349" s="197"/>
      <c r="L1349" s="197"/>
      <c r="M1349" s="197"/>
    </row>
    <row r="1350" spans="1:13">
      <c r="A1350" s="197"/>
      <c r="B1350" s="369"/>
      <c r="C1350" s="197"/>
      <c r="D1350" s="197"/>
      <c r="E1350" s="221"/>
      <c r="F1350" s="197"/>
      <c r="G1350" s="197"/>
      <c r="H1350" s="197"/>
      <c r="I1350" s="197"/>
      <c r="J1350" s="394"/>
      <c r="K1350" s="197"/>
      <c r="L1350" s="197"/>
      <c r="M1350" s="197"/>
    </row>
    <row r="1351" spans="1:13">
      <c r="A1351" s="197"/>
      <c r="B1351" s="369"/>
      <c r="C1351" s="197"/>
      <c r="D1351" s="197"/>
      <c r="E1351" s="221"/>
      <c r="F1351" s="197"/>
      <c r="G1351" s="197"/>
      <c r="H1351" s="197"/>
      <c r="I1351" s="197"/>
      <c r="J1351" s="394"/>
      <c r="K1351" s="197"/>
      <c r="L1351" s="197"/>
      <c r="M1351" s="197"/>
    </row>
    <row r="1352" spans="1:13">
      <c r="A1352" s="197"/>
      <c r="B1352" s="369"/>
      <c r="C1352" s="197"/>
      <c r="D1352" s="197"/>
      <c r="E1352" s="221"/>
      <c r="F1352" s="197"/>
      <c r="G1352" s="197"/>
      <c r="H1352" s="197"/>
      <c r="I1352" s="197"/>
      <c r="J1352" s="394"/>
      <c r="K1352" s="197"/>
      <c r="L1352" s="197"/>
      <c r="M1352" s="197"/>
    </row>
    <row r="1353" spans="1:13">
      <c r="A1353" s="197"/>
      <c r="B1353" s="369"/>
      <c r="C1353" s="197"/>
      <c r="D1353" s="197"/>
      <c r="E1353" s="221"/>
      <c r="F1353" s="197"/>
      <c r="G1353" s="197"/>
      <c r="H1353" s="197"/>
      <c r="I1353" s="197"/>
      <c r="J1353" s="394"/>
      <c r="K1353" s="197"/>
      <c r="L1353" s="197"/>
      <c r="M1353" s="197"/>
    </row>
    <row r="1354" spans="1:13">
      <c r="A1354" s="197"/>
      <c r="B1354" s="369"/>
      <c r="C1354" s="197"/>
      <c r="D1354" s="197"/>
      <c r="E1354" s="221"/>
      <c r="F1354" s="197"/>
      <c r="G1354" s="197"/>
      <c r="H1354" s="197"/>
      <c r="I1354" s="197"/>
      <c r="J1354" s="394"/>
      <c r="K1354" s="197"/>
      <c r="L1354" s="197"/>
      <c r="M1354" s="197"/>
    </row>
    <row r="1355" spans="1:13">
      <c r="A1355" s="197"/>
      <c r="B1355" s="369"/>
      <c r="C1355" s="197"/>
      <c r="D1355" s="197"/>
      <c r="E1355" s="221"/>
      <c r="F1355" s="197"/>
      <c r="G1355" s="197"/>
      <c r="H1355" s="197"/>
      <c r="I1355" s="197"/>
      <c r="J1355" s="394"/>
      <c r="K1355" s="197"/>
      <c r="L1355" s="197"/>
      <c r="M1355" s="197"/>
    </row>
    <row r="1356" spans="1:13">
      <c r="A1356" s="197"/>
      <c r="B1356" s="369"/>
      <c r="C1356" s="197"/>
      <c r="D1356" s="197"/>
      <c r="E1356" s="221"/>
      <c r="F1356" s="197"/>
      <c r="G1356" s="197"/>
      <c r="H1356" s="197"/>
      <c r="I1356" s="197"/>
      <c r="J1356" s="394"/>
      <c r="K1356" s="197"/>
      <c r="L1356" s="197"/>
      <c r="M1356" s="197"/>
    </row>
    <row r="1357" spans="1:13">
      <c r="A1357" s="197"/>
      <c r="B1357" s="369"/>
      <c r="C1357" s="197"/>
      <c r="D1357" s="197"/>
      <c r="E1357" s="221"/>
      <c r="F1357" s="197"/>
      <c r="G1357" s="197"/>
      <c r="H1357" s="197"/>
      <c r="I1357" s="197"/>
      <c r="J1357" s="394"/>
      <c r="K1357" s="197"/>
      <c r="L1357" s="197"/>
      <c r="M1357" s="197"/>
    </row>
    <row r="1358" spans="1:13">
      <c r="A1358" s="197"/>
      <c r="B1358" s="369"/>
      <c r="C1358" s="197"/>
      <c r="D1358" s="197"/>
      <c r="E1358" s="221"/>
      <c r="F1358" s="197"/>
      <c r="G1358" s="197"/>
      <c r="H1358" s="197"/>
      <c r="I1358" s="197"/>
      <c r="J1358" s="394"/>
      <c r="K1358" s="197"/>
      <c r="L1358" s="197"/>
      <c r="M1358" s="197"/>
    </row>
    <row r="1359" spans="1:13">
      <c r="A1359" s="197"/>
      <c r="B1359" s="369"/>
      <c r="C1359" s="197"/>
      <c r="D1359" s="197"/>
      <c r="E1359" s="221"/>
      <c r="F1359" s="197"/>
      <c r="G1359" s="197"/>
      <c r="H1359" s="197"/>
      <c r="I1359" s="197"/>
      <c r="J1359" s="394"/>
      <c r="K1359" s="197"/>
      <c r="L1359" s="197"/>
      <c r="M1359" s="197"/>
    </row>
    <row r="1360" spans="1:13">
      <c r="A1360" s="197"/>
      <c r="B1360" s="369"/>
      <c r="C1360" s="197"/>
      <c r="D1360" s="197"/>
      <c r="E1360" s="221"/>
      <c r="F1360" s="197"/>
      <c r="G1360" s="197"/>
      <c r="H1360" s="197"/>
      <c r="I1360" s="197"/>
      <c r="J1360" s="394"/>
      <c r="K1360" s="197"/>
      <c r="L1360" s="197"/>
      <c r="M1360" s="197"/>
    </row>
    <row r="1361" spans="1:13">
      <c r="A1361" s="197"/>
      <c r="B1361" s="369"/>
      <c r="C1361" s="197"/>
      <c r="D1361" s="197"/>
      <c r="E1361" s="221"/>
      <c r="F1361" s="197"/>
      <c r="G1361" s="197"/>
      <c r="H1361" s="197"/>
      <c r="I1361" s="197"/>
      <c r="J1361" s="394"/>
      <c r="K1361" s="197"/>
      <c r="L1361" s="197"/>
      <c r="M1361" s="197"/>
    </row>
    <row r="1362" spans="1:13">
      <c r="A1362" s="197"/>
      <c r="B1362" s="369"/>
      <c r="C1362" s="197"/>
      <c r="D1362" s="197"/>
      <c r="E1362" s="221"/>
      <c r="F1362" s="197"/>
      <c r="G1362" s="197"/>
      <c r="H1362" s="197"/>
      <c r="I1362" s="197"/>
      <c r="J1362" s="394"/>
      <c r="K1362" s="197"/>
      <c r="L1362" s="197"/>
      <c r="M1362" s="197"/>
    </row>
    <row r="1363" spans="1:13">
      <c r="A1363" s="197"/>
      <c r="B1363" s="369"/>
      <c r="C1363" s="197"/>
      <c r="D1363" s="197"/>
      <c r="E1363" s="197"/>
      <c r="F1363" s="197"/>
      <c r="G1363" s="197"/>
      <c r="H1363" s="197"/>
      <c r="I1363" s="197"/>
      <c r="J1363" s="394"/>
      <c r="K1363" s="197"/>
      <c r="L1363" s="197"/>
      <c r="M1363" s="197"/>
    </row>
    <row r="1364" spans="1:13">
      <c r="A1364" s="197"/>
      <c r="B1364" s="369"/>
      <c r="C1364" s="197"/>
      <c r="D1364" s="197"/>
      <c r="E1364" s="197"/>
      <c r="F1364" s="197"/>
      <c r="G1364" s="197"/>
      <c r="H1364" s="197"/>
      <c r="I1364" s="197"/>
      <c r="J1364" s="394"/>
      <c r="K1364" s="197"/>
      <c r="L1364" s="197"/>
      <c r="M1364" s="197"/>
    </row>
    <row r="1365" spans="1:13">
      <c r="A1365" s="197"/>
      <c r="B1365" s="369"/>
      <c r="C1365" s="197"/>
      <c r="D1365" s="197"/>
      <c r="E1365" s="197"/>
      <c r="F1365" s="197"/>
      <c r="G1365" s="197"/>
      <c r="H1365" s="197"/>
      <c r="I1365" s="197"/>
      <c r="J1365" s="394"/>
      <c r="K1365" s="197"/>
      <c r="L1365" s="197"/>
      <c r="M1365" s="197"/>
    </row>
    <row r="1366" spans="1:13">
      <c r="A1366" s="197"/>
      <c r="B1366" s="369"/>
      <c r="C1366" s="197"/>
      <c r="D1366" s="197"/>
      <c r="E1366" s="197"/>
      <c r="F1366" s="197"/>
      <c r="G1366" s="197"/>
      <c r="H1366" s="197"/>
      <c r="I1366" s="197"/>
      <c r="J1366" s="394"/>
      <c r="K1366" s="197"/>
      <c r="L1366" s="197"/>
      <c r="M1366" s="197"/>
    </row>
    <row r="1367" spans="1:13">
      <c r="A1367" s="197"/>
      <c r="B1367" s="369"/>
      <c r="C1367" s="197"/>
      <c r="D1367" s="197"/>
      <c r="E1367" s="197"/>
      <c r="F1367" s="197"/>
      <c r="G1367" s="197"/>
      <c r="H1367" s="197"/>
      <c r="I1367" s="197"/>
      <c r="J1367" s="394"/>
      <c r="K1367" s="197"/>
      <c r="L1367" s="197"/>
      <c r="M1367" s="197"/>
    </row>
    <row r="1368" spans="1:13">
      <c r="A1368" s="197"/>
      <c r="B1368" s="369"/>
      <c r="C1368" s="197"/>
      <c r="D1368" s="197"/>
      <c r="E1368" s="197"/>
      <c r="F1368" s="197"/>
      <c r="G1368" s="197"/>
      <c r="H1368" s="197"/>
      <c r="I1368" s="197"/>
      <c r="J1368" s="394"/>
      <c r="K1368" s="197"/>
      <c r="L1368" s="197"/>
      <c r="M1368" s="197"/>
    </row>
  </sheetData>
  <sheetProtection password="8F73" sheet="1" objects="1" scenarios="1" formatCells="0"/>
  <mergeCells count="7">
    <mergeCell ref="A3:D3"/>
    <mergeCell ref="L34:R34"/>
    <mergeCell ref="L35:R35"/>
    <mergeCell ref="C7:H7"/>
    <mergeCell ref="F12:G12"/>
    <mergeCell ref="G17:H19"/>
    <mergeCell ref="G20:H21"/>
  </mergeCells>
  <conditionalFormatting sqref="B26:B385">
    <cfRule type="expression" dxfId="35" priority="1">
      <formula>$C26=""</formula>
    </cfRule>
  </conditionalFormatting>
  <hyperlinks>
    <hyperlink ref="A3" r:id="rId1"/>
    <hyperlink ref="A3:D3" r:id="rId2" display="https://www.creditscoremaestro.com/DebtCalculators.html"/>
  </hyperlinks>
  <pageMargins left="0.7" right="0.7" top="0.75" bottom="0.75" header="0.3" footer="0.3"/>
  <pageSetup scale="70" orientation="landscape" r:id="rId3"/>
  <drawing r:id="rId4"/>
  <legacyDrawing r:id="rId5"/>
  <tableParts count="1">
    <tablePart r:id="rId6"/>
  </tableParts>
</worksheet>
</file>

<file path=xl/worksheets/sheet8.xml><?xml version="1.0" encoding="utf-8"?>
<worksheet xmlns="http://schemas.openxmlformats.org/spreadsheetml/2006/main" xmlns:r="http://schemas.openxmlformats.org/officeDocument/2006/relationships">
  <dimension ref="A1:U118"/>
  <sheetViews>
    <sheetView showGridLines="0" workbookViewId="0">
      <pane ySplit="1" topLeftCell="A2" activePane="bottomLeft" state="frozen"/>
      <selection activeCell="C12" sqref="C12"/>
      <selection pane="bottomLeft"/>
    </sheetView>
  </sheetViews>
  <sheetFormatPr defaultRowHeight="15"/>
  <cols>
    <col min="1" max="1" width="9.140625" style="229"/>
    <col min="2" max="2" width="8.85546875" style="229" customWidth="1"/>
    <col min="3" max="3" width="10" style="229" customWidth="1"/>
    <col min="4" max="11" width="9.140625" style="229"/>
    <col min="12" max="12" width="13.28515625" style="229" customWidth="1"/>
    <col min="13" max="13" width="15" style="229" customWidth="1"/>
    <col min="14" max="16384" width="9.140625" style="229"/>
  </cols>
  <sheetData>
    <row r="1" spans="1:21" s="77" customFormat="1" ht="60.75" customHeight="1">
      <c r="A1" s="76"/>
      <c r="B1" s="76"/>
      <c r="C1" s="76"/>
      <c r="D1" s="76"/>
      <c r="E1" s="76"/>
      <c r="F1" s="76"/>
      <c r="G1" s="76"/>
      <c r="H1" s="76"/>
      <c r="I1" s="45"/>
      <c r="J1" s="45"/>
      <c r="K1" s="45"/>
      <c r="L1" s="45"/>
      <c r="M1" s="45"/>
      <c r="N1" s="45"/>
      <c r="O1" s="45"/>
      <c r="P1" s="45"/>
      <c r="Q1" s="45"/>
      <c r="R1" s="45"/>
      <c r="S1" s="45"/>
      <c r="T1" s="37"/>
      <c r="U1" s="92"/>
    </row>
    <row r="2" spans="1:21" ht="29.25" customHeight="1">
      <c r="A2" s="422" t="s">
        <v>301</v>
      </c>
      <c r="B2" s="298"/>
      <c r="C2" s="88"/>
      <c r="D2" s="421"/>
      <c r="E2" s="218"/>
      <c r="F2" s="218"/>
      <c r="G2" s="218"/>
      <c r="H2" s="218"/>
      <c r="I2" s="218"/>
      <c r="J2" s="218"/>
      <c r="K2" s="218"/>
      <c r="L2" s="226"/>
      <c r="M2" s="226"/>
      <c r="N2" s="226"/>
      <c r="O2" s="226"/>
      <c r="P2" s="226"/>
      <c r="Q2" s="226"/>
      <c r="R2" s="226"/>
      <c r="S2" s="226"/>
      <c r="T2" s="227"/>
      <c r="U2" s="228"/>
    </row>
    <row r="3" spans="1:21" s="77" customFormat="1" ht="15.75" customHeight="1">
      <c r="A3" s="463" t="s">
        <v>23</v>
      </c>
      <c r="B3" s="463"/>
      <c r="C3" s="463"/>
      <c r="D3" s="463"/>
      <c r="E3" s="463"/>
      <c r="F3" s="463"/>
      <c r="G3" s="463"/>
      <c r="H3" s="463"/>
      <c r="I3" s="45" t="s">
        <v>24</v>
      </c>
      <c r="J3" s="76"/>
      <c r="K3" s="76"/>
      <c r="L3" s="76"/>
      <c r="M3" s="76"/>
      <c r="N3" s="76"/>
      <c r="O3" s="76"/>
      <c r="P3" s="76"/>
      <c r="Q3" s="76"/>
      <c r="R3" s="76"/>
      <c r="S3" s="230"/>
      <c r="U3" s="92"/>
    </row>
    <row r="4" spans="1:21" s="77" customFormat="1" ht="39.75" customHeight="1">
      <c r="A4" s="75"/>
      <c r="B4" s="75"/>
      <c r="C4" s="75"/>
      <c r="D4" s="75"/>
      <c r="E4" s="75"/>
      <c r="F4" s="89"/>
      <c r="G4" s="90"/>
      <c r="H4" s="89"/>
      <c r="I4" s="89"/>
      <c r="J4" s="91"/>
      <c r="K4" s="89"/>
      <c r="L4" s="89"/>
      <c r="M4" s="89"/>
      <c r="N4" s="89"/>
      <c r="O4" s="89"/>
      <c r="P4" s="89"/>
      <c r="Q4" s="89"/>
      <c r="R4" s="89"/>
      <c r="S4" s="89"/>
      <c r="U4" s="92"/>
    </row>
    <row r="6" spans="1:21" ht="18">
      <c r="A6" s="231"/>
    </row>
    <row r="7" spans="1:21" ht="15" customHeight="1">
      <c r="B7" s="232"/>
    </row>
    <row r="8" spans="1:21" ht="15" customHeight="1">
      <c r="B8" s="232"/>
    </row>
    <row r="9" spans="1:21" ht="15" customHeight="1">
      <c r="B9" s="232"/>
    </row>
    <row r="10" spans="1:21" ht="15" customHeight="1">
      <c r="B10" s="232"/>
    </row>
    <row r="11" spans="1:21" ht="15" customHeight="1">
      <c r="B11" s="232"/>
    </row>
    <row r="12" spans="1:21" ht="15" customHeight="1">
      <c r="B12" s="232"/>
    </row>
    <row r="13" spans="1:21" ht="15" customHeight="1">
      <c r="B13" s="232"/>
    </row>
    <row r="14" spans="1:21" ht="15" customHeight="1">
      <c r="B14" s="232"/>
    </row>
    <row r="15" spans="1:21" ht="15" customHeight="1">
      <c r="B15" s="233"/>
    </row>
    <row r="16" spans="1:21" ht="15" customHeight="1">
      <c r="B16" s="234"/>
    </row>
    <row r="17" spans="2:12" ht="15" customHeight="1">
      <c r="B17" s="235"/>
    </row>
    <row r="18" spans="2:12" ht="15" customHeight="1">
      <c r="B18" s="236"/>
      <c r="L18" s="436" t="s">
        <v>292</v>
      </c>
    </row>
    <row r="19" spans="2:12" ht="6.75" customHeight="1">
      <c r="B19" s="235"/>
    </row>
    <row r="20" spans="2:12" ht="15" customHeight="1">
      <c r="B20" s="236"/>
    </row>
    <row r="21" spans="2:12" ht="15" customHeight="1">
      <c r="B21" s="235"/>
      <c r="L21" s="237" t="s">
        <v>293</v>
      </c>
    </row>
    <row r="22" spans="2:12" ht="15" customHeight="1">
      <c r="B22" s="238"/>
    </row>
    <row r="23" spans="2:12" ht="15" customHeight="1">
      <c r="B23" s="236"/>
    </row>
    <row r="24" spans="2:12" ht="15" customHeight="1">
      <c r="B24" s="238"/>
    </row>
    <row r="25" spans="2:12" ht="15" customHeight="1">
      <c r="B25" s="236"/>
    </row>
    <row r="26" spans="2:12" ht="15" customHeight="1">
      <c r="B26" s="236"/>
    </row>
    <row r="27" spans="2:12" ht="15" customHeight="1">
      <c r="B27" s="239"/>
    </row>
    <row r="28" spans="2:12" ht="15" customHeight="1"/>
    <row r="29" spans="2:12" ht="15" customHeight="1"/>
    <row r="30" spans="2:12" ht="15" customHeight="1"/>
    <row r="31" spans="2:12" ht="15" customHeight="1"/>
    <row r="32" spans="2:12" ht="15" customHeight="1"/>
    <row r="37" spans="2:18" ht="15" customHeight="1">
      <c r="B37" s="240"/>
      <c r="M37" s="241"/>
    </row>
    <row r="38" spans="2:18" ht="16.5">
      <c r="M38" s="242"/>
    </row>
    <row r="39" spans="2:18" ht="16.5">
      <c r="M39" s="241"/>
      <c r="R39" s="241"/>
    </row>
    <row r="40" spans="2:18" ht="16.5">
      <c r="M40" s="241"/>
      <c r="Q40" s="241"/>
    </row>
    <row r="41" spans="2:18" ht="16.5">
      <c r="M41" s="241"/>
    </row>
    <row r="42" spans="2:18" ht="16.5">
      <c r="M42" s="241"/>
    </row>
    <row r="43" spans="2:18" ht="16.5">
      <c r="M43" s="241"/>
    </row>
    <row r="44" spans="2:18" ht="16.5">
      <c r="M44" s="243"/>
    </row>
    <row r="65" spans="13:13" ht="15.75">
      <c r="M65" s="244" t="s">
        <v>290</v>
      </c>
    </row>
    <row r="66" spans="13:13">
      <c r="M66" s="251" t="s">
        <v>286</v>
      </c>
    </row>
    <row r="67" spans="13:13">
      <c r="M67" s="251" t="s">
        <v>287</v>
      </c>
    </row>
    <row r="68" spans="13:13">
      <c r="M68" s="251" t="s">
        <v>288</v>
      </c>
    </row>
    <row r="69" spans="13:13">
      <c r="M69" s="251" t="s">
        <v>294</v>
      </c>
    </row>
    <row r="70" spans="13:13">
      <c r="M70" s="251"/>
    </row>
    <row r="71" spans="13:13">
      <c r="M71" s="251"/>
    </row>
    <row r="72" spans="13:13">
      <c r="M72" s="251" t="s">
        <v>291</v>
      </c>
    </row>
    <row r="97" spans="12:17" ht="15.75">
      <c r="L97" s="245" t="s">
        <v>295</v>
      </c>
      <c r="M97" s="246"/>
      <c r="N97" s="246"/>
      <c r="O97" s="246"/>
      <c r="P97" s="246"/>
      <c r="Q97" s="246"/>
    </row>
    <row r="111" spans="12:17" ht="15.75">
      <c r="L111" s="247"/>
    </row>
    <row r="115" spans="12:17" ht="16.5">
      <c r="L115" s="248" t="s">
        <v>255</v>
      </c>
      <c r="M115" s="37" t="s">
        <v>296</v>
      </c>
      <c r="N115" s="37"/>
      <c r="O115" s="37"/>
      <c r="P115" s="37"/>
      <c r="Q115" s="37"/>
    </row>
    <row r="116" spans="12:17" ht="77.25" customHeight="1">
      <c r="L116" s="248" t="s">
        <v>254</v>
      </c>
      <c r="M116" s="37" t="s">
        <v>297</v>
      </c>
      <c r="N116" s="37"/>
      <c r="O116" s="37"/>
      <c r="P116" s="37"/>
      <c r="Q116" s="37"/>
    </row>
    <row r="117" spans="12:17" ht="16.5">
      <c r="L117" s="249" t="s">
        <v>341</v>
      </c>
      <c r="M117" s="37" t="s">
        <v>298</v>
      </c>
      <c r="N117" s="37"/>
      <c r="O117" s="37"/>
      <c r="P117" s="37"/>
      <c r="Q117" s="37"/>
    </row>
    <row r="118" spans="12:17" ht="16.5">
      <c r="L118" s="250" t="s">
        <v>341</v>
      </c>
      <c r="M118" s="37" t="s">
        <v>299</v>
      </c>
      <c r="N118" s="37"/>
      <c r="O118" s="37"/>
      <c r="P118" s="37"/>
      <c r="Q118" s="37"/>
    </row>
  </sheetData>
  <sheetProtection password="8F73" sheet="1" objects="1" scenarios="1" formatCells="0" insertRows="0" deleteRows="0"/>
  <mergeCells count="1">
    <mergeCell ref="A3:H3"/>
  </mergeCells>
  <hyperlinks>
    <hyperlink ref="A3" r:id="rId1"/>
    <hyperlink ref="A3:E3" r:id="rId2" display="https://www.CreditScoreMaestro.com/Calculators/credit-repair.html"/>
  </hyperlinks>
  <pageMargins left="0.7" right="0.7" top="0.75" bottom="0.75" header="0.3" footer="0.3"/>
  <pageSetup orientation="portrait" horizontalDpi="300" verticalDpi="300" r:id="rId3"/>
  <drawing r:id="rId4"/>
  <legacyDrawing r:id="rId5"/>
</worksheet>
</file>

<file path=xl/worksheets/sheet9.xml><?xml version="1.0" encoding="utf-8"?>
<worksheet xmlns="http://schemas.openxmlformats.org/spreadsheetml/2006/main" xmlns:r="http://schemas.openxmlformats.org/officeDocument/2006/relationships">
  <dimension ref="A1:U124"/>
  <sheetViews>
    <sheetView showGridLines="0" workbookViewId="0">
      <pane ySplit="1" topLeftCell="A2" activePane="bottomLeft" state="frozen"/>
      <selection pane="bottomLeft"/>
    </sheetView>
  </sheetViews>
  <sheetFormatPr defaultRowHeight="16.5"/>
  <cols>
    <col min="1" max="1" width="28.42578125" style="256" customWidth="1"/>
    <col min="2" max="16384" width="9.140625" style="77"/>
  </cols>
  <sheetData>
    <row r="1" spans="1:21" ht="39.75" customHeight="1">
      <c r="A1" s="75"/>
      <c r="B1" s="75"/>
      <c r="C1" s="75"/>
      <c r="D1" s="75"/>
      <c r="E1" s="75"/>
      <c r="F1" s="89"/>
      <c r="G1" s="90"/>
      <c r="H1" s="89"/>
      <c r="I1" s="89"/>
      <c r="J1" s="91"/>
      <c r="K1" s="89"/>
      <c r="L1" s="89"/>
      <c r="M1" s="89"/>
      <c r="N1" s="89"/>
      <c r="O1" s="89"/>
      <c r="P1" s="89"/>
      <c r="Q1" s="89"/>
      <c r="R1" s="89"/>
      <c r="S1" s="89"/>
      <c r="U1" s="92"/>
    </row>
    <row r="2" spans="1:21">
      <c r="A2" s="252" t="s">
        <v>253</v>
      </c>
    </row>
    <row r="3" spans="1:21">
      <c r="A3" s="253" t="s">
        <v>254</v>
      </c>
    </row>
    <row r="4" spans="1:21">
      <c r="A4" s="253" t="s">
        <v>255</v>
      </c>
    </row>
    <row r="5" spans="1:21">
      <c r="A5" s="254" t="s">
        <v>256</v>
      </c>
    </row>
    <row r="6" spans="1:21">
      <c r="A6" s="257" t="s">
        <v>113</v>
      </c>
    </row>
    <row r="7" spans="1:21">
      <c r="A7" s="257" t="s">
        <v>114</v>
      </c>
    </row>
    <row r="8" spans="1:21">
      <c r="A8" s="257" t="s">
        <v>115</v>
      </c>
    </row>
    <row r="9" spans="1:21">
      <c r="A9" s="257" t="s">
        <v>116</v>
      </c>
    </row>
    <row r="10" spans="1:21">
      <c r="A10" s="257" t="s">
        <v>117</v>
      </c>
    </row>
    <row r="11" spans="1:21">
      <c r="A11" s="257" t="s">
        <v>118</v>
      </c>
    </row>
    <row r="12" spans="1:21">
      <c r="A12" s="257" t="s">
        <v>119</v>
      </c>
    </row>
    <row r="13" spans="1:21">
      <c r="A13" s="257" t="s">
        <v>120</v>
      </c>
    </row>
    <row r="14" spans="1:21">
      <c r="A14" s="254" t="s">
        <v>257</v>
      </c>
    </row>
    <row r="15" spans="1:21">
      <c r="A15" s="257" t="s">
        <v>124</v>
      </c>
    </row>
    <row r="16" spans="1:21">
      <c r="A16" s="257" t="s">
        <v>125</v>
      </c>
    </row>
    <row r="17" spans="1:17">
      <c r="A17" s="257" t="s">
        <v>127</v>
      </c>
    </row>
    <row r="18" spans="1:17">
      <c r="A18" s="257" t="s">
        <v>126</v>
      </c>
      <c r="L18" s="241"/>
      <c r="M18" s="229"/>
      <c r="N18" s="229"/>
      <c r="O18" s="229"/>
      <c r="P18" s="229"/>
      <c r="Q18" s="229"/>
    </row>
    <row r="19" spans="1:17">
      <c r="A19" s="257" t="s">
        <v>128</v>
      </c>
      <c r="L19" s="242"/>
      <c r="M19" s="229"/>
      <c r="N19" s="229"/>
      <c r="O19" s="229"/>
      <c r="P19" s="229"/>
      <c r="Q19" s="229"/>
    </row>
    <row r="20" spans="1:17">
      <c r="A20" s="257" t="s">
        <v>129</v>
      </c>
      <c r="L20" s="241"/>
      <c r="M20" s="229"/>
      <c r="N20" s="229"/>
      <c r="O20" s="229"/>
      <c r="P20" s="229"/>
      <c r="Q20" s="241"/>
    </row>
    <row r="21" spans="1:17">
      <c r="A21" s="257" t="s">
        <v>130</v>
      </c>
      <c r="J21" s="241"/>
      <c r="K21" s="229"/>
      <c r="L21" s="241"/>
      <c r="M21" s="229"/>
      <c r="N21" s="229"/>
      <c r="O21" s="229"/>
      <c r="P21" s="241"/>
      <c r="Q21" s="229"/>
    </row>
    <row r="22" spans="1:17">
      <c r="A22" s="254" t="s">
        <v>300</v>
      </c>
      <c r="J22" s="242"/>
      <c r="K22" s="229"/>
      <c r="L22" s="241"/>
      <c r="M22" s="229"/>
      <c r="N22" s="229"/>
      <c r="O22" s="229"/>
      <c r="P22" s="229"/>
      <c r="Q22" s="229"/>
    </row>
    <row r="23" spans="1:17">
      <c r="A23" s="257" t="s">
        <v>133</v>
      </c>
      <c r="J23" s="241"/>
      <c r="K23" s="229"/>
      <c r="L23" s="241"/>
      <c r="M23" s="229"/>
      <c r="N23" s="229"/>
      <c r="O23" s="229"/>
      <c r="P23" s="229"/>
      <c r="Q23" s="229"/>
    </row>
    <row r="24" spans="1:17">
      <c r="A24" s="257" t="s">
        <v>134</v>
      </c>
      <c r="J24" s="241"/>
      <c r="K24" s="229"/>
      <c r="L24" s="241"/>
      <c r="M24" s="229"/>
      <c r="N24" s="229"/>
      <c r="O24" s="229"/>
      <c r="P24" s="229"/>
      <c r="Q24" s="229"/>
    </row>
    <row r="25" spans="1:17">
      <c r="A25" s="257" t="s">
        <v>135</v>
      </c>
      <c r="J25" s="241"/>
      <c r="K25" s="229"/>
      <c r="L25" s="255"/>
      <c r="M25" s="229"/>
      <c r="N25" s="229"/>
      <c r="O25" s="229"/>
      <c r="P25" s="229"/>
      <c r="Q25" s="229"/>
    </row>
    <row r="26" spans="1:17">
      <c r="A26" s="257" t="s">
        <v>136</v>
      </c>
      <c r="J26" s="241"/>
      <c r="K26" s="229"/>
      <c r="L26" s="229"/>
      <c r="M26" s="229"/>
      <c r="N26" s="229"/>
      <c r="O26" s="229"/>
    </row>
    <row r="27" spans="1:17">
      <c r="A27" s="257" t="s">
        <v>137</v>
      </c>
      <c r="J27" s="241"/>
      <c r="K27" s="229"/>
      <c r="L27" s="229"/>
      <c r="M27" s="229"/>
      <c r="N27" s="229"/>
      <c r="O27" s="229"/>
    </row>
    <row r="28" spans="1:17">
      <c r="A28" s="257" t="s">
        <v>138</v>
      </c>
      <c r="J28" s="255"/>
      <c r="K28" s="229"/>
      <c r="L28" s="229"/>
      <c r="M28" s="229"/>
      <c r="N28" s="229"/>
      <c r="O28" s="229"/>
    </row>
    <row r="29" spans="1:17">
      <c r="A29" s="254" t="s">
        <v>258</v>
      </c>
    </row>
    <row r="30" spans="1:17">
      <c r="A30" s="257" t="s">
        <v>140</v>
      </c>
    </row>
    <row r="31" spans="1:17">
      <c r="A31" s="257" t="s">
        <v>141</v>
      </c>
    </row>
    <row r="32" spans="1:17">
      <c r="A32" s="257" t="s">
        <v>142</v>
      </c>
    </row>
    <row r="33" spans="1:1">
      <c r="A33" s="257" t="s">
        <v>143</v>
      </c>
    </row>
    <row r="34" spans="1:1">
      <c r="A34" s="257" t="s">
        <v>144</v>
      </c>
    </row>
    <row r="35" spans="1:1">
      <c r="A35" s="257" t="s">
        <v>145</v>
      </c>
    </row>
    <row r="36" spans="1:1">
      <c r="A36" s="257" t="s">
        <v>146</v>
      </c>
    </row>
    <row r="37" spans="1:1">
      <c r="A37" s="257" t="s">
        <v>147</v>
      </c>
    </row>
    <row r="38" spans="1:1">
      <c r="A38" s="254" t="s">
        <v>259</v>
      </c>
    </row>
    <row r="39" spans="1:1">
      <c r="A39" s="257" t="s">
        <v>149</v>
      </c>
    </row>
    <row r="40" spans="1:1">
      <c r="A40" s="257" t="s">
        <v>150</v>
      </c>
    </row>
    <row r="41" spans="1:1">
      <c r="A41" s="257" t="s">
        <v>151</v>
      </c>
    </row>
    <row r="42" spans="1:1">
      <c r="A42" s="257" t="s">
        <v>152</v>
      </c>
    </row>
    <row r="43" spans="1:1">
      <c r="A43" s="257" t="s">
        <v>153</v>
      </c>
    </row>
    <row r="44" spans="1:1">
      <c r="A44" s="257" t="s">
        <v>154</v>
      </c>
    </row>
    <row r="45" spans="1:1">
      <c r="A45" s="257" t="s">
        <v>155</v>
      </c>
    </row>
    <row r="46" spans="1:1">
      <c r="A46" s="254" t="s">
        <v>260</v>
      </c>
    </row>
    <row r="47" spans="1:1">
      <c r="A47" s="257" t="s">
        <v>157</v>
      </c>
    </row>
    <row r="48" spans="1:1">
      <c r="A48" s="257" t="s">
        <v>158</v>
      </c>
    </row>
    <row r="49" spans="1:1">
      <c r="A49" s="257" t="s">
        <v>159</v>
      </c>
    </row>
    <row r="50" spans="1:1">
      <c r="A50" s="257" t="s">
        <v>160</v>
      </c>
    </row>
    <row r="51" spans="1:1">
      <c r="A51" s="254" t="s">
        <v>261</v>
      </c>
    </row>
    <row r="52" spans="1:1">
      <c r="A52" s="257" t="s">
        <v>162</v>
      </c>
    </row>
    <row r="53" spans="1:1">
      <c r="A53" s="257" t="s">
        <v>163</v>
      </c>
    </row>
    <row r="54" spans="1:1">
      <c r="A54" s="257" t="s">
        <v>164</v>
      </c>
    </row>
    <row r="55" spans="1:1">
      <c r="A55" s="257" t="s">
        <v>165</v>
      </c>
    </row>
    <row r="56" spans="1:1">
      <c r="A56" s="257" t="s">
        <v>166</v>
      </c>
    </row>
    <row r="57" spans="1:1">
      <c r="A57" s="257" t="s">
        <v>167</v>
      </c>
    </row>
    <row r="58" spans="1:1">
      <c r="A58" s="257" t="s">
        <v>168</v>
      </c>
    </row>
    <row r="59" spans="1:1">
      <c r="A59" s="254" t="s">
        <v>262</v>
      </c>
    </row>
    <row r="60" spans="1:1">
      <c r="A60" s="257" t="s">
        <v>170</v>
      </c>
    </row>
    <row r="61" spans="1:1">
      <c r="A61" s="257" t="s">
        <v>171</v>
      </c>
    </row>
    <row r="62" spans="1:1">
      <c r="A62" s="257" t="s">
        <v>172</v>
      </c>
    </row>
    <row r="63" spans="1:1">
      <c r="A63" s="257" t="s">
        <v>173</v>
      </c>
    </row>
    <row r="64" spans="1:1">
      <c r="A64" s="257" t="s">
        <v>174</v>
      </c>
    </row>
    <row r="65" spans="1:1">
      <c r="A65" s="257" t="s">
        <v>175</v>
      </c>
    </row>
    <row r="66" spans="1:1">
      <c r="A66" s="257" t="s">
        <v>176</v>
      </c>
    </row>
    <row r="67" spans="1:1">
      <c r="A67" s="257" t="s">
        <v>177</v>
      </c>
    </row>
    <row r="68" spans="1:1">
      <c r="A68" s="254" t="s">
        <v>263</v>
      </c>
    </row>
    <row r="69" spans="1:1">
      <c r="A69" s="257" t="s">
        <v>179</v>
      </c>
    </row>
    <row r="70" spans="1:1">
      <c r="A70" s="257" t="s">
        <v>180</v>
      </c>
    </row>
    <row r="71" spans="1:1">
      <c r="A71" s="257" t="s">
        <v>181</v>
      </c>
    </row>
    <row r="72" spans="1:1">
      <c r="A72" s="257" t="s">
        <v>182</v>
      </c>
    </row>
    <row r="73" spans="1:1">
      <c r="A73" s="258" t="s">
        <v>183</v>
      </c>
    </row>
    <row r="74" spans="1:1">
      <c r="A74" s="257" t="s">
        <v>184</v>
      </c>
    </row>
    <row r="75" spans="1:1">
      <c r="A75" s="257" t="s">
        <v>185</v>
      </c>
    </row>
    <row r="76" spans="1:1">
      <c r="A76" s="254" t="s">
        <v>264</v>
      </c>
    </row>
    <row r="77" spans="1:1">
      <c r="A77" s="257" t="s">
        <v>187</v>
      </c>
    </row>
    <row r="78" spans="1:1">
      <c r="A78" s="257" t="s">
        <v>188</v>
      </c>
    </row>
    <row r="79" spans="1:1">
      <c r="A79" s="257" t="s">
        <v>189</v>
      </c>
    </row>
    <row r="80" spans="1:1">
      <c r="A80" s="257" t="s">
        <v>190</v>
      </c>
    </row>
    <row r="81" spans="1:1">
      <c r="A81" s="257" t="s">
        <v>191</v>
      </c>
    </row>
    <row r="82" spans="1:1">
      <c r="A82" s="257" t="s">
        <v>192</v>
      </c>
    </row>
    <row r="83" spans="1:1">
      <c r="A83" s="257" t="s">
        <v>193</v>
      </c>
    </row>
    <row r="84" spans="1:1">
      <c r="A84" s="257" t="s">
        <v>194</v>
      </c>
    </row>
    <row r="85" spans="1:1">
      <c r="A85" s="257" t="s">
        <v>195</v>
      </c>
    </row>
    <row r="86" spans="1:1">
      <c r="A86" s="254" t="s">
        <v>265</v>
      </c>
    </row>
    <row r="87" spans="1:1">
      <c r="A87" s="257" t="s">
        <v>197</v>
      </c>
    </row>
    <row r="88" spans="1:1">
      <c r="A88" s="257" t="s">
        <v>198</v>
      </c>
    </row>
    <row r="89" spans="1:1">
      <c r="A89" s="257" t="s">
        <v>199</v>
      </c>
    </row>
    <row r="90" spans="1:1">
      <c r="A90" s="257" t="s">
        <v>200</v>
      </c>
    </row>
    <row r="91" spans="1:1">
      <c r="A91" s="257" t="s">
        <v>201</v>
      </c>
    </row>
    <row r="92" spans="1:1">
      <c r="A92" s="257" t="s">
        <v>202</v>
      </c>
    </row>
    <row r="93" spans="1:1">
      <c r="A93" s="257" t="s">
        <v>203</v>
      </c>
    </row>
    <row r="94" spans="1:1">
      <c r="A94" s="257" t="s">
        <v>204</v>
      </c>
    </row>
    <row r="95" spans="1:1">
      <c r="A95" s="257" t="s">
        <v>205</v>
      </c>
    </row>
    <row r="96" spans="1:1">
      <c r="A96" s="257" t="s">
        <v>206</v>
      </c>
    </row>
    <row r="97" spans="1:1">
      <c r="A97" s="254" t="s">
        <v>266</v>
      </c>
    </row>
    <row r="98" spans="1:1">
      <c r="A98" s="257" t="s">
        <v>208</v>
      </c>
    </row>
    <row r="99" spans="1:1">
      <c r="A99" s="257" t="s">
        <v>209</v>
      </c>
    </row>
    <row r="100" spans="1:1">
      <c r="A100" s="257" t="s">
        <v>210</v>
      </c>
    </row>
    <row r="101" spans="1:1">
      <c r="A101" s="254" t="s">
        <v>267</v>
      </c>
    </row>
    <row r="102" spans="1:1">
      <c r="A102" s="257" t="s">
        <v>212</v>
      </c>
    </row>
    <row r="103" spans="1:1">
      <c r="A103" s="257" t="s">
        <v>213</v>
      </c>
    </row>
    <row r="104" spans="1:1">
      <c r="A104" s="257" t="s">
        <v>214</v>
      </c>
    </row>
    <row r="105" spans="1:1">
      <c r="A105" s="257" t="s">
        <v>215</v>
      </c>
    </row>
    <row r="106" spans="1:1">
      <c r="A106" s="257" t="s">
        <v>216</v>
      </c>
    </row>
    <row r="107" spans="1:1">
      <c r="A107" s="257" t="s">
        <v>217</v>
      </c>
    </row>
    <row r="108" spans="1:1">
      <c r="A108" s="257" t="s">
        <v>218</v>
      </c>
    </row>
    <row r="109" spans="1:1">
      <c r="A109" s="257" t="s">
        <v>219</v>
      </c>
    </row>
    <row r="110" spans="1:1">
      <c r="A110" s="257" t="s">
        <v>220</v>
      </c>
    </row>
    <row r="111" spans="1:1">
      <c r="A111" s="257" t="s">
        <v>221</v>
      </c>
    </row>
    <row r="112" spans="1:1">
      <c r="A112" s="257" t="s">
        <v>222</v>
      </c>
    </row>
    <row r="113" spans="1:1">
      <c r="A113" s="257" t="s">
        <v>223</v>
      </c>
    </row>
    <row r="114" spans="1:1">
      <c r="A114" s="257" t="s">
        <v>224</v>
      </c>
    </row>
    <row r="115" spans="1:1">
      <c r="A115" s="257" t="s">
        <v>225</v>
      </c>
    </row>
    <row r="116" spans="1:1">
      <c r="A116" s="254" t="s">
        <v>268</v>
      </c>
    </row>
    <row r="117" spans="1:1">
      <c r="A117" s="257" t="s">
        <v>227</v>
      </c>
    </row>
    <row r="118" spans="1:1">
      <c r="A118" s="257" t="s">
        <v>228</v>
      </c>
    </row>
    <row r="119" spans="1:1">
      <c r="A119" s="257" t="s">
        <v>229</v>
      </c>
    </row>
    <row r="120" spans="1:1">
      <c r="A120" s="257" t="s">
        <v>230</v>
      </c>
    </row>
    <row r="121" spans="1:1">
      <c r="A121" s="254" t="s">
        <v>269</v>
      </c>
    </row>
    <row r="122" spans="1:1">
      <c r="A122" s="257" t="s">
        <v>232</v>
      </c>
    </row>
    <row r="123" spans="1:1">
      <c r="A123" s="257" t="s">
        <v>233</v>
      </c>
    </row>
    <row r="124" spans="1:1">
      <c r="A124" s="257" t="s">
        <v>234</v>
      </c>
    </row>
  </sheetData>
  <sheetProtection formatCells="0" insertRows="0" deleteRows="0"/>
  <conditionalFormatting sqref="A5:A124">
    <cfRule type="expression" dxfId="22" priority="1" stopIfTrue="1">
      <formula>NOT(ISERROR(FIND("**",A5,1)))</formula>
    </cfRule>
    <cfRule type="expression" dxfId="21" priority="2" stopIfTrue="1">
      <formula>ISERROR(MATCH(A5,yearlyA,0))</formula>
    </cfRule>
    <cfRule type="expression" dxfId="20" priority="3" stopIfTrue="1">
      <formula>ISERROR(MATCH(A5,monthlyA,0))</formula>
    </cfRule>
  </conditionalFormatting>
  <pageMargins left="0.7" right="0.7" top="0.75" bottom="0.75" header="0.3" footer="0.3"/>
  <pageSetup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sheetPr codeName="Sheet4"/>
  <dimension ref="A1:U283"/>
  <sheetViews>
    <sheetView showGridLines="0" workbookViewId="0">
      <pane ySplit="11" topLeftCell="A12" activePane="bottomLeft" state="frozen"/>
      <selection activeCell="C12" sqref="C12"/>
      <selection pane="bottomLeft"/>
    </sheetView>
  </sheetViews>
  <sheetFormatPr defaultRowHeight="16.5"/>
  <cols>
    <col min="1" max="1" width="23" style="77" customWidth="1"/>
    <col min="2" max="13" width="10.5703125" style="77" customWidth="1"/>
    <col min="14" max="14" width="10.140625" style="77" customWidth="1"/>
    <col min="15" max="15" width="13.85546875" style="77" customWidth="1"/>
    <col min="16" max="16" width="9.42578125" style="77" customWidth="1"/>
    <col min="17" max="17" width="11.42578125" style="77" customWidth="1"/>
    <col min="18" max="16384" width="9.140625" style="77"/>
  </cols>
  <sheetData>
    <row r="1" spans="1:21" ht="39.75" customHeight="1">
      <c r="A1" s="75"/>
      <c r="B1" s="75"/>
      <c r="C1" s="75"/>
      <c r="D1" s="75"/>
      <c r="E1" s="75"/>
      <c r="F1" s="89"/>
      <c r="G1" s="90"/>
      <c r="H1" s="89"/>
      <c r="I1" s="89"/>
      <c r="J1" s="91"/>
      <c r="K1" s="89"/>
      <c r="L1" s="89"/>
      <c r="M1" s="89"/>
      <c r="N1" s="89"/>
      <c r="O1" s="89"/>
      <c r="P1" s="89"/>
      <c r="Q1" s="89"/>
      <c r="R1" s="89"/>
      <c r="S1" s="89"/>
      <c r="U1" s="92"/>
    </row>
    <row r="2" spans="1:21" ht="29.25" customHeight="1">
      <c r="A2" s="259" t="s">
        <v>104</v>
      </c>
      <c r="B2" s="260"/>
      <c r="C2" s="260"/>
      <c r="D2" s="260"/>
      <c r="E2" s="260"/>
      <c r="F2" s="260"/>
      <c r="G2" s="261"/>
      <c r="H2" s="262"/>
      <c r="I2" s="263"/>
      <c r="J2" s="263"/>
      <c r="K2" s="263"/>
      <c r="L2" s="263"/>
      <c r="M2" s="263"/>
      <c r="N2" s="263"/>
      <c r="O2" s="263"/>
      <c r="P2" s="89"/>
      <c r="Q2" s="89"/>
      <c r="R2" s="89"/>
      <c r="S2" s="89"/>
    </row>
    <row r="3" spans="1:21">
      <c r="A3" s="264"/>
      <c r="N3" s="265"/>
    </row>
    <row r="4" spans="1:21">
      <c r="A4" s="266"/>
    </row>
    <row r="5" spans="1:21">
      <c r="A5" s="267" t="s">
        <v>105</v>
      </c>
      <c r="B5" s="46">
        <v>0</v>
      </c>
      <c r="N5" s="268" t="s">
        <v>110</v>
      </c>
      <c r="O5" s="268" t="s">
        <v>111</v>
      </c>
    </row>
    <row r="6" spans="1:21" ht="17.25">
      <c r="A6" s="269" t="s">
        <v>106</v>
      </c>
      <c r="B6" s="270">
        <f>B22</f>
        <v>0</v>
      </c>
      <c r="C6" s="270">
        <f t="shared" ref="C6:M6" si="0">C22</f>
        <v>0</v>
      </c>
      <c r="D6" s="270">
        <f t="shared" si="0"/>
        <v>0</v>
      </c>
      <c r="E6" s="270">
        <f t="shared" si="0"/>
        <v>0</v>
      </c>
      <c r="F6" s="270">
        <f t="shared" si="0"/>
        <v>0</v>
      </c>
      <c r="G6" s="270">
        <f t="shared" si="0"/>
        <v>0</v>
      </c>
      <c r="H6" s="270">
        <f t="shared" si="0"/>
        <v>0</v>
      </c>
      <c r="I6" s="270">
        <f t="shared" si="0"/>
        <v>0</v>
      </c>
      <c r="J6" s="270">
        <f t="shared" si="0"/>
        <v>0</v>
      </c>
      <c r="K6" s="270">
        <f t="shared" si="0"/>
        <v>0</v>
      </c>
      <c r="L6" s="270">
        <f t="shared" si="0"/>
        <v>0</v>
      </c>
      <c r="M6" s="270">
        <f t="shared" si="0"/>
        <v>0</v>
      </c>
      <c r="N6" s="271">
        <f>SUM(B6:M6)</f>
        <v>0</v>
      </c>
      <c r="O6" s="271">
        <f>N6/COLUMNS(B6:M6)</f>
        <v>0</v>
      </c>
    </row>
    <row r="7" spans="1:21" ht="17.25">
      <c r="A7" s="272" t="s">
        <v>107</v>
      </c>
      <c r="B7" s="270">
        <f t="shared" ref="B7:M7" si="1">B52+B100+B112+B79+B90+B69+B41+B62+B32+B125+B131+B148+B155+B161</f>
        <v>0</v>
      </c>
      <c r="C7" s="270">
        <f t="shared" si="1"/>
        <v>0</v>
      </c>
      <c r="D7" s="270">
        <f t="shared" si="1"/>
        <v>0</v>
      </c>
      <c r="E7" s="270">
        <f t="shared" si="1"/>
        <v>0</v>
      </c>
      <c r="F7" s="270">
        <f t="shared" si="1"/>
        <v>0</v>
      </c>
      <c r="G7" s="270">
        <f t="shared" si="1"/>
        <v>0</v>
      </c>
      <c r="H7" s="270">
        <f t="shared" si="1"/>
        <v>0</v>
      </c>
      <c r="I7" s="270">
        <f t="shared" si="1"/>
        <v>0</v>
      </c>
      <c r="J7" s="270">
        <f t="shared" si="1"/>
        <v>0</v>
      </c>
      <c r="K7" s="270">
        <f t="shared" si="1"/>
        <v>0</v>
      </c>
      <c r="L7" s="270">
        <f t="shared" si="1"/>
        <v>0</v>
      </c>
      <c r="M7" s="270">
        <f t="shared" si="1"/>
        <v>0</v>
      </c>
      <c r="N7" s="271">
        <f>SUM(B7:M7)</f>
        <v>0</v>
      </c>
      <c r="O7" s="271">
        <f>N7/COLUMNS(B7:M7)</f>
        <v>0</v>
      </c>
    </row>
    <row r="8" spans="1:21" ht="18" thickBot="1">
      <c r="A8" s="273" t="s">
        <v>108</v>
      </c>
      <c r="B8" s="274">
        <f>B6-B7</f>
        <v>0</v>
      </c>
      <c r="C8" s="275">
        <f t="shared" ref="C8:M8" si="2">C6-C7</f>
        <v>0</v>
      </c>
      <c r="D8" s="275">
        <f t="shared" si="2"/>
        <v>0</v>
      </c>
      <c r="E8" s="275">
        <f t="shared" si="2"/>
        <v>0</v>
      </c>
      <c r="F8" s="275">
        <f t="shared" si="2"/>
        <v>0</v>
      </c>
      <c r="G8" s="275">
        <f t="shared" si="2"/>
        <v>0</v>
      </c>
      <c r="H8" s="275">
        <f t="shared" si="2"/>
        <v>0</v>
      </c>
      <c r="I8" s="275">
        <f t="shared" si="2"/>
        <v>0</v>
      </c>
      <c r="J8" s="275">
        <f t="shared" si="2"/>
        <v>0</v>
      </c>
      <c r="K8" s="275">
        <f t="shared" si="2"/>
        <v>0</v>
      </c>
      <c r="L8" s="275">
        <f t="shared" si="2"/>
        <v>0</v>
      </c>
      <c r="M8" s="275">
        <f t="shared" si="2"/>
        <v>0</v>
      </c>
      <c r="N8" s="271">
        <f>SUM(B8:M8)</f>
        <v>0</v>
      </c>
      <c r="O8" s="271">
        <f>N8/COLUMNS(B8:M8)</f>
        <v>0</v>
      </c>
    </row>
    <row r="9" spans="1:21" ht="18" thickTop="1">
      <c r="A9" s="269" t="s">
        <v>109</v>
      </c>
      <c r="B9" s="270">
        <f>B6-B7+B5</f>
        <v>0</v>
      </c>
      <c r="C9" s="270">
        <f>B9+C6-C7</f>
        <v>0</v>
      </c>
      <c r="D9" s="270">
        <f>C9+D6-D7</f>
        <v>0</v>
      </c>
      <c r="E9" s="270">
        <f>D9+E6-E7</f>
        <v>0</v>
      </c>
      <c r="F9" s="270">
        <f>E9+F6-F7</f>
        <v>0</v>
      </c>
      <c r="G9" s="270">
        <f t="shared" ref="G9:M9" si="3">F9+G6-G7</f>
        <v>0</v>
      </c>
      <c r="H9" s="270">
        <f t="shared" si="3"/>
        <v>0</v>
      </c>
      <c r="I9" s="270">
        <f t="shared" si="3"/>
        <v>0</v>
      </c>
      <c r="J9" s="270">
        <f t="shared" si="3"/>
        <v>0</v>
      </c>
      <c r="K9" s="270">
        <f t="shared" si="3"/>
        <v>0</v>
      </c>
      <c r="L9" s="270">
        <f t="shared" si="3"/>
        <v>0</v>
      </c>
      <c r="M9" s="270">
        <f t="shared" si="3"/>
        <v>0</v>
      </c>
      <c r="N9" s="276"/>
      <c r="O9" s="276"/>
    </row>
    <row r="10" spans="1:21" ht="15" customHeight="1">
      <c r="A10" s="266"/>
      <c r="N10" s="277"/>
      <c r="O10" s="278" t="s">
        <v>121</v>
      </c>
    </row>
    <row r="11" spans="1:21" ht="14.25" customHeight="1" thickBot="1">
      <c r="A11" s="279"/>
      <c r="B11" s="280">
        <f>Report!B5</f>
        <v>43009</v>
      </c>
      <c r="C11" s="281">
        <f>DATE(YEAR(B11),MONTH(B11)+1,1)</f>
        <v>43040</v>
      </c>
      <c r="D11" s="281">
        <f t="shared" ref="D11:M11" si="4">DATE(YEAR(C11),MONTH(C11)+1,1)</f>
        <v>43070</v>
      </c>
      <c r="E11" s="281">
        <f t="shared" si="4"/>
        <v>43101</v>
      </c>
      <c r="F11" s="281">
        <f t="shared" si="4"/>
        <v>43132</v>
      </c>
      <c r="G11" s="281">
        <f t="shared" si="4"/>
        <v>43160</v>
      </c>
      <c r="H11" s="281">
        <f t="shared" si="4"/>
        <v>43191</v>
      </c>
      <c r="I11" s="281">
        <f t="shared" si="4"/>
        <v>43221</v>
      </c>
      <c r="J11" s="281">
        <f t="shared" si="4"/>
        <v>43252</v>
      </c>
      <c r="K11" s="281">
        <f t="shared" si="4"/>
        <v>43282</v>
      </c>
      <c r="L11" s="281">
        <f t="shared" si="4"/>
        <v>43313</v>
      </c>
      <c r="M11" s="281">
        <f t="shared" si="4"/>
        <v>43344</v>
      </c>
      <c r="N11" s="282" t="s">
        <v>110</v>
      </c>
      <c r="O11" s="268" t="s">
        <v>122</v>
      </c>
      <c r="P11" s="283"/>
      <c r="Q11" s="283"/>
    </row>
    <row r="12" spans="1:21" ht="17.25" thickTop="1">
      <c r="A12" s="266"/>
      <c r="B12" s="284"/>
      <c r="C12" s="285"/>
      <c r="D12" s="285"/>
      <c r="E12" s="285"/>
      <c r="F12" s="285"/>
      <c r="G12" s="285"/>
      <c r="H12" s="285"/>
      <c r="I12" s="285"/>
      <c r="J12" s="285"/>
      <c r="K12" s="285"/>
      <c r="L12" s="285"/>
      <c r="M12" s="285"/>
      <c r="N12" s="285"/>
      <c r="O12" s="285"/>
    </row>
    <row r="13" spans="1:21" ht="17.25" thickBot="1">
      <c r="A13" s="286" t="s">
        <v>112</v>
      </c>
      <c r="B13" s="287"/>
      <c r="C13" s="287"/>
      <c r="D13" s="287"/>
      <c r="E13" s="287"/>
      <c r="F13" s="287"/>
      <c r="G13" s="287"/>
      <c r="H13" s="287"/>
      <c r="I13" s="287"/>
      <c r="J13" s="287"/>
      <c r="K13" s="287"/>
      <c r="L13" s="287"/>
      <c r="M13" s="287"/>
      <c r="N13" s="287"/>
      <c r="O13" s="287"/>
    </row>
    <row r="14" spans="1:21">
      <c r="A14" s="288" t="s">
        <v>113</v>
      </c>
      <c r="B14" s="47"/>
      <c r="C14" s="47"/>
      <c r="D14" s="47"/>
      <c r="E14" s="47"/>
      <c r="F14" s="47"/>
      <c r="G14" s="47"/>
      <c r="H14" s="47"/>
      <c r="I14" s="47"/>
      <c r="J14" s="47"/>
      <c r="K14" s="47"/>
      <c r="L14" s="47"/>
      <c r="M14" s="47"/>
      <c r="N14" s="289">
        <f t="shared" ref="N14:N21" si="5">SUM(B14:M14)</f>
        <v>0</v>
      </c>
      <c r="O14" s="289">
        <f t="shared" ref="O14:O21" si="6">N14/COLUMNS(B14:M14)</f>
        <v>0</v>
      </c>
    </row>
    <row r="15" spans="1:21">
      <c r="A15" s="288" t="s">
        <v>114</v>
      </c>
      <c r="B15" s="47"/>
      <c r="C15" s="47"/>
      <c r="D15" s="47"/>
      <c r="E15" s="47"/>
      <c r="F15" s="47"/>
      <c r="G15" s="47"/>
      <c r="H15" s="47"/>
      <c r="I15" s="47"/>
      <c r="J15" s="47"/>
      <c r="K15" s="47"/>
      <c r="L15" s="47"/>
      <c r="M15" s="47"/>
      <c r="N15" s="289">
        <f t="shared" si="5"/>
        <v>0</v>
      </c>
      <c r="O15" s="289">
        <f t="shared" si="6"/>
        <v>0</v>
      </c>
    </row>
    <row r="16" spans="1:21">
      <c r="A16" s="288" t="s">
        <v>115</v>
      </c>
      <c r="B16" s="47"/>
      <c r="C16" s="47"/>
      <c r="D16" s="47"/>
      <c r="E16" s="47"/>
      <c r="F16" s="47"/>
      <c r="G16" s="47"/>
      <c r="H16" s="47"/>
      <c r="I16" s="47"/>
      <c r="J16" s="47"/>
      <c r="K16" s="47"/>
      <c r="L16" s="47"/>
      <c r="M16" s="47"/>
      <c r="N16" s="289">
        <f t="shared" si="5"/>
        <v>0</v>
      </c>
      <c r="O16" s="289">
        <f t="shared" si="6"/>
        <v>0</v>
      </c>
    </row>
    <row r="17" spans="1:15">
      <c r="A17" s="288" t="s">
        <v>116</v>
      </c>
      <c r="B17" s="47"/>
      <c r="C17" s="47"/>
      <c r="D17" s="47"/>
      <c r="E17" s="47"/>
      <c r="F17" s="47"/>
      <c r="G17" s="47"/>
      <c r="H17" s="47"/>
      <c r="I17" s="47"/>
      <c r="J17" s="47"/>
      <c r="K17" s="47"/>
      <c r="L17" s="47"/>
      <c r="M17" s="47"/>
      <c r="N17" s="289">
        <f t="shared" si="5"/>
        <v>0</v>
      </c>
      <c r="O17" s="289">
        <f t="shared" si="6"/>
        <v>0</v>
      </c>
    </row>
    <row r="18" spans="1:15">
      <c r="A18" s="288" t="s">
        <v>117</v>
      </c>
      <c r="B18" s="47"/>
      <c r="C18" s="47"/>
      <c r="D18" s="47"/>
      <c r="E18" s="47"/>
      <c r="F18" s="47"/>
      <c r="G18" s="47"/>
      <c r="H18" s="47"/>
      <c r="I18" s="47"/>
      <c r="J18" s="47"/>
      <c r="K18" s="47"/>
      <c r="L18" s="47"/>
      <c r="M18" s="47"/>
      <c r="N18" s="289">
        <f t="shared" si="5"/>
        <v>0</v>
      </c>
      <c r="O18" s="289">
        <f t="shared" si="6"/>
        <v>0</v>
      </c>
    </row>
    <row r="19" spans="1:15">
      <c r="A19" s="288" t="s">
        <v>118</v>
      </c>
      <c r="B19" s="47"/>
      <c r="C19" s="47"/>
      <c r="D19" s="47"/>
      <c r="E19" s="47"/>
      <c r="F19" s="47"/>
      <c r="G19" s="47"/>
      <c r="H19" s="47"/>
      <c r="I19" s="47"/>
      <c r="J19" s="47"/>
      <c r="K19" s="47"/>
      <c r="L19" s="47"/>
      <c r="M19" s="47"/>
      <c r="N19" s="289">
        <f>SUM(B19:M19)</f>
        <v>0</v>
      </c>
      <c r="O19" s="289">
        <f>N19/COLUMNS(B19:M19)</f>
        <v>0</v>
      </c>
    </row>
    <row r="20" spans="1:15">
      <c r="A20" s="288" t="s">
        <v>119</v>
      </c>
      <c r="B20" s="47"/>
      <c r="C20" s="47"/>
      <c r="D20" s="47"/>
      <c r="E20" s="47"/>
      <c r="F20" s="47"/>
      <c r="G20" s="47"/>
      <c r="H20" s="47"/>
      <c r="I20" s="47"/>
      <c r="J20" s="47"/>
      <c r="K20" s="47"/>
      <c r="L20" s="47"/>
      <c r="M20" s="47"/>
      <c r="N20" s="289">
        <f>SUM(B20:M20)</f>
        <v>0</v>
      </c>
      <c r="O20" s="289">
        <f>N20/COLUMNS(B20:M20)</f>
        <v>0</v>
      </c>
    </row>
    <row r="21" spans="1:15">
      <c r="A21" s="288" t="s">
        <v>120</v>
      </c>
      <c r="B21" s="47"/>
      <c r="C21" s="47"/>
      <c r="D21" s="47"/>
      <c r="E21" s="47"/>
      <c r="F21" s="47"/>
      <c r="G21" s="47"/>
      <c r="H21" s="47"/>
      <c r="I21" s="47"/>
      <c r="J21" s="47"/>
      <c r="K21" s="47"/>
      <c r="L21" s="47"/>
      <c r="M21" s="47"/>
      <c r="N21" s="289">
        <f t="shared" si="5"/>
        <v>0</v>
      </c>
      <c r="O21" s="289">
        <f t="shared" si="6"/>
        <v>0</v>
      </c>
    </row>
    <row r="22" spans="1:15">
      <c r="A22" s="290" t="str">
        <f>"Total "&amp;A13</f>
        <v>Total INCOME</v>
      </c>
      <c r="B22" s="291">
        <f>SUM(B13:B21)</f>
        <v>0</v>
      </c>
      <c r="C22" s="291">
        <f t="shared" ref="C22:M22" si="7">SUM(C13:C21)</f>
        <v>0</v>
      </c>
      <c r="D22" s="291">
        <f t="shared" si="7"/>
        <v>0</v>
      </c>
      <c r="E22" s="291">
        <f t="shared" si="7"/>
        <v>0</v>
      </c>
      <c r="F22" s="291">
        <f t="shared" si="7"/>
        <v>0</v>
      </c>
      <c r="G22" s="291">
        <f t="shared" si="7"/>
        <v>0</v>
      </c>
      <c r="H22" s="291">
        <f t="shared" si="7"/>
        <v>0</v>
      </c>
      <c r="I22" s="291">
        <f t="shared" si="7"/>
        <v>0</v>
      </c>
      <c r="J22" s="291">
        <f t="shared" si="7"/>
        <v>0</v>
      </c>
      <c r="K22" s="291">
        <f t="shared" si="7"/>
        <v>0</v>
      </c>
      <c r="L22" s="291">
        <f t="shared" si="7"/>
        <v>0</v>
      </c>
      <c r="M22" s="291">
        <f t="shared" si="7"/>
        <v>0</v>
      </c>
      <c r="N22" s="291">
        <f>SUM(B22:M22)</f>
        <v>0</v>
      </c>
      <c r="O22" s="291">
        <f>N22/12</f>
        <v>0</v>
      </c>
    </row>
    <row r="23" spans="1:15">
      <c r="A23" s="266"/>
    </row>
    <row r="24" spans="1:15" ht="17.25" thickBot="1">
      <c r="A24" s="292" t="s">
        <v>123</v>
      </c>
      <c r="B24" s="293"/>
      <c r="C24" s="293"/>
      <c r="D24" s="293"/>
      <c r="E24" s="293"/>
      <c r="F24" s="293"/>
      <c r="G24" s="293"/>
      <c r="H24" s="293"/>
      <c r="I24" s="293"/>
      <c r="J24" s="293"/>
      <c r="K24" s="293"/>
      <c r="L24" s="293"/>
      <c r="M24" s="293"/>
      <c r="N24" s="293"/>
      <c r="O24" s="293"/>
    </row>
    <row r="25" spans="1:15">
      <c r="A25" s="288" t="s">
        <v>124</v>
      </c>
      <c r="B25" s="47"/>
      <c r="C25" s="47"/>
      <c r="D25" s="47"/>
      <c r="E25" s="47"/>
      <c r="F25" s="47"/>
      <c r="G25" s="47"/>
      <c r="H25" s="47"/>
      <c r="I25" s="47"/>
      <c r="J25" s="47"/>
      <c r="K25" s="47"/>
      <c r="L25" s="47"/>
      <c r="M25" s="47"/>
      <c r="N25" s="289">
        <f t="shared" ref="N25:N32" si="8">SUM(B25:M25)</f>
        <v>0</v>
      </c>
      <c r="O25" s="289">
        <f t="shared" ref="O25:O32" si="9">N25/COLUMNS(B25:M25)</f>
        <v>0</v>
      </c>
    </row>
    <row r="26" spans="1:15">
      <c r="A26" s="288" t="s">
        <v>125</v>
      </c>
      <c r="B26" s="47"/>
      <c r="C26" s="47"/>
      <c r="D26" s="47"/>
      <c r="E26" s="47"/>
      <c r="F26" s="47"/>
      <c r="G26" s="47"/>
      <c r="H26" s="47"/>
      <c r="I26" s="47"/>
      <c r="J26" s="47"/>
      <c r="K26" s="47"/>
      <c r="L26" s="47"/>
      <c r="M26" s="47"/>
      <c r="N26" s="289">
        <f t="shared" si="8"/>
        <v>0</v>
      </c>
      <c r="O26" s="289">
        <f t="shared" si="9"/>
        <v>0</v>
      </c>
    </row>
    <row r="27" spans="1:15">
      <c r="A27" s="288" t="s">
        <v>126</v>
      </c>
      <c r="B27" s="47"/>
      <c r="C27" s="47"/>
      <c r="D27" s="47"/>
      <c r="E27" s="47"/>
      <c r="F27" s="47"/>
      <c r="G27" s="47"/>
      <c r="H27" s="47"/>
      <c r="I27" s="47"/>
      <c r="J27" s="47"/>
      <c r="K27" s="47"/>
      <c r="L27" s="47"/>
      <c r="M27" s="47"/>
      <c r="N27" s="289">
        <f>SUM(B27:M27)</f>
        <v>0</v>
      </c>
      <c r="O27" s="289">
        <f>N27/COLUMNS(B27:M27)</f>
        <v>0</v>
      </c>
    </row>
    <row r="28" spans="1:15">
      <c r="A28" s="288" t="s">
        <v>127</v>
      </c>
      <c r="B28" s="47"/>
      <c r="C28" s="47"/>
      <c r="D28" s="47"/>
      <c r="E28" s="47"/>
      <c r="F28" s="47"/>
      <c r="G28" s="47"/>
      <c r="H28" s="47"/>
      <c r="I28" s="47"/>
      <c r="J28" s="47"/>
      <c r="K28" s="47"/>
      <c r="L28" s="47"/>
      <c r="M28" s="47"/>
      <c r="N28" s="289">
        <f t="shared" si="8"/>
        <v>0</v>
      </c>
      <c r="O28" s="289">
        <f t="shared" si="9"/>
        <v>0</v>
      </c>
    </row>
    <row r="29" spans="1:15">
      <c r="A29" s="288" t="s">
        <v>128</v>
      </c>
      <c r="B29" s="47"/>
      <c r="C29" s="47"/>
      <c r="D29" s="47"/>
      <c r="E29" s="47"/>
      <c r="F29" s="47"/>
      <c r="G29" s="47"/>
      <c r="H29" s="47"/>
      <c r="I29" s="47"/>
      <c r="J29" s="47"/>
      <c r="K29" s="47"/>
      <c r="L29" s="47"/>
      <c r="M29" s="47"/>
      <c r="N29" s="289">
        <f>SUM(B29:M29)</f>
        <v>0</v>
      </c>
      <c r="O29" s="289">
        <f>N29/COLUMNS(B29:M29)</f>
        <v>0</v>
      </c>
    </row>
    <row r="30" spans="1:15">
      <c r="A30" s="288" t="s">
        <v>129</v>
      </c>
      <c r="B30" s="47"/>
      <c r="C30" s="47"/>
      <c r="D30" s="47"/>
      <c r="E30" s="47"/>
      <c r="F30" s="47"/>
      <c r="G30" s="47"/>
      <c r="H30" s="47"/>
      <c r="I30" s="47"/>
      <c r="J30" s="47"/>
      <c r="K30" s="47"/>
      <c r="L30" s="47"/>
      <c r="M30" s="47"/>
      <c r="N30" s="289">
        <f>SUM(B30:M30)</f>
        <v>0</v>
      </c>
      <c r="O30" s="289">
        <f>N30/COLUMNS(B30:M30)</f>
        <v>0</v>
      </c>
    </row>
    <row r="31" spans="1:15">
      <c r="A31" s="288" t="s">
        <v>130</v>
      </c>
      <c r="B31" s="48"/>
      <c r="C31" s="48"/>
      <c r="D31" s="48"/>
      <c r="E31" s="48"/>
      <c r="F31" s="48"/>
      <c r="G31" s="48"/>
      <c r="H31" s="48"/>
      <c r="I31" s="48"/>
      <c r="J31" s="48"/>
      <c r="K31" s="48"/>
      <c r="L31" s="48"/>
      <c r="M31" s="48"/>
      <c r="N31" s="289">
        <f t="shared" si="8"/>
        <v>0</v>
      </c>
      <c r="O31" s="289">
        <f t="shared" si="9"/>
        <v>0</v>
      </c>
    </row>
    <row r="32" spans="1:15">
      <c r="A32" s="294" t="str">
        <f>"Total "&amp;A24</f>
        <v>Total TO SAVINGS</v>
      </c>
      <c r="B32" s="295">
        <f>SUM(B24:B31)</f>
        <v>0</v>
      </c>
      <c r="C32" s="295">
        <f t="shared" ref="C32:M32" si="10">SUM(C24:C31)</f>
        <v>0</v>
      </c>
      <c r="D32" s="295">
        <f t="shared" si="10"/>
        <v>0</v>
      </c>
      <c r="E32" s="295">
        <f t="shared" si="10"/>
        <v>0</v>
      </c>
      <c r="F32" s="295">
        <f t="shared" si="10"/>
        <v>0</v>
      </c>
      <c r="G32" s="295">
        <f t="shared" si="10"/>
        <v>0</v>
      </c>
      <c r="H32" s="295">
        <f t="shared" si="10"/>
        <v>0</v>
      </c>
      <c r="I32" s="295">
        <f t="shared" si="10"/>
        <v>0</v>
      </c>
      <c r="J32" s="295">
        <f t="shared" si="10"/>
        <v>0</v>
      </c>
      <c r="K32" s="295">
        <f t="shared" si="10"/>
        <v>0</v>
      </c>
      <c r="L32" s="295">
        <f t="shared" si="10"/>
        <v>0</v>
      </c>
      <c r="M32" s="295">
        <f t="shared" si="10"/>
        <v>0</v>
      </c>
      <c r="N32" s="295">
        <f t="shared" si="8"/>
        <v>0</v>
      </c>
      <c r="O32" s="295">
        <f t="shared" si="9"/>
        <v>0</v>
      </c>
    </row>
    <row r="33" spans="1:15">
      <c r="A33" s="296" t="s">
        <v>131</v>
      </c>
      <c r="B33" s="297" t="str">
        <f>IF(B$6&gt;0,B32/B$6," - ")</f>
        <v xml:space="preserve"> - </v>
      </c>
      <c r="C33" s="297" t="str">
        <f t="shared" ref="C33:M33" si="11">IF(C$6&gt;0,C32/C$6," - ")</f>
        <v xml:space="preserve"> - </v>
      </c>
      <c r="D33" s="297" t="str">
        <f t="shared" si="11"/>
        <v xml:space="preserve"> - </v>
      </c>
      <c r="E33" s="297" t="str">
        <f t="shared" si="11"/>
        <v xml:space="preserve"> - </v>
      </c>
      <c r="F33" s="297" t="str">
        <f t="shared" si="11"/>
        <v xml:space="preserve"> - </v>
      </c>
      <c r="G33" s="297" t="str">
        <f t="shared" si="11"/>
        <v xml:space="preserve"> - </v>
      </c>
      <c r="H33" s="297" t="str">
        <f t="shared" si="11"/>
        <v xml:space="preserve"> - </v>
      </c>
      <c r="I33" s="297" t="str">
        <f t="shared" si="11"/>
        <v xml:space="preserve"> - </v>
      </c>
      <c r="J33" s="297" t="str">
        <f t="shared" si="11"/>
        <v xml:space="preserve"> - </v>
      </c>
      <c r="K33" s="297" t="str">
        <f t="shared" si="11"/>
        <v xml:space="preserve"> - </v>
      </c>
      <c r="L33" s="297" t="str">
        <f t="shared" si="11"/>
        <v xml:space="preserve"> - </v>
      </c>
      <c r="M33" s="297" t="str">
        <f t="shared" si="11"/>
        <v xml:space="preserve"> - </v>
      </c>
      <c r="N33" s="297" t="str">
        <f>IF(N$6&gt;0,N32/N$6," - ")</f>
        <v xml:space="preserve"> - </v>
      </c>
      <c r="O33" s="297" t="str">
        <f>IF(O$6&gt;0,O32/O$6," - ")</f>
        <v xml:space="preserve"> - </v>
      </c>
    </row>
    <row r="34" spans="1:15" ht="17.25" thickBot="1">
      <c r="A34" s="292" t="s">
        <v>132</v>
      </c>
      <c r="B34" s="293"/>
      <c r="C34" s="293"/>
      <c r="D34" s="293"/>
      <c r="E34" s="293"/>
      <c r="F34" s="293"/>
      <c r="G34" s="293"/>
      <c r="H34" s="293"/>
      <c r="I34" s="293"/>
      <c r="J34" s="293"/>
      <c r="K34" s="293"/>
      <c r="L34" s="293"/>
      <c r="M34" s="293"/>
      <c r="N34" s="293"/>
      <c r="O34" s="293"/>
    </row>
    <row r="35" spans="1:15">
      <c r="A35" s="288" t="s">
        <v>133</v>
      </c>
      <c r="B35" s="47"/>
      <c r="C35" s="47"/>
      <c r="D35" s="47"/>
      <c r="E35" s="47"/>
      <c r="F35" s="47"/>
      <c r="G35" s="47"/>
      <c r="H35" s="47"/>
      <c r="I35" s="47"/>
      <c r="J35" s="47"/>
      <c r="K35" s="47"/>
      <c r="L35" s="47"/>
      <c r="M35" s="47"/>
      <c r="N35" s="289">
        <f t="shared" ref="N35:N41" si="12">SUM(B35:M35)</f>
        <v>0</v>
      </c>
      <c r="O35" s="289">
        <f t="shared" ref="O35:O41" si="13">N35/COLUMNS(B35:M35)</f>
        <v>0</v>
      </c>
    </row>
    <row r="36" spans="1:15">
      <c r="A36" s="288" t="s">
        <v>134</v>
      </c>
      <c r="B36" s="47"/>
      <c r="C36" s="47"/>
      <c r="D36" s="47"/>
      <c r="E36" s="47"/>
      <c r="F36" s="47"/>
      <c r="G36" s="47"/>
      <c r="H36" s="47"/>
      <c r="I36" s="47"/>
      <c r="J36" s="47"/>
      <c r="K36" s="47"/>
      <c r="L36" s="47"/>
      <c r="M36" s="47"/>
      <c r="N36" s="289">
        <f t="shared" si="12"/>
        <v>0</v>
      </c>
      <c r="O36" s="289">
        <f t="shared" si="13"/>
        <v>0</v>
      </c>
    </row>
    <row r="37" spans="1:15">
      <c r="A37" s="288" t="s">
        <v>135</v>
      </c>
      <c r="B37" s="47"/>
      <c r="C37" s="47"/>
      <c r="D37" s="47"/>
      <c r="E37" s="47"/>
      <c r="F37" s="47"/>
      <c r="G37" s="47"/>
      <c r="H37" s="47"/>
      <c r="I37" s="47"/>
      <c r="J37" s="47"/>
      <c r="K37" s="47"/>
      <c r="L37" s="47"/>
      <c r="M37" s="47"/>
      <c r="N37" s="289">
        <f t="shared" si="12"/>
        <v>0</v>
      </c>
      <c r="O37" s="289">
        <f t="shared" si="13"/>
        <v>0</v>
      </c>
    </row>
    <row r="38" spans="1:15">
      <c r="A38" s="288" t="s">
        <v>136</v>
      </c>
      <c r="B38" s="47"/>
      <c r="C38" s="47"/>
      <c r="D38" s="47"/>
      <c r="E38" s="47"/>
      <c r="F38" s="47"/>
      <c r="G38" s="47"/>
      <c r="H38" s="47"/>
      <c r="I38" s="47"/>
      <c r="J38" s="47"/>
      <c r="K38" s="47"/>
      <c r="L38" s="47"/>
      <c r="M38" s="47"/>
      <c r="N38" s="289">
        <f t="shared" si="12"/>
        <v>0</v>
      </c>
      <c r="O38" s="289">
        <f t="shared" si="13"/>
        <v>0</v>
      </c>
    </row>
    <row r="39" spans="1:15">
      <c r="A39" s="288" t="s">
        <v>137</v>
      </c>
      <c r="B39" s="47"/>
      <c r="C39" s="47"/>
      <c r="D39" s="47"/>
      <c r="E39" s="47"/>
      <c r="F39" s="47"/>
      <c r="G39" s="47"/>
      <c r="H39" s="47"/>
      <c r="I39" s="47"/>
      <c r="J39" s="47"/>
      <c r="K39" s="47"/>
      <c r="L39" s="47"/>
      <c r="M39" s="47"/>
      <c r="N39" s="289">
        <f t="shared" si="12"/>
        <v>0</v>
      </c>
      <c r="O39" s="289">
        <f t="shared" si="13"/>
        <v>0</v>
      </c>
    </row>
    <row r="40" spans="1:15">
      <c r="A40" s="288" t="s">
        <v>138</v>
      </c>
      <c r="B40" s="48"/>
      <c r="C40" s="48"/>
      <c r="D40" s="48"/>
      <c r="E40" s="48"/>
      <c r="F40" s="48"/>
      <c r="G40" s="48"/>
      <c r="H40" s="48"/>
      <c r="I40" s="48"/>
      <c r="J40" s="48"/>
      <c r="K40" s="48"/>
      <c r="L40" s="48"/>
      <c r="M40" s="48"/>
      <c r="N40" s="289">
        <f t="shared" si="12"/>
        <v>0</v>
      </c>
      <c r="O40" s="289">
        <f t="shared" si="13"/>
        <v>0</v>
      </c>
    </row>
    <row r="41" spans="1:15">
      <c r="A41" s="294" t="str">
        <f>"Total "&amp;A34</f>
        <v>Total CHARITY/GIFTS</v>
      </c>
      <c r="B41" s="295">
        <f t="shared" ref="B41:M41" si="14">SUM(B34:B40)</f>
        <v>0</v>
      </c>
      <c r="C41" s="295">
        <f t="shared" si="14"/>
        <v>0</v>
      </c>
      <c r="D41" s="295">
        <f t="shared" si="14"/>
        <v>0</v>
      </c>
      <c r="E41" s="295">
        <f t="shared" si="14"/>
        <v>0</v>
      </c>
      <c r="F41" s="295">
        <f t="shared" si="14"/>
        <v>0</v>
      </c>
      <c r="G41" s="295">
        <f t="shared" si="14"/>
        <v>0</v>
      </c>
      <c r="H41" s="295">
        <f t="shared" si="14"/>
        <v>0</v>
      </c>
      <c r="I41" s="295">
        <f t="shared" si="14"/>
        <v>0</v>
      </c>
      <c r="J41" s="295">
        <f t="shared" si="14"/>
        <v>0</v>
      </c>
      <c r="K41" s="295">
        <f t="shared" si="14"/>
        <v>0</v>
      </c>
      <c r="L41" s="295">
        <f t="shared" si="14"/>
        <v>0</v>
      </c>
      <c r="M41" s="295">
        <f t="shared" si="14"/>
        <v>0</v>
      </c>
      <c r="N41" s="295">
        <f t="shared" si="12"/>
        <v>0</v>
      </c>
      <c r="O41" s="295">
        <f t="shared" si="13"/>
        <v>0</v>
      </c>
    </row>
    <row r="42" spans="1:15">
      <c r="A42" s="296" t="s">
        <v>131</v>
      </c>
      <c r="B42" s="297" t="str">
        <f t="shared" ref="B42:O42" si="15">IF(B$6&gt;0,B41/B$6," - ")</f>
        <v xml:space="preserve"> - </v>
      </c>
      <c r="C42" s="297" t="str">
        <f t="shared" si="15"/>
        <v xml:space="preserve"> - </v>
      </c>
      <c r="D42" s="297" t="str">
        <f t="shared" si="15"/>
        <v xml:space="preserve"> - </v>
      </c>
      <c r="E42" s="297" t="str">
        <f t="shared" si="15"/>
        <v xml:space="preserve"> - </v>
      </c>
      <c r="F42" s="297" t="str">
        <f t="shared" si="15"/>
        <v xml:space="preserve"> - </v>
      </c>
      <c r="G42" s="297" t="str">
        <f t="shared" si="15"/>
        <v xml:space="preserve"> - </v>
      </c>
      <c r="H42" s="297" t="str">
        <f t="shared" si="15"/>
        <v xml:space="preserve"> - </v>
      </c>
      <c r="I42" s="297" t="str">
        <f t="shared" si="15"/>
        <v xml:space="preserve"> - </v>
      </c>
      <c r="J42" s="297" t="str">
        <f t="shared" si="15"/>
        <v xml:space="preserve"> - </v>
      </c>
      <c r="K42" s="297" t="str">
        <f t="shared" si="15"/>
        <v xml:space="preserve"> - </v>
      </c>
      <c r="L42" s="297" t="str">
        <f t="shared" si="15"/>
        <v xml:space="preserve"> - </v>
      </c>
      <c r="M42" s="297" t="str">
        <f t="shared" si="15"/>
        <v xml:space="preserve"> - </v>
      </c>
      <c r="N42" s="297" t="str">
        <f t="shared" si="15"/>
        <v xml:space="preserve"> - </v>
      </c>
      <c r="O42" s="297" t="str">
        <f t="shared" si="15"/>
        <v xml:space="preserve"> - </v>
      </c>
    </row>
    <row r="43" spans="1:15" ht="17.25" thickBot="1">
      <c r="A43" s="292" t="s">
        <v>139</v>
      </c>
      <c r="B43" s="293"/>
      <c r="C43" s="293"/>
      <c r="D43" s="293"/>
      <c r="E43" s="293"/>
      <c r="F43" s="293"/>
      <c r="G43" s="293"/>
      <c r="H43" s="293"/>
      <c r="I43" s="293"/>
      <c r="J43" s="293"/>
      <c r="K43" s="293"/>
      <c r="L43" s="293"/>
      <c r="M43" s="293"/>
      <c r="N43" s="293"/>
      <c r="O43" s="293"/>
    </row>
    <row r="44" spans="1:15">
      <c r="A44" s="288" t="s">
        <v>140</v>
      </c>
      <c r="B44" s="47"/>
      <c r="C44" s="47"/>
      <c r="D44" s="47"/>
      <c r="E44" s="47"/>
      <c r="F44" s="47"/>
      <c r="G44" s="47"/>
      <c r="H44" s="47"/>
      <c r="I44" s="47"/>
      <c r="J44" s="47"/>
      <c r="K44" s="47"/>
      <c r="L44" s="47"/>
      <c r="M44" s="47"/>
      <c r="N44" s="289">
        <f t="shared" ref="N44:N52" si="16">SUM(B44:M44)</f>
        <v>0</v>
      </c>
      <c r="O44" s="289">
        <f t="shared" ref="O44:O52" si="17">N44/COLUMNS(B44:M44)</f>
        <v>0</v>
      </c>
    </row>
    <row r="45" spans="1:15">
      <c r="A45" s="288" t="s">
        <v>141</v>
      </c>
      <c r="B45" s="47"/>
      <c r="C45" s="47"/>
      <c r="D45" s="47"/>
      <c r="E45" s="47"/>
      <c r="F45" s="47"/>
      <c r="G45" s="47"/>
      <c r="H45" s="47"/>
      <c r="I45" s="47"/>
      <c r="J45" s="47"/>
      <c r="K45" s="47"/>
      <c r="L45" s="47"/>
      <c r="M45" s="47"/>
      <c r="N45" s="289">
        <f>SUM(B45:M45)</f>
        <v>0</v>
      </c>
      <c r="O45" s="289">
        <f>N45/COLUMNS(B45:M45)</f>
        <v>0</v>
      </c>
    </row>
    <row r="46" spans="1:15">
      <c r="A46" s="288" t="s">
        <v>142</v>
      </c>
      <c r="B46" s="47"/>
      <c r="C46" s="47"/>
      <c r="D46" s="47"/>
      <c r="E46" s="47"/>
      <c r="F46" s="47"/>
      <c r="G46" s="47"/>
      <c r="H46" s="47"/>
      <c r="I46" s="47"/>
      <c r="J46" s="47"/>
      <c r="K46" s="47"/>
      <c r="L46" s="47"/>
      <c r="M46" s="47"/>
      <c r="N46" s="289">
        <f>SUM(B46:M46)</f>
        <v>0</v>
      </c>
      <c r="O46" s="289">
        <f>N46/COLUMNS(B46:M46)</f>
        <v>0</v>
      </c>
    </row>
    <row r="47" spans="1:15">
      <c r="A47" s="288" t="s">
        <v>143</v>
      </c>
      <c r="B47" s="47"/>
      <c r="C47" s="47"/>
      <c r="D47" s="47"/>
      <c r="E47" s="47"/>
      <c r="F47" s="47"/>
      <c r="G47" s="47"/>
      <c r="H47" s="47"/>
      <c r="I47" s="47"/>
      <c r="J47" s="47"/>
      <c r="K47" s="47"/>
      <c r="L47" s="47"/>
      <c r="M47" s="47"/>
      <c r="N47" s="289">
        <f t="shared" si="16"/>
        <v>0</v>
      </c>
      <c r="O47" s="289">
        <f t="shared" si="17"/>
        <v>0</v>
      </c>
    </row>
    <row r="48" spans="1:15">
      <c r="A48" s="288" t="s">
        <v>144</v>
      </c>
      <c r="B48" s="47"/>
      <c r="C48" s="47"/>
      <c r="D48" s="47"/>
      <c r="E48" s="47"/>
      <c r="F48" s="47"/>
      <c r="G48" s="47"/>
      <c r="H48" s="47"/>
      <c r="I48" s="47"/>
      <c r="J48" s="47"/>
      <c r="K48" s="47"/>
      <c r="L48" s="47"/>
      <c r="M48" s="47"/>
      <c r="N48" s="289">
        <f t="shared" si="16"/>
        <v>0</v>
      </c>
      <c r="O48" s="289">
        <f t="shared" si="17"/>
        <v>0</v>
      </c>
    </row>
    <row r="49" spans="1:15">
      <c r="A49" s="288" t="s">
        <v>145</v>
      </c>
      <c r="B49" s="47"/>
      <c r="C49" s="47"/>
      <c r="D49" s="47"/>
      <c r="E49" s="47"/>
      <c r="F49" s="47"/>
      <c r="G49" s="47"/>
      <c r="H49" s="47"/>
      <c r="I49" s="47"/>
      <c r="J49" s="47"/>
      <c r="K49" s="47"/>
      <c r="L49" s="47"/>
      <c r="M49" s="47"/>
      <c r="N49" s="289">
        <f t="shared" si="16"/>
        <v>0</v>
      </c>
      <c r="O49" s="289">
        <f t="shared" si="17"/>
        <v>0</v>
      </c>
    </row>
    <row r="50" spans="1:15">
      <c r="A50" s="288" t="s">
        <v>146</v>
      </c>
      <c r="B50" s="47"/>
      <c r="C50" s="47"/>
      <c r="D50" s="47"/>
      <c r="E50" s="47"/>
      <c r="F50" s="47"/>
      <c r="G50" s="47"/>
      <c r="H50" s="47"/>
      <c r="I50" s="47"/>
      <c r="J50" s="47"/>
      <c r="K50" s="47"/>
      <c r="L50" s="47"/>
      <c r="M50" s="47"/>
      <c r="N50" s="289">
        <f t="shared" si="16"/>
        <v>0</v>
      </c>
      <c r="O50" s="289">
        <f t="shared" si="17"/>
        <v>0</v>
      </c>
    </row>
    <row r="51" spans="1:15">
      <c r="A51" s="288" t="s">
        <v>147</v>
      </c>
      <c r="B51" s="48"/>
      <c r="C51" s="48"/>
      <c r="D51" s="48"/>
      <c r="E51" s="48"/>
      <c r="F51" s="48"/>
      <c r="G51" s="48"/>
      <c r="H51" s="48"/>
      <c r="I51" s="48"/>
      <c r="J51" s="48"/>
      <c r="K51" s="48"/>
      <c r="L51" s="48"/>
      <c r="M51" s="48"/>
      <c r="N51" s="289">
        <f t="shared" si="16"/>
        <v>0</v>
      </c>
      <c r="O51" s="289">
        <f t="shared" si="17"/>
        <v>0</v>
      </c>
    </row>
    <row r="52" spans="1:15">
      <c r="A52" s="294" t="str">
        <f>"Total "&amp;A43</f>
        <v>Total HOUSING</v>
      </c>
      <c r="B52" s="295">
        <f>SUM(B43:B51)</f>
        <v>0</v>
      </c>
      <c r="C52" s="295">
        <f t="shared" ref="C52:M52" si="18">SUM(C43:C51)</f>
        <v>0</v>
      </c>
      <c r="D52" s="295">
        <f t="shared" si="18"/>
        <v>0</v>
      </c>
      <c r="E52" s="295">
        <f t="shared" si="18"/>
        <v>0</v>
      </c>
      <c r="F52" s="295">
        <f t="shared" si="18"/>
        <v>0</v>
      </c>
      <c r="G52" s="295">
        <f t="shared" si="18"/>
        <v>0</v>
      </c>
      <c r="H52" s="295">
        <f t="shared" si="18"/>
        <v>0</v>
      </c>
      <c r="I52" s="295">
        <f t="shared" si="18"/>
        <v>0</v>
      </c>
      <c r="J52" s="295">
        <f t="shared" si="18"/>
        <v>0</v>
      </c>
      <c r="K52" s="295">
        <f t="shared" si="18"/>
        <v>0</v>
      </c>
      <c r="L52" s="295">
        <f t="shared" si="18"/>
        <v>0</v>
      </c>
      <c r="M52" s="295">
        <f t="shared" si="18"/>
        <v>0</v>
      </c>
      <c r="N52" s="295">
        <f t="shared" si="16"/>
        <v>0</v>
      </c>
      <c r="O52" s="295">
        <f t="shared" si="17"/>
        <v>0</v>
      </c>
    </row>
    <row r="53" spans="1:15">
      <c r="A53" s="296" t="s">
        <v>131</v>
      </c>
      <c r="B53" s="297" t="str">
        <f t="shared" ref="B53:O53" si="19">IF(B$6&gt;0,B52/B$6," - ")</f>
        <v xml:space="preserve"> - </v>
      </c>
      <c r="C53" s="297" t="str">
        <f t="shared" si="19"/>
        <v xml:space="preserve"> - </v>
      </c>
      <c r="D53" s="297" t="str">
        <f t="shared" si="19"/>
        <v xml:space="preserve"> - </v>
      </c>
      <c r="E53" s="297" t="str">
        <f t="shared" si="19"/>
        <v xml:space="preserve"> - </v>
      </c>
      <c r="F53" s="297" t="str">
        <f t="shared" si="19"/>
        <v xml:space="preserve"> - </v>
      </c>
      <c r="G53" s="297" t="str">
        <f t="shared" si="19"/>
        <v xml:space="preserve"> - </v>
      </c>
      <c r="H53" s="297" t="str">
        <f t="shared" si="19"/>
        <v xml:space="preserve"> - </v>
      </c>
      <c r="I53" s="297" t="str">
        <f t="shared" si="19"/>
        <v xml:space="preserve"> - </v>
      </c>
      <c r="J53" s="297" t="str">
        <f t="shared" si="19"/>
        <v xml:space="preserve"> - </v>
      </c>
      <c r="K53" s="297" t="str">
        <f t="shared" si="19"/>
        <v xml:space="preserve"> - </v>
      </c>
      <c r="L53" s="297" t="str">
        <f t="shared" si="19"/>
        <v xml:space="preserve"> - </v>
      </c>
      <c r="M53" s="297" t="str">
        <f t="shared" si="19"/>
        <v xml:space="preserve"> - </v>
      </c>
      <c r="N53" s="297" t="str">
        <f t="shared" si="19"/>
        <v xml:space="preserve"> - </v>
      </c>
      <c r="O53" s="297" t="str">
        <f t="shared" si="19"/>
        <v xml:space="preserve"> - </v>
      </c>
    </row>
    <row r="54" spans="1:15" ht="17.25" thickBot="1">
      <c r="A54" s="292" t="s">
        <v>148</v>
      </c>
      <c r="B54" s="293"/>
      <c r="C54" s="293"/>
      <c r="D54" s="293"/>
      <c r="E54" s="293"/>
      <c r="F54" s="293"/>
      <c r="G54" s="293"/>
      <c r="H54" s="293"/>
      <c r="I54" s="293"/>
      <c r="J54" s="293"/>
      <c r="K54" s="293"/>
      <c r="L54" s="293"/>
      <c r="M54" s="293"/>
      <c r="N54" s="293"/>
      <c r="O54" s="293"/>
    </row>
    <row r="55" spans="1:15">
      <c r="A55" s="288" t="s">
        <v>149</v>
      </c>
      <c r="B55" s="47"/>
      <c r="C55" s="47"/>
      <c r="D55" s="47"/>
      <c r="E55" s="47"/>
      <c r="F55" s="47"/>
      <c r="G55" s="47"/>
      <c r="H55" s="47"/>
      <c r="I55" s="47"/>
      <c r="J55" s="47"/>
      <c r="K55" s="47"/>
      <c r="L55" s="47"/>
      <c r="M55" s="47"/>
      <c r="N55" s="289">
        <f t="shared" ref="N55:N62" si="20">SUM(B55:M55)</f>
        <v>0</v>
      </c>
      <c r="O55" s="289">
        <f t="shared" ref="O55:O62" si="21">N55/COLUMNS(B55:M55)</f>
        <v>0</v>
      </c>
    </row>
    <row r="56" spans="1:15">
      <c r="A56" s="288" t="s">
        <v>150</v>
      </c>
      <c r="B56" s="47"/>
      <c r="C56" s="47"/>
      <c r="D56" s="47"/>
      <c r="E56" s="47"/>
      <c r="F56" s="47"/>
      <c r="G56" s="47"/>
      <c r="H56" s="47"/>
      <c r="I56" s="47"/>
      <c r="J56" s="47"/>
      <c r="K56" s="47"/>
      <c r="L56" s="47"/>
      <c r="M56" s="47"/>
      <c r="N56" s="289">
        <f t="shared" si="20"/>
        <v>0</v>
      </c>
      <c r="O56" s="289">
        <f t="shared" si="21"/>
        <v>0</v>
      </c>
    </row>
    <row r="57" spans="1:15">
      <c r="A57" s="288" t="s">
        <v>151</v>
      </c>
      <c r="B57" s="47"/>
      <c r="C57" s="47"/>
      <c r="D57" s="47"/>
      <c r="E57" s="47"/>
      <c r="F57" s="47"/>
      <c r="G57" s="47"/>
      <c r="H57" s="47"/>
      <c r="I57" s="47"/>
      <c r="J57" s="47"/>
      <c r="K57" s="47"/>
      <c r="L57" s="47"/>
      <c r="M57" s="47"/>
      <c r="N57" s="289">
        <f t="shared" si="20"/>
        <v>0</v>
      </c>
      <c r="O57" s="289">
        <f t="shared" si="21"/>
        <v>0</v>
      </c>
    </row>
    <row r="58" spans="1:15">
      <c r="A58" s="288" t="s">
        <v>152</v>
      </c>
      <c r="B58" s="47"/>
      <c r="C58" s="47"/>
      <c r="D58" s="47"/>
      <c r="E58" s="47"/>
      <c r="F58" s="47"/>
      <c r="G58" s="47"/>
      <c r="H58" s="47"/>
      <c r="I58" s="47"/>
      <c r="J58" s="47"/>
      <c r="K58" s="47"/>
      <c r="L58" s="47"/>
      <c r="M58" s="47"/>
      <c r="N58" s="289">
        <f t="shared" si="20"/>
        <v>0</v>
      </c>
      <c r="O58" s="289">
        <f t="shared" si="21"/>
        <v>0</v>
      </c>
    </row>
    <row r="59" spans="1:15">
      <c r="A59" s="288" t="s">
        <v>153</v>
      </c>
      <c r="B59" s="47"/>
      <c r="C59" s="47"/>
      <c r="D59" s="47"/>
      <c r="E59" s="47"/>
      <c r="F59" s="47"/>
      <c r="G59" s="47"/>
      <c r="H59" s="47"/>
      <c r="I59" s="47"/>
      <c r="J59" s="47"/>
      <c r="K59" s="47"/>
      <c r="L59" s="47"/>
      <c r="M59" s="47"/>
      <c r="N59" s="289">
        <f t="shared" si="20"/>
        <v>0</v>
      </c>
      <c r="O59" s="289">
        <f t="shared" si="21"/>
        <v>0</v>
      </c>
    </row>
    <row r="60" spans="1:15">
      <c r="A60" s="288" t="s">
        <v>154</v>
      </c>
      <c r="B60" s="47"/>
      <c r="C60" s="47"/>
      <c r="D60" s="47"/>
      <c r="E60" s="47"/>
      <c r="F60" s="47"/>
      <c r="G60" s="47"/>
      <c r="H60" s="47"/>
      <c r="I60" s="47"/>
      <c r="J60" s="47"/>
      <c r="K60" s="47"/>
      <c r="L60" s="47"/>
      <c r="M60" s="47"/>
      <c r="N60" s="289">
        <f t="shared" si="20"/>
        <v>0</v>
      </c>
      <c r="O60" s="289">
        <f t="shared" si="21"/>
        <v>0</v>
      </c>
    </row>
    <row r="61" spans="1:15">
      <c r="A61" s="288" t="s">
        <v>155</v>
      </c>
      <c r="B61" s="48"/>
      <c r="C61" s="48"/>
      <c r="D61" s="48"/>
      <c r="E61" s="48"/>
      <c r="F61" s="48"/>
      <c r="G61" s="48"/>
      <c r="H61" s="48"/>
      <c r="I61" s="48"/>
      <c r="J61" s="48"/>
      <c r="K61" s="48"/>
      <c r="L61" s="48"/>
      <c r="M61" s="48"/>
      <c r="N61" s="289">
        <f t="shared" si="20"/>
        <v>0</v>
      </c>
      <c r="O61" s="289">
        <f t="shared" si="21"/>
        <v>0</v>
      </c>
    </row>
    <row r="62" spans="1:15">
      <c r="A62" s="294" t="str">
        <f>"Total "&amp;A54</f>
        <v>Total UTILITIES</v>
      </c>
      <c r="B62" s="295">
        <f t="shared" ref="B62:M62" si="22">SUM(B54:B61)</f>
        <v>0</v>
      </c>
      <c r="C62" s="295">
        <f t="shared" si="22"/>
        <v>0</v>
      </c>
      <c r="D62" s="295">
        <f t="shared" si="22"/>
        <v>0</v>
      </c>
      <c r="E62" s="295">
        <f t="shared" si="22"/>
        <v>0</v>
      </c>
      <c r="F62" s="295">
        <f t="shared" si="22"/>
        <v>0</v>
      </c>
      <c r="G62" s="295">
        <f t="shared" si="22"/>
        <v>0</v>
      </c>
      <c r="H62" s="295">
        <f t="shared" si="22"/>
        <v>0</v>
      </c>
      <c r="I62" s="295">
        <f t="shared" si="22"/>
        <v>0</v>
      </c>
      <c r="J62" s="295">
        <f t="shared" si="22"/>
        <v>0</v>
      </c>
      <c r="K62" s="295">
        <f t="shared" si="22"/>
        <v>0</v>
      </c>
      <c r="L62" s="295">
        <f t="shared" si="22"/>
        <v>0</v>
      </c>
      <c r="M62" s="295">
        <f t="shared" si="22"/>
        <v>0</v>
      </c>
      <c r="N62" s="295">
        <f t="shared" si="20"/>
        <v>0</v>
      </c>
      <c r="O62" s="295">
        <f t="shared" si="21"/>
        <v>0</v>
      </c>
    </row>
    <row r="63" spans="1:15">
      <c r="A63" s="296" t="s">
        <v>131</v>
      </c>
      <c r="B63" s="297" t="str">
        <f t="shared" ref="B63:O63" si="23">IF(B$6&gt;0,B62/B$6," - ")</f>
        <v xml:space="preserve"> - </v>
      </c>
      <c r="C63" s="297" t="str">
        <f t="shared" si="23"/>
        <v xml:space="preserve"> - </v>
      </c>
      <c r="D63" s="297" t="str">
        <f t="shared" si="23"/>
        <v xml:space="preserve"> - </v>
      </c>
      <c r="E63" s="297" t="str">
        <f t="shared" si="23"/>
        <v xml:space="preserve"> - </v>
      </c>
      <c r="F63" s="297" t="str">
        <f t="shared" si="23"/>
        <v xml:space="preserve"> - </v>
      </c>
      <c r="G63" s="297" t="str">
        <f t="shared" si="23"/>
        <v xml:space="preserve"> - </v>
      </c>
      <c r="H63" s="297" t="str">
        <f t="shared" si="23"/>
        <v xml:space="preserve"> - </v>
      </c>
      <c r="I63" s="297" t="str">
        <f t="shared" si="23"/>
        <v xml:space="preserve"> - </v>
      </c>
      <c r="J63" s="297" t="str">
        <f t="shared" si="23"/>
        <v xml:space="preserve"> - </v>
      </c>
      <c r="K63" s="297" t="str">
        <f t="shared" si="23"/>
        <v xml:space="preserve"> - </v>
      </c>
      <c r="L63" s="297" t="str">
        <f t="shared" si="23"/>
        <v xml:space="preserve"> - </v>
      </c>
      <c r="M63" s="297" t="str">
        <f t="shared" si="23"/>
        <v xml:space="preserve"> - </v>
      </c>
      <c r="N63" s="297" t="str">
        <f t="shared" si="23"/>
        <v xml:space="preserve"> - </v>
      </c>
      <c r="O63" s="297" t="str">
        <f t="shared" si="23"/>
        <v xml:space="preserve"> - </v>
      </c>
    </row>
    <row r="64" spans="1:15" ht="17.25" thickBot="1">
      <c r="A64" s="292" t="s">
        <v>156</v>
      </c>
      <c r="B64" s="293"/>
      <c r="C64" s="293"/>
      <c r="D64" s="293"/>
      <c r="E64" s="293"/>
      <c r="F64" s="293"/>
      <c r="G64" s="293"/>
      <c r="H64" s="293"/>
      <c r="I64" s="293"/>
      <c r="J64" s="293"/>
      <c r="K64" s="293"/>
      <c r="L64" s="293"/>
      <c r="M64" s="293"/>
      <c r="N64" s="293"/>
      <c r="O64" s="293"/>
    </row>
    <row r="65" spans="1:15">
      <c r="A65" s="288" t="s">
        <v>157</v>
      </c>
      <c r="B65" s="47"/>
      <c r="C65" s="47"/>
      <c r="D65" s="47"/>
      <c r="E65" s="47"/>
      <c r="F65" s="47"/>
      <c r="G65" s="47"/>
      <c r="H65" s="47"/>
      <c r="I65" s="47"/>
      <c r="J65" s="47"/>
      <c r="K65" s="47"/>
      <c r="L65" s="47"/>
      <c r="M65" s="47"/>
      <c r="N65" s="289">
        <f>SUM(B65:M65)</f>
        <v>0</v>
      </c>
      <c r="O65" s="289">
        <f>N65/COLUMNS(B65:M65)</f>
        <v>0</v>
      </c>
    </row>
    <row r="66" spans="1:15">
      <c r="A66" s="288" t="s">
        <v>158</v>
      </c>
      <c r="B66" s="47"/>
      <c r="C66" s="47"/>
      <c r="D66" s="47"/>
      <c r="E66" s="47"/>
      <c r="F66" s="47"/>
      <c r="G66" s="47"/>
      <c r="H66" s="47"/>
      <c r="I66" s="47"/>
      <c r="J66" s="47"/>
      <c r="K66" s="47"/>
      <c r="L66" s="47"/>
      <c r="M66" s="47"/>
      <c r="N66" s="289">
        <f>SUM(B66:M66)</f>
        <v>0</v>
      </c>
      <c r="O66" s="289">
        <f>N66/COLUMNS(B66:M66)</f>
        <v>0</v>
      </c>
    </row>
    <row r="67" spans="1:15">
      <c r="A67" s="288" t="s">
        <v>159</v>
      </c>
      <c r="B67" s="47"/>
      <c r="C67" s="47"/>
      <c r="D67" s="47"/>
      <c r="E67" s="47"/>
      <c r="F67" s="47"/>
      <c r="G67" s="47"/>
      <c r="H67" s="47"/>
      <c r="I67" s="47"/>
      <c r="J67" s="47"/>
      <c r="K67" s="47"/>
      <c r="L67" s="47"/>
      <c r="M67" s="47"/>
      <c r="N67" s="289">
        <f>SUM(B67:M67)</f>
        <v>0</v>
      </c>
      <c r="O67" s="289">
        <f>N67/COLUMNS(B67:M67)</f>
        <v>0</v>
      </c>
    </row>
    <row r="68" spans="1:15">
      <c r="A68" s="288" t="s">
        <v>160</v>
      </c>
      <c r="B68" s="48"/>
      <c r="C68" s="48"/>
      <c r="D68" s="48"/>
      <c r="E68" s="48"/>
      <c r="F68" s="48"/>
      <c r="G68" s="48"/>
      <c r="H68" s="48"/>
      <c r="I68" s="48"/>
      <c r="J68" s="48"/>
      <c r="K68" s="48"/>
      <c r="L68" s="48"/>
      <c r="M68" s="48"/>
      <c r="N68" s="289">
        <f>SUM(B68:M68)</f>
        <v>0</v>
      </c>
      <c r="O68" s="289">
        <f>N68/COLUMNS(B68:M68)</f>
        <v>0</v>
      </c>
    </row>
    <row r="69" spans="1:15">
      <c r="A69" s="294" t="str">
        <f>"Total "&amp;A64</f>
        <v>Total FOOD</v>
      </c>
      <c r="B69" s="295">
        <f>SUM(B64:B68)</f>
        <v>0</v>
      </c>
      <c r="C69" s="295">
        <f t="shared" ref="C69:M69" si="24">SUM(C64:C68)</f>
        <v>0</v>
      </c>
      <c r="D69" s="295">
        <f t="shared" si="24"/>
        <v>0</v>
      </c>
      <c r="E69" s="295">
        <f t="shared" si="24"/>
        <v>0</v>
      </c>
      <c r="F69" s="295">
        <f t="shared" si="24"/>
        <v>0</v>
      </c>
      <c r="G69" s="295">
        <f t="shared" si="24"/>
        <v>0</v>
      </c>
      <c r="H69" s="295">
        <f t="shared" si="24"/>
        <v>0</v>
      </c>
      <c r="I69" s="295">
        <f t="shared" si="24"/>
        <v>0</v>
      </c>
      <c r="J69" s="295">
        <f t="shared" si="24"/>
        <v>0</v>
      </c>
      <c r="K69" s="295">
        <f t="shared" si="24"/>
        <v>0</v>
      </c>
      <c r="L69" s="295">
        <f t="shared" si="24"/>
        <v>0</v>
      </c>
      <c r="M69" s="295">
        <f t="shared" si="24"/>
        <v>0</v>
      </c>
      <c r="N69" s="295">
        <f>SUM(B69:M69)</f>
        <v>0</v>
      </c>
      <c r="O69" s="295">
        <f>N69/COLUMNS(B69:M69)</f>
        <v>0</v>
      </c>
    </row>
    <row r="70" spans="1:15">
      <c r="A70" s="296" t="s">
        <v>131</v>
      </c>
      <c r="B70" s="297" t="str">
        <f t="shared" ref="B70:O70" si="25">IF(B$6&gt;0,B69/B$6," - ")</f>
        <v xml:space="preserve"> - </v>
      </c>
      <c r="C70" s="297" t="str">
        <f t="shared" si="25"/>
        <v xml:space="preserve"> - </v>
      </c>
      <c r="D70" s="297" t="str">
        <f t="shared" si="25"/>
        <v xml:space="preserve"> - </v>
      </c>
      <c r="E70" s="297" t="str">
        <f t="shared" si="25"/>
        <v xml:space="preserve"> - </v>
      </c>
      <c r="F70" s="297" t="str">
        <f t="shared" si="25"/>
        <v xml:space="preserve"> - </v>
      </c>
      <c r="G70" s="297" t="str">
        <f t="shared" si="25"/>
        <v xml:space="preserve"> - </v>
      </c>
      <c r="H70" s="297" t="str">
        <f t="shared" si="25"/>
        <v xml:space="preserve"> - </v>
      </c>
      <c r="I70" s="297" t="str">
        <f t="shared" si="25"/>
        <v xml:space="preserve"> - </v>
      </c>
      <c r="J70" s="297" t="str">
        <f t="shared" si="25"/>
        <v xml:space="preserve"> - </v>
      </c>
      <c r="K70" s="297" t="str">
        <f t="shared" si="25"/>
        <v xml:space="preserve"> - </v>
      </c>
      <c r="L70" s="297" t="str">
        <f t="shared" si="25"/>
        <v xml:space="preserve"> - </v>
      </c>
      <c r="M70" s="297" t="str">
        <f t="shared" si="25"/>
        <v xml:space="preserve"> - </v>
      </c>
      <c r="N70" s="297" t="str">
        <f t="shared" si="25"/>
        <v xml:space="preserve"> - </v>
      </c>
      <c r="O70" s="297" t="str">
        <f t="shared" si="25"/>
        <v xml:space="preserve"> - </v>
      </c>
    </row>
    <row r="71" spans="1:15" ht="17.25" thickBot="1">
      <c r="A71" s="292" t="s">
        <v>161</v>
      </c>
      <c r="B71" s="293"/>
      <c r="C71" s="293"/>
      <c r="D71" s="293"/>
      <c r="E71" s="293"/>
      <c r="F71" s="293"/>
      <c r="G71" s="293"/>
      <c r="H71" s="293"/>
      <c r="I71" s="293"/>
      <c r="J71" s="293"/>
      <c r="K71" s="293"/>
      <c r="L71" s="293"/>
      <c r="M71" s="293"/>
      <c r="N71" s="293"/>
      <c r="O71" s="293"/>
    </row>
    <row r="72" spans="1:15">
      <c r="A72" s="288" t="s">
        <v>162</v>
      </c>
      <c r="B72" s="47"/>
      <c r="C72" s="47"/>
      <c r="D72" s="47"/>
      <c r="E72" s="47"/>
      <c r="F72" s="47"/>
      <c r="G72" s="47"/>
      <c r="H72" s="47"/>
      <c r="I72" s="47"/>
      <c r="J72" s="47"/>
      <c r="K72" s="47"/>
      <c r="L72" s="47"/>
      <c r="M72" s="47"/>
      <c r="N72" s="289">
        <f t="shared" ref="N72:N79" si="26">SUM(B72:M72)</f>
        <v>0</v>
      </c>
      <c r="O72" s="289">
        <f t="shared" ref="O72:O79" si="27">N72/COLUMNS(B72:M72)</f>
        <v>0</v>
      </c>
    </row>
    <row r="73" spans="1:15">
      <c r="A73" s="288" t="s">
        <v>163</v>
      </c>
      <c r="B73" s="47"/>
      <c r="C73" s="47"/>
      <c r="D73" s="47"/>
      <c r="E73" s="47"/>
      <c r="F73" s="47"/>
      <c r="G73" s="47"/>
      <c r="H73" s="47"/>
      <c r="I73" s="47"/>
      <c r="J73" s="47"/>
      <c r="K73" s="47"/>
      <c r="L73" s="47"/>
      <c r="M73" s="47"/>
      <c r="N73" s="289">
        <f>SUM(B73:M73)</f>
        <v>0</v>
      </c>
      <c r="O73" s="289">
        <f>N73/COLUMNS(B73:M73)</f>
        <v>0</v>
      </c>
    </row>
    <row r="74" spans="1:15">
      <c r="A74" s="288" t="s">
        <v>164</v>
      </c>
      <c r="B74" s="47"/>
      <c r="C74" s="47"/>
      <c r="D74" s="47"/>
      <c r="E74" s="47"/>
      <c r="F74" s="47"/>
      <c r="G74" s="47"/>
      <c r="H74" s="47"/>
      <c r="I74" s="47"/>
      <c r="J74" s="47"/>
      <c r="K74" s="47"/>
      <c r="L74" s="47"/>
      <c r="M74" s="47"/>
      <c r="N74" s="289">
        <f t="shared" si="26"/>
        <v>0</v>
      </c>
      <c r="O74" s="289">
        <f t="shared" si="27"/>
        <v>0</v>
      </c>
    </row>
    <row r="75" spans="1:15">
      <c r="A75" s="288" t="s">
        <v>165</v>
      </c>
      <c r="B75" s="47"/>
      <c r="C75" s="47"/>
      <c r="D75" s="47"/>
      <c r="E75" s="47"/>
      <c r="F75" s="47"/>
      <c r="G75" s="47"/>
      <c r="H75" s="47"/>
      <c r="I75" s="47"/>
      <c r="J75" s="47"/>
      <c r="K75" s="47"/>
      <c r="L75" s="47"/>
      <c r="M75" s="47"/>
      <c r="N75" s="289">
        <f t="shared" si="26"/>
        <v>0</v>
      </c>
      <c r="O75" s="289">
        <f t="shared" si="27"/>
        <v>0</v>
      </c>
    </row>
    <row r="76" spans="1:15">
      <c r="A76" s="288" t="s">
        <v>166</v>
      </c>
      <c r="B76" s="47"/>
      <c r="C76" s="47"/>
      <c r="D76" s="47"/>
      <c r="E76" s="47"/>
      <c r="F76" s="47"/>
      <c r="G76" s="47"/>
      <c r="H76" s="47"/>
      <c r="I76" s="47"/>
      <c r="J76" s="47"/>
      <c r="K76" s="47"/>
      <c r="L76" s="47"/>
      <c r="M76" s="47"/>
      <c r="N76" s="289">
        <f t="shared" si="26"/>
        <v>0</v>
      </c>
      <c r="O76" s="289">
        <f t="shared" si="27"/>
        <v>0</v>
      </c>
    </row>
    <row r="77" spans="1:15">
      <c r="A77" s="288" t="s">
        <v>167</v>
      </c>
      <c r="B77" s="47"/>
      <c r="C77" s="47"/>
      <c r="D77" s="47"/>
      <c r="E77" s="47"/>
      <c r="F77" s="47"/>
      <c r="G77" s="47"/>
      <c r="H77" s="47"/>
      <c r="I77" s="47"/>
      <c r="J77" s="47"/>
      <c r="K77" s="47"/>
      <c r="L77" s="47"/>
      <c r="M77" s="47"/>
      <c r="N77" s="289">
        <f t="shared" si="26"/>
        <v>0</v>
      </c>
      <c r="O77" s="289">
        <f t="shared" si="27"/>
        <v>0</v>
      </c>
    </row>
    <row r="78" spans="1:15">
      <c r="A78" s="288" t="s">
        <v>168</v>
      </c>
      <c r="B78" s="48"/>
      <c r="C78" s="48"/>
      <c r="D78" s="48"/>
      <c r="E78" s="48"/>
      <c r="F78" s="48"/>
      <c r="G78" s="48"/>
      <c r="H78" s="48"/>
      <c r="I78" s="48"/>
      <c r="J78" s="48"/>
      <c r="K78" s="48"/>
      <c r="L78" s="48"/>
      <c r="M78" s="48"/>
      <c r="N78" s="289">
        <f t="shared" si="26"/>
        <v>0</v>
      </c>
      <c r="O78" s="289">
        <f t="shared" si="27"/>
        <v>0</v>
      </c>
    </row>
    <row r="79" spans="1:15">
      <c r="A79" s="294" t="str">
        <f>"Total "&amp;A71</f>
        <v>Total TRANSPORTATION</v>
      </c>
      <c r="B79" s="295">
        <f t="shared" ref="B79:M79" si="28">SUM(B72:B78)</f>
        <v>0</v>
      </c>
      <c r="C79" s="295">
        <f t="shared" si="28"/>
        <v>0</v>
      </c>
      <c r="D79" s="295">
        <f t="shared" si="28"/>
        <v>0</v>
      </c>
      <c r="E79" s="295">
        <f t="shared" si="28"/>
        <v>0</v>
      </c>
      <c r="F79" s="295">
        <f t="shared" si="28"/>
        <v>0</v>
      </c>
      <c r="G79" s="295">
        <f t="shared" si="28"/>
        <v>0</v>
      </c>
      <c r="H79" s="295">
        <f t="shared" si="28"/>
        <v>0</v>
      </c>
      <c r="I79" s="295">
        <f t="shared" si="28"/>
        <v>0</v>
      </c>
      <c r="J79" s="295">
        <f t="shared" si="28"/>
        <v>0</v>
      </c>
      <c r="K79" s="295">
        <f t="shared" si="28"/>
        <v>0</v>
      </c>
      <c r="L79" s="295">
        <f t="shared" si="28"/>
        <v>0</v>
      </c>
      <c r="M79" s="295">
        <f t="shared" si="28"/>
        <v>0</v>
      </c>
      <c r="N79" s="295">
        <f t="shared" si="26"/>
        <v>0</v>
      </c>
      <c r="O79" s="295">
        <f t="shared" si="27"/>
        <v>0</v>
      </c>
    </row>
    <row r="80" spans="1:15">
      <c r="A80" s="296" t="s">
        <v>131</v>
      </c>
      <c r="B80" s="297" t="str">
        <f t="shared" ref="B80:O80" si="29">IF(B$6&gt;0,B79/B$6," - ")</f>
        <v xml:space="preserve"> - </v>
      </c>
      <c r="C80" s="297" t="str">
        <f t="shared" si="29"/>
        <v xml:space="preserve"> - </v>
      </c>
      <c r="D80" s="297" t="str">
        <f t="shared" si="29"/>
        <v xml:space="preserve"> - </v>
      </c>
      <c r="E80" s="297" t="str">
        <f t="shared" si="29"/>
        <v xml:space="preserve"> - </v>
      </c>
      <c r="F80" s="297" t="str">
        <f t="shared" si="29"/>
        <v xml:space="preserve"> - </v>
      </c>
      <c r="G80" s="297" t="str">
        <f t="shared" si="29"/>
        <v xml:space="preserve"> - </v>
      </c>
      <c r="H80" s="297" t="str">
        <f t="shared" si="29"/>
        <v xml:space="preserve"> - </v>
      </c>
      <c r="I80" s="297" t="str">
        <f t="shared" si="29"/>
        <v xml:space="preserve"> - </v>
      </c>
      <c r="J80" s="297" t="str">
        <f t="shared" si="29"/>
        <v xml:space="preserve"> - </v>
      </c>
      <c r="K80" s="297" t="str">
        <f t="shared" si="29"/>
        <v xml:space="preserve"> - </v>
      </c>
      <c r="L80" s="297" t="str">
        <f t="shared" si="29"/>
        <v xml:space="preserve"> - </v>
      </c>
      <c r="M80" s="297" t="str">
        <f t="shared" si="29"/>
        <v xml:space="preserve"> - </v>
      </c>
      <c r="N80" s="297" t="str">
        <f t="shared" si="29"/>
        <v xml:space="preserve"> - </v>
      </c>
      <c r="O80" s="297" t="str">
        <f t="shared" si="29"/>
        <v xml:space="preserve"> - </v>
      </c>
    </row>
    <row r="81" spans="1:15" ht="17.25" thickBot="1">
      <c r="A81" s="292" t="s">
        <v>169</v>
      </c>
      <c r="B81" s="293"/>
      <c r="C81" s="293"/>
      <c r="D81" s="293"/>
      <c r="E81" s="293"/>
      <c r="F81" s="293"/>
      <c r="G81" s="293"/>
      <c r="H81" s="293"/>
      <c r="I81" s="293"/>
      <c r="J81" s="293"/>
      <c r="K81" s="293"/>
      <c r="L81" s="293"/>
      <c r="M81" s="293"/>
      <c r="N81" s="293"/>
      <c r="O81" s="293"/>
    </row>
    <row r="82" spans="1:15">
      <c r="A82" s="288" t="s">
        <v>170</v>
      </c>
      <c r="B82" s="47"/>
      <c r="C82" s="47"/>
      <c r="D82" s="47"/>
      <c r="E82" s="47"/>
      <c r="F82" s="47"/>
      <c r="G82" s="47"/>
      <c r="H82" s="47"/>
      <c r="I82" s="47"/>
      <c r="J82" s="47"/>
      <c r="K82" s="47"/>
      <c r="L82" s="47"/>
      <c r="M82" s="47"/>
      <c r="N82" s="289">
        <f>SUM(B82:M82)</f>
        <v>0</v>
      </c>
      <c r="O82" s="289">
        <f>N82/COLUMNS(B82:M82)</f>
        <v>0</v>
      </c>
    </row>
    <row r="83" spans="1:15">
      <c r="A83" s="288" t="s">
        <v>171</v>
      </c>
      <c r="B83" s="47"/>
      <c r="C83" s="47"/>
      <c r="D83" s="47"/>
      <c r="E83" s="47"/>
      <c r="F83" s="47"/>
      <c r="G83" s="47"/>
      <c r="H83" s="47"/>
      <c r="I83" s="47"/>
      <c r="J83" s="47"/>
      <c r="K83" s="47"/>
      <c r="L83" s="47"/>
      <c r="M83" s="47"/>
      <c r="N83" s="289">
        <f>SUM(B83:M83)</f>
        <v>0</v>
      </c>
      <c r="O83" s="289">
        <f>N83/COLUMNS(B83:M83)</f>
        <v>0</v>
      </c>
    </row>
    <row r="84" spans="1:15">
      <c r="A84" s="288" t="s">
        <v>172</v>
      </c>
      <c r="B84" s="47"/>
      <c r="C84" s="47"/>
      <c r="D84" s="47"/>
      <c r="E84" s="47"/>
      <c r="F84" s="47"/>
      <c r="G84" s="47"/>
      <c r="H84" s="47"/>
      <c r="I84" s="47"/>
      <c r="J84" s="47"/>
      <c r="K84" s="47"/>
      <c r="L84" s="47"/>
      <c r="M84" s="47"/>
      <c r="N84" s="289">
        <f t="shared" ref="N84:N90" si="30">SUM(B84:M84)</f>
        <v>0</v>
      </c>
      <c r="O84" s="289">
        <f t="shared" ref="O84:O90" si="31">N84/COLUMNS(B84:M84)</f>
        <v>0</v>
      </c>
    </row>
    <row r="85" spans="1:15">
      <c r="A85" s="288" t="s">
        <v>173</v>
      </c>
      <c r="B85" s="47"/>
      <c r="C85" s="47"/>
      <c r="D85" s="47"/>
      <c r="E85" s="47"/>
      <c r="F85" s="47"/>
      <c r="G85" s="47"/>
      <c r="H85" s="47"/>
      <c r="I85" s="47"/>
      <c r="J85" s="47"/>
      <c r="K85" s="47"/>
      <c r="L85" s="47"/>
      <c r="M85" s="47"/>
      <c r="N85" s="289">
        <f t="shared" si="30"/>
        <v>0</v>
      </c>
      <c r="O85" s="289">
        <f t="shared" si="31"/>
        <v>0</v>
      </c>
    </row>
    <row r="86" spans="1:15">
      <c r="A86" s="288" t="s">
        <v>174</v>
      </c>
      <c r="B86" s="47"/>
      <c r="C86" s="47"/>
      <c r="D86" s="47"/>
      <c r="E86" s="47"/>
      <c r="F86" s="47"/>
      <c r="G86" s="47"/>
      <c r="H86" s="47"/>
      <c r="I86" s="47"/>
      <c r="J86" s="47"/>
      <c r="K86" s="47"/>
      <c r="L86" s="47"/>
      <c r="M86" s="47"/>
      <c r="N86" s="289">
        <f t="shared" si="30"/>
        <v>0</v>
      </c>
      <c r="O86" s="289">
        <f t="shared" si="31"/>
        <v>0</v>
      </c>
    </row>
    <row r="87" spans="1:15">
      <c r="A87" s="288" t="s">
        <v>175</v>
      </c>
      <c r="B87" s="47"/>
      <c r="C87" s="47"/>
      <c r="D87" s="47"/>
      <c r="E87" s="47"/>
      <c r="F87" s="47"/>
      <c r="G87" s="47"/>
      <c r="H87" s="47"/>
      <c r="I87" s="47"/>
      <c r="J87" s="47"/>
      <c r="K87" s="47"/>
      <c r="L87" s="47"/>
      <c r="M87" s="47"/>
      <c r="N87" s="289">
        <f>SUM(B87:M87)</f>
        <v>0</v>
      </c>
      <c r="O87" s="289">
        <f>N87/COLUMNS(B87:M87)</f>
        <v>0</v>
      </c>
    </row>
    <row r="88" spans="1:15">
      <c r="A88" s="288" t="s">
        <v>176</v>
      </c>
      <c r="B88" s="47"/>
      <c r="C88" s="47"/>
      <c r="D88" s="47"/>
      <c r="E88" s="47"/>
      <c r="F88" s="47"/>
      <c r="G88" s="47"/>
      <c r="H88" s="47"/>
      <c r="I88" s="47"/>
      <c r="J88" s="47"/>
      <c r="K88" s="47"/>
      <c r="L88" s="47"/>
      <c r="M88" s="47"/>
      <c r="N88" s="289">
        <f t="shared" si="30"/>
        <v>0</v>
      </c>
      <c r="O88" s="289">
        <f t="shared" si="31"/>
        <v>0</v>
      </c>
    </row>
    <row r="89" spans="1:15">
      <c r="A89" s="288" t="s">
        <v>177</v>
      </c>
      <c r="B89" s="48"/>
      <c r="C89" s="48"/>
      <c r="D89" s="48"/>
      <c r="E89" s="48"/>
      <c r="F89" s="48"/>
      <c r="G89" s="48"/>
      <c r="H89" s="48"/>
      <c r="I89" s="48"/>
      <c r="J89" s="48"/>
      <c r="K89" s="48"/>
      <c r="L89" s="48"/>
      <c r="M89" s="48"/>
      <c r="N89" s="289">
        <f t="shared" si="30"/>
        <v>0</v>
      </c>
      <c r="O89" s="289">
        <f t="shared" si="31"/>
        <v>0</v>
      </c>
    </row>
    <row r="90" spans="1:15">
      <c r="A90" s="294" t="str">
        <f>"Total "&amp;A81</f>
        <v>Total HEALTH</v>
      </c>
      <c r="B90" s="295">
        <f>SUM(B81:B89)</f>
        <v>0</v>
      </c>
      <c r="C90" s="295">
        <f t="shared" ref="C90:M90" si="32">SUM(C81:C89)</f>
        <v>0</v>
      </c>
      <c r="D90" s="295">
        <f t="shared" si="32"/>
        <v>0</v>
      </c>
      <c r="E90" s="295">
        <f t="shared" si="32"/>
        <v>0</v>
      </c>
      <c r="F90" s="295">
        <f t="shared" si="32"/>
        <v>0</v>
      </c>
      <c r="G90" s="295">
        <f t="shared" si="32"/>
        <v>0</v>
      </c>
      <c r="H90" s="295">
        <f t="shared" si="32"/>
        <v>0</v>
      </c>
      <c r="I90" s="295">
        <f t="shared" si="32"/>
        <v>0</v>
      </c>
      <c r="J90" s="295">
        <f t="shared" si="32"/>
        <v>0</v>
      </c>
      <c r="K90" s="295">
        <f t="shared" si="32"/>
        <v>0</v>
      </c>
      <c r="L90" s="295">
        <f t="shared" si="32"/>
        <v>0</v>
      </c>
      <c r="M90" s="295">
        <f t="shared" si="32"/>
        <v>0</v>
      </c>
      <c r="N90" s="295">
        <f t="shared" si="30"/>
        <v>0</v>
      </c>
      <c r="O90" s="295">
        <f t="shared" si="31"/>
        <v>0</v>
      </c>
    </row>
    <row r="91" spans="1:15">
      <c r="A91" s="296" t="s">
        <v>131</v>
      </c>
      <c r="B91" s="297" t="str">
        <f t="shared" ref="B91:O91" si="33">IF(B$6&gt;0,B90/B$6," - ")</f>
        <v xml:space="preserve"> - </v>
      </c>
      <c r="C91" s="297" t="str">
        <f t="shared" si="33"/>
        <v xml:space="preserve"> - </v>
      </c>
      <c r="D91" s="297" t="str">
        <f t="shared" si="33"/>
        <v xml:space="preserve"> - </v>
      </c>
      <c r="E91" s="297" t="str">
        <f t="shared" si="33"/>
        <v xml:space="preserve"> - </v>
      </c>
      <c r="F91" s="297" t="str">
        <f t="shared" si="33"/>
        <v xml:space="preserve"> - </v>
      </c>
      <c r="G91" s="297" t="str">
        <f t="shared" si="33"/>
        <v xml:space="preserve"> - </v>
      </c>
      <c r="H91" s="297" t="str">
        <f t="shared" si="33"/>
        <v xml:space="preserve"> - </v>
      </c>
      <c r="I91" s="297" t="str">
        <f t="shared" si="33"/>
        <v xml:space="preserve"> - </v>
      </c>
      <c r="J91" s="297" t="str">
        <f t="shared" si="33"/>
        <v xml:space="preserve"> - </v>
      </c>
      <c r="K91" s="297" t="str">
        <f t="shared" si="33"/>
        <v xml:space="preserve"> - </v>
      </c>
      <c r="L91" s="297" t="str">
        <f t="shared" si="33"/>
        <v xml:space="preserve"> - </v>
      </c>
      <c r="M91" s="297" t="str">
        <f t="shared" si="33"/>
        <v xml:space="preserve"> - </v>
      </c>
      <c r="N91" s="297" t="str">
        <f t="shared" si="33"/>
        <v xml:space="preserve"> - </v>
      </c>
      <c r="O91" s="297" t="str">
        <f t="shared" si="33"/>
        <v xml:space="preserve"> - </v>
      </c>
    </row>
    <row r="92" spans="1:15" ht="17.25" thickBot="1">
      <c r="A92" s="292" t="s">
        <v>178</v>
      </c>
      <c r="B92" s="293"/>
      <c r="C92" s="293"/>
      <c r="D92" s="293"/>
      <c r="E92" s="293"/>
      <c r="F92" s="293"/>
      <c r="G92" s="293"/>
      <c r="H92" s="293"/>
      <c r="I92" s="293"/>
      <c r="J92" s="293"/>
      <c r="K92" s="293"/>
      <c r="L92" s="293"/>
      <c r="M92" s="293"/>
      <c r="N92" s="293"/>
      <c r="O92" s="293"/>
    </row>
    <row r="93" spans="1:15">
      <c r="A93" s="288" t="s">
        <v>179</v>
      </c>
      <c r="B93" s="47"/>
      <c r="C93" s="47"/>
      <c r="D93" s="47"/>
      <c r="E93" s="47"/>
      <c r="F93" s="47"/>
      <c r="G93" s="47"/>
      <c r="H93" s="47"/>
      <c r="I93" s="47"/>
      <c r="J93" s="47"/>
      <c r="K93" s="47"/>
      <c r="L93" s="47"/>
      <c r="M93" s="47"/>
      <c r="N93" s="289">
        <f>SUM(B93:M93)</f>
        <v>0</v>
      </c>
      <c r="O93" s="289">
        <f>N93/COLUMNS(B93:M93)</f>
        <v>0</v>
      </c>
    </row>
    <row r="94" spans="1:15">
      <c r="A94" s="288" t="s">
        <v>180</v>
      </c>
      <c r="B94" s="47"/>
      <c r="C94" s="47"/>
      <c r="D94" s="47"/>
      <c r="E94" s="47"/>
      <c r="F94" s="47"/>
      <c r="G94" s="47"/>
      <c r="H94" s="47"/>
      <c r="I94" s="47"/>
      <c r="J94" s="47"/>
      <c r="K94" s="47"/>
      <c r="L94" s="47"/>
      <c r="M94" s="47"/>
      <c r="N94" s="289">
        <f>SUM(B94:M94)</f>
        <v>0</v>
      </c>
      <c r="O94" s="289">
        <f>N94/COLUMNS(B94:M94)</f>
        <v>0</v>
      </c>
    </row>
    <row r="95" spans="1:15">
      <c r="A95" s="288" t="s">
        <v>181</v>
      </c>
      <c r="B95" s="47"/>
      <c r="C95" s="47"/>
      <c r="D95" s="47"/>
      <c r="E95" s="47"/>
      <c r="F95" s="47"/>
      <c r="G95" s="47"/>
      <c r="H95" s="47"/>
      <c r="I95" s="47"/>
      <c r="J95" s="47"/>
      <c r="K95" s="47"/>
      <c r="L95" s="47"/>
      <c r="M95" s="47"/>
      <c r="N95" s="289">
        <f t="shared" ref="N95:N100" si="34">SUM(B95:M95)</f>
        <v>0</v>
      </c>
      <c r="O95" s="289">
        <f t="shared" ref="O95:O100" si="35">N95/COLUMNS(B95:M95)</f>
        <v>0</v>
      </c>
    </row>
    <row r="96" spans="1:15">
      <c r="A96" s="288" t="s">
        <v>182</v>
      </c>
      <c r="B96" s="47"/>
      <c r="C96" s="47"/>
      <c r="D96" s="47"/>
      <c r="E96" s="47"/>
      <c r="F96" s="47"/>
      <c r="G96" s="47"/>
      <c r="H96" s="47"/>
      <c r="I96" s="47"/>
      <c r="J96" s="47"/>
      <c r="K96" s="47"/>
      <c r="L96" s="47"/>
      <c r="M96" s="47"/>
      <c r="N96" s="289">
        <f t="shared" si="34"/>
        <v>0</v>
      </c>
      <c r="O96" s="289">
        <f t="shared" si="35"/>
        <v>0</v>
      </c>
    </row>
    <row r="97" spans="1:15">
      <c r="A97" s="288" t="s">
        <v>183</v>
      </c>
      <c r="B97" s="47"/>
      <c r="C97" s="47"/>
      <c r="D97" s="47"/>
      <c r="E97" s="47"/>
      <c r="F97" s="47"/>
      <c r="G97" s="47"/>
      <c r="H97" s="47"/>
      <c r="I97" s="47"/>
      <c r="J97" s="47"/>
      <c r="K97" s="47"/>
      <c r="L97" s="47"/>
      <c r="M97" s="47"/>
      <c r="N97" s="289">
        <f>SUM(B97:M97)</f>
        <v>0</v>
      </c>
      <c r="O97" s="289">
        <f>N97/COLUMNS(B97:M97)</f>
        <v>0</v>
      </c>
    </row>
    <row r="98" spans="1:15">
      <c r="A98" s="288" t="s">
        <v>184</v>
      </c>
      <c r="B98" s="47"/>
      <c r="C98" s="47"/>
      <c r="D98" s="47"/>
      <c r="E98" s="47"/>
      <c r="F98" s="47"/>
      <c r="G98" s="47"/>
      <c r="H98" s="47"/>
      <c r="I98" s="47"/>
      <c r="J98" s="47"/>
      <c r="K98" s="47"/>
      <c r="L98" s="47"/>
      <c r="M98" s="47"/>
      <c r="N98" s="289">
        <f t="shared" si="34"/>
        <v>0</v>
      </c>
      <c r="O98" s="289">
        <f t="shared" si="35"/>
        <v>0</v>
      </c>
    </row>
    <row r="99" spans="1:15">
      <c r="A99" s="288" t="s">
        <v>185</v>
      </c>
      <c r="B99" s="48"/>
      <c r="C99" s="48"/>
      <c r="D99" s="48"/>
      <c r="E99" s="48"/>
      <c r="F99" s="48"/>
      <c r="G99" s="48"/>
      <c r="H99" s="48"/>
      <c r="I99" s="48"/>
      <c r="J99" s="48"/>
      <c r="K99" s="48"/>
      <c r="L99" s="48"/>
      <c r="M99" s="48"/>
      <c r="N99" s="289">
        <f t="shared" si="34"/>
        <v>0</v>
      </c>
      <c r="O99" s="289">
        <f t="shared" si="35"/>
        <v>0</v>
      </c>
    </row>
    <row r="100" spans="1:15">
      <c r="A100" s="294" t="str">
        <f>"Total "&amp;A92</f>
        <v>Total DAILY LIVING</v>
      </c>
      <c r="B100" s="295">
        <f t="shared" ref="B100:M100" si="36">SUM(B92:B99)</f>
        <v>0</v>
      </c>
      <c r="C100" s="295">
        <f t="shared" si="36"/>
        <v>0</v>
      </c>
      <c r="D100" s="295">
        <f t="shared" si="36"/>
        <v>0</v>
      </c>
      <c r="E100" s="295">
        <f t="shared" si="36"/>
        <v>0</v>
      </c>
      <c r="F100" s="295">
        <f t="shared" si="36"/>
        <v>0</v>
      </c>
      <c r="G100" s="295">
        <f t="shared" si="36"/>
        <v>0</v>
      </c>
      <c r="H100" s="295">
        <f t="shared" si="36"/>
        <v>0</v>
      </c>
      <c r="I100" s="295">
        <f t="shared" si="36"/>
        <v>0</v>
      </c>
      <c r="J100" s="295">
        <f t="shared" si="36"/>
        <v>0</v>
      </c>
      <c r="K100" s="295">
        <f t="shared" si="36"/>
        <v>0</v>
      </c>
      <c r="L100" s="295">
        <f t="shared" si="36"/>
        <v>0</v>
      </c>
      <c r="M100" s="295">
        <f t="shared" si="36"/>
        <v>0</v>
      </c>
      <c r="N100" s="295">
        <f t="shared" si="34"/>
        <v>0</v>
      </c>
      <c r="O100" s="295">
        <f t="shared" si="35"/>
        <v>0</v>
      </c>
    </row>
    <row r="101" spans="1:15">
      <c r="A101" s="296" t="s">
        <v>131</v>
      </c>
      <c r="B101" s="297" t="str">
        <f t="shared" ref="B101:O101" si="37">IF(B$6&gt;0,B100/B$6," - ")</f>
        <v xml:space="preserve"> - </v>
      </c>
      <c r="C101" s="297" t="str">
        <f t="shared" si="37"/>
        <v xml:space="preserve"> - </v>
      </c>
      <c r="D101" s="297" t="str">
        <f t="shared" si="37"/>
        <v xml:space="preserve"> - </v>
      </c>
      <c r="E101" s="297" t="str">
        <f t="shared" si="37"/>
        <v xml:space="preserve"> - </v>
      </c>
      <c r="F101" s="297" t="str">
        <f t="shared" si="37"/>
        <v xml:space="preserve"> - </v>
      </c>
      <c r="G101" s="297" t="str">
        <f t="shared" si="37"/>
        <v xml:space="preserve"> - </v>
      </c>
      <c r="H101" s="297" t="str">
        <f t="shared" si="37"/>
        <v xml:space="preserve"> - </v>
      </c>
      <c r="I101" s="297" t="str">
        <f t="shared" si="37"/>
        <v xml:space="preserve"> - </v>
      </c>
      <c r="J101" s="297" t="str">
        <f t="shared" si="37"/>
        <v xml:space="preserve"> - </v>
      </c>
      <c r="K101" s="297" t="str">
        <f t="shared" si="37"/>
        <v xml:space="preserve"> - </v>
      </c>
      <c r="L101" s="297" t="str">
        <f t="shared" si="37"/>
        <v xml:space="preserve"> - </v>
      </c>
      <c r="M101" s="297" t="str">
        <f t="shared" si="37"/>
        <v xml:space="preserve"> - </v>
      </c>
      <c r="N101" s="297" t="str">
        <f t="shared" si="37"/>
        <v xml:space="preserve"> - </v>
      </c>
      <c r="O101" s="297" t="str">
        <f t="shared" si="37"/>
        <v xml:space="preserve"> - </v>
      </c>
    </row>
    <row r="102" spans="1:15" ht="17.25" thickBot="1">
      <c r="A102" s="292" t="s">
        <v>186</v>
      </c>
      <c r="B102" s="293"/>
      <c r="C102" s="293"/>
      <c r="D102" s="293"/>
      <c r="E102" s="293"/>
      <c r="F102" s="293"/>
      <c r="G102" s="293"/>
      <c r="H102" s="293"/>
      <c r="I102" s="293"/>
      <c r="J102" s="293"/>
      <c r="K102" s="293"/>
      <c r="L102" s="293"/>
      <c r="M102" s="293"/>
      <c r="N102" s="293"/>
      <c r="O102" s="293"/>
    </row>
    <row r="103" spans="1:15">
      <c r="A103" s="288" t="s">
        <v>187</v>
      </c>
      <c r="B103" s="47"/>
      <c r="C103" s="47"/>
      <c r="D103" s="47"/>
      <c r="E103" s="47"/>
      <c r="F103" s="47"/>
      <c r="G103" s="47"/>
      <c r="H103" s="47"/>
      <c r="I103" s="47"/>
      <c r="J103" s="47"/>
      <c r="K103" s="47"/>
      <c r="L103" s="47"/>
      <c r="M103" s="47"/>
      <c r="N103" s="289">
        <f>SUM(B103:M103)</f>
        <v>0</v>
      </c>
      <c r="O103" s="289">
        <f>N103/COLUMNS(B103:M103)</f>
        <v>0</v>
      </c>
    </row>
    <row r="104" spans="1:15">
      <c r="A104" s="288" t="s">
        <v>188</v>
      </c>
      <c r="B104" s="47"/>
      <c r="C104" s="47"/>
      <c r="D104" s="47"/>
      <c r="E104" s="47"/>
      <c r="F104" s="47"/>
      <c r="G104" s="47"/>
      <c r="H104" s="47"/>
      <c r="I104" s="47"/>
      <c r="J104" s="47"/>
      <c r="K104" s="47"/>
      <c r="L104" s="47"/>
      <c r="M104" s="47"/>
      <c r="N104" s="289">
        <f t="shared" ref="N104:N112" si="38">SUM(B104:M104)</f>
        <v>0</v>
      </c>
      <c r="O104" s="289">
        <f t="shared" ref="O104:O112" si="39">N104/COLUMNS(B104:M104)</f>
        <v>0</v>
      </c>
    </row>
    <row r="105" spans="1:15">
      <c r="A105" s="288" t="s">
        <v>189</v>
      </c>
      <c r="B105" s="47"/>
      <c r="C105" s="47"/>
      <c r="D105" s="47"/>
      <c r="E105" s="47"/>
      <c r="F105" s="47"/>
      <c r="G105" s="47"/>
      <c r="H105" s="47"/>
      <c r="I105" s="47"/>
      <c r="J105" s="47"/>
      <c r="K105" s="47"/>
      <c r="L105" s="47"/>
      <c r="M105" s="47"/>
      <c r="N105" s="289">
        <f>SUM(B105:M105)</f>
        <v>0</v>
      </c>
      <c r="O105" s="289">
        <f>N105/COLUMNS(B105:M105)</f>
        <v>0</v>
      </c>
    </row>
    <row r="106" spans="1:15">
      <c r="A106" s="288" t="s">
        <v>190</v>
      </c>
      <c r="B106" s="47"/>
      <c r="C106" s="47"/>
      <c r="D106" s="47"/>
      <c r="E106" s="47"/>
      <c r="F106" s="47"/>
      <c r="G106" s="47"/>
      <c r="H106" s="47"/>
      <c r="I106" s="47"/>
      <c r="J106" s="47"/>
      <c r="K106" s="47"/>
      <c r="L106" s="47"/>
      <c r="M106" s="47"/>
      <c r="N106" s="289">
        <f t="shared" si="38"/>
        <v>0</v>
      </c>
      <c r="O106" s="289">
        <f t="shared" si="39"/>
        <v>0</v>
      </c>
    </row>
    <row r="107" spans="1:15">
      <c r="A107" s="288" t="s">
        <v>191</v>
      </c>
      <c r="B107" s="47"/>
      <c r="C107" s="47"/>
      <c r="D107" s="47"/>
      <c r="E107" s="47"/>
      <c r="F107" s="47"/>
      <c r="G107" s="47"/>
      <c r="H107" s="47"/>
      <c r="I107" s="47"/>
      <c r="J107" s="47"/>
      <c r="K107" s="47"/>
      <c r="L107" s="47"/>
      <c r="M107" s="47"/>
      <c r="N107" s="289">
        <f t="shared" si="38"/>
        <v>0</v>
      </c>
      <c r="O107" s="289">
        <f t="shared" si="39"/>
        <v>0</v>
      </c>
    </row>
    <row r="108" spans="1:15">
      <c r="A108" s="288" t="s">
        <v>192</v>
      </c>
      <c r="B108" s="47"/>
      <c r="C108" s="47"/>
      <c r="D108" s="47"/>
      <c r="E108" s="47"/>
      <c r="F108" s="47"/>
      <c r="G108" s="47"/>
      <c r="H108" s="47"/>
      <c r="I108" s="47"/>
      <c r="J108" s="47"/>
      <c r="K108" s="47"/>
      <c r="L108" s="47"/>
      <c r="M108" s="47"/>
      <c r="N108" s="289">
        <f t="shared" si="38"/>
        <v>0</v>
      </c>
      <c r="O108" s="289">
        <f t="shared" si="39"/>
        <v>0</v>
      </c>
    </row>
    <row r="109" spans="1:15">
      <c r="A109" s="288" t="s">
        <v>193</v>
      </c>
      <c r="B109" s="47"/>
      <c r="C109" s="47"/>
      <c r="D109" s="47"/>
      <c r="E109" s="47"/>
      <c r="F109" s="47"/>
      <c r="G109" s="47"/>
      <c r="H109" s="47"/>
      <c r="I109" s="47"/>
      <c r="J109" s="47"/>
      <c r="K109" s="47"/>
      <c r="L109" s="47"/>
      <c r="M109" s="47"/>
      <c r="N109" s="289">
        <f t="shared" si="38"/>
        <v>0</v>
      </c>
      <c r="O109" s="289">
        <f t="shared" si="39"/>
        <v>0</v>
      </c>
    </row>
    <row r="110" spans="1:15">
      <c r="A110" s="288" t="s">
        <v>194</v>
      </c>
      <c r="B110" s="47"/>
      <c r="C110" s="47"/>
      <c r="D110" s="47"/>
      <c r="E110" s="47"/>
      <c r="F110" s="47"/>
      <c r="G110" s="47"/>
      <c r="H110" s="47"/>
      <c r="I110" s="47"/>
      <c r="J110" s="47"/>
      <c r="K110" s="47"/>
      <c r="L110" s="47"/>
      <c r="M110" s="47"/>
      <c r="N110" s="289">
        <f t="shared" si="38"/>
        <v>0</v>
      </c>
      <c r="O110" s="289">
        <f t="shared" si="39"/>
        <v>0</v>
      </c>
    </row>
    <row r="111" spans="1:15">
      <c r="A111" s="288" t="s">
        <v>195</v>
      </c>
      <c r="B111" s="48"/>
      <c r="C111" s="48"/>
      <c r="D111" s="48"/>
      <c r="E111" s="48"/>
      <c r="F111" s="48"/>
      <c r="G111" s="48"/>
      <c r="H111" s="48"/>
      <c r="I111" s="48"/>
      <c r="J111" s="48"/>
      <c r="K111" s="48"/>
      <c r="L111" s="48"/>
      <c r="M111" s="48"/>
      <c r="N111" s="289">
        <f t="shared" si="38"/>
        <v>0</v>
      </c>
      <c r="O111" s="289">
        <f t="shared" si="39"/>
        <v>0</v>
      </c>
    </row>
    <row r="112" spans="1:15">
      <c r="A112" s="294" t="str">
        <f>"Total "&amp;A102</f>
        <v>Total CHILDREN</v>
      </c>
      <c r="B112" s="295">
        <f>SUM(B102:B111)</f>
        <v>0</v>
      </c>
      <c r="C112" s="295">
        <f t="shared" ref="C112:M112" si="40">SUM(C102:C111)</f>
        <v>0</v>
      </c>
      <c r="D112" s="295">
        <f t="shared" si="40"/>
        <v>0</v>
      </c>
      <c r="E112" s="295">
        <f t="shared" si="40"/>
        <v>0</v>
      </c>
      <c r="F112" s="295">
        <f t="shared" si="40"/>
        <v>0</v>
      </c>
      <c r="G112" s="295">
        <f t="shared" si="40"/>
        <v>0</v>
      </c>
      <c r="H112" s="295">
        <f t="shared" si="40"/>
        <v>0</v>
      </c>
      <c r="I112" s="295">
        <f t="shared" si="40"/>
        <v>0</v>
      </c>
      <c r="J112" s="295">
        <f t="shared" si="40"/>
        <v>0</v>
      </c>
      <c r="K112" s="295">
        <f t="shared" si="40"/>
        <v>0</v>
      </c>
      <c r="L112" s="295">
        <f t="shared" si="40"/>
        <v>0</v>
      </c>
      <c r="M112" s="295">
        <f t="shared" si="40"/>
        <v>0</v>
      </c>
      <c r="N112" s="295">
        <f t="shared" si="38"/>
        <v>0</v>
      </c>
      <c r="O112" s="295">
        <f t="shared" si="39"/>
        <v>0</v>
      </c>
    </row>
    <row r="113" spans="1:15">
      <c r="A113" s="296" t="s">
        <v>131</v>
      </c>
      <c r="B113" s="297" t="str">
        <f t="shared" ref="B113:O113" si="41">IF(B$6&gt;0,B112/B$6," - ")</f>
        <v xml:space="preserve"> - </v>
      </c>
      <c r="C113" s="297" t="str">
        <f t="shared" si="41"/>
        <v xml:space="preserve"> - </v>
      </c>
      <c r="D113" s="297" t="str">
        <f t="shared" si="41"/>
        <v xml:space="preserve"> - </v>
      </c>
      <c r="E113" s="297" t="str">
        <f t="shared" si="41"/>
        <v xml:space="preserve"> - </v>
      </c>
      <c r="F113" s="297" t="str">
        <f t="shared" si="41"/>
        <v xml:space="preserve"> - </v>
      </c>
      <c r="G113" s="297" t="str">
        <f t="shared" si="41"/>
        <v xml:space="preserve"> - </v>
      </c>
      <c r="H113" s="297" t="str">
        <f t="shared" si="41"/>
        <v xml:space="preserve"> - </v>
      </c>
      <c r="I113" s="297" t="str">
        <f t="shared" si="41"/>
        <v xml:space="preserve"> - </v>
      </c>
      <c r="J113" s="297" t="str">
        <f t="shared" si="41"/>
        <v xml:space="preserve"> - </v>
      </c>
      <c r="K113" s="297" t="str">
        <f t="shared" si="41"/>
        <v xml:space="preserve"> - </v>
      </c>
      <c r="L113" s="297" t="str">
        <f t="shared" si="41"/>
        <v xml:space="preserve"> - </v>
      </c>
      <c r="M113" s="297" t="str">
        <f t="shared" si="41"/>
        <v xml:space="preserve"> - </v>
      </c>
      <c r="N113" s="297" t="str">
        <f t="shared" si="41"/>
        <v xml:space="preserve"> - </v>
      </c>
      <c r="O113" s="297" t="str">
        <f t="shared" si="41"/>
        <v xml:space="preserve"> - </v>
      </c>
    </row>
    <row r="114" spans="1:15" ht="17.25" thickBot="1">
      <c r="A114" s="292" t="s">
        <v>196</v>
      </c>
      <c r="B114" s="293"/>
      <c r="C114" s="293"/>
      <c r="D114" s="293"/>
      <c r="E114" s="293"/>
      <c r="F114" s="293"/>
      <c r="G114" s="293"/>
      <c r="H114" s="293"/>
      <c r="I114" s="293"/>
      <c r="J114" s="293"/>
      <c r="K114" s="293"/>
      <c r="L114" s="293"/>
      <c r="M114" s="293"/>
      <c r="N114" s="293"/>
      <c r="O114" s="293"/>
    </row>
    <row r="115" spans="1:15">
      <c r="A115" s="288" t="s">
        <v>197</v>
      </c>
      <c r="B115" s="47"/>
      <c r="C115" s="47"/>
      <c r="D115" s="47"/>
      <c r="E115" s="47"/>
      <c r="F115" s="47"/>
      <c r="G115" s="47"/>
      <c r="H115" s="47"/>
      <c r="I115" s="47"/>
      <c r="J115" s="47"/>
      <c r="K115" s="47"/>
      <c r="L115" s="47"/>
      <c r="M115" s="47"/>
      <c r="N115" s="289">
        <f t="shared" ref="N115:N125" si="42">SUM(B115:M115)</f>
        <v>0</v>
      </c>
      <c r="O115" s="289">
        <f t="shared" ref="O115:O125" si="43">N115/COLUMNS(B115:M115)</f>
        <v>0</v>
      </c>
    </row>
    <row r="116" spans="1:15">
      <c r="A116" s="288" t="s">
        <v>198</v>
      </c>
      <c r="B116" s="47"/>
      <c r="C116" s="47"/>
      <c r="D116" s="47"/>
      <c r="E116" s="47"/>
      <c r="F116" s="47"/>
      <c r="G116" s="47"/>
      <c r="H116" s="47"/>
      <c r="I116" s="47"/>
      <c r="J116" s="47"/>
      <c r="K116" s="47"/>
      <c r="L116" s="47"/>
      <c r="M116" s="47"/>
      <c r="N116" s="289">
        <f t="shared" si="42"/>
        <v>0</v>
      </c>
      <c r="O116" s="289">
        <f t="shared" si="43"/>
        <v>0</v>
      </c>
    </row>
    <row r="117" spans="1:15">
      <c r="A117" s="288" t="s">
        <v>199</v>
      </c>
      <c r="B117" s="47"/>
      <c r="C117" s="47"/>
      <c r="D117" s="47"/>
      <c r="E117" s="47"/>
      <c r="F117" s="47"/>
      <c r="G117" s="47"/>
      <c r="H117" s="47"/>
      <c r="I117" s="47"/>
      <c r="J117" s="47"/>
      <c r="K117" s="47"/>
      <c r="L117" s="47"/>
      <c r="M117" s="47"/>
      <c r="N117" s="289">
        <f t="shared" si="42"/>
        <v>0</v>
      </c>
      <c r="O117" s="289">
        <f t="shared" si="43"/>
        <v>0</v>
      </c>
    </row>
    <row r="118" spans="1:15">
      <c r="A118" s="288" t="s">
        <v>200</v>
      </c>
      <c r="B118" s="47"/>
      <c r="C118" s="47"/>
      <c r="D118" s="47"/>
      <c r="E118" s="47"/>
      <c r="F118" s="47"/>
      <c r="G118" s="47"/>
      <c r="H118" s="47"/>
      <c r="I118" s="47"/>
      <c r="J118" s="47"/>
      <c r="K118" s="47"/>
      <c r="L118" s="47"/>
      <c r="M118" s="47"/>
      <c r="N118" s="289">
        <f t="shared" si="42"/>
        <v>0</v>
      </c>
      <c r="O118" s="289">
        <f t="shared" si="43"/>
        <v>0</v>
      </c>
    </row>
    <row r="119" spans="1:15">
      <c r="A119" s="288" t="s">
        <v>201</v>
      </c>
      <c r="B119" s="47"/>
      <c r="C119" s="47"/>
      <c r="D119" s="47"/>
      <c r="E119" s="47"/>
      <c r="F119" s="47"/>
      <c r="G119" s="47"/>
      <c r="H119" s="47"/>
      <c r="I119" s="47"/>
      <c r="J119" s="47"/>
      <c r="K119" s="47"/>
      <c r="L119" s="47"/>
      <c r="M119" s="47"/>
      <c r="N119" s="289">
        <f t="shared" si="42"/>
        <v>0</v>
      </c>
      <c r="O119" s="289">
        <f t="shared" si="43"/>
        <v>0</v>
      </c>
    </row>
    <row r="120" spans="1:15">
      <c r="A120" s="288" t="s">
        <v>202</v>
      </c>
      <c r="B120" s="47"/>
      <c r="C120" s="47"/>
      <c r="D120" s="47"/>
      <c r="E120" s="47"/>
      <c r="F120" s="47"/>
      <c r="G120" s="47"/>
      <c r="H120" s="47"/>
      <c r="I120" s="47"/>
      <c r="J120" s="47"/>
      <c r="K120" s="47"/>
      <c r="L120" s="47"/>
      <c r="M120" s="47"/>
      <c r="N120" s="289">
        <f t="shared" si="42"/>
        <v>0</v>
      </c>
      <c r="O120" s="289">
        <f t="shared" si="43"/>
        <v>0</v>
      </c>
    </row>
    <row r="121" spans="1:15">
      <c r="A121" s="288" t="s">
        <v>203</v>
      </c>
      <c r="B121" s="47"/>
      <c r="C121" s="47"/>
      <c r="D121" s="47"/>
      <c r="E121" s="47"/>
      <c r="F121" s="47"/>
      <c r="G121" s="47"/>
      <c r="H121" s="47"/>
      <c r="I121" s="47"/>
      <c r="J121" s="47"/>
      <c r="K121" s="47"/>
      <c r="L121" s="47"/>
      <c r="M121" s="47"/>
      <c r="N121" s="289">
        <f t="shared" si="42"/>
        <v>0</v>
      </c>
      <c r="O121" s="289">
        <f t="shared" si="43"/>
        <v>0</v>
      </c>
    </row>
    <row r="122" spans="1:15">
      <c r="A122" s="288" t="s">
        <v>204</v>
      </c>
      <c r="B122" s="47"/>
      <c r="C122" s="47"/>
      <c r="D122" s="47"/>
      <c r="E122" s="47"/>
      <c r="F122" s="47"/>
      <c r="G122" s="47"/>
      <c r="H122" s="47"/>
      <c r="I122" s="47"/>
      <c r="J122" s="47"/>
      <c r="K122" s="47"/>
      <c r="L122" s="47"/>
      <c r="M122" s="47"/>
      <c r="N122" s="289">
        <f t="shared" si="42"/>
        <v>0</v>
      </c>
      <c r="O122" s="289">
        <f t="shared" si="43"/>
        <v>0</v>
      </c>
    </row>
    <row r="123" spans="1:15">
      <c r="A123" s="288" t="s">
        <v>205</v>
      </c>
      <c r="B123" s="47"/>
      <c r="C123" s="47"/>
      <c r="D123" s="47"/>
      <c r="E123" s="47"/>
      <c r="F123" s="47"/>
      <c r="G123" s="47"/>
      <c r="H123" s="47"/>
      <c r="I123" s="47"/>
      <c r="J123" s="47"/>
      <c r="K123" s="47"/>
      <c r="L123" s="47"/>
      <c r="M123" s="47"/>
      <c r="N123" s="289">
        <f t="shared" si="42"/>
        <v>0</v>
      </c>
      <c r="O123" s="289">
        <f t="shared" si="43"/>
        <v>0</v>
      </c>
    </row>
    <row r="124" spans="1:15">
      <c r="A124" s="288" t="s">
        <v>206</v>
      </c>
      <c r="B124" s="48"/>
      <c r="C124" s="48"/>
      <c r="D124" s="48"/>
      <c r="E124" s="48"/>
      <c r="F124" s="48"/>
      <c r="G124" s="48"/>
      <c r="H124" s="48"/>
      <c r="I124" s="48"/>
      <c r="J124" s="48"/>
      <c r="K124" s="48"/>
      <c r="L124" s="48"/>
      <c r="M124" s="48"/>
      <c r="N124" s="289">
        <f t="shared" si="42"/>
        <v>0</v>
      </c>
      <c r="O124" s="289">
        <f t="shared" si="43"/>
        <v>0</v>
      </c>
    </row>
    <row r="125" spans="1:15">
      <c r="A125" s="294" t="str">
        <f>"Total "&amp;A114</f>
        <v>Total OBLIGATIONS</v>
      </c>
      <c r="B125" s="295">
        <f>SUM(B114:B124)</f>
        <v>0</v>
      </c>
      <c r="C125" s="295">
        <f t="shared" ref="C125:M125" si="44">SUM(C114:C124)</f>
        <v>0</v>
      </c>
      <c r="D125" s="295">
        <f t="shared" si="44"/>
        <v>0</v>
      </c>
      <c r="E125" s="295">
        <f t="shared" si="44"/>
        <v>0</v>
      </c>
      <c r="F125" s="295">
        <f t="shared" si="44"/>
        <v>0</v>
      </c>
      <c r="G125" s="295">
        <f t="shared" si="44"/>
        <v>0</v>
      </c>
      <c r="H125" s="295">
        <f t="shared" si="44"/>
        <v>0</v>
      </c>
      <c r="I125" s="295">
        <f t="shared" si="44"/>
        <v>0</v>
      </c>
      <c r="J125" s="295">
        <f t="shared" si="44"/>
        <v>0</v>
      </c>
      <c r="K125" s="295">
        <f t="shared" si="44"/>
        <v>0</v>
      </c>
      <c r="L125" s="295">
        <f t="shared" si="44"/>
        <v>0</v>
      </c>
      <c r="M125" s="295">
        <f t="shared" si="44"/>
        <v>0</v>
      </c>
      <c r="N125" s="295">
        <f t="shared" si="42"/>
        <v>0</v>
      </c>
      <c r="O125" s="295">
        <f t="shared" si="43"/>
        <v>0</v>
      </c>
    </row>
    <row r="126" spans="1:15">
      <c r="A126" s="296" t="s">
        <v>131</v>
      </c>
      <c r="B126" s="297" t="str">
        <f t="shared" ref="B126:O126" si="45">IF(B$6&gt;0,B125/B$6," - ")</f>
        <v xml:space="preserve"> - </v>
      </c>
      <c r="C126" s="297" t="str">
        <f t="shared" si="45"/>
        <v xml:space="preserve"> - </v>
      </c>
      <c r="D126" s="297" t="str">
        <f t="shared" si="45"/>
        <v xml:space="preserve"> - </v>
      </c>
      <c r="E126" s="297" t="str">
        <f t="shared" si="45"/>
        <v xml:space="preserve"> - </v>
      </c>
      <c r="F126" s="297" t="str">
        <f t="shared" si="45"/>
        <v xml:space="preserve"> - </v>
      </c>
      <c r="G126" s="297" t="str">
        <f t="shared" si="45"/>
        <v xml:space="preserve"> - </v>
      </c>
      <c r="H126" s="297" t="str">
        <f t="shared" si="45"/>
        <v xml:space="preserve"> - </v>
      </c>
      <c r="I126" s="297" t="str">
        <f t="shared" si="45"/>
        <v xml:space="preserve"> - </v>
      </c>
      <c r="J126" s="297" t="str">
        <f t="shared" si="45"/>
        <v xml:space="preserve"> - </v>
      </c>
      <c r="K126" s="297" t="str">
        <f t="shared" si="45"/>
        <v xml:space="preserve"> - </v>
      </c>
      <c r="L126" s="297" t="str">
        <f t="shared" si="45"/>
        <v xml:space="preserve"> - </v>
      </c>
      <c r="M126" s="297" t="str">
        <f t="shared" si="45"/>
        <v xml:space="preserve"> - </v>
      </c>
      <c r="N126" s="297" t="str">
        <f t="shared" si="45"/>
        <v xml:space="preserve"> - </v>
      </c>
      <c r="O126" s="297" t="str">
        <f t="shared" si="45"/>
        <v xml:space="preserve"> - </v>
      </c>
    </row>
    <row r="127" spans="1:15" ht="17.25" thickBot="1">
      <c r="A127" s="292" t="s">
        <v>207</v>
      </c>
      <c r="B127" s="293"/>
      <c r="C127" s="293"/>
      <c r="D127" s="293"/>
      <c r="E127" s="293"/>
      <c r="F127" s="293"/>
      <c r="G127" s="293"/>
      <c r="H127" s="293"/>
      <c r="I127" s="293"/>
      <c r="J127" s="293"/>
      <c r="K127" s="293"/>
      <c r="L127" s="293"/>
      <c r="M127" s="293"/>
      <c r="N127" s="293"/>
      <c r="O127" s="293"/>
    </row>
    <row r="128" spans="1:15">
      <c r="A128" s="288" t="s">
        <v>208</v>
      </c>
      <c r="B128" s="47"/>
      <c r="C128" s="47"/>
      <c r="D128" s="47"/>
      <c r="E128" s="47"/>
      <c r="F128" s="47"/>
      <c r="G128" s="47"/>
      <c r="H128" s="47"/>
      <c r="I128" s="47"/>
      <c r="J128" s="47"/>
      <c r="K128" s="47"/>
      <c r="L128" s="47"/>
      <c r="M128" s="47"/>
      <c r="N128" s="289">
        <f>SUM(B128:M128)</f>
        <v>0</v>
      </c>
      <c r="O128" s="289">
        <f>N128/COLUMNS(B128:M128)</f>
        <v>0</v>
      </c>
    </row>
    <row r="129" spans="1:15">
      <c r="A129" s="288" t="s">
        <v>209</v>
      </c>
      <c r="B129" s="47"/>
      <c r="C129" s="47"/>
      <c r="D129" s="47"/>
      <c r="E129" s="47"/>
      <c r="F129" s="47"/>
      <c r="G129" s="47"/>
      <c r="H129" s="47"/>
      <c r="I129" s="47"/>
      <c r="J129" s="47"/>
      <c r="K129" s="47"/>
      <c r="L129" s="47"/>
      <c r="M129" s="47"/>
      <c r="N129" s="289">
        <f>SUM(B129:M129)</f>
        <v>0</v>
      </c>
      <c r="O129" s="289">
        <f>N129/COLUMNS(B129:M129)</f>
        <v>0</v>
      </c>
    </row>
    <row r="130" spans="1:15">
      <c r="A130" s="288" t="s">
        <v>210</v>
      </c>
      <c r="B130" s="47"/>
      <c r="C130" s="47"/>
      <c r="D130" s="47"/>
      <c r="E130" s="47"/>
      <c r="F130" s="47"/>
      <c r="G130" s="47"/>
      <c r="H130" s="47"/>
      <c r="I130" s="47"/>
      <c r="J130" s="47"/>
      <c r="K130" s="47"/>
      <c r="L130" s="47"/>
      <c r="M130" s="47"/>
      <c r="N130" s="289">
        <f>SUM(B130:M130)</f>
        <v>0</v>
      </c>
      <c r="O130" s="289">
        <f>N130/COLUMNS(B130:M130)</f>
        <v>0</v>
      </c>
    </row>
    <row r="131" spans="1:15">
      <c r="A131" s="294" t="str">
        <f>"Total "&amp;A127</f>
        <v>Total BUSINESS EXPENSE</v>
      </c>
      <c r="B131" s="295">
        <f>SUM(B127:B130)</f>
        <v>0</v>
      </c>
      <c r="C131" s="295">
        <f t="shared" ref="C131:M131" si="46">SUM(C127:C130)</f>
        <v>0</v>
      </c>
      <c r="D131" s="295">
        <f t="shared" si="46"/>
        <v>0</v>
      </c>
      <c r="E131" s="295">
        <f t="shared" si="46"/>
        <v>0</v>
      </c>
      <c r="F131" s="295">
        <f t="shared" si="46"/>
        <v>0</v>
      </c>
      <c r="G131" s="295">
        <f t="shared" si="46"/>
        <v>0</v>
      </c>
      <c r="H131" s="295">
        <f t="shared" si="46"/>
        <v>0</v>
      </c>
      <c r="I131" s="295">
        <f t="shared" si="46"/>
        <v>0</v>
      </c>
      <c r="J131" s="295">
        <f t="shared" si="46"/>
        <v>0</v>
      </c>
      <c r="K131" s="295">
        <f t="shared" si="46"/>
        <v>0</v>
      </c>
      <c r="L131" s="295">
        <f t="shared" si="46"/>
        <v>0</v>
      </c>
      <c r="M131" s="295">
        <f t="shared" si="46"/>
        <v>0</v>
      </c>
      <c r="N131" s="295">
        <f>SUM(B131:M131)</f>
        <v>0</v>
      </c>
      <c r="O131" s="295">
        <f>N131/COLUMNS(B131:M131)</f>
        <v>0</v>
      </c>
    </row>
    <row r="132" spans="1:15">
      <c r="A132" s="296" t="s">
        <v>131</v>
      </c>
      <c r="B132" s="297" t="str">
        <f t="shared" ref="B132:O132" si="47">IF(B$6&gt;0,B131/B$6," - ")</f>
        <v xml:space="preserve"> - </v>
      </c>
      <c r="C132" s="297" t="str">
        <f t="shared" si="47"/>
        <v xml:space="preserve"> - </v>
      </c>
      <c r="D132" s="297" t="str">
        <f t="shared" si="47"/>
        <v xml:space="preserve"> - </v>
      </c>
      <c r="E132" s="297" t="str">
        <f t="shared" si="47"/>
        <v xml:space="preserve"> - </v>
      </c>
      <c r="F132" s="297" t="str">
        <f t="shared" si="47"/>
        <v xml:space="preserve"> - </v>
      </c>
      <c r="G132" s="297" t="str">
        <f t="shared" si="47"/>
        <v xml:space="preserve"> - </v>
      </c>
      <c r="H132" s="297" t="str">
        <f t="shared" si="47"/>
        <v xml:space="preserve"> - </v>
      </c>
      <c r="I132" s="297" t="str">
        <f t="shared" si="47"/>
        <v xml:space="preserve"> - </v>
      </c>
      <c r="J132" s="297" t="str">
        <f t="shared" si="47"/>
        <v xml:space="preserve"> - </v>
      </c>
      <c r="K132" s="297" t="str">
        <f t="shared" si="47"/>
        <v xml:space="preserve"> - </v>
      </c>
      <c r="L132" s="297" t="str">
        <f t="shared" si="47"/>
        <v xml:space="preserve"> - </v>
      </c>
      <c r="M132" s="297" t="str">
        <f t="shared" si="47"/>
        <v xml:space="preserve"> - </v>
      </c>
      <c r="N132" s="297" t="str">
        <f t="shared" si="47"/>
        <v xml:space="preserve"> - </v>
      </c>
      <c r="O132" s="297" t="str">
        <f t="shared" si="47"/>
        <v xml:space="preserve"> - </v>
      </c>
    </row>
    <row r="133" spans="1:15" ht="17.25" thickBot="1">
      <c r="A133" s="292" t="s">
        <v>211</v>
      </c>
      <c r="B133" s="293"/>
      <c r="C133" s="293"/>
      <c r="D133" s="293"/>
      <c r="E133" s="293"/>
      <c r="F133" s="293"/>
      <c r="G133" s="293"/>
      <c r="H133" s="293"/>
      <c r="I133" s="293"/>
      <c r="J133" s="293"/>
      <c r="K133" s="293"/>
      <c r="L133" s="293"/>
      <c r="M133" s="293"/>
      <c r="N133" s="293"/>
      <c r="O133" s="293"/>
    </row>
    <row r="134" spans="1:15">
      <c r="A134" s="288" t="s">
        <v>212</v>
      </c>
      <c r="B134" s="47"/>
      <c r="C134" s="47"/>
      <c r="D134" s="47"/>
      <c r="E134" s="47"/>
      <c r="F134" s="47"/>
      <c r="G134" s="47"/>
      <c r="H134" s="47"/>
      <c r="I134" s="47"/>
      <c r="J134" s="47"/>
      <c r="K134" s="47"/>
      <c r="L134" s="47"/>
      <c r="M134" s="47"/>
      <c r="N134" s="289">
        <f>SUM(B134:M134)</f>
        <v>0</v>
      </c>
      <c r="O134" s="289">
        <f>N134/COLUMNS(B134:M134)</f>
        <v>0</v>
      </c>
    </row>
    <row r="135" spans="1:15">
      <c r="A135" s="288" t="s">
        <v>213</v>
      </c>
      <c r="B135" s="47"/>
      <c r="C135" s="47"/>
      <c r="D135" s="47"/>
      <c r="E135" s="47"/>
      <c r="F135" s="47"/>
      <c r="G135" s="47"/>
      <c r="H135" s="47"/>
      <c r="I135" s="47"/>
      <c r="J135" s="47"/>
      <c r="K135" s="47"/>
      <c r="L135" s="47"/>
      <c r="M135" s="47"/>
      <c r="N135" s="289">
        <f t="shared" ref="N135:N148" si="48">SUM(B135:M135)</f>
        <v>0</v>
      </c>
      <c r="O135" s="289">
        <f t="shared" ref="O135:O148" si="49">N135/COLUMNS(B135:M135)</f>
        <v>0</v>
      </c>
    </row>
    <row r="136" spans="1:15">
      <c r="A136" s="288" t="s">
        <v>214</v>
      </c>
      <c r="B136" s="47"/>
      <c r="C136" s="47"/>
      <c r="D136" s="47"/>
      <c r="E136" s="47"/>
      <c r="F136" s="47"/>
      <c r="G136" s="47"/>
      <c r="H136" s="47"/>
      <c r="I136" s="47"/>
      <c r="J136" s="47"/>
      <c r="K136" s="47"/>
      <c r="L136" s="47"/>
      <c r="M136" s="47"/>
      <c r="N136" s="289">
        <f t="shared" si="48"/>
        <v>0</v>
      </c>
      <c r="O136" s="289">
        <f t="shared" si="49"/>
        <v>0</v>
      </c>
    </row>
    <row r="137" spans="1:15">
      <c r="A137" s="288" t="s">
        <v>215</v>
      </c>
      <c r="B137" s="47"/>
      <c r="C137" s="47"/>
      <c r="D137" s="47"/>
      <c r="E137" s="47"/>
      <c r="F137" s="47"/>
      <c r="G137" s="47"/>
      <c r="H137" s="47"/>
      <c r="I137" s="47"/>
      <c r="J137" s="47"/>
      <c r="K137" s="47"/>
      <c r="L137" s="47"/>
      <c r="M137" s="47"/>
      <c r="N137" s="289">
        <f t="shared" si="48"/>
        <v>0</v>
      </c>
      <c r="O137" s="289">
        <f t="shared" si="49"/>
        <v>0</v>
      </c>
    </row>
    <row r="138" spans="1:15">
      <c r="A138" s="288" t="s">
        <v>216</v>
      </c>
      <c r="B138" s="47"/>
      <c r="C138" s="47"/>
      <c r="D138" s="47"/>
      <c r="E138" s="47"/>
      <c r="F138" s="47"/>
      <c r="G138" s="47"/>
      <c r="H138" s="47"/>
      <c r="I138" s="47"/>
      <c r="J138" s="47"/>
      <c r="K138" s="47"/>
      <c r="L138" s="47"/>
      <c r="M138" s="47"/>
      <c r="N138" s="289">
        <f t="shared" si="48"/>
        <v>0</v>
      </c>
      <c r="O138" s="289">
        <f t="shared" si="49"/>
        <v>0</v>
      </c>
    </row>
    <row r="139" spans="1:15">
      <c r="A139" s="288" t="s">
        <v>217</v>
      </c>
      <c r="B139" s="47"/>
      <c r="C139" s="47"/>
      <c r="D139" s="47"/>
      <c r="E139" s="47"/>
      <c r="F139" s="47"/>
      <c r="G139" s="47"/>
      <c r="H139" s="47"/>
      <c r="I139" s="47"/>
      <c r="J139" s="47"/>
      <c r="K139" s="47"/>
      <c r="L139" s="47"/>
      <c r="M139" s="47"/>
      <c r="N139" s="289">
        <f t="shared" si="48"/>
        <v>0</v>
      </c>
      <c r="O139" s="289">
        <f t="shared" si="49"/>
        <v>0</v>
      </c>
    </row>
    <row r="140" spans="1:15">
      <c r="A140" s="288" t="s">
        <v>218</v>
      </c>
      <c r="B140" s="47"/>
      <c r="C140" s="47"/>
      <c r="D140" s="47"/>
      <c r="E140" s="47"/>
      <c r="F140" s="47"/>
      <c r="G140" s="47"/>
      <c r="H140" s="47"/>
      <c r="I140" s="47"/>
      <c r="J140" s="47"/>
      <c r="K140" s="47"/>
      <c r="L140" s="47"/>
      <c r="M140" s="47"/>
      <c r="N140" s="289">
        <f t="shared" si="48"/>
        <v>0</v>
      </c>
      <c r="O140" s="289">
        <f t="shared" si="49"/>
        <v>0</v>
      </c>
    </row>
    <row r="141" spans="1:15">
      <c r="A141" s="288" t="s">
        <v>219</v>
      </c>
      <c r="B141" s="47"/>
      <c r="C141" s="47"/>
      <c r="D141" s="47"/>
      <c r="E141" s="47"/>
      <c r="F141" s="47"/>
      <c r="G141" s="47"/>
      <c r="H141" s="47"/>
      <c r="I141" s="47"/>
      <c r="J141" s="47"/>
      <c r="K141" s="47"/>
      <c r="L141" s="47"/>
      <c r="M141" s="47"/>
      <c r="N141" s="289">
        <f t="shared" si="48"/>
        <v>0</v>
      </c>
      <c r="O141" s="289">
        <f t="shared" si="49"/>
        <v>0</v>
      </c>
    </row>
    <row r="142" spans="1:15">
      <c r="A142" s="288" t="s">
        <v>220</v>
      </c>
      <c r="B142" s="47"/>
      <c r="C142" s="47"/>
      <c r="D142" s="47"/>
      <c r="E142" s="47"/>
      <c r="F142" s="47"/>
      <c r="G142" s="47"/>
      <c r="H142" s="47"/>
      <c r="I142" s="47"/>
      <c r="J142" s="47"/>
      <c r="K142" s="47"/>
      <c r="L142" s="47"/>
      <c r="M142" s="47"/>
      <c r="N142" s="289">
        <f t="shared" si="48"/>
        <v>0</v>
      </c>
      <c r="O142" s="289">
        <f t="shared" si="49"/>
        <v>0</v>
      </c>
    </row>
    <row r="143" spans="1:15">
      <c r="A143" s="288" t="s">
        <v>221</v>
      </c>
      <c r="B143" s="47"/>
      <c r="C143" s="47"/>
      <c r="D143" s="47"/>
      <c r="E143" s="47"/>
      <c r="F143" s="47"/>
      <c r="G143" s="47"/>
      <c r="H143" s="47"/>
      <c r="I143" s="47"/>
      <c r="J143" s="47"/>
      <c r="K143" s="47"/>
      <c r="L143" s="47"/>
      <c r="M143" s="47"/>
      <c r="N143" s="289">
        <f t="shared" si="48"/>
        <v>0</v>
      </c>
      <c r="O143" s="289">
        <f t="shared" si="49"/>
        <v>0</v>
      </c>
    </row>
    <row r="144" spans="1:15">
      <c r="A144" s="288" t="s">
        <v>222</v>
      </c>
      <c r="B144" s="47"/>
      <c r="C144" s="47"/>
      <c r="D144" s="47"/>
      <c r="E144" s="47"/>
      <c r="F144" s="47"/>
      <c r="G144" s="47"/>
      <c r="H144" s="47"/>
      <c r="I144" s="47"/>
      <c r="J144" s="47"/>
      <c r="K144" s="47"/>
      <c r="L144" s="47"/>
      <c r="M144" s="47"/>
      <c r="N144" s="289">
        <f t="shared" si="48"/>
        <v>0</v>
      </c>
      <c r="O144" s="289">
        <f t="shared" si="49"/>
        <v>0</v>
      </c>
    </row>
    <row r="145" spans="1:15">
      <c r="A145" s="288" t="s">
        <v>223</v>
      </c>
      <c r="B145" s="47"/>
      <c r="C145" s="47"/>
      <c r="D145" s="47"/>
      <c r="E145" s="47"/>
      <c r="F145" s="47"/>
      <c r="G145" s="47"/>
      <c r="H145" s="47"/>
      <c r="I145" s="47"/>
      <c r="J145" s="47"/>
      <c r="K145" s="47"/>
      <c r="L145" s="47"/>
      <c r="M145" s="47"/>
      <c r="N145" s="289">
        <f t="shared" si="48"/>
        <v>0</v>
      </c>
      <c r="O145" s="289">
        <f t="shared" si="49"/>
        <v>0</v>
      </c>
    </row>
    <row r="146" spans="1:15">
      <c r="A146" s="288" t="s">
        <v>224</v>
      </c>
      <c r="B146" s="47"/>
      <c r="C146" s="47"/>
      <c r="D146" s="47"/>
      <c r="E146" s="47"/>
      <c r="F146" s="47"/>
      <c r="G146" s="47"/>
      <c r="H146" s="47"/>
      <c r="I146" s="47"/>
      <c r="J146" s="47"/>
      <c r="K146" s="47"/>
      <c r="L146" s="47"/>
      <c r="M146" s="47"/>
      <c r="N146" s="289">
        <f t="shared" si="48"/>
        <v>0</v>
      </c>
      <c r="O146" s="289">
        <f t="shared" si="49"/>
        <v>0</v>
      </c>
    </row>
    <row r="147" spans="1:15">
      <c r="A147" s="288" t="s">
        <v>225</v>
      </c>
      <c r="B147" s="48"/>
      <c r="C147" s="48"/>
      <c r="D147" s="48"/>
      <c r="E147" s="48"/>
      <c r="F147" s="48"/>
      <c r="G147" s="48"/>
      <c r="H147" s="48"/>
      <c r="I147" s="48"/>
      <c r="J147" s="48"/>
      <c r="K147" s="48"/>
      <c r="L147" s="48"/>
      <c r="M147" s="48"/>
      <c r="N147" s="289">
        <f t="shared" si="48"/>
        <v>0</v>
      </c>
      <c r="O147" s="289">
        <f t="shared" si="49"/>
        <v>0</v>
      </c>
    </row>
    <row r="148" spans="1:15">
      <c r="A148" s="294" t="str">
        <f>"Total "&amp;A133</f>
        <v>Total ENTERTAINMENT</v>
      </c>
      <c r="B148" s="295">
        <f>SUM(B133:B147)</f>
        <v>0</v>
      </c>
      <c r="C148" s="295">
        <f t="shared" ref="C148:M148" si="50">SUM(C133:C147)</f>
        <v>0</v>
      </c>
      <c r="D148" s="295">
        <f t="shared" si="50"/>
        <v>0</v>
      </c>
      <c r="E148" s="295">
        <f t="shared" si="50"/>
        <v>0</v>
      </c>
      <c r="F148" s="295">
        <f t="shared" si="50"/>
        <v>0</v>
      </c>
      <c r="G148" s="295">
        <f t="shared" si="50"/>
        <v>0</v>
      </c>
      <c r="H148" s="295">
        <f t="shared" si="50"/>
        <v>0</v>
      </c>
      <c r="I148" s="295">
        <f t="shared" si="50"/>
        <v>0</v>
      </c>
      <c r="J148" s="295">
        <f t="shared" si="50"/>
        <v>0</v>
      </c>
      <c r="K148" s="295">
        <f t="shared" si="50"/>
        <v>0</v>
      </c>
      <c r="L148" s="295">
        <f t="shared" si="50"/>
        <v>0</v>
      </c>
      <c r="M148" s="295">
        <f t="shared" si="50"/>
        <v>0</v>
      </c>
      <c r="N148" s="295">
        <f t="shared" si="48"/>
        <v>0</v>
      </c>
      <c r="O148" s="295">
        <f t="shared" si="49"/>
        <v>0</v>
      </c>
    </row>
    <row r="149" spans="1:15">
      <c r="A149" s="296" t="s">
        <v>131</v>
      </c>
      <c r="B149" s="297" t="str">
        <f t="shared" ref="B149:O149" si="51">IF(B$6&gt;0,B148/B$6," - ")</f>
        <v xml:space="preserve"> - </v>
      </c>
      <c r="C149" s="297" t="str">
        <f t="shared" si="51"/>
        <v xml:space="preserve"> - </v>
      </c>
      <c r="D149" s="297" t="str">
        <f t="shared" si="51"/>
        <v xml:space="preserve"> - </v>
      </c>
      <c r="E149" s="297" t="str">
        <f t="shared" si="51"/>
        <v xml:space="preserve"> - </v>
      </c>
      <c r="F149" s="297" t="str">
        <f t="shared" si="51"/>
        <v xml:space="preserve"> - </v>
      </c>
      <c r="G149" s="297" t="str">
        <f t="shared" si="51"/>
        <v xml:space="preserve"> - </v>
      </c>
      <c r="H149" s="297" t="str">
        <f t="shared" si="51"/>
        <v xml:space="preserve"> - </v>
      </c>
      <c r="I149" s="297" t="str">
        <f t="shared" si="51"/>
        <v xml:space="preserve"> - </v>
      </c>
      <c r="J149" s="297" t="str">
        <f t="shared" si="51"/>
        <v xml:space="preserve"> - </v>
      </c>
      <c r="K149" s="297" t="str">
        <f t="shared" si="51"/>
        <v xml:space="preserve"> - </v>
      </c>
      <c r="L149" s="297" t="str">
        <f t="shared" si="51"/>
        <v xml:space="preserve"> - </v>
      </c>
      <c r="M149" s="297" t="str">
        <f t="shared" si="51"/>
        <v xml:space="preserve"> - </v>
      </c>
      <c r="N149" s="297" t="str">
        <f t="shared" si="51"/>
        <v xml:space="preserve"> - </v>
      </c>
      <c r="O149" s="297" t="str">
        <f t="shared" si="51"/>
        <v xml:space="preserve"> - </v>
      </c>
    </row>
    <row r="150" spans="1:15" ht="17.25" thickBot="1">
      <c r="A150" s="292" t="s">
        <v>226</v>
      </c>
      <c r="B150" s="293"/>
      <c r="C150" s="293"/>
      <c r="D150" s="293"/>
      <c r="E150" s="293"/>
      <c r="F150" s="293"/>
      <c r="G150" s="293"/>
      <c r="H150" s="293"/>
      <c r="I150" s="293"/>
      <c r="J150" s="293"/>
      <c r="K150" s="293"/>
      <c r="L150" s="293"/>
      <c r="M150" s="293"/>
      <c r="N150" s="293"/>
      <c r="O150" s="293"/>
    </row>
    <row r="151" spans="1:15">
      <c r="A151" s="288" t="s">
        <v>227</v>
      </c>
      <c r="B151" s="47"/>
      <c r="C151" s="47"/>
      <c r="D151" s="47"/>
      <c r="E151" s="47"/>
      <c r="F151" s="47"/>
      <c r="G151" s="47"/>
      <c r="H151" s="47"/>
      <c r="I151" s="47"/>
      <c r="J151" s="47"/>
      <c r="K151" s="47"/>
      <c r="L151" s="47"/>
      <c r="M151" s="47"/>
      <c r="N151" s="289">
        <f>SUM(B151:M151)</f>
        <v>0</v>
      </c>
      <c r="O151" s="289">
        <f>N151/COLUMNS(B151:M151)</f>
        <v>0</v>
      </c>
    </row>
    <row r="152" spans="1:15">
      <c r="A152" s="288" t="s">
        <v>228</v>
      </c>
      <c r="B152" s="47"/>
      <c r="C152" s="47"/>
      <c r="D152" s="47"/>
      <c r="E152" s="47"/>
      <c r="F152" s="47"/>
      <c r="G152" s="47"/>
      <c r="H152" s="47"/>
      <c r="I152" s="47"/>
      <c r="J152" s="47"/>
      <c r="K152" s="47"/>
      <c r="L152" s="47"/>
      <c r="M152" s="47"/>
      <c r="N152" s="289">
        <f>SUM(B152:M152)</f>
        <v>0</v>
      </c>
      <c r="O152" s="289">
        <f>N152/COLUMNS(B152:M152)</f>
        <v>0</v>
      </c>
    </row>
    <row r="153" spans="1:15">
      <c r="A153" s="288" t="s">
        <v>229</v>
      </c>
      <c r="B153" s="47"/>
      <c r="C153" s="47"/>
      <c r="D153" s="47"/>
      <c r="E153" s="47"/>
      <c r="F153" s="47"/>
      <c r="G153" s="47"/>
      <c r="H153" s="47"/>
      <c r="I153" s="47"/>
      <c r="J153" s="47"/>
      <c r="K153" s="47"/>
      <c r="L153" s="47"/>
      <c r="M153" s="47"/>
      <c r="N153" s="289">
        <f>SUM(B153:M153)</f>
        <v>0</v>
      </c>
      <c r="O153" s="289">
        <f>N153/COLUMNS(B153:M153)</f>
        <v>0</v>
      </c>
    </row>
    <row r="154" spans="1:15">
      <c r="A154" s="288" t="s">
        <v>230</v>
      </c>
      <c r="B154" s="48"/>
      <c r="C154" s="48"/>
      <c r="D154" s="48"/>
      <c r="E154" s="48"/>
      <c r="F154" s="48"/>
      <c r="G154" s="48"/>
      <c r="H154" s="48"/>
      <c r="I154" s="48"/>
      <c r="J154" s="48"/>
      <c r="K154" s="48"/>
      <c r="L154" s="48"/>
      <c r="M154" s="48"/>
      <c r="N154" s="289">
        <f>SUM(B154:M154)</f>
        <v>0</v>
      </c>
      <c r="O154" s="289">
        <f>N154/COLUMNS(B154:M154)</f>
        <v>0</v>
      </c>
    </row>
    <row r="155" spans="1:15">
      <c r="A155" s="294" t="str">
        <f>"Total "&amp;A150</f>
        <v>Total SUBSCRIPTIONS</v>
      </c>
      <c r="B155" s="295">
        <f t="shared" ref="B155:M155" si="52">SUM(B150:B154)</f>
        <v>0</v>
      </c>
      <c r="C155" s="295">
        <f t="shared" si="52"/>
        <v>0</v>
      </c>
      <c r="D155" s="295">
        <f t="shared" si="52"/>
        <v>0</v>
      </c>
      <c r="E155" s="295">
        <f t="shared" si="52"/>
        <v>0</v>
      </c>
      <c r="F155" s="295">
        <f t="shared" si="52"/>
        <v>0</v>
      </c>
      <c r="G155" s="295">
        <f t="shared" si="52"/>
        <v>0</v>
      </c>
      <c r="H155" s="295">
        <f t="shared" si="52"/>
        <v>0</v>
      </c>
      <c r="I155" s="295">
        <f t="shared" si="52"/>
        <v>0</v>
      </c>
      <c r="J155" s="295">
        <f t="shared" si="52"/>
        <v>0</v>
      </c>
      <c r="K155" s="295">
        <f t="shared" si="52"/>
        <v>0</v>
      </c>
      <c r="L155" s="295">
        <f t="shared" si="52"/>
        <v>0</v>
      </c>
      <c r="M155" s="295">
        <f t="shared" si="52"/>
        <v>0</v>
      </c>
      <c r="N155" s="295">
        <f>SUM(B155:M155)</f>
        <v>0</v>
      </c>
      <c r="O155" s="295">
        <f>N155/COLUMNS(B155:M155)</f>
        <v>0</v>
      </c>
    </row>
    <row r="156" spans="1:15">
      <c r="A156" s="296" t="s">
        <v>131</v>
      </c>
      <c r="B156" s="297" t="str">
        <f t="shared" ref="B156:O156" si="53">IF(B$6&gt;0,B155/B$6," - ")</f>
        <v xml:space="preserve"> - </v>
      </c>
      <c r="C156" s="297" t="str">
        <f t="shared" si="53"/>
        <v xml:space="preserve"> - </v>
      </c>
      <c r="D156" s="297" t="str">
        <f t="shared" si="53"/>
        <v xml:space="preserve"> - </v>
      </c>
      <c r="E156" s="297" t="str">
        <f t="shared" si="53"/>
        <v xml:space="preserve"> - </v>
      </c>
      <c r="F156" s="297" t="str">
        <f t="shared" si="53"/>
        <v xml:space="preserve"> - </v>
      </c>
      <c r="G156" s="297" t="str">
        <f t="shared" si="53"/>
        <v xml:space="preserve"> - </v>
      </c>
      <c r="H156" s="297" t="str">
        <f t="shared" si="53"/>
        <v xml:space="preserve"> - </v>
      </c>
      <c r="I156" s="297" t="str">
        <f t="shared" si="53"/>
        <v xml:space="preserve"> - </v>
      </c>
      <c r="J156" s="297" t="str">
        <f t="shared" si="53"/>
        <v xml:space="preserve"> - </v>
      </c>
      <c r="K156" s="297" t="str">
        <f t="shared" si="53"/>
        <v xml:space="preserve"> - </v>
      </c>
      <c r="L156" s="297" t="str">
        <f t="shared" si="53"/>
        <v xml:space="preserve"> - </v>
      </c>
      <c r="M156" s="297" t="str">
        <f t="shared" si="53"/>
        <v xml:space="preserve"> - </v>
      </c>
      <c r="N156" s="297" t="str">
        <f t="shared" si="53"/>
        <v xml:space="preserve"> - </v>
      </c>
      <c r="O156" s="297" t="str">
        <f t="shared" si="53"/>
        <v xml:space="preserve"> - </v>
      </c>
    </row>
    <row r="157" spans="1:15" ht="17.25" thickBot="1">
      <c r="A157" s="292" t="s">
        <v>231</v>
      </c>
      <c r="B157" s="293"/>
      <c r="C157" s="293"/>
      <c r="D157" s="293"/>
      <c r="E157" s="293"/>
      <c r="F157" s="293"/>
      <c r="G157" s="293"/>
      <c r="H157" s="293"/>
      <c r="I157" s="293"/>
      <c r="J157" s="293"/>
      <c r="K157" s="293"/>
      <c r="L157" s="293"/>
      <c r="M157" s="293"/>
      <c r="N157" s="293"/>
      <c r="O157" s="293"/>
    </row>
    <row r="158" spans="1:15">
      <c r="A158" s="288" t="s">
        <v>232</v>
      </c>
      <c r="B158" s="47"/>
      <c r="C158" s="47"/>
      <c r="D158" s="47"/>
      <c r="E158" s="47"/>
      <c r="F158" s="47"/>
      <c r="G158" s="47"/>
      <c r="H158" s="47"/>
      <c r="I158" s="47"/>
      <c r="J158" s="47"/>
      <c r="K158" s="47"/>
      <c r="L158" s="47"/>
      <c r="M158" s="47"/>
      <c r="N158" s="289">
        <f>SUM(B158:M158)</f>
        <v>0</v>
      </c>
      <c r="O158" s="289">
        <f>N158/COLUMNS(B158:M158)</f>
        <v>0</v>
      </c>
    </row>
    <row r="159" spans="1:15">
      <c r="A159" s="288" t="s">
        <v>233</v>
      </c>
      <c r="B159" s="47"/>
      <c r="C159" s="47"/>
      <c r="D159" s="47"/>
      <c r="E159" s="47"/>
      <c r="F159" s="47"/>
      <c r="G159" s="47"/>
      <c r="H159" s="47"/>
      <c r="I159" s="47"/>
      <c r="J159" s="47"/>
      <c r="K159" s="47"/>
      <c r="L159" s="47"/>
      <c r="M159" s="47"/>
      <c r="N159" s="289">
        <f>SUM(B159:M159)</f>
        <v>0</v>
      </c>
      <c r="O159" s="289">
        <f>N159/COLUMNS(B159:M159)</f>
        <v>0</v>
      </c>
    </row>
    <row r="160" spans="1:15">
      <c r="A160" s="288" t="s">
        <v>234</v>
      </c>
      <c r="B160" s="47"/>
      <c r="C160" s="47"/>
      <c r="D160" s="47"/>
      <c r="E160" s="47"/>
      <c r="F160" s="47"/>
      <c r="G160" s="47"/>
      <c r="H160" s="47"/>
      <c r="I160" s="47"/>
      <c r="J160" s="47"/>
      <c r="K160" s="47"/>
      <c r="L160" s="47"/>
      <c r="M160" s="47"/>
      <c r="N160" s="289">
        <f>SUM(B160:M160)</f>
        <v>0</v>
      </c>
      <c r="O160" s="289">
        <f>N160/COLUMNS(B160:M160)</f>
        <v>0</v>
      </c>
    </row>
    <row r="161" spans="1:15">
      <c r="A161" s="294" t="str">
        <f>"Total "&amp;A157</f>
        <v>Total MISCELLANEOUS</v>
      </c>
      <c r="B161" s="295">
        <f>SUM(B157:B160)</f>
        <v>0</v>
      </c>
      <c r="C161" s="295">
        <f t="shared" ref="C161:M161" si="54">SUM(C157:C160)</f>
        <v>0</v>
      </c>
      <c r="D161" s="295">
        <f t="shared" si="54"/>
        <v>0</v>
      </c>
      <c r="E161" s="295">
        <f t="shared" si="54"/>
        <v>0</v>
      </c>
      <c r="F161" s="295">
        <f t="shared" si="54"/>
        <v>0</v>
      </c>
      <c r="G161" s="295">
        <f t="shared" si="54"/>
        <v>0</v>
      </c>
      <c r="H161" s="295">
        <f t="shared" si="54"/>
        <v>0</v>
      </c>
      <c r="I161" s="295">
        <f t="shared" si="54"/>
        <v>0</v>
      </c>
      <c r="J161" s="295">
        <f t="shared" si="54"/>
        <v>0</v>
      </c>
      <c r="K161" s="295">
        <f t="shared" si="54"/>
        <v>0</v>
      </c>
      <c r="L161" s="295">
        <f t="shared" si="54"/>
        <v>0</v>
      </c>
      <c r="M161" s="295">
        <f t="shared" si="54"/>
        <v>0</v>
      </c>
      <c r="N161" s="295">
        <f>SUM(B161:M161)</f>
        <v>0</v>
      </c>
      <c r="O161" s="295">
        <f>N161/COLUMNS(B161:M161)</f>
        <v>0</v>
      </c>
    </row>
    <row r="162" spans="1:15">
      <c r="A162" s="296" t="s">
        <v>131</v>
      </c>
      <c r="B162" s="297" t="str">
        <f t="shared" ref="B162:O162" si="55">IF(B$6&gt;0,B161/B$6," - ")</f>
        <v xml:space="preserve"> - </v>
      </c>
      <c r="C162" s="297" t="str">
        <f t="shared" si="55"/>
        <v xml:space="preserve"> - </v>
      </c>
      <c r="D162" s="297" t="str">
        <f t="shared" si="55"/>
        <v xml:space="preserve"> - </v>
      </c>
      <c r="E162" s="297" t="str">
        <f t="shared" si="55"/>
        <v xml:space="preserve"> - </v>
      </c>
      <c r="F162" s="297" t="str">
        <f t="shared" si="55"/>
        <v xml:space="preserve"> - </v>
      </c>
      <c r="G162" s="297" t="str">
        <f t="shared" si="55"/>
        <v xml:space="preserve"> - </v>
      </c>
      <c r="H162" s="297" t="str">
        <f t="shared" si="55"/>
        <v xml:space="preserve"> - </v>
      </c>
      <c r="I162" s="297" t="str">
        <f t="shared" si="55"/>
        <v xml:space="preserve"> - </v>
      </c>
      <c r="J162" s="297" t="str">
        <f t="shared" si="55"/>
        <v xml:space="preserve"> - </v>
      </c>
      <c r="K162" s="297" t="str">
        <f t="shared" si="55"/>
        <v xml:space="preserve"> - </v>
      </c>
      <c r="L162" s="297" t="str">
        <f t="shared" si="55"/>
        <v xml:space="preserve"> - </v>
      </c>
      <c r="M162" s="297" t="str">
        <f t="shared" si="55"/>
        <v xml:space="preserve"> - </v>
      </c>
      <c r="N162" s="297" t="str">
        <f t="shared" si="55"/>
        <v xml:space="preserve"> - </v>
      </c>
      <c r="O162" s="297" t="str">
        <f t="shared" si="55"/>
        <v xml:space="preserve"> - </v>
      </c>
    </row>
    <row r="283" spans="8:8">
      <c r="H283" s="197"/>
    </row>
  </sheetData>
  <sheetProtection password="8F73" sheet="1" objects="1" scenarios="1" formatCells="0" insertRows="0" deleteRows="0"/>
  <conditionalFormatting sqref="B13:M22 B24:M162 B11:M11">
    <cfRule type="expression" dxfId="19" priority="13" stopIfTrue="1">
      <formula>(MOD(COLUMN(),3)=1)</formula>
    </cfRule>
    <cfRule type="expression" dxfId="18" priority="14" stopIfTrue="1">
      <formula>(MOD(COLUMN(),3)=2)</formula>
    </cfRule>
  </conditionalFormatting>
  <conditionalFormatting sqref="A14:A21 A158:A160 A151:A154 A134:A147 A128:A130 A115:A124 A103:A111 A93:A99 A82:A89 A72:A78 A65:A68 A55:A61 A44:A51 A35:A40 A25:A31">
    <cfRule type="expression" dxfId="17" priority="12" stopIfTrue="1">
      <formula>ISERROR(MATCH(A14,categories,0))</formula>
    </cfRule>
  </conditionalFormatting>
  <pageMargins left="0.7" right="0.7" top="0.75" bottom="0.75" header="0.3" footer="0.3"/>
  <pageSetup orientation="portrait" horizontalDpi="300" verticalDpi="300" r:id="rId1"/>
  <drawing r:id="rId2"/>
  <legacyDrawing r:id="rId3"/>
</worksheet>
</file>

<file path=xl/worksheets/sheet11.xml><?xml version="1.0" encoding="utf-8"?>
<worksheet xmlns="http://schemas.openxmlformats.org/spreadsheetml/2006/main" xmlns:r="http://schemas.openxmlformats.org/officeDocument/2006/relationships">
  <dimension ref="A1:U51"/>
  <sheetViews>
    <sheetView workbookViewId="0">
      <pane ySplit="1" topLeftCell="A2" activePane="bottomLeft" state="frozen"/>
      <selection pane="bottomLeft"/>
    </sheetView>
  </sheetViews>
  <sheetFormatPr defaultRowHeight="15"/>
  <cols>
    <col min="1" max="1" width="26.28515625" style="302" customWidth="1"/>
    <col min="2" max="2" width="9.140625" style="302"/>
    <col min="3" max="3" width="6.42578125" style="311" customWidth="1"/>
    <col min="4" max="4" width="25.140625" style="302" customWidth="1"/>
    <col min="5" max="5" width="9.140625" style="302"/>
    <col min="6" max="6" width="16.28515625" style="302" customWidth="1"/>
    <col min="7" max="7" width="3.28515625" style="311" customWidth="1"/>
    <col min="8" max="8" width="10.85546875" style="302" customWidth="1"/>
    <col min="9" max="9" width="10.42578125" style="302" customWidth="1"/>
    <col min="10" max="10" width="10.28515625" style="302" hidden="1" customWidth="1"/>
    <col min="11" max="11" width="10.5703125" style="302" hidden="1" customWidth="1"/>
    <col min="12" max="12" width="0" style="302" hidden="1" customWidth="1"/>
    <col min="13" max="13" width="13" style="302" customWidth="1"/>
    <col min="14" max="14" width="9.140625" style="302"/>
    <col min="15" max="15" width="13.140625" style="302" customWidth="1"/>
    <col min="16" max="16384" width="9.140625" style="302"/>
  </cols>
  <sheetData>
    <row r="1" spans="1:21" s="77" customFormat="1" ht="39.75" customHeight="1">
      <c r="A1" s="75"/>
      <c r="B1" s="75"/>
      <c r="C1" s="75"/>
      <c r="D1" s="75"/>
      <c r="E1" s="75"/>
      <c r="F1" s="89"/>
      <c r="G1" s="90"/>
      <c r="H1" s="89"/>
      <c r="I1" s="89"/>
      <c r="J1" s="91"/>
      <c r="K1" s="89"/>
      <c r="L1" s="89"/>
      <c r="M1" s="89"/>
      <c r="N1" s="89"/>
      <c r="O1" s="89"/>
      <c r="P1" s="89"/>
      <c r="Q1" s="89"/>
      <c r="R1" s="89"/>
      <c r="S1" s="89"/>
      <c r="U1" s="92"/>
    </row>
    <row r="2" spans="1:21" ht="29.25" customHeight="1">
      <c r="A2" s="298" t="s">
        <v>270</v>
      </c>
      <c r="B2" s="299"/>
      <c r="C2" s="300"/>
      <c r="D2" s="299"/>
      <c r="E2" s="299"/>
      <c r="F2" s="299"/>
      <c r="G2" s="300"/>
      <c r="H2" s="299"/>
      <c r="I2" s="299"/>
      <c r="J2" s="299"/>
      <c r="K2" s="299"/>
      <c r="L2" s="299"/>
      <c r="M2" s="299"/>
      <c r="N2" s="299"/>
      <c r="O2" s="299"/>
      <c r="P2" s="301"/>
      <c r="Q2" s="301"/>
      <c r="R2" s="301"/>
      <c r="S2" s="301"/>
    </row>
    <row r="3" spans="1:21" ht="15.75">
      <c r="A3" s="229"/>
      <c r="B3" s="145"/>
      <c r="C3" s="303"/>
      <c r="D3" s="304"/>
      <c r="E3" s="145"/>
      <c r="F3" s="145"/>
      <c r="G3" s="303"/>
      <c r="N3" s="145"/>
      <c r="O3" s="305"/>
    </row>
    <row r="5" spans="1:21" ht="34.5" customHeight="1">
      <c r="A5" s="306" t="s">
        <v>271</v>
      </c>
      <c r="B5" s="306" t="s">
        <v>272</v>
      </c>
      <c r="C5" s="306" t="s">
        <v>273</v>
      </c>
      <c r="D5" s="306" t="s">
        <v>274</v>
      </c>
      <c r="E5" s="306" t="s">
        <v>275</v>
      </c>
      <c r="F5" s="306" t="s">
        <v>276</v>
      </c>
      <c r="G5" s="306" t="s">
        <v>277</v>
      </c>
      <c r="H5" s="306" t="s">
        <v>278</v>
      </c>
      <c r="I5" s="306" t="s">
        <v>279</v>
      </c>
      <c r="J5" s="306" t="s">
        <v>280</v>
      </c>
      <c r="K5" s="306" t="s">
        <v>281</v>
      </c>
      <c r="L5" s="306" t="s">
        <v>282</v>
      </c>
      <c r="M5" s="306" t="s">
        <v>283</v>
      </c>
      <c r="N5" s="306" t="s">
        <v>284</v>
      </c>
      <c r="O5" s="306" t="s">
        <v>285</v>
      </c>
    </row>
    <row r="6" spans="1:21" ht="15.75">
      <c r="A6" s="312"/>
      <c r="B6" s="313"/>
      <c r="C6" s="314"/>
      <c r="D6" s="315"/>
      <c r="E6" s="315"/>
      <c r="F6" s="315"/>
      <c r="G6" s="314"/>
      <c r="H6" s="316"/>
      <c r="I6" s="316"/>
      <c r="J6" s="307">
        <f t="shared" ref="J6:J50" si="0">IF(AND(B6&gt;=date_begin,B6&lt;=date_end),I6-H6,0)</f>
        <v>0</v>
      </c>
      <c r="K6" s="307">
        <f>IF(OR(G6="c",G6="R"),H6,0)</f>
        <v>0</v>
      </c>
      <c r="L6" s="307">
        <f>IF(OR(G6="c",G6="R"),I6,0)</f>
        <v>0</v>
      </c>
      <c r="M6" s="308">
        <f>SUMIF(A$5:A6,"="&amp;A6,I$5:I6)-SUMIF(A$5:A6,"="&amp;A6,H$5:H6)</f>
        <v>0</v>
      </c>
      <c r="N6" s="308">
        <f>SUMIF(A$5:A6,"="&amp;A6,L$5:L6)-SUMIF(A$5:A6,"="&amp;A6,K$5:K6)</f>
        <v>0</v>
      </c>
      <c r="O6" s="309">
        <f ca="1">IF(ISERROR(OFFSET(O6,-1,0,1,1)+I6-H6),I6-H6,OFFSET(O6,-1,0,1,1)+I6-H6)</f>
        <v>0</v>
      </c>
    </row>
    <row r="7" spans="1:21" ht="15.75">
      <c r="A7" s="312"/>
      <c r="B7" s="313"/>
      <c r="C7" s="314"/>
      <c r="D7" s="315"/>
      <c r="E7" s="315"/>
      <c r="F7" s="315"/>
      <c r="G7" s="314"/>
      <c r="H7" s="316"/>
      <c r="I7" s="316"/>
      <c r="J7" s="307">
        <f t="shared" si="0"/>
        <v>0</v>
      </c>
      <c r="K7" s="307">
        <f t="shared" ref="K7:K50" si="1">IF(OR(G7="c",G7="R"),H7,0)</f>
        <v>0</v>
      </c>
      <c r="L7" s="307">
        <f t="shared" ref="L7:L50" si="2">IF(OR(G7="c",G7="R"),I7,0)</f>
        <v>0</v>
      </c>
      <c r="M7" s="308">
        <f>SUMIF(A$5:A7,"="&amp;A7,I$5:I7)-SUMIF(A$5:A7,"="&amp;A7,H$5:H7)</f>
        <v>0</v>
      </c>
      <c r="N7" s="308">
        <f>SUMIF(A$5:A7,"="&amp;A7,L$5:L7)-SUMIF(A$5:A7,"="&amp;A7,K$5:K7)</f>
        <v>0</v>
      </c>
      <c r="O7" s="309">
        <f t="shared" ref="O7:O50" ca="1" si="3">IF(ISERROR(OFFSET(O7,-1,0,1,1)+I7-H7),I7-H7,OFFSET(O7,-1,0,1,1)+I7-H7)</f>
        <v>0</v>
      </c>
    </row>
    <row r="8" spans="1:21" ht="15.75">
      <c r="A8" s="312"/>
      <c r="B8" s="313"/>
      <c r="C8" s="314"/>
      <c r="D8" s="315"/>
      <c r="E8" s="315"/>
      <c r="F8" s="315"/>
      <c r="G8" s="314"/>
      <c r="H8" s="316"/>
      <c r="I8" s="316"/>
      <c r="J8" s="307">
        <f t="shared" si="0"/>
        <v>0</v>
      </c>
      <c r="K8" s="307">
        <f t="shared" si="1"/>
        <v>0</v>
      </c>
      <c r="L8" s="307">
        <f t="shared" si="2"/>
        <v>0</v>
      </c>
      <c r="M8" s="308">
        <f>SUMIF(A$5:A8,"="&amp;A8,I$5:I8)-SUMIF(A$5:A8,"="&amp;A8,H$5:H8)</f>
        <v>0</v>
      </c>
      <c r="N8" s="308">
        <f>SUMIF(A$5:A8,"="&amp;A8,L$5:L8)-SUMIF(A$5:A8,"="&amp;A8,K$5:K8)</f>
        <v>0</v>
      </c>
      <c r="O8" s="309">
        <f t="shared" ca="1" si="3"/>
        <v>0</v>
      </c>
    </row>
    <row r="9" spans="1:21" ht="15.75">
      <c r="A9" s="312"/>
      <c r="B9" s="313"/>
      <c r="C9" s="314"/>
      <c r="D9" s="315"/>
      <c r="E9" s="315"/>
      <c r="F9" s="315"/>
      <c r="G9" s="314"/>
      <c r="H9" s="316"/>
      <c r="I9" s="316"/>
      <c r="J9" s="307">
        <f t="shared" si="0"/>
        <v>0</v>
      </c>
      <c r="K9" s="307">
        <f t="shared" si="1"/>
        <v>0</v>
      </c>
      <c r="L9" s="307">
        <f t="shared" si="2"/>
        <v>0</v>
      </c>
      <c r="M9" s="308">
        <f>SUMIF(A$5:A9,"="&amp;A9,I$5:I9)-SUMIF(A$5:A9,"="&amp;A9,H$5:H9)</f>
        <v>0</v>
      </c>
      <c r="N9" s="308">
        <f>SUMIF(A$5:A9,"="&amp;A9,L$5:L9)-SUMIF(A$5:A9,"="&amp;A9,K$5:K9)</f>
        <v>0</v>
      </c>
      <c r="O9" s="309">
        <f t="shared" ca="1" si="3"/>
        <v>0</v>
      </c>
    </row>
    <row r="10" spans="1:21" ht="15.75">
      <c r="A10" s="312"/>
      <c r="B10" s="313"/>
      <c r="C10" s="314"/>
      <c r="D10" s="315"/>
      <c r="E10" s="315"/>
      <c r="F10" s="315"/>
      <c r="G10" s="314"/>
      <c r="H10" s="316"/>
      <c r="I10" s="316"/>
      <c r="J10" s="307">
        <f t="shared" si="0"/>
        <v>0</v>
      </c>
      <c r="K10" s="307">
        <f t="shared" si="1"/>
        <v>0</v>
      </c>
      <c r="L10" s="307">
        <f t="shared" si="2"/>
        <v>0</v>
      </c>
      <c r="M10" s="308">
        <f>SUMIF(A$5:A10,"="&amp;A10,I$5:I10)-SUMIF(A$5:A10,"="&amp;A10,H$5:H10)</f>
        <v>0</v>
      </c>
      <c r="N10" s="308">
        <f>SUMIF(A$5:A10,"="&amp;A10,L$5:L10)-SUMIF(A$5:A10,"="&amp;A10,K$5:K10)</f>
        <v>0</v>
      </c>
      <c r="O10" s="309">
        <f t="shared" ca="1" si="3"/>
        <v>0</v>
      </c>
    </row>
    <row r="11" spans="1:21" ht="15.75">
      <c r="A11" s="312"/>
      <c r="B11" s="313"/>
      <c r="C11" s="314"/>
      <c r="D11" s="315"/>
      <c r="E11" s="315"/>
      <c r="F11" s="315"/>
      <c r="G11" s="314"/>
      <c r="H11" s="316"/>
      <c r="I11" s="316"/>
      <c r="J11" s="307">
        <f t="shared" si="0"/>
        <v>0</v>
      </c>
      <c r="K11" s="307">
        <f t="shared" si="1"/>
        <v>0</v>
      </c>
      <c r="L11" s="307">
        <f t="shared" si="2"/>
        <v>0</v>
      </c>
      <c r="M11" s="308">
        <f>SUMIF(A$5:A11,"="&amp;A11,I$5:I11)-SUMIF(A$5:A11,"="&amp;A11,H$5:H11)</f>
        <v>0</v>
      </c>
      <c r="N11" s="308">
        <f>SUMIF(A$5:A11,"="&amp;A11,L$5:L11)-SUMIF(A$5:A11,"="&amp;A11,K$5:K11)</f>
        <v>0</v>
      </c>
      <c r="O11" s="309">
        <f t="shared" ca="1" si="3"/>
        <v>0</v>
      </c>
    </row>
    <row r="12" spans="1:21" ht="15.75">
      <c r="A12" s="312"/>
      <c r="B12" s="313"/>
      <c r="C12" s="314"/>
      <c r="D12" s="315"/>
      <c r="E12" s="315"/>
      <c r="F12" s="315"/>
      <c r="G12" s="314"/>
      <c r="H12" s="316"/>
      <c r="I12" s="316"/>
      <c r="J12" s="307">
        <f t="shared" si="0"/>
        <v>0</v>
      </c>
      <c r="K12" s="307">
        <f t="shared" si="1"/>
        <v>0</v>
      </c>
      <c r="L12" s="307">
        <f t="shared" si="2"/>
        <v>0</v>
      </c>
      <c r="M12" s="308">
        <f>SUMIF(A$5:A12,"="&amp;A12,I$5:I12)-SUMIF(A$5:A12,"="&amp;A12,H$5:H12)</f>
        <v>0</v>
      </c>
      <c r="N12" s="308">
        <f>SUMIF(A$5:A12,"="&amp;A12,L$5:L12)-SUMIF(A$5:A12,"="&amp;A12,K$5:K12)</f>
        <v>0</v>
      </c>
      <c r="O12" s="309">
        <f t="shared" ca="1" si="3"/>
        <v>0</v>
      </c>
    </row>
    <row r="13" spans="1:21" ht="15.75">
      <c r="A13" s="312"/>
      <c r="B13" s="313"/>
      <c r="C13" s="314"/>
      <c r="D13" s="315"/>
      <c r="E13" s="315"/>
      <c r="F13" s="315"/>
      <c r="G13" s="314"/>
      <c r="H13" s="316"/>
      <c r="I13" s="316"/>
      <c r="J13" s="307">
        <f t="shared" si="0"/>
        <v>0</v>
      </c>
      <c r="K13" s="307">
        <f t="shared" si="1"/>
        <v>0</v>
      </c>
      <c r="L13" s="307">
        <f t="shared" si="2"/>
        <v>0</v>
      </c>
      <c r="M13" s="308">
        <f>SUMIF(A$5:A13,"="&amp;A13,I$5:I13)-SUMIF(A$5:A13,"="&amp;A13,H$5:H13)</f>
        <v>0</v>
      </c>
      <c r="N13" s="308">
        <f>SUMIF(A$5:A13,"="&amp;A13,L$5:L13)-SUMIF(A$5:A13,"="&amp;A13,K$5:K13)</f>
        <v>0</v>
      </c>
      <c r="O13" s="309">
        <f t="shared" ca="1" si="3"/>
        <v>0</v>
      </c>
    </row>
    <row r="14" spans="1:21" ht="15.75">
      <c r="A14" s="312"/>
      <c r="B14" s="313"/>
      <c r="C14" s="314"/>
      <c r="D14" s="315"/>
      <c r="E14" s="315"/>
      <c r="F14" s="315"/>
      <c r="G14" s="314"/>
      <c r="H14" s="316"/>
      <c r="I14" s="316"/>
      <c r="J14" s="307">
        <f t="shared" si="0"/>
        <v>0</v>
      </c>
      <c r="K14" s="307">
        <f t="shared" si="1"/>
        <v>0</v>
      </c>
      <c r="L14" s="307">
        <f t="shared" si="2"/>
        <v>0</v>
      </c>
      <c r="M14" s="308">
        <f>SUMIF(A$5:A14,"="&amp;A14,I$5:I14)-SUMIF(A$5:A14,"="&amp;A14,H$5:H14)</f>
        <v>0</v>
      </c>
      <c r="N14" s="308">
        <f>SUMIF(A$5:A14,"="&amp;A14,L$5:L14)-SUMIF(A$5:A14,"="&amp;A14,K$5:K14)</f>
        <v>0</v>
      </c>
      <c r="O14" s="309">
        <f t="shared" ca="1" si="3"/>
        <v>0</v>
      </c>
    </row>
    <row r="15" spans="1:21" ht="15.75">
      <c r="A15" s="312"/>
      <c r="B15" s="313"/>
      <c r="C15" s="314"/>
      <c r="D15" s="315"/>
      <c r="E15" s="315"/>
      <c r="F15" s="315"/>
      <c r="G15" s="314"/>
      <c r="H15" s="316"/>
      <c r="I15" s="316"/>
      <c r="J15" s="307">
        <f t="shared" si="0"/>
        <v>0</v>
      </c>
      <c r="K15" s="307">
        <f t="shared" si="1"/>
        <v>0</v>
      </c>
      <c r="L15" s="307">
        <f t="shared" si="2"/>
        <v>0</v>
      </c>
      <c r="M15" s="308">
        <f>SUMIF(A$5:A15,"="&amp;A15,I$5:I15)-SUMIF(A$5:A15,"="&amp;A15,H$5:H15)</f>
        <v>0</v>
      </c>
      <c r="N15" s="308">
        <f>SUMIF(A$5:A15,"="&amp;A15,L$5:L15)-SUMIF(A$5:A15,"="&amp;A15,K$5:K15)</f>
        <v>0</v>
      </c>
      <c r="O15" s="309">
        <f t="shared" ca="1" si="3"/>
        <v>0</v>
      </c>
    </row>
    <row r="16" spans="1:21" ht="15.75">
      <c r="A16" s="312"/>
      <c r="B16" s="313"/>
      <c r="C16" s="314"/>
      <c r="D16" s="315"/>
      <c r="E16" s="315"/>
      <c r="F16" s="315"/>
      <c r="G16" s="314"/>
      <c r="H16" s="316"/>
      <c r="I16" s="316"/>
      <c r="J16" s="307">
        <f t="shared" si="0"/>
        <v>0</v>
      </c>
      <c r="K16" s="307">
        <f t="shared" si="1"/>
        <v>0</v>
      </c>
      <c r="L16" s="307">
        <f t="shared" si="2"/>
        <v>0</v>
      </c>
      <c r="M16" s="308">
        <f>SUMIF(A$5:A16,"="&amp;A16,I$5:I16)-SUMIF(A$5:A16,"="&amp;A16,H$5:H16)</f>
        <v>0</v>
      </c>
      <c r="N16" s="308">
        <f>SUMIF(A$5:A16,"="&amp;A16,L$5:L16)-SUMIF(A$5:A16,"="&amp;A16,K$5:K16)</f>
        <v>0</v>
      </c>
      <c r="O16" s="309">
        <f t="shared" ca="1" si="3"/>
        <v>0</v>
      </c>
    </row>
    <row r="17" spans="1:15" ht="15.75">
      <c r="A17" s="312"/>
      <c r="B17" s="313"/>
      <c r="C17" s="314"/>
      <c r="D17" s="315"/>
      <c r="E17" s="315"/>
      <c r="F17" s="315"/>
      <c r="G17" s="314"/>
      <c r="H17" s="316"/>
      <c r="I17" s="316"/>
      <c r="J17" s="307">
        <f t="shared" si="0"/>
        <v>0</v>
      </c>
      <c r="K17" s="307">
        <f t="shared" si="1"/>
        <v>0</v>
      </c>
      <c r="L17" s="307">
        <f t="shared" si="2"/>
        <v>0</v>
      </c>
      <c r="M17" s="308">
        <f>SUMIF(A$5:A17,"="&amp;A17,I$5:I17)-SUMIF(A$5:A17,"="&amp;A17,H$5:H17)</f>
        <v>0</v>
      </c>
      <c r="N17" s="308">
        <f>SUMIF(A$5:A17,"="&amp;A17,L$5:L17)-SUMIF(A$5:A17,"="&amp;A17,K$5:K17)</f>
        <v>0</v>
      </c>
      <c r="O17" s="309">
        <f t="shared" ca="1" si="3"/>
        <v>0</v>
      </c>
    </row>
    <row r="18" spans="1:15" ht="15.75">
      <c r="A18" s="312"/>
      <c r="B18" s="313"/>
      <c r="C18" s="314"/>
      <c r="D18" s="315"/>
      <c r="E18" s="315"/>
      <c r="F18" s="315"/>
      <c r="G18" s="314"/>
      <c r="H18" s="316"/>
      <c r="I18" s="316"/>
      <c r="J18" s="307">
        <f t="shared" si="0"/>
        <v>0</v>
      </c>
      <c r="K18" s="307">
        <f t="shared" si="1"/>
        <v>0</v>
      </c>
      <c r="L18" s="307">
        <f t="shared" si="2"/>
        <v>0</v>
      </c>
      <c r="M18" s="308">
        <f>SUMIF(A$5:A18,"="&amp;A18,I$5:I18)-SUMIF(A$5:A18,"="&amp;A18,H$5:H18)</f>
        <v>0</v>
      </c>
      <c r="N18" s="308">
        <f>SUMIF(A$5:A18,"="&amp;A18,L$5:L18)-SUMIF(A$5:A18,"="&amp;A18,K$5:K18)</f>
        <v>0</v>
      </c>
      <c r="O18" s="309">
        <f t="shared" ca="1" si="3"/>
        <v>0</v>
      </c>
    </row>
    <row r="19" spans="1:15" ht="15.75">
      <c r="A19" s="312"/>
      <c r="B19" s="313"/>
      <c r="C19" s="314"/>
      <c r="D19" s="315"/>
      <c r="E19" s="315"/>
      <c r="F19" s="315"/>
      <c r="G19" s="314"/>
      <c r="H19" s="316"/>
      <c r="I19" s="316"/>
      <c r="J19" s="307">
        <f t="shared" si="0"/>
        <v>0</v>
      </c>
      <c r="K19" s="307">
        <f>IF(OR(G19="c",G19="R"),H19,0)</f>
        <v>0</v>
      </c>
      <c r="L19" s="307">
        <f>IF(OR(G19="c",G19="R"),I19,0)</f>
        <v>0</v>
      </c>
      <c r="M19" s="308">
        <f>SUMIF(A$5:A19,"="&amp;A19,I$5:I19)-SUMIF(A$5:A19,"="&amp;A19,H$5:H19)</f>
        <v>0</v>
      </c>
      <c r="N19" s="308">
        <f>SUMIF(A$5:A19,"="&amp;A19,L$5:L19)-SUMIF(A$5:A19,"="&amp;A19,K$5:K19)</f>
        <v>0</v>
      </c>
      <c r="O19" s="309">
        <f t="shared" ca="1" si="3"/>
        <v>0</v>
      </c>
    </row>
    <row r="20" spans="1:15" ht="15.75">
      <c r="A20" s="312"/>
      <c r="B20" s="313"/>
      <c r="C20" s="314"/>
      <c r="D20" s="315"/>
      <c r="E20" s="315"/>
      <c r="F20" s="315"/>
      <c r="G20" s="314"/>
      <c r="H20" s="316"/>
      <c r="I20" s="316"/>
      <c r="J20" s="307">
        <f t="shared" si="0"/>
        <v>0</v>
      </c>
      <c r="K20" s="307">
        <f>IF(OR(G20="c",G20="R"),H20,0)</f>
        <v>0</v>
      </c>
      <c r="L20" s="307">
        <f>IF(OR(G20="c",G20="R"),I20,0)</f>
        <v>0</v>
      </c>
      <c r="M20" s="308">
        <f>SUMIF(A$5:A20,"="&amp;A20,I$5:I20)-SUMIF(A$5:A20,"="&amp;A20,H$5:H20)</f>
        <v>0</v>
      </c>
      <c r="N20" s="308">
        <f>SUMIF(A$5:A20,"="&amp;A20,L$5:L20)-SUMIF(A$5:A20,"="&amp;A20,K$5:K20)</f>
        <v>0</v>
      </c>
      <c r="O20" s="309">
        <f t="shared" ca="1" si="3"/>
        <v>0</v>
      </c>
    </row>
    <row r="21" spans="1:15" ht="15.75">
      <c r="A21" s="312"/>
      <c r="B21" s="317"/>
      <c r="C21" s="318"/>
      <c r="D21" s="317"/>
      <c r="E21" s="317"/>
      <c r="F21" s="315"/>
      <c r="G21" s="318"/>
      <c r="H21" s="317"/>
      <c r="I21" s="317"/>
      <c r="J21" s="307">
        <f t="shared" si="0"/>
        <v>0</v>
      </c>
      <c r="K21" s="307">
        <f t="shared" si="1"/>
        <v>0</v>
      </c>
      <c r="L21" s="307">
        <f t="shared" si="2"/>
        <v>0</v>
      </c>
      <c r="M21" s="308">
        <f>SUMIF(A$5:A21,"="&amp;A21,I$5:I21)-SUMIF(A$5:A21,"="&amp;A21,H$5:H21)</f>
        <v>0</v>
      </c>
      <c r="N21" s="308">
        <f>SUMIF(A$5:A21,"="&amp;A21,L$5:L21)-SUMIF(A$5:A21,"="&amp;A21,K$5:K21)</f>
        <v>0</v>
      </c>
      <c r="O21" s="309">
        <f t="shared" ca="1" si="3"/>
        <v>0</v>
      </c>
    </row>
    <row r="22" spans="1:15" ht="15.75">
      <c r="A22" s="312"/>
      <c r="B22" s="317"/>
      <c r="C22" s="318"/>
      <c r="D22" s="317"/>
      <c r="E22" s="317"/>
      <c r="F22" s="315"/>
      <c r="G22" s="318"/>
      <c r="H22" s="317"/>
      <c r="I22" s="317"/>
      <c r="J22" s="307">
        <f t="shared" si="0"/>
        <v>0</v>
      </c>
      <c r="K22" s="307">
        <f t="shared" si="1"/>
        <v>0</v>
      </c>
      <c r="L22" s="307">
        <f t="shared" si="2"/>
        <v>0</v>
      </c>
      <c r="M22" s="308">
        <f>SUMIF(A$5:A22,"="&amp;A22,I$5:I22)-SUMIF(A$5:A22,"="&amp;A22,H$5:H22)</f>
        <v>0</v>
      </c>
      <c r="N22" s="308">
        <f>SUMIF(A$5:A22,"="&amp;A22,L$5:L22)-SUMIF(A$5:A22,"="&amp;A22,K$5:K22)</f>
        <v>0</v>
      </c>
      <c r="O22" s="309">
        <f t="shared" ca="1" si="3"/>
        <v>0</v>
      </c>
    </row>
    <row r="23" spans="1:15" ht="15.75">
      <c r="A23" s="312"/>
      <c r="B23" s="317"/>
      <c r="C23" s="318"/>
      <c r="D23" s="317"/>
      <c r="E23" s="317"/>
      <c r="F23" s="315"/>
      <c r="G23" s="318"/>
      <c r="H23" s="317"/>
      <c r="I23" s="317"/>
      <c r="J23" s="307">
        <f t="shared" si="0"/>
        <v>0</v>
      </c>
      <c r="K23" s="307">
        <f t="shared" si="1"/>
        <v>0</v>
      </c>
      <c r="L23" s="307">
        <f t="shared" si="2"/>
        <v>0</v>
      </c>
      <c r="M23" s="308">
        <f>SUMIF(A$5:A23,"="&amp;A23,I$5:I23)-SUMIF(A$5:A23,"="&amp;A23,H$5:H23)</f>
        <v>0</v>
      </c>
      <c r="N23" s="308">
        <f>SUMIF(A$5:A23,"="&amp;A23,L$5:L23)-SUMIF(A$5:A23,"="&amp;A23,K$5:K23)</f>
        <v>0</v>
      </c>
      <c r="O23" s="309">
        <f t="shared" ca="1" si="3"/>
        <v>0</v>
      </c>
    </row>
    <row r="24" spans="1:15" ht="15.75">
      <c r="A24" s="312"/>
      <c r="B24" s="317"/>
      <c r="C24" s="318"/>
      <c r="D24" s="317"/>
      <c r="E24" s="317"/>
      <c r="F24" s="315"/>
      <c r="G24" s="318"/>
      <c r="H24" s="317"/>
      <c r="I24" s="317"/>
      <c r="J24" s="307">
        <f t="shared" si="0"/>
        <v>0</v>
      </c>
      <c r="K24" s="307">
        <f t="shared" si="1"/>
        <v>0</v>
      </c>
      <c r="L24" s="307">
        <f t="shared" si="2"/>
        <v>0</v>
      </c>
      <c r="M24" s="308">
        <f>SUMIF(A$5:A24,"="&amp;A24,I$5:I24)-SUMIF(A$5:A24,"="&amp;A24,H$5:H24)</f>
        <v>0</v>
      </c>
      <c r="N24" s="308">
        <f>SUMIF(A$5:A24,"="&amp;A24,L$5:L24)-SUMIF(A$5:A24,"="&amp;A24,K$5:K24)</f>
        <v>0</v>
      </c>
      <c r="O24" s="309">
        <f t="shared" ca="1" si="3"/>
        <v>0</v>
      </c>
    </row>
    <row r="25" spans="1:15" ht="15.75">
      <c r="A25" s="312"/>
      <c r="B25" s="317"/>
      <c r="C25" s="318"/>
      <c r="D25" s="317"/>
      <c r="E25" s="317"/>
      <c r="F25" s="315"/>
      <c r="G25" s="318"/>
      <c r="H25" s="317"/>
      <c r="I25" s="317"/>
      <c r="J25" s="307">
        <f t="shared" si="0"/>
        <v>0</v>
      </c>
      <c r="K25" s="307">
        <f t="shared" si="1"/>
        <v>0</v>
      </c>
      <c r="L25" s="307">
        <f t="shared" si="2"/>
        <v>0</v>
      </c>
      <c r="M25" s="308">
        <f>SUMIF(A$5:A25,"="&amp;A25,I$5:I25)-SUMIF(A$5:A25,"="&amp;A25,H$5:H25)</f>
        <v>0</v>
      </c>
      <c r="N25" s="308">
        <f>SUMIF(A$5:A25,"="&amp;A25,L$5:L25)-SUMIF(A$5:A25,"="&amp;A25,K$5:K25)</f>
        <v>0</v>
      </c>
      <c r="O25" s="309">
        <f t="shared" ca="1" si="3"/>
        <v>0</v>
      </c>
    </row>
    <row r="26" spans="1:15" ht="15.75">
      <c r="A26" s="312"/>
      <c r="B26" s="317"/>
      <c r="C26" s="318"/>
      <c r="D26" s="317"/>
      <c r="E26" s="317"/>
      <c r="F26" s="315"/>
      <c r="G26" s="318"/>
      <c r="H26" s="317"/>
      <c r="I26" s="317"/>
      <c r="J26" s="307">
        <f t="shared" si="0"/>
        <v>0</v>
      </c>
      <c r="K26" s="307">
        <f t="shared" si="1"/>
        <v>0</v>
      </c>
      <c r="L26" s="307">
        <f t="shared" si="2"/>
        <v>0</v>
      </c>
      <c r="M26" s="308">
        <f>SUMIF(A$5:A26,"="&amp;A26,I$5:I26)-SUMIF(A$5:A26,"="&amp;A26,H$5:H26)</f>
        <v>0</v>
      </c>
      <c r="N26" s="308">
        <f>SUMIF(A$5:A26,"="&amp;A26,L$5:L26)-SUMIF(A$5:A26,"="&amp;A26,K$5:K26)</f>
        <v>0</v>
      </c>
      <c r="O26" s="309">
        <f t="shared" ca="1" si="3"/>
        <v>0</v>
      </c>
    </row>
    <row r="27" spans="1:15" ht="15.75">
      <c r="A27" s="312"/>
      <c r="B27" s="317"/>
      <c r="C27" s="318"/>
      <c r="D27" s="317"/>
      <c r="E27" s="317"/>
      <c r="F27" s="315"/>
      <c r="G27" s="318"/>
      <c r="H27" s="317"/>
      <c r="I27" s="317"/>
      <c r="J27" s="307">
        <f t="shared" si="0"/>
        <v>0</v>
      </c>
      <c r="K27" s="307">
        <f t="shared" si="1"/>
        <v>0</v>
      </c>
      <c r="L27" s="307">
        <f t="shared" si="2"/>
        <v>0</v>
      </c>
      <c r="M27" s="308">
        <f>SUMIF(A$5:A27,"="&amp;A27,I$5:I27)-SUMIF(A$5:A27,"="&amp;A27,H$5:H27)</f>
        <v>0</v>
      </c>
      <c r="N27" s="308">
        <f>SUMIF(A$5:A27,"="&amp;A27,L$5:L27)-SUMIF(A$5:A27,"="&amp;A27,K$5:K27)</f>
        <v>0</v>
      </c>
      <c r="O27" s="309">
        <f t="shared" ca="1" si="3"/>
        <v>0</v>
      </c>
    </row>
    <row r="28" spans="1:15" ht="15.75">
      <c r="A28" s="312"/>
      <c r="B28" s="317"/>
      <c r="C28" s="318"/>
      <c r="D28" s="317"/>
      <c r="E28" s="317"/>
      <c r="F28" s="315"/>
      <c r="G28" s="318"/>
      <c r="H28" s="317"/>
      <c r="I28" s="317"/>
      <c r="J28" s="307">
        <f t="shared" si="0"/>
        <v>0</v>
      </c>
      <c r="K28" s="307">
        <f t="shared" si="1"/>
        <v>0</v>
      </c>
      <c r="L28" s="307">
        <f t="shared" si="2"/>
        <v>0</v>
      </c>
      <c r="M28" s="308">
        <f>SUMIF(A$5:A28,"="&amp;A28,I$5:I28)-SUMIF(A$5:A28,"="&amp;A28,H$5:H28)</f>
        <v>0</v>
      </c>
      <c r="N28" s="308">
        <f>SUMIF(A$5:A28,"="&amp;A28,L$5:L28)-SUMIF(A$5:A28,"="&amp;A28,K$5:K28)</f>
        <v>0</v>
      </c>
      <c r="O28" s="309">
        <f t="shared" ca="1" si="3"/>
        <v>0</v>
      </c>
    </row>
    <row r="29" spans="1:15" ht="15.75">
      <c r="A29" s="312"/>
      <c r="B29" s="317"/>
      <c r="C29" s="318"/>
      <c r="D29" s="317"/>
      <c r="E29" s="317"/>
      <c r="F29" s="315"/>
      <c r="G29" s="318"/>
      <c r="H29" s="317"/>
      <c r="I29" s="317"/>
      <c r="J29" s="307">
        <f t="shared" si="0"/>
        <v>0</v>
      </c>
      <c r="K29" s="307">
        <f t="shared" si="1"/>
        <v>0</v>
      </c>
      <c r="L29" s="307">
        <f t="shared" si="2"/>
        <v>0</v>
      </c>
      <c r="M29" s="308">
        <f>SUMIF(A$5:A29,"="&amp;A29,I$5:I29)-SUMIF(A$5:A29,"="&amp;A29,H$5:H29)</f>
        <v>0</v>
      </c>
      <c r="N29" s="308">
        <f>SUMIF(A$5:A29,"="&amp;A29,L$5:L29)-SUMIF(A$5:A29,"="&amp;A29,K$5:K29)</f>
        <v>0</v>
      </c>
      <c r="O29" s="309">
        <f t="shared" ca="1" si="3"/>
        <v>0</v>
      </c>
    </row>
    <row r="30" spans="1:15" ht="15.75">
      <c r="A30" s="312"/>
      <c r="B30" s="317"/>
      <c r="C30" s="318"/>
      <c r="D30" s="317"/>
      <c r="E30" s="317"/>
      <c r="F30" s="315"/>
      <c r="G30" s="318"/>
      <c r="H30" s="317"/>
      <c r="I30" s="317"/>
      <c r="J30" s="307">
        <f t="shared" si="0"/>
        <v>0</v>
      </c>
      <c r="K30" s="307">
        <f t="shared" si="1"/>
        <v>0</v>
      </c>
      <c r="L30" s="307">
        <f t="shared" si="2"/>
        <v>0</v>
      </c>
      <c r="M30" s="308">
        <f>SUMIF(A$5:A30,"="&amp;A30,I$5:I30)-SUMIF(A$5:A30,"="&amp;A30,H$5:H30)</f>
        <v>0</v>
      </c>
      <c r="N30" s="308">
        <f>SUMIF(A$5:A30,"="&amp;A30,L$5:L30)-SUMIF(A$5:A30,"="&amp;A30,K$5:K30)</f>
        <v>0</v>
      </c>
      <c r="O30" s="309">
        <f t="shared" ca="1" si="3"/>
        <v>0</v>
      </c>
    </row>
    <row r="31" spans="1:15" ht="15.75">
      <c r="A31" s="312"/>
      <c r="B31" s="317"/>
      <c r="C31" s="318"/>
      <c r="D31" s="317"/>
      <c r="E31" s="317"/>
      <c r="F31" s="315"/>
      <c r="G31" s="318"/>
      <c r="H31" s="317"/>
      <c r="I31" s="317"/>
      <c r="J31" s="307">
        <f t="shared" si="0"/>
        <v>0</v>
      </c>
      <c r="K31" s="307">
        <f t="shared" si="1"/>
        <v>0</v>
      </c>
      <c r="L31" s="307">
        <f t="shared" si="2"/>
        <v>0</v>
      </c>
      <c r="M31" s="308">
        <f>SUMIF(A$5:A31,"="&amp;A31,I$5:I31)-SUMIF(A$5:A31,"="&amp;A31,H$5:H31)</f>
        <v>0</v>
      </c>
      <c r="N31" s="308">
        <f>SUMIF(A$5:A31,"="&amp;A31,L$5:L31)-SUMIF(A$5:A31,"="&amp;A31,K$5:K31)</f>
        <v>0</v>
      </c>
      <c r="O31" s="309">
        <f t="shared" ca="1" si="3"/>
        <v>0</v>
      </c>
    </row>
    <row r="32" spans="1:15" ht="15.75">
      <c r="A32" s="312"/>
      <c r="B32" s="317"/>
      <c r="C32" s="318"/>
      <c r="D32" s="317"/>
      <c r="E32" s="317"/>
      <c r="F32" s="315"/>
      <c r="G32" s="318"/>
      <c r="H32" s="317"/>
      <c r="I32" s="317"/>
      <c r="J32" s="307">
        <f t="shared" si="0"/>
        <v>0</v>
      </c>
      <c r="K32" s="307">
        <f t="shared" si="1"/>
        <v>0</v>
      </c>
      <c r="L32" s="307">
        <f t="shared" si="2"/>
        <v>0</v>
      </c>
      <c r="M32" s="308">
        <f>SUMIF(A$5:A32,"="&amp;A32,I$5:I32)-SUMIF(A$5:A32,"="&amp;A32,H$5:H32)</f>
        <v>0</v>
      </c>
      <c r="N32" s="308">
        <f>SUMIF(A$5:A32,"="&amp;A32,L$5:L32)-SUMIF(A$5:A32,"="&amp;A32,K$5:K32)</f>
        <v>0</v>
      </c>
      <c r="O32" s="309">
        <f t="shared" ca="1" si="3"/>
        <v>0</v>
      </c>
    </row>
    <row r="33" spans="1:15" ht="15.75">
      <c r="A33" s="312"/>
      <c r="B33" s="317"/>
      <c r="C33" s="318"/>
      <c r="D33" s="317"/>
      <c r="E33" s="317"/>
      <c r="F33" s="315"/>
      <c r="G33" s="318"/>
      <c r="H33" s="317"/>
      <c r="I33" s="317"/>
      <c r="J33" s="307">
        <f t="shared" si="0"/>
        <v>0</v>
      </c>
      <c r="K33" s="307">
        <f t="shared" si="1"/>
        <v>0</v>
      </c>
      <c r="L33" s="307">
        <f t="shared" si="2"/>
        <v>0</v>
      </c>
      <c r="M33" s="308">
        <f>SUMIF(A$5:A33,"="&amp;A33,I$5:I33)-SUMIF(A$5:A33,"="&amp;A33,H$5:H33)</f>
        <v>0</v>
      </c>
      <c r="N33" s="308">
        <f>SUMIF(A$5:A33,"="&amp;A33,L$5:L33)-SUMIF(A$5:A33,"="&amp;A33,K$5:K33)</f>
        <v>0</v>
      </c>
      <c r="O33" s="309">
        <f t="shared" ca="1" si="3"/>
        <v>0</v>
      </c>
    </row>
    <row r="34" spans="1:15" ht="15.75">
      <c r="A34" s="312"/>
      <c r="B34" s="317"/>
      <c r="C34" s="318"/>
      <c r="D34" s="317"/>
      <c r="E34" s="317"/>
      <c r="F34" s="315"/>
      <c r="G34" s="318"/>
      <c r="H34" s="317"/>
      <c r="I34" s="317"/>
      <c r="J34" s="307">
        <f t="shared" si="0"/>
        <v>0</v>
      </c>
      <c r="K34" s="307">
        <f t="shared" si="1"/>
        <v>0</v>
      </c>
      <c r="L34" s="307">
        <f t="shared" si="2"/>
        <v>0</v>
      </c>
      <c r="M34" s="308">
        <f>SUMIF(A$5:A34,"="&amp;A34,I$5:I34)-SUMIF(A$5:A34,"="&amp;A34,H$5:H34)</f>
        <v>0</v>
      </c>
      <c r="N34" s="308">
        <f>SUMIF(A$5:A34,"="&amp;A34,L$5:L34)-SUMIF(A$5:A34,"="&amp;A34,K$5:K34)</f>
        <v>0</v>
      </c>
      <c r="O34" s="309">
        <f t="shared" ca="1" si="3"/>
        <v>0</v>
      </c>
    </row>
    <row r="35" spans="1:15" ht="15.75">
      <c r="A35" s="312"/>
      <c r="B35" s="317"/>
      <c r="C35" s="318"/>
      <c r="D35" s="317"/>
      <c r="E35" s="317"/>
      <c r="F35" s="315"/>
      <c r="G35" s="318"/>
      <c r="H35" s="317"/>
      <c r="I35" s="317"/>
      <c r="J35" s="307">
        <f t="shared" si="0"/>
        <v>0</v>
      </c>
      <c r="K35" s="307">
        <f t="shared" si="1"/>
        <v>0</v>
      </c>
      <c r="L35" s="307">
        <f t="shared" si="2"/>
        <v>0</v>
      </c>
      <c r="M35" s="308">
        <f>SUMIF(A$5:A35,"="&amp;A35,I$5:I35)-SUMIF(A$5:A35,"="&amp;A35,H$5:H35)</f>
        <v>0</v>
      </c>
      <c r="N35" s="308">
        <f>SUMIF(A$5:A35,"="&amp;A35,L$5:L35)-SUMIF(A$5:A35,"="&amp;A35,K$5:K35)</f>
        <v>0</v>
      </c>
      <c r="O35" s="309">
        <f t="shared" ca="1" si="3"/>
        <v>0</v>
      </c>
    </row>
    <row r="36" spans="1:15" ht="15.75">
      <c r="A36" s="312"/>
      <c r="B36" s="317"/>
      <c r="C36" s="318"/>
      <c r="D36" s="317"/>
      <c r="E36" s="317"/>
      <c r="F36" s="315"/>
      <c r="G36" s="318"/>
      <c r="H36" s="317"/>
      <c r="I36" s="317"/>
      <c r="J36" s="307">
        <f t="shared" si="0"/>
        <v>0</v>
      </c>
      <c r="K36" s="307">
        <f t="shared" si="1"/>
        <v>0</v>
      </c>
      <c r="L36" s="307">
        <f t="shared" si="2"/>
        <v>0</v>
      </c>
      <c r="M36" s="308">
        <f>SUMIF(A$5:A36,"="&amp;A36,I$5:I36)-SUMIF(A$5:A36,"="&amp;A36,H$5:H36)</f>
        <v>0</v>
      </c>
      <c r="N36" s="308">
        <f>SUMIF(A$5:A36,"="&amp;A36,L$5:L36)-SUMIF(A$5:A36,"="&amp;A36,K$5:K36)</f>
        <v>0</v>
      </c>
      <c r="O36" s="309">
        <f t="shared" ca="1" si="3"/>
        <v>0</v>
      </c>
    </row>
    <row r="37" spans="1:15" ht="15.75">
      <c r="A37" s="312"/>
      <c r="B37" s="317"/>
      <c r="C37" s="318"/>
      <c r="D37" s="317"/>
      <c r="E37" s="317"/>
      <c r="F37" s="315"/>
      <c r="G37" s="318"/>
      <c r="H37" s="317"/>
      <c r="I37" s="317"/>
      <c r="J37" s="307">
        <f t="shared" si="0"/>
        <v>0</v>
      </c>
      <c r="K37" s="307">
        <f t="shared" si="1"/>
        <v>0</v>
      </c>
      <c r="L37" s="307">
        <f t="shared" si="2"/>
        <v>0</v>
      </c>
      <c r="M37" s="308">
        <f>SUMIF(A$5:A37,"="&amp;A37,I$5:I37)-SUMIF(A$5:A37,"="&amp;A37,H$5:H37)</f>
        <v>0</v>
      </c>
      <c r="N37" s="308">
        <f>SUMIF(A$5:A37,"="&amp;A37,L$5:L37)-SUMIF(A$5:A37,"="&amp;A37,K$5:K37)</f>
        <v>0</v>
      </c>
      <c r="O37" s="309">
        <f t="shared" ca="1" si="3"/>
        <v>0</v>
      </c>
    </row>
    <row r="38" spans="1:15" ht="15.75">
      <c r="A38" s="312"/>
      <c r="B38" s="317"/>
      <c r="C38" s="318"/>
      <c r="D38" s="317"/>
      <c r="E38" s="317"/>
      <c r="F38" s="315"/>
      <c r="G38" s="318"/>
      <c r="H38" s="317"/>
      <c r="I38" s="317"/>
      <c r="J38" s="307">
        <f t="shared" si="0"/>
        <v>0</v>
      </c>
      <c r="K38" s="307">
        <f t="shared" si="1"/>
        <v>0</v>
      </c>
      <c r="L38" s="307">
        <f t="shared" si="2"/>
        <v>0</v>
      </c>
      <c r="M38" s="308">
        <f>SUMIF(A$5:A38,"="&amp;A38,I$5:I38)-SUMIF(A$5:A38,"="&amp;A38,H$5:H38)</f>
        <v>0</v>
      </c>
      <c r="N38" s="308">
        <f>SUMIF(A$5:A38,"="&amp;A38,L$5:L38)-SUMIF(A$5:A38,"="&amp;A38,K$5:K38)</f>
        <v>0</v>
      </c>
      <c r="O38" s="309">
        <f t="shared" ca="1" si="3"/>
        <v>0</v>
      </c>
    </row>
    <row r="39" spans="1:15" ht="15.75">
      <c r="A39" s="312"/>
      <c r="B39" s="317"/>
      <c r="C39" s="318"/>
      <c r="D39" s="317"/>
      <c r="E39" s="317"/>
      <c r="F39" s="315"/>
      <c r="G39" s="318"/>
      <c r="H39" s="317"/>
      <c r="I39" s="317"/>
      <c r="J39" s="307">
        <f t="shared" si="0"/>
        <v>0</v>
      </c>
      <c r="K39" s="307">
        <f t="shared" si="1"/>
        <v>0</v>
      </c>
      <c r="L39" s="307">
        <f t="shared" si="2"/>
        <v>0</v>
      </c>
      <c r="M39" s="308">
        <f>SUMIF(A$5:A39,"="&amp;A39,I$5:I39)-SUMIF(A$5:A39,"="&amp;A39,H$5:H39)</f>
        <v>0</v>
      </c>
      <c r="N39" s="308">
        <f>SUMIF(A$5:A39,"="&amp;A39,L$5:L39)-SUMIF(A$5:A39,"="&amp;A39,K$5:K39)</f>
        <v>0</v>
      </c>
      <c r="O39" s="309">
        <f t="shared" ca="1" si="3"/>
        <v>0</v>
      </c>
    </row>
    <row r="40" spans="1:15" ht="15.75">
      <c r="A40" s="312"/>
      <c r="B40" s="317"/>
      <c r="C40" s="318"/>
      <c r="D40" s="317"/>
      <c r="E40" s="317"/>
      <c r="F40" s="315"/>
      <c r="G40" s="318"/>
      <c r="H40" s="317"/>
      <c r="I40" s="317"/>
      <c r="J40" s="307">
        <f t="shared" si="0"/>
        <v>0</v>
      </c>
      <c r="K40" s="307">
        <f t="shared" si="1"/>
        <v>0</v>
      </c>
      <c r="L40" s="307">
        <f t="shared" si="2"/>
        <v>0</v>
      </c>
      <c r="M40" s="308">
        <f>SUMIF(A$5:A40,"="&amp;A40,I$5:I40)-SUMIF(A$5:A40,"="&amp;A40,H$5:H40)</f>
        <v>0</v>
      </c>
      <c r="N40" s="308">
        <f>SUMIF(A$5:A40,"="&amp;A40,L$5:L40)-SUMIF(A$5:A40,"="&amp;A40,K$5:K40)</f>
        <v>0</v>
      </c>
      <c r="O40" s="309">
        <f t="shared" ca="1" si="3"/>
        <v>0</v>
      </c>
    </row>
    <row r="41" spans="1:15" ht="15.75">
      <c r="A41" s="312"/>
      <c r="B41" s="317"/>
      <c r="C41" s="318"/>
      <c r="D41" s="317"/>
      <c r="E41" s="317"/>
      <c r="F41" s="315"/>
      <c r="G41" s="318"/>
      <c r="H41" s="317"/>
      <c r="I41" s="317"/>
      <c r="J41" s="307">
        <f t="shared" si="0"/>
        <v>0</v>
      </c>
      <c r="K41" s="307">
        <f t="shared" si="1"/>
        <v>0</v>
      </c>
      <c r="L41" s="307">
        <f t="shared" si="2"/>
        <v>0</v>
      </c>
      <c r="M41" s="308">
        <f>SUMIF(A$5:A41,"="&amp;A41,I$5:I41)-SUMIF(A$5:A41,"="&amp;A41,H$5:H41)</f>
        <v>0</v>
      </c>
      <c r="N41" s="308">
        <f>SUMIF(A$5:A41,"="&amp;A41,L$5:L41)-SUMIF(A$5:A41,"="&amp;A41,K$5:K41)</f>
        <v>0</v>
      </c>
      <c r="O41" s="309">
        <f t="shared" ca="1" si="3"/>
        <v>0</v>
      </c>
    </row>
    <row r="42" spans="1:15" ht="15.75">
      <c r="A42" s="312"/>
      <c r="B42" s="317"/>
      <c r="C42" s="318"/>
      <c r="D42" s="317"/>
      <c r="E42" s="317"/>
      <c r="F42" s="315"/>
      <c r="G42" s="318"/>
      <c r="H42" s="317"/>
      <c r="I42" s="317"/>
      <c r="J42" s="307">
        <f t="shared" si="0"/>
        <v>0</v>
      </c>
      <c r="K42" s="307">
        <f t="shared" si="1"/>
        <v>0</v>
      </c>
      <c r="L42" s="307">
        <f t="shared" si="2"/>
        <v>0</v>
      </c>
      <c r="M42" s="308">
        <f>SUMIF(A$5:A42,"="&amp;A42,I$5:I42)-SUMIF(A$5:A42,"="&amp;A42,H$5:H42)</f>
        <v>0</v>
      </c>
      <c r="N42" s="308">
        <f>SUMIF(A$5:A42,"="&amp;A42,L$5:L42)-SUMIF(A$5:A42,"="&amp;A42,K$5:K42)</f>
        <v>0</v>
      </c>
      <c r="O42" s="309">
        <f t="shared" ca="1" si="3"/>
        <v>0</v>
      </c>
    </row>
    <row r="43" spans="1:15" ht="15.75">
      <c r="A43" s="312"/>
      <c r="B43" s="317"/>
      <c r="C43" s="318"/>
      <c r="D43" s="317"/>
      <c r="E43" s="317"/>
      <c r="F43" s="315"/>
      <c r="G43" s="318"/>
      <c r="H43" s="317"/>
      <c r="I43" s="317"/>
      <c r="J43" s="307">
        <f t="shared" si="0"/>
        <v>0</v>
      </c>
      <c r="K43" s="307">
        <f t="shared" si="1"/>
        <v>0</v>
      </c>
      <c r="L43" s="307">
        <f t="shared" si="2"/>
        <v>0</v>
      </c>
      <c r="M43" s="308">
        <f>SUMIF(A$5:A43,"="&amp;A43,I$5:I43)-SUMIF(A$5:A43,"="&amp;A43,H$5:H43)</f>
        <v>0</v>
      </c>
      <c r="N43" s="308">
        <f>SUMIF(A$5:A43,"="&amp;A43,L$5:L43)-SUMIF(A$5:A43,"="&amp;A43,K$5:K43)</f>
        <v>0</v>
      </c>
      <c r="O43" s="309">
        <f t="shared" ca="1" si="3"/>
        <v>0</v>
      </c>
    </row>
    <row r="44" spans="1:15" ht="15.75">
      <c r="A44" s="312"/>
      <c r="B44" s="317"/>
      <c r="C44" s="318"/>
      <c r="D44" s="317"/>
      <c r="E44" s="317"/>
      <c r="F44" s="315"/>
      <c r="G44" s="318"/>
      <c r="H44" s="317"/>
      <c r="I44" s="317"/>
      <c r="J44" s="307">
        <f t="shared" si="0"/>
        <v>0</v>
      </c>
      <c r="K44" s="307">
        <f t="shared" si="1"/>
        <v>0</v>
      </c>
      <c r="L44" s="307">
        <f t="shared" si="2"/>
        <v>0</v>
      </c>
      <c r="M44" s="308">
        <f>SUMIF(A$5:A44,"="&amp;A44,I$5:I44)-SUMIF(A$5:A44,"="&amp;A44,H$5:H44)</f>
        <v>0</v>
      </c>
      <c r="N44" s="308">
        <f>SUMIF(A$5:A44,"="&amp;A44,L$5:L44)-SUMIF(A$5:A44,"="&amp;A44,K$5:K44)</f>
        <v>0</v>
      </c>
      <c r="O44" s="309">
        <f t="shared" ca="1" si="3"/>
        <v>0</v>
      </c>
    </row>
    <row r="45" spans="1:15" ht="15.75">
      <c r="A45" s="312"/>
      <c r="B45" s="317"/>
      <c r="C45" s="318"/>
      <c r="D45" s="317"/>
      <c r="E45" s="317"/>
      <c r="F45" s="315"/>
      <c r="G45" s="318"/>
      <c r="H45" s="317"/>
      <c r="I45" s="317"/>
      <c r="J45" s="307">
        <f t="shared" si="0"/>
        <v>0</v>
      </c>
      <c r="K45" s="307">
        <f t="shared" si="1"/>
        <v>0</v>
      </c>
      <c r="L45" s="307">
        <f t="shared" si="2"/>
        <v>0</v>
      </c>
      <c r="M45" s="308">
        <f>SUMIF(A$5:A45,"="&amp;A45,I$5:I45)-SUMIF(A$5:A45,"="&amp;A45,H$5:H45)</f>
        <v>0</v>
      </c>
      <c r="N45" s="308">
        <f>SUMIF(A$5:A45,"="&amp;A45,L$5:L45)-SUMIF(A$5:A45,"="&amp;A45,K$5:K45)</f>
        <v>0</v>
      </c>
      <c r="O45" s="309">
        <f t="shared" ca="1" si="3"/>
        <v>0</v>
      </c>
    </row>
    <row r="46" spans="1:15" ht="15.75">
      <c r="A46" s="312"/>
      <c r="B46" s="317"/>
      <c r="C46" s="318"/>
      <c r="D46" s="317"/>
      <c r="E46" s="317"/>
      <c r="F46" s="315"/>
      <c r="G46" s="318"/>
      <c r="H46" s="317"/>
      <c r="I46" s="317"/>
      <c r="J46" s="307">
        <f t="shared" si="0"/>
        <v>0</v>
      </c>
      <c r="K46" s="307">
        <f t="shared" si="1"/>
        <v>0</v>
      </c>
      <c r="L46" s="307">
        <f t="shared" si="2"/>
        <v>0</v>
      </c>
      <c r="M46" s="308">
        <f>SUMIF(A$5:A46,"="&amp;A46,I$5:I46)-SUMIF(A$5:A46,"="&amp;A46,H$5:H46)</f>
        <v>0</v>
      </c>
      <c r="N46" s="308">
        <f>SUMIF(A$5:A46,"="&amp;A46,L$5:L46)-SUMIF(A$5:A46,"="&amp;A46,K$5:K46)</f>
        <v>0</v>
      </c>
      <c r="O46" s="309">
        <f t="shared" ca="1" si="3"/>
        <v>0</v>
      </c>
    </row>
    <row r="47" spans="1:15" ht="15.75">
      <c r="A47" s="312"/>
      <c r="B47" s="317"/>
      <c r="C47" s="318"/>
      <c r="D47" s="317"/>
      <c r="E47" s="317"/>
      <c r="F47" s="315"/>
      <c r="G47" s="318"/>
      <c r="H47" s="317"/>
      <c r="I47" s="317"/>
      <c r="J47" s="307">
        <f t="shared" si="0"/>
        <v>0</v>
      </c>
      <c r="K47" s="307">
        <f t="shared" si="1"/>
        <v>0</v>
      </c>
      <c r="L47" s="307">
        <f t="shared" si="2"/>
        <v>0</v>
      </c>
      <c r="M47" s="308">
        <f>SUMIF(A$5:A47,"="&amp;A47,I$5:I47)-SUMIF(A$5:A47,"="&amp;A47,H$5:H47)</f>
        <v>0</v>
      </c>
      <c r="N47" s="308">
        <f>SUMIF(A$5:A47,"="&amp;A47,L$5:L47)-SUMIF(A$5:A47,"="&amp;A47,K$5:K47)</f>
        <v>0</v>
      </c>
      <c r="O47" s="309">
        <f t="shared" ca="1" si="3"/>
        <v>0</v>
      </c>
    </row>
    <row r="48" spans="1:15" ht="15.75">
      <c r="A48" s="312"/>
      <c r="B48" s="317"/>
      <c r="C48" s="318"/>
      <c r="D48" s="317"/>
      <c r="E48" s="317"/>
      <c r="F48" s="315"/>
      <c r="G48" s="318"/>
      <c r="H48" s="317"/>
      <c r="I48" s="317"/>
      <c r="J48" s="307">
        <f t="shared" si="0"/>
        <v>0</v>
      </c>
      <c r="K48" s="307">
        <f t="shared" si="1"/>
        <v>0</v>
      </c>
      <c r="L48" s="307">
        <f t="shared" si="2"/>
        <v>0</v>
      </c>
      <c r="M48" s="308">
        <f>SUMIF(A$5:A48,"="&amp;A48,I$5:I48)-SUMIF(A$5:A48,"="&amp;A48,H$5:H48)</f>
        <v>0</v>
      </c>
      <c r="N48" s="308">
        <f>SUMIF(A$5:A48,"="&amp;A48,L$5:L48)-SUMIF(A$5:A48,"="&amp;A48,K$5:K48)</f>
        <v>0</v>
      </c>
      <c r="O48" s="309">
        <f t="shared" ca="1" si="3"/>
        <v>0</v>
      </c>
    </row>
    <row r="49" spans="1:15" ht="15.75">
      <c r="A49" s="312"/>
      <c r="B49" s="317"/>
      <c r="C49" s="318"/>
      <c r="D49" s="317"/>
      <c r="E49" s="317"/>
      <c r="F49" s="315"/>
      <c r="G49" s="318"/>
      <c r="H49" s="317"/>
      <c r="I49" s="317"/>
      <c r="J49" s="307">
        <f t="shared" si="0"/>
        <v>0</v>
      </c>
      <c r="K49" s="307">
        <f t="shared" si="1"/>
        <v>0</v>
      </c>
      <c r="L49" s="307">
        <f t="shared" si="2"/>
        <v>0</v>
      </c>
      <c r="M49" s="308">
        <f>SUMIF(A$5:A49,"="&amp;A49,I$5:I49)-SUMIF(A$5:A49,"="&amp;A49,H$5:H49)</f>
        <v>0</v>
      </c>
      <c r="N49" s="308">
        <f>SUMIF(A$5:A49,"="&amp;A49,L$5:L49)-SUMIF(A$5:A49,"="&amp;A49,K$5:K49)</f>
        <v>0</v>
      </c>
      <c r="O49" s="309">
        <f t="shared" ca="1" si="3"/>
        <v>0</v>
      </c>
    </row>
    <row r="50" spans="1:15" ht="15.75">
      <c r="A50" s="312"/>
      <c r="B50" s="317"/>
      <c r="C50" s="318"/>
      <c r="D50" s="317"/>
      <c r="E50" s="317"/>
      <c r="F50" s="315"/>
      <c r="G50" s="318"/>
      <c r="H50" s="317"/>
      <c r="I50" s="317"/>
      <c r="J50" s="307">
        <f t="shared" si="0"/>
        <v>0</v>
      </c>
      <c r="K50" s="307">
        <f t="shared" si="1"/>
        <v>0</v>
      </c>
      <c r="L50" s="307">
        <f t="shared" si="2"/>
        <v>0</v>
      </c>
      <c r="M50" s="308">
        <f>SUMIF(A$5:A50,"="&amp;A50,I$5:I50)-SUMIF(A$5:A50,"="&amp;A50,H$5:H50)</f>
        <v>0</v>
      </c>
      <c r="N50" s="308">
        <f>SUMIF(A$5:A50,"="&amp;A50,L$5:L50)-SUMIF(A$5:A50,"="&amp;A50,K$5:K50)</f>
        <v>0</v>
      </c>
      <c r="O50" s="309">
        <f t="shared" ca="1" si="3"/>
        <v>0</v>
      </c>
    </row>
    <row r="51" spans="1:15">
      <c r="A51" s="310" t="s">
        <v>289</v>
      </c>
    </row>
  </sheetData>
  <sheetProtection password="8F73" sheet="1" objects="1" scenarios="1" formatCells="0" insertRows="0" deleteRows="0"/>
  <conditionalFormatting sqref="O6:O50">
    <cfRule type="cellIs" dxfId="16" priority="15" stopIfTrue="1" operator="lessThan">
      <formula>0</formula>
    </cfRule>
  </conditionalFormatting>
  <conditionalFormatting sqref="F6:F50">
    <cfRule type="expression" dxfId="15" priority="12" stopIfTrue="1">
      <formula>AND(NOT(ISBLANK(F6)),ISERROR(MATCH(F6,categories,0)))</formula>
    </cfRule>
    <cfRule type="expression" dxfId="14" priority="13" stopIfTrue="1">
      <formula>OR(F6="[Balance]",F6="[Transfer]",ISBLANK(F6))</formula>
    </cfRule>
    <cfRule type="expression" dxfId="13" priority="14" stopIfTrue="1">
      <formula>OR(ISERROR(MATCH(F6,yearlyA,0)),ISERROR(MATCH(F6,monthlyA,0)))</formula>
    </cfRule>
  </conditionalFormatting>
  <conditionalFormatting sqref="A6:A50">
    <cfRule type="expression" dxfId="12" priority="11" stopIfTrue="1">
      <formula>AND(ISERROR(MATCH(A6,accounts,0)),NOT(ISBLANK(A6)))</formula>
    </cfRule>
  </conditionalFormatting>
  <conditionalFormatting sqref="O6:O50">
    <cfRule type="cellIs" dxfId="11" priority="10" stopIfTrue="1" operator="lessThan">
      <formula>0</formula>
    </cfRule>
  </conditionalFormatting>
  <conditionalFormatting sqref="F6:F50">
    <cfRule type="expression" dxfId="10" priority="7" stopIfTrue="1">
      <formula>AND(NOT(ISBLANK(F6)),ISERROR(MATCH(F6,categories,0)))</formula>
    </cfRule>
    <cfRule type="expression" dxfId="9" priority="8" stopIfTrue="1">
      <formula>OR(F6="[Balance]",F6="[Transfer]",ISBLANK(F6))</formula>
    </cfRule>
    <cfRule type="expression" dxfId="8" priority="9" stopIfTrue="1">
      <formula>OR(ISERROR(MATCH(F6,yearlyA,0)),ISERROR(MATCH(F6,monthlyA,0)))</formula>
    </cfRule>
  </conditionalFormatting>
  <conditionalFormatting sqref="A6:A50">
    <cfRule type="expression" dxfId="7" priority="6" stopIfTrue="1">
      <formula>AND(ISERROR(MATCH(A6,accounts,0)),NOT(ISBLANK(A6)))</formula>
    </cfRule>
  </conditionalFormatting>
  <conditionalFormatting sqref="O6:O50">
    <cfRule type="cellIs" dxfId="6" priority="5" stopIfTrue="1" operator="lessThan">
      <formula>0</formula>
    </cfRule>
  </conditionalFormatting>
  <conditionalFormatting sqref="F6:F50">
    <cfRule type="expression" dxfId="5" priority="2" stopIfTrue="1">
      <formula>AND(NOT(ISBLANK(F6)),ISERROR(MATCH(F6,categories,0)))</formula>
    </cfRule>
    <cfRule type="expression" dxfId="4" priority="3" stopIfTrue="1">
      <formula>OR(F6="[Balance]",F6="[Transfer]",ISBLANK(F6))</formula>
    </cfRule>
    <cfRule type="expression" dxfId="3" priority="4" stopIfTrue="1">
      <formula>OR(ISERROR(MATCH(F6,yearlyA,0)),ISERROR(MATCH(F6,monthlyA,0)))</formula>
    </cfRule>
  </conditionalFormatting>
  <conditionalFormatting sqref="A6:A50">
    <cfRule type="expression" dxfId="2" priority="1" stopIfTrue="1">
      <formula>AND(ISERROR(MATCH(A6,accounts,0)),NOT(ISBLANK(A6)))</formula>
    </cfRule>
  </conditionalFormatting>
  <dataValidations count="2">
    <dataValidation type="list" allowBlank="1" showInputMessage="1" showErrorMessage="1" sqref="A6:A50 IW6:IW50 SS6:SS50 ACO6:ACO50 AMK6:AMK50 AWG6:AWG50 BGC6:BGC50 BPY6:BPY50 BZU6:BZU50 CJQ6:CJQ50 CTM6:CTM50 DDI6:DDI50 DNE6:DNE50 DXA6:DXA50 EGW6:EGW50 EQS6:EQS50 FAO6:FAO50 FKK6:FKK50 FUG6:FUG50 GEC6:GEC50 GNY6:GNY50 GXU6:GXU50 HHQ6:HHQ50 HRM6:HRM50 IBI6:IBI50 ILE6:ILE50 IVA6:IVA50 JEW6:JEW50 JOS6:JOS50 JYO6:JYO50 KIK6:KIK50 KSG6:KSG50 LCC6:LCC50 LLY6:LLY50 LVU6:LVU50 MFQ6:MFQ50 MPM6:MPM50 MZI6:MZI50 NJE6:NJE50 NTA6:NTA50 OCW6:OCW50 OMS6:OMS50 OWO6:OWO50 PGK6:PGK50 PQG6:PQG50 QAC6:QAC50 QJY6:QJY50 QTU6:QTU50 RDQ6:RDQ50 RNM6:RNM50 RXI6:RXI50 SHE6:SHE50 SRA6:SRA50 TAW6:TAW50 TKS6:TKS50 TUO6:TUO50 UEK6:UEK50 UOG6:UOG50 UYC6:UYC50 VHY6:VHY50 VRU6:VRU50 WBQ6:WBQ50 WLM6:WLM50 WVI6:WVI50 A65542:A65586 IW65542:IW65586 SS65542:SS65586 ACO65542:ACO65586 AMK65542:AMK65586 AWG65542:AWG65586 BGC65542:BGC65586 BPY65542:BPY65586 BZU65542:BZU65586 CJQ65542:CJQ65586 CTM65542:CTM65586 DDI65542:DDI65586 DNE65542:DNE65586 DXA65542:DXA65586 EGW65542:EGW65586 EQS65542:EQS65586 FAO65542:FAO65586 FKK65542:FKK65586 FUG65542:FUG65586 GEC65542:GEC65586 GNY65542:GNY65586 GXU65542:GXU65586 HHQ65542:HHQ65586 HRM65542:HRM65586 IBI65542:IBI65586 ILE65542:ILE65586 IVA65542:IVA65586 JEW65542:JEW65586 JOS65542:JOS65586 JYO65542:JYO65586 KIK65542:KIK65586 KSG65542:KSG65586 LCC65542:LCC65586 LLY65542:LLY65586 LVU65542:LVU65586 MFQ65542:MFQ65586 MPM65542:MPM65586 MZI65542:MZI65586 NJE65542:NJE65586 NTA65542:NTA65586 OCW65542:OCW65586 OMS65542:OMS65586 OWO65542:OWO65586 PGK65542:PGK65586 PQG65542:PQG65586 QAC65542:QAC65586 QJY65542:QJY65586 QTU65542:QTU65586 RDQ65542:RDQ65586 RNM65542:RNM65586 RXI65542:RXI65586 SHE65542:SHE65586 SRA65542:SRA65586 TAW65542:TAW65586 TKS65542:TKS65586 TUO65542:TUO65586 UEK65542:UEK65586 UOG65542:UOG65586 UYC65542:UYC65586 VHY65542:VHY65586 VRU65542:VRU65586 WBQ65542:WBQ65586 WLM65542:WLM65586 WVI65542:WVI65586 A131078:A131122 IW131078:IW131122 SS131078:SS131122 ACO131078:ACO131122 AMK131078:AMK131122 AWG131078:AWG131122 BGC131078:BGC131122 BPY131078:BPY131122 BZU131078:BZU131122 CJQ131078:CJQ131122 CTM131078:CTM131122 DDI131078:DDI131122 DNE131078:DNE131122 DXA131078:DXA131122 EGW131078:EGW131122 EQS131078:EQS131122 FAO131078:FAO131122 FKK131078:FKK131122 FUG131078:FUG131122 GEC131078:GEC131122 GNY131078:GNY131122 GXU131078:GXU131122 HHQ131078:HHQ131122 HRM131078:HRM131122 IBI131078:IBI131122 ILE131078:ILE131122 IVA131078:IVA131122 JEW131078:JEW131122 JOS131078:JOS131122 JYO131078:JYO131122 KIK131078:KIK131122 KSG131078:KSG131122 LCC131078:LCC131122 LLY131078:LLY131122 LVU131078:LVU131122 MFQ131078:MFQ131122 MPM131078:MPM131122 MZI131078:MZI131122 NJE131078:NJE131122 NTA131078:NTA131122 OCW131078:OCW131122 OMS131078:OMS131122 OWO131078:OWO131122 PGK131078:PGK131122 PQG131078:PQG131122 QAC131078:QAC131122 QJY131078:QJY131122 QTU131078:QTU131122 RDQ131078:RDQ131122 RNM131078:RNM131122 RXI131078:RXI131122 SHE131078:SHE131122 SRA131078:SRA131122 TAW131078:TAW131122 TKS131078:TKS131122 TUO131078:TUO131122 UEK131078:UEK131122 UOG131078:UOG131122 UYC131078:UYC131122 VHY131078:VHY131122 VRU131078:VRU131122 WBQ131078:WBQ131122 WLM131078:WLM131122 WVI131078:WVI131122 A196614:A196658 IW196614:IW196658 SS196614:SS196658 ACO196614:ACO196658 AMK196614:AMK196658 AWG196614:AWG196658 BGC196614:BGC196658 BPY196614:BPY196658 BZU196614:BZU196658 CJQ196614:CJQ196658 CTM196614:CTM196658 DDI196614:DDI196658 DNE196614:DNE196658 DXA196614:DXA196658 EGW196614:EGW196658 EQS196614:EQS196658 FAO196614:FAO196658 FKK196614:FKK196658 FUG196614:FUG196658 GEC196614:GEC196658 GNY196614:GNY196658 GXU196614:GXU196658 HHQ196614:HHQ196658 HRM196614:HRM196658 IBI196614:IBI196658 ILE196614:ILE196658 IVA196614:IVA196658 JEW196614:JEW196658 JOS196614:JOS196658 JYO196614:JYO196658 KIK196614:KIK196658 KSG196614:KSG196658 LCC196614:LCC196658 LLY196614:LLY196658 LVU196614:LVU196658 MFQ196614:MFQ196658 MPM196614:MPM196658 MZI196614:MZI196658 NJE196614:NJE196658 NTA196614:NTA196658 OCW196614:OCW196658 OMS196614:OMS196658 OWO196614:OWO196658 PGK196614:PGK196658 PQG196614:PQG196658 QAC196614:QAC196658 QJY196614:QJY196658 QTU196614:QTU196658 RDQ196614:RDQ196658 RNM196614:RNM196658 RXI196614:RXI196658 SHE196614:SHE196658 SRA196614:SRA196658 TAW196614:TAW196658 TKS196614:TKS196658 TUO196614:TUO196658 UEK196614:UEK196658 UOG196614:UOG196658 UYC196614:UYC196658 VHY196614:VHY196658 VRU196614:VRU196658 WBQ196614:WBQ196658 WLM196614:WLM196658 WVI196614:WVI196658 A262150:A262194 IW262150:IW262194 SS262150:SS262194 ACO262150:ACO262194 AMK262150:AMK262194 AWG262150:AWG262194 BGC262150:BGC262194 BPY262150:BPY262194 BZU262150:BZU262194 CJQ262150:CJQ262194 CTM262150:CTM262194 DDI262150:DDI262194 DNE262150:DNE262194 DXA262150:DXA262194 EGW262150:EGW262194 EQS262150:EQS262194 FAO262150:FAO262194 FKK262150:FKK262194 FUG262150:FUG262194 GEC262150:GEC262194 GNY262150:GNY262194 GXU262150:GXU262194 HHQ262150:HHQ262194 HRM262150:HRM262194 IBI262150:IBI262194 ILE262150:ILE262194 IVA262150:IVA262194 JEW262150:JEW262194 JOS262150:JOS262194 JYO262150:JYO262194 KIK262150:KIK262194 KSG262150:KSG262194 LCC262150:LCC262194 LLY262150:LLY262194 LVU262150:LVU262194 MFQ262150:MFQ262194 MPM262150:MPM262194 MZI262150:MZI262194 NJE262150:NJE262194 NTA262150:NTA262194 OCW262150:OCW262194 OMS262150:OMS262194 OWO262150:OWO262194 PGK262150:PGK262194 PQG262150:PQG262194 QAC262150:QAC262194 QJY262150:QJY262194 QTU262150:QTU262194 RDQ262150:RDQ262194 RNM262150:RNM262194 RXI262150:RXI262194 SHE262150:SHE262194 SRA262150:SRA262194 TAW262150:TAW262194 TKS262150:TKS262194 TUO262150:TUO262194 UEK262150:UEK262194 UOG262150:UOG262194 UYC262150:UYC262194 VHY262150:VHY262194 VRU262150:VRU262194 WBQ262150:WBQ262194 WLM262150:WLM262194 WVI262150:WVI262194 A327686:A327730 IW327686:IW327730 SS327686:SS327730 ACO327686:ACO327730 AMK327686:AMK327730 AWG327686:AWG327730 BGC327686:BGC327730 BPY327686:BPY327730 BZU327686:BZU327730 CJQ327686:CJQ327730 CTM327686:CTM327730 DDI327686:DDI327730 DNE327686:DNE327730 DXA327686:DXA327730 EGW327686:EGW327730 EQS327686:EQS327730 FAO327686:FAO327730 FKK327686:FKK327730 FUG327686:FUG327730 GEC327686:GEC327730 GNY327686:GNY327730 GXU327686:GXU327730 HHQ327686:HHQ327730 HRM327686:HRM327730 IBI327686:IBI327730 ILE327686:ILE327730 IVA327686:IVA327730 JEW327686:JEW327730 JOS327686:JOS327730 JYO327686:JYO327730 KIK327686:KIK327730 KSG327686:KSG327730 LCC327686:LCC327730 LLY327686:LLY327730 LVU327686:LVU327730 MFQ327686:MFQ327730 MPM327686:MPM327730 MZI327686:MZI327730 NJE327686:NJE327730 NTA327686:NTA327730 OCW327686:OCW327730 OMS327686:OMS327730 OWO327686:OWO327730 PGK327686:PGK327730 PQG327686:PQG327730 QAC327686:QAC327730 QJY327686:QJY327730 QTU327686:QTU327730 RDQ327686:RDQ327730 RNM327686:RNM327730 RXI327686:RXI327730 SHE327686:SHE327730 SRA327686:SRA327730 TAW327686:TAW327730 TKS327686:TKS327730 TUO327686:TUO327730 UEK327686:UEK327730 UOG327686:UOG327730 UYC327686:UYC327730 VHY327686:VHY327730 VRU327686:VRU327730 WBQ327686:WBQ327730 WLM327686:WLM327730 WVI327686:WVI327730 A393222:A393266 IW393222:IW393266 SS393222:SS393266 ACO393222:ACO393266 AMK393222:AMK393266 AWG393222:AWG393266 BGC393222:BGC393266 BPY393222:BPY393266 BZU393222:BZU393266 CJQ393222:CJQ393266 CTM393222:CTM393266 DDI393222:DDI393266 DNE393222:DNE393266 DXA393222:DXA393266 EGW393222:EGW393266 EQS393222:EQS393266 FAO393222:FAO393266 FKK393222:FKK393266 FUG393222:FUG393266 GEC393222:GEC393266 GNY393222:GNY393266 GXU393222:GXU393266 HHQ393222:HHQ393266 HRM393222:HRM393266 IBI393222:IBI393266 ILE393222:ILE393266 IVA393222:IVA393266 JEW393222:JEW393266 JOS393222:JOS393266 JYO393222:JYO393266 KIK393222:KIK393266 KSG393222:KSG393266 LCC393222:LCC393266 LLY393222:LLY393266 LVU393222:LVU393266 MFQ393222:MFQ393266 MPM393222:MPM393266 MZI393222:MZI393266 NJE393222:NJE393266 NTA393222:NTA393266 OCW393222:OCW393266 OMS393222:OMS393266 OWO393222:OWO393266 PGK393222:PGK393266 PQG393222:PQG393266 QAC393222:QAC393266 QJY393222:QJY393266 QTU393222:QTU393266 RDQ393222:RDQ393266 RNM393222:RNM393266 RXI393222:RXI393266 SHE393222:SHE393266 SRA393222:SRA393266 TAW393222:TAW393266 TKS393222:TKS393266 TUO393222:TUO393266 UEK393222:UEK393266 UOG393222:UOG393266 UYC393222:UYC393266 VHY393222:VHY393266 VRU393222:VRU393266 WBQ393222:WBQ393266 WLM393222:WLM393266 WVI393222:WVI393266 A458758:A458802 IW458758:IW458802 SS458758:SS458802 ACO458758:ACO458802 AMK458758:AMK458802 AWG458758:AWG458802 BGC458758:BGC458802 BPY458758:BPY458802 BZU458758:BZU458802 CJQ458758:CJQ458802 CTM458758:CTM458802 DDI458758:DDI458802 DNE458758:DNE458802 DXA458758:DXA458802 EGW458758:EGW458802 EQS458758:EQS458802 FAO458758:FAO458802 FKK458758:FKK458802 FUG458758:FUG458802 GEC458758:GEC458802 GNY458758:GNY458802 GXU458758:GXU458802 HHQ458758:HHQ458802 HRM458758:HRM458802 IBI458758:IBI458802 ILE458758:ILE458802 IVA458758:IVA458802 JEW458758:JEW458802 JOS458758:JOS458802 JYO458758:JYO458802 KIK458758:KIK458802 KSG458758:KSG458802 LCC458758:LCC458802 LLY458758:LLY458802 LVU458758:LVU458802 MFQ458758:MFQ458802 MPM458758:MPM458802 MZI458758:MZI458802 NJE458758:NJE458802 NTA458758:NTA458802 OCW458758:OCW458802 OMS458758:OMS458802 OWO458758:OWO458802 PGK458758:PGK458802 PQG458758:PQG458802 QAC458758:QAC458802 QJY458758:QJY458802 QTU458758:QTU458802 RDQ458758:RDQ458802 RNM458758:RNM458802 RXI458758:RXI458802 SHE458758:SHE458802 SRA458758:SRA458802 TAW458758:TAW458802 TKS458758:TKS458802 TUO458758:TUO458802 UEK458758:UEK458802 UOG458758:UOG458802 UYC458758:UYC458802 VHY458758:VHY458802 VRU458758:VRU458802 WBQ458758:WBQ458802 WLM458758:WLM458802 WVI458758:WVI458802 A524294:A524338 IW524294:IW524338 SS524294:SS524338 ACO524294:ACO524338 AMK524294:AMK524338 AWG524294:AWG524338 BGC524294:BGC524338 BPY524294:BPY524338 BZU524294:BZU524338 CJQ524294:CJQ524338 CTM524294:CTM524338 DDI524294:DDI524338 DNE524294:DNE524338 DXA524294:DXA524338 EGW524294:EGW524338 EQS524294:EQS524338 FAO524294:FAO524338 FKK524294:FKK524338 FUG524294:FUG524338 GEC524294:GEC524338 GNY524294:GNY524338 GXU524294:GXU524338 HHQ524294:HHQ524338 HRM524294:HRM524338 IBI524294:IBI524338 ILE524294:ILE524338 IVA524294:IVA524338 JEW524294:JEW524338 JOS524294:JOS524338 JYO524294:JYO524338 KIK524294:KIK524338 KSG524294:KSG524338 LCC524294:LCC524338 LLY524294:LLY524338 LVU524294:LVU524338 MFQ524294:MFQ524338 MPM524294:MPM524338 MZI524294:MZI524338 NJE524294:NJE524338 NTA524294:NTA524338 OCW524294:OCW524338 OMS524294:OMS524338 OWO524294:OWO524338 PGK524294:PGK524338 PQG524294:PQG524338 QAC524294:QAC524338 QJY524294:QJY524338 QTU524294:QTU524338 RDQ524294:RDQ524338 RNM524294:RNM524338 RXI524294:RXI524338 SHE524294:SHE524338 SRA524294:SRA524338 TAW524294:TAW524338 TKS524294:TKS524338 TUO524294:TUO524338 UEK524294:UEK524338 UOG524294:UOG524338 UYC524294:UYC524338 VHY524294:VHY524338 VRU524294:VRU524338 WBQ524294:WBQ524338 WLM524294:WLM524338 WVI524294:WVI524338 A589830:A589874 IW589830:IW589874 SS589830:SS589874 ACO589830:ACO589874 AMK589830:AMK589874 AWG589830:AWG589874 BGC589830:BGC589874 BPY589830:BPY589874 BZU589830:BZU589874 CJQ589830:CJQ589874 CTM589830:CTM589874 DDI589830:DDI589874 DNE589830:DNE589874 DXA589830:DXA589874 EGW589830:EGW589874 EQS589830:EQS589874 FAO589830:FAO589874 FKK589830:FKK589874 FUG589830:FUG589874 GEC589830:GEC589874 GNY589830:GNY589874 GXU589830:GXU589874 HHQ589830:HHQ589874 HRM589830:HRM589874 IBI589830:IBI589874 ILE589830:ILE589874 IVA589830:IVA589874 JEW589830:JEW589874 JOS589830:JOS589874 JYO589830:JYO589874 KIK589830:KIK589874 KSG589830:KSG589874 LCC589830:LCC589874 LLY589830:LLY589874 LVU589830:LVU589874 MFQ589830:MFQ589874 MPM589830:MPM589874 MZI589830:MZI589874 NJE589830:NJE589874 NTA589830:NTA589874 OCW589830:OCW589874 OMS589830:OMS589874 OWO589830:OWO589874 PGK589830:PGK589874 PQG589830:PQG589874 QAC589830:QAC589874 QJY589830:QJY589874 QTU589830:QTU589874 RDQ589830:RDQ589874 RNM589830:RNM589874 RXI589830:RXI589874 SHE589830:SHE589874 SRA589830:SRA589874 TAW589830:TAW589874 TKS589830:TKS589874 TUO589830:TUO589874 UEK589830:UEK589874 UOG589830:UOG589874 UYC589830:UYC589874 VHY589830:VHY589874 VRU589830:VRU589874 WBQ589830:WBQ589874 WLM589830:WLM589874 WVI589830:WVI589874 A655366:A655410 IW655366:IW655410 SS655366:SS655410 ACO655366:ACO655410 AMK655366:AMK655410 AWG655366:AWG655410 BGC655366:BGC655410 BPY655366:BPY655410 BZU655366:BZU655410 CJQ655366:CJQ655410 CTM655366:CTM655410 DDI655366:DDI655410 DNE655366:DNE655410 DXA655366:DXA655410 EGW655366:EGW655410 EQS655366:EQS655410 FAO655366:FAO655410 FKK655366:FKK655410 FUG655366:FUG655410 GEC655366:GEC655410 GNY655366:GNY655410 GXU655366:GXU655410 HHQ655366:HHQ655410 HRM655366:HRM655410 IBI655366:IBI655410 ILE655366:ILE655410 IVA655366:IVA655410 JEW655366:JEW655410 JOS655366:JOS655410 JYO655366:JYO655410 KIK655366:KIK655410 KSG655366:KSG655410 LCC655366:LCC655410 LLY655366:LLY655410 LVU655366:LVU655410 MFQ655366:MFQ655410 MPM655366:MPM655410 MZI655366:MZI655410 NJE655366:NJE655410 NTA655366:NTA655410 OCW655366:OCW655410 OMS655366:OMS655410 OWO655366:OWO655410 PGK655366:PGK655410 PQG655366:PQG655410 QAC655366:QAC655410 QJY655366:QJY655410 QTU655366:QTU655410 RDQ655366:RDQ655410 RNM655366:RNM655410 RXI655366:RXI655410 SHE655366:SHE655410 SRA655366:SRA655410 TAW655366:TAW655410 TKS655366:TKS655410 TUO655366:TUO655410 UEK655366:UEK655410 UOG655366:UOG655410 UYC655366:UYC655410 VHY655366:VHY655410 VRU655366:VRU655410 WBQ655366:WBQ655410 WLM655366:WLM655410 WVI655366:WVI655410 A720902:A720946 IW720902:IW720946 SS720902:SS720946 ACO720902:ACO720946 AMK720902:AMK720946 AWG720902:AWG720946 BGC720902:BGC720946 BPY720902:BPY720946 BZU720902:BZU720946 CJQ720902:CJQ720946 CTM720902:CTM720946 DDI720902:DDI720946 DNE720902:DNE720946 DXA720902:DXA720946 EGW720902:EGW720946 EQS720902:EQS720946 FAO720902:FAO720946 FKK720902:FKK720946 FUG720902:FUG720946 GEC720902:GEC720946 GNY720902:GNY720946 GXU720902:GXU720946 HHQ720902:HHQ720946 HRM720902:HRM720946 IBI720902:IBI720946 ILE720902:ILE720946 IVA720902:IVA720946 JEW720902:JEW720946 JOS720902:JOS720946 JYO720902:JYO720946 KIK720902:KIK720946 KSG720902:KSG720946 LCC720902:LCC720946 LLY720902:LLY720946 LVU720902:LVU720946 MFQ720902:MFQ720946 MPM720902:MPM720946 MZI720902:MZI720946 NJE720902:NJE720946 NTA720902:NTA720946 OCW720902:OCW720946 OMS720902:OMS720946 OWO720902:OWO720946 PGK720902:PGK720946 PQG720902:PQG720946 QAC720902:QAC720946 QJY720902:QJY720946 QTU720902:QTU720946 RDQ720902:RDQ720946 RNM720902:RNM720946 RXI720902:RXI720946 SHE720902:SHE720946 SRA720902:SRA720946 TAW720902:TAW720946 TKS720902:TKS720946 TUO720902:TUO720946 UEK720902:UEK720946 UOG720902:UOG720946 UYC720902:UYC720946 VHY720902:VHY720946 VRU720902:VRU720946 WBQ720902:WBQ720946 WLM720902:WLM720946 WVI720902:WVI720946 A786438:A786482 IW786438:IW786482 SS786438:SS786482 ACO786438:ACO786482 AMK786438:AMK786482 AWG786438:AWG786482 BGC786438:BGC786482 BPY786438:BPY786482 BZU786438:BZU786482 CJQ786438:CJQ786482 CTM786438:CTM786482 DDI786438:DDI786482 DNE786438:DNE786482 DXA786438:DXA786482 EGW786438:EGW786482 EQS786438:EQS786482 FAO786438:FAO786482 FKK786438:FKK786482 FUG786438:FUG786482 GEC786438:GEC786482 GNY786438:GNY786482 GXU786438:GXU786482 HHQ786438:HHQ786482 HRM786438:HRM786482 IBI786438:IBI786482 ILE786438:ILE786482 IVA786438:IVA786482 JEW786438:JEW786482 JOS786438:JOS786482 JYO786438:JYO786482 KIK786438:KIK786482 KSG786438:KSG786482 LCC786438:LCC786482 LLY786438:LLY786482 LVU786438:LVU786482 MFQ786438:MFQ786482 MPM786438:MPM786482 MZI786438:MZI786482 NJE786438:NJE786482 NTA786438:NTA786482 OCW786438:OCW786482 OMS786438:OMS786482 OWO786438:OWO786482 PGK786438:PGK786482 PQG786438:PQG786482 QAC786438:QAC786482 QJY786438:QJY786482 QTU786438:QTU786482 RDQ786438:RDQ786482 RNM786438:RNM786482 RXI786438:RXI786482 SHE786438:SHE786482 SRA786438:SRA786482 TAW786438:TAW786482 TKS786438:TKS786482 TUO786438:TUO786482 UEK786438:UEK786482 UOG786438:UOG786482 UYC786438:UYC786482 VHY786438:VHY786482 VRU786438:VRU786482 WBQ786438:WBQ786482 WLM786438:WLM786482 WVI786438:WVI786482 A851974:A852018 IW851974:IW852018 SS851974:SS852018 ACO851974:ACO852018 AMK851974:AMK852018 AWG851974:AWG852018 BGC851974:BGC852018 BPY851974:BPY852018 BZU851974:BZU852018 CJQ851974:CJQ852018 CTM851974:CTM852018 DDI851974:DDI852018 DNE851974:DNE852018 DXA851974:DXA852018 EGW851974:EGW852018 EQS851974:EQS852018 FAO851974:FAO852018 FKK851974:FKK852018 FUG851974:FUG852018 GEC851974:GEC852018 GNY851974:GNY852018 GXU851974:GXU852018 HHQ851974:HHQ852018 HRM851974:HRM852018 IBI851974:IBI852018 ILE851974:ILE852018 IVA851974:IVA852018 JEW851974:JEW852018 JOS851974:JOS852018 JYO851974:JYO852018 KIK851974:KIK852018 KSG851974:KSG852018 LCC851974:LCC852018 LLY851974:LLY852018 LVU851974:LVU852018 MFQ851974:MFQ852018 MPM851974:MPM852018 MZI851974:MZI852018 NJE851974:NJE852018 NTA851974:NTA852018 OCW851974:OCW852018 OMS851974:OMS852018 OWO851974:OWO852018 PGK851974:PGK852018 PQG851974:PQG852018 QAC851974:QAC852018 QJY851974:QJY852018 QTU851974:QTU852018 RDQ851974:RDQ852018 RNM851974:RNM852018 RXI851974:RXI852018 SHE851974:SHE852018 SRA851974:SRA852018 TAW851974:TAW852018 TKS851974:TKS852018 TUO851974:TUO852018 UEK851974:UEK852018 UOG851974:UOG852018 UYC851974:UYC852018 VHY851974:VHY852018 VRU851974:VRU852018 WBQ851974:WBQ852018 WLM851974:WLM852018 WVI851974:WVI852018 A917510:A917554 IW917510:IW917554 SS917510:SS917554 ACO917510:ACO917554 AMK917510:AMK917554 AWG917510:AWG917554 BGC917510:BGC917554 BPY917510:BPY917554 BZU917510:BZU917554 CJQ917510:CJQ917554 CTM917510:CTM917554 DDI917510:DDI917554 DNE917510:DNE917554 DXA917510:DXA917554 EGW917510:EGW917554 EQS917510:EQS917554 FAO917510:FAO917554 FKK917510:FKK917554 FUG917510:FUG917554 GEC917510:GEC917554 GNY917510:GNY917554 GXU917510:GXU917554 HHQ917510:HHQ917554 HRM917510:HRM917554 IBI917510:IBI917554 ILE917510:ILE917554 IVA917510:IVA917554 JEW917510:JEW917554 JOS917510:JOS917554 JYO917510:JYO917554 KIK917510:KIK917554 KSG917510:KSG917554 LCC917510:LCC917554 LLY917510:LLY917554 LVU917510:LVU917554 MFQ917510:MFQ917554 MPM917510:MPM917554 MZI917510:MZI917554 NJE917510:NJE917554 NTA917510:NTA917554 OCW917510:OCW917554 OMS917510:OMS917554 OWO917510:OWO917554 PGK917510:PGK917554 PQG917510:PQG917554 QAC917510:QAC917554 QJY917510:QJY917554 QTU917510:QTU917554 RDQ917510:RDQ917554 RNM917510:RNM917554 RXI917510:RXI917554 SHE917510:SHE917554 SRA917510:SRA917554 TAW917510:TAW917554 TKS917510:TKS917554 TUO917510:TUO917554 UEK917510:UEK917554 UOG917510:UOG917554 UYC917510:UYC917554 VHY917510:VHY917554 VRU917510:VRU917554 WBQ917510:WBQ917554 WLM917510:WLM917554 WVI917510:WVI917554 A983046:A983090 IW983046:IW983090 SS983046:SS983090 ACO983046:ACO983090 AMK983046:AMK983090 AWG983046:AWG983090 BGC983046:BGC983090 BPY983046:BPY983090 BZU983046:BZU983090 CJQ983046:CJQ983090 CTM983046:CTM983090 DDI983046:DDI983090 DNE983046:DNE983090 DXA983046:DXA983090 EGW983046:EGW983090 EQS983046:EQS983090 FAO983046:FAO983090 FKK983046:FKK983090 FUG983046:FUG983090 GEC983046:GEC983090 GNY983046:GNY983090 GXU983046:GXU983090 HHQ983046:HHQ983090 HRM983046:HRM983090 IBI983046:IBI983090 ILE983046:ILE983090 IVA983046:IVA983090 JEW983046:JEW983090 JOS983046:JOS983090 JYO983046:JYO983090 KIK983046:KIK983090 KSG983046:KSG983090 LCC983046:LCC983090 LLY983046:LLY983090 LVU983046:LVU983090 MFQ983046:MFQ983090 MPM983046:MPM983090 MZI983046:MZI983090 NJE983046:NJE983090 NTA983046:NTA983090 OCW983046:OCW983090 OMS983046:OMS983090 OWO983046:OWO983090 PGK983046:PGK983090 PQG983046:PQG983090 QAC983046:QAC983090 QJY983046:QJY983090 QTU983046:QTU983090 RDQ983046:RDQ983090 RNM983046:RNM983090 RXI983046:RXI983090 SHE983046:SHE983090 SRA983046:SRA983090 TAW983046:TAW983090 TKS983046:TKS983090 TUO983046:TUO983090 UEK983046:UEK983090 UOG983046:UOG983090 UYC983046:UYC983090 VHY983046:VHY983090 VRU983046:VRU983090 WBQ983046:WBQ983090 WLM983046:WLM983090 WVI983046:WVI983090">
      <formula1>accounts</formula1>
    </dataValidation>
    <dataValidation type="list" allowBlank="1" showInputMessage="1" showErrorMessage="1" sqref="F6:F50 JB6:JB50 SX6:SX50 ACT6:ACT50 AMP6:AMP50 AWL6:AWL50 BGH6:BGH50 BQD6:BQD50 BZZ6:BZZ50 CJV6:CJV50 CTR6:CTR50 DDN6:DDN50 DNJ6:DNJ50 DXF6:DXF50 EHB6:EHB50 EQX6:EQX50 FAT6:FAT50 FKP6:FKP50 FUL6:FUL50 GEH6:GEH50 GOD6:GOD50 GXZ6:GXZ50 HHV6:HHV50 HRR6:HRR50 IBN6:IBN50 ILJ6:ILJ50 IVF6:IVF50 JFB6:JFB50 JOX6:JOX50 JYT6:JYT50 KIP6:KIP50 KSL6:KSL50 LCH6:LCH50 LMD6:LMD50 LVZ6:LVZ50 MFV6:MFV50 MPR6:MPR50 MZN6:MZN50 NJJ6:NJJ50 NTF6:NTF50 ODB6:ODB50 OMX6:OMX50 OWT6:OWT50 PGP6:PGP50 PQL6:PQL50 QAH6:QAH50 QKD6:QKD50 QTZ6:QTZ50 RDV6:RDV50 RNR6:RNR50 RXN6:RXN50 SHJ6:SHJ50 SRF6:SRF50 TBB6:TBB50 TKX6:TKX50 TUT6:TUT50 UEP6:UEP50 UOL6:UOL50 UYH6:UYH50 VID6:VID50 VRZ6:VRZ50 WBV6:WBV50 WLR6:WLR50 WVN6:WVN50 F65542:F65586 JB65542:JB65586 SX65542:SX65586 ACT65542:ACT65586 AMP65542:AMP65586 AWL65542:AWL65586 BGH65542:BGH65586 BQD65542:BQD65586 BZZ65542:BZZ65586 CJV65542:CJV65586 CTR65542:CTR65586 DDN65542:DDN65586 DNJ65542:DNJ65586 DXF65542:DXF65586 EHB65542:EHB65586 EQX65542:EQX65586 FAT65542:FAT65586 FKP65542:FKP65586 FUL65542:FUL65586 GEH65542:GEH65586 GOD65542:GOD65586 GXZ65542:GXZ65586 HHV65542:HHV65586 HRR65542:HRR65586 IBN65542:IBN65586 ILJ65542:ILJ65586 IVF65542:IVF65586 JFB65542:JFB65586 JOX65542:JOX65586 JYT65542:JYT65586 KIP65542:KIP65586 KSL65542:KSL65586 LCH65542:LCH65586 LMD65542:LMD65586 LVZ65542:LVZ65586 MFV65542:MFV65586 MPR65542:MPR65586 MZN65542:MZN65586 NJJ65542:NJJ65586 NTF65542:NTF65586 ODB65542:ODB65586 OMX65542:OMX65586 OWT65542:OWT65586 PGP65542:PGP65586 PQL65542:PQL65586 QAH65542:QAH65586 QKD65542:QKD65586 QTZ65542:QTZ65586 RDV65542:RDV65586 RNR65542:RNR65586 RXN65542:RXN65586 SHJ65542:SHJ65586 SRF65542:SRF65586 TBB65542:TBB65586 TKX65542:TKX65586 TUT65542:TUT65586 UEP65542:UEP65586 UOL65542:UOL65586 UYH65542:UYH65586 VID65542:VID65586 VRZ65542:VRZ65586 WBV65542:WBV65586 WLR65542:WLR65586 WVN65542:WVN65586 F131078:F131122 JB131078:JB131122 SX131078:SX131122 ACT131078:ACT131122 AMP131078:AMP131122 AWL131078:AWL131122 BGH131078:BGH131122 BQD131078:BQD131122 BZZ131078:BZZ131122 CJV131078:CJV131122 CTR131078:CTR131122 DDN131078:DDN131122 DNJ131078:DNJ131122 DXF131078:DXF131122 EHB131078:EHB131122 EQX131078:EQX131122 FAT131078:FAT131122 FKP131078:FKP131122 FUL131078:FUL131122 GEH131078:GEH131122 GOD131078:GOD131122 GXZ131078:GXZ131122 HHV131078:HHV131122 HRR131078:HRR131122 IBN131078:IBN131122 ILJ131078:ILJ131122 IVF131078:IVF131122 JFB131078:JFB131122 JOX131078:JOX131122 JYT131078:JYT131122 KIP131078:KIP131122 KSL131078:KSL131122 LCH131078:LCH131122 LMD131078:LMD131122 LVZ131078:LVZ131122 MFV131078:MFV131122 MPR131078:MPR131122 MZN131078:MZN131122 NJJ131078:NJJ131122 NTF131078:NTF131122 ODB131078:ODB131122 OMX131078:OMX131122 OWT131078:OWT131122 PGP131078:PGP131122 PQL131078:PQL131122 QAH131078:QAH131122 QKD131078:QKD131122 QTZ131078:QTZ131122 RDV131078:RDV131122 RNR131078:RNR131122 RXN131078:RXN131122 SHJ131078:SHJ131122 SRF131078:SRF131122 TBB131078:TBB131122 TKX131078:TKX131122 TUT131078:TUT131122 UEP131078:UEP131122 UOL131078:UOL131122 UYH131078:UYH131122 VID131078:VID131122 VRZ131078:VRZ131122 WBV131078:WBV131122 WLR131078:WLR131122 WVN131078:WVN131122 F196614:F196658 JB196614:JB196658 SX196614:SX196658 ACT196614:ACT196658 AMP196614:AMP196658 AWL196614:AWL196658 BGH196614:BGH196658 BQD196614:BQD196658 BZZ196614:BZZ196658 CJV196614:CJV196658 CTR196614:CTR196658 DDN196614:DDN196658 DNJ196614:DNJ196658 DXF196614:DXF196658 EHB196614:EHB196658 EQX196614:EQX196658 FAT196614:FAT196658 FKP196614:FKP196658 FUL196614:FUL196658 GEH196614:GEH196658 GOD196614:GOD196658 GXZ196614:GXZ196658 HHV196614:HHV196658 HRR196614:HRR196658 IBN196614:IBN196658 ILJ196614:ILJ196658 IVF196614:IVF196658 JFB196614:JFB196658 JOX196614:JOX196658 JYT196614:JYT196658 KIP196614:KIP196658 KSL196614:KSL196658 LCH196614:LCH196658 LMD196614:LMD196658 LVZ196614:LVZ196658 MFV196614:MFV196658 MPR196614:MPR196658 MZN196614:MZN196658 NJJ196614:NJJ196658 NTF196614:NTF196658 ODB196614:ODB196658 OMX196614:OMX196658 OWT196614:OWT196658 PGP196614:PGP196658 PQL196614:PQL196658 QAH196614:QAH196658 QKD196614:QKD196658 QTZ196614:QTZ196658 RDV196614:RDV196658 RNR196614:RNR196658 RXN196614:RXN196658 SHJ196614:SHJ196658 SRF196614:SRF196658 TBB196614:TBB196658 TKX196614:TKX196658 TUT196614:TUT196658 UEP196614:UEP196658 UOL196614:UOL196658 UYH196614:UYH196658 VID196614:VID196658 VRZ196614:VRZ196658 WBV196614:WBV196658 WLR196614:WLR196658 WVN196614:WVN196658 F262150:F262194 JB262150:JB262194 SX262150:SX262194 ACT262150:ACT262194 AMP262150:AMP262194 AWL262150:AWL262194 BGH262150:BGH262194 BQD262150:BQD262194 BZZ262150:BZZ262194 CJV262150:CJV262194 CTR262150:CTR262194 DDN262150:DDN262194 DNJ262150:DNJ262194 DXF262150:DXF262194 EHB262150:EHB262194 EQX262150:EQX262194 FAT262150:FAT262194 FKP262150:FKP262194 FUL262150:FUL262194 GEH262150:GEH262194 GOD262150:GOD262194 GXZ262150:GXZ262194 HHV262150:HHV262194 HRR262150:HRR262194 IBN262150:IBN262194 ILJ262150:ILJ262194 IVF262150:IVF262194 JFB262150:JFB262194 JOX262150:JOX262194 JYT262150:JYT262194 KIP262150:KIP262194 KSL262150:KSL262194 LCH262150:LCH262194 LMD262150:LMD262194 LVZ262150:LVZ262194 MFV262150:MFV262194 MPR262150:MPR262194 MZN262150:MZN262194 NJJ262150:NJJ262194 NTF262150:NTF262194 ODB262150:ODB262194 OMX262150:OMX262194 OWT262150:OWT262194 PGP262150:PGP262194 PQL262150:PQL262194 QAH262150:QAH262194 QKD262150:QKD262194 QTZ262150:QTZ262194 RDV262150:RDV262194 RNR262150:RNR262194 RXN262150:RXN262194 SHJ262150:SHJ262194 SRF262150:SRF262194 TBB262150:TBB262194 TKX262150:TKX262194 TUT262150:TUT262194 UEP262150:UEP262194 UOL262150:UOL262194 UYH262150:UYH262194 VID262150:VID262194 VRZ262150:VRZ262194 WBV262150:WBV262194 WLR262150:WLR262194 WVN262150:WVN262194 F327686:F327730 JB327686:JB327730 SX327686:SX327730 ACT327686:ACT327730 AMP327686:AMP327730 AWL327686:AWL327730 BGH327686:BGH327730 BQD327686:BQD327730 BZZ327686:BZZ327730 CJV327686:CJV327730 CTR327686:CTR327730 DDN327686:DDN327730 DNJ327686:DNJ327730 DXF327686:DXF327730 EHB327686:EHB327730 EQX327686:EQX327730 FAT327686:FAT327730 FKP327686:FKP327730 FUL327686:FUL327730 GEH327686:GEH327730 GOD327686:GOD327730 GXZ327686:GXZ327730 HHV327686:HHV327730 HRR327686:HRR327730 IBN327686:IBN327730 ILJ327686:ILJ327730 IVF327686:IVF327730 JFB327686:JFB327730 JOX327686:JOX327730 JYT327686:JYT327730 KIP327686:KIP327730 KSL327686:KSL327730 LCH327686:LCH327730 LMD327686:LMD327730 LVZ327686:LVZ327730 MFV327686:MFV327730 MPR327686:MPR327730 MZN327686:MZN327730 NJJ327686:NJJ327730 NTF327686:NTF327730 ODB327686:ODB327730 OMX327686:OMX327730 OWT327686:OWT327730 PGP327686:PGP327730 PQL327686:PQL327730 QAH327686:QAH327730 QKD327686:QKD327730 QTZ327686:QTZ327730 RDV327686:RDV327730 RNR327686:RNR327730 RXN327686:RXN327730 SHJ327686:SHJ327730 SRF327686:SRF327730 TBB327686:TBB327730 TKX327686:TKX327730 TUT327686:TUT327730 UEP327686:UEP327730 UOL327686:UOL327730 UYH327686:UYH327730 VID327686:VID327730 VRZ327686:VRZ327730 WBV327686:WBV327730 WLR327686:WLR327730 WVN327686:WVN327730 F393222:F393266 JB393222:JB393266 SX393222:SX393266 ACT393222:ACT393266 AMP393222:AMP393266 AWL393222:AWL393266 BGH393222:BGH393266 BQD393222:BQD393266 BZZ393222:BZZ393266 CJV393222:CJV393266 CTR393222:CTR393266 DDN393222:DDN393266 DNJ393222:DNJ393266 DXF393222:DXF393266 EHB393222:EHB393266 EQX393222:EQX393266 FAT393222:FAT393266 FKP393222:FKP393266 FUL393222:FUL393266 GEH393222:GEH393266 GOD393222:GOD393266 GXZ393222:GXZ393266 HHV393222:HHV393266 HRR393222:HRR393266 IBN393222:IBN393266 ILJ393222:ILJ393266 IVF393222:IVF393266 JFB393222:JFB393266 JOX393222:JOX393266 JYT393222:JYT393266 KIP393222:KIP393266 KSL393222:KSL393266 LCH393222:LCH393266 LMD393222:LMD393266 LVZ393222:LVZ393266 MFV393222:MFV393266 MPR393222:MPR393266 MZN393222:MZN393266 NJJ393222:NJJ393266 NTF393222:NTF393266 ODB393222:ODB393266 OMX393222:OMX393266 OWT393222:OWT393266 PGP393222:PGP393266 PQL393222:PQL393266 QAH393222:QAH393266 QKD393222:QKD393266 QTZ393222:QTZ393266 RDV393222:RDV393266 RNR393222:RNR393266 RXN393222:RXN393266 SHJ393222:SHJ393266 SRF393222:SRF393266 TBB393222:TBB393266 TKX393222:TKX393266 TUT393222:TUT393266 UEP393222:UEP393266 UOL393222:UOL393266 UYH393222:UYH393266 VID393222:VID393266 VRZ393222:VRZ393266 WBV393222:WBV393266 WLR393222:WLR393266 WVN393222:WVN393266 F458758:F458802 JB458758:JB458802 SX458758:SX458802 ACT458758:ACT458802 AMP458758:AMP458802 AWL458758:AWL458802 BGH458758:BGH458802 BQD458758:BQD458802 BZZ458758:BZZ458802 CJV458758:CJV458802 CTR458758:CTR458802 DDN458758:DDN458802 DNJ458758:DNJ458802 DXF458758:DXF458802 EHB458758:EHB458802 EQX458758:EQX458802 FAT458758:FAT458802 FKP458758:FKP458802 FUL458758:FUL458802 GEH458758:GEH458802 GOD458758:GOD458802 GXZ458758:GXZ458802 HHV458758:HHV458802 HRR458758:HRR458802 IBN458758:IBN458802 ILJ458758:ILJ458802 IVF458758:IVF458802 JFB458758:JFB458802 JOX458758:JOX458802 JYT458758:JYT458802 KIP458758:KIP458802 KSL458758:KSL458802 LCH458758:LCH458802 LMD458758:LMD458802 LVZ458758:LVZ458802 MFV458758:MFV458802 MPR458758:MPR458802 MZN458758:MZN458802 NJJ458758:NJJ458802 NTF458758:NTF458802 ODB458758:ODB458802 OMX458758:OMX458802 OWT458758:OWT458802 PGP458758:PGP458802 PQL458758:PQL458802 QAH458758:QAH458802 QKD458758:QKD458802 QTZ458758:QTZ458802 RDV458758:RDV458802 RNR458758:RNR458802 RXN458758:RXN458802 SHJ458758:SHJ458802 SRF458758:SRF458802 TBB458758:TBB458802 TKX458758:TKX458802 TUT458758:TUT458802 UEP458758:UEP458802 UOL458758:UOL458802 UYH458758:UYH458802 VID458758:VID458802 VRZ458758:VRZ458802 WBV458758:WBV458802 WLR458758:WLR458802 WVN458758:WVN458802 F524294:F524338 JB524294:JB524338 SX524294:SX524338 ACT524294:ACT524338 AMP524294:AMP524338 AWL524294:AWL524338 BGH524294:BGH524338 BQD524294:BQD524338 BZZ524294:BZZ524338 CJV524294:CJV524338 CTR524294:CTR524338 DDN524294:DDN524338 DNJ524294:DNJ524338 DXF524294:DXF524338 EHB524294:EHB524338 EQX524294:EQX524338 FAT524294:FAT524338 FKP524294:FKP524338 FUL524294:FUL524338 GEH524294:GEH524338 GOD524294:GOD524338 GXZ524294:GXZ524338 HHV524294:HHV524338 HRR524294:HRR524338 IBN524294:IBN524338 ILJ524294:ILJ524338 IVF524294:IVF524338 JFB524294:JFB524338 JOX524294:JOX524338 JYT524294:JYT524338 KIP524294:KIP524338 KSL524294:KSL524338 LCH524294:LCH524338 LMD524294:LMD524338 LVZ524294:LVZ524338 MFV524294:MFV524338 MPR524294:MPR524338 MZN524294:MZN524338 NJJ524294:NJJ524338 NTF524294:NTF524338 ODB524294:ODB524338 OMX524294:OMX524338 OWT524294:OWT524338 PGP524294:PGP524338 PQL524294:PQL524338 QAH524294:QAH524338 QKD524294:QKD524338 QTZ524294:QTZ524338 RDV524294:RDV524338 RNR524294:RNR524338 RXN524294:RXN524338 SHJ524294:SHJ524338 SRF524294:SRF524338 TBB524294:TBB524338 TKX524294:TKX524338 TUT524294:TUT524338 UEP524294:UEP524338 UOL524294:UOL524338 UYH524294:UYH524338 VID524294:VID524338 VRZ524294:VRZ524338 WBV524294:WBV524338 WLR524294:WLR524338 WVN524294:WVN524338 F589830:F589874 JB589830:JB589874 SX589830:SX589874 ACT589830:ACT589874 AMP589830:AMP589874 AWL589830:AWL589874 BGH589830:BGH589874 BQD589830:BQD589874 BZZ589830:BZZ589874 CJV589830:CJV589874 CTR589830:CTR589874 DDN589830:DDN589874 DNJ589830:DNJ589874 DXF589830:DXF589874 EHB589830:EHB589874 EQX589830:EQX589874 FAT589830:FAT589874 FKP589830:FKP589874 FUL589830:FUL589874 GEH589830:GEH589874 GOD589830:GOD589874 GXZ589830:GXZ589874 HHV589830:HHV589874 HRR589830:HRR589874 IBN589830:IBN589874 ILJ589830:ILJ589874 IVF589830:IVF589874 JFB589830:JFB589874 JOX589830:JOX589874 JYT589830:JYT589874 KIP589830:KIP589874 KSL589830:KSL589874 LCH589830:LCH589874 LMD589830:LMD589874 LVZ589830:LVZ589874 MFV589830:MFV589874 MPR589830:MPR589874 MZN589830:MZN589874 NJJ589830:NJJ589874 NTF589830:NTF589874 ODB589830:ODB589874 OMX589830:OMX589874 OWT589830:OWT589874 PGP589830:PGP589874 PQL589830:PQL589874 QAH589830:QAH589874 QKD589830:QKD589874 QTZ589830:QTZ589874 RDV589830:RDV589874 RNR589830:RNR589874 RXN589830:RXN589874 SHJ589830:SHJ589874 SRF589830:SRF589874 TBB589830:TBB589874 TKX589830:TKX589874 TUT589830:TUT589874 UEP589830:UEP589874 UOL589830:UOL589874 UYH589830:UYH589874 VID589830:VID589874 VRZ589830:VRZ589874 WBV589830:WBV589874 WLR589830:WLR589874 WVN589830:WVN589874 F655366:F655410 JB655366:JB655410 SX655366:SX655410 ACT655366:ACT655410 AMP655366:AMP655410 AWL655366:AWL655410 BGH655366:BGH655410 BQD655366:BQD655410 BZZ655366:BZZ655410 CJV655366:CJV655410 CTR655366:CTR655410 DDN655366:DDN655410 DNJ655366:DNJ655410 DXF655366:DXF655410 EHB655366:EHB655410 EQX655366:EQX655410 FAT655366:FAT655410 FKP655366:FKP655410 FUL655366:FUL655410 GEH655366:GEH655410 GOD655366:GOD655410 GXZ655366:GXZ655410 HHV655366:HHV655410 HRR655366:HRR655410 IBN655366:IBN655410 ILJ655366:ILJ655410 IVF655366:IVF655410 JFB655366:JFB655410 JOX655366:JOX655410 JYT655366:JYT655410 KIP655366:KIP655410 KSL655366:KSL655410 LCH655366:LCH655410 LMD655366:LMD655410 LVZ655366:LVZ655410 MFV655366:MFV655410 MPR655366:MPR655410 MZN655366:MZN655410 NJJ655366:NJJ655410 NTF655366:NTF655410 ODB655366:ODB655410 OMX655366:OMX655410 OWT655366:OWT655410 PGP655366:PGP655410 PQL655366:PQL655410 QAH655366:QAH655410 QKD655366:QKD655410 QTZ655366:QTZ655410 RDV655366:RDV655410 RNR655366:RNR655410 RXN655366:RXN655410 SHJ655366:SHJ655410 SRF655366:SRF655410 TBB655366:TBB655410 TKX655366:TKX655410 TUT655366:TUT655410 UEP655366:UEP655410 UOL655366:UOL655410 UYH655366:UYH655410 VID655366:VID655410 VRZ655366:VRZ655410 WBV655366:WBV655410 WLR655366:WLR655410 WVN655366:WVN655410 F720902:F720946 JB720902:JB720946 SX720902:SX720946 ACT720902:ACT720946 AMP720902:AMP720946 AWL720902:AWL720946 BGH720902:BGH720946 BQD720902:BQD720946 BZZ720902:BZZ720946 CJV720902:CJV720946 CTR720902:CTR720946 DDN720902:DDN720946 DNJ720902:DNJ720946 DXF720902:DXF720946 EHB720902:EHB720946 EQX720902:EQX720946 FAT720902:FAT720946 FKP720902:FKP720946 FUL720902:FUL720946 GEH720902:GEH720946 GOD720902:GOD720946 GXZ720902:GXZ720946 HHV720902:HHV720946 HRR720902:HRR720946 IBN720902:IBN720946 ILJ720902:ILJ720946 IVF720902:IVF720946 JFB720902:JFB720946 JOX720902:JOX720946 JYT720902:JYT720946 KIP720902:KIP720946 KSL720902:KSL720946 LCH720902:LCH720946 LMD720902:LMD720946 LVZ720902:LVZ720946 MFV720902:MFV720946 MPR720902:MPR720946 MZN720902:MZN720946 NJJ720902:NJJ720946 NTF720902:NTF720946 ODB720902:ODB720946 OMX720902:OMX720946 OWT720902:OWT720946 PGP720902:PGP720946 PQL720902:PQL720946 QAH720902:QAH720946 QKD720902:QKD720946 QTZ720902:QTZ720946 RDV720902:RDV720946 RNR720902:RNR720946 RXN720902:RXN720946 SHJ720902:SHJ720946 SRF720902:SRF720946 TBB720902:TBB720946 TKX720902:TKX720946 TUT720902:TUT720946 UEP720902:UEP720946 UOL720902:UOL720946 UYH720902:UYH720946 VID720902:VID720946 VRZ720902:VRZ720946 WBV720902:WBV720946 WLR720902:WLR720946 WVN720902:WVN720946 F786438:F786482 JB786438:JB786482 SX786438:SX786482 ACT786438:ACT786482 AMP786438:AMP786482 AWL786438:AWL786482 BGH786438:BGH786482 BQD786438:BQD786482 BZZ786438:BZZ786482 CJV786438:CJV786482 CTR786438:CTR786482 DDN786438:DDN786482 DNJ786438:DNJ786482 DXF786438:DXF786482 EHB786438:EHB786482 EQX786438:EQX786482 FAT786438:FAT786482 FKP786438:FKP786482 FUL786438:FUL786482 GEH786438:GEH786482 GOD786438:GOD786482 GXZ786438:GXZ786482 HHV786438:HHV786482 HRR786438:HRR786482 IBN786438:IBN786482 ILJ786438:ILJ786482 IVF786438:IVF786482 JFB786438:JFB786482 JOX786438:JOX786482 JYT786438:JYT786482 KIP786438:KIP786482 KSL786438:KSL786482 LCH786438:LCH786482 LMD786438:LMD786482 LVZ786438:LVZ786482 MFV786438:MFV786482 MPR786438:MPR786482 MZN786438:MZN786482 NJJ786438:NJJ786482 NTF786438:NTF786482 ODB786438:ODB786482 OMX786438:OMX786482 OWT786438:OWT786482 PGP786438:PGP786482 PQL786438:PQL786482 QAH786438:QAH786482 QKD786438:QKD786482 QTZ786438:QTZ786482 RDV786438:RDV786482 RNR786438:RNR786482 RXN786438:RXN786482 SHJ786438:SHJ786482 SRF786438:SRF786482 TBB786438:TBB786482 TKX786438:TKX786482 TUT786438:TUT786482 UEP786438:UEP786482 UOL786438:UOL786482 UYH786438:UYH786482 VID786438:VID786482 VRZ786438:VRZ786482 WBV786438:WBV786482 WLR786438:WLR786482 WVN786438:WVN786482 F851974:F852018 JB851974:JB852018 SX851974:SX852018 ACT851974:ACT852018 AMP851974:AMP852018 AWL851974:AWL852018 BGH851974:BGH852018 BQD851974:BQD852018 BZZ851974:BZZ852018 CJV851974:CJV852018 CTR851974:CTR852018 DDN851974:DDN852018 DNJ851974:DNJ852018 DXF851974:DXF852018 EHB851974:EHB852018 EQX851974:EQX852018 FAT851974:FAT852018 FKP851974:FKP852018 FUL851974:FUL852018 GEH851974:GEH852018 GOD851974:GOD852018 GXZ851974:GXZ852018 HHV851974:HHV852018 HRR851974:HRR852018 IBN851974:IBN852018 ILJ851974:ILJ852018 IVF851974:IVF852018 JFB851974:JFB852018 JOX851974:JOX852018 JYT851974:JYT852018 KIP851974:KIP852018 KSL851974:KSL852018 LCH851974:LCH852018 LMD851974:LMD852018 LVZ851974:LVZ852018 MFV851974:MFV852018 MPR851974:MPR852018 MZN851974:MZN852018 NJJ851974:NJJ852018 NTF851974:NTF852018 ODB851974:ODB852018 OMX851974:OMX852018 OWT851974:OWT852018 PGP851974:PGP852018 PQL851974:PQL852018 QAH851974:QAH852018 QKD851974:QKD852018 QTZ851974:QTZ852018 RDV851974:RDV852018 RNR851974:RNR852018 RXN851974:RXN852018 SHJ851974:SHJ852018 SRF851974:SRF852018 TBB851974:TBB852018 TKX851974:TKX852018 TUT851974:TUT852018 UEP851974:UEP852018 UOL851974:UOL852018 UYH851974:UYH852018 VID851974:VID852018 VRZ851974:VRZ852018 WBV851974:WBV852018 WLR851974:WLR852018 WVN851974:WVN852018 F917510:F917554 JB917510:JB917554 SX917510:SX917554 ACT917510:ACT917554 AMP917510:AMP917554 AWL917510:AWL917554 BGH917510:BGH917554 BQD917510:BQD917554 BZZ917510:BZZ917554 CJV917510:CJV917554 CTR917510:CTR917554 DDN917510:DDN917554 DNJ917510:DNJ917554 DXF917510:DXF917554 EHB917510:EHB917554 EQX917510:EQX917554 FAT917510:FAT917554 FKP917510:FKP917554 FUL917510:FUL917554 GEH917510:GEH917554 GOD917510:GOD917554 GXZ917510:GXZ917554 HHV917510:HHV917554 HRR917510:HRR917554 IBN917510:IBN917554 ILJ917510:ILJ917554 IVF917510:IVF917554 JFB917510:JFB917554 JOX917510:JOX917554 JYT917510:JYT917554 KIP917510:KIP917554 KSL917510:KSL917554 LCH917510:LCH917554 LMD917510:LMD917554 LVZ917510:LVZ917554 MFV917510:MFV917554 MPR917510:MPR917554 MZN917510:MZN917554 NJJ917510:NJJ917554 NTF917510:NTF917554 ODB917510:ODB917554 OMX917510:OMX917554 OWT917510:OWT917554 PGP917510:PGP917554 PQL917510:PQL917554 QAH917510:QAH917554 QKD917510:QKD917554 QTZ917510:QTZ917554 RDV917510:RDV917554 RNR917510:RNR917554 RXN917510:RXN917554 SHJ917510:SHJ917554 SRF917510:SRF917554 TBB917510:TBB917554 TKX917510:TKX917554 TUT917510:TUT917554 UEP917510:UEP917554 UOL917510:UOL917554 UYH917510:UYH917554 VID917510:VID917554 VRZ917510:VRZ917554 WBV917510:WBV917554 WLR917510:WLR917554 WVN917510:WVN917554 F983046:F983090 JB983046:JB983090 SX983046:SX983090 ACT983046:ACT983090 AMP983046:AMP983090 AWL983046:AWL983090 BGH983046:BGH983090 BQD983046:BQD983090 BZZ983046:BZZ983090 CJV983046:CJV983090 CTR983046:CTR983090 DDN983046:DDN983090 DNJ983046:DNJ983090 DXF983046:DXF983090 EHB983046:EHB983090 EQX983046:EQX983090 FAT983046:FAT983090 FKP983046:FKP983090 FUL983046:FUL983090 GEH983046:GEH983090 GOD983046:GOD983090 GXZ983046:GXZ983090 HHV983046:HHV983090 HRR983046:HRR983090 IBN983046:IBN983090 ILJ983046:ILJ983090 IVF983046:IVF983090 JFB983046:JFB983090 JOX983046:JOX983090 JYT983046:JYT983090 KIP983046:KIP983090 KSL983046:KSL983090 LCH983046:LCH983090 LMD983046:LMD983090 LVZ983046:LVZ983090 MFV983046:MFV983090 MPR983046:MPR983090 MZN983046:MZN983090 NJJ983046:NJJ983090 NTF983046:NTF983090 ODB983046:ODB983090 OMX983046:OMX983090 OWT983046:OWT983090 PGP983046:PGP983090 PQL983046:PQL983090 QAH983046:QAH983090 QKD983046:QKD983090 QTZ983046:QTZ983090 RDV983046:RDV983090 RNR983046:RNR983090 RXN983046:RXN983090 SHJ983046:SHJ983090 SRF983046:SRF983090 TBB983046:TBB983090 TKX983046:TKX983090 TUT983046:TUT983090 UEP983046:UEP983090 UOL983046:UOL983090 UYH983046:UYH983090 VID983046:VID983090 VRZ983046:VRZ983090 WBV983046:WBV983090 WLR983046:WLR983090 WVN983046:WVN983090">
      <formula1>categories</formula1>
    </dataValidation>
  </dataValidations>
  <pageMargins left="0.7" right="0.7" top="0.75" bottom="0.75" header="0.3" footer="0.3"/>
  <pageSetup orientation="portrait" horizontalDpi="300" verticalDpi="300" r:id="rId1"/>
  <drawing r:id="rId2"/>
  <legacyDrawing r:id="rId3"/>
</worksheet>
</file>

<file path=xl/worksheets/sheet12.xml><?xml version="1.0" encoding="utf-8"?>
<worksheet xmlns="http://schemas.openxmlformats.org/spreadsheetml/2006/main" xmlns:r="http://schemas.openxmlformats.org/officeDocument/2006/relationships">
  <dimension ref="A1:U172"/>
  <sheetViews>
    <sheetView showGridLines="0" workbookViewId="0">
      <pane ySplit="1" topLeftCell="A2" activePane="bottomLeft" state="frozen"/>
      <selection pane="bottomLeft"/>
    </sheetView>
  </sheetViews>
  <sheetFormatPr defaultColWidth="11.42578125" defaultRowHeight="15"/>
  <cols>
    <col min="1" max="1" width="24.140625" style="320" customWidth="1"/>
    <col min="2" max="2" width="11.42578125" style="320" customWidth="1"/>
    <col min="3" max="4" width="11.5703125" style="320" bestFit="1" customWidth="1"/>
    <col min="5" max="5" width="2.7109375" style="320" customWidth="1"/>
    <col min="6" max="6" width="14.7109375" style="320" customWidth="1"/>
    <col min="7" max="16384" width="11.42578125" style="320"/>
  </cols>
  <sheetData>
    <row r="1" spans="1:21" s="77" customFormat="1" ht="39.75" customHeight="1">
      <c r="A1" s="75"/>
      <c r="B1" s="75"/>
      <c r="C1" s="75"/>
      <c r="D1" s="75"/>
      <c r="E1" s="75"/>
      <c r="F1" s="89"/>
      <c r="G1" s="90"/>
      <c r="H1" s="89"/>
      <c r="I1" s="89"/>
      <c r="J1" s="91"/>
      <c r="K1" s="89"/>
      <c r="L1" s="89"/>
      <c r="M1" s="89"/>
      <c r="N1" s="89"/>
      <c r="O1" s="89"/>
      <c r="P1" s="89"/>
      <c r="Q1" s="89"/>
      <c r="R1" s="89"/>
      <c r="S1" s="89"/>
      <c r="U1" s="92"/>
    </row>
    <row r="2" spans="1:21" ht="29.25" customHeight="1">
      <c r="A2" s="464" t="str">
        <f>IF(ytd,"Year-To-Date Budget Report","Monthly Budget Report")</f>
        <v>Year-To-Date Budget Report</v>
      </c>
      <c r="B2" s="464"/>
      <c r="C2" s="464"/>
      <c r="D2" s="464"/>
      <c r="E2" s="464"/>
      <c r="F2" s="464"/>
      <c r="G2" s="464"/>
      <c r="H2" s="464"/>
      <c r="I2" s="464"/>
      <c r="J2" s="319"/>
      <c r="K2" s="319"/>
      <c r="L2" s="319"/>
      <c r="M2" s="319"/>
      <c r="N2" s="319"/>
    </row>
    <row r="3" spans="1:21" s="145" customFormat="1" ht="15.75" customHeight="1">
      <c r="A3" s="305"/>
      <c r="D3" s="304"/>
    </row>
    <row r="4" spans="1:21" s="145" customFormat="1" ht="14.25" thickBot="1">
      <c r="A4" s="321"/>
      <c r="D4" s="304"/>
      <c r="I4" s="305"/>
    </row>
    <row r="5" spans="1:21" ht="19.5" thickTop="1" thickBot="1">
      <c r="A5" s="322" t="s">
        <v>235</v>
      </c>
      <c r="B5" s="49">
        <v>43009</v>
      </c>
      <c r="C5" s="322" t="s">
        <v>236</v>
      </c>
      <c r="D5" s="323">
        <f>IF(ytd,B5,DATE(YEAR(B5),MONTH(B5)+month-1,1))</f>
        <v>43009</v>
      </c>
      <c r="F5" s="354" t="b">
        <v>1</v>
      </c>
      <c r="G5" s="145"/>
      <c r="H5" s="305"/>
      <c r="I5" s="305"/>
    </row>
    <row r="6" spans="1:21" ht="18.75" thickTop="1">
      <c r="A6" s="322" t="s">
        <v>302</v>
      </c>
      <c r="B6" s="50">
        <v>4</v>
      </c>
      <c r="C6" s="322" t="s">
        <v>237</v>
      </c>
      <c r="D6" s="323">
        <f>IF(ytd,EOMONTH(date_begin,month-1),EOMONTH(date_begin,0))</f>
        <v>43131</v>
      </c>
      <c r="F6" s="145"/>
      <c r="G6" s="145"/>
      <c r="H6" s="305"/>
      <c r="I6" s="305"/>
    </row>
    <row r="7" spans="1:21">
      <c r="F7" s="145"/>
      <c r="G7" s="145"/>
      <c r="H7" s="305"/>
      <c r="I7" s="305"/>
      <c r="J7" s="145"/>
    </row>
    <row r="8" spans="1:21" s="145" customFormat="1" ht="16.5" thickBot="1">
      <c r="A8" s="324" t="s">
        <v>238</v>
      </c>
      <c r="B8" s="324"/>
      <c r="C8" s="324"/>
      <c r="D8" s="324"/>
      <c r="F8" s="325" t="s">
        <v>239</v>
      </c>
      <c r="G8" s="326" t="s">
        <v>240</v>
      </c>
      <c r="H8" s="327" t="s">
        <v>241</v>
      </c>
      <c r="I8" s="327" t="s">
        <v>242</v>
      </c>
      <c r="J8" s="320"/>
    </row>
    <row r="9" spans="1:21">
      <c r="A9" s="328"/>
      <c r="B9" s="329" t="s">
        <v>240</v>
      </c>
      <c r="C9" s="329" t="s">
        <v>241</v>
      </c>
      <c r="D9" s="329" t="s">
        <v>242</v>
      </c>
      <c r="F9" s="330" t="str">
        <f>A34</f>
        <v>TO SAVINGS</v>
      </c>
      <c r="G9" s="331">
        <f ca="1">B42</f>
        <v>0</v>
      </c>
      <c r="H9" s="331">
        <f>C42</f>
        <v>0</v>
      </c>
      <c r="I9" s="331">
        <f t="shared" ref="I9:I22" ca="1" si="0">G9-H9</f>
        <v>0</v>
      </c>
    </row>
    <row r="10" spans="1:21" ht="16.5">
      <c r="A10" s="332" t="s">
        <v>106</v>
      </c>
      <c r="B10" s="333">
        <f ca="1">B32</f>
        <v>0</v>
      </c>
      <c r="C10" s="333">
        <f>C32</f>
        <v>0</v>
      </c>
      <c r="D10" s="333">
        <f ca="1">C10-B10</f>
        <v>0</v>
      </c>
      <c r="F10" s="330" t="str">
        <f>A44</f>
        <v>CHARITY/GIFTS</v>
      </c>
      <c r="G10" s="331">
        <f ca="1">B51</f>
        <v>0</v>
      </c>
      <c r="H10" s="331">
        <f>C51</f>
        <v>0</v>
      </c>
      <c r="I10" s="331">
        <f t="shared" ca="1" si="0"/>
        <v>0</v>
      </c>
    </row>
    <row r="11" spans="1:21" ht="17.25" thickBot="1">
      <c r="A11" s="332" t="s">
        <v>107</v>
      </c>
      <c r="B11" s="333">
        <f ca="1">B42+B51+B62+B72+B79+B89+B100+B110+B122+B135+B141+B158+B165+B171</f>
        <v>0</v>
      </c>
      <c r="C11" s="333">
        <f>C42+C51+C62+C72+C79+C89+C100+C110+C122+C135+C141+C158+C165+C171</f>
        <v>0</v>
      </c>
      <c r="D11" s="333">
        <f ca="1">B11-C11</f>
        <v>0</v>
      </c>
      <c r="F11" s="330" t="str">
        <f>A53</f>
        <v>HOUSING</v>
      </c>
      <c r="G11" s="331">
        <f ca="1">B62</f>
        <v>0</v>
      </c>
      <c r="H11" s="331">
        <f>C62</f>
        <v>0</v>
      </c>
      <c r="I11" s="331">
        <f t="shared" ca="1" si="0"/>
        <v>0</v>
      </c>
    </row>
    <row r="12" spans="1:21" ht="17.25" thickTop="1">
      <c r="A12" s="334" t="s">
        <v>243</v>
      </c>
      <c r="B12" s="335">
        <f ca="1">B10-B11</f>
        <v>0</v>
      </c>
      <c r="C12" s="335">
        <f>C10-C11</f>
        <v>0</v>
      </c>
      <c r="D12" s="335">
        <f ca="1">C12-B12</f>
        <v>0</v>
      </c>
      <c r="F12" s="330" t="str">
        <f>A64</f>
        <v>UTILITIES</v>
      </c>
      <c r="G12" s="331">
        <f ca="1">B72</f>
        <v>0</v>
      </c>
      <c r="H12" s="331">
        <f>C72</f>
        <v>0</v>
      </c>
      <c r="I12" s="331">
        <f t="shared" ca="1" si="0"/>
        <v>0</v>
      </c>
    </row>
    <row r="13" spans="1:21">
      <c r="F13" s="330" t="str">
        <f>A74</f>
        <v>FOOD</v>
      </c>
      <c r="G13" s="331">
        <f ca="1">B79</f>
        <v>0</v>
      </c>
      <c r="H13" s="331">
        <f>C79</f>
        <v>0</v>
      </c>
      <c r="I13" s="331">
        <f t="shared" ca="1" si="0"/>
        <v>0</v>
      </c>
    </row>
    <row r="14" spans="1:21">
      <c r="F14" s="330" t="str">
        <f>A81</f>
        <v>TRANSPORTATION</v>
      </c>
      <c r="G14" s="331">
        <f ca="1">B89</f>
        <v>0</v>
      </c>
      <c r="H14" s="331">
        <f>C89</f>
        <v>0</v>
      </c>
      <c r="I14" s="331">
        <f t="shared" ca="1" si="0"/>
        <v>0</v>
      </c>
    </row>
    <row r="15" spans="1:21">
      <c r="F15" s="330" t="str">
        <f>A91</f>
        <v>HEALTH</v>
      </c>
      <c r="G15" s="331">
        <f ca="1">B100</f>
        <v>0</v>
      </c>
      <c r="H15" s="331">
        <f>C100</f>
        <v>0</v>
      </c>
      <c r="I15" s="331">
        <f t="shared" ca="1" si="0"/>
        <v>0</v>
      </c>
    </row>
    <row r="16" spans="1:21">
      <c r="F16" s="330" t="str">
        <f>A102</f>
        <v>DAILY LIVING</v>
      </c>
      <c r="G16" s="331">
        <f ca="1">B110</f>
        <v>0</v>
      </c>
      <c r="H16" s="331">
        <f>C110</f>
        <v>0</v>
      </c>
      <c r="I16" s="331">
        <f t="shared" ca="1" si="0"/>
        <v>0</v>
      </c>
    </row>
    <row r="17" spans="1:9">
      <c r="F17" s="330" t="str">
        <f>A112</f>
        <v>CHILDREN</v>
      </c>
      <c r="G17" s="331">
        <f ca="1">B122</f>
        <v>0</v>
      </c>
      <c r="H17" s="331">
        <f>C122</f>
        <v>0</v>
      </c>
      <c r="I17" s="331">
        <f t="shared" ca="1" si="0"/>
        <v>0</v>
      </c>
    </row>
    <row r="18" spans="1:9">
      <c r="F18" s="330" t="str">
        <f>A124</f>
        <v>OBLIGATIONS</v>
      </c>
      <c r="G18" s="331">
        <f ca="1">B135</f>
        <v>0</v>
      </c>
      <c r="H18" s="331">
        <f>C135</f>
        <v>0</v>
      </c>
      <c r="I18" s="331">
        <f t="shared" ca="1" si="0"/>
        <v>0</v>
      </c>
    </row>
    <row r="19" spans="1:9">
      <c r="F19" s="330" t="str">
        <f>A137</f>
        <v>BUSINESS EXPENSE</v>
      </c>
      <c r="G19" s="331">
        <f ca="1">B141</f>
        <v>0</v>
      </c>
      <c r="H19" s="331">
        <f>C141</f>
        <v>0</v>
      </c>
      <c r="I19" s="331">
        <f t="shared" ca="1" si="0"/>
        <v>0</v>
      </c>
    </row>
    <row r="20" spans="1:9">
      <c r="F20" s="330" t="str">
        <f>A143</f>
        <v>ENTERTAINMENT</v>
      </c>
      <c r="G20" s="331">
        <f ca="1">B158</f>
        <v>0</v>
      </c>
      <c r="H20" s="331">
        <f>C158</f>
        <v>0</v>
      </c>
      <c r="I20" s="331">
        <f t="shared" ca="1" si="0"/>
        <v>0</v>
      </c>
    </row>
    <row r="21" spans="1:9">
      <c r="F21" s="330" t="str">
        <f>A160</f>
        <v>SUBSCRIPTIONS</v>
      </c>
      <c r="G21" s="331">
        <f ca="1">B165</f>
        <v>0</v>
      </c>
      <c r="H21" s="331">
        <f>C165</f>
        <v>0</v>
      </c>
      <c r="I21" s="331">
        <f t="shared" ca="1" si="0"/>
        <v>0</v>
      </c>
    </row>
    <row r="22" spans="1:9">
      <c r="F22" s="330" t="str">
        <f>A167</f>
        <v>MISCELLANEOUS</v>
      </c>
      <c r="G22" s="331">
        <f ca="1">B171</f>
        <v>0</v>
      </c>
      <c r="H22" s="331">
        <f>C171</f>
        <v>0</v>
      </c>
      <c r="I22" s="331">
        <f t="shared" ca="1" si="0"/>
        <v>0</v>
      </c>
    </row>
    <row r="23" spans="1:9" ht="16.5" thickBot="1">
      <c r="A23" s="336" t="s">
        <v>112</v>
      </c>
      <c r="B23" s="337" t="s">
        <v>240</v>
      </c>
      <c r="C23" s="338" t="s">
        <v>241</v>
      </c>
      <c r="D23" s="338" t="s">
        <v>242</v>
      </c>
    </row>
    <row r="24" spans="1:9">
      <c r="A24" s="320" t="s">
        <v>113</v>
      </c>
      <c r="B24" s="339">
        <f ca="1">SUM(OFFSET(INDIRECT("Budget!A"&amp;MATCH(Report!A24,Budget!$A:$A,0)),0,IF(ytd,1,$B$6),1,IF(ytd,$B$6,1)))</f>
        <v>0</v>
      </c>
      <c r="C24" s="339">
        <f>SUMIF(Transactions!F:F,"="&amp;A24,Transactions!J:J)</f>
        <v>0</v>
      </c>
      <c r="D24" s="339">
        <f t="shared" ref="D24:D32" ca="1" si="1">C24-B24</f>
        <v>0</v>
      </c>
    </row>
    <row r="25" spans="1:9">
      <c r="A25" s="320" t="s">
        <v>114</v>
      </c>
      <c r="B25" s="339">
        <f ca="1">SUM(OFFSET(INDIRECT("Budget!A"&amp;MATCH(Report!A25,Budget!$A:$A,0)),0,IF(ytd,1,$B$6),1,IF(ytd,$B$6,1)))</f>
        <v>0</v>
      </c>
      <c r="C25" s="339">
        <f>SUMIF(Transactions!F:F,"="&amp;A25,Transactions!J:J)</f>
        <v>0</v>
      </c>
      <c r="D25" s="339">
        <f t="shared" ca="1" si="1"/>
        <v>0</v>
      </c>
    </row>
    <row r="26" spans="1:9">
      <c r="A26" s="320" t="s">
        <v>115</v>
      </c>
      <c r="B26" s="339">
        <f ca="1">SUM(OFFSET(INDIRECT("Budget!A"&amp;MATCH(Report!A26,Budget!$A:$A,0)),0,IF(ytd,1,$B$6),1,IF(ytd,$B$6,1)))</f>
        <v>0</v>
      </c>
      <c r="C26" s="339">
        <f>SUMIF(Transactions!F:F,"="&amp;A26,Transactions!J:J)</f>
        <v>0</v>
      </c>
      <c r="D26" s="339">
        <f t="shared" ca="1" si="1"/>
        <v>0</v>
      </c>
    </row>
    <row r="27" spans="1:9">
      <c r="A27" s="320" t="s">
        <v>116</v>
      </c>
      <c r="B27" s="339">
        <f ca="1">SUM(OFFSET(INDIRECT("Budget!A"&amp;MATCH(Report!A27,Budget!$A:$A,0)),0,IF(ytd,1,$B$6),1,IF(ytd,$B$6,1)))</f>
        <v>0</v>
      </c>
      <c r="C27" s="339">
        <f>SUMIF(Transactions!F:F,"="&amp;A27,Transactions!J:J)</f>
        <v>0</v>
      </c>
      <c r="D27" s="339">
        <f t="shared" ca="1" si="1"/>
        <v>0</v>
      </c>
    </row>
    <row r="28" spans="1:9">
      <c r="A28" s="320" t="s">
        <v>117</v>
      </c>
      <c r="B28" s="339">
        <f ca="1">SUM(OFFSET(INDIRECT("Budget!A"&amp;MATCH(Report!A28,Budget!$A:$A,0)),0,IF(ytd,1,$B$6),1,IF(ytd,$B$6,1)))</f>
        <v>0</v>
      </c>
      <c r="C28" s="339">
        <f>SUMIF(Transactions!F:F,"="&amp;A28,Transactions!J:J)</f>
        <v>0</v>
      </c>
      <c r="D28" s="339">
        <f t="shared" ca="1" si="1"/>
        <v>0</v>
      </c>
    </row>
    <row r="29" spans="1:9">
      <c r="A29" s="320" t="s">
        <v>118</v>
      </c>
      <c r="B29" s="339">
        <f ca="1">SUM(OFFSET(INDIRECT("Budget!A"&amp;MATCH(Report!A29,Budget!$A:$A,0)),0,IF(ytd,1,$B$6),1,IF(ytd,$B$6,1)))</f>
        <v>0</v>
      </c>
      <c r="C29" s="339">
        <f>SUMIF(Transactions!F:F,"="&amp;A29,Transactions!J:J)</f>
        <v>0</v>
      </c>
      <c r="D29" s="339">
        <f ca="1">C29-B29</f>
        <v>0</v>
      </c>
    </row>
    <row r="30" spans="1:9">
      <c r="A30" s="320" t="s">
        <v>119</v>
      </c>
      <c r="B30" s="339">
        <f ca="1">SUM(OFFSET(INDIRECT("Budget!A"&amp;MATCH(Report!A30,Budget!$A:$A,0)),0,IF(ytd,1,$B$6),1,IF(ytd,$B$6,1)))</f>
        <v>0</v>
      </c>
      <c r="C30" s="339">
        <f>SUMIF(Transactions!F:F,"="&amp;A30,Transactions!J:J)</f>
        <v>0</v>
      </c>
      <c r="D30" s="339">
        <f ca="1">C30-B30</f>
        <v>0</v>
      </c>
    </row>
    <row r="31" spans="1:9">
      <c r="A31" s="320" t="s">
        <v>120</v>
      </c>
      <c r="B31" s="339">
        <f ca="1">SUM(OFFSET(INDIRECT("Budget!A"&amp;MATCH(Report!A31,Budget!$A:$A,0)),0,IF(ytd,1,$B$6),1,IF(ytd,$B$6,1)))</f>
        <v>0</v>
      </c>
      <c r="C31" s="339">
        <f>SUMIF(Transactions!F:F,"="&amp;A31,Transactions!J:J)</f>
        <v>0</v>
      </c>
      <c r="D31" s="339">
        <f t="shared" ca="1" si="1"/>
        <v>0</v>
      </c>
    </row>
    <row r="32" spans="1:9">
      <c r="A32" s="340" t="str">
        <f>"Total "&amp;A23</f>
        <v>Total INCOME</v>
      </c>
      <c r="B32" s="341">
        <f ca="1">SUM(B23:B31)</f>
        <v>0</v>
      </c>
      <c r="C32" s="341">
        <f>SUM(C23:C31)</f>
        <v>0</v>
      </c>
      <c r="D32" s="342">
        <f t="shared" ca="1" si="1"/>
        <v>0</v>
      </c>
    </row>
    <row r="34" spans="1:6" ht="16.5" thickBot="1">
      <c r="A34" s="343" t="s">
        <v>123</v>
      </c>
      <c r="B34" s="344" t="s">
        <v>240</v>
      </c>
      <c r="C34" s="345" t="s">
        <v>241</v>
      </c>
      <c r="D34" s="345" t="s">
        <v>242</v>
      </c>
      <c r="E34" s="346"/>
    </row>
    <row r="35" spans="1:6">
      <c r="A35" s="320" t="s">
        <v>124</v>
      </c>
      <c r="B35" s="347">
        <f ca="1">SUM(OFFSET(INDIRECT("Budget!A"&amp;MATCH(Report!A35,Budget!$A:$A,0)),0,IF(ytd,1,$B$6),1,IF(ytd,$B$6,1)))</f>
        <v>0</v>
      </c>
      <c r="C35" s="347">
        <f>-SUMIF(Transactions!F:F,"="&amp;A35,Transactions!J:J)</f>
        <v>0</v>
      </c>
      <c r="D35" s="347">
        <f t="shared" ref="D35:D41" ca="1" si="2">C35-B35</f>
        <v>0</v>
      </c>
      <c r="E35" s="346"/>
    </row>
    <row r="36" spans="1:6">
      <c r="A36" s="320" t="s">
        <v>125</v>
      </c>
      <c r="B36" s="347">
        <f ca="1">SUM(OFFSET(INDIRECT("Budget!A"&amp;MATCH(Report!A36,Budget!$A:$A,0)),0,IF(ytd,1,$B$6),1,IF(ytd,$B$6,1)))</f>
        <v>0</v>
      </c>
      <c r="C36" s="347">
        <f>-SUMIF(Transactions!F:F,"="&amp;A36,Transactions!J:J)</f>
        <v>0</v>
      </c>
      <c r="D36" s="347">
        <f t="shared" ca="1" si="2"/>
        <v>0</v>
      </c>
      <c r="E36" s="346"/>
      <c r="F36" s="346"/>
    </row>
    <row r="37" spans="1:6">
      <c r="A37" s="320" t="s">
        <v>126</v>
      </c>
      <c r="B37" s="347">
        <f ca="1">SUM(OFFSET(INDIRECT("Budget!A"&amp;MATCH(Report!A37,Budget!$A:$A,0)),0,IF(ytd,1,$B$6),1,IF(ytd,$B$6,1)))</f>
        <v>0</v>
      </c>
      <c r="C37" s="347">
        <f>-SUMIF(Transactions!F:F,"="&amp;A37,Transactions!J:J)</f>
        <v>0</v>
      </c>
      <c r="D37" s="347">
        <f t="shared" ca="1" si="2"/>
        <v>0</v>
      </c>
      <c r="E37" s="346"/>
      <c r="F37" s="346"/>
    </row>
    <row r="38" spans="1:6">
      <c r="A38" s="320" t="s">
        <v>127</v>
      </c>
      <c r="B38" s="347">
        <f ca="1">SUM(OFFSET(INDIRECT("Budget!A"&amp;MATCH(Report!A38,Budget!$A:$A,0)),0,IF(ytd,1,$B$6),1,IF(ytd,$B$6,1)))</f>
        <v>0</v>
      </c>
      <c r="C38" s="347">
        <f>-SUMIF(Transactions!F:F,"="&amp;A38,Transactions!J:J)</f>
        <v>0</v>
      </c>
      <c r="D38" s="347">
        <f ca="1">C38-B38</f>
        <v>0</v>
      </c>
      <c r="E38" s="346"/>
      <c r="F38" s="346"/>
    </row>
    <row r="39" spans="1:6">
      <c r="A39" s="320" t="s">
        <v>128</v>
      </c>
      <c r="B39" s="347">
        <f ca="1">SUM(OFFSET(INDIRECT("Budget!A"&amp;MATCH(Report!A39,Budget!$A:$A,0)),0,IF(ytd,1,$B$6),1,IF(ytd,$B$6,1)))</f>
        <v>0</v>
      </c>
      <c r="C39" s="347">
        <f>-SUMIF(Transactions!F:F,"="&amp;A39,Transactions!J:J)</f>
        <v>0</v>
      </c>
      <c r="D39" s="347">
        <f t="shared" ca="1" si="2"/>
        <v>0</v>
      </c>
      <c r="E39" s="346"/>
      <c r="F39" s="346"/>
    </row>
    <row r="40" spans="1:6">
      <c r="A40" s="320" t="s">
        <v>129</v>
      </c>
      <c r="B40" s="347">
        <f ca="1">SUM(OFFSET(INDIRECT("Budget!A"&amp;MATCH(Report!A40,Budget!$A:$A,0)),0,IF(ytd,1,$B$6),1,IF(ytd,$B$6,1)))</f>
        <v>0</v>
      </c>
      <c r="C40" s="347">
        <f>-SUMIF(Transactions!F:F,"="&amp;A40,Transactions!J:J)</f>
        <v>0</v>
      </c>
      <c r="D40" s="347">
        <f t="shared" ca="1" si="2"/>
        <v>0</v>
      </c>
      <c r="E40" s="346"/>
      <c r="F40" s="346"/>
    </row>
    <row r="41" spans="1:6">
      <c r="A41" s="320" t="s">
        <v>130</v>
      </c>
      <c r="B41" s="347">
        <f ca="1">SUM(OFFSET(INDIRECT("Budget!A"&amp;MATCH(Report!A41,Budget!$A:$A,0)),0,IF(ytd,1,$B$6),1,IF(ytd,$B$6,1)))</f>
        <v>0</v>
      </c>
      <c r="C41" s="347">
        <f>-SUMIF(Transactions!F:F,"="&amp;A41,Transactions!J:J)</f>
        <v>0</v>
      </c>
      <c r="D41" s="347">
        <f t="shared" ca="1" si="2"/>
        <v>0</v>
      </c>
      <c r="E41" s="346"/>
      <c r="F41" s="346"/>
    </row>
    <row r="42" spans="1:6">
      <c r="A42" s="348" t="str">
        <f>"Total "&amp;A34</f>
        <v>Total TO SAVINGS</v>
      </c>
      <c r="B42" s="349">
        <f ca="1">SUM(B34:B41)</f>
        <v>0</v>
      </c>
      <c r="C42" s="349">
        <f>SUM(C34:C41)</f>
        <v>0</v>
      </c>
      <c r="D42" s="349">
        <f ca="1">C42-B42</f>
        <v>0</v>
      </c>
      <c r="E42" s="346"/>
      <c r="F42" s="346"/>
    </row>
    <row r="43" spans="1:6">
      <c r="A43" s="350" t="s">
        <v>131</v>
      </c>
      <c r="B43" s="351" t="str">
        <f ca="1">IF(B$10&gt;0,B42/B$10," - ")</f>
        <v xml:space="preserve"> - </v>
      </c>
      <c r="C43" s="351" t="str">
        <f>IF(C$10&gt;0,C42/C$10," - ")</f>
        <v xml:space="preserve"> - </v>
      </c>
      <c r="D43" s="352"/>
      <c r="E43" s="346"/>
      <c r="F43" s="346"/>
    </row>
    <row r="44" spans="1:6" ht="16.5" thickBot="1">
      <c r="A44" s="343" t="s">
        <v>132</v>
      </c>
      <c r="B44" s="344" t="s">
        <v>240</v>
      </c>
      <c r="C44" s="345" t="s">
        <v>241</v>
      </c>
      <c r="D44" s="345" t="s">
        <v>242</v>
      </c>
      <c r="E44" s="346"/>
    </row>
    <row r="45" spans="1:6">
      <c r="A45" s="320" t="s">
        <v>133</v>
      </c>
      <c r="B45" s="347">
        <f ca="1">SUM(OFFSET(INDIRECT("Budget!A"&amp;MATCH(Report!A45,Budget!$A:$A,0)),0,IF(ytd,1,$B$6),1,IF(ytd,$B$6,1)))</f>
        <v>0</v>
      </c>
      <c r="C45" s="347">
        <f>-SUMIF(Transactions!F:F,"="&amp;A45,Transactions!J:J)</f>
        <v>0</v>
      </c>
      <c r="D45" s="347">
        <f t="shared" ref="D45:D51" ca="1" si="3">B45-C45</f>
        <v>0</v>
      </c>
      <c r="E45" s="346"/>
    </row>
    <row r="46" spans="1:6">
      <c r="A46" s="320" t="s">
        <v>134</v>
      </c>
      <c r="B46" s="347">
        <f ca="1">SUM(OFFSET(INDIRECT("Budget!A"&amp;MATCH(Report!A46,Budget!$A:$A,0)),0,IF(ytd,1,$B$6),1,IF(ytd,$B$6,1)))</f>
        <v>0</v>
      </c>
      <c r="C46" s="347">
        <f>-SUMIF(Transactions!F:F,"="&amp;A46,Transactions!J:J)</f>
        <v>0</v>
      </c>
      <c r="D46" s="347">
        <f t="shared" ca="1" si="3"/>
        <v>0</v>
      </c>
      <c r="E46" s="346"/>
    </row>
    <row r="47" spans="1:6">
      <c r="A47" s="320" t="s">
        <v>135</v>
      </c>
      <c r="B47" s="347">
        <f ca="1">SUM(OFFSET(INDIRECT("Budget!A"&amp;MATCH(Report!A47,Budget!$A:$A,0)),0,IF(ytd,1,$B$6),1,IF(ytd,$B$6,1)))</f>
        <v>0</v>
      </c>
      <c r="C47" s="347">
        <f>-SUMIF(Transactions!F:F,"="&amp;A47,Transactions!J:J)</f>
        <v>0</v>
      </c>
      <c r="D47" s="347">
        <f t="shared" ca="1" si="3"/>
        <v>0</v>
      </c>
      <c r="E47" s="346"/>
    </row>
    <row r="48" spans="1:6">
      <c r="A48" s="320" t="s">
        <v>136</v>
      </c>
      <c r="B48" s="347">
        <f ca="1">SUM(OFFSET(INDIRECT("Budget!A"&amp;MATCH(Report!A48,Budget!$A:$A,0)),0,IF(ytd,1,$B$6),1,IF(ytd,$B$6,1)))</f>
        <v>0</v>
      </c>
      <c r="C48" s="347">
        <f>-SUMIF(Transactions!F:F,"="&amp;A48,Transactions!J:J)</f>
        <v>0</v>
      </c>
      <c r="D48" s="347">
        <f ca="1">B48-C48</f>
        <v>0</v>
      </c>
      <c r="E48" s="346"/>
    </row>
    <row r="49" spans="1:10">
      <c r="A49" s="320" t="s">
        <v>137</v>
      </c>
      <c r="B49" s="347">
        <f ca="1">SUM(OFFSET(INDIRECT("Budget!A"&amp;MATCH(Report!A49,Budget!$A:$A,0)),0,IF(ytd,1,$B$6),1,IF(ytd,$B$6,1)))</f>
        <v>0</v>
      </c>
      <c r="C49" s="347">
        <f>-SUMIF(Transactions!F:F,"="&amp;A49,Transactions!J:J)</f>
        <v>0</v>
      </c>
      <c r="D49" s="347">
        <f ca="1">B49-C49</f>
        <v>0</v>
      </c>
      <c r="E49" s="346"/>
    </row>
    <row r="50" spans="1:10">
      <c r="A50" s="320" t="s">
        <v>138</v>
      </c>
      <c r="B50" s="347">
        <f ca="1">SUM(OFFSET(INDIRECT("Budget!A"&amp;MATCH(Report!A50,Budget!$A:$A,0)),0,IF(ytd,1,$B$6),1,IF(ytd,$B$6,1)))</f>
        <v>0</v>
      </c>
      <c r="C50" s="347">
        <f>-SUMIF(Transactions!F:F,"="&amp;A50,Transactions!J:J)</f>
        <v>0</v>
      </c>
      <c r="D50" s="347">
        <f t="shared" ca="1" si="3"/>
        <v>0</v>
      </c>
    </row>
    <row r="51" spans="1:10">
      <c r="A51" s="348" t="str">
        <f>"Total "&amp;A44</f>
        <v>Total CHARITY/GIFTS</v>
      </c>
      <c r="B51" s="349">
        <f ca="1">SUM(B44:B50)</f>
        <v>0</v>
      </c>
      <c r="C51" s="349">
        <f>SUM(C44:C50)</f>
        <v>0</v>
      </c>
      <c r="D51" s="349">
        <f t="shared" ca="1" si="3"/>
        <v>0</v>
      </c>
      <c r="E51" s="353"/>
    </row>
    <row r="52" spans="1:10">
      <c r="A52" s="350" t="s">
        <v>131</v>
      </c>
      <c r="B52" s="351" t="str">
        <f ca="1">IF(B$10&gt;0,B51/B$10," - ")</f>
        <v xml:space="preserve"> - </v>
      </c>
      <c r="C52" s="351" t="str">
        <f>IF(C$10&gt;0,C51/C$10," - ")</f>
        <v xml:space="preserve"> - </v>
      </c>
      <c r="D52" s="352"/>
      <c r="E52" s="346"/>
      <c r="F52" s="346"/>
    </row>
    <row r="53" spans="1:10" ht="16.5" thickBot="1">
      <c r="A53" s="343" t="s">
        <v>139</v>
      </c>
      <c r="B53" s="344" t="s">
        <v>240</v>
      </c>
      <c r="C53" s="345" t="s">
        <v>241</v>
      </c>
      <c r="D53" s="345" t="s">
        <v>242</v>
      </c>
    </row>
    <row r="54" spans="1:10">
      <c r="A54" s="320" t="s">
        <v>140</v>
      </c>
      <c r="B54" s="347">
        <f ca="1">SUM(OFFSET(INDIRECT("Budget!A"&amp;MATCH(Report!A54,Budget!$A:$A,0)),0,IF(ytd,1,$B$6),1,IF(ytd,$B$6,1)))</f>
        <v>0</v>
      </c>
      <c r="C54" s="347">
        <f>-SUMIF(Transactions!F:F,"="&amp;A54,Transactions!J:J)</f>
        <v>0</v>
      </c>
      <c r="D54" s="347">
        <f ca="1">B54-C54</f>
        <v>0</v>
      </c>
    </row>
    <row r="55" spans="1:10">
      <c r="A55" s="320" t="s">
        <v>141</v>
      </c>
      <c r="B55" s="347">
        <f ca="1">SUM(OFFSET(INDIRECT("Budget!A"&amp;MATCH(Report!A55,Budget!$A:$A,0)),0,IF(ytd,1,$B$6),1,IF(ytd,$B$6,1)))</f>
        <v>0</v>
      </c>
      <c r="C55" s="347">
        <f>-SUMIF(Transactions!F:F,"="&amp;A55,Transactions!J:J)</f>
        <v>0</v>
      </c>
      <c r="D55" s="347">
        <f t="shared" ref="D55:D61" ca="1" si="4">B55-C55</f>
        <v>0</v>
      </c>
    </row>
    <row r="56" spans="1:10">
      <c r="A56" s="320" t="s">
        <v>142</v>
      </c>
      <c r="B56" s="347">
        <f ca="1">SUM(OFFSET(INDIRECT("Budget!A"&amp;MATCH(Report!A56,Budget!$A:$A,0)),0,IF(ytd,1,$B$6),1,IF(ytd,$B$6,1)))</f>
        <v>0</v>
      </c>
      <c r="C56" s="347">
        <f>-SUMIF(Transactions!F:F,"="&amp;A56,Transactions!J:J)</f>
        <v>0</v>
      </c>
      <c r="D56" s="347">
        <f t="shared" ca="1" si="4"/>
        <v>0</v>
      </c>
      <c r="J56" s="154"/>
    </row>
    <row r="57" spans="1:10">
      <c r="A57" s="320" t="s">
        <v>143</v>
      </c>
      <c r="B57" s="347">
        <f ca="1">SUM(OFFSET(INDIRECT("Budget!A"&amp;MATCH(Report!A57,Budget!$A:$A,0)),0,IF(ytd,1,$B$6),1,IF(ytd,$B$6,1)))</f>
        <v>0</v>
      </c>
      <c r="C57" s="347">
        <f>-SUMIF(Transactions!F:F,"="&amp;A57,Transactions!J:J)</f>
        <v>0</v>
      </c>
      <c r="D57" s="347">
        <f t="shared" ca="1" si="4"/>
        <v>0</v>
      </c>
    </row>
    <row r="58" spans="1:10" s="154" customFormat="1">
      <c r="A58" s="320" t="s">
        <v>144</v>
      </c>
      <c r="B58" s="347">
        <f ca="1">SUM(OFFSET(INDIRECT("Budget!A"&amp;MATCH(Report!A58,Budget!$A:$A,0)),0,IF(ytd,1,$B$6),1,IF(ytd,$B$6,1)))</f>
        <v>0</v>
      </c>
      <c r="C58" s="347">
        <f>-SUMIF(Transactions!F:F,"="&amp;A58,Transactions!J:J)</f>
        <v>0</v>
      </c>
      <c r="D58" s="347">
        <f t="shared" ca="1" si="4"/>
        <v>0</v>
      </c>
      <c r="E58" s="320"/>
      <c r="J58" s="320"/>
    </row>
    <row r="59" spans="1:10">
      <c r="A59" s="320" t="s">
        <v>145</v>
      </c>
      <c r="B59" s="347">
        <f ca="1">SUM(OFFSET(INDIRECT("Budget!A"&amp;MATCH(Report!A59,Budget!$A:$A,0)),0,IF(ytd,1,$B$6),1,IF(ytd,$B$6,1)))</f>
        <v>0</v>
      </c>
      <c r="C59" s="347">
        <f>-SUMIF(Transactions!F:F,"="&amp;A59,Transactions!J:J)</f>
        <v>0</v>
      </c>
      <c r="D59" s="347">
        <f t="shared" ca="1" si="4"/>
        <v>0</v>
      </c>
    </row>
    <row r="60" spans="1:10">
      <c r="A60" s="320" t="s">
        <v>146</v>
      </c>
      <c r="B60" s="347">
        <f ca="1">SUM(OFFSET(INDIRECT("Budget!A"&amp;MATCH(Report!A60,Budget!$A:$A,0)),0,IF(ytd,1,$B$6),1,IF(ytd,$B$6,1)))</f>
        <v>0</v>
      </c>
      <c r="C60" s="347">
        <f>-SUMIF(Transactions!F:F,"="&amp;A60,Transactions!J:J)</f>
        <v>0</v>
      </c>
      <c r="D60" s="347">
        <f t="shared" ca="1" si="4"/>
        <v>0</v>
      </c>
    </row>
    <row r="61" spans="1:10">
      <c r="A61" s="320" t="s">
        <v>147</v>
      </c>
      <c r="B61" s="347">
        <f ca="1">SUM(OFFSET(INDIRECT("Budget!A"&amp;MATCH(Report!A61,Budget!$A:$A,0)),0,IF(ytd,1,$B$6),1,IF(ytd,$B$6,1)))</f>
        <v>0</v>
      </c>
      <c r="C61" s="347">
        <f>-SUMIF(Transactions!F:F,"="&amp;A61,Transactions!J:J)</f>
        <v>0</v>
      </c>
      <c r="D61" s="347">
        <f t="shared" ca="1" si="4"/>
        <v>0</v>
      </c>
    </row>
    <row r="62" spans="1:10">
      <c r="A62" s="348" t="str">
        <f>"Total "&amp;A53</f>
        <v>Total HOUSING</v>
      </c>
      <c r="B62" s="349">
        <f ca="1">SUM(B53:B61)</f>
        <v>0</v>
      </c>
      <c r="C62" s="349">
        <f>SUM(C53:C61)</f>
        <v>0</v>
      </c>
      <c r="D62" s="349">
        <f ca="1">B62-C62</f>
        <v>0</v>
      </c>
    </row>
    <row r="63" spans="1:10">
      <c r="A63" s="350" t="s">
        <v>131</v>
      </c>
      <c r="B63" s="351" t="str">
        <f ca="1">IF(B$10&gt;0,B62/B$10," - ")</f>
        <v xml:space="preserve"> - </v>
      </c>
      <c r="C63" s="351" t="str">
        <f>IF(C$10&gt;0,C62/C$10," - ")</f>
        <v xml:space="preserve"> - </v>
      </c>
      <c r="D63" s="352"/>
      <c r="E63" s="346"/>
      <c r="F63" s="346"/>
    </row>
    <row r="64" spans="1:10" ht="16.5" thickBot="1">
      <c r="A64" s="343" t="s">
        <v>148</v>
      </c>
      <c r="B64" s="344" t="s">
        <v>240</v>
      </c>
      <c r="C64" s="345" t="s">
        <v>241</v>
      </c>
      <c r="D64" s="345" t="s">
        <v>242</v>
      </c>
    </row>
    <row r="65" spans="1:10">
      <c r="A65" s="320" t="s">
        <v>149</v>
      </c>
      <c r="B65" s="347">
        <f ca="1">SUM(OFFSET(INDIRECT("Budget!A"&amp;MATCH(Report!A65,Budget!$A:$A,0)),0,IF(ytd,1,$B$6),1,IF(ytd,$B$6,1)))</f>
        <v>0</v>
      </c>
      <c r="C65" s="347">
        <f>-SUMIF(Transactions!F:F,"="&amp;A65,Transactions!J:J)</f>
        <v>0</v>
      </c>
      <c r="D65" s="347">
        <f ca="1">B65-C65</f>
        <v>0</v>
      </c>
    </row>
    <row r="66" spans="1:10">
      <c r="A66" s="320" t="s">
        <v>150</v>
      </c>
      <c r="B66" s="347">
        <f ca="1">SUM(OFFSET(INDIRECT("Budget!A"&amp;MATCH(Report!A66,Budget!$A:$A,0)),0,IF(ytd,1,$B$6),1,IF(ytd,$B$6,1)))</f>
        <v>0</v>
      </c>
      <c r="C66" s="347">
        <f>-SUMIF(Transactions!F:F,"="&amp;A66,Transactions!J:J)</f>
        <v>0</v>
      </c>
      <c r="D66" s="347">
        <f t="shared" ref="D66:D71" ca="1" si="5">B66-C66</f>
        <v>0</v>
      </c>
    </row>
    <row r="67" spans="1:10">
      <c r="A67" s="320" t="s">
        <v>151</v>
      </c>
      <c r="B67" s="347">
        <f ca="1">SUM(OFFSET(INDIRECT("Budget!A"&amp;MATCH(Report!A67,Budget!$A:$A,0)),0,IF(ytd,1,$B$6),1,IF(ytd,$B$6,1)))</f>
        <v>0</v>
      </c>
      <c r="C67" s="347">
        <f>-SUMIF(Transactions!F:F,"="&amp;A67,Transactions!J:J)</f>
        <v>0</v>
      </c>
      <c r="D67" s="347">
        <f t="shared" ca="1" si="5"/>
        <v>0</v>
      </c>
      <c r="J67" s="154"/>
    </row>
    <row r="68" spans="1:10">
      <c r="A68" s="320" t="s">
        <v>152</v>
      </c>
      <c r="B68" s="347">
        <f ca="1">SUM(OFFSET(INDIRECT("Budget!A"&amp;MATCH(Report!A68,Budget!$A:$A,0)),0,IF(ytd,1,$B$6),1,IF(ytd,$B$6,1)))</f>
        <v>0</v>
      </c>
      <c r="C68" s="347">
        <f>-SUMIF(Transactions!F:F,"="&amp;A68,Transactions!J:J)</f>
        <v>0</v>
      </c>
      <c r="D68" s="347">
        <f t="shared" ca="1" si="5"/>
        <v>0</v>
      </c>
    </row>
    <row r="69" spans="1:10" s="154" customFormat="1">
      <c r="A69" s="320" t="s">
        <v>153</v>
      </c>
      <c r="B69" s="347">
        <f ca="1">SUM(OFFSET(INDIRECT("Budget!A"&amp;MATCH(Report!A69,Budget!$A:$A,0)),0,IF(ytd,1,$B$6),1,IF(ytd,$B$6,1)))</f>
        <v>0</v>
      </c>
      <c r="C69" s="347">
        <f>-SUMIF(Transactions!F:F,"="&amp;A69,Transactions!J:J)</f>
        <v>0</v>
      </c>
      <c r="D69" s="347">
        <f t="shared" ca="1" si="5"/>
        <v>0</v>
      </c>
      <c r="E69" s="320"/>
      <c r="J69" s="320"/>
    </row>
    <row r="70" spans="1:10">
      <c r="A70" s="320" t="s">
        <v>154</v>
      </c>
      <c r="B70" s="347">
        <f ca="1">SUM(OFFSET(INDIRECT("Budget!A"&amp;MATCH(Report!A70,Budget!$A:$A,0)),0,IF(ytd,1,$B$6),1,IF(ytd,$B$6,1)))</f>
        <v>0</v>
      </c>
      <c r="C70" s="347">
        <f>-SUMIF(Transactions!F:F,"="&amp;A70,Transactions!J:J)</f>
        <v>0</v>
      </c>
      <c r="D70" s="347">
        <f t="shared" ca="1" si="5"/>
        <v>0</v>
      </c>
    </row>
    <row r="71" spans="1:10">
      <c r="A71" s="320" t="s">
        <v>155</v>
      </c>
      <c r="B71" s="347">
        <f ca="1">SUM(OFFSET(INDIRECT("Budget!A"&amp;MATCH(Report!A71,Budget!$A:$A,0)),0,IF(ytd,1,$B$6),1,IF(ytd,$B$6,1)))</f>
        <v>0</v>
      </c>
      <c r="C71" s="347">
        <f>-SUMIF(Transactions!F:F,"="&amp;A71,Transactions!J:J)</f>
        <v>0</v>
      </c>
      <c r="D71" s="347">
        <f t="shared" ca="1" si="5"/>
        <v>0</v>
      </c>
    </row>
    <row r="72" spans="1:10">
      <c r="A72" s="348" t="str">
        <f>"Total "&amp;A64</f>
        <v>Total UTILITIES</v>
      </c>
      <c r="B72" s="349">
        <f ca="1">SUM(B64:B71)</f>
        <v>0</v>
      </c>
      <c r="C72" s="349">
        <f>SUM(C64:C71)</f>
        <v>0</v>
      </c>
      <c r="D72" s="349">
        <f ca="1">B72-C72</f>
        <v>0</v>
      </c>
    </row>
    <row r="73" spans="1:10">
      <c r="A73" s="350" t="s">
        <v>131</v>
      </c>
      <c r="B73" s="351" t="str">
        <f ca="1">IF(B$10&gt;0,B72/B$10," - ")</f>
        <v xml:space="preserve"> - </v>
      </c>
      <c r="C73" s="351" t="str">
        <f>IF(C$10&gt;0,C72/C$10," - ")</f>
        <v xml:space="preserve"> - </v>
      </c>
      <c r="D73" s="352"/>
      <c r="E73" s="346"/>
      <c r="F73" s="346"/>
    </row>
    <row r="74" spans="1:10" ht="16.5" thickBot="1">
      <c r="A74" s="343" t="s">
        <v>156</v>
      </c>
      <c r="B74" s="344" t="s">
        <v>240</v>
      </c>
      <c r="C74" s="345" t="s">
        <v>241</v>
      </c>
      <c r="D74" s="345" t="s">
        <v>242</v>
      </c>
    </row>
    <row r="75" spans="1:10">
      <c r="A75" s="320" t="s">
        <v>157</v>
      </c>
      <c r="B75" s="347">
        <f ca="1">SUM(OFFSET(INDIRECT("Budget!A"&amp;MATCH(Report!A75,Budget!$A:$A,0)),0,IF(ytd,1,$B$6),1,IF(ytd,$B$6,1)))</f>
        <v>0</v>
      </c>
      <c r="C75" s="347">
        <f>-SUMIF(Transactions!F:F,"="&amp;A75,Transactions!J:J)</f>
        <v>0</v>
      </c>
      <c r="D75" s="347">
        <f ca="1">B75-C75</f>
        <v>0</v>
      </c>
    </row>
    <row r="76" spans="1:10">
      <c r="A76" s="320" t="s">
        <v>158</v>
      </c>
      <c r="B76" s="347">
        <f ca="1">SUM(OFFSET(INDIRECT("Budget!A"&amp;MATCH(Report!A76,Budget!$A:$A,0)),0,IF(ytd,1,$B$6),1,IF(ytd,$B$6,1)))</f>
        <v>0</v>
      </c>
      <c r="C76" s="347">
        <f>-SUMIF(Transactions!F:F,"="&amp;A76,Transactions!J:J)</f>
        <v>0</v>
      </c>
      <c r="D76" s="347">
        <f ca="1">B76-C76</f>
        <v>0</v>
      </c>
    </row>
    <row r="77" spans="1:10">
      <c r="A77" s="320" t="s">
        <v>159</v>
      </c>
      <c r="B77" s="347">
        <f ca="1">SUM(OFFSET(INDIRECT("Budget!A"&amp;MATCH(Report!A77,Budget!$A:$A,0)),0,IF(ytd,1,$B$6),1,IF(ytd,$B$6,1)))</f>
        <v>0</v>
      </c>
      <c r="C77" s="347">
        <f>-SUMIF(Transactions!F:F,"="&amp;A77,Transactions!J:J)</f>
        <v>0</v>
      </c>
      <c r="D77" s="347">
        <f ca="1">B77-C77</f>
        <v>0</v>
      </c>
    </row>
    <row r="78" spans="1:10">
      <c r="A78" s="320" t="s">
        <v>160</v>
      </c>
      <c r="B78" s="347">
        <f ca="1">SUM(OFFSET(INDIRECT("Budget!A"&amp;MATCH(Report!A78,Budget!$A:$A,0)),0,IF(ytd,1,$B$6),1,IF(ytd,$B$6,1)))</f>
        <v>0</v>
      </c>
      <c r="C78" s="347">
        <f>-SUMIF(Transactions!F:F,"="&amp;A78,Transactions!J:J)</f>
        <v>0</v>
      </c>
      <c r="D78" s="347">
        <f ca="1">B78-C78</f>
        <v>0</v>
      </c>
    </row>
    <row r="79" spans="1:10">
      <c r="A79" s="348" t="str">
        <f>"Total "&amp;A74</f>
        <v>Total FOOD</v>
      </c>
      <c r="B79" s="349">
        <f ca="1">SUM(B74:B78)</f>
        <v>0</v>
      </c>
      <c r="C79" s="349">
        <f>SUM(C74:C78)</f>
        <v>0</v>
      </c>
      <c r="D79" s="349">
        <f ca="1">B79-C79</f>
        <v>0</v>
      </c>
    </row>
    <row r="80" spans="1:10">
      <c r="A80" s="350" t="s">
        <v>131</v>
      </c>
      <c r="B80" s="351" t="str">
        <f ca="1">IF(B$10&gt;0,B79/B$10," - ")</f>
        <v xml:space="preserve"> - </v>
      </c>
      <c r="C80" s="351" t="str">
        <f>IF(C$10&gt;0,C79/C$10," - ")</f>
        <v xml:space="preserve"> - </v>
      </c>
      <c r="D80" s="352"/>
      <c r="E80" s="346"/>
      <c r="F80" s="346"/>
    </row>
    <row r="81" spans="1:6" ht="16.5" thickBot="1">
      <c r="A81" s="343" t="s">
        <v>161</v>
      </c>
      <c r="B81" s="344" t="s">
        <v>240</v>
      </c>
      <c r="C81" s="345" t="s">
        <v>241</v>
      </c>
      <c r="D81" s="345" t="s">
        <v>242</v>
      </c>
    </row>
    <row r="82" spans="1:6">
      <c r="A82" s="320" t="s">
        <v>162</v>
      </c>
      <c r="B82" s="347">
        <f ca="1">SUM(OFFSET(INDIRECT("Budget!A"&amp;MATCH(Report!A82,Budget!$A:$A,0)),0,IF(ytd,1,$B$6),1,IF(ytd,$B$6,1)))</f>
        <v>0</v>
      </c>
      <c r="C82" s="347">
        <f>-SUMIF(Transactions!F:F,"="&amp;A82,Transactions!J:J)</f>
        <v>0</v>
      </c>
      <c r="D82" s="347">
        <f t="shared" ref="D82:D89" ca="1" si="6">B82-C82</f>
        <v>0</v>
      </c>
    </row>
    <row r="83" spans="1:6">
      <c r="A83" s="320" t="s">
        <v>163</v>
      </c>
      <c r="B83" s="347">
        <f ca="1">SUM(OFFSET(INDIRECT("Budget!A"&amp;MATCH(Report!A83,Budget!$A:$A,0)),0,IF(ytd,1,$B$6),1,IF(ytd,$B$6,1)))</f>
        <v>0</v>
      </c>
      <c r="C83" s="347">
        <f>-SUMIF(Transactions!F:F,"="&amp;A83,Transactions!J:J)</f>
        <v>0</v>
      </c>
      <c r="D83" s="347">
        <f t="shared" ca="1" si="6"/>
        <v>0</v>
      </c>
    </row>
    <row r="84" spans="1:6">
      <c r="A84" s="320" t="s">
        <v>164</v>
      </c>
      <c r="B84" s="347">
        <f ca="1">SUM(OFFSET(INDIRECT("Budget!A"&amp;MATCH(Report!A84,Budget!$A:$A,0)),0,IF(ytd,1,$B$6),1,IF(ytd,$B$6,1)))</f>
        <v>0</v>
      </c>
      <c r="C84" s="347">
        <f>-SUMIF(Transactions!F:F,"="&amp;A84,Transactions!J:J)</f>
        <v>0</v>
      </c>
      <c r="D84" s="347">
        <f t="shared" ca="1" si="6"/>
        <v>0</v>
      </c>
    </row>
    <row r="85" spans="1:6">
      <c r="A85" s="320" t="s">
        <v>165</v>
      </c>
      <c r="B85" s="347">
        <f ca="1">SUM(OFFSET(INDIRECT("Budget!A"&amp;MATCH(Report!A85,Budget!$A:$A,0)),0,IF(ytd,1,$B$6),1,IF(ytd,$B$6,1)))</f>
        <v>0</v>
      </c>
      <c r="C85" s="347">
        <f>-SUMIF(Transactions!F:F,"="&amp;A85,Transactions!J:J)</f>
        <v>0</v>
      </c>
      <c r="D85" s="347">
        <f t="shared" ca="1" si="6"/>
        <v>0</v>
      </c>
    </row>
    <row r="86" spans="1:6">
      <c r="A86" s="320" t="s">
        <v>166</v>
      </c>
      <c r="B86" s="347">
        <f ca="1">SUM(OFFSET(INDIRECT("Budget!A"&amp;MATCH(Report!A86,Budget!$A:$A,0)),0,IF(ytd,1,$B$6),1,IF(ytd,$B$6,1)))</f>
        <v>0</v>
      </c>
      <c r="C86" s="347">
        <f>-SUMIF(Transactions!F:F,"="&amp;A86,Transactions!J:J)</f>
        <v>0</v>
      </c>
      <c r="D86" s="347">
        <f t="shared" ca="1" si="6"/>
        <v>0</v>
      </c>
    </row>
    <row r="87" spans="1:6">
      <c r="A87" s="320" t="s">
        <v>167</v>
      </c>
      <c r="B87" s="347">
        <f ca="1">SUM(OFFSET(INDIRECT("Budget!A"&amp;MATCH(Report!A87,Budget!$A:$A,0)),0,IF(ytd,1,$B$6),1,IF(ytd,$B$6,1)))</f>
        <v>0</v>
      </c>
      <c r="C87" s="347">
        <f>-SUMIF(Transactions!F:F,"="&amp;A87,Transactions!J:J)</f>
        <v>0</v>
      </c>
      <c r="D87" s="347">
        <f ca="1">B87-C87</f>
        <v>0</v>
      </c>
    </row>
    <row r="88" spans="1:6">
      <c r="A88" s="320" t="s">
        <v>168</v>
      </c>
      <c r="B88" s="347">
        <f ca="1">SUM(OFFSET(INDIRECT("Budget!A"&amp;MATCH(Report!A88,Budget!$A:$A,0)),0,IF(ytd,1,$B$6),1,IF(ytd,$B$6,1)))</f>
        <v>0</v>
      </c>
      <c r="C88" s="347">
        <f>-SUMIF(Transactions!F:F,"="&amp;A88,Transactions!J:J)</f>
        <v>0</v>
      </c>
      <c r="D88" s="347">
        <f t="shared" ca="1" si="6"/>
        <v>0</v>
      </c>
    </row>
    <row r="89" spans="1:6">
      <c r="A89" s="348" t="str">
        <f>"Total "&amp;A81</f>
        <v>Total TRANSPORTATION</v>
      </c>
      <c r="B89" s="349">
        <f ca="1">SUM(B81:B88)</f>
        <v>0</v>
      </c>
      <c r="C89" s="349">
        <f>SUM(C81:C88)</f>
        <v>0</v>
      </c>
      <c r="D89" s="349">
        <f t="shared" ca="1" si="6"/>
        <v>0</v>
      </c>
    </row>
    <row r="90" spans="1:6">
      <c r="A90" s="350" t="s">
        <v>131</v>
      </c>
      <c r="B90" s="351" t="str">
        <f ca="1">IF(B$10&gt;0,B89/B$10," - ")</f>
        <v xml:space="preserve"> - </v>
      </c>
      <c r="C90" s="351" t="str">
        <f>IF(C$10&gt;0,C89/C$10," - ")</f>
        <v xml:space="preserve"> - </v>
      </c>
      <c r="D90" s="352"/>
      <c r="E90" s="346"/>
      <c r="F90" s="346"/>
    </row>
    <row r="91" spans="1:6" ht="16.5" thickBot="1">
      <c r="A91" s="343" t="s">
        <v>169</v>
      </c>
      <c r="B91" s="344" t="s">
        <v>240</v>
      </c>
      <c r="C91" s="345" t="s">
        <v>241</v>
      </c>
      <c r="D91" s="345" t="s">
        <v>242</v>
      </c>
    </row>
    <row r="92" spans="1:6">
      <c r="A92" s="320" t="s">
        <v>170</v>
      </c>
      <c r="B92" s="347">
        <f ca="1">SUM(OFFSET(INDIRECT("Budget!A"&amp;MATCH(Report!A92,Budget!$A:$A,0)),0,IF(ytd,1,$B$6),1,IF(ytd,$B$6,1)))</f>
        <v>0</v>
      </c>
      <c r="C92" s="347">
        <f>-SUMIF(Transactions!F:F,"="&amp;A92,Transactions!J:J)</f>
        <v>0</v>
      </c>
      <c r="D92" s="347">
        <f t="shared" ref="D92:D100" ca="1" si="7">B92-C92</f>
        <v>0</v>
      </c>
    </row>
    <row r="93" spans="1:6">
      <c r="A93" s="320" t="s">
        <v>171</v>
      </c>
      <c r="B93" s="347">
        <f ca="1">SUM(OFFSET(INDIRECT("Budget!A"&amp;MATCH(Report!A93,Budget!$A:$A,0)),0,IF(ytd,1,$B$6),1,IF(ytd,$B$6,1)))</f>
        <v>0</v>
      </c>
      <c r="C93" s="347">
        <f>-SUMIF(Transactions!F:F,"="&amp;A93,Transactions!J:J)</f>
        <v>0</v>
      </c>
      <c r="D93" s="347">
        <f t="shared" ca="1" si="7"/>
        <v>0</v>
      </c>
    </row>
    <row r="94" spans="1:6">
      <c r="A94" s="320" t="s">
        <v>172</v>
      </c>
      <c r="B94" s="347">
        <f ca="1">SUM(OFFSET(INDIRECT("Budget!A"&amp;MATCH(Report!A94,Budget!$A:$A,0)),0,IF(ytd,1,$B$6),1,IF(ytd,$B$6,1)))</f>
        <v>0</v>
      </c>
      <c r="C94" s="347">
        <f>-SUMIF(Transactions!F:F,"="&amp;A94,Transactions!J:J)</f>
        <v>0</v>
      </c>
      <c r="D94" s="347">
        <f t="shared" ca="1" si="7"/>
        <v>0</v>
      </c>
    </row>
    <row r="95" spans="1:6">
      <c r="A95" s="320" t="s">
        <v>173</v>
      </c>
      <c r="B95" s="347">
        <f ca="1">SUM(OFFSET(INDIRECT("Budget!A"&amp;MATCH(Report!A95,Budget!$A:$A,0)),0,IF(ytd,1,$B$6),1,IF(ytd,$B$6,1)))</f>
        <v>0</v>
      </c>
      <c r="C95" s="347">
        <f>-SUMIF(Transactions!F:F,"="&amp;A95,Transactions!J:J)</f>
        <v>0</v>
      </c>
      <c r="D95" s="347">
        <f t="shared" ca="1" si="7"/>
        <v>0</v>
      </c>
    </row>
    <row r="96" spans="1:6">
      <c r="A96" s="320" t="s">
        <v>174</v>
      </c>
      <c r="B96" s="347">
        <f ca="1">SUM(OFFSET(INDIRECT("Budget!A"&amp;MATCH(Report!A96,Budget!$A:$A,0)),0,IF(ytd,1,$B$6),1,IF(ytd,$B$6,1)))</f>
        <v>0</v>
      </c>
      <c r="C96" s="347">
        <f>-SUMIF(Transactions!F:F,"="&amp;A96,Transactions!J:J)</f>
        <v>0</v>
      </c>
      <c r="D96" s="347">
        <f ca="1">B96-C96</f>
        <v>0</v>
      </c>
    </row>
    <row r="97" spans="1:6">
      <c r="A97" s="320" t="s">
        <v>175</v>
      </c>
      <c r="B97" s="347">
        <f ca="1">SUM(OFFSET(INDIRECT("Budget!A"&amp;MATCH(Report!A97,Budget!$A:$A,0)),0,IF(ytd,1,$B$6),1,IF(ytd,$B$6,1)))</f>
        <v>0</v>
      </c>
      <c r="C97" s="347">
        <f>-SUMIF(Transactions!F:F,"="&amp;A97,Transactions!J:J)</f>
        <v>0</v>
      </c>
      <c r="D97" s="347">
        <f ca="1">B97-C97</f>
        <v>0</v>
      </c>
    </row>
    <row r="98" spans="1:6">
      <c r="A98" s="320" t="s">
        <v>176</v>
      </c>
      <c r="B98" s="347">
        <f ca="1">SUM(OFFSET(INDIRECT("Budget!A"&amp;MATCH(Report!A98,Budget!$A:$A,0)),0,IF(ytd,1,$B$6),1,IF(ytd,$B$6,1)))</f>
        <v>0</v>
      </c>
      <c r="C98" s="347">
        <f>-SUMIF(Transactions!F:F,"="&amp;A98,Transactions!J:J)</f>
        <v>0</v>
      </c>
      <c r="D98" s="347">
        <f ca="1">B98-C98</f>
        <v>0</v>
      </c>
    </row>
    <row r="99" spans="1:6">
      <c r="A99" s="320" t="s">
        <v>177</v>
      </c>
      <c r="B99" s="347">
        <f ca="1">SUM(OFFSET(INDIRECT("Budget!A"&amp;MATCH(Report!A99,Budget!$A:$A,0)),0,IF(ytd,1,$B$6),1,IF(ytd,$B$6,1)))</f>
        <v>0</v>
      </c>
      <c r="C99" s="347">
        <f>-SUMIF(Transactions!F:F,"="&amp;A99,Transactions!J:J)</f>
        <v>0</v>
      </c>
      <c r="D99" s="347">
        <f t="shared" ca="1" si="7"/>
        <v>0</v>
      </c>
    </row>
    <row r="100" spans="1:6">
      <c r="A100" s="348" t="str">
        <f>"Total "&amp;A91</f>
        <v>Total HEALTH</v>
      </c>
      <c r="B100" s="349">
        <f ca="1">SUM(B91:B99)</f>
        <v>0</v>
      </c>
      <c r="C100" s="349">
        <f>SUM(C91:C99)</f>
        <v>0</v>
      </c>
      <c r="D100" s="349">
        <f t="shared" ca="1" si="7"/>
        <v>0</v>
      </c>
    </row>
    <row r="101" spans="1:6">
      <c r="A101" s="350" t="s">
        <v>131</v>
      </c>
      <c r="B101" s="351" t="str">
        <f ca="1">IF(B$10&gt;0,B100/B$10," - ")</f>
        <v xml:space="preserve"> - </v>
      </c>
      <c r="C101" s="351" t="str">
        <f>IF(C$10&gt;0,C100/C$10," - ")</f>
        <v xml:space="preserve"> - </v>
      </c>
      <c r="D101" s="352"/>
      <c r="E101" s="346"/>
      <c r="F101" s="346"/>
    </row>
    <row r="102" spans="1:6" ht="16.5" thickBot="1">
      <c r="A102" s="343" t="s">
        <v>178</v>
      </c>
      <c r="B102" s="344" t="s">
        <v>240</v>
      </c>
      <c r="C102" s="345" t="s">
        <v>241</v>
      </c>
      <c r="D102" s="345" t="s">
        <v>242</v>
      </c>
    </row>
    <row r="103" spans="1:6">
      <c r="A103" s="320" t="s">
        <v>179</v>
      </c>
      <c r="B103" s="347">
        <f ca="1">SUM(OFFSET(INDIRECT("Budget!A"&amp;MATCH(Report!A103,Budget!$A:$A,0)),0,IF(ytd,1,$B$6),1,IF(ytd,$B$6,1)))</f>
        <v>0</v>
      </c>
      <c r="C103" s="347">
        <f>-SUMIF(Transactions!F:F,"="&amp;A103,Transactions!J:J)</f>
        <v>0</v>
      </c>
      <c r="D103" s="347">
        <f ca="1">B103-C103</f>
        <v>0</v>
      </c>
    </row>
    <row r="104" spans="1:6">
      <c r="A104" s="320" t="s">
        <v>180</v>
      </c>
      <c r="B104" s="347">
        <f ca="1">SUM(OFFSET(INDIRECT("Budget!A"&amp;MATCH(Report!A104,Budget!$A:$A,0)),0,IF(ytd,1,$B$6),1,IF(ytd,$B$6,1)))</f>
        <v>0</v>
      </c>
      <c r="C104" s="347">
        <f>-SUMIF(Transactions!F:F,"="&amp;A104,Transactions!J:J)</f>
        <v>0</v>
      </c>
      <c r="D104" s="347">
        <f t="shared" ref="D104:D109" ca="1" si="8">B104-C104</f>
        <v>0</v>
      </c>
    </row>
    <row r="105" spans="1:6">
      <c r="A105" s="320" t="s">
        <v>181</v>
      </c>
      <c r="B105" s="347">
        <f ca="1">SUM(OFFSET(INDIRECT("Budget!A"&amp;MATCH(Report!A105,Budget!$A:$A,0)),0,IF(ytd,1,$B$6),1,IF(ytd,$B$6,1)))</f>
        <v>0</v>
      </c>
      <c r="C105" s="347">
        <f>-SUMIF(Transactions!F:F,"="&amp;A105,Transactions!J:J)</f>
        <v>0</v>
      </c>
      <c r="D105" s="347">
        <f ca="1">B105-C105</f>
        <v>0</v>
      </c>
    </row>
    <row r="106" spans="1:6">
      <c r="A106" s="320" t="s">
        <v>182</v>
      </c>
      <c r="B106" s="347">
        <f ca="1">SUM(OFFSET(INDIRECT("Budget!A"&amp;MATCH(Report!A106,Budget!$A:$A,0)),0,IF(ytd,1,$B$6),1,IF(ytd,$B$6,1)))</f>
        <v>0</v>
      </c>
      <c r="C106" s="347">
        <f>-SUMIF(Transactions!F:F,"="&amp;A106,Transactions!J:J)</f>
        <v>0</v>
      </c>
      <c r="D106" s="347">
        <f t="shared" ca="1" si="8"/>
        <v>0</v>
      </c>
    </row>
    <row r="107" spans="1:6" ht="16.5">
      <c r="A107" s="77" t="s">
        <v>183</v>
      </c>
      <c r="B107" s="347">
        <f ca="1">SUM(OFFSET(INDIRECT("Budget!A"&amp;MATCH(Report!A107,Budget!$A:$A,0)),0,IF(ytd,1,$B$6),1,IF(ytd,$B$6,1)))</f>
        <v>0</v>
      </c>
      <c r="C107" s="347">
        <f>-SUMIF(Transactions!F:F,"="&amp;A107,Transactions!J:J)</f>
        <v>0</v>
      </c>
      <c r="D107" s="347">
        <f t="shared" ca="1" si="8"/>
        <v>0</v>
      </c>
    </row>
    <row r="108" spans="1:6">
      <c r="A108" s="320" t="s">
        <v>184</v>
      </c>
      <c r="B108" s="347">
        <f ca="1">SUM(OFFSET(INDIRECT("Budget!A"&amp;MATCH(Report!A108,Budget!$A:$A,0)),0,IF(ytd,1,$B$6),1,IF(ytd,$B$6,1)))</f>
        <v>0</v>
      </c>
      <c r="C108" s="347">
        <f>-SUMIF(Transactions!F:F,"="&amp;A108,Transactions!J:J)</f>
        <v>0</v>
      </c>
      <c r="D108" s="347">
        <f t="shared" ca="1" si="8"/>
        <v>0</v>
      </c>
    </row>
    <row r="109" spans="1:6">
      <c r="A109" s="320" t="s">
        <v>185</v>
      </c>
      <c r="B109" s="347">
        <f ca="1">SUM(OFFSET(INDIRECT("Budget!A"&amp;MATCH(Report!A109,Budget!$A:$A,0)),0,IF(ytd,1,$B$6),1,IF(ytd,$B$6,1)))</f>
        <v>0</v>
      </c>
      <c r="C109" s="347">
        <f>-SUMIF(Transactions!F:F,"="&amp;A109,Transactions!J:J)</f>
        <v>0</v>
      </c>
      <c r="D109" s="347">
        <f t="shared" ca="1" si="8"/>
        <v>0</v>
      </c>
    </row>
    <row r="110" spans="1:6">
      <c r="A110" s="348" t="str">
        <f>"Total "&amp;A102</f>
        <v>Total DAILY LIVING</v>
      </c>
      <c r="B110" s="349">
        <f ca="1">SUM(B102:B109)</f>
        <v>0</v>
      </c>
      <c r="C110" s="349">
        <f>SUM(C102:C109)</f>
        <v>0</v>
      </c>
      <c r="D110" s="349">
        <f ca="1">B110-C110</f>
        <v>0</v>
      </c>
    </row>
    <row r="111" spans="1:6">
      <c r="A111" s="350" t="s">
        <v>131</v>
      </c>
      <c r="B111" s="351" t="str">
        <f ca="1">IF(B$10&gt;0,B110/B$10," - ")</f>
        <v xml:space="preserve"> - </v>
      </c>
      <c r="C111" s="351" t="str">
        <f>IF(C$10&gt;0,C110/C$10," - ")</f>
        <v xml:space="preserve"> - </v>
      </c>
      <c r="D111" s="352"/>
      <c r="E111" s="346"/>
      <c r="F111" s="346"/>
    </row>
    <row r="112" spans="1:6" ht="16.5" thickBot="1">
      <c r="A112" s="343" t="s">
        <v>186</v>
      </c>
      <c r="B112" s="344" t="s">
        <v>240</v>
      </c>
      <c r="C112" s="345" t="s">
        <v>241</v>
      </c>
      <c r="D112" s="345" t="s">
        <v>242</v>
      </c>
    </row>
    <row r="113" spans="1:6">
      <c r="A113" s="320" t="s">
        <v>187</v>
      </c>
      <c r="B113" s="347">
        <f ca="1">SUM(OFFSET(INDIRECT("Budget!A"&amp;MATCH(Report!A113,Budget!$A:$A,0)),0,IF(ytd,1,$B$6),1,IF(ytd,$B$6,1)))</f>
        <v>0</v>
      </c>
      <c r="C113" s="347">
        <f>-SUMIF(Transactions!F:F,"="&amp;A113,Transactions!J:J)</f>
        <v>0</v>
      </c>
      <c r="D113" s="347">
        <f t="shared" ref="D113:D122" ca="1" si="9">B113-C113</f>
        <v>0</v>
      </c>
    </row>
    <row r="114" spans="1:6">
      <c r="A114" s="320" t="s">
        <v>188</v>
      </c>
      <c r="B114" s="347">
        <f ca="1">SUM(OFFSET(INDIRECT("Budget!A"&amp;MATCH(Report!A114,Budget!$A:$A,0)),0,IF(ytd,1,$B$6),1,IF(ytd,$B$6,1)))</f>
        <v>0</v>
      </c>
      <c r="C114" s="347">
        <f>-SUMIF(Transactions!F:F,"="&amp;A114,Transactions!J:J)</f>
        <v>0</v>
      </c>
      <c r="D114" s="347">
        <f t="shared" ca="1" si="9"/>
        <v>0</v>
      </c>
    </row>
    <row r="115" spans="1:6">
      <c r="A115" s="320" t="s">
        <v>189</v>
      </c>
      <c r="B115" s="347">
        <f ca="1">SUM(OFFSET(INDIRECT("Budget!A"&amp;MATCH(Report!A115,Budget!$A:$A,0)),0,IF(ytd,1,$B$6),1,IF(ytd,$B$6,1)))</f>
        <v>0</v>
      </c>
      <c r="C115" s="347">
        <f>-SUMIF(Transactions!F:F,"="&amp;A115,Transactions!J:J)</f>
        <v>0</v>
      </c>
      <c r="D115" s="347">
        <f t="shared" ca="1" si="9"/>
        <v>0</v>
      </c>
    </row>
    <row r="116" spans="1:6">
      <c r="A116" s="320" t="s">
        <v>190</v>
      </c>
      <c r="B116" s="347">
        <f ca="1">SUM(OFFSET(INDIRECT("Budget!A"&amp;MATCH(Report!A116,Budget!$A:$A,0)),0,IF(ytd,1,$B$6),1,IF(ytd,$B$6,1)))</f>
        <v>0</v>
      </c>
      <c r="C116" s="347">
        <f>-SUMIF(Transactions!F:F,"="&amp;A116,Transactions!J:J)</f>
        <v>0</v>
      </c>
      <c r="D116" s="347">
        <f t="shared" ca="1" si="9"/>
        <v>0</v>
      </c>
    </row>
    <row r="117" spans="1:6">
      <c r="A117" s="320" t="s">
        <v>191</v>
      </c>
      <c r="B117" s="347">
        <f ca="1">SUM(OFFSET(INDIRECT("Budget!A"&amp;MATCH(Report!A117,Budget!$A:$A,0)),0,IF(ytd,1,$B$6),1,IF(ytd,$B$6,1)))</f>
        <v>0</v>
      </c>
      <c r="C117" s="347">
        <f>-SUMIF(Transactions!F:F,"="&amp;A117,Transactions!J:J)</f>
        <v>0</v>
      </c>
      <c r="D117" s="347">
        <f ca="1">B117-C117</f>
        <v>0</v>
      </c>
    </row>
    <row r="118" spans="1:6">
      <c r="A118" s="320" t="s">
        <v>192</v>
      </c>
      <c r="B118" s="347">
        <f ca="1">SUM(OFFSET(INDIRECT("Budget!A"&amp;MATCH(Report!A118,Budget!$A:$A,0)),0,IF(ytd,1,$B$6),1,IF(ytd,$B$6,1)))</f>
        <v>0</v>
      </c>
      <c r="C118" s="347">
        <f>-SUMIF(Transactions!F:F,"="&amp;A118,Transactions!J:J)</f>
        <v>0</v>
      </c>
      <c r="D118" s="347">
        <f ca="1">B118-C118</f>
        <v>0</v>
      </c>
    </row>
    <row r="119" spans="1:6">
      <c r="A119" s="320" t="s">
        <v>193</v>
      </c>
      <c r="B119" s="347">
        <f ca="1">SUM(OFFSET(INDIRECT("Budget!A"&amp;MATCH(Report!A119,Budget!$A:$A,0)),0,IF(ytd,1,$B$6),1,IF(ytd,$B$6,1)))</f>
        <v>0</v>
      </c>
      <c r="C119" s="347">
        <f>-SUMIF(Transactions!F:F,"="&amp;A119,Transactions!J:J)</f>
        <v>0</v>
      </c>
      <c r="D119" s="347">
        <f ca="1">B119-C119</f>
        <v>0</v>
      </c>
    </row>
    <row r="120" spans="1:6">
      <c r="A120" s="320" t="s">
        <v>194</v>
      </c>
      <c r="B120" s="347">
        <f ca="1">SUM(OFFSET(INDIRECT("Budget!A"&amp;MATCH(Report!A120,Budget!$A:$A,0)),0,IF(ytd,1,$B$6),1,IF(ytd,$B$6,1)))</f>
        <v>0</v>
      </c>
      <c r="C120" s="347">
        <f>-SUMIF(Transactions!F:F,"="&amp;A120,Transactions!J:J)</f>
        <v>0</v>
      </c>
      <c r="D120" s="347">
        <f t="shared" ca="1" si="9"/>
        <v>0</v>
      </c>
    </row>
    <row r="121" spans="1:6">
      <c r="A121" s="320" t="s">
        <v>195</v>
      </c>
      <c r="B121" s="347">
        <f ca="1">SUM(OFFSET(INDIRECT("Budget!A"&amp;MATCH(Report!A121,Budget!$A:$A,0)),0,IF(ytd,1,$B$6),1,IF(ytd,$B$6,1)))</f>
        <v>0</v>
      </c>
      <c r="C121" s="347">
        <f>-SUMIF(Transactions!F:F,"="&amp;A121,Transactions!J:J)</f>
        <v>0</v>
      </c>
      <c r="D121" s="347">
        <f t="shared" ca="1" si="9"/>
        <v>0</v>
      </c>
    </row>
    <row r="122" spans="1:6">
      <c r="A122" s="348" t="str">
        <f>"Total "&amp;A112</f>
        <v>Total CHILDREN</v>
      </c>
      <c r="B122" s="349">
        <f ca="1">SUM(B112:B121)</f>
        <v>0</v>
      </c>
      <c r="C122" s="349">
        <f>SUM(C112:C121)</f>
        <v>0</v>
      </c>
      <c r="D122" s="349">
        <f t="shared" ca="1" si="9"/>
        <v>0</v>
      </c>
    </row>
    <row r="123" spans="1:6">
      <c r="A123" s="350" t="s">
        <v>131</v>
      </c>
      <c r="B123" s="351" t="str">
        <f ca="1">IF(B$10&gt;0,B122/B$10," - ")</f>
        <v xml:space="preserve"> - </v>
      </c>
      <c r="C123" s="351" t="str">
        <f>IF(C$10&gt;0,C122/C$10," - ")</f>
        <v xml:space="preserve"> - </v>
      </c>
      <c r="D123" s="352"/>
      <c r="E123" s="346"/>
      <c r="F123" s="346"/>
    </row>
    <row r="124" spans="1:6" ht="16.5" thickBot="1">
      <c r="A124" s="343" t="s">
        <v>196</v>
      </c>
      <c r="B124" s="344" t="s">
        <v>240</v>
      </c>
      <c r="C124" s="345" t="s">
        <v>241</v>
      </c>
      <c r="D124" s="345" t="s">
        <v>242</v>
      </c>
    </row>
    <row r="125" spans="1:6">
      <c r="A125" s="320" t="s">
        <v>197</v>
      </c>
      <c r="B125" s="347">
        <f ca="1">SUM(OFFSET(INDIRECT("Budget!A"&amp;MATCH(Report!A125,Budget!$A:$A,0)),0,IF(ytd,1,$B$6),1,IF(ytd,$B$6,1)))</f>
        <v>0</v>
      </c>
      <c r="C125" s="347">
        <f>-SUMIF(Transactions!F:F,"="&amp;A125,Transactions!J:J)</f>
        <v>0</v>
      </c>
      <c r="D125" s="347">
        <f t="shared" ref="D125:D135" ca="1" si="10">B125-C125</f>
        <v>0</v>
      </c>
    </row>
    <row r="126" spans="1:6">
      <c r="A126" s="320" t="s">
        <v>198</v>
      </c>
      <c r="B126" s="347">
        <f ca="1">SUM(OFFSET(INDIRECT("Budget!A"&amp;MATCH(Report!A126,Budget!$A:$A,0)),0,IF(ytd,1,$B$6),1,IF(ytd,$B$6,1)))</f>
        <v>0</v>
      </c>
      <c r="C126" s="347">
        <f>-SUMIF(Transactions!F:F,"="&amp;A126,Transactions!J:J)</f>
        <v>0</v>
      </c>
      <c r="D126" s="347">
        <f t="shared" ca="1" si="10"/>
        <v>0</v>
      </c>
    </row>
    <row r="127" spans="1:6">
      <c r="A127" s="320" t="s">
        <v>199</v>
      </c>
      <c r="B127" s="347">
        <f ca="1">SUM(OFFSET(INDIRECT("Budget!A"&amp;MATCH(Report!A127,Budget!$A:$A,0)),0,IF(ytd,1,$B$6),1,IF(ytd,$B$6,1)))</f>
        <v>0</v>
      </c>
      <c r="C127" s="347">
        <f>-SUMIF(Transactions!F:F,"="&amp;A127,Transactions!J:J)</f>
        <v>0</v>
      </c>
      <c r="D127" s="347">
        <f t="shared" ca="1" si="10"/>
        <v>0</v>
      </c>
    </row>
    <row r="128" spans="1:6">
      <c r="A128" s="320" t="s">
        <v>200</v>
      </c>
      <c r="B128" s="347">
        <f ca="1">SUM(OFFSET(INDIRECT("Budget!A"&amp;MATCH(Report!A128,Budget!$A:$A,0)),0,IF(ytd,1,$B$6),1,IF(ytd,$B$6,1)))</f>
        <v>0</v>
      </c>
      <c r="C128" s="347">
        <f>-SUMIF(Transactions!F:F,"="&amp;A128,Transactions!J:J)</f>
        <v>0</v>
      </c>
      <c r="D128" s="347">
        <f t="shared" ca="1" si="10"/>
        <v>0</v>
      </c>
    </row>
    <row r="129" spans="1:6">
      <c r="A129" s="320" t="s">
        <v>201</v>
      </c>
      <c r="B129" s="347">
        <f ca="1">SUM(OFFSET(INDIRECT("Budget!A"&amp;MATCH(Report!A129,Budget!$A:$A,0)),0,IF(ytd,1,$B$6),1,IF(ytd,$B$6,1)))</f>
        <v>0</v>
      </c>
      <c r="C129" s="347">
        <f>-SUMIF(Transactions!F:F,"="&amp;A129,Transactions!J:J)</f>
        <v>0</v>
      </c>
      <c r="D129" s="347">
        <f t="shared" ca="1" si="10"/>
        <v>0</v>
      </c>
    </row>
    <row r="130" spans="1:6">
      <c r="A130" s="320" t="s">
        <v>202</v>
      </c>
      <c r="B130" s="347">
        <f ca="1">SUM(OFFSET(INDIRECT("Budget!A"&amp;MATCH(Report!A130,Budget!$A:$A,0)),0,IF(ytd,1,$B$6),1,IF(ytd,$B$6,1)))</f>
        <v>0</v>
      </c>
      <c r="C130" s="347">
        <f>-SUMIF(Transactions!F:F,"="&amp;A130,Transactions!J:J)</f>
        <v>0</v>
      </c>
      <c r="D130" s="347">
        <f t="shared" ca="1" si="10"/>
        <v>0</v>
      </c>
    </row>
    <row r="131" spans="1:6">
      <c r="A131" s="320" t="s">
        <v>203</v>
      </c>
      <c r="B131" s="347">
        <f ca="1">SUM(OFFSET(INDIRECT("Budget!A"&amp;MATCH(Report!A131,Budget!$A:$A,0)),0,IF(ytd,1,$B$6),1,IF(ytd,$B$6,1)))</f>
        <v>0</v>
      </c>
      <c r="C131" s="347">
        <f>-SUMIF(Transactions!F:F,"="&amp;A131,Transactions!J:J)</f>
        <v>0</v>
      </c>
      <c r="D131" s="347">
        <f t="shared" ca="1" si="10"/>
        <v>0</v>
      </c>
    </row>
    <row r="132" spans="1:6">
      <c r="A132" s="320" t="s">
        <v>204</v>
      </c>
      <c r="B132" s="347">
        <f ca="1">SUM(OFFSET(INDIRECT("Budget!A"&amp;MATCH(Report!A132,Budget!$A:$A,0)),0,IF(ytd,1,$B$6),1,IF(ytd,$B$6,1)))</f>
        <v>0</v>
      </c>
      <c r="C132" s="347">
        <f>-SUMIF(Transactions!F:F,"="&amp;A132,Transactions!J:J)</f>
        <v>0</v>
      </c>
      <c r="D132" s="347">
        <f t="shared" ca="1" si="10"/>
        <v>0</v>
      </c>
    </row>
    <row r="133" spans="1:6">
      <c r="A133" s="320" t="s">
        <v>205</v>
      </c>
      <c r="B133" s="347">
        <f ca="1">SUM(OFFSET(INDIRECT("Budget!A"&amp;MATCH(Report!A133,Budget!$A:$A,0)),0,IF(ytd,1,$B$6),1,IF(ytd,$B$6,1)))</f>
        <v>0</v>
      </c>
      <c r="C133" s="347">
        <f>-SUMIF(Transactions!F:F,"="&amp;A133,Transactions!J:J)</f>
        <v>0</v>
      </c>
      <c r="D133" s="347">
        <f t="shared" ca="1" si="10"/>
        <v>0</v>
      </c>
    </row>
    <row r="134" spans="1:6">
      <c r="A134" s="320" t="s">
        <v>206</v>
      </c>
      <c r="B134" s="347">
        <f ca="1">SUM(OFFSET(INDIRECT("Budget!A"&amp;MATCH(Report!A134,Budget!$A:$A,0)),0,IF(ytd,1,$B$6),1,IF(ytd,$B$6,1)))</f>
        <v>0</v>
      </c>
      <c r="C134" s="347">
        <f>-SUMIF(Transactions!F:F,"="&amp;A134,Transactions!J:J)</f>
        <v>0</v>
      </c>
      <c r="D134" s="347">
        <f t="shared" ca="1" si="10"/>
        <v>0</v>
      </c>
    </row>
    <row r="135" spans="1:6">
      <c r="A135" s="348" t="str">
        <f>"Total "&amp;A124</f>
        <v>Total OBLIGATIONS</v>
      </c>
      <c r="B135" s="349">
        <f ca="1">SUM(B124:B134)</f>
        <v>0</v>
      </c>
      <c r="C135" s="349">
        <f>SUM(C124:C134)</f>
        <v>0</v>
      </c>
      <c r="D135" s="349">
        <f t="shared" ca="1" si="10"/>
        <v>0</v>
      </c>
    </row>
    <row r="136" spans="1:6">
      <c r="A136" s="350" t="s">
        <v>131</v>
      </c>
      <c r="B136" s="351" t="str">
        <f ca="1">IF(B$10&gt;0,B135/B$10," - ")</f>
        <v xml:space="preserve"> - </v>
      </c>
      <c r="C136" s="351" t="str">
        <f>IF(C$10&gt;0,C135/C$10," - ")</f>
        <v xml:space="preserve"> - </v>
      </c>
      <c r="D136" s="352"/>
      <c r="E136" s="346"/>
      <c r="F136" s="346"/>
    </row>
    <row r="137" spans="1:6" ht="16.5" thickBot="1">
      <c r="A137" s="343" t="s">
        <v>207</v>
      </c>
      <c r="B137" s="344" t="s">
        <v>240</v>
      </c>
      <c r="C137" s="345" t="s">
        <v>241</v>
      </c>
      <c r="D137" s="345" t="s">
        <v>242</v>
      </c>
    </row>
    <row r="138" spans="1:6">
      <c r="A138" s="320" t="s">
        <v>208</v>
      </c>
      <c r="B138" s="347">
        <f ca="1">SUM(OFFSET(INDIRECT("Budget!A"&amp;MATCH(Report!A138,Budget!$A:$A,0)),0,IF(ytd,1,$B$6),1,IF(ytd,$B$6,1)))</f>
        <v>0</v>
      </c>
      <c r="C138" s="347">
        <f>-SUMIF(Transactions!F:F,"="&amp;A138,Transactions!J:J)</f>
        <v>0</v>
      </c>
      <c r="D138" s="347">
        <f ca="1">B138-C138</f>
        <v>0</v>
      </c>
    </row>
    <row r="139" spans="1:6">
      <c r="A139" s="320" t="s">
        <v>209</v>
      </c>
      <c r="B139" s="347">
        <f ca="1">SUM(OFFSET(INDIRECT("Budget!A"&amp;MATCH(Report!A139,Budget!$A:$A,0)),0,IF(ytd,1,$B$6),1,IF(ytd,$B$6,1)))</f>
        <v>0</v>
      </c>
      <c r="C139" s="347">
        <f>-SUMIF(Transactions!F:F,"="&amp;A139,Transactions!J:J)</f>
        <v>0</v>
      </c>
      <c r="D139" s="347">
        <f ca="1">B139-C139</f>
        <v>0</v>
      </c>
    </row>
    <row r="140" spans="1:6">
      <c r="A140" s="320" t="s">
        <v>210</v>
      </c>
      <c r="B140" s="347">
        <f ca="1">SUM(OFFSET(INDIRECT("Budget!A"&amp;MATCH(Report!A140,Budget!$A:$A,0)),0,IF(ytd,1,$B$6),1,IF(ytd,$B$6,1)))</f>
        <v>0</v>
      </c>
      <c r="C140" s="347">
        <f>-SUMIF(Transactions!F:F,"="&amp;A140,Transactions!J:J)</f>
        <v>0</v>
      </c>
      <c r="D140" s="347">
        <f ca="1">B140-C140</f>
        <v>0</v>
      </c>
    </row>
    <row r="141" spans="1:6">
      <c r="A141" s="348" t="str">
        <f>"Total "&amp;A137</f>
        <v>Total BUSINESS EXPENSE</v>
      </c>
      <c r="B141" s="349">
        <f ca="1">SUM(B137:B140)</f>
        <v>0</v>
      </c>
      <c r="C141" s="349">
        <f>SUM(C137:C140)</f>
        <v>0</v>
      </c>
      <c r="D141" s="349">
        <f ca="1">B141-C141</f>
        <v>0</v>
      </c>
    </row>
    <row r="142" spans="1:6">
      <c r="A142" s="350" t="s">
        <v>131</v>
      </c>
      <c r="B142" s="351" t="str">
        <f ca="1">IF(B$10&gt;0,B141/B$10," - ")</f>
        <v xml:space="preserve"> - </v>
      </c>
      <c r="C142" s="351" t="str">
        <f>IF(C$10&gt;0,C141/C$10," - ")</f>
        <v xml:space="preserve"> - </v>
      </c>
      <c r="D142" s="352"/>
      <c r="E142" s="346"/>
      <c r="F142" s="346"/>
    </row>
    <row r="143" spans="1:6" ht="16.5" thickBot="1">
      <c r="A143" s="343" t="s">
        <v>211</v>
      </c>
      <c r="B143" s="344" t="s">
        <v>240</v>
      </c>
      <c r="C143" s="345" t="s">
        <v>241</v>
      </c>
      <c r="D143" s="345" t="s">
        <v>242</v>
      </c>
    </row>
    <row r="144" spans="1:6">
      <c r="A144" s="320" t="s">
        <v>212</v>
      </c>
      <c r="B144" s="347">
        <f ca="1">SUM(OFFSET(INDIRECT("Budget!A"&amp;MATCH(Report!A144,Budget!$A:$A,0)),0,IF(ytd,1,$B$6),1,IF(ytd,$B$6,1)))</f>
        <v>0</v>
      </c>
      <c r="C144" s="347">
        <f>-SUMIF(Transactions!F:F,"="&amp;A144,Transactions!J:J)</f>
        <v>0</v>
      </c>
      <c r="D144" s="347">
        <f ca="1">B144-C144</f>
        <v>0</v>
      </c>
    </row>
    <row r="145" spans="1:6">
      <c r="A145" s="320" t="s">
        <v>213</v>
      </c>
      <c r="B145" s="347">
        <f ca="1">SUM(OFFSET(INDIRECT("Budget!A"&amp;MATCH(Report!A145,Budget!$A:$A,0)),0,IF(ytd,1,$B$6),1,IF(ytd,$B$6,1)))</f>
        <v>0</v>
      </c>
      <c r="C145" s="347">
        <f>-SUMIF(Transactions!F:F,"="&amp;A145,Transactions!J:J)</f>
        <v>0</v>
      </c>
      <c r="D145" s="347">
        <f t="shared" ref="D145:D158" ca="1" si="11">B145-C145</f>
        <v>0</v>
      </c>
    </row>
    <row r="146" spans="1:6">
      <c r="A146" s="320" t="s">
        <v>214</v>
      </c>
      <c r="B146" s="347">
        <f ca="1">SUM(OFFSET(INDIRECT("Budget!A"&amp;MATCH(Report!A146,Budget!$A:$A,0)),0,IF(ytd,1,$B$6),1,IF(ytd,$B$6,1)))</f>
        <v>0</v>
      </c>
      <c r="C146" s="347">
        <f>-SUMIF(Transactions!F:F,"="&amp;A146,Transactions!J:J)</f>
        <v>0</v>
      </c>
      <c r="D146" s="347">
        <f t="shared" ca="1" si="11"/>
        <v>0</v>
      </c>
    </row>
    <row r="147" spans="1:6">
      <c r="A147" s="320" t="s">
        <v>215</v>
      </c>
      <c r="B147" s="347">
        <f ca="1">SUM(OFFSET(INDIRECT("Budget!A"&amp;MATCH(Report!A147,Budget!$A:$A,0)),0,IF(ytd,1,$B$6),1,IF(ytd,$B$6,1)))</f>
        <v>0</v>
      </c>
      <c r="C147" s="347">
        <f>-SUMIF(Transactions!F:F,"="&amp;A147,Transactions!J:J)</f>
        <v>0</v>
      </c>
      <c r="D147" s="347">
        <f t="shared" ca="1" si="11"/>
        <v>0</v>
      </c>
    </row>
    <row r="148" spans="1:6">
      <c r="A148" s="320" t="s">
        <v>216</v>
      </c>
      <c r="B148" s="347">
        <f ca="1">SUM(OFFSET(INDIRECT("Budget!A"&amp;MATCH(Report!A148,Budget!$A:$A,0)),0,IF(ytd,1,$B$6),1,IF(ytd,$B$6,1)))</f>
        <v>0</v>
      </c>
      <c r="C148" s="347">
        <f>-SUMIF(Transactions!F:F,"="&amp;A148,Transactions!J:J)</f>
        <v>0</v>
      </c>
      <c r="D148" s="347">
        <f t="shared" ca="1" si="11"/>
        <v>0</v>
      </c>
    </row>
    <row r="149" spans="1:6">
      <c r="A149" s="320" t="s">
        <v>217</v>
      </c>
      <c r="B149" s="347">
        <f ca="1">SUM(OFFSET(INDIRECT("Budget!A"&amp;MATCH(Report!A149,Budget!$A:$A,0)),0,IF(ytd,1,$B$6),1,IF(ytd,$B$6,1)))</f>
        <v>0</v>
      </c>
      <c r="C149" s="347">
        <f>-SUMIF(Transactions!F:F,"="&amp;A149,Transactions!J:J)</f>
        <v>0</v>
      </c>
      <c r="D149" s="347">
        <f t="shared" ca="1" si="11"/>
        <v>0</v>
      </c>
    </row>
    <row r="150" spans="1:6">
      <c r="A150" s="320" t="s">
        <v>218</v>
      </c>
      <c r="B150" s="347">
        <f ca="1">SUM(OFFSET(INDIRECT("Budget!A"&amp;MATCH(Report!A150,Budget!$A:$A,0)),0,IF(ytd,1,$B$6),1,IF(ytd,$B$6,1)))</f>
        <v>0</v>
      </c>
      <c r="C150" s="347">
        <f>-SUMIF(Transactions!F:F,"="&amp;A150,Transactions!J:J)</f>
        <v>0</v>
      </c>
      <c r="D150" s="347">
        <f t="shared" ca="1" si="11"/>
        <v>0</v>
      </c>
    </row>
    <row r="151" spans="1:6">
      <c r="A151" s="320" t="s">
        <v>219</v>
      </c>
      <c r="B151" s="347">
        <f ca="1">SUM(OFFSET(INDIRECT("Budget!A"&amp;MATCH(Report!A151,Budget!$A:$A,0)),0,IF(ytd,1,$B$6),1,IF(ytd,$B$6,1)))</f>
        <v>0</v>
      </c>
      <c r="C151" s="347">
        <f>-SUMIF(Transactions!F:F,"="&amp;A151,Transactions!J:J)</f>
        <v>0</v>
      </c>
      <c r="D151" s="347">
        <f t="shared" ca="1" si="11"/>
        <v>0</v>
      </c>
    </row>
    <row r="152" spans="1:6">
      <c r="A152" s="320" t="s">
        <v>220</v>
      </c>
      <c r="B152" s="347">
        <f ca="1">SUM(OFFSET(INDIRECT("Budget!A"&amp;MATCH(Report!A152,Budget!$A:$A,0)),0,IF(ytd,1,$B$6),1,IF(ytd,$B$6,1)))</f>
        <v>0</v>
      </c>
      <c r="C152" s="347">
        <f>-SUMIF(Transactions!F:F,"="&amp;A152,Transactions!J:J)</f>
        <v>0</v>
      </c>
      <c r="D152" s="347">
        <f t="shared" ca="1" si="11"/>
        <v>0</v>
      </c>
    </row>
    <row r="153" spans="1:6">
      <c r="A153" s="320" t="s">
        <v>221</v>
      </c>
      <c r="B153" s="347">
        <f ca="1">SUM(OFFSET(INDIRECT("Budget!A"&amp;MATCH(Report!A153,Budget!$A:$A,0)),0,IF(ytd,1,$B$6),1,IF(ytd,$B$6,1)))</f>
        <v>0</v>
      </c>
      <c r="C153" s="347">
        <f>-SUMIF(Transactions!F:F,"="&amp;A153,Transactions!J:J)</f>
        <v>0</v>
      </c>
      <c r="D153" s="347">
        <f t="shared" ca="1" si="11"/>
        <v>0</v>
      </c>
    </row>
    <row r="154" spans="1:6">
      <c r="A154" s="320" t="s">
        <v>222</v>
      </c>
      <c r="B154" s="347">
        <f ca="1">SUM(OFFSET(INDIRECT("Budget!A"&amp;MATCH(Report!A154,Budget!$A:$A,0)),0,IF(ytd,1,$B$6),1,IF(ytd,$B$6,1)))</f>
        <v>0</v>
      </c>
      <c r="C154" s="347">
        <f>-SUMIF(Transactions!F:F,"="&amp;A154,Transactions!J:J)</f>
        <v>0</v>
      </c>
      <c r="D154" s="347">
        <f t="shared" ca="1" si="11"/>
        <v>0</v>
      </c>
    </row>
    <row r="155" spans="1:6">
      <c r="A155" s="320" t="s">
        <v>223</v>
      </c>
      <c r="B155" s="347">
        <f ca="1">SUM(OFFSET(INDIRECT("Budget!A"&amp;MATCH(Report!A155,Budget!$A:$A,0)),0,IF(ytd,1,$B$6),1,IF(ytd,$B$6,1)))</f>
        <v>0</v>
      </c>
      <c r="C155" s="347">
        <f>-SUMIF(Transactions!F:F,"="&amp;A155,Transactions!J:J)</f>
        <v>0</v>
      </c>
      <c r="D155" s="347">
        <f t="shared" ca="1" si="11"/>
        <v>0</v>
      </c>
    </row>
    <row r="156" spans="1:6">
      <c r="A156" s="320" t="s">
        <v>224</v>
      </c>
      <c r="B156" s="347">
        <f ca="1">SUM(OFFSET(INDIRECT("Budget!A"&amp;MATCH(Report!A156,Budget!$A:$A,0)),0,IF(ytd,1,$B$6),1,IF(ytd,$B$6,1)))</f>
        <v>0</v>
      </c>
      <c r="C156" s="347">
        <f>-SUMIF(Transactions!F:F,"="&amp;A156,Transactions!J:J)</f>
        <v>0</v>
      </c>
      <c r="D156" s="347">
        <f t="shared" ca="1" si="11"/>
        <v>0</v>
      </c>
    </row>
    <row r="157" spans="1:6">
      <c r="A157" s="320" t="s">
        <v>225</v>
      </c>
      <c r="B157" s="347">
        <f ca="1">SUM(OFFSET(INDIRECT("Budget!A"&amp;MATCH(Report!A157,Budget!$A:$A,0)),0,IF(ytd,1,$B$6),1,IF(ytd,$B$6,1)))</f>
        <v>0</v>
      </c>
      <c r="C157" s="347">
        <f>-SUMIF(Transactions!F:F,"="&amp;A157,Transactions!J:J)</f>
        <v>0</v>
      </c>
      <c r="D157" s="347">
        <f t="shared" ca="1" si="11"/>
        <v>0</v>
      </c>
    </row>
    <row r="158" spans="1:6">
      <c r="A158" s="348" t="str">
        <f>"Total "&amp;A143</f>
        <v>Total ENTERTAINMENT</v>
      </c>
      <c r="B158" s="349">
        <f ca="1">SUM(B143:B157)</f>
        <v>0</v>
      </c>
      <c r="C158" s="349">
        <f>SUM(C143:C157)</f>
        <v>0</v>
      </c>
      <c r="D158" s="349">
        <f t="shared" ca="1" si="11"/>
        <v>0</v>
      </c>
    </row>
    <row r="159" spans="1:6">
      <c r="A159" s="350" t="s">
        <v>131</v>
      </c>
      <c r="B159" s="351" t="str">
        <f ca="1">IF(B$10&gt;0,B158/B$10," - ")</f>
        <v xml:space="preserve"> - </v>
      </c>
      <c r="C159" s="351" t="str">
        <f>IF(C$10&gt;0,C158/C$10," - ")</f>
        <v xml:space="preserve"> - </v>
      </c>
      <c r="D159" s="352"/>
      <c r="E159" s="346"/>
      <c r="F159" s="346"/>
    </row>
    <row r="160" spans="1:6" ht="16.5" thickBot="1">
      <c r="A160" s="343" t="s">
        <v>226</v>
      </c>
      <c r="B160" s="344" t="s">
        <v>240</v>
      </c>
      <c r="C160" s="345" t="s">
        <v>241</v>
      </c>
      <c r="D160" s="345" t="s">
        <v>242</v>
      </c>
    </row>
    <row r="161" spans="1:6">
      <c r="A161" s="320" t="s">
        <v>227</v>
      </c>
      <c r="B161" s="347">
        <f ca="1">SUM(OFFSET(INDIRECT("Budget!A"&amp;MATCH(Report!A161,Budget!$A:$A,0)),0,IF(ytd,1,$B$6),1,IF(ytd,$B$6,1)))</f>
        <v>0</v>
      </c>
      <c r="C161" s="347">
        <f>-SUMIF(Transactions!F:F,"="&amp;A161,Transactions!J:J)</f>
        <v>0</v>
      </c>
      <c r="D161" s="347">
        <f ca="1">B161-C161</f>
        <v>0</v>
      </c>
    </row>
    <row r="162" spans="1:6">
      <c r="A162" s="320" t="s">
        <v>228</v>
      </c>
      <c r="B162" s="347">
        <f ca="1">SUM(OFFSET(INDIRECT("Budget!A"&amp;MATCH(Report!A162,Budget!$A:$A,0)),0,IF(ytd,1,$B$6),1,IF(ytd,$B$6,1)))</f>
        <v>0</v>
      </c>
      <c r="C162" s="347">
        <f>-SUMIF(Transactions!F:F,"="&amp;A162,Transactions!J:J)</f>
        <v>0</v>
      </c>
      <c r="D162" s="347">
        <f ca="1">B162-C162</f>
        <v>0</v>
      </c>
    </row>
    <row r="163" spans="1:6">
      <c r="A163" s="320" t="s">
        <v>229</v>
      </c>
      <c r="B163" s="347">
        <f ca="1">SUM(OFFSET(INDIRECT("Budget!A"&amp;MATCH(Report!A163,Budget!$A:$A,0)),0,IF(ytd,1,$B$6),1,IF(ytd,$B$6,1)))</f>
        <v>0</v>
      </c>
      <c r="C163" s="347">
        <f>-SUMIF(Transactions!F:F,"="&amp;A163,Transactions!J:J)</f>
        <v>0</v>
      </c>
      <c r="D163" s="347">
        <f ca="1">B163-C163</f>
        <v>0</v>
      </c>
    </row>
    <row r="164" spans="1:6">
      <c r="A164" s="320" t="s">
        <v>230</v>
      </c>
      <c r="B164" s="347">
        <f ca="1">SUM(OFFSET(INDIRECT("Budget!A"&amp;MATCH(Report!A164,Budget!$A:$A,0)),0,IF(ytd,1,$B$6),1,IF(ytd,$B$6,1)))</f>
        <v>0</v>
      </c>
      <c r="C164" s="347">
        <f>-SUMIF(Transactions!F:F,"="&amp;A164,Transactions!J:J)</f>
        <v>0</v>
      </c>
      <c r="D164" s="347">
        <f ca="1">B164-C164</f>
        <v>0</v>
      </c>
    </row>
    <row r="165" spans="1:6">
      <c r="A165" s="348" t="str">
        <f>"Total "&amp;A160</f>
        <v>Total SUBSCRIPTIONS</v>
      </c>
      <c r="B165" s="349">
        <f ca="1">SUM(B160:B164)</f>
        <v>0</v>
      </c>
      <c r="C165" s="349">
        <f>SUM(C160:C164)</f>
        <v>0</v>
      </c>
      <c r="D165" s="349">
        <f ca="1">B165-C165</f>
        <v>0</v>
      </c>
    </row>
    <row r="166" spans="1:6">
      <c r="A166" s="350" t="s">
        <v>131</v>
      </c>
      <c r="B166" s="351" t="str">
        <f ca="1">IF(B$10&gt;0,B165/B$10," - ")</f>
        <v xml:space="preserve"> - </v>
      </c>
      <c r="C166" s="351" t="str">
        <f>IF(C$10&gt;0,C165/C$10," - ")</f>
        <v xml:space="preserve"> - </v>
      </c>
      <c r="D166" s="352"/>
      <c r="E166" s="346"/>
      <c r="F166" s="346"/>
    </row>
    <row r="167" spans="1:6" ht="16.5" thickBot="1">
      <c r="A167" s="343" t="s">
        <v>231</v>
      </c>
      <c r="B167" s="344" t="s">
        <v>240</v>
      </c>
      <c r="C167" s="345" t="s">
        <v>241</v>
      </c>
      <c r="D167" s="345" t="s">
        <v>242</v>
      </c>
    </row>
    <row r="168" spans="1:6">
      <c r="A168" s="320" t="s">
        <v>232</v>
      </c>
      <c r="B168" s="347">
        <f ca="1">SUM(OFFSET(INDIRECT("Budget!A"&amp;MATCH(Report!A168,Budget!$A:$A,0)),0,IF(ytd,1,$B$6),1,IF(ytd,$B$6,1)))</f>
        <v>0</v>
      </c>
      <c r="C168" s="347">
        <f>-SUMIF(Transactions!F:F,"="&amp;A168,Transactions!J:J)</f>
        <v>0</v>
      </c>
      <c r="D168" s="347">
        <f ca="1">B168-C168</f>
        <v>0</v>
      </c>
    </row>
    <row r="169" spans="1:6">
      <c r="A169" s="320" t="s">
        <v>233</v>
      </c>
      <c r="B169" s="347">
        <f ca="1">SUM(OFFSET(INDIRECT("Budget!A"&amp;MATCH(Report!A169,Budget!$A:$A,0)),0,IF(ytd,1,$B$6),1,IF(ytd,$B$6,1)))</f>
        <v>0</v>
      </c>
      <c r="C169" s="347">
        <f>-SUMIF(Transactions!F:F,"="&amp;A169,Transactions!J:J)</f>
        <v>0</v>
      </c>
      <c r="D169" s="347">
        <f ca="1">B169-C169</f>
        <v>0</v>
      </c>
    </row>
    <row r="170" spans="1:6">
      <c r="A170" s="320" t="s">
        <v>234</v>
      </c>
      <c r="B170" s="347">
        <f ca="1">SUM(OFFSET(INDIRECT("Budget!A"&amp;MATCH(Report!A170,Budget!$A:$A,0)),0,IF(ytd,1,$B$6),1,IF(ytd,$B$6,1)))</f>
        <v>0</v>
      </c>
      <c r="C170" s="347">
        <f>-SUMIF(Transactions!F:F,"="&amp;A170,Transactions!J:J)</f>
        <v>0</v>
      </c>
      <c r="D170" s="347">
        <f ca="1">B170-C170</f>
        <v>0</v>
      </c>
    </row>
    <row r="171" spans="1:6">
      <c r="A171" s="348" t="str">
        <f>"Total "&amp;A167</f>
        <v>Total MISCELLANEOUS</v>
      </c>
      <c r="B171" s="349">
        <f ca="1">SUM(B168:B170)</f>
        <v>0</v>
      </c>
      <c r="C171" s="349">
        <f>SUM(C168:C170)</f>
        <v>0</v>
      </c>
      <c r="D171" s="349">
        <f ca="1">B171-C171</f>
        <v>0</v>
      </c>
    </row>
    <row r="172" spans="1:6">
      <c r="A172" s="350" t="s">
        <v>131</v>
      </c>
      <c r="B172" s="351" t="str">
        <f ca="1">IF(B$10&gt;0,B171/B$10," - ")</f>
        <v xml:space="preserve"> - </v>
      </c>
      <c r="C172" s="351" t="str">
        <f>IF(C$10&gt;0,C171/C$10," - ")</f>
        <v xml:space="preserve"> - </v>
      </c>
      <c r="D172" s="352"/>
      <c r="E172" s="346"/>
      <c r="F172" s="346"/>
    </row>
  </sheetData>
  <sheetProtection password="8F73" sheet="1" objects="1" scenarios="1" formatCells="0"/>
  <mergeCells count="1">
    <mergeCell ref="A2:I2"/>
  </mergeCells>
  <conditionalFormatting sqref="D168:D171 D138:D141 D125:D135 D103:D110 D65:D72 D54:D62 G9:I22 D24:D32 D35:D42 D45:D51 D75:D79 D82:D89 D92:D100 D113:D122 D144:D158 D161:D165 B35:C41 B54:C61 B65:C71 B75:C78 B82:C88 B92:C99 B103:C109 B113:C121 B125:C134 B138:C140 B144:C157 B161:C164 B168:C170 B24:C31 B45:C50">
    <cfRule type="cellIs" dxfId="1" priority="4" stopIfTrue="1" operator="lessThan">
      <formula>0</formula>
    </cfRule>
  </conditionalFormatting>
  <conditionalFormatting sqref="A168:A170 A161:A164 A144:A157 A138:A140 A125:A134 A113:A121 A103:A109 A92:A99 A82:A88 A75:A78 A65:A71 A54:A61 A45:A50 A35:A41 A24:A31">
    <cfRule type="expression" dxfId="0" priority="3" stopIfTrue="1">
      <formula>ISERROR(MATCH(A24,categories,0))</formula>
    </cfRule>
  </conditionalFormatting>
  <pageMargins left="0.7" right="0.7" top="0.75" bottom="0.75" header="0.3" footer="0.3"/>
  <pageSetup orientation="portrait" horizontalDpi="300" verticalDpi="300" r:id="rId1"/>
  <drawing r:id="rId2"/>
  <legacyDrawing r:id="rId3"/>
</worksheet>
</file>

<file path=xl/worksheets/sheet13.xml><?xml version="1.0" encoding="utf-8"?>
<worksheet xmlns="http://schemas.openxmlformats.org/spreadsheetml/2006/main" xmlns:r="http://schemas.openxmlformats.org/officeDocument/2006/relationships">
  <dimension ref="A1"/>
  <sheetViews>
    <sheetView workbookViewId="0">
      <selection activeCell="E22" sqref="E22"/>
    </sheetView>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21</vt:i4>
      </vt:variant>
    </vt:vector>
  </HeadingPairs>
  <TitlesOfParts>
    <vt:vector size="34" baseType="lpstr">
      <vt:lpstr>Home</vt:lpstr>
      <vt:lpstr>Payoff Calc.</vt:lpstr>
      <vt:lpstr>Debt Reduction Calc.</vt:lpstr>
      <vt:lpstr>PaymentSchedule</vt:lpstr>
      <vt:lpstr>Order</vt:lpstr>
      <vt:lpstr>Credit Card Repayment Calc.</vt:lpstr>
      <vt:lpstr>Mortgage Amortization</vt:lpstr>
      <vt:lpstr>Help</vt:lpstr>
      <vt:lpstr>Categories</vt:lpstr>
      <vt:lpstr>Budget</vt:lpstr>
      <vt:lpstr>Transactions</vt:lpstr>
      <vt:lpstr>Report</vt:lpstr>
      <vt:lpstr>Sheet1</vt:lpstr>
      <vt:lpstr>accounts</vt:lpstr>
      <vt:lpstr>creditor_table</vt:lpstr>
      <vt:lpstr>date_begin</vt:lpstr>
      <vt:lpstr>date_end</vt:lpstr>
      <vt:lpstr>DurationOfLoan</vt:lpstr>
      <vt:lpstr>interest</vt:lpstr>
      <vt:lpstr>InterestRate</vt:lpstr>
      <vt:lpstr>LoanAmount</vt:lpstr>
      <vt:lpstr>LoanStart</vt:lpstr>
      <vt:lpstr>month</vt:lpstr>
      <vt:lpstr>monthlyA</vt:lpstr>
      <vt:lpstr>MonthlyLoanPayment</vt:lpstr>
      <vt:lpstr>NoPaymentsRemaining</vt:lpstr>
      <vt:lpstr>PropertyTaxAmount</vt:lpstr>
      <vt:lpstr>strategy</vt:lpstr>
      <vt:lpstr>total_interest_paid</vt:lpstr>
      <vt:lpstr>total_loan_payment</vt:lpstr>
      <vt:lpstr>total_payments</vt:lpstr>
      <vt:lpstr>ValueOfHome</vt:lpstr>
      <vt:lpstr>yearlyA</vt:lpstr>
      <vt:lpstr>ytd</vt:lpstr>
    </vt:vector>
  </TitlesOfParts>
  <Company>Grizli777</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dc:creator>
  <cp:lastModifiedBy>JT</cp:lastModifiedBy>
  <cp:lastPrinted>2017-08-10T14:13:45Z</cp:lastPrinted>
  <dcterms:created xsi:type="dcterms:W3CDTF">2017-05-08T18:21:43Z</dcterms:created>
  <dcterms:modified xsi:type="dcterms:W3CDTF">2017-09-28T14:32:24Z</dcterms:modified>
  <cp:contentStatus/>
</cp:coreProperties>
</file>