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YR-DC\dierei$\Download\"/>
    </mc:Choice>
  </mc:AlternateContent>
  <bookViews>
    <workbookView xWindow="0" yWindow="0" windowWidth="19200" windowHeight="11595" activeTab="3"/>
  </bookViews>
  <sheets>
    <sheet name="Lösungen" sheetId="1" r:id="rId1"/>
    <sheet name="WennGemischt" sheetId="6" r:id="rId2"/>
    <sheet name="wennund wennoder" sheetId="5" r:id="rId3"/>
    <sheet name="wennund" sheetId="4" r:id="rId4"/>
    <sheet name="Wenn" sheetId="7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10" i="4"/>
  <c r="H6" i="4"/>
  <c r="B4" i="5"/>
  <c r="B5" i="5"/>
  <c r="B6" i="5"/>
  <c r="B7" i="5"/>
  <c r="B8" i="5"/>
  <c r="B9" i="5"/>
  <c r="B10" i="5"/>
  <c r="B3" i="5"/>
  <c r="B27" i="5"/>
  <c r="B28" i="5"/>
  <c r="B29" i="5"/>
  <c r="B26" i="5"/>
  <c r="C42" i="6"/>
  <c r="C43" i="6"/>
  <c r="C44" i="6"/>
  <c r="C45" i="6"/>
  <c r="C41" i="6"/>
  <c r="B42" i="6"/>
  <c r="B43" i="6"/>
  <c r="B44" i="6"/>
  <c r="B45" i="6"/>
  <c r="B41" i="6"/>
  <c r="D27" i="6"/>
  <c r="C17" i="6"/>
  <c r="C18" i="6"/>
  <c r="C19" i="6"/>
  <c r="C20" i="6"/>
  <c r="C21" i="6"/>
  <c r="C22" i="6"/>
  <c r="C16" i="6"/>
  <c r="B16" i="6"/>
  <c r="B17" i="6"/>
  <c r="B18" i="6"/>
  <c r="B19" i="6"/>
  <c r="B20" i="6"/>
  <c r="B21" i="6"/>
  <c r="B22" i="6"/>
  <c r="E9" i="6"/>
  <c r="E10" i="6"/>
  <c r="E8" i="6"/>
  <c r="B9" i="6"/>
  <c r="B10" i="6"/>
  <c r="B8" i="6"/>
  <c r="B17" i="1" l="1"/>
  <c r="B18" i="1"/>
  <c r="B19" i="1"/>
  <c r="B20" i="1"/>
  <c r="D28" i="6"/>
  <c r="D29" i="6"/>
  <c r="D30" i="6"/>
  <c r="D31" i="6"/>
  <c r="C36" i="1"/>
  <c r="C33" i="1"/>
  <c r="C34" i="1"/>
  <c r="C35" i="1"/>
  <c r="C37" i="1"/>
  <c r="C38" i="1"/>
  <c r="B26" i="1"/>
  <c r="B27" i="1"/>
  <c r="B28" i="1"/>
  <c r="B29" i="1"/>
  <c r="B25" i="1"/>
  <c r="C29" i="7"/>
  <c r="C23" i="7"/>
  <c r="C24" i="7"/>
  <c r="C25" i="7"/>
  <c r="C26" i="7"/>
  <c r="C27" i="7"/>
  <c r="C28" i="7"/>
  <c r="D65" i="7"/>
  <c r="D66" i="7"/>
  <c r="D67" i="7"/>
  <c r="D68" i="7"/>
  <c r="D64" i="7"/>
  <c r="C56" i="7"/>
  <c r="C55" i="7"/>
  <c r="C54" i="7"/>
  <c r="C53" i="7"/>
  <c r="C52" i="7"/>
  <c r="C51" i="7"/>
  <c r="C50" i="7"/>
  <c r="C49" i="7"/>
  <c r="C48" i="7"/>
  <c r="C40" i="7"/>
  <c r="C39" i="7"/>
  <c r="C38" i="7"/>
  <c r="C37" i="7"/>
  <c r="C36" i="7"/>
  <c r="C35" i="7"/>
  <c r="D15" i="7"/>
  <c r="D14" i="7"/>
  <c r="D13" i="7"/>
  <c r="D12" i="7"/>
  <c r="D11" i="7"/>
  <c r="D4" i="7"/>
  <c r="D3" i="7"/>
  <c r="D60" i="6"/>
  <c r="E60" i="6"/>
  <c r="D61" i="6"/>
  <c r="E61" i="6"/>
  <c r="D62" i="6"/>
  <c r="E62" i="6"/>
  <c r="D63" i="6"/>
  <c r="E63" i="6"/>
  <c r="D59" i="6"/>
  <c r="E59" i="6"/>
  <c r="B60" i="6"/>
  <c r="B61" i="6"/>
  <c r="B62" i="6"/>
  <c r="B63" i="6"/>
  <c r="B59" i="6"/>
  <c r="C44" i="5"/>
  <c r="C45" i="5"/>
  <c r="C46" i="5"/>
  <c r="C47" i="5"/>
  <c r="C48" i="5"/>
</calcChain>
</file>

<file path=xl/sharedStrings.xml><?xml version="1.0" encoding="utf-8"?>
<sst xmlns="http://schemas.openxmlformats.org/spreadsheetml/2006/main" count="312" uniqueCount="218">
  <si>
    <t>Die einfache Wenn Funktion</t>
  </si>
  <si>
    <t>Die allgemeine Syntax der einfachen Wenn-Funktion: =Wenn(Bedingung;Dann;Sonst)</t>
  </si>
  <si>
    <t>Die Operatoren der Wenn-Funktion:</t>
  </si>
  <si>
    <t>= ist gleich</t>
  </si>
  <si>
    <t>&gt; größer</t>
  </si>
  <si>
    <t xml:space="preserve">&gt;= größer oder gleich </t>
  </si>
  <si>
    <t>&lt; kleiner</t>
  </si>
  <si>
    <t>&lt;= kleiner oder gleich</t>
  </si>
  <si>
    <t>&lt;&gt; ungleich</t>
  </si>
  <si>
    <t>1. Beispiel (Ab 18 Jahren ist man Erwachsen, sonst Status Kind)</t>
  </si>
  <si>
    <t>Alter</t>
  </si>
  <si>
    <t>Status</t>
  </si>
  <si>
    <t>Wennformel</t>
  </si>
  <si>
    <t>=WENN(A17&gt;=18;"Erwachsen";"Kind")</t>
  </si>
  <si>
    <t>2. Beispiel (Ab 50 Punkten gilt die Prüfung als bestanden)</t>
  </si>
  <si>
    <t>Punktzahl</t>
  </si>
  <si>
    <t>Urteil</t>
  </si>
  <si>
    <t>Wennformel für Urteil</t>
  </si>
  <si>
    <t>=WENN(A25&gt;=50;"Bestanden";"Nicht Bestanden")</t>
  </si>
  <si>
    <t>3. Beispiel (Bis Postleitzahlbezirk 59999 ist Nord, ab 60000 ist Süd)</t>
  </si>
  <si>
    <t>Ort</t>
  </si>
  <si>
    <t>PLZ</t>
  </si>
  <si>
    <t>Wennformelalternativen</t>
  </si>
  <si>
    <t>Berlin</t>
  </si>
  <si>
    <t>=WENN(B33&gt;=60000;"Süd";"Nord")</t>
  </si>
  <si>
    <t>München</t>
  </si>
  <si>
    <t>=WENN(B33&lt;60000;"Nord";"Süd")</t>
  </si>
  <si>
    <t>Hannover</t>
  </si>
  <si>
    <t>=WENN(B33&gt;59999;"Süd";"Nord")</t>
  </si>
  <si>
    <t>Frankfurt</t>
  </si>
  <si>
    <t>Hamburg</t>
  </si>
  <si>
    <t>Neustadt</t>
  </si>
  <si>
    <t>Die Funktion Wenn (Ohne Und bzw. Oder)</t>
  </si>
  <si>
    <t>Fettgedruckte Werte beruhen auf der Wenn-Funktion bzw. anderen Formeln</t>
  </si>
  <si>
    <t>1. Aufgabe</t>
  </si>
  <si>
    <t>2. Aufgabe</t>
  </si>
  <si>
    <t>Anrede</t>
  </si>
  <si>
    <t>Geschlecht</t>
  </si>
  <si>
    <t>Erfolg</t>
  </si>
  <si>
    <t>Gew/Verlust</t>
  </si>
  <si>
    <t>Herrn</t>
  </si>
  <si>
    <t>männlich</t>
  </si>
  <si>
    <t>Gewinn</t>
  </si>
  <si>
    <t>Frau</t>
  </si>
  <si>
    <t>weiblich</t>
  </si>
  <si>
    <t>Verlust</t>
  </si>
  <si>
    <t>3. Aufgabe</t>
  </si>
  <si>
    <t>Byte-Struktur</t>
  </si>
  <si>
    <t>Zustand</t>
  </si>
  <si>
    <t>Strom fließt</t>
  </si>
  <si>
    <t>magnetisch</t>
  </si>
  <si>
    <t>4. Aufgabe</t>
  </si>
  <si>
    <t>Fußballtoto</t>
  </si>
  <si>
    <t>Totozahl</t>
  </si>
  <si>
    <t>1. FCK</t>
  </si>
  <si>
    <t>HSV</t>
  </si>
  <si>
    <t>Bayern</t>
  </si>
  <si>
    <t>Bremen</t>
  </si>
  <si>
    <t>Leverkusen</t>
  </si>
  <si>
    <t>Hannover 96</t>
  </si>
  <si>
    <t>Köln</t>
  </si>
  <si>
    <t>Duisburg</t>
  </si>
  <si>
    <t>Offenbach</t>
  </si>
  <si>
    <t>5. Aufgabe</t>
  </si>
  <si>
    <t>Unter 50000 € gibt es 1% Provision</t>
  </si>
  <si>
    <t>Ab 50000 gibt es 2% Provision</t>
  </si>
  <si>
    <t>Ab 100000 € gibt es 3% Provision</t>
  </si>
  <si>
    <t>Umsatz</t>
  </si>
  <si>
    <t>Provision in %</t>
  </si>
  <si>
    <t>Provision in €</t>
  </si>
  <si>
    <t>6. Aufgabe (schwierig)</t>
  </si>
  <si>
    <t>AOK</t>
  </si>
  <si>
    <t>BBG RV /Monat</t>
  </si>
  <si>
    <t>RV Gesamtbeitrag</t>
  </si>
  <si>
    <t>BEK</t>
  </si>
  <si>
    <t>BBG KV /Monat</t>
  </si>
  <si>
    <t>ANAnteil = RV/2</t>
  </si>
  <si>
    <t>DAK</t>
  </si>
  <si>
    <t>Die Beitragsbemessungsgrenzen sind Höchstgrenzen im Rahmen der gesetzlichen Sozialversicherung</t>
  </si>
  <si>
    <t>Dies bedeutet, daß diejenigen Arbeitnehmer, die mit ihrem Bruttogehalt über diesen Grenzen liegen, so</t>
  </si>
  <si>
    <t>behandelt werden, als ob sie nur den jeweiligen Betrag der BBG verdienen</t>
  </si>
  <si>
    <t>Verdient also jemand 5.000 € sind in der Rentenversicherung 4.500 € beitragspflichtig und in der</t>
  </si>
  <si>
    <t>Krankenversicherung nur 3.375 € beitragspflichtig</t>
  </si>
  <si>
    <t>Gehalt</t>
  </si>
  <si>
    <t>ANA RV</t>
  </si>
  <si>
    <t>Krankenkasse</t>
  </si>
  <si>
    <t>Gesamt KrkKa</t>
  </si>
  <si>
    <t>ANA KV</t>
  </si>
  <si>
    <t>1. Beispiel</t>
  </si>
  <si>
    <t>=wenn(oder(A3="Hamburg";A3="Köln";A3="Berlin";A3="München");"Millionenstadt";"Großstadt")</t>
  </si>
  <si>
    <t>K´lautern</t>
  </si>
  <si>
    <t>Mainz</t>
  </si>
  <si>
    <t>Lu´hafen</t>
  </si>
  <si>
    <t xml:space="preserve"> </t>
  </si>
  <si>
    <t>Mannheim</t>
  </si>
  <si>
    <t>2. Beispiel</t>
  </si>
  <si>
    <t>Kind</t>
  </si>
  <si>
    <t>Mann</t>
  </si>
  <si>
    <t>3. Beispiel</t>
  </si>
  <si>
    <t>Als ungewöhnlich bezeichnen wir einen Verlust (&lt; 0 €) oder einen Gewinn über 100000,- €</t>
  </si>
  <si>
    <t>Gewinn/Verlust</t>
  </si>
  <si>
    <t>ungewöhnlich</t>
  </si>
  <si>
    <t>4. Beispiel</t>
  </si>
  <si>
    <t>Ergebnis</t>
  </si>
  <si>
    <t>Lampe1</t>
  </si>
  <si>
    <t>Lampe2</t>
  </si>
  <si>
    <t>Lampe3</t>
  </si>
  <si>
    <t>an</t>
  </si>
  <si>
    <t>aus</t>
  </si>
  <si>
    <t>5. Beispiel</t>
  </si>
  <si>
    <t>m</t>
  </si>
  <si>
    <t>Junge</t>
  </si>
  <si>
    <t>w</t>
  </si>
  <si>
    <t>Übungen zur Funktion Wenn Und bzw. Oder (Jede Aufgabe ist einzeln zu lösen)</t>
  </si>
  <si>
    <t>Vorname</t>
  </si>
  <si>
    <t>Zuname</t>
  </si>
  <si>
    <t>Mitgliedsjahre</t>
  </si>
  <si>
    <t>Abteilung</t>
  </si>
  <si>
    <t>Formel zum Status</t>
  </si>
  <si>
    <t>Heinz</t>
  </si>
  <si>
    <t>Korn</t>
  </si>
  <si>
    <t>Fußball</t>
  </si>
  <si>
    <t>Beate</t>
  </si>
  <si>
    <t>Heymann</t>
  </si>
  <si>
    <t>Turnen</t>
  </si>
  <si>
    <t>Fritz</t>
  </si>
  <si>
    <t>Rink</t>
  </si>
  <si>
    <t>Ehrenmitglied</t>
  </si>
  <si>
    <t>Irene</t>
  </si>
  <si>
    <t>Rafart</t>
  </si>
  <si>
    <t>Seniorenturnerin</t>
  </si>
  <si>
    <t>Ralf</t>
  </si>
  <si>
    <t>Reiß</t>
  </si>
  <si>
    <t>Aktivfußballer</t>
  </si>
  <si>
    <t>6. Aufgabe</t>
  </si>
  <si>
    <t>Rolf</t>
  </si>
  <si>
    <t>Klein</t>
  </si>
  <si>
    <t>Aktivturner</t>
  </si>
  <si>
    <t>7. Aufgabe</t>
  </si>
  <si>
    <t>Julia</t>
  </si>
  <si>
    <t>Weinkauf</t>
  </si>
  <si>
    <t>8. Aufgabe</t>
  </si>
  <si>
    <t>Raab</t>
  </si>
  <si>
    <t>Jugendfußballer</t>
  </si>
  <si>
    <t>9. Aufgabe</t>
  </si>
  <si>
    <t>Andrea</t>
  </si>
  <si>
    <t>Jost</t>
  </si>
  <si>
    <t>Aktivturnerin</t>
  </si>
  <si>
    <t>10. Aufgabe</t>
  </si>
  <si>
    <t>Klaus</t>
  </si>
  <si>
    <t>Christmann</t>
  </si>
  <si>
    <t>Jugendturner</t>
  </si>
  <si>
    <t>Erläuterungen</t>
  </si>
  <si>
    <t>Altherren bzw. Seniorensport beginnt ab 35 Jahren</t>
  </si>
  <si>
    <t>Jugendsportler sind alle unter 18 Jahren</t>
  </si>
  <si>
    <t>Also sind Aktivsportler Personen zwischen 18 und 34 Jahren</t>
  </si>
  <si>
    <r>
      <t xml:space="preserve">Ehrenmitglieder sind alle Personen ab einem Alter von 75 Jahren </t>
    </r>
    <r>
      <rPr>
        <b/>
        <sz val="10"/>
        <rFont val="Arial"/>
        <family val="2"/>
      </rPr>
      <t>oder</t>
    </r>
    <r>
      <rPr>
        <sz val="10"/>
        <rFont val="Arial"/>
      </rPr>
      <t xml:space="preserve"> ab 50 Jahren Mitgliedschaft</t>
    </r>
  </si>
  <si>
    <t>Sind die Bedingungen zu den einzelnen Aufgaben erfüllt, soll der richtige Status angezeigt werden, sonst soll die Zelle leer bleiben</t>
  </si>
  <si>
    <t>Fettgedruckte Werte beruhen auf einer geeigneten Wenn-Schachtel</t>
  </si>
  <si>
    <t>Die WENN-Funktion</t>
  </si>
  <si>
    <t>Eingabezelle</t>
  </si>
  <si>
    <t>Ergebniszelle</t>
  </si>
  <si>
    <t>Ab 24 ° wird Eis gegessen, sonst wird Tee getrunken</t>
  </si>
  <si>
    <t>(Achtung: Grad ° (Tastatur links oben - als benutzerdefiniertes Zellenformat festlegen mit Gänsefüßchen)</t>
  </si>
  <si>
    <r>
      <t xml:space="preserve">Western Company </t>
    </r>
    <r>
      <rPr>
        <i/>
        <sz val="10"/>
        <rFont val="Arial"/>
        <family val="2"/>
      </rPr>
      <t>Rechnungsprüfung</t>
    </r>
  </si>
  <si>
    <t>Firma</t>
  </si>
  <si>
    <t>Betrag</t>
  </si>
  <si>
    <t>Skonto</t>
  </si>
  <si>
    <t>Zahlen?</t>
  </si>
  <si>
    <t>BASG AG</t>
  </si>
  <si>
    <t>Akiv GmbH</t>
  </si>
  <si>
    <t>Hochst AG</t>
  </si>
  <si>
    <t>Hefel KG</t>
  </si>
  <si>
    <t>Daemler AG</t>
  </si>
  <si>
    <t>Ab einem Skontobetrag von 250,00 € wird sofort gezahlt</t>
  </si>
  <si>
    <t>Provisionszahlungen</t>
  </si>
  <si>
    <t>Vertreter</t>
  </si>
  <si>
    <t>Provision</t>
  </si>
  <si>
    <t>Provisionsstaffel</t>
  </si>
  <si>
    <t>Meier</t>
  </si>
  <si>
    <t>ab Umsatz</t>
  </si>
  <si>
    <t>Schulze</t>
  </si>
  <si>
    <t>Kabausche</t>
  </si>
  <si>
    <t>Müller</t>
  </si>
  <si>
    <t>Kunze</t>
  </si>
  <si>
    <t>Dollbohrer</t>
  </si>
  <si>
    <t>Steiner</t>
  </si>
  <si>
    <t>4. Aufgabe (Wenn Und)</t>
  </si>
  <si>
    <t>Selektion eines bestimmten Sektors</t>
  </si>
  <si>
    <t>?</t>
  </si>
  <si>
    <t>Bank AG</t>
  </si>
  <si>
    <t>Firmen mit einem Umsatz zwischen 10.000 und 13.000 € erhalten ein Geschenk</t>
  </si>
  <si>
    <t>5. Aufgabe (Wenn Oder)</t>
  </si>
  <si>
    <t>Auswahl nach Standort</t>
  </si>
  <si>
    <t>Name</t>
  </si>
  <si>
    <t>Standort</t>
  </si>
  <si>
    <t>Deutschland</t>
  </si>
  <si>
    <t>Frankreich</t>
  </si>
  <si>
    <t>ICE AG</t>
  </si>
  <si>
    <t>England</t>
  </si>
  <si>
    <t>Pirelli</t>
  </si>
  <si>
    <t>Italien</t>
  </si>
  <si>
    <t>Peugot</t>
  </si>
  <si>
    <t>Rolls Royce</t>
  </si>
  <si>
    <t>Firmen aus Deutschland oder England erhalten einen Brief</t>
  </si>
  <si>
    <t>6. Aufgabe (mit der Bedingung &lt;&gt; ungleich arbeiten)</t>
  </si>
  <si>
    <t>Endpreise außer 250gr. Dosen</t>
  </si>
  <si>
    <t>Inhalt</t>
  </si>
  <si>
    <t>Gramm</t>
  </si>
  <si>
    <t>€/100gr</t>
  </si>
  <si>
    <t>Endpreis/100 g</t>
  </si>
  <si>
    <t>Aufschlag</t>
  </si>
  <si>
    <t>Erbsen</t>
  </si>
  <si>
    <t>Kirschen</t>
  </si>
  <si>
    <t>Bohnen</t>
  </si>
  <si>
    <t>Mirabellen</t>
  </si>
  <si>
    <t>Linsen</t>
  </si>
  <si>
    <t>Alle Dosen außer den 250 g Dosen erhalten einen Aufschlag von 45%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</si>
</sst>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DM&quot;_-;\-* #,##0.00\ &quot;DM&quot;_-;_-* &quot;-&quot;??\ &quot;DM&quot;_-;_-@_-"/>
    <numFmt numFmtId="165" formatCode="_-* #,##0.00\ _D_M_-;\-* #,##0.00\ _D_M_-;_-* &quot;-&quot;??\ _D_M_-;_-@_-"/>
    <numFmt numFmtId="166" formatCode="0&quot; °&quot;"/>
    <numFmt numFmtId="167" formatCode="_-* #,##0.00\ [$€]_-;\-* #,##0.00\ [$€]_-;_-* &quot;-&quot;??\ [$€]_-;_-@_-"/>
    <numFmt numFmtId="168" formatCode="0.0%"/>
    <numFmt numFmtId="169" formatCode="&quot;        ?          &quot;"/>
  </numFmts>
  <fonts count="1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i/>
      <sz val="10"/>
      <name val="Arial"/>
      <family val="2"/>
    </font>
    <font>
      <b/>
      <sz val="16"/>
      <name val="BankGothic Md BT"/>
      <family val="2"/>
    </font>
    <font>
      <b/>
      <sz val="10"/>
      <color indexed="10"/>
      <name val="Arial"/>
      <family val="2"/>
    </font>
    <font>
      <b/>
      <sz val="12"/>
      <name val="Charlesworth"/>
      <family val="5"/>
    </font>
    <font>
      <sz val="10"/>
      <color indexed="12"/>
      <name val="Arial"/>
      <family val="2"/>
    </font>
    <font>
      <b/>
      <sz val="10"/>
      <color indexed="53"/>
      <name val="Arial"/>
      <family val="2"/>
    </font>
    <font>
      <b/>
      <sz val="15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quotePrefix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1" xfId="0" quotePrefix="1" applyFont="1" applyBorder="1"/>
    <xf numFmtId="0" fontId="1" fillId="0" borderId="1" xfId="2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/>
    <xf numFmtId="0" fontId="0" fillId="0" borderId="0" xfId="0" applyAlignment="1">
      <alignment horizontal="center"/>
    </xf>
    <xf numFmtId="164" fontId="1" fillId="0" borderId="0" xfId="3"/>
    <xf numFmtId="10" fontId="0" fillId="0" borderId="0" xfId="0" applyNumberFormat="1"/>
    <xf numFmtId="0" fontId="0" fillId="0" borderId="1" xfId="0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2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1" fillId="0" borderId="13" xfId="0" quotePrefix="1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2" fillId="0" borderId="12" xfId="0" quotePrefix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0" fontId="11" fillId="0" borderId="18" xfId="0" applyNumberFormat="1" applyFont="1" applyBorder="1" applyAlignment="1">
      <alignment horizontal="center"/>
    </xf>
    <xf numFmtId="0" fontId="9" fillId="0" borderId="1" xfId="0" applyFont="1" applyBorder="1"/>
    <xf numFmtId="0" fontId="0" fillId="0" borderId="19" xfId="0" applyBorder="1"/>
    <xf numFmtId="0" fontId="9" fillId="0" borderId="20" xfId="0" applyFont="1" applyBorder="1"/>
    <xf numFmtId="0" fontId="9" fillId="0" borderId="19" xfId="0" applyFont="1" applyBorder="1"/>
    <xf numFmtId="167" fontId="2" fillId="0" borderId="1" xfId="1" applyFont="1" applyBorder="1"/>
    <xf numFmtId="167" fontId="1" fillId="0" borderId="0" xfId="1"/>
    <xf numFmtId="167" fontId="2" fillId="0" borderId="1" xfId="1" applyFont="1" applyBorder="1" applyAlignment="1"/>
    <xf numFmtId="167" fontId="0" fillId="0" borderId="1" xfId="1" applyFont="1" applyBorder="1"/>
    <xf numFmtId="167" fontId="1" fillId="0" borderId="1" xfId="1" applyBorder="1"/>
    <xf numFmtId="167" fontId="0" fillId="0" borderId="1" xfId="1" applyFont="1" applyBorder="1" applyAlignment="1">
      <alignment horizontal="center"/>
    </xf>
    <xf numFmtId="167" fontId="0" fillId="0" borderId="13" xfId="1" applyFont="1" applyBorder="1"/>
    <xf numFmtId="167" fontId="13" fillId="0" borderId="21" xfId="1" applyFont="1" applyBorder="1"/>
    <xf numFmtId="167" fontId="13" fillId="0" borderId="22" xfId="1" applyFont="1" applyBorder="1"/>
    <xf numFmtId="167" fontId="13" fillId="0" borderId="23" xfId="1" applyFont="1" applyBorder="1"/>
    <xf numFmtId="167" fontId="13" fillId="0" borderId="24" xfId="1" applyFont="1" applyBorder="1"/>
    <xf numFmtId="167" fontId="8" fillId="0" borderId="13" xfId="1" applyFont="1" applyBorder="1"/>
    <xf numFmtId="168" fontId="5" fillId="0" borderId="1" xfId="0" applyNumberFormat="1" applyFont="1" applyBorder="1"/>
    <xf numFmtId="20" fontId="0" fillId="0" borderId="0" xfId="0" applyNumberFormat="1"/>
    <xf numFmtId="0" fontId="2" fillId="0" borderId="12" xfId="0" applyFont="1" applyBorder="1"/>
    <xf numFmtId="169" fontId="2" fillId="0" borderId="13" xfId="1" applyNumberFormat="1" applyFont="1" applyBorder="1" applyAlignment="1">
      <alignment horizontal="center"/>
    </xf>
    <xf numFmtId="0" fontId="0" fillId="0" borderId="13" xfId="0" applyBorder="1" applyAlignment="1">
      <alignment horizontal="left" indent="1"/>
    </xf>
    <xf numFmtId="9" fontId="2" fillId="2" borderId="1" xfId="0" applyNumberFormat="1" applyFont="1" applyFill="1" applyBorder="1"/>
    <xf numFmtId="167" fontId="2" fillId="2" borderId="1" xfId="1" applyFont="1" applyFill="1" applyBorder="1"/>
    <xf numFmtId="0" fontId="0" fillId="2" borderId="0" xfId="0" applyFill="1"/>
    <xf numFmtId="0" fontId="2" fillId="2" borderId="1" xfId="0" applyFont="1" applyFill="1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 wrapText="1"/>
    </xf>
    <xf numFmtId="0" fontId="8" fillId="0" borderId="0" xfId="0" quotePrefix="1" applyFont="1" applyAlignment="1">
      <alignment horizontal="center"/>
    </xf>
    <xf numFmtId="0" fontId="15" fillId="0" borderId="0" xfId="0" applyFont="1" applyAlignment="1">
      <alignment horizontal="center" vertical="center"/>
    </xf>
  </cellXfs>
  <cellStyles count="4">
    <cellStyle name="Euro" xfId="1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64</xdr:row>
      <xdr:rowOff>19050</xdr:rowOff>
    </xdr:from>
    <xdr:to>
      <xdr:col>2</xdr:col>
      <xdr:colOff>1047750</xdr:colOff>
      <xdr:row>65</xdr:row>
      <xdr:rowOff>114300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xmlns="" id="{D2FEC259-D4DF-AC47-0414-DBD467B8ABEF}"/>
            </a:ext>
          </a:extLst>
        </xdr:cNvPr>
        <xdr:cNvSpPr txBox="1">
          <a:spLocks noChangeArrowheads="1"/>
        </xdr:cNvSpPr>
      </xdr:nvSpPr>
      <xdr:spPr bwMode="auto">
        <a:xfrm>
          <a:off x="514350" y="10382250"/>
          <a:ext cx="292417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=wenn(A59&gt;4500;4500*19,5%/2;A59*19,5%/2)</a:t>
          </a:r>
          <a:endParaRPr lang="de-DE"/>
        </a:p>
      </xdr:txBody>
    </xdr:sp>
    <xdr:clientData/>
  </xdr:twoCellAnchor>
  <xdr:twoCellAnchor>
    <xdr:from>
      <xdr:col>1</xdr:col>
      <xdr:colOff>9525</xdr:colOff>
      <xdr:row>58</xdr:row>
      <xdr:rowOff>123825</xdr:rowOff>
    </xdr:from>
    <xdr:to>
      <xdr:col>1</xdr:col>
      <xdr:colOff>152400</xdr:colOff>
      <xdr:row>64</xdr:row>
      <xdr:rowOff>0</xdr:rowOff>
    </xdr:to>
    <xdr:sp macro="" textlink="">
      <xdr:nvSpPr>
        <xdr:cNvPr id="3097" name="Line 2">
          <a:extLst>
            <a:ext uri="{FF2B5EF4-FFF2-40B4-BE49-F238E27FC236}">
              <a16:creationId xmlns:a16="http://schemas.microsoft.com/office/drawing/2014/main" xmlns="" id="{D0FD23A0-42DE-98A1-BADD-1399431C20FB}"/>
            </a:ext>
          </a:extLst>
        </xdr:cNvPr>
        <xdr:cNvSpPr>
          <a:spLocks noChangeShapeType="1"/>
        </xdr:cNvSpPr>
      </xdr:nvSpPr>
      <xdr:spPr bwMode="auto">
        <a:xfrm flipV="1">
          <a:off x="1143000" y="9515475"/>
          <a:ext cx="142875" cy="847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34</xdr:row>
      <xdr:rowOff>133350</xdr:rowOff>
    </xdr:from>
    <xdr:to>
      <xdr:col>5</xdr:col>
      <xdr:colOff>1095375</xdr:colOff>
      <xdr:row>36</xdr:row>
      <xdr:rowOff>133350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xmlns="" id="{BD9C8849-7BC6-1D3D-5228-4E2510E72E34}"/>
            </a:ext>
          </a:extLst>
        </xdr:cNvPr>
        <xdr:cNvSpPr txBox="1">
          <a:spLocks noChangeArrowheads="1"/>
        </xdr:cNvSpPr>
      </xdr:nvSpPr>
      <xdr:spPr bwMode="auto">
        <a:xfrm>
          <a:off x="3057525" y="5638800"/>
          <a:ext cx="235267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 ist der typische Fall einer Reihenschaltung in der Physik</a:t>
          </a:r>
          <a:endParaRPr lang="de-DE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view="pageLayout" topLeftCell="A10" zoomScaleNormal="75" workbookViewId="0">
      <selection activeCell="E16" sqref="E16"/>
    </sheetView>
  </sheetViews>
  <sheetFormatPr baseColWidth="10" defaultColWidth="11.42578125" defaultRowHeight="12.75"/>
  <cols>
    <col min="1" max="1" width="17.28515625" customWidth="1"/>
    <col min="2" max="2" width="19.42578125" bestFit="1" customWidth="1"/>
    <col min="3" max="3" width="15.5703125" customWidth="1"/>
    <col min="9" max="9" width="11.85546875" customWidth="1"/>
  </cols>
  <sheetData>
    <row r="1" spans="1:3" ht="15.75">
      <c r="A1" s="4" t="s">
        <v>0</v>
      </c>
    </row>
    <row r="3" spans="1:3">
      <c r="A3" s="3" t="s">
        <v>1</v>
      </c>
    </row>
    <row r="4" spans="1:3">
      <c r="A4" t="s">
        <v>2</v>
      </c>
    </row>
    <row r="5" spans="1:3">
      <c r="A5" s="1" t="s">
        <v>3</v>
      </c>
    </row>
    <row r="6" spans="1:3">
      <c r="A6" t="s">
        <v>4</v>
      </c>
    </row>
    <row r="7" spans="1:3">
      <c r="A7" t="s">
        <v>5</v>
      </c>
    </row>
    <row r="8" spans="1:3">
      <c r="A8" t="s">
        <v>6</v>
      </c>
    </row>
    <row r="9" spans="1:3">
      <c r="A9" t="s">
        <v>7</v>
      </c>
    </row>
    <row r="10" spans="1:3">
      <c r="A10" t="s">
        <v>8</v>
      </c>
    </row>
    <row r="11" spans="1:3">
      <c r="A11" s="3"/>
    </row>
    <row r="12" spans="1:3">
      <c r="A12" s="3"/>
    </row>
    <row r="13" spans="1:3">
      <c r="A13" s="3"/>
    </row>
    <row r="15" spans="1:3">
      <c r="A15" t="s">
        <v>9</v>
      </c>
    </row>
    <row r="16" spans="1:3">
      <c r="A16" s="2" t="s">
        <v>10</v>
      </c>
      <c r="B16" s="2" t="s">
        <v>11</v>
      </c>
      <c r="C16" t="s">
        <v>12</v>
      </c>
    </row>
    <row r="17" spans="1:4">
      <c r="A17" s="2">
        <v>20</v>
      </c>
      <c r="B17" s="6" t="str">
        <f>IF(A17&gt;18,"Erwachsen","Kind")</f>
        <v>Erwachsen</v>
      </c>
      <c r="C17" s="1" t="s">
        <v>13</v>
      </c>
    </row>
    <row r="18" spans="1:4">
      <c r="A18" s="2">
        <v>14</v>
      </c>
      <c r="B18" s="6" t="str">
        <f t="shared" ref="B18:B20" si="0">IF(A18&gt;18,"Erwachsen","Kind")</f>
        <v>Kind</v>
      </c>
      <c r="C18" s="1"/>
    </row>
    <row r="19" spans="1:4">
      <c r="A19" s="2">
        <v>45</v>
      </c>
      <c r="B19" s="6" t="str">
        <f t="shared" si="0"/>
        <v>Erwachsen</v>
      </c>
      <c r="C19" s="1"/>
    </row>
    <row r="20" spans="1:4">
      <c r="A20" s="2">
        <v>3</v>
      </c>
      <c r="B20" s="6" t="str">
        <f t="shared" si="0"/>
        <v>Kind</v>
      </c>
      <c r="C20" s="1"/>
    </row>
    <row r="23" spans="1:4">
      <c r="A23" t="s">
        <v>14</v>
      </c>
    </row>
    <row r="24" spans="1:4">
      <c r="A24" s="2" t="s">
        <v>15</v>
      </c>
      <c r="B24" s="2" t="s">
        <v>16</v>
      </c>
      <c r="C24" t="s">
        <v>17</v>
      </c>
    </row>
    <row r="25" spans="1:4">
      <c r="A25" s="2">
        <v>49</v>
      </c>
      <c r="B25" s="6" t="str">
        <f>IF(A25&gt;=50,"Bestanden","Nicht Bestanden")</f>
        <v>Nicht Bestanden</v>
      </c>
      <c r="C25" s="1" t="s">
        <v>18</v>
      </c>
    </row>
    <row r="26" spans="1:4">
      <c r="A26" s="2">
        <v>88</v>
      </c>
      <c r="B26" s="6" t="str">
        <f>IF(A26&gt;=50,"Bestanden","Nicht Bestanden")</f>
        <v>Bestanden</v>
      </c>
      <c r="C26" s="1"/>
    </row>
    <row r="27" spans="1:4">
      <c r="A27" s="2">
        <v>35</v>
      </c>
      <c r="B27" s="6" t="str">
        <f>IF(A27&gt;=50,"Bestanden","Nicht Bestanden")</f>
        <v>Nicht Bestanden</v>
      </c>
      <c r="C27" s="1"/>
    </row>
    <row r="28" spans="1:4">
      <c r="A28" s="2">
        <v>68</v>
      </c>
      <c r="B28" s="6" t="str">
        <f>IF(A28&gt;=50,"Bestanden","Nicht Bestanden")</f>
        <v>Bestanden</v>
      </c>
      <c r="C28" s="1"/>
    </row>
    <row r="29" spans="1:4">
      <c r="A29" s="2">
        <v>99</v>
      </c>
      <c r="B29" s="7" t="str">
        <f>IF(A29&gt;=50,"Bestanden","Nicht Bestanden")</f>
        <v>Bestanden</v>
      </c>
      <c r="C29" s="1"/>
    </row>
    <row r="31" spans="1:4">
      <c r="A31" t="s">
        <v>19</v>
      </c>
    </row>
    <row r="32" spans="1:4">
      <c r="A32" s="2" t="s">
        <v>20</v>
      </c>
      <c r="B32" s="5" t="s">
        <v>21</v>
      </c>
      <c r="D32" t="s">
        <v>22</v>
      </c>
    </row>
    <row r="33" spans="1:4">
      <c r="A33" s="2" t="s">
        <v>23</v>
      </c>
      <c r="B33" s="2">
        <v>10101</v>
      </c>
      <c r="C33" s="8" t="str">
        <f t="shared" ref="C33:C38" si="1">IF(B33&gt;=60000,"Süd","Nord")</f>
        <v>Nord</v>
      </c>
      <c r="D33" s="1" t="s">
        <v>24</v>
      </c>
    </row>
    <row r="34" spans="1:4">
      <c r="A34" s="2" t="s">
        <v>25</v>
      </c>
      <c r="B34" s="2">
        <v>80040</v>
      </c>
      <c r="C34" s="6" t="str">
        <f t="shared" si="1"/>
        <v>Süd</v>
      </c>
      <c r="D34" s="1" t="s">
        <v>26</v>
      </c>
    </row>
    <row r="35" spans="1:4">
      <c r="A35" s="2" t="s">
        <v>27</v>
      </c>
      <c r="B35" s="2">
        <v>30000</v>
      </c>
      <c r="C35" s="6" t="str">
        <f t="shared" si="1"/>
        <v>Nord</v>
      </c>
      <c r="D35" s="1" t="s">
        <v>28</v>
      </c>
    </row>
    <row r="36" spans="1:4">
      <c r="A36" s="2" t="s">
        <v>29</v>
      </c>
      <c r="B36" s="2">
        <v>60000</v>
      </c>
      <c r="C36" s="6" t="str">
        <f t="shared" si="1"/>
        <v>Süd</v>
      </c>
      <c r="D36" s="1"/>
    </row>
    <row r="37" spans="1:4">
      <c r="A37" s="2" t="s">
        <v>30</v>
      </c>
      <c r="B37" s="2">
        <v>20345</v>
      </c>
      <c r="C37" s="6" t="str">
        <f t="shared" si="1"/>
        <v>Nord</v>
      </c>
    </row>
    <row r="38" spans="1:4">
      <c r="A38" s="2" t="s">
        <v>31</v>
      </c>
      <c r="B38" s="2">
        <v>67434</v>
      </c>
      <c r="C38" s="6" t="str">
        <f t="shared" si="1"/>
        <v>Süd</v>
      </c>
    </row>
  </sheetData>
  <phoneticPr fontId="0" type="noConversion"/>
  <printOptions headings="1"/>
  <pageMargins left="0.78740157480314965" right="0.78740157480314965" top="0.98425196850393704" bottom="0.98425196850393704" header="0.51181102362204722" footer="0.51181102362204722"/>
  <pageSetup paperSize="9" scale="96" orientation="portrait" r:id="rId1"/>
  <headerFooter alignWithMargins="0"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opLeftCell="A46" workbookViewId="0">
      <selection activeCell="H36" sqref="H36"/>
    </sheetView>
  </sheetViews>
  <sheetFormatPr baseColWidth="10" defaultColWidth="11.42578125" defaultRowHeight="12.75"/>
  <cols>
    <col min="1" max="1" width="17" customWidth="1"/>
    <col min="2" max="2" width="18.85546875" bestFit="1" customWidth="1"/>
    <col min="3" max="3" width="17.42578125" customWidth="1"/>
    <col min="4" max="4" width="16.42578125" customWidth="1"/>
    <col min="5" max="5" width="13.42578125" bestFit="1" customWidth="1"/>
  </cols>
  <sheetData>
    <row r="1" spans="1:5">
      <c r="A1" t="s">
        <v>32</v>
      </c>
    </row>
    <row r="2" spans="1:5">
      <c r="A2" t="s">
        <v>33</v>
      </c>
    </row>
    <row r="4" spans="1:5">
      <c r="A4" t="s">
        <v>34</v>
      </c>
      <c r="D4" t="s">
        <v>35</v>
      </c>
    </row>
    <row r="5" spans="1:5">
      <c r="A5" s="2" t="s">
        <v>36</v>
      </c>
      <c r="B5" s="2" t="s">
        <v>37</v>
      </c>
      <c r="D5" s="2" t="s">
        <v>38</v>
      </c>
      <c r="E5" s="2" t="s">
        <v>39</v>
      </c>
    </row>
    <row r="6" spans="1:5">
      <c r="A6" s="2" t="s">
        <v>40</v>
      </c>
      <c r="B6" s="71" t="s">
        <v>41</v>
      </c>
      <c r="D6" s="55">
        <v>15000</v>
      </c>
      <c r="E6" s="71" t="s">
        <v>42</v>
      </c>
    </row>
    <row r="7" spans="1:5">
      <c r="A7" s="2" t="s">
        <v>43</v>
      </c>
      <c r="B7" s="71" t="s">
        <v>44</v>
      </c>
      <c r="D7" s="55">
        <v>-8000</v>
      </c>
      <c r="E7" s="71" t="s">
        <v>45</v>
      </c>
    </row>
    <row r="8" spans="1:5">
      <c r="A8" s="2" t="s">
        <v>43</v>
      </c>
      <c r="B8" s="71" t="str">
        <f>IF($A8="Frau", "weiblch", "männlich")</f>
        <v>weiblch</v>
      </c>
      <c r="D8" s="55">
        <v>12000</v>
      </c>
      <c r="E8" s="71" t="str">
        <f>IF($D8&gt;1000,"Gewinn","Verlust")</f>
        <v>Gewinn</v>
      </c>
    </row>
    <row r="9" spans="1:5">
      <c r="A9" s="2" t="s">
        <v>43</v>
      </c>
      <c r="B9" s="71" t="str">
        <f t="shared" ref="B9:B10" si="0">IF($A9="Frau", "weiblch", "männlich")</f>
        <v>weiblch</v>
      </c>
      <c r="D9" s="55">
        <v>20000</v>
      </c>
      <c r="E9" s="71" t="str">
        <f t="shared" ref="E9:E10" si="1">IF($D9&gt;1000,"Gewinn","Verlust")</f>
        <v>Gewinn</v>
      </c>
    </row>
    <row r="10" spans="1:5">
      <c r="A10" s="2" t="s">
        <v>40</v>
      </c>
      <c r="B10" s="71" t="str">
        <f t="shared" si="0"/>
        <v>männlich</v>
      </c>
      <c r="D10" s="55">
        <v>-5000</v>
      </c>
      <c r="E10" s="71" t="str">
        <f t="shared" si="1"/>
        <v>Verlust</v>
      </c>
    </row>
    <row r="13" spans="1:5">
      <c r="A13" t="s">
        <v>46</v>
      </c>
    </row>
    <row r="14" spans="1:5">
      <c r="A14" s="2" t="s">
        <v>47</v>
      </c>
      <c r="B14" s="2" t="s">
        <v>48</v>
      </c>
      <c r="C14" s="2" t="s">
        <v>48</v>
      </c>
      <c r="E14" s="64"/>
    </row>
    <row r="15" spans="1:5">
      <c r="A15" s="2">
        <v>1</v>
      </c>
      <c r="B15" s="70" t="s">
        <v>49</v>
      </c>
      <c r="C15" s="70" t="s">
        <v>50</v>
      </c>
    </row>
    <row r="16" spans="1:5">
      <c r="A16" s="2">
        <v>1</v>
      </c>
      <c r="B16" s="71" t="str">
        <f>IF($A16=1,"Strom fließt", "Strom fließt nicht")</f>
        <v>Strom fließt</v>
      </c>
      <c r="C16" s="71" t="str">
        <f>IF($A16=1,"magnetisch", "nicht magnetisch")</f>
        <v>magnetisch</v>
      </c>
    </row>
    <row r="17" spans="1:4">
      <c r="A17" s="2">
        <v>0</v>
      </c>
      <c r="B17" s="71" t="str">
        <f t="shared" ref="B17:B22" si="2">IF($A17=1,"Strom fließt", "Strom fließt nicht")</f>
        <v>Strom fließt nicht</v>
      </c>
      <c r="C17" s="71" t="str">
        <f t="shared" ref="C17:C22" si="3">IF($A17=1,"magnetisch", "nicht magnetisch")</f>
        <v>nicht magnetisch</v>
      </c>
    </row>
    <row r="18" spans="1:4">
      <c r="A18" s="2">
        <v>0</v>
      </c>
      <c r="B18" s="71" t="str">
        <f t="shared" si="2"/>
        <v>Strom fließt nicht</v>
      </c>
      <c r="C18" s="71" t="str">
        <f t="shared" si="3"/>
        <v>nicht magnetisch</v>
      </c>
    </row>
    <row r="19" spans="1:4">
      <c r="A19" s="2">
        <v>0</v>
      </c>
      <c r="B19" s="71" t="str">
        <f t="shared" si="2"/>
        <v>Strom fließt nicht</v>
      </c>
      <c r="C19" s="71" t="str">
        <f t="shared" si="3"/>
        <v>nicht magnetisch</v>
      </c>
    </row>
    <row r="20" spans="1:4">
      <c r="A20" s="2">
        <v>1</v>
      </c>
      <c r="B20" s="71" t="str">
        <f t="shared" si="2"/>
        <v>Strom fließt</v>
      </c>
      <c r="C20" s="71" t="str">
        <f t="shared" si="3"/>
        <v>magnetisch</v>
      </c>
    </row>
    <row r="21" spans="1:4">
      <c r="A21" s="2">
        <v>0</v>
      </c>
      <c r="B21" s="71" t="str">
        <f t="shared" si="2"/>
        <v>Strom fließt nicht</v>
      </c>
      <c r="C21" s="71" t="str">
        <f t="shared" si="3"/>
        <v>nicht magnetisch</v>
      </c>
    </row>
    <row r="22" spans="1:4">
      <c r="A22" s="2">
        <v>1</v>
      </c>
      <c r="B22" s="71" t="str">
        <f t="shared" si="2"/>
        <v>Strom fließt</v>
      </c>
      <c r="C22" s="71" t="str">
        <f t="shared" si="3"/>
        <v>magnetisch</v>
      </c>
    </row>
    <row r="25" spans="1:4">
      <c r="A25" t="s">
        <v>51</v>
      </c>
    </row>
    <row r="26" spans="1:4">
      <c r="A26" t="s">
        <v>52</v>
      </c>
      <c r="C26" s="19" t="s">
        <v>53</v>
      </c>
    </row>
    <row r="27" spans="1:4">
      <c r="A27" s="2" t="s">
        <v>54</v>
      </c>
      <c r="B27" s="2" t="s">
        <v>55</v>
      </c>
      <c r="C27" s="2">
        <v>1</v>
      </c>
      <c r="D27" s="6" t="str">
        <f>IF(C27=2,"Gästesieg",IF(C27=1,"Heimsieg","Unentschieden"))</f>
        <v>Heimsieg</v>
      </c>
    </row>
    <row r="28" spans="1:4">
      <c r="A28" s="2" t="s">
        <v>56</v>
      </c>
      <c r="B28" s="2" t="s">
        <v>57</v>
      </c>
      <c r="C28" s="2">
        <v>0</v>
      </c>
      <c r="D28" s="6" t="str">
        <f>IF(C28=2,"Gästesieg",IF(C28=1,"Heimsieg","Unentschieden"))</f>
        <v>Unentschieden</v>
      </c>
    </row>
    <row r="29" spans="1:4">
      <c r="A29" s="2" t="s">
        <v>58</v>
      </c>
      <c r="B29" s="2" t="s">
        <v>29</v>
      </c>
      <c r="C29" s="2">
        <v>1</v>
      </c>
      <c r="D29" s="6" t="str">
        <f>IF(C29=2,"Gästesieg",IF(C29=1,"Heimsieg","Unentschieden"))</f>
        <v>Heimsieg</v>
      </c>
    </row>
    <row r="30" spans="1:4">
      <c r="A30" s="2" t="s">
        <v>59</v>
      </c>
      <c r="B30" s="2" t="s">
        <v>60</v>
      </c>
      <c r="C30" s="2">
        <v>2</v>
      </c>
      <c r="D30" s="6" t="str">
        <f>IF(C30=2,"Gästesieg",IF(C30=1,"Heimsieg","Unentschieden"))</f>
        <v>Gästesieg</v>
      </c>
    </row>
    <row r="31" spans="1:4">
      <c r="A31" s="2" t="s">
        <v>61</v>
      </c>
      <c r="B31" s="2" t="s">
        <v>62</v>
      </c>
      <c r="C31" s="2">
        <v>0</v>
      </c>
      <c r="D31" s="6" t="str">
        <f>IF(C31=2,"Gästesieg",IF(C31=1,"Heimsieg","Unentschieden"))</f>
        <v>Unentschieden</v>
      </c>
    </row>
    <row r="34" spans="1:3">
      <c r="A34" t="s">
        <v>63</v>
      </c>
    </row>
    <row r="36" spans="1:3">
      <c r="A36" t="s">
        <v>64</v>
      </c>
    </row>
    <row r="37" spans="1:3">
      <c r="A37" t="s">
        <v>65</v>
      </c>
    </row>
    <row r="38" spans="1:3">
      <c r="A38" t="s">
        <v>66</v>
      </c>
    </row>
    <row r="40" spans="1:3">
      <c r="A40" s="22" t="s">
        <v>67</v>
      </c>
      <c r="B40" s="22" t="s">
        <v>68</v>
      </c>
      <c r="C40" s="22" t="s">
        <v>69</v>
      </c>
    </row>
    <row r="41" spans="1:3">
      <c r="A41" s="55">
        <v>80000</v>
      </c>
      <c r="B41" s="68">
        <f>IF($A41&gt;100000, 3%, (IF($A41&gt;50000, 2%, 1%)))</f>
        <v>0.02</v>
      </c>
      <c r="C41" s="69">
        <f>$B41*$A41</f>
        <v>1600</v>
      </c>
    </row>
    <row r="42" spans="1:3">
      <c r="A42" s="55">
        <v>40000</v>
      </c>
      <c r="B42" s="68">
        <f t="shared" ref="B42:B45" si="4">IF($A42&gt;100000, 3%, (IF($A42&gt;50000, 2%, 1%)))</f>
        <v>0.01</v>
      </c>
      <c r="C42" s="69">
        <f t="shared" ref="C42:C45" si="5">$B42*$A42</f>
        <v>400</v>
      </c>
    </row>
    <row r="43" spans="1:3">
      <c r="A43" s="55">
        <v>120000</v>
      </c>
      <c r="B43" s="68">
        <f t="shared" si="4"/>
        <v>0.03</v>
      </c>
      <c r="C43" s="69">
        <f t="shared" si="5"/>
        <v>3600</v>
      </c>
    </row>
    <row r="44" spans="1:3">
      <c r="A44" s="55">
        <v>50000</v>
      </c>
      <c r="B44" s="68">
        <f t="shared" si="4"/>
        <v>0.01</v>
      </c>
      <c r="C44" s="69">
        <f t="shared" si="5"/>
        <v>500</v>
      </c>
    </row>
    <row r="45" spans="1:3">
      <c r="A45" s="55">
        <v>2000</v>
      </c>
      <c r="B45" s="68">
        <f t="shared" si="4"/>
        <v>0.01</v>
      </c>
      <c r="C45" s="69">
        <f t="shared" si="5"/>
        <v>20</v>
      </c>
    </row>
    <row r="48" spans="1:3">
      <c r="A48" t="s">
        <v>70</v>
      </c>
    </row>
    <row r="49" spans="1:7">
      <c r="F49" s="2" t="s">
        <v>71</v>
      </c>
      <c r="G49" s="63">
        <v>0.14599999999999999</v>
      </c>
    </row>
    <row r="50" spans="1:7">
      <c r="A50" t="s">
        <v>72</v>
      </c>
      <c r="B50" s="52">
        <v>4500</v>
      </c>
      <c r="D50" t="s">
        <v>73</v>
      </c>
      <c r="E50" s="21">
        <v>0.19500000000000001</v>
      </c>
      <c r="F50" s="2" t="s">
        <v>74</v>
      </c>
      <c r="G50" s="63">
        <v>0.14499999999999999</v>
      </c>
    </row>
    <row r="51" spans="1:7">
      <c r="A51" t="s">
        <v>75</v>
      </c>
      <c r="B51" s="52">
        <v>3375</v>
      </c>
      <c r="D51" t="s">
        <v>76</v>
      </c>
      <c r="F51" s="2" t="s">
        <v>77</v>
      </c>
      <c r="G51" s="63">
        <v>0.14499999999999999</v>
      </c>
    </row>
    <row r="52" spans="1:7">
      <c r="A52" t="s">
        <v>78</v>
      </c>
      <c r="B52" s="20"/>
    </row>
    <row r="53" spans="1:7">
      <c r="A53" t="s">
        <v>79</v>
      </c>
      <c r="B53" s="20"/>
    </row>
    <row r="54" spans="1:7">
      <c r="A54" t="s">
        <v>80</v>
      </c>
      <c r="B54" s="20"/>
    </row>
    <row r="55" spans="1:7">
      <c r="A55" t="s">
        <v>81</v>
      </c>
      <c r="B55" s="20"/>
    </row>
    <row r="56" spans="1:7">
      <c r="A56" t="s">
        <v>82</v>
      </c>
      <c r="B56" s="20"/>
    </row>
    <row r="57" spans="1:7">
      <c r="B57" s="20"/>
    </row>
    <row r="58" spans="1:7">
      <c r="A58" s="22" t="s">
        <v>83</v>
      </c>
      <c r="B58" s="22" t="s">
        <v>84</v>
      </c>
      <c r="C58" s="22" t="s">
        <v>85</v>
      </c>
      <c r="D58" s="22" t="s">
        <v>86</v>
      </c>
      <c r="E58" s="22" t="s">
        <v>87</v>
      </c>
    </row>
    <row r="59" spans="1:7">
      <c r="A59" s="54">
        <v>5000</v>
      </c>
      <c r="B59" s="53">
        <f>IF(A59&gt;$B$50,$B$50*19.5%/2,A59*19.5%/2)</f>
        <v>438.75</v>
      </c>
      <c r="C59" s="22" t="s">
        <v>71</v>
      </c>
      <c r="D59" s="23">
        <f>IF(C59="DAK",14.5%,IF(C59="BEK",14.5%,14.6%))</f>
        <v>0.14599999999999999</v>
      </c>
      <c r="E59" s="51">
        <f>IF(A59&gt;$B$51,$B$51*D59/2,A59*D59/2)</f>
        <v>246.37499999999997</v>
      </c>
    </row>
    <row r="60" spans="1:7">
      <c r="A60" s="54">
        <v>2500</v>
      </c>
      <c r="B60" s="53">
        <f>IF(A60&gt;$B$50,$B$50*19.5%/2,A60*19.5%/2)</f>
        <v>243.75</v>
      </c>
      <c r="C60" s="22" t="s">
        <v>74</v>
      </c>
      <c r="D60" s="23">
        <f>IF(C60="DAK",14.5%,IF(C60="BEK",14.5%,14.6%))</f>
        <v>0.14499999999999999</v>
      </c>
      <c r="E60" s="51">
        <f>IF(A60&gt;$B$51,$B$51*D60/2,A60*D60/2)</f>
        <v>181.25</v>
      </c>
    </row>
    <row r="61" spans="1:7">
      <c r="A61" s="54">
        <v>3500</v>
      </c>
      <c r="B61" s="53">
        <f>IF(A61&gt;$B$50,$B$50*19.5%/2,A61*19.5%/2)</f>
        <v>341.25</v>
      </c>
      <c r="C61" s="22" t="s">
        <v>77</v>
      </c>
      <c r="D61" s="23">
        <f>IF(C61="DAK",14.5%,IF(C61="BEK",14.5%,14.6%))</f>
        <v>0.14499999999999999</v>
      </c>
      <c r="E61" s="51">
        <f>IF(A61&gt;$B$51,$B$51*D61/2,A61*D61/2)</f>
        <v>244.68749999999997</v>
      </c>
    </row>
    <row r="62" spans="1:7">
      <c r="A62" s="54">
        <v>3000</v>
      </c>
      <c r="B62" s="53">
        <f>IF(A62&gt;$B$50,$B$50*19.5%/2,A62*19.5%/2)</f>
        <v>292.5</v>
      </c>
      <c r="C62" s="22" t="s">
        <v>71</v>
      </c>
      <c r="D62" s="23">
        <f>IF(C62="DAK",14.5%,IF(C62="BEK",14.5%,14.6%))</f>
        <v>0.14599999999999999</v>
      </c>
      <c r="E62" s="51">
        <f>IF(A62&gt;$B$51,$B$51*D62/2,A62*D62/2)</f>
        <v>219</v>
      </c>
    </row>
    <row r="63" spans="1:7">
      <c r="A63" s="54">
        <v>2000</v>
      </c>
      <c r="B63" s="53">
        <f>IF(A63&gt;$B$50,$B$50*19.5%/2,A63*19.5%/2)</f>
        <v>195</v>
      </c>
      <c r="C63" s="22" t="s">
        <v>77</v>
      </c>
      <c r="D63" s="23">
        <f>IF(C63="DAK",14.5%,IF(C63="BEK",14.5%,14.6%))</f>
        <v>0.14499999999999999</v>
      </c>
      <c r="E63" s="51">
        <f>IF(A63&gt;$B$51,$B$51*D63/2,A63*D63/2)</f>
        <v>145</v>
      </c>
    </row>
  </sheetData>
  <phoneticPr fontId="0" type="noConversion"/>
  <pageMargins left="0.78740157499999996" right="0.78740157499999996" top="0.984251969" bottom="0.984251969" header="0.4921259845" footer="0.4921259845"/>
  <pageSetup paperSize="9" scale="82" orientation="portrait" r:id="rId1"/>
  <headerFooter alignWithMargins="0">
    <oddFooter>&amp;L&amp;F&amp;R&amp;A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topLeftCell="A16" zoomScale="115" zoomScaleNormal="115" workbookViewId="0">
      <selection activeCell="E9" sqref="E9"/>
    </sheetView>
  </sheetViews>
  <sheetFormatPr baseColWidth="10" defaultColWidth="11.42578125" defaultRowHeight="12.75"/>
  <cols>
    <col min="1" max="1" width="14.85546875" bestFit="1" customWidth="1"/>
    <col min="2" max="2" width="15.5703125" bestFit="1" customWidth="1"/>
    <col min="6" max="6" width="25.7109375" customWidth="1"/>
  </cols>
  <sheetData>
    <row r="1" spans="1:4">
      <c r="A1" t="s">
        <v>88</v>
      </c>
    </row>
    <row r="2" spans="1:4">
      <c r="A2" s="47" t="s">
        <v>20</v>
      </c>
      <c r="B2" s="47" t="s">
        <v>11</v>
      </c>
    </row>
    <row r="3" spans="1:4">
      <c r="A3" s="2" t="s">
        <v>30</v>
      </c>
      <c r="B3" s="71" t="str">
        <f>IF(OR(A3="Hamburg",A3="Köln",A3="Berlin",A3="München"),"Millionenstadt","Großstadt")</f>
        <v>Millionenstadt</v>
      </c>
      <c r="C3" s="1" t="s">
        <v>89</v>
      </c>
    </row>
    <row r="4" spans="1:4">
      <c r="A4" s="2" t="s">
        <v>60</v>
      </c>
      <c r="B4" s="71" t="str">
        <f t="shared" ref="B4:B10" si="0">IF(OR(A4="Hamburg",A4="Köln",A4="Berlin",A4="München"),"Millionenstadt","Großstadt")</f>
        <v>Millionenstadt</v>
      </c>
    </row>
    <row r="5" spans="1:4">
      <c r="A5" s="2" t="s">
        <v>90</v>
      </c>
      <c r="B5" s="71" t="str">
        <f t="shared" si="0"/>
        <v>Großstadt</v>
      </c>
    </row>
    <row r="6" spans="1:4">
      <c r="A6" s="2" t="s">
        <v>91</v>
      </c>
      <c r="B6" s="71" t="str">
        <f t="shared" si="0"/>
        <v>Großstadt</v>
      </c>
    </row>
    <row r="7" spans="1:4">
      <c r="A7" s="2" t="s">
        <v>92</v>
      </c>
      <c r="B7" s="71" t="str">
        <f t="shared" si="0"/>
        <v>Großstadt</v>
      </c>
    </row>
    <row r="8" spans="1:4">
      <c r="A8" s="2" t="s">
        <v>23</v>
      </c>
      <c r="B8" s="71" t="str">
        <f t="shared" si="0"/>
        <v>Millionenstadt</v>
      </c>
      <c r="C8" t="s">
        <v>93</v>
      </c>
    </row>
    <row r="9" spans="1:4">
      <c r="A9" s="2" t="s">
        <v>94</v>
      </c>
      <c r="B9" s="71" t="str">
        <f t="shared" si="0"/>
        <v>Großstadt</v>
      </c>
    </row>
    <row r="10" spans="1:4">
      <c r="A10" s="2" t="s">
        <v>25</v>
      </c>
      <c r="B10" s="71" t="str">
        <f t="shared" si="0"/>
        <v>Millionenstadt</v>
      </c>
    </row>
    <row r="11" spans="1:4">
      <c r="B11" s="3"/>
    </row>
    <row r="13" spans="1:4">
      <c r="A13" t="s">
        <v>95</v>
      </c>
    </row>
    <row r="14" spans="1:4">
      <c r="A14" s="47" t="s">
        <v>10</v>
      </c>
      <c r="B14" s="47" t="s">
        <v>37</v>
      </c>
      <c r="C14" s="47" t="s">
        <v>11</v>
      </c>
    </row>
    <row r="15" spans="1:4">
      <c r="A15" s="2">
        <v>15</v>
      </c>
      <c r="B15" s="2" t="s">
        <v>41</v>
      </c>
      <c r="C15" s="71" t="s">
        <v>96</v>
      </c>
      <c r="D15" s="1"/>
    </row>
    <row r="16" spans="1:4">
      <c r="A16" s="2">
        <v>19</v>
      </c>
      <c r="B16" s="2" t="s">
        <v>41</v>
      </c>
      <c r="C16" s="71" t="s">
        <v>97</v>
      </c>
    </row>
    <row r="17" spans="1:6">
      <c r="A17" s="2">
        <v>87</v>
      </c>
      <c r="B17" s="2" t="s">
        <v>41</v>
      </c>
      <c r="C17" s="71" t="s">
        <v>97</v>
      </c>
    </row>
    <row r="18" spans="1:6">
      <c r="A18" s="2">
        <v>6</v>
      </c>
      <c r="B18" s="2" t="s">
        <v>41</v>
      </c>
      <c r="C18" s="71" t="s">
        <v>96</v>
      </c>
    </row>
    <row r="20" spans="1:6">
      <c r="A20" t="s">
        <v>98</v>
      </c>
    </row>
    <row r="21" spans="1:6">
      <c r="A21" s="72" t="s">
        <v>99</v>
      </c>
      <c r="B21" s="72"/>
      <c r="C21" s="72"/>
      <c r="D21" s="72"/>
      <c r="E21" s="72"/>
      <c r="F21" s="72"/>
    </row>
    <row r="23" spans="1:6">
      <c r="A23" s="47" t="s">
        <v>100</v>
      </c>
      <c r="B23" s="47" t="s">
        <v>16</v>
      </c>
    </row>
    <row r="24" spans="1:6">
      <c r="A24" s="2">
        <v>-3000</v>
      </c>
      <c r="B24" s="71" t="s">
        <v>101</v>
      </c>
      <c r="C24" s="1"/>
    </row>
    <row r="25" spans="1:6">
      <c r="A25" s="2">
        <v>120000</v>
      </c>
      <c r="B25" s="71" t="s">
        <v>101</v>
      </c>
    </row>
    <row r="26" spans="1:6">
      <c r="A26" s="2">
        <v>70000</v>
      </c>
      <c r="B26" s="71" t="str">
        <f>IF($A26&lt;0,"ungewöhnlich",(IF($A26&gt;100000,"ungewöhnlich","gewöhnlich")))</f>
        <v>gewöhnlich</v>
      </c>
    </row>
    <row r="27" spans="1:6">
      <c r="A27" s="2">
        <v>-1000</v>
      </c>
      <c r="B27" s="71" t="str">
        <f t="shared" ref="B27:B29" si="1">IF($A27&lt;0,"ungewöhnlich",(IF($A27&gt;100000,"ungewöhnlich","gewöhnlich")))</f>
        <v>ungewöhnlich</v>
      </c>
    </row>
    <row r="28" spans="1:6">
      <c r="A28" s="2">
        <v>99000</v>
      </c>
      <c r="B28" s="71" t="str">
        <f t="shared" si="1"/>
        <v>gewöhnlich</v>
      </c>
    </row>
    <row r="29" spans="1:6">
      <c r="A29" s="2">
        <v>100000</v>
      </c>
      <c r="B29" s="71" t="str">
        <f t="shared" si="1"/>
        <v>gewöhnlich</v>
      </c>
    </row>
    <row r="31" spans="1:6">
      <c r="A31" t="s">
        <v>102</v>
      </c>
    </row>
    <row r="32" spans="1:6">
      <c r="A32" s="48"/>
      <c r="B32" s="48"/>
      <c r="C32" s="50" t="s">
        <v>103</v>
      </c>
    </row>
    <row r="33" spans="1:4">
      <c r="A33" s="49" t="s">
        <v>104</v>
      </c>
      <c r="B33" s="49" t="s">
        <v>105</v>
      </c>
      <c r="C33" s="49" t="s">
        <v>106</v>
      </c>
    </row>
    <row r="34" spans="1:4">
      <c r="A34" s="2" t="s">
        <v>107</v>
      </c>
      <c r="B34" s="2" t="s">
        <v>107</v>
      </c>
      <c r="C34" s="71" t="s">
        <v>107</v>
      </c>
      <c r="D34" s="1"/>
    </row>
    <row r="35" spans="1:4">
      <c r="A35" s="2" t="s">
        <v>108</v>
      </c>
      <c r="B35" s="2" t="s">
        <v>107</v>
      </c>
      <c r="C35" s="71" t="s">
        <v>108</v>
      </c>
    </row>
    <row r="36" spans="1:4">
      <c r="A36" s="2" t="s">
        <v>107</v>
      </c>
      <c r="B36" s="2" t="s">
        <v>108</v>
      </c>
      <c r="C36" s="71" t="s">
        <v>108</v>
      </c>
    </row>
    <row r="37" spans="1:4">
      <c r="A37" s="2" t="s">
        <v>108</v>
      </c>
      <c r="B37" s="2" t="s">
        <v>108</v>
      </c>
      <c r="C37" s="71" t="s">
        <v>108</v>
      </c>
    </row>
    <row r="40" spans="1:4">
      <c r="A40" t="s">
        <v>109</v>
      </c>
    </row>
    <row r="42" spans="1:4">
      <c r="A42" s="2" t="s">
        <v>10</v>
      </c>
      <c r="B42" s="2" t="s">
        <v>37</v>
      </c>
      <c r="C42" s="2" t="s">
        <v>11</v>
      </c>
    </row>
    <row r="43" spans="1:4">
      <c r="A43" s="2">
        <v>17</v>
      </c>
      <c r="B43" s="2" t="s">
        <v>110</v>
      </c>
      <c r="C43" s="6" t="s">
        <v>111</v>
      </c>
      <c r="D43" s="1"/>
    </row>
    <row r="44" spans="1:4">
      <c r="A44" s="2">
        <v>76</v>
      </c>
      <c r="B44" s="2" t="s">
        <v>112</v>
      </c>
      <c r="C44" s="6" t="str">
        <f>IF(AND(A44&gt;=18,B44="w"),"Frau",IF(AND(A44&gt;=18,B44="m"),"Mann",IF(AND(A44&lt;18,B44="w"),"Mädchen","Junge")))</f>
        <v>Frau</v>
      </c>
    </row>
    <row r="45" spans="1:4">
      <c r="A45" s="2">
        <v>18</v>
      </c>
      <c r="B45" s="2" t="s">
        <v>110</v>
      </c>
      <c r="C45" s="6" t="str">
        <f>IF(AND(A45&gt;=18,B45="w"),"Frau",IF(AND(A45&gt;=18,B45="m"),"Mann",IF(AND(A45&lt;18,B45="w"),"Mädchen","Junge")))</f>
        <v>Mann</v>
      </c>
    </row>
    <row r="46" spans="1:4">
      <c r="A46" s="2">
        <v>51</v>
      </c>
      <c r="B46" s="2" t="s">
        <v>110</v>
      </c>
      <c r="C46" s="6" t="str">
        <f>IF(AND(A46&gt;=18,B46="w"),"Frau",IF(AND(A46&gt;=18,B46="m"),"Mann",IF(AND(A46&lt;18,B46="w"),"Mädchen","Junge")))</f>
        <v>Mann</v>
      </c>
    </row>
    <row r="47" spans="1:4">
      <c r="A47" s="2">
        <v>3</v>
      </c>
      <c r="B47" s="2" t="s">
        <v>112</v>
      </c>
      <c r="C47" s="6" t="str">
        <f>IF(AND(A47&gt;=18,B47="w"),"Frau",IF(AND(A47&gt;=18,B47="m"),"Mann",IF(AND(A47&lt;18,B47="w"),"Mädchen","Junge")))</f>
        <v>Mädchen</v>
      </c>
    </row>
    <row r="48" spans="1:4">
      <c r="A48" s="2">
        <v>16</v>
      </c>
      <c r="B48" s="2" t="s">
        <v>112</v>
      </c>
      <c r="C48" s="6" t="str">
        <f>IF(AND(A48&gt;=18,B48="w"),"Frau",IF(AND(A48&gt;=18,B48="m"),"Mann",IF(AND(A48&lt;18,B48="w"),"Mädchen","Junge")))</f>
        <v>Mädchen</v>
      </c>
    </row>
  </sheetData>
  <mergeCells count="1">
    <mergeCell ref="A21:F21"/>
  </mergeCells>
  <phoneticPr fontId="0" type="noConversion"/>
  <printOptions headings="1"/>
  <pageMargins left="0.78740157480314965" right="0.78740157480314965" top="0.98425196850393704" bottom="0.98425196850393704" header="0.51181102362204722" footer="0.51181102362204722"/>
  <pageSetup paperSize="9" scale="74" orientation="landscape" r:id="rId1"/>
  <headerFooter alignWithMargins="0">
    <oddFooter>&amp;C&amp;A&amp;LC:\Tc-dv\Excel\wennLösungen.xls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5"/>
  <sheetViews>
    <sheetView tabSelected="1" zoomScale="75" workbookViewId="0">
      <selection activeCell="H10" sqref="H10"/>
    </sheetView>
  </sheetViews>
  <sheetFormatPr baseColWidth="10" defaultColWidth="11.42578125" defaultRowHeight="12.75"/>
  <cols>
    <col min="1" max="1" width="10.42578125" customWidth="1"/>
    <col min="6" max="6" width="12.42578125" bestFit="1" customWidth="1"/>
    <col min="8" max="8" width="16.7109375" customWidth="1"/>
    <col min="9" max="9" width="30.28515625" customWidth="1"/>
  </cols>
  <sheetData>
    <row r="2" spans="1:9">
      <c r="A2" t="s">
        <v>113</v>
      </c>
    </row>
    <row r="4" spans="1:9">
      <c r="A4" s="2"/>
      <c r="B4" s="2" t="s">
        <v>37</v>
      </c>
      <c r="C4" s="2" t="s">
        <v>114</v>
      </c>
      <c r="D4" s="2" t="s">
        <v>115</v>
      </c>
      <c r="E4" s="2" t="s">
        <v>10</v>
      </c>
      <c r="F4" s="2" t="s">
        <v>116</v>
      </c>
      <c r="G4" s="2" t="s">
        <v>117</v>
      </c>
      <c r="H4" s="2" t="s">
        <v>11</v>
      </c>
      <c r="I4" t="s">
        <v>118</v>
      </c>
    </row>
    <row r="5" spans="1:9">
      <c r="A5" s="2"/>
      <c r="B5" s="2"/>
      <c r="C5" s="2"/>
      <c r="D5" s="2"/>
      <c r="E5" s="2"/>
      <c r="F5" s="2"/>
      <c r="G5" s="2"/>
      <c r="H5" s="2"/>
    </row>
    <row r="6" spans="1:9">
      <c r="A6" s="2" t="s">
        <v>34</v>
      </c>
      <c r="B6" s="2" t="s">
        <v>41</v>
      </c>
      <c r="C6" s="2" t="s">
        <v>119</v>
      </c>
      <c r="D6" s="2" t="s">
        <v>120</v>
      </c>
      <c r="E6" s="9">
        <v>36</v>
      </c>
      <c r="F6" s="9">
        <v>26</v>
      </c>
      <c r="G6" s="2" t="s">
        <v>121</v>
      </c>
      <c r="H6" s="6" t="str">
        <f>IF(AND(B6="männlich",E6&gt;=35,G6="Fußball"),"AH Fußballer","")</f>
        <v>AH Fußballer</v>
      </c>
      <c r="I6" s="1"/>
    </row>
    <row r="7" spans="1:9">
      <c r="A7" s="2"/>
      <c r="B7" s="2"/>
      <c r="C7" s="2"/>
      <c r="D7" s="2"/>
      <c r="E7" s="9"/>
      <c r="F7" s="9"/>
      <c r="G7" s="2"/>
      <c r="H7" s="2"/>
    </row>
    <row r="8" spans="1:9">
      <c r="A8" s="2" t="s">
        <v>35</v>
      </c>
      <c r="B8" s="2" t="s">
        <v>44</v>
      </c>
      <c r="C8" s="2" t="s">
        <v>122</v>
      </c>
      <c r="D8" s="2" t="s">
        <v>123</v>
      </c>
      <c r="E8" s="2">
        <v>12</v>
      </c>
      <c r="F8" s="2">
        <v>3</v>
      </c>
      <c r="G8" s="2" t="s">
        <v>124</v>
      </c>
      <c r="H8" s="6" t="str">
        <f>IF(AND($B8="weiblich",$E8&lt;18,$G8="Turnen"),"Jugendturnerin","")</f>
        <v>Jugendturnerin</v>
      </c>
    </row>
    <row r="9" spans="1:9">
      <c r="A9" s="2"/>
      <c r="B9" s="2"/>
      <c r="C9" s="6"/>
      <c r="D9" s="2"/>
      <c r="E9" s="2"/>
      <c r="F9" s="2"/>
      <c r="G9" s="2"/>
      <c r="H9" s="6"/>
    </row>
    <row r="10" spans="1:9">
      <c r="A10" s="2" t="s">
        <v>46</v>
      </c>
      <c r="B10" s="2" t="s">
        <v>41</v>
      </c>
      <c r="C10" s="2" t="s">
        <v>125</v>
      </c>
      <c r="D10" s="2" t="s">
        <v>126</v>
      </c>
      <c r="E10" s="2">
        <v>73</v>
      </c>
      <c r="F10" s="2">
        <v>52</v>
      </c>
      <c r="G10" s="2" t="s">
        <v>121</v>
      </c>
      <c r="H10" s="6" t="str">
        <f>IF(OR($E10&gt;=70,F10=50),"Ehrenmittglied","")</f>
        <v>Ehrenmittglied</v>
      </c>
    </row>
    <row r="11" spans="1:9">
      <c r="A11" s="2"/>
      <c r="B11" s="2"/>
      <c r="C11" s="2"/>
      <c r="D11" s="2"/>
      <c r="E11" s="2"/>
      <c r="F11" s="2"/>
      <c r="G11" s="2"/>
      <c r="H11" s="2"/>
    </row>
    <row r="12" spans="1:9">
      <c r="A12" s="2" t="s">
        <v>51</v>
      </c>
      <c r="B12" s="2" t="s">
        <v>44</v>
      </c>
      <c r="C12" s="2" t="s">
        <v>128</v>
      </c>
      <c r="D12" s="2" t="s">
        <v>129</v>
      </c>
      <c r="E12" s="2">
        <v>48</v>
      </c>
      <c r="F12" s="2">
        <v>20</v>
      </c>
      <c r="G12" s="2" t="s">
        <v>124</v>
      </c>
      <c r="H12" s="6" t="s">
        <v>130</v>
      </c>
    </row>
    <row r="13" spans="1:9">
      <c r="A13" s="2"/>
      <c r="B13" s="2"/>
      <c r="C13" s="2"/>
      <c r="D13" s="2"/>
      <c r="E13" s="2"/>
      <c r="F13" s="2"/>
      <c r="G13" s="2"/>
      <c r="H13" s="2"/>
    </row>
    <row r="14" spans="1:9">
      <c r="A14" s="2" t="s">
        <v>63</v>
      </c>
      <c r="B14" s="2" t="s">
        <v>41</v>
      </c>
      <c r="C14" s="2" t="s">
        <v>131</v>
      </c>
      <c r="D14" s="2" t="s">
        <v>132</v>
      </c>
      <c r="E14" s="2">
        <v>26</v>
      </c>
      <c r="F14" s="2">
        <v>6</v>
      </c>
      <c r="G14" s="2" t="s">
        <v>121</v>
      </c>
      <c r="H14" s="6" t="s">
        <v>133</v>
      </c>
    </row>
    <row r="15" spans="1:9">
      <c r="A15" s="2"/>
      <c r="B15" s="2"/>
      <c r="C15" s="2"/>
      <c r="D15" s="2"/>
      <c r="E15" s="2"/>
      <c r="F15" s="2"/>
      <c r="G15" s="2"/>
      <c r="H15" s="2"/>
    </row>
    <row r="16" spans="1:9">
      <c r="A16" s="2" t="s">
        <v>134</v>
      </c>
      <c r="B16" s="2" t="s">
        <v>41</v>
      </c>
      <c r="C16" s="2" t="s">
        <v>135</v>
      </c>
      <c r="D16" s="2" t="s">
        <v>136</v>
      </c>
      <c r="E16" s="2">
        <v>24</v>
      </c>
      <c r="F16" s="2">
        <v>12</v>
      </c>
      <c r="G16" s="2" t="s">
        <v>124</v>
      </c>
      <c r="H16" s="6" t="s">
        <v>137</v>
      </c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 t="s">
        <v>138</v>
      </c>
      <c r="B18" s="2" t="s">
        <v>44</v>
      </c>
      <c r="C18" s="2" t="s">
        <v>139</v>
      </c>
      <c r="D18" s="2" t="s">
        <v>140</v>
      </c>
      <c r="E18" s="2">
        <v>78</v>
      </c>
      <c r="F18" s="2">
        <v>25</v>
      </c>
      <c r="G18" s="2" t="s">
        <v>124</v>
      </c>
      <c r="H18" s="6" t="s">
        <v>127</v>
      </c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 t="s">
        <v>141</v>
      </c>
      <c r="B20" s="2" t="s">
        <v>41</v>
      </c>
      <c r="C20" s="2" t="s">
        <v>125</v>
      </c>
      <c r="D20" s="2" t="s">
        <v>142</v>
      </c>
      <c r="E20" s="2">
        <v>16</v>
      </c>
      <c r="F20" s="2">
        <v>3</v>
      </c>
      <c r="G20" s="2" t="s">
        <v>121</v>
      </c>
      <c r="H20" s="6" t="s">
        <v>143</v>
      </c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 t="s">
        <v>144</v>
      </c>
      <c r="B22" s="2" t="s">
        <v>44</v>
      </c>
      <c r="C22" s="2" t="s">
        <v>145</v>
      </c>
      <c r="D22" s="2" t="s">
        <v>146</v>
      </c>
      <c r="E22" s="2">
        <v>29</v>
      </c>
      <c r="F22" s="2">
        <v>5</v>
      </c>
      <c r="G22" s="2" t="s">
        <v>124</v>
      </c>
      <c r="H22" s="6" t="s">
        <v>147</v>
      </c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 t="s">
        <v>148</v>
      </c>
      <c r="B24" s="2" t="s">
        <v>41</v>
      </c>
      <c r="C24" s="2" t="s">
        <v>149</v>
      </c>
      <c r="D24" s="2" t="s">
        <v>150</v>
      </c>
      <c r="E24" s="2">
        <v>16</v>
      </c>
      <c r="F24" s="2">
        <v>2</v>
      </c>
      <c r="G24" s="2" t="s">
        <v>124</v>
      </c>
      <c r="H24" s="6" t="s">
        <v>151</v>
      </c>
    </row>
    <row r="27" spans="1:8">
      <c r="A27" s="10" t="s">
        <v>152</v>
      </c>
      <c r="B27" s="11"/>
    </row>
    <row r="28" spans="1:8">
      <c r="A28" s="10" t="s">
        <v>153</v>
      </c>
      <c r="B28" s="12"/>
      <c r="C28" s="12"/>
      <c r="D28" s="12"/>
      <c r="E28" s="12"/>
      <c r="F28" s="12"/>
      <c r="G28" s="11"/>
    </row>
    <row r="29" spans="1:8">
      <c r="A29" s="13" t="s">
        <v>154</v>
      </c>
      <c r="G29" s="14"/>
    </row>
    <row r="30" spans="1:8">
      <c r="A30" s="13" t="s">
        <v>155</v>
      </c>
      <c r="G30" s="14"/>
    </row>
    <row r="31" spans="1:8">
      <c r="A31" s="15" t="s">
        <v>156</v>
      </c>
      <c r="B31" s="16"/>
      <c r="C31" s="16"/>
      <c r="D31" s="16"/>
      <c r="E31" s="16"/>
      <c r="F31" s="16"/>
      <c r="G31" s="17"/>
    </row>
    <row r="34" spans="1:1">
      <c r="A34" s="18" t="s">
        <v>157</v>
      </c>
    </row>
    <row r="35" spans="1:1">
      <c r="A35" s="3" t="s">
        <v>158</v>
      </c>
    </row>
  </sheetData>
  <phoneticPr fontId="0" type="noConversion"/>
  <printOptions headings="1"/>
  <pageMargins left="0.78740157499999996" right="0.78740157499999996" top="0.984251969" bottom="0.984251969" header="0.4921259845" footer="0.4921259845"/>
  <pageSetup paperSize="9" scale="79" orientation="landscape" r:id="rId1"/>
  <headerFooter alignWithMargins="0">
    <oddFooter>&amp;C&amp;A&amp;LC:\TC-DV\EXCEL\WennLösungen.xls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zoomScale="75" workbookViewId="0">
      <selection activeCell="D11" sqref="D11"/>
    </sheetView>
  </sheetViews>
  <sheetFormatPr baseColWidth="10" defaultColWidth="11.42578125" defaultRowHeight="12.75"/>
  <cols>
    <col min="2" max="2" width="12.85546875" customWidth="1"/>
    <col min="3" max="3" width="13.140625" bestFit="1" customWidth="1"/>
    <col min="4" max="4" width="14.140625" bestFit="1" customWidth="1"/>
    <col min="5" max="5" width="12.7109375" bestFit="1" customWidth="1"/>
    <col min="6" max="6" width="11.5703125" bestFit="1" customWidth="1"/>
  </cols>
  <sheetData>
    <row r="1" spans="1:6" ht="18">
      <c r="A1" t="s">
        <v>34</v>
      </c>
      <c r="B1" s="75" t="s">
        <v>159</v>
      </c>
      <c r="C1" s="75"/>
      <c r="D1" s="75"/>
    </row>
    <row r="2" spans="1:6" ht="13.5" thickBot="1">
      <c r="B2" s="24" t="s">
        <v>160</v>
      </c>
      <c r="D2" s="25" t="s">
        <v>161</v>
      </c>
    </row>
    <row r="3" spans="1:6" ht="13.5" thickBot="1">
      <c r="B3" s="26">
        <v>25</v>
      </c>
      <c r="D3" s="27" t="str">
        <f>IF(B3&gt;=24,"Ich esse Eis!","Ich trinke Tee!")</f>
        <v>Ich esse Eis!</v>
      </c>
      <c r="F3" s="20"/>
    </row>
    <row r="4" spans="1:6" ht="13.5" thickBot="1">
      <c r="B4" s="26">
        <v>22</v>
      </c>
      <c r="D4" s="28" t="str">
        <f>IF(B4&gt;=24,"Ich esse Eis!","Ich trinke Tee!")</f>
        <v>Ich trinke Tee!</v>
      </c>
    </row>
    <row r="5" spans="1:6">
      <c r="A5" t="s">
        <v>162</v>
      </c>
    </row>
    <row r="6" spans="1:6">
      <c r="A6" t="s">
        <v>163</v>
      </c>
    </row>
    <row r="8" spans="1:6">
      <c r="A8" t="s">
        <v>35</v>
      </c>
    </row>
    <row r="9" spans="1:6" ht="24" customHeight="1">
      <c r="A9" s="76" t="s">
        <v>164</v>
      </c>
      <c r="B9" s="76"/>
      <c r="C9" s="76"/>
      <c r="D9" s="76"/>
    </row>
    <row r="10" spans="1:6">
      <c r="A10" s="29" t="s">
        <v>165</v>
      </c>
      <c r="B10" s="29" t="s">
        <v>166</v>
      </c>
      <c r="C10" s="29" t="s">
        <v>167</v>
      </c>
      <c r="D10" s="29" t="s">
        <v>168</v>
      </c>
    </row>
    <row r="11" spans="1:6">
      <c r="A11" s="2" t="s">
        <v>169</v>
      </c>
      <c r="B11" s="56">
        <v>8050</v>
      </c>
      <c r="C11" s="30">
        <v>0.03</v>
      </c>
      <c r="D11" s="31" t="str">
        <f>IF(B11*C11&gt;=250,"zahlen","")</f>
        <v/>
      </c>
    </row>
    <row r="12" spans="1:6">
      <c r="A12" s="2" t="s">
        <v>170</v>
      </c>
      <c r="B12" s="56">
        <v>14860</v>
      </c>
      <c r="C12" s="30">
        <v>2.5000000000000001E-2</v>
      </c>
      <c r="D12" s="31" t="str">
        <f>IF(B12*C12&gt;=250,"zahlen","")</f>
        <v>zahlen</v>
      </c>
    </row>
    <row r="13" spans="1:6">
      <c r="A13" s="2" t="s">
        <v>171</v>
      </c>
      <c r="B13" s="56">
        <v>11007</v>
      </c>
      <c r="C13" s="30">
        <v>0.02</v>
      </c>
      <c r="D13" s="31" t="str">
        <f>IF(B13*C13&gt;=250,"zahlen","")</f>
        <v/>
      </c>
    </row>
    <row r="14" spans="1:6">
      <c r="A14" s="2" t="s">
        <v>172</v>
      </c>
      <c r="B14" s="56">
        <v>12528</v>
      </c>
      <c r="C14" s="30">
        <v>0.03</v>
      </c>
      <c r="D14" s="31" t="str">
        <f>IF(B14*C14&gt;=250,"zahlen","")</f>
        <v>zahlen</v>
      </c>
    </row>
    <row r="15" spans="1:6">
      <c r="A15" s="2" t="s">
        <v>173</v>
      </c>
      <c r="B15" s="56">
        <v>8695</v>
      </c>
      <c r="C15" s="30">
        <v>3.5000000000000003E-2</v>
      </c>
      <c r="D15" s="31" t="str">
        <f>IF(B15*C15&gt;=250,"zahlen","")</f>
        <v>zahlen</v>
      </c>
    </row>
    <row r="17" spans="1:6">
      <c r="A17" t="s">
        <v>174</v>
      </c>
    </row>
    <row r="20" spans="1:6">
      <c r="A20" t="s">
        <v>46</v>
      </c>
    </row>
    <row r="21" spans="1:6" ht="36.75" customHeight="1">
      <c r="A21" s="78" t="s">
        <v>175</v>
      </c>
      <c r="B21" s="78"/>
      <c r="C21" s="78"/>
      <c r="D21" s="32"/>
      <c r="E21" s="32"/>
      <c r="F21" s="32"/>
    </row>
    <row r="22" spans="1:6" ht="13.5" thickBot="1">
      <c r="A22" s="33" t="s">
        <v>176</v>
      </c>
      <c r="B22" s="33" t="s">
        <v>67</v>
      </c>
      <c r="C22" s="65" t="s">
        <v>177</v>
      </c>
      <c r="E22" s="77" t="s">
        <v>178</v>
      </c>
      <c r="F22" s="77"/>
    </row>
    <row r="23" spans="1:6" ht="13.5" thickBot="1">
      <c r="A23" s="67" t="s">
        <v>179</v>
      </c>
      <c r="B23" s="57">
        <v>11811</v>
      </c>
      <c r="C23" s="66">
        <f t="shared" ref="C23:C29" si="0">IF(B23&gt;=$E$27,$F$27,IF(B23&gt;=$E$26,$F$26,IF(B23&gt;=$E$25,$F$25,IF(B23&gt;=$E$24,$F$24,0))))</f>
        <v>300</v>
      </c>
      <c r="E23" s="35" t="s">
        <v>180</v>
      </c>
      <c r="F23" s="36" t="s">
        <v>177</v>
      </c>
    </row>
    <row r="24" spans="1:6">
      <c r="A24" s="34" t="s">
        <v>181</v>
      </c>
      <c r="B24" s="57">
        <v>7253</v>
      </c>
      <c r="C24" s="66">
        <f t="shared" si="0"/>
        <v>100</v>
      </c>
      <c r="E24" s="58">
        <v>5000</v>
      </c>
      <c r="F24" s="59">
        <v>100</v>
      </c>
    </row>
    <row r="25" spans="1:6">
      <c r="A25" s="34" t="s">
        <v>182</v>
      </c>
      <c r="B25" s="57">
        <v>4985</v>
      </c>
      <c r="C25" s="66">
        <f t="shared" si="0"/>
        <v>0</v>
      </c>
      <c r="E25" s="60">
        <v>10000</v>
      </c>
      <c r="F25" s="61">
        <v>300</v>
      </c>
    </row>
    <row r="26" spans="1:6">
      <c r="A26" s="34" t="s">
        <v>183</v>
      </c>
      <c r="B26" s="57">
        <v>23429</v>
      </c>
      <c r="C26" s="66">
        <f t="shared" si="0"/>
        <v>500</v>
      </c>
      <c r="E26" s="60">
        <v>20000</v>
      </c>
      <c r="F26" s="61">
        <v>500</v>
      </c>
    </row>
    <row r="27" spans="1:6">
      <c r="A27" s="34" t="s">
        <v>184</v>
      </c>
      <c r="B27" s="57">
        <v>32862</v>
      </c>
      <c r="C27" s="66">
        <f t="shared" si="0"/>
        <v>600</v>
      </c>
      <c r="E27" s="60">
        <v>30000</v>
      </c>
      <c r="F27" s="61">
        <v>600</v>
      </c>
    </row>
    <row r="28" spans="1:6">
      <c r="A28" s="34" t="s">
        <v>185</v>
      </c>
      <c r="B28" s="57">
        <v>4875</v>
      </c>
      <c r="C28" s="66">
        <f t="shared" si="0"/>
        <v>0</v>
      </c>
    </row>
    <row r="29" spans="1:6">
      <c r="A29" s="34" t="s">
        <v>186</v>
      </c>
      <c r="B29" s="57">
        <v>6410</v>
      </c>
      <c r="C29" s="66">
        <f t="shared" si="0"/>
        <v>100</v>
      </c>
    </row>
    <row r="32" spans="1:6">
      <c r="A32" t="s">
        <v>187</v>
      </c>
    </row>
    <row r="33" spans="1:3">
      <c r="A33" s="3" t="s">
        <v>188</v>
      </c>
    </row>
    <row r="34" spans="1:3" ht="13.5" thickBot="1">
      <c r="A34" s="33" t="s">
        <v>165</v>
      </c>
      <c r="B34" s="33" t="s">
        <v>67</v>
      </c>
      <c r="C34" s="33" t="s">
        <v>189</v>
      </c>
    </row>
    <row r="35" spans="1:3">
      <c r="A35" s="34" t="s">
        <v>169</v>
      </c>
      <c r="B35" s="57">
        <v>12785</v>
      </c>
      <c r="C35" s="37" t="str">
        <f t="shared" ref="C35:C40" si="1">IF(AND(B35&gt;=10000,B35&lt;=13000),"Geschenk","")</f>
        <v>Geschenk</v>
      </c>
    </row>
    <row r="36" spans="1:3">
      <c r="A36" s="34" t="s">
        <v>170</v>
      </c>
      <c r="B36" s="57">
        <v>8009</v>
      </c>
      <c r="C36" s="38" t="str">
        <f t="shared" si="1"/>
        <v/>
      </c>
    </row>
    <row r="37" spans="1:3">
      <c r="A37" s="34" t="s">
        <v>171</v>
      </c>
      <c r="B37" s="57">
        <v>5596</v>
      </c>
      <c r="C37" s="38" t="str">
        <f t="shared" si="1"/>
        <v/>
      </c>
    </row>
    <row r="38" spans="1:3">
      <c r="A38" s="34" t="s">
        <v>172</v>
      </c>
      <c r="B38" s="57">
        <v>10755</v>
      </c>
      <c r="C38" s="38" t="str">
        <f t="shared" si="1"/>
        <v>Geschenk</v>
      </c>
    </row>
    <row r="39" spans="1:3">
      <c r="A39" s="34" t="s">
        <v>173</v>
      </c>
      <c r="B39" s="57">
        <v>8783</v>
      </c>
      <c r="C39" s="38" t="str">
        <f t="shared" si="1"/>
        <v/>
      </c>
    </row>
    <row r="40" spans="1:3">
      <c r="A40" s="34" t="s">
        <v>190</v>
      </c>
      <c r="B40" s="57">
        <v>13447</v>
      </c>
      <c r="C40" s="38" t="str">
        <f t="shared" si="1"/>
        <v/>
      </c>
    </row>
    <row r="42" spans="1:3">
      <c r="A42" t="s">
        <v>191</v>
      </c>
    </row>
    <row r="45" spans="1:3">
      <c r="A45" t="s">
        <v>192</v>
      </c>
    </row>
    <row r="46" spans="1:3">
      <c r="A46" s="73" t="s">
        <v>193</v>
      </c>
      <c r="B46" s="73"/>
      <c r="C46" s="73"/>
    </row>
    <row r="47" spans="1:3" ht="13.5" thickBot="1">
      <c r="A47" s="39" t="s">
        <v>194</v>
      </c>
      <c r="B47" s="33" t="s">
        <v>195</v>
      </c>
      <c r="C47" s="39" t="s">
        <v>189</v>
      </c>
    </row>
    <row r="48" spans="1:3">
      <c r="A48" t="s">
        <v>169</v>
      </c>
      <c r="B48" s="34" t="s">
        <v>196</v>
      </c>
      <c r="C48" s="40" t="str">
        <f t="shared" ref="C48:C56" si="2">IF(OR(B48="Deutschland",B48="England"),"Brief","")</f>
        <v>Brief</v>
      </c>
    </row>
    <row r="49" spans="1:6">
      <c r="A49" t="s">
        <v>170</v>
      </c>
      <c r="B49" s="34" t="s">
        <v>197</v>
      </c>
      <c r="C49" s="40" t="str">
        <f t="shared" si="2"/>
        <v/>
      </c>
    </row>
    <row r="50" spans="1:6">
      <c r="A50" s="41" t="s">
        <v>198</v>
      </c>
      <c r="B50" s="34" t="s">
        <v>199</v>
      </c>
      <c r="C50" s="40" t="str">
        <f t="shared" si="2"/>
        <v>Brief</v>
      </c>
    </row>
    <row r="51" spans="1:6">
      <c r="A51" t="s">
        <v>172</v>
      </c>
      <c r="B51" s="34" t="s">
        <v>197</v>
      </c>
      <c r="C51" s="40" t="str">
        <f t="shared" si="2"/>
        <v/>
      </c>
    </row>
    <row r="52" spans="1:6">
      <c r="A52" t="s">
        <v>173</v>
      </c>
      <c r="B52" s="34" t="s">
        <v>196</v>
      </c>
      <c r="C52" s="40" t="str">
        <f t="shared" si="2"/>
        <v>Brief</v>
      </c>
    </row>
    <row r="53" spans="1:6">
      <c r="A53" t="s">
        <v>190</v>
      </c>
      <c r="B53" s="34" t="s">
        <v>199</v>
      </c>
      <c r="C53" s="40" t="str">
        <f t="shared" si="2"/>
        <v>Brief</v>
      </c>
    </row>
    <row r="54" spans="1:6">
      <c r="A54" t="s">
        <v>200</v>
      </c>
      <c r="B54" s="34" t="s">
        <v>201</v>
      </c>
      <c r="C54" s="40" t="str">
        <f t="shared" si="2"/>
        <v/>
      </c>
    </row>
    <row r="55" spans="1:6">
      <c r="A55" t="s">
        <v>202</v>
      </c>
      <c r="B55" s="34" t="s">
        <v>197</v>
      </c>
      <c r="C55" s="40" t="str">
        <f t="shared" si="2"/>
        <v/>
      </c>
    </row>
    <row r="56" spans="1:6">
      <c r="A56" t="s">
        <v>203</v>
      </c>
      <c r="B56" s="34" t="s">
        <v>199</v>
      </c>
      <c r="C56" s="40" t="str">
        <f t="shared" si="2"/>
        <v>Brief</v>
      </c>
    </row>
    <row r="58" spans="1:6">
      <c r="A58" t="s">
        <v>204</v>
      </c>
    </row>
    <row r="61" spans="1:6">
      <c r="A61" t="s">
        <v>205</v>
      </c>
    </row>
    <row r="62" spans="1:6" ht="13.5" thickBot="1">
      <c r="A62" s="74" t="s">
        <v>206</v>
      </c>
      <c r="B62" s="73"/>
      <c r="C62" s="73"/>
      <c r="D62" s="73"/>
    </row>
    <row r="63" spans="1:6" ht="13.5" thickBot="1">
      <c r="A63" s="33" t="s">
        <v>207</v>
      </c>
      <c r="B63" s="33" t="s">
        <v>208</v>
      </c>
      <c r="C63" s="42" t="s">
        <v>209</v>
      </c>
      <c r="D63" s="43" t="s">
        <v>210</v>
      </c>
      <c r="F63" s="44" t="s">
        <v>211</v>
      </c>
    </row>
    <row r="64" spans="1:6" ht="13.5" thickBot="1">
      <c r="A64" s="34" t="s">
        <v>212</v>
      </c>
      <c r="B64" s="45">
        <v>200</v>
      </c>
      <c r="C64" s="57">
        <v>1</v>
      </c>
      <c r="D64" s="62">
        <f>IF(NOT(B64=250),C64*(1+$F$64),"")</f>
        <v>1.45</v>
      </c>
      <c r="F64" s="46">
        <v>0.45</v>
      </c>
    </row>
    <row r="65" spans="1:4">
      <c r="A65" s="34" t="s">
        <v>213</v>
      </c>
      <c r="B65" s="45">
        <v>250</v>
      </c>
      <c r="C65" s="57">
        <v>1.75</v>
      </c>
      <c r="D65" s="62" t="str">
        <f>IF(NOT(B65=250),C65*(1+$F$64),"")</f>
        <v/>
      </c>
    </row>
    <row r="66" spans="1:4">
      <c r="A66" s="34" t="s">
        <v>214</v>
      </c>
      <c r="B66" s="45">
        <v>150</v>
      </c>
      <c r="C66" s="57">
        <v>0.85</v>
      </c>
      <c r="D66" s="62">
        <f>IF(NOT(B66=250),C66*(1+$F$64),"")</f>
        <v>1.2324999999999999</v>
      </c>
    </row>
    <row r="67" spans="1:4">
      <c r="A67" s="34" t="s">
        <v>215</v>
      </c>
      <c r="B67" s="45">
        <v>250</v>
      </c>
      <c r="C67" s="57">
        <v>1.45</v>
      </c>
      <c r="D67" s="62" t="str">
        <f>IF(NOT(B67=250),C67*(1+$F$64),"")</f>
        <v/>
      </c>
    </row>
    <row r="68" spans="1:4">
      <c r="A68" s="34" t="s">
        <v>216</v>
      </c>
      <c r="B68" s="45">
        <v>300</v>
      </c>
      <c r="C68" s="57">
        <v>1.05</v>
      </c>
      <c r="D68" s="62">
        <f>IF(NOT(B68=250),C68*(1+$F$64),"")</f>
        <v>1.5225</v>
      </c>
    </row>
    <row r="70" spans="1:4">
      <c r="A70" t="s">
        <v>217</v>
      </c>
    </row>
  </sheetData>
  <mergeCells count="6">
    <mergeCell ref="A46:C46"/>
    <mergeCell ref="A62:D62"/>
    <mergeCell ref="B1:D1"/>
    <mergeCell ref="A9:D9"/>
    <mergeCell ref="E22:F22"/>
    <mergeCell ref="A21:C21"/>
  </mergeCells>
  <phoneticPr fontId="0" type="noConversion"/>
  <pageMargins left="0.78740157499999996" right="0.78740157499999996" top="0.984251969" bottom="0.984251969" header="0.4921259845" footer="0.4921259845"/>
  <pageSetup paperSize="9" scale="76" orientation="portrait" r:id="rId1"/>
  <headerFooter alignWithMargins="0">
    <oddFooter>&amp;R&amp;A&amp;LC:\TC-DV\EXCEL\WennLösungen.xls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1868CE91594F469006C50EB3AC20DF" ma:contentTypeVersion="5" ma:contentTypeDescription="Ein neues Dokument erstellen." ma:contentTypeScope="" ma:versionID="303caf30d948e8a54a36d6b36afe663c">
  <xsd:schema xmlns:xsd="http://www.w3.org/2001/XMLSchema" xmlns:xs="http://www.w3.org/2001/XMLSchema" xmlns:p="http://schemas.microsoft.com/office/2006/metadata/properties" xmlns:ns2="2c197218-90d8-40ae-a0a6-432e9b087ab1" xmlns:ns3="0816acb2-8fa2-419d-9020-a00ba86ee27f" targetNamespace="http://schemas.microsoft.com/office/2006/metadata/properties" ma:root="true" ma:fieldsID="72f7e6c1371634fe90adff2ba53ea481" ns2:_="" ns3:_="">
    <xsd:import namespace="2c197218-90d8-40ae-a0a6-432e9b087ab1"/>
    <xsd:import namespace="0816acb2-8fa2-419d-9020-a00ba86ee27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97218-90d8-40ae-a0a6-432e9b087a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6acb2-8fa2-419d-9020-a00ba86ee2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A64B98-C5A0-4A07-8650-C78DAC5302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3289B4-060A-4BCD-9F7E-D5BC0E91D0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B19C2E9-12FD-4110-AA16-AA16E9DF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197218-90d8-40ae-a0a6-432e9b087ab1"/>
    <ds:schemaRef ds:uri="0816acb2-8fa2-419d-9020-a00ba86ee2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Lösungen</vt:lpstr>
      <vt:lpstr>WennGemischt</vt:lpstr>
      <vt:lpstr>wennund wennoder</vt:lpstr>
      <vt:lpstr>wennund</vt:lpstr>
      <vt:lpstr>Wenn</vt:lpstr>
    </vt:vector>
  </TitlesOfParts>
  <Manager/>
  <Company>DAA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Korn</dc:creator>
  <cp:keywords/>
  <dc:description/>
  <cp:lastModifiedBy>MNS</cp:lastModifiedBy>
  <cp:revision/>
  <dcterms:created xsi:type="dcterms:W3CDTF">1999-11-29T14:42:16Z</dcterms:created>
  <dcterms:modified xsi:type="dcterms:W3CDTF">2023-11-10T11:34:08Z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0x010100B71868CE91594F469006C50EB3AC20DF</vt:lpwstr>
  </property>
</Properties>
</file>