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nfgh\Downloads\"/>
    </mc:Choice>
  </mc:AlternateContent>
  <bookViews>
    <workbookView xWindow="0" yWindow="0" windowWidth="23040" windowHeight="9108" activeTab="1"/>
  </bookViews>
  <sheets>
    <sheet name="Scheduler" sheetId="1" r:id="rId1"/>
    <sheet name="Weekly" sheetId="2" r:id="rId2"/>
    <sheet name="Monthly" sheetId="3" r:id="rId3"/>
  </sheets>
  <definedNames>
    <definedName name="_xlnm.Print_Area" localSheetId="2">Monthly!$A$1:$R$43</definedName>
    <definedName name="_xlnm.Print_Area" localSheetId="0">Scheduler!$A$1:$S$43</definedName>
    <definedName name="_xlnm.Print_Area" localSheetId="1">Weekly!$A$1:$R$43</definedName>
  </definedNames>
  <calcPr calcId="162913"/>
</workbook>
</file>

<file path=xl/calcChain.xml><?xml version="1.0" encoding="utf-8"?>
<calcChain xmlns="http://schemas.openxmlformats.org/spreadsheetml/2006/main">
  <c r="E4" i="2" l="1"/>
  <c r="E15" i="2"/>
  <c r="E5" i="2"/>
  <c r="E6" i="2"/>
  <c r="E7" i="2"/>
  <c r="E8" i="2"/>
  <c r="E9" i="2"/>
  <c r="E10" i="2"/>
  <c r="E11" i="2"/>
  <c r="E12" i="2"/>
  <c r="E13" i="2"/>
  <c r="E14" i="2"/>
  <c r="E16" i="2"/>
  <c r="E14" i="3" l="1"/>
  <c r="E13" i="3"/>
  <c r="E12" i="3"/>
  <c r="E11" i="3"/>
  <c r="E10" i="3"/>
  <c r="E9" i="3"/>
  <c r="E8" i="3"/>
  <c r="E7" i="3"/>
  <c r="E6" i="3"/>
  <c r="E5" i="3"/>
  <c r="E4" i="3"/>
  <c r="E3" i="3"/>
  <c r="Q3" i="3" s="1"/>
  <c r="Q4" i="3" s="1"/>
  <c r="E3" i="2"/>
  <c r="P3" i="3" l="1"/>
  <c r="P4" i="3" s="1"/>
  <c r="R3" i="1"/>
  <c r="R4" i="1" s="1"/>
  <c r="Q3" i="1"/>
  <c r="Q4" i="1" s="1"/>
  <c r="P5" i="3" l="1"/>
  <c r="Q5" i="3"/>
  <c r="R5" i="1"/>
  <c r="Q5" i="1"/>
  <c r="I9" i="1"/>
  <c r="N9" i="1" s="1"/>
  <c r="F9" i="1"/>
  <c r="L9" i="1" s="1"/>
  <c r="J9" i="1" s="1"/>
  <c r="I14" i="1"/>
  <c r="N14" i="1" s="1"/>
  <c r="I13" i="1"/>
  <c r="N13" i="1" s="1"/>
  <c r="I12" i="1"/>
  <c r="I11" i="1"/>
  <c r="N11" i="1" s="1"/>
  <c r="I10" i="1"/>
  <c r="N10" i="1" s="1"/>
  <c r="I8" i="1"/>
  <c r="N8" i="1" s="1"/>
  <c r="I7" i="1"/>
  <c r="N7" i="1" s="1"/>
  <c r="I6" i="1"/>
  <c r="N6" i="1" s="1"/>
  <c r="I5" i="1"/>
  <c r="N5" i="1" s="1"/>
  <c r="I4" i="1"/>
  <c r="N4" i="1" s="1"/>
  <c r="F5" i="1"/>
  <c r="O5" i="1" s="1"/>
  <c r="F6" i="1"/>
  <c r="K6" i="1" s="1"/>
  <c r="F7" i="1"/>
  <c r="O7" i="1" s="1"/>
  <c r="F8" i="1"/>
  <c r="K8" i="1" s="1"/>
  <c r="F10" i="1"/>
  <c r="O10" i="1" s="1"/>
  <c r="F11" i="1"/>
  <c r="K11" i="1" s="1"/>
  <c r="M11" i="1" s="1"/>
  <c r="F12" i="1"/>
  <c r="O12" i="1" s="1"/>
  <c r="F13" i="1"/>
  <c r="K13" i="1" s="1"/>
  <c r="M13" i="1" s="1"/>
  <c r="F14" i="1"/>
  <c r="O14" i="1" s="1"/>
  <c r="I3" i="1"/>
  <c r="N3" i="1" s="1"/>
  <c r="F4" i="1"/>
  <c r="K4" i="1" s="1"/>
  <c r="F3" i="1"/>
  <c r="K3" i="1" s="1"/>
  <c r="Q6" i="1" l="1"/>
  <c r="Q7" i="1"/>
  <c r="R6" i="1"/>
  <c r="R7" i="1"/>
  <c r="O9" i="1"/>
  <c r="K9" i="1"/>
  <c r="M9" i="1" s="1"/>
  <c r="K14" i="1"/>
  <c r="M14" i="1" s="1"/>
  <c r="K12" i="1"/>
  <c r="M12" i="1" s="1"/>
  <c r="K10" i="1"/>
  <c r="M10" i="1" s="1"/>
  <c r="K7" i="1"/>
  <c r="M7" i="1" s="1"/>
  <c r="K5" i="1"/>
  <c r="M5" i="1" s="1"/>
  <c r="L3" i="1"/>
  <c r="J3" i="1" s="1"/>
  <c r="L13" i="1"/>
  <c r="J13" i="1" s="1"/>
  <c r="L11" i="1"/>
  <c r="J11" i="1" s="1"/>
  <c r="L8" i="1"/>
  <c r="J8" i="1" s="1"/>
  <c r="L6" i="1"/>
  <c r="J6" i="1" s="1"/>
  <c r="L4" i="1"/>
  <c r="J4" i="1" s="1"/>
  <c r="O3" i="1"/>
  <c r="O13" i="1"/>
  <c r="O11" i="1"/>
  <c r="O8" i="1"/>
  <c r="O6" i="1"/>
  <c r="O4" i="1"/>
  <c r="L14" i="1"/>
  <c r="J14" i="1" s="1"/>
  <c r="L12" i="1"/>
  <c r="J12" i="1" s="1"/>
  <c r="L10" i="1"/>
  <c r="J10" i="1" s="1"/>
  <c r="L7" i="1"/>
  <c r="J7" i="1" s="1"/>
  <c r="L5" i="1"/>
  <c r="J5" i="1" s="1"/>
  <c r="N12" i="1"/>
  <c r="M6" i="1"/>
  <c r="M8" i="1"/>
  <c r="M3" i="1"/>
  <c r="M4" i="1"/>
  <c r="Q3" i="2" l="1"/>
  <c r="P3" i="2"/>
  <c r="Q4" i="2" l="1"/>
  <c r="Q5" i="2" s="1"/>
  <c r="P4" i="2"/>
  <c r="P5" i="2" s="1"/>
  <c r="P7" i="2" l="1"/>
  <c r="P6" i="2"/>
  <c r="Q6" i="2"/>
  <c r="Q7" i="2"/>
</calcChain>
</file>

<file path=xl/sharedStrings.xml><?xml version="1.0" encoding="utf-8"?>
<sst xmlns="http://schemas.openxmlformats.org/spreadsheetml/2006/main" count="106" uniqueCount="57">
  <si>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</si>
  <si>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</si>
  <si>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</si>
  <si>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</si>
  <si>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</si>
  <si>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</si>
  <si>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</si>
  <si>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</si>
  <si>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</si>
  <si>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</si>
  <si>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Tasks</t>
    <phoneticPr fontId="2" type="noConversion"/>
  </si>
  <si>
    <t>Task 1</t>
    <phoneticPr fontId="2" type="noConversion"/>
  </si>
  <si>
    <t>Gap</t>
    <phoneticPr fontId="2" type="noConversion"/>
  </si>
  <si>
    <t>계획작업</t>
    <phoneticPr fontId="2" type="noConversion"/>
  </si>
  <si>
    <t>후행작업</t>
    <phoneticPr fontId="2" type="noConversion"/>
  </si>
  <si>
    <t>지연작업</t>
    <phoneticPr fontId="2" type="noConversion"/>
  </si>
  <si>
    <t>조기종료</t>
    <phoneticPr fontId="2" type="noConversion"/>
  </si>
  <si>
    <t>Category</t>
    <phoneticPr fontId="2" type="noConversion"/>
  </si>
  <si>
    <t>Category 1</t>
    <phoneticPr fontId="2" type="noConversion"/>
  </si>
  <si>
    <t>Category 2</t>
    <phoneticPr fontId="2" type="noConversion"/>
  </si>
  <si>
    <t>시작지연</t>
    <phoneticPr fontId="2" type="noConversion"/>
  </si>
  <si>
    <t>Task 12</t>
    <phoneticPr fontId="2" type="noConversion"/>
  </si>
  <si>
    <t>현황</t>
    <phoneticPr fontId="2" type="noConversion"/>
  </si>
  <si>
    <t>작업목록</t>
    <phoneticPr fontId="2" type="noConversion"/>
  </si>
  <si>
    <t>계획</t>
    <phoneticPr fontId="2" type="noConversion"/>
  </si>
  <si>
    <t>실행</t>
    <phoneticPr fontId="2" type="noConversion"/>
  </si>
  <si>
    <t>결과</t>
    <phoneticPr fontId="2" type="noConversion"/>
  </si>
  <si>
    <t>시작일</t>
    <phoneticPr fontId="2" type="noConversion"/>
  </si>
  <si>
    <t>기간</t>
    <phoneticPr fontId="2" type="noConversion"/>
  </si>
  <si>
    <t>종료일</t>
    <phoneticPr fontId="2" type="noConversion"/>
  </si>
  <si>
    <t>최소일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</si>
  <si>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</si>
  <si>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</si>
  <si>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</si>
  <si>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</si>
  <si>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</si>
  <si>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</si>
  <si>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</si>
  <si>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상기 숫자를
차트 축옵션의
최소값으로
설정하세요</t>
    <phoneticPr fontId="2" type="noConversion"/>
  </si>
  <si>
    <t>상기 숫자를
차트 축옵션의
최대값으로
설정하세요</t>
    <phoneticPr fontId="2" type="noConversion"/>
  </si>
  <si>
    <t>로그인</t>
    <phoneticPr fontId="2" type="noConversion"/>
  </si>
  <si>
    <t>펜션 정보</t>
    <phoneticPr fontId="2" type="noConversion"/>
  </si>
  <si>
    <t>예약</t>
    <phoneticPr fontId="2" type="noConversion"/>
  </si>
  <si>
    <t>게시판</t>
    <phoneticPr fontId="2" type="noConversion"/>
  </si>
  <si>
    <t>유저 페이지 병합</t>
    <phoneticPr fontId="2" type="noConversion"/>
  </si>
  <si>
    <t>오류 수정</t>
    <phoneticPr fontId="2" type="noConversion"/>
  </si>
  <si>
    <t>재무관리</t>
    <phoneticPr fontId="2" type="noConversion"/>
  </si>
  <si>
    <t>예약관리</t>
    <phoneticPr fontId="2" type="noConversion"/>
  </si>
  <si>
    <t>사용자 관리</t>
    <phoneticPr fontId="2" type="noConversion"/>
  </si>
  <si>
    <t>페이지 관리</t>
    <phoneticPr fontId="2" type="noConversion"/>
  </si>
  <si>
    <t>병합</t>
    <phoneticPr fontId="2" type="noConversion"/>
  </si>
  <si>
    <t>일정 계획</t>
    <phoneticPr fontId="2" type="noConversion"/>
  </si>
  <si>
    <t>아이디어 계획</t>
    <phoneticPr fontId="2" type="noConversion"/>
  </si>
  <si>
    <t>계획 및 분석</t>
    <phoneticPr fontId="2" type="noConversion"/>
  </si>
  <si>
    <t>관리자 페이지</t>
    <phoneticPr fontId="2" type="noConversion"/>
  </si>
  <si>
    <t>사용자 페이지</t>
    <phoneticPr fontId="2" type="noConversion"/>
  </si>
  <si>
    <t>오류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</si>
</sst>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;[Red]\-0\ 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color theme="1"/>
      <name val="가는각진제목체"/>
      <family val="1"/>
      <charset val="129"/>
    </font>
    <font>
      <sz val="8"/>
      <name val="가는각진제목체"/>
      <family val="1"/>
      <charset val="129"/>
    </font>
    <font>
      <sz val="8"/>
      <color theme="0"/>
      <name val="가는각진제목체"/>
      <family val="1"/>
      <charset val="129"/>
    </font>
    <font>
      <sz val="9"/>
      <color theme="1"/>
      <name val="가는각진제목체"/>
      <family val="1"/>
      <charset val="129"/>
    </font>
    <font>
      <b/>
      <sz val="8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8" fillId="4" borderId="2" xfId="0" applyFont="1" applyFill="1" applyBorder="1" applyAlignment="1" applyProtection="1">
      <alignment horizontal="centerContinuous" vertical="center"/>
      <protection locked="0"/>
    </xf>
    <xf numFmtId="0" fontId="8" fillId="4" borderId="23" xfId="0" applyFont="1" applyFill="1" applyBorder="1" applyAlignment="1" applyProtection="1">
      <alignment horizontal="centerContinuous" vertical="center"/>
      <protection locked="0"/>
    </xf>
    <xf numFmtId="0" fontId="8" fillId="6" borderId="26" xfId="0" applyFont="1" applyFill="1" applyBorder="1" applyAlignment="1" applyProtection="1">
      <alignment horizontal="centerContinuous" vertical="center"/>
      <protection locked="0"/>
    </xf>
    <xf numFmtId="0" fontId="8" fillId="6" borderId="2" xfId="0" applyFont="1" applyFill="1" applyBorder="1" applyAlignment="1" applyProtection="1">
      <alignment horizontal="centerContinuous" vertical="center"/>
      <protection locked="0"/>
    </xf>
    <xf numFmtId="0" fontId="8" fillId="6" borderId="23" xfId="0" applyFont="1" applyFill="1" applyBorder="1" applyAlignment="1" applyProtection="1">
      <alignment horizontal="centerContinuous" vertical="center"/>
      <protection locked="0"/>
    </xf>
    <xf numFmtId="0" fontId="8" fillId="7" borderId="26" xfId="0" applyFont="1" applyFill="1" applyBorder="1" applyAlignment="1" applyProtection="1">
      <alignment horizontal="centerContinuous" vertical="center"/>
      <protection locked="0"/>
    </xf>
    <xf numFmtId="0" fontId="8" fillId="7" borderId="2" xfId="0" applyFont="1" applyFill="1" applyBorder="1" applyAlignment="1" applyProtection="1">
      <alignment horizontal="centerContinuous" vertical="center"/>
      <protection locked="0"/>
    </xf>
    <xf numFmtId="0" fontId="8" fillId="7" borderId="23" xfId="0" applyFont="1" applyFill="1" applyBorder="1" applyAlignment="1" applyProtection="1">
      <alignment horizontal="centerContinuous" vertical="center"/>
      <protection locked="0"/>
    </xf>
    <xf numFmtId="0" fontId="8" fillId="5" borderId="26" xfId="0" applyFont="1" applyFill="1" applyBorder="1" applyAlignment="1" applyProtection="1">
      <alignment horizontal="centerContinuous" vertical="center"/>
      <protection locked="0"/>
    </xf>
    <xf numFmtId="0" fontId="8" fillId="5" borderId="2" xfId="0" applyFont="1" applyFill="1" applyBorder="1" applyAlignment="1" applyProtection="1">
      <alignment horizontal="centerContinuous" vertical="center"/>
      <protection locked="0"/>
    </xf>
    <xf numFmtId="0" fontId="3" fillId="3" borderId="0" xfId="0" applyFont="1" applyFill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7" fillId="8" borderId="11" xfId="2" applyFont="1" applyFill="1" applyBorder="1" applyAlignment="1" applyProtection="1">
      <alignment horizontal="center" vertical="center"/>
      <protection locked="0"/>
    </xf>
    <xf numFmtId="0" fontId="7" fillId="8" borderId="4" xfId="2" applyFont="1" applyFill="1" applyBorder="1" applyAlignment="1" applyProtection="1">
      <alignment horizontal="center" vertical="center"/>
      <protection locked="0"/>
    </xf>
    <xf numFmtId="0" fontId="7" fillId="8" borderId="16" xfId="2" applyFont="1" applyFill="1" applyBorder="1" applyAlignment="1" applyProtection="1">
      <alignment horizontal="center" vertical="center"/>
      <protection locked="0"/>
    </xf>
    <xf numFmtId="0" fontId="7" fillId="8" borderId="21" xfId="2" applyFont="1" applyFill="1" applyBorder="1" applyAlignment="1" applyProtection="1">
      <alignment horizontal="center" vertical="center"/>
      <protection locked="0"/>
    </xf>
    <xf numFmtId="0" fontId="7" fillId="8" borderId="20" xfId="2" applyFont="1" applyFill="1" applyBorder="1" applyAlignment="1" applyProtection="1">
      <alignment horizontal="center" vertical="center"/>
      <protection locked="0"/>
    </xf>
    <xf numFmtId="0" fontId="7" fillId="8" borderId="3" xfId="2" applyFont="1" applyFill="1" applyBorder="1" applyAlignment="1" applyProtection="1">
      <alignment horizontal="center" vertical="center"/>
      <protection locked="0"/>
    </xf>
    <xf numFmtId="0" fontId="7" fillId="8" borderId="1" xfId="2" applyFont="1" applyFill="1" applyBorder="1" applyAlignment="1" applyProtection="1">
      <alignment horizontal="center" vertical="center"/>
      <protection locked="0"/>
    </xf>
    <xf numFmtId="0" fontId="7" fillId="8" borderId="10" xfId="2" applyFont="1" applyFill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Alignment="1" applyProtection="1">
      <alignment horizontal="center" vertical="center"/>
      <protection locked="0"/>
    </xf>
    <xf numFmtId="0" fontId="6" fillId="9" borderId="12" xfId="0" applyFont="1" applyFill="1" applyBorder="1" applyAlignment="1" applyProtection="1">
      <alignment horizontal="center" vertical="center"/>
      <protection locked="0"/>
    </xf>
    <xf numFmtId="0" fontId="3" fillId="9" borderId="9" xfId="0" applyFont="1" applyFill="1" applyBorder="1" applyAlignment="1" applyProtection="1">
      <alignment horizontal="center" vertical="center"/>
      <protection locked="0"/>
    </xf>
    <xf numFmtId="9" fontId="3" fillId="9" borderId="17" xfId="3" applyFont="1" applyFill="1" applyBorder="1" applyAlignment="1" applyProtection="1">
      <alignment horizontal="center" vertical="center"/>
      <protection locked="0"/>
    </xf>
    <xf numFmtId="14" fontId="4" fillId="9" borderId="22" xfId="0" applyNumberFormat="1" applyFont="1" applyFill="1" applyBorder="1" applyAlignment="1" applyProtection="1">
      <alignment horizontal="center" vertical="center"/>
      <protection locked="0"/>
    </xf>
    <xf numFmtId="0" fontId="3" fillId="9" borderId="5" xfId="0" applyFont="1" applyFill="1" applyBorder="1" applyProtection="1">
      <alignment vertical="center"/>
      <protection locked="0"/>
    </xf>
    <xf numFmtId="14" fontId="4" fillId="9" borderId="25" xfId="0" applyNumberFormat="1" applyFont="1" applyFill="1" applyBorder="1" applyAlignment="1" applyProtection="1">
      <alignment horizontal="center" vertical="center"/>
      <protection locked="0"/>
    </xf>
    <xf numFmtId="14" fontId="4" fillId="9" borderId="5" xfId="0" applyNumberFormat="1" applyFont="1" applyFill="1" applyBorder="1" applyAlignment="1" applyProtection="1">
      <alignment horizontal="center" vertical="center"/>
      <protection locked="0"/>
    </xf>
    <xf numFmtId="14" fontId="3" fillId="3" borderId="3" xfId="0" applyNumberFormat="1" applyFont="1" applyFill="1" applyBorder="1" applyProtection="1">
      <alignment vertical="center"/>
      <protection locked="0"/>
    </xf>
    <xf numFmtId="14" fontId="3" fillId="3" borderId="10" xfId="0" applyNumberFormat="1" applyFont="1" applyFill="1" applyBorder="1" applyProtection="1">
      <alignment vertical="center"/>
      <protection locked="0"/>
    </xf>
    <xf numFmtId="0" fontId="3" fillId="3" borderId="1" xfId="0" applyFont="1" applyFill="1" applyBorder="1" applyProtection="1">
      <alignment vertical="center"/>
      <protection locked="0"/>
    </xf>
    <xf numFmtId="0" fontId="6" fillId="9" borderId="13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9" fontId="3" fillId="9" borderId="10" xfId="3" applyFont="1" applyFill="1" applyBorder="1" applyAlignment="1" applyProtection="1">
      <alignment horizontal="center" vertical="center"/>
      <protection locked="0"/>
    </xf>
    <xf numFmtId="14" fontId="4" fillId="9" borderId="19" xfId="0" applyNumberFormat="1" applyFont="1" applyFill="1" applyBorder="1" applyAlignment="1" applyProtection="1">
      <alignment horizontal="center" vertical="center"/>
      <protection locked="0"/>
    </xf>
    <xf numFmtId="0" fontId="3" fillId="9" borderId="6" xfId="0" applyFont="1" applyFill="1" applyBorder="1" applyProtection="1">
      <alignment vertical="center"/>
      <protection locked="0"/>
    </xf>
    <xf numFmtId="14" fontId="4" fillId="9" borderId="6" xfId="0" applyNumberFormat="1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41" fontId="3" fillId="3" borderId="3" xfId="1" applyFont="1" applyFill="1" applyBorder="1" applyProtection="1">
      <alignment vertical="center"/>
      <protection locked="0"/>
    </xf>
    <xf numFmtId="41" fontId="3" fillId="3" borderId="10" xfId="1" applyFont="1" applyFill="1" applyBorder="1" applyProtection="1">
      <alignment vertical="center"/>
      <protection locked="0"/>
    </xf>
    <xf numFmtId="0" fontId="6" fillId="9" borderId="14" xfId="0" applyFont="1" applyFill="1" applyBorder="1" applyAlignment="1" applyProtection="1">
      <alignment horizontal="center" vertical="center"/>
      <protection locked="0"/>
    </xf>
    <xf numFmtId="0" fontId="6" fillId="9" borderId="11" xfId="0" applyFont="1" applyFill="1" applyBorder="1" applyAlignment="1" applyProtection="1">
      <alignment horizontal="center" vertical="center"/>
      <protection locked="0"/>
    </xf>
    <xf numFmtId="0" fontId="6" fillId="9" borderId="15" xfId="0" applyFont="1" applyFill="1" applyBorder="1" applyProtection="1">
      <alignment vertical="center"/>
      <protection locked="0"/>
    </xf>
    <xf numFmtId="0" fontId="3" fillId="9" borderId="7" xfId="0" applyFont="1" applyFill="1" applyBorder="1" applyAlignment="1" applyProtection="1">
      <alignment horizontal="center" vertical="center"/>
      <protection locked="0"/>
    </xf>
    <xf numFmtId="9" fontId="3" fillId="9" borderId="18" xfId="3" applyFont="1" applyFill="1" applyBorder="1" applyAlignment="1" applyProtection="1">
      <alignment horizontal="center" vertical="center"/>
      <protection locked="0"/>
    </xf>
    <xf numFmtId="14" fontId="4" fillId="9" borderId="24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Protection="1">
      <alignment vertical="center"/>
      <protection locked="0"/>
    </xf>
    <xf numFmtId="14" fontId="4" fillId="9" borderId="8" xfId="0" applyNumberFormat="1" applyFont="1" applyFill="1" applyBorder="1" applyAlignment="1" applyProtection="1">
      <alignment horizontal="center" vertical="center"/>
      <protection locked="0"/>
    </xf>
    <xf numFmtId="41" fontId="4" fillId="3" borderId="0" xfId="1" applyFont="1" applyFill="1" applyProtection="1">
      <alignment vertical="center"/>
      <protection locked="0"/>
    </xf>
    <xf numFmtId="14" fontId="4" fillId="3" borderId="23" xfId="0" applyNumberFormat="1" applyFont="1" applyFill="1" applyBorder="1" applyAlignment="1" applyProtection="1">
      <alignment horizontal="center" vertical="center"/>
    </xf>
    <xf numFmtId="0" fontId="3" fillId="3" borderId="23" xfId="0" applyFont="1" applyFill="1" applyBorder="1" applyProtection="1">
      <alignment vertical="center"/>
    </xf>
    <xf numFmtId="176" fontId="3" fillId="3" borderId="3" xfId="0" applyNumberFormat="1" applyFont="1" applyFill="1" applyBorder="1" applyProtection="1">
      <alignment vertical="center"/>
    </xf>
    <xf numFmtId="176" fontId="3" fillId="3" borderId="1" xfId="1" applyNumberFormat="1" applyFont="1" applyFill="1" applyBorder="1" applyProtection="1">
      <alignment vertical="center"/>
    </xf>
    <xf numFmtId="176" fontId="3" fillId="3" borderId="1" xfId="0" applyNumberFormat="1" applyFont="1" applyFill="1" applyBorder="1" applyProtection="1">
      <alignment vertical="center"/>
    </xf>
    <xf numFmtId="176" fontId="3" fillId="3" borderId="10" xfId="0" applyNumberFormat="1" applyFont="1" applyFill="1" applyBorder="1" applyProtection="1">
      <alignment vertical="center"/>
    </xf>
    <xf numFmtId="0" fontId="3" fillId="3" borderId="0" xfId="0" applyFont="1" applyFill="1" applyBorder="1" applyProtection="1">
      <alignment vertical="center"/>
    </xf>
    <xf numFmtId="0" fontId="10" fillId="3" borderId="0" xfId="0" applyFont="1" applyFill="1" applyProtection="1">
      <alignment vertical="center"/>
      <protection locked="0"/>
    </xf>
    <xf numFmtId="0" fontId="8" fillId="4" borderId="29" xfId="0" applyFont="1" applyFill="1" applyBorder="1" applyAlignment="1" applyProtection="1">
      <alignment horizontal="centerContinuous" vertical="center"/>
      <protection locked="0"/>
    </xf>
    <xf numFmtId="0" fontId="8" fillId="4" borderId="30" xfId="0" applyFont="1" applyFill="1" applyBorder="1" applyAlignment="1" applyProtection="1">
      <alignment horizontal="centerContinuous" vertical="center"/>
      <protection locked="0"/>
    </xf>
    <xf numFmtId="0" fontId="8" fillId="4" borderId="31" xfId="0" applyFont="1" applyFill="1" applyBorder="1" applyAlignment="1" applyProtection="1">
      <alignment horizontal="centerContinuous" vertical="center"/>
      <protection locked="0"/>
    </xf>
    <xf numFmtId="0" fontId="8" fillId="7" borderId="32" xfId="0" applyFont="1" applyFill="1" applyBorder="1" applyAlignment="1" applyProtection="1">
      <alignment horizontal="centerContinuous" vertical="center"/>
      <protection locked="0"/>
    </xf>
    <xf numFmtId="0" fontId="8" fillId="7" borderId="30" xfId="0" applyFont="1" applyFill="1" applyBorder="1" applyAlignment="1" applyProtection="1">
      <alignment horizontal="centerContinuous" vertical="center"/>
      <protection locked="0"/>
    </xf>
    <xf numFmtId="0" fontId="8" fillId="7" borderId="33" xfId="0" applyFont="1" applyFill="1" applyBorder="1" applyAlignment="1" applyProtection="1">
      <alignment horizontal="centerContinuous" vertical="center"/>
      <protection locked="0"/>
    </xf>
    <xf numFmtId="0" fontId="7" fillId="8" borderId="34" xfId="2" applyFont="1" applyFill="1" applyBorder="1" applyAlignment="1" applyProtection="1">
      <alignment horizontal="center" vertical="center"/>
      <protection locked="0"/>
    </xf>
    <xf numFmtId="0" fontId="7" fillId="8" borderId="6" xfId="2" applyFont="1" applyFill="1" applyBorder="1" applyAlignment="1" applyProtection="1">
      <alignment horizontal="center" vertical="center"/>
      <protection locked="0"/>
    </xf>
    <xf numFmtId="0" fontId="6" fillId="9" borderId="35" xfId="0" applyFont="1" applyFill="1" applyBorder="1" applyAlignment="1" applyProtection="1">
      <alignment horizontal="center" vertical="center"/>
      <protection locked="0"/>
    </xf>
    <xf numFmtId="0" fontId="6" fillId="9" borderId="37" xfId="0" applyFont="1" applyFill="1" applyBorder="1" applyAlignment="1" applyProtection="1">
      <alignment horizontal="center" vertical="center"/>
      <protection locked="0"/>
    </xf>
    <xf numFmtId="0" fontId="6" fillId="9" borderId="38" xfId="0" applyFont="1" applyFill="1" applyBorder="1" applyAlignment="1" applyProtection="1">
      <alignment horizontal="center" vertical="center"/>
      <protection locked="0"/>
    </xf>
    <xf numFmtId="0" fontId="6" fillId="9" borderId="34" xfId="0" applyFont="1" applyFill="1" applyBorder="1" applyAlignment="1" applyProtection="1">
      <alignment horizontal="center" vertical="center"/>
      <protection locked="0"/>
    </xf>
    <xf numFmtId="0" fontId="6" fillId="9" borderId="39" xfId="0" applyFont="1" applyFill="1" applyBorder="1" applyProtection="1">
      <alignment vertical="center"/>
      <protection locked="0"/>
    </xf>
    <xf numFmtId="14" fontId="4" fillId="3" borderId="5" xfId="0" applyNumberFormat="1" applyFont="1" applyFill="1" applyBorder="1" applyAlignment="1" applyProtection="1">
      <alignment horizontal="center" vertical="center"/>
      <protection locked="0"/>
    </xf>
    <xf numFmtId="14" fontId="4" fillId="3" borderId="6" xfId="0" applyNumberFormat="1" applyFont="1" applyFill="1" applyBorder="1" applyAlignment="1" applyProtection="1">
      <alignment horizontal="center" vertical="center"/>
      <protection locked="0"/>
    </xf>
    <xf numFmtId="14" fontId="4" fillId="3" borderId="8" xfId="0" applyNumberFormat="1" applyFont="1" applyFill="1" applyBorder="1" applyAlignment="1" applyProtection="1">
      <alignment horizontal="center" vertical="center"/>
      <protection locked="0"/>
    </xf>
    <xf numFmtId="0" fontId="2" fillId="9" borderId="36" xfId="0" applyFont="1" applyFill="1" applyBorder="1" applyProtection="1">
      <alignment vertical="center"/>
    </xf>
    <xf numFmtId="0" fontId="2" fillId="9" borderId="40" xfId="0" applyFont="1" applyFill="1" applyBorder="1" applyProtection="1">
      <alignment vertical="center"/>
    </xf>
    <xf numFmtId="0" fontId="9" fillId="3" borderId="16" xfId="0" applyFont="1" applyFill="1" applyBorder="1" applyAlignment="1" applyProtection="1">
      <alignment horizontal="center" vertical="center" wrapText="1"/>
      <protection locked="0"/>
    </xf>
    <xf numFmtId="0" fontId="9" fillId="3" borderId="27" xfId="0" applyFont="1" applyFill="1" applyBorder="1" applyAlignment="1" applyProtection="1">
      <alignment horizontal="center" vertical="center"/>
      <protection locked="0"/>
    </xf>
    <xf numFmtId="0" fontId="9" fillId="3" borderId="28" xfId="0" applyFont="1" applyFill="1" applyBorder="1" applyAlignment="1" applyProtection="1">
      <alignment horizontal="center" vertical="center"/>
      <protection locked="0"/>
    </xf>
    <xf numFmtId="0" fontId="9" fillId="3" borderId="11" xfId="0" applyFont="1" applyFill="1" applyBorder="1" applyAlignment="1" applyProtection="1">
      <alignment horizontal="center" vertical="center" wrapText="1"/>
      <protection locked="0"/>
    </xf>
    <xf numFmtId="0" fontId="9" fillId="3" borderId="13" xfId="0" applyFont="1" applyFill="1" applyBorder="1" applyAlignment="1" applyProtection="1">
      <alignment horizontal="center" vertical="center"/>
      <protection locked="0"/>
    </xf>
    <xf numFmtId="0" fontId="9" fillId="3" borderId="14" xfId="0" applyFont="1" applyFill="1" applyBorder="1" applyAlignment="1" applyProtection="1">
      <alignment horizontal="center" vertical="center"/>
      <protection locked="0"/>
    </xf>
  </cellXfs>
  <cellStyles count="4">
    <cellStyle name="백분율" xfId="3" builtinId="5"/>
    <cellStyle name="보통" xfId="2" builtinId="28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Scheduler!$D$2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cat>
            <c:multiLvlStrRef>
              <c:f>Scheduler!$A$3:$B$14</c:f>
              <c:multiLvlStrCache>
                <c:ptCount val="12"/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  <c:pt idx="8">
                    <c:v>Task 9</c:v>
                  </c:pt>
                  <c:pt idx="9">
                    <c:v>Task 10</c:v>
                  </c:pt>
                  <c:pt idx="10">
                    <c:v>Task 11</c:v>
                  </c:pt>
                  <c:pt idx="11">
                    <c:v>Task 12</c:v>
                  </c:pt>
                </c:lvl>
                <c:lvl>
                  <c:pt idx="0">
                    <c:v>Category 1</c:v>
                  </c:pt>
                  <c:pt idx="7">
                    <c:v>Category 2</c:v>
                  </c:pt>
                </c:lvl>
              </c:multiLvlStrCache>
            </c:multiLvlStrRef>
          </c:cat>
          <c:val>
            <c:numRef>
              <c:f>Scheduler!$D$3:$D$14</c:f>
              <c:numCache>
                <c:formatCode>m/d/yyyy</c:formatCode>
                <c:ptCount val="12"/>
                <c:pt idx="0">
                  <c:v>41306</c:v>
                </c:pt>
                <c:pt idx="1">
                  <c:v>41333</c:v>
                </c:pt>
                <c:pt idx="2">
                  <c:v>41333</c:v>
                </c:pt>
                <c:pt idx="3">
                  <c:v>41340</c:v>
                </c:pt>
                <c:pt idx="4">
                  <c:v>41340</c:v>
                </c:pt>
                <c:pt idx="5">
                  <c:v>41340</c:v>
                </c:pt>
                <c:pt idx="6">
                  <c:v>41340</c:v>
                </c:pt>
                <c:pt idx="7">
                  <c:v>41347</c:v>
                </c:pt>
                <c:pt idx="8">
                  <c:v>41347</c:v>
                </c:pt>
                <c:pt idx="9">
                  <c:v>41347</c:v>
                </c:pt>
                <c:pt idx="10">
                  <c:v>41347</c:v>
                </c:pt>
                <c:pt idx="11">
                  <c:v>41347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5-42D3-B154-F74755324E14}"/>
            </c:ext>
          </c:extLst>
        </c:ser>
        <c:ser>
          <c:idx val="1"/>
          <c:order val="1"/>
          <c:tx>
            <c:strRef>
              <c:f>Scheduler!$J$2</c:f>
              <c:strCache>
                <c:ptCount val="1"/>
                <c:pt idx="0">
                  <c:v>시작지연</c:v>
                </c:pt>
              </c:strCache>
            </c:strRef>
          </c:tx>
          <c:spPr>
            <a:solidFill>
              <a:srgbClr val="FFFF00"/>
            </a:solidFill>
            <a:ln>
              <a:solidFill>
                <a:prstClr val="black"/>
              </a:solidFill>
            </a:ln>
          </c:spPr>
          <c:invertIfNegative val="0"/>
          <c:cat>
            <c:multiLvlStrRef>
              <c:f>Scheduler!$A$3:$B$14</c:f>
              <c:multiLvlStrCache>
                <c:ptCount val="12"/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  <c:pt idx="8">
                    <c:v>Task 9</c:v>
                  </c:pt>
                  <c:pt idx="9">
                    <c:v>Task 10</c:v>
                  </c:pt>
                  <c:pt idx="10">
                    <c:v>Task 11</c:v>
                  </c:pt>
                  <c:pt idx="11">
                    <c:v>Task 12</c:v>
                  </c:pt>
                </c:lvl>
                <c:lvl>
                  <c:pt idx="0">
                    <c:v>Category 1</c:v>
                  </c:pt>
                  <c:pt idx="7">
                    <c:v>Category 2</c:v>
                  </c:pt>
                </c:lvl>
              </c:multiLvlStrCache>
            </c:multiLvlStrRef>
          </c:cat>
          <c:val>
            <c:numRef>
              <c:f>Scheduler!$J$3:$J$14</c:f>
              <c:numCache>
                <c:formatCode>0_ ;[Red]\-0\ 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5-42D3-B154-F74755324E14}"/>
            </c:ext>
          </c:extLst>
        </c:ser>
        <c:ser>
          <c:idx val="2"/>
          <c:order val="2"/>
          <c:tx>
            <c:strRef>
              <c:f>Scheduler!$K$2</c:f>
              <c:strCache>
                <c:ptCount val="1"/>
                <c:pt idx="0">
                  <c:v>계획작업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Scheduler!$A$3:$B$14</c:f>
              <c:multiLvlStrCache>
                <c:ptCount val="12"/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  <c:pt idx="8">
                    <c:v>Task 9</c:v>
                  </c:pt>
                  <c:pt idx="9">
                    <c:v>Task 10</c:v>
                  </c:pt>
                  <c:pt idx="10">
                    <c:v>Task 11</c:v>
                  </c:pt>
                  <c:pt idx="11">
                    <c:v>Task 12</c:v>
                  </c:pt>
                </c:lvl>
                <c:lvl>
                  <c:pt idx="0">
                    <c:v>Category 1</c:v>
                  </c:pt>
                  <c:pt idx="7">
                    <c:v>Category 2</c:v>
                  </c:pt>
                </c:lvl>
              </c:multiLvlStrCache>
            </c:multiLvlStrRef>
          </c:cat>
          <c:val>
            <c:numRef>
              <c:f>Scheduler!$K$3:$K$14</c:f>
              <c:numCache>
                <c:formatCode>0_ ;[Red]\-0\ 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5-42D3-B154-F74755324E14}"/>
            </c:ext>
          </c:extLst>
        </c:ser>
        <c:ser>
          <c:idx val="3"/>
          <c:order val="3"/>
          <c:tx>
            <c:strRef>
              <c:f>Scheduler!$L$2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prstClr val="black"/>
              </a:solidFill>
            </a:ln>
          </c:spPr>
          <c:invertIfNegative val="0"/>
          <c:cat>
            <c:multiLvlStrRef>
              <c:f>Scheduler!$A$3:$B$14</c:f>
              <c:multiLvlStrCache>
                <c:ptCount val="12"/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  <c:pt idx="8">
                    <c:v>Task 9</c:v>
                  </c:pt>
                  <c:pt idx="9">
                    <c:v>Task 10</c:v>
                  </c:pt>
                  <c:pt idx="10">
                    <c:v>Task 11</c:v>
                  </c:pt>
                  <c:pt idx="11">
                    <c:v>Task 12</c:v>
                  </c:pt>
                </c:lvl>
                <c:lvl>
                  <c:pt idx="0">
                    <c:v>Category 1</c:v>
                  </c:pt>
                  <c:pt idx="7">
                    <c:v>Category 2</c:v>
                  </c:pt>
                </c:lvl>
              </c:multiLvlStrCache>
            </c:multiLvlStrRef>
          </c:cat>
          <c:val>
            <c:numRef>
              <c:f>Scheduler!$L$3:$L$14</c:f>
              <c:numCache>
                <c:formatCode>0_ ;[Red]\-0\ </c:formatCode>
                <c:ptCount val="12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5-42D3-B154-F74755324E14}"/>
            </c:ext>
          </c:extLst>
        </c:ser>
        <c:ser>
          <c:idx val="4"/>
          <c:order val="4"/>
          <c:tx>
            <c:strRef>
              <c:f>Scheduler!$M$2</c:f>
              <c:strCache>
                <c:ptCount val="1"/>
                <c:pt idx="0">
                  <c:v>후행작업</c:v>
                </c:pt>
              </c:strCache>
            </c:strRef>
          </c:tx>
          <c:spPr>
            <a:solidFill>
              <a:srgbClr val="FFC000"/>
            </a:solidFill>
            <a:ln>
              <a:solidFill>
                <a:prstClr val="black"/>
              </a:solidFill>
            </a:ln>
          </c:spPr>
          <c:invertIfNegative val="0"/>
          <c:cat>
            <c:multiLvlStrRef>
              <c:f>Scheduler!$A$3:$B$14</c:f>
              <c:multiLvlStrCache>
                <c:ptCount val="12"/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  <c:pt idx="8">
                    <c:v>Task 9</c:v>
                  </c:pt>
                  <c:pt idx="9">
                    <c:v>Task 10</c:v>
                  </c:pt>
                  <c:pt idx="10">
                    <c:v>Task 11</c:v>
                  </c:pt>
                  <c:pt idx="11">
                    <c:v>Task 12</c:v>
                  </c:pt>
                </c:lvl>
                <c:lvl>
                  <c:pt idx="0">
                    <c:v>Category 1</c:v>
                  </c:pt>
                  <c:pt idx="7">
                    <c:v>Category 2</c:v>
                  </c:pt>
                </c:lvl>
              </c:multiLvlStrCache>
            </c:multiLvlStrRef>
          </c:cat>
          <c:val>
            <c:numRef>
              <c:f>Scheduler!$M$3:$M$14</c:f>
              <c:numCache>
                <c:formatCode>0_ ;[Red]\-0\ 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5-42D3-B154-F74755324E14}"/>
            </c:ext>
          </c:extLst>
        </c:ser>
        <c:ser>
          <c:idx val="5"/>
          <c:order val="5"/>
          <c:tx>
            <c:strRef>
              <c:f>Scheduler!$N$2</c:f>
              <c:strCache>
                <c:ptCount val="1"/>
                <c:pt idx="0">
                  <c:v>지연작업</c:v>
                </c:pt>
              </c:strCache>
            </c:strRef>
          </c:tx>
          <c:spPr>
            <a:solidFill>
              <a:srgbClr val="FF0000"/>
            </a:solidFill>
            <a:ln>
              <a:solidFill>
                <a:prstClr val="black"/>
              </a:solidFill>
            </a:ln>
          </c:spPr>
          <c:invertIfNegative val="0"/>
          <c:cat>
            <c:multiLvlStrRef>
              <c:f>Scheduler!$A$3:$B$14</c:f>
              <c:multiLvlStrCache>
                <c:ptCount val="12"/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  <c:pt idx="8">
                    <c:v>Task 9</c:v>
                  </c:pt>
                  <c:pt idx="9">
                    <c:v>Task 10</c:v>
                  </c:pt>
                  <c:pt idx="10">
                    <c:v>Task 11</c:v>
                  </c:pt>
                  <c:pt idx="11">
                    <c:v>Task 12</c:v>
                  </c:pt>
                </c:lvl>
                <c:lvl>
                  <c:pt idx="0">
                    <c:v>Category 1</c:v>
                  </c:pt>
                  <c:pt idx="7">
                    <c:v>Category 2</c:v>
                  </c:pt>
                </c:lvl>
              </c:multiLvlStrCache>
            </c:multiLvlStrRef>
          </c:cat>
          <c:val>
            <c:numRef>
              <c:f>Scheduler!$N$3:$N$14</c:f>
              <c:numCache>
                <c:formatCode>0_ ;[Red]\-0\ 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75-42D3-B154-F74755324E14}"/>
            </c:ext>
          </c:extLst>
        </c:ser>
        <c:ser>
          <c:idx val="6"/>
          <c:order val="6"/>
          <c:tx>
            <c:strRef>
              <c:f>Scheduler!$O$2</c:f>
              <c:strCache>
                <c:ptCount val="1"/>
                <c:pt idx="0">
                  <c:v>조기종료</c:v>
                </c:pt>
              </c:strCache>
            </c:strRef>
          </c:tx>
          <c:spPr>
            <a:solidFill>
              <a:srgbClr val="7030A0"/>
            </a:solidFill>
            <a:ln>
              <a:solidFill>
                <a:prstClr val="black"/>
              </a:solidFill>
            </a:ln>
          </c:spPr>
          <c:invertIfNegative val="0"/>
          <c:cat>
            <c:multiLvlStrRef>
              <c:f>Scheduler!$A$3:$B$14</c:f>
              <c:multiLvlStrCache>
                <c:ptCount val="12"/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  <c:pt idx="8">
                    <c:v>Task 9</c:v>
                  </c:pt>
                  <c:pt idx="9">
                    <c:v>Task 10</c:v>
                  </c:pt>
                  <c:pt idx="10">
                    <c:v>Task 11</c:v>
                  </c:pt>
                  <c:pt idx="11">
                    <c:v>Task 12</c:v>
                  </c:pt>
                </c:lvl>
                <c:lvl>
                  <c:pt idx="0">
                    <c:v>Category 1</c:v>
                  </c:pt>
                  <c:pt idx="7">
                    <c:v>Category 2</c:v>
                  </c:pt>
                </c:lvl>
              </c:multiLvlStrCache>
            </c:multiLvlStrRef>
          </c:cat>
          <c:val>
            <c:numRef>
              <c:f>Scheduler!$O$3:$O$14</c:f>
              <c:numCache>
                <c:formatCode>0_ ;[Red]\-0\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75-42D3-B154-F74755324E14}"/>
            </c:ext>
          </c:extLst>
        </c:ser>
        <c:ser>
          <c:idx val="7"/>
          <c:order val="7"/>
          <c:tx>
            <c:strRef>
              <c:f>Scheduler!$C$2</c:f>
              <c:strCache>
                <c:ptCount val="1"/>
                <c:pt idx="0">
                  <c:v>현황</c:v>
                </c:pt>
              </c:strCache>
            </c:strRef>
          </c:tx>
          <c:spPr>
            <a:noFill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Arial Narrow" pitchFamily="34" charset="0"/>
                    <a:cs typeface="Arial" pitchFamily="34" charset="0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Scheduler!$C$3:$C$14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75-42D3-B154-F7475532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346188800"/>
        <c:axId val="346206976"/>
      </c:barChart>
      <c:catAx>
        <c:axId val="346188800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ko-KR"/>
          </a:p>
        </c:txPr>
        <c:crossAx val="346206976"/>
        <c:crosses val="autoZero"/>
        <c:auto val="1"/>
        <c:lblAlgn val="ctr"/>
        <c:lblOffset val="100"/>
        <c:noMultiLvlLbl val="0"/>
      </c:catAx>
      <c:valAx>
        <c:axId val="346206976"/>
        <c:scaling>
          <c:orientation val="minMax"/>
          <c:max val="41399"/>
          <c:min val="41302"/>
        </c:scaling>
        <c:delete val="0"/>
        <c:axPos val="t"/>
        <c:majorGridlines/>
        <c:numFmt formatCode="m&quot;/&quot;d;@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ko-KR"/>
          </a:p>
        </c:txPr>
        <c:crossAx val="346188800"/>
        <c:crosses val="autoZero"/>
        <c:crossBetween val="between"/>
        <c:majorUnit val="30"/>
      </c:valAx>
    </c:plotArea>
    <c:legend>
      <c:legendPos val="r"/>
      <c:overlay val="0"/>
      <c:txPr>
        <a:bodyPr/>
        <a:lstStyle/>
        <a:p>
          <a:pPr>
            <a:defRPr>
              <a:latin typeface="가는각진제목체" pitchFamily="18" charset="-127"/>
              <a:ea typeface="가는각진제목체" pitchFamily="18" charset="-127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Weekly!$D$2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c:spPr>
          <c:invertIfNegative val="0"/>
          <c:cat>
            <c:multiLvlStrRef>
              <c:f>Weekly!$A$3:$B$16</c:f>
              <c:multiLvlStrCache>
                <c:ptCount val="14"/>
                <c:lvl>
                  <c:pt idx="0">
                    <c:v>아이디어 계획</c:v>
                  </c:pt>
                  <c:pt idx="1">
                    <c:v>일정 계획</c:v>
                  </c:pt>
                  <c:pt idx="2">
                    <c:v>로그인</c:v>
                  </c:pt>
                  <c:pt idx="3">
                    <c:v>펜션 정보</c:v>
                  </c:pt>
                  <c:pt idx="4">
                    <c:v>예약</c:v>
                  </c:pt>
                  <c:pt idx="5">
                    <c:v>게시판</c:v>
                  </c:pt>
                  <c:pt idx="6">
                    <c:v>유저 페이지 병합</c:v>
                  </c:pt>
                  <c:pt idx="7">
                    <c:v>오류 수정</c:v>
                  </c:pt>
                  <c:pt idx="8">
                    <c:v>재무관리</c:v>
                  </c:pt>
                  <c:pt idx="9">
                    <c:v>예약관리</c:v>
                  </c:pt>
                  <c:pt idx="10">
                    <c:v>사용자 관리</c:v>
                  </c:pt>
                  <c:pt idx="11">
                    <c:v>페이지 관리</c:v>
                  </c:pt>
                  <c:pt idx="12">
                    <c:v>병합</c:v>
                  </c:pt>
                  <c:pt idx="13">
                    <c:v>오류 수정</c:v>
                  </c:pt>
                </c:lvl>
                <c:lvl>
                  <c:pt idx="0">
                    <c:v>계획 및 분석</c:v>
                  </c:pt>
                  <c:pt idx="2">
                    <c:v>사용자 페이지</c:v>
                  </c:pt>
                  <c:pt idx="8">
                    <c:v>관리자 페이지</c:v>
                  </c:pt>
                </c:lvl>
              </c:multiLvlStrCache>
            </c:multiLvlStrRef>
          </c:cat>
          <c:val>
            <c:numRef>
              <c:f>Weekly!$D$3:$D$16</c:f>
              <c:numCache>
                <c:formatCode>m/d/yyyy</c:formatCode>
                <c:ptCount val="14"/>
                <c:pt idx="0">
                  <c:v>43755</c:v>
                </c:pt>
                <c:pt idx="1">
                  <c:v>43755</c:v>
                </c:pt>
                <c:pt idx="2">
                  <c:v>43756</c:v>
                </c:pt>
                <c:pt idx="3">
                  <c:v>43756</c:v>
                </c:pt>
                <c:pt idx="4">
                  <c:v>43756</c:v>
                </c:pt>
                <c:pt idx="5">
                  <c:v>43756</c:v>
                </c:pt>
                <c:pt idx="6">
                  <c:v>43763</c:v>
                </c:pt>
                <c:pt idx="7">
                  <c:v>43765</c:v>
                </c:pt>
                <c:pt idx="8">
                  <c:v>43766</c:v>
                </c:pt>
                <c:pt idx="9">
                  <c:v>43766</c:v>
                </c:pt>
                <c:pt idx="10">
                  <c:v>43766</c:v>
                </c:pt>
                <c:pt idx="11">
                  <c:v>43766</c:v>
                </c:pt>
                <c:pt idx="12">
                  <c:v>43772</c:v>
                </c:pt>
                <c:pt idx="13">
                  <c:v>43773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1-45DF-9A9E-34B60A0F68E8}"/>
            </c:ext>
          </c:extLst>
        </c:ser>
        <c:ser>
          <c:idx val="1"/>
          <c:order val="1"/>
          <c:tx>
            <c:strRef>
              <c:f>Weekly!$F$2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prstClr val="black"/>
              </a:solidFill>
            </a:ln>
          </c:spPr>
          <c:invertIfNegative val="0"/>
          <c:cat>
            <c:multiLvlStrRef>
              <c:f>Weekly!$A$3:$B$16</c:f>
              <c:multiLvlStrCache>
                <c:ptCount val="14"/>
                <c:lvl>
                  <c:pt idx="0">
                    <c:v>아이디어 계획</c:v>
                  </c:pt>
                  <c:pt idx="1">
                    <c:v>일정 계획</c:v>
                  </c:pt>
                  <c:pt idx="2">
                    <c:v>로그인</c:v>
                  </c:pt>
                  <c:pt idx="3">
                    <c:v>펜션 정보</c:v>
                  </c:pt>
                  <c:pt idx="4">
                    <c:v>예약</c:v>
                  </c:pt>
                  <c:pt idx="5">
                    <c:v>게시판</c:v>
                  </c:pt>
                  <c:pt idx="6">
                    <c:v>유저 페이지 병합</c:v>
                  </c:pt>
                  <c:pt idx="7">
                    <c:v>오류 수정</c:v>
                  </c:pt>
                  <c:pt idx="8">
                    <c:v>재무관리</c:v>
                  </c:pt>
                  <c:pt idx="9">
                    <c:v>예약관리</c:v>
                  </c:pt>
                  <c:pt idx="10">
                    <c:v>사용자 관리</c:v>
                  </c:pt>
                  <c:pt idx="11">
                    <c:v>페이지 관리</c:v>
                  </c:pt>
                  <c:pt idx="12">
                    <c:v>병합</c:v>
                  </c:pt>
                  <c:pt idx="13">
                    <c:v>오류 수정</c:v>
                  </c:pt>
                </c:lvl>
                <c:lvl>
                  <c:pt idx="0">
                    <c:v>계획 및 분석</c:v>
                  </c:pt>
                  <c:pt idx="2">
                    <c:v>사용자 페이지</c:v>
                  </c:pt>
                  <c:pt idx="8">
                    <c:v>관리자 페이지</c:v>
                  </c:pt>
                </c:lvl>
              </c:multiLvlStrCache>
            </c:multiLvlStrRef>
          </c:cat>
          <c:val>
            <c:numRef>
              <c:f>Weekly!$F$3:$F$16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1-45DF-9A9E-34B60A0F68E8}"/>
            </c:ext>
          </c:extLst>
        </c:ser>
        <c:ser>
          <c:idx val="7"/>
          <c:order val="2"/>
          <c:tx>
            <c:strRef>
              <c:f>Weekly!$C$2</c:f>
              <c:strCache>
                <c:ptCount val="1"/>
                <c:pt idx="0">
                  <c:v>현황</c:v>
                </c:pt>
              </c:strCache>
            </c:strRef>
          </c:tx>
          <c:spPr>
            <a:noFill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Arial Narrow" pitchFamily="34" charset="0"/>
                    <a:cs typeface="Arial" pitchFamily="34" charset="0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Weekly!$A$3:$B$16</c:f>
              <c:multiLvlStrCache>
                <c:ptCount val="14"/>
                <c:lvl>
                  <c:pt idx="0">
                    <c:v>아이디어 계획</c:v>
                  </c:pt>
                  <c:pt idx="1">
                    <c:v>일정 계획</c:v>
                  </c:pt>
                  <c:pt idx="2">
                    <c:v>로그인</c:v>
                  </c:pt>
                  <c:pt idx="3">
                    <c:v>펜션 정보</c:v>
                  </c:pt>
                  <c:pt idx="4">
                    <c:v>예약</c:v>
                  </c:pt>
                  <c:pt idx="5">
                    <c:v>게시판</c:v>
                  </c:pt>
                  <c:pt idx="6">
                    <c:v>유저 페이지 병합</c:v>
                  </c:pt>
                  <c:pt idx="7">
                    <c:v>오류 수정</c:v>
                  </c:pt>
                  <c:pt idx="8">
                    <c:v>재무관리</c:v>
                  </c:pt>
                  <c:pt idx="9">
                    <c:v>예약관리</c:v>
                  </c:pt>
                  <c:pt idx="10">
                    <c:v>사용자 관리</c:v>
                  </c:pt>
                  <c:pt idx="11">
                    <c:v>페이지 관리</c:v>
                  </c:pt>
                  <c:pt idx="12">
                    <c:v>병합</c:v>
                  </c:pt>
                  <c:pt idx="13">
                    <c:v>오류 수정</c:v>
                  </c:pt>
                </c:lvl>
                <c:lvl>
                  <c:pt idx="0">
                    <c:v>계획 및 분석</c:v>
                  </c:pt>
                  <c:pt idx="2">
                    <c:v>사용자 페이지</c:v>
                  </c:pt>
                  <c:pt idx="8">
                    <c:v>관리자 페이지</c:v>
                  </c:pt>
                </c:lvl>
              </c:multiLvlStrCache>
            </c:multiLvlStrRef>
          </c:cat>
          <c:val>
            <c:numRef>
              <c:f>Weekly!$C$3:$C$16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1-45DF-9A9E-34B60A0F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187090048"/>
        <c:axId val="187342848"/>
      </c:barChart>
      <c:catAx>
        <c:axId val="187090048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ko-KR"/>
          </a:p>
        </c:txPr>
        <c:crossAx val="187342848"/>
        <c:crosses val="autoZero"/>
        <c:auto val="1"/>
        <c:lblAlgn val="ctr"/>
        <c:lblOffset val="100"/>
        <c:noMultiLvlLbl val="0"/>
      </c:catAx>
      <c:valAx>
        <c:axId val="187342848"/>
        <c:scaling>
          <c:orientation val="minMax"/>
          <c:max val="43774"/>
          <c:min val="43755"/>
        </c:scaling>
        <c:delete val="0"/>
        <c:axPos val="t"/>
        <c:majorGridlines/>
        <c:numFmt formatCode="m&quot;/&quot;d;@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ko-KR"/>
          </a:p>
        </c:txPr>
        <c:crossAx val="187090048"/>
        <c:crosses val="autoZero"/>
        <c:crossBetween val="between"/>
        <c:majorUnit val="7"/>
      </c:valAx>
    </c:plotArea>
    <c:legend>
      <c:legendPos val="b"/>
      <c:legendEntry>
        <c:idx val="2"/>
        <c:delete val="1"/>
      </c:legendEntry>
      <c:layout/>
      <c:overlay val="0"/>
      <c:txPr>
        <a:bodyPr/>
        <a:lstStyle/>
        <a:p>
          <a:pPr>
            <a:defRPr>
              <a:latin typeface="가는각진제목체" pitchFamily="18" charset="-127"/>
              <a:ea typeface="가는각진제목체" pitchFamily="18" charset="-127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Monthly!$D$2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cat>
            <c:multiLvlStrRef>
              <c:f>Monthly!$A$3:$B$14</c:f>
              <c:multiLvlStrCache>
                <c:ptCount val="12"/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  <c:pt idx="8">
                    <c:v>Task 9</c:v>
                  </c:pt>
                  <c:pt idx="9">
                    <c:v>Task 10</c:v>
                  </c:pt>
                  <c:pt idx="10">
                    <c:v>Task 11</c:v>
                  </c:pt>
                  <c:pt idx="11">
                    <c:v>Task 12</c:v>
                  </c:pt>
                </c:lvl>
                <c:lvl>
                  <c:pt idx="0">
                    <c:v>Category 1</c:v>
                  </c:pt>
                  <c:pt idx="7">
                    <c:v>Category 2</c:v>
                  </c:pt>
                </c:lvl>
              </c:multiLvlStrCache>
            </c:multiLvlStrRef>
          </c:cat>
          <c:val>
            <c:numRef>
              <c:f>Monthly!$D$3:$D$14</c:f>
              <c:numCache>
                <c:formatCode>m/d/yyyy</c:formatCode>
                <c:ptCount val="12"/>
                <c:pt idx="0">
                  <c:v>41334</c:v>
                </c:pt>
                <c:pt idx="1">
                  <c:v>41365</c:v>
                </c:pt>
                <c:pt idx="2">
                  <c:v>41411</c:v>
                </c:pt>
                <c:pt idx="3">
                  <c:v>41457</c:v>
                </c:pt>
                <c:pt idx="4">
                  <c:v>41493</c:v>
                </c:pt>
                <c:pt idx="5">
                  <c:v>41539</c:v>
                </c:pt>
                <c:pt idx="6">
                  <c:v>41561</c:v>
                </c:pt>
                <c:pt idx="7">
                  <c:v>41622</c:v>
                </c:pt>
                <c:pt idx="8">
                  <c:v>38022</c:v>
                </c:pt>
                <c:pt idx="9">
                  <c:v>38063</c:v>
                </c:pt>
                <c:pt idx="10">
                  <c:v>38083</c:v>
                </c:pt>
                <c:pt idx="11">
                  <c:v>38109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C-455C-A582-9A74E10FB3BB}"/>
            </c:ext>
          </c:extLst>
        </c:ser>
        <c:ser>
          <c:idx val="1"/>
          <c:order val="1"/>
          <c:tx>
            <c:strRef>
              <c:f>Monthly!$F$2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rgbClr val="0070C0"/>
            </a:solidFill>
            <a:ln>
              <a:solidFill>
                <a:prstClr val="black"/>
              </a:solidFill>
            </a:ln>
          </c:spPr>
          <c:invertIfNegative val="0"/>
          <c:cat>
            <c:multiLvlStrRef>
              <c:f>Monthly!$A$3:$B$14</c:f>
              <c:multiLvlStrCache>
                <c:ptCount val="12"/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  <c:pt idx="8">
                    <c:v>Task 9</c:v>
                  </c:pt>
                  <c:pt idx="9">
                    <c:v>Task 10</c:v>
                  </c:pt>
                  <c:pt idx="10">
                    <c:v>Task 11</c:v>
                  </c:pt>
                  <c:pt idx="11">
                    <c:v>Task 12</c:v>
                  </c:pt>
                </c:lvl>
                <c:lvl>
                  <c:pt idx="0">
                    <c:v>Category 1</c:v>
                  </c:pt>
                  <c:pt idx="7">
                    <c:v>Category 2</c:v>
                  </c:pt>
                </c:lvl>
              </c:multiLvlStrCache>
            </c:multiLvlStrRef>
          </c:cat>
          <c:val>
            <c:numRef>
              <c:f>Monthly!$F$3:$F$14</c:f>
              <c:numCache>
                <c:formatCode>General</c:formatCode>
                <c:ptCount val="12"/>
                <c:pt idx="0">
                  <c:v>30</c:v>
                </c:pt>
                <c:pt idx="1">
                  <c:v>45</c:v>
                </c:pt>
                <c:pt idx="2">
                  <c:v>45</c:v>
                </c:pt>
                <c:pt idx="3">
                  <c:v>35</c:v>
                </c:pt>
                <c:pt idx="4">
                  <c:v>45</c:v>
                </c:pt>
                <c:pt idx="5">
                  <c:v>21</c:v>
                </c:pt>
                <c:pt idx="6">
                  <c:v>60</c:v>
                </c:pt>
                <c:pt idx="7">
                  <c:v>52</c:v>
                </c:pt>
                <c:pt idx="8">
                  <c:v>40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C-455C-A582-9A74E10FB3BB}"/>
            </c:ext>
          </c:extLst>
        </c:ser>
        <c:ser>
          <c:idx val="7"/>
          <c:order val="2"/>
          <c:tx>
            <c:strRef>
              <c:f>Monthly!$C$2</c:f>
              <c:strCache>
                <c:ptCount val="1"/>
                <c:pt idx="0">
                  <c:v>현황</c:v>
                </c:pt>
              </c:strCache>
            </c:strRef>
          </c:tx>
          <c:spPr>
            <a:noFill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Arial Narrow" pitchFamily="34" charset="0"/>
                    <a:cs typeface="Arial" pitchFamily="34" charset="0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Monthly!$C$3:$C$14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C-455C-A582-9A74E10F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78548352"/>
        <c:axId val="78656640"/>
      </c:barChart>
      <c:catAx>
        <c:axId val="78548352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ko-KR"/>
          </a:p>
        </c:txPr>
        <c:crossAx val="78656640"/>
        <c:crosses val="autoZero"/>
        <c:auto val="1"/>
        <c:lblAlgn val="ctr"/>
        <c:lblOffset val="100"/>
        <c:noMultiLvlLbl val="0"/>
      </c:catAx>
      <c:valAx>
        <c:axId val="78656640"/>
        <c:scaling>
          <c:orientation val="minMax"/>
          <c:max val="41698"/>
          <c:min val="41334"/>
        </c:scaling>
        <c:delete val="0"/>
        <c:axPos val="t"/>
        <c:majorGridlines/>
        <c:numFmt formatCode="m&quot;/&quot;d;@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ko-KR"/>
          </a:p>
        </c:txPr>
        <c:crossAx val="78548352"/>
        <c:crosses val="autoZero"/>
        <c:crossBetween val="between"/>
        <c:majorUnit val="30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>
              <a:latin typeface="가는각진제목체" pitchFamily="18" charset="-127"/>
              <a:ea typeface="가는각진제목체" pitchFamily="18" charset="-127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15</xdr:row>
      <xdr:rowOff>47626</xdr:rowOff>
    </xdr:from>
    <xdr:to>
      <xdr:col>18</xdr:col>
      <xdr:colOff>219074</xdr:colOff>
      <xdr:row>42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478491</xdr:colOff>
      <xdr:row>17</xdr:row>
      <xdr:rowOff>26894</xdr:rowOff>
    </xdr:from>
    <xdr:to>
      <xdr:col>33</xdr:col>
      <xdr:colOff>179294</xdr:colOff>
      <xdr:row>63</xdr:row>
      <xdr:rowOff>35859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15</xdr:row>
      <xdr:rowOff>47626</xdr:rowOff>
    </xdr:from>
    <xdr:to>
      <xdr:col>17</xdr:col>
      <xdr:colOff>219074</xdr:colOff>
      <xdr:row>42</xdr:row>
      <xdr:rowOff>133350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view="pageBreakPreview" zoomScaleNormal="120" zoomScaleSheetLayoutView="100" workbookViewId="0">
      <selection activeCell="W31" sqref="W31"/>
    </sheetView>
  </sheetViews>
  <sheetFormatPr defaultColWidth="4.59765625" defaultRowHeight="10.8"/>
  <cols>
    <col min="1" max="1" width="8.5" style="12" bestFit="1" customWidth="1"/>
    <col min="2" max="2" width="6.3984375" style="12" bestFit="1" customWidth="1"/>
    <col min="3" max="3" width="4.8984375" style="12" bestFit="1" customWidth="1"/>
    <col min="4" max="4" width="8.69921875" style="12" bestFit="1" customWidth="1"/>
    <col min="5" max="5" width="4.19921875" style="12" bestFit="1" customWidth="1"/>
    <col min="6" max="8" width="8.69921875" style="12" bestFit="1" customWidth="1"/>
    <col min="9" max="9" width="4.19921875" style="12" bestFit="1" customWidth="1"/>
    <col min="10" max="11" width="7" style="12" bestFit="1" customWidth="1"/>
    <col min="12" max="12" width="4.09765625" style="12" bestFit="1" customWidth="1"/>
    <col min="13" max="15" width="7" style="12" bestFit="1" customWidth="1"/>
    <col min="16" max="16" width="4.59765625" style="11"/>
    <col min="17" max="18" width="10.3984375" style="11" customWidth="1"/>
    <col min="19" max="31" width="4.59765625" style="11"/>
    <col min="32" max="16384" width="4.59765625" style="12"/>
  </cols>
  <sheetData>
    <row r="1" spans="1:23">
      <c r="A1" s="1" t="s">
        <v>23</v>
      </c>
      <c r="B1" s="1"/>
      <c r="C1" s="2"/>
      <c r="D1" s="3" t="s">
        <v>24</v>
      </c>
      <c r="E1" s="4"/>
      <c r="F1" s="5"/>
      <c r="G1" s="6" t="s">
        <v>25</v>
      </c>
      <c r="H1" s="7"/>
      <c r="I1" s="8"/>
      <c r="J1" s="9" t="s">
        <v>26</v>
      </c>
      <c r="K1" s="10"/>
      <c r="L1" s="10"/>
      <c r="M1" s="10"/>
      <c r="N1" s="10"/>
      <c r="O1" s="10"/>
    </row>
    <row r="2" spans="1:23" ht="11.4" thickBot="1">
      <c r="A2" s="13" t="s">
        <v>17</v>
      </c>
      <c r="B2" s="14" t="s">
        <v>10</v>
      </c>
      <c r="C2" s="15" t="s">
        <v>22</v>
      </c>
      <c r="D2" s="16" t="s">
        <v>27</v>
      </c>
      <c r="E2" s="14" t="s">
        <v>28</v>
      </c>
      <c r="F2" s="17" t="s">
        <v>29</v>
      </c>
      <c r="G2" s="16" t="s">
        <v>27</v>
      </c>
      <c r="H2" s="14" t="s">
        <v>29</v>
      </c>
      <c r="I2" s="17" t="s">
        <v>28</v>
      </c>
      <c r="J2" s="18" t="s">
        <v>20</v>
      </c>
      <c r="K2" s="19" t="s">
        <v>13</v>
      </c>
      <c r="L2" s="19" t="s">
        <v>12</v>
      </c>
      <c r="M2" s="19" t="s">
        <v>14</v>
      </c>
      <c r="N2" s="19" t="s">
        <v>15</v>
      </c>
      <c r="O2" s="20" t="s">
        <v>16</v>
      </c>
      <c r="Q2" s="21" t="s">
        <v>30</v>
      </c>
      <c r="R2" s="22" t="s">
        <v>30</v>
      </c>
    </row>
    <row r="3" spans="1:23">
      <c r="A3" s="23" t="s">
        <v>18</v>
      </c>
      <c r="B3" s="24" t="s">
        <v>11</v>
      </c>
      <c r="C3" s="25">
        <v>1</v>
      </c>
      <c r="D3" s="26">
        <v>41306</v>
      </c>
      <c r="E3" s="27">
        <v>5</v>
      </c>
      <c r="F3" s="52">
        <f>D3+E3-1</f>
        <v>41310</v>
      </c>
      <c r="G3" s="28">
        <v>41334</v>
      </c>
      <c r="H3" s="29">
        <v>41337</v>
      </c>
      <c r="I3" s="53">
        <f t="shared" ref="I3:I14" si="0">H3-G3+1</f>
        <v>4</v>
      </c>
      <c r="J3" s="54">
        <f>G3-D3-IF(L3&lt;0, 0, L3)</f>
        <v>5</v>
      </c>
      <c r="K3" s="55">
        <f t="shared" ref="K3:K14" si="1">IF(IF(H3-F3&gt;0, F3, H3)-G3+1&gt;0, IF(H3-F3&gt;0, F3, H3)-G3+1, 0)</f>
        <v>0</v>
      </c>
      <c r="L3" s="56">
        <f>IF(G3-F3-1&gt;0, G3-F3-1, 0)</f>
        <v>23</v>
      </c>
      <c r="M3" s="56">
        <f t="shared" ref="M3:M14" si="2">IF(I3-K3&lt;0, 0, I3-K3)-IF(I3-E3&lt;0, 0, I3-E3)</f>
        <v>4</v>
      </c>
      <c r="N3" s="56">
        <f t="shared" ref="N3:N7" si="3">IF(I3-E3&gt;0, I3-E3, 0)</f>
        <v>0</v>
      </c>
      <c r="O3" s="57">
        <f>IF(F3-H3&gt;0, F3-H3, 0)</f>
        <v>0</v>
      </c>
      <c r="Q3" s="30">
        <f>MIN(D3:D14,G3:H14)</f>
        <v>41306</v>
      </c>
      <c r="R3" s="31">
        <f>MAX(D3:D14,G3:H14)</f>
        <v>41395</v>
      </c>
      <c r="U3" s="32" t="s">
        <v>31</v>
      </c>
      <c r="V3" s="32">
        <v>0</v>
      </c>
      <c r="W3" s="32">
        <v>6</v>
      </c>
    </row>
    <row r="4" spans="1:23">
      <c r="A4" s="33"/>
      <c r="B4" s="34" t="s">
        <v>0</v>
      </c>
      <c r="C4" s="35">
        <v>1</v>
      </c>
      <c r="D4" s="36">
        <v>41333</v>
      </c>
      <c r="E4" s="37">
        <v>5</v>
      </c>
      <c r="F4" s="52">
        <f t="shared" ref="F4:F14" si="4">D4+E4-1</f>
        <v>41337</v>
      </c>
      <c r="G4" s="36">
        <v>41333</v>
      </c>
      <c r="H4" s="38">
        <v>41340</v>
      </c>
      <c r="I4" s="53">
        <f t="shared" ref="I4:I9" si="5">H4-G4+1</f>
        <v>8</v>
      </c>
      <c r="J4" s="54">
        <f t="shared" ref="J4:J14" si="6">G4-D4-IF(L4&lt;0, 0, L4)</f>
        <v>0</v>
      </c>
      <c r="K4" s="55">
        <f t="shared" si="1"/>
        <v>5</v>
      </c>
      <c r="L4" s="56">
        <f t="shared" ref="L4:L14" si="7">IF(G4-F4-1&gt;0, G4-F4-1, 0)</f>
        <v>0</v>
      </c>
      <c r="M4" s="56">
        <f t="shared" si="2"/>
        <v>0</v>
      </c>
      <c r="N4" s="56">
        <f t="shared" si="3"/>
        <v>3</v>
      </c>
      <c r="O4" s="57">
        <f t="shared" ref="O4:O14" si="8">IF(F4-H4&gt;0, F4-H4, 0)</f>
        <v>0</v>
      </c>
      <c r="Q4" s="39" t="str">
        <f>CHOOSE(WEEKDAY(Q3),"일","월","화","수","목","금","토")</f>
        <v>금</v>
      </c>
      <c r="R4" s="40" t="str">
        <f>CHOOSE(WEEKDAY(R3),"일","월","화","수","목","금","토")</f>
        <v>수</v>
      </c>
      <c r="U4" s="32" t="s">
        <v>32</v>
      </c>
      <c r="V4" s="32">
        <v>1</v>
      </c>
      <c r="W4" s="32">
        <v>5</v>
      </c>
    </row>
    <row r="5" spans="1:23">
      <c r="A5" s="33"/>
      <c r="B5" s="34" t="s">
        <v>1</v>
      </c>
      <c r="C5" s="35">
        <v>1</v>
      </c>
      <c r="D5" s="36">
        <v>41333</v>
      </c>
      <c r="E5" s="37">
        <v>5</v>
      </c>
      <c r="F5" s="52">
        <f t="shared" si="4"/>
        <v>41337</v>
      </c>
      <c r="G5" s="36">
        <v>41333</v>
      </c>
      <c r="H5" s="38">
        <v>41336</v>
      </c>
      <c r="I5" s="53">
        <f t="shared" si="5"/>
        <v>4</v>
      </c>
      <c r="J5" s="54">
        <f t="shared" si="6"/>
        <v>0</v>
      </c>
      <c r="K5" s="55">
        <f t="shared" si="1"/>
        <v>4</v>
      </c>
      <c r="L5" s="56">
        <f t="shared" si="7"/>
        <v>0</v>
      </c>
      <c r="M5" s="56">
        <f t="shared" si="2"/>
        <v>0</v>
      </c>
      <c r="N5" s="56">
        <f t="shared" si="3"/>
        <v>0</v>
      </c>
      <c r="O5" s="57">
        <f t="shared" si="8"/>
        <v>1</v>
      </c>
      <c r="Q5" s="30">
        <f>Q3-VLOOKUP(Q4,U3:V9,2,FALSE)</f>
        <v>41302</v>
      </c>
      <c r="R5" s="31">
        <f>R3+VLOOKUP(R4,U3:W9,3,FALSE)</f>
        <v>41399</v>
      </c>
      <c r="U5" s="32" t="s">
        <v>33</v>
      </c>
      <c r="V5" s="32">
        <v>2</v>
      </c>
      <c r="W5" s="32">
        <v>4</v>
      </c>
    </row>
    <row r="6" spans="1:23">
      <c r="A6" s="33"/>
      <c r="B6" s="34" t="s">
        <v>2</v>
      </c>
      <c r="C6" s="35">
        <v>0.95</v>
      </c>
      <c r="D6" s="36">
        <v>41340</v>
      </c>
      <c r="E6" s="37">
        <v>5</v>
      </c>
      <c r="F6" s="52">
        <f t="shared" si="4"/>
        <v>41344</v>
      </c>
      <c r="G6" s="36">
        <v>41341</v>
      </c>
      <c r="H6" s="38">
        <v>41347</v>
      </c>
      <c r="I6" s="53">
        <f t="shared" si="5"/>
        <v>7</v>
      </c>
      <c r="J6" s="54">
        <f t="shared" si="6"/>
        <v>1</v>
      </c>
      <c r="K6" s="55">
        <f t="shared" si="1"/>
        <v>4</v>
      </c>
      <c r="L6" s="56">
        <f t="shared" si="7"/>
        <v>0</v>
      </c>
      <c r="M6" s="56">
        <f t="shared" si="2"/>
        <v>1</v>
      </c>
      <c r="N6" s="56">
        <f t="shared" si="3"/>
        <v>2</v>
      </c>
      <c r="O6" s="57">
        <f t="shared" si="8"/>
        <v>0</v>
      </c>
      <c r="Q6" s="39" t="str">
        <f>CHOOSE(WEEKDAY(Q5),"일","월","화","수","목","금","토")</f>
        <v>월</v>
      </c>
      <c r="R6" s="40" t="str">
        <f>CHOOSE(WEEKDAY(R5),"일","월","화","수","목","금","토")</f>
        <v>일</v>
      </c>
      <c r="U6" s="32" t="s">
        <v>34</v>
      </c>
      <c r="V6" s="32">
        <v>3</v>
      </c>
      <c r="W6" s="32">
        <v>3</v>
      </c>
    </row>
    <row r="7" spans="1:23">
      <c r="A7" s="33"/>
      <c r="B7" s="34" t="s">
        <v>3</v>
      </c>
      <c r="C7" s="35">
        <v>1</v>
      </c>
      <c r="D7" s="36">
        <v>41340</v>
      </c>
      <c r="E7" s="37">
        <v>5</v>
      </c>
      <c r="F7" s="52">
        <f t="shared" si="4"/>
        <v>41344</v>
      </c>
      <c r="G7" s="36">
        <v>41343</v>
      </c>
      <c r="H7" s="38">
        <v>41347</v>
      </c>
      <c r="I7" s="53">
        <f t="shared" si="5"/>
        <v>5</v>
      </c>
      <c r="J7" s="54">
        <f t="shared" si="6"/>
        <v>3</v>
      </c>
      <c r="K7" s="55">
        <f t="shared" si="1"/>
        <v>2</v>
      </c>
      <c r="L7" s="56">
        <f t="shared" si="7"/>
        <v>0</v>
      </c>
      <c r="M7" s="56">
        <f t="shared" si="2"/>
        <v>3</v>
      </c>
      <c r="N7" s="56">
        <f t="shared" si="3"/>
        <v>0</v>
      </c>
      <c r="O7" s="57">
        <f t="shared" si="8"/>
        <v>0</v>
      </c>
      <c r="Q7" s="41">
        <f>Q5</f>
        <v>41302</v>
      </c>
      <c r="R7" s="42">
        <f>R5</f>
        <v>41399</v>
      </c>
      <c r="U7" s="32" t="s">
        <v>35</v>
      </c>
      <c r="V7" s="32">
        <v>4</v>
      </c>
      <c r="W7" s="32">
        <v>2</v>
      </c>
    </row>
    <row r="8" spans="1:23">
      <c r="A8" s="33"/>
      <c r="B8" s="34" t="s">
        <v>4</v>
      </c>
      <c r="C8" s="35">
        <v>0.8</v>
      </c>
      <c r="D8" s="36">
        <v>41340</v>
      </c>
      <c r="E8" s="37">
        <v>5</v>
      </c>
      <c r="F8" s="52">
        <f t="shared" si="4"/>
        <v>41344</v>
      </c>
      <c r="G8" s="36">
        <v>41343</v>
      </c>
      <c r="H8" s="38">
        <v>41346</v>
      </c>
      <c r="I8" s="53">
        <f t="shared" si="5"/>
        <v>4</v>
      </c>
      <c r="J8" s="54">
        <f t="shared" si="6"/>
        <v>3</v>
      </c>
      <c r="K8" s="55">
        <f t="shared" si="1"/>
        <v>2</v>
      </c>
      <c r="L8" s="56">
        <f t="shared" si="7"/>
        <v>0</v>
      </c>
      <c r="M8" s="56">
        <f t="shared" si="2"/>
        <v>2</v>
      </c>
      <c r="N8" s="56">
        <f t="shared" ref="N8:N14" si="9">IF(I8-E8&gt;0, I8-E8, 0)</f>
        <v>0</v>
      </c>
      <c r="O8" s="57">
        <f t="shared" si="8"/>
        <v>0</v>
      </c>
      <c r="Q8" s="81" t="s">
        <v>38</v>
      </c>
      <c r="R8" s="78" t="s">
        <v>39</v>
      </c>
      <c r="U8" s="32" t="s">
        <v>36</v>
      </c>
      <c r="V8" s="32">
        <v>5</v>
      </c>
      <c r="W8" s="32">
        <v>1</v>
      </c>
    </row>
    <row r="9" spans="1:23">
      <c r="A9" s="43"/>
      <c r="B9" s="34" t="s">
        <v>5</v>
      </c>
      <c r="C9" s="35">
        <v>1</v>
      </c>
      <c r="D9" s="36">
        <v>41340</v>
      </c>
      <c r="E9" s="37">
        <v>5</v>
      </c>
      <c r="F9" s="52">
        <f t="shared" si="4"/>
        <v>41344</v>
      </c>
      <c r="G9" s="36">
        <v>41341</v>
      </c>
      <c r="H9" s="38">
        <v>41343</v>
      </c>
      <c r="I9" s="53">
        <f t="shared" si="5"/>
        <v>3</v>
      </c>
      <c r="J9" s="54">
        <f t="shared" si="6"/>
        <v>1</v>
      </c>
      <c r="K9" s="55">
        <f t="shared" ref="K9" si="10">IF(IF(H9-F9&gt;0, F9, H9)-G9+1&gt;0, IF(H9-F9&gt;0, F9, H9)-G9+1, 0)</f>
        <v>3</v>
      </c>
      <c r="L9" s="56">
        <f t="shared" ref="L9" si="11">IF(G9-F9-1&gt;0, G9-F9-1, 0)</f>
        <v>0</v>
      </c>
      <c r="M9" s="56">
        <f t="shared" ref="M9" si="12">IF(I9-K9&lt;0, 0, I9-K9)-IF(I9-E9&lt;0, 0, I9-E9)</f>
        <v>0</v>
      </c>
      <c r="N9" s="56">
        <f t="shared" ref="N9" si="13">IF(I9-E9&gt;0, I9-E9, 0)</f>
        <v>0</v>
      </c>
      <c r="O9" s="57">
        <f t="shared" ref="O9" si="14">IF(F9-H9&gt;0, F9-H9, 0)</f>
        <v>1</v>
      </c>
      <c r="Q9" s="82"/>
      <c r="R9" s="79"/>
      <c r="U9" s="32" t="s">
        <v>37</v>
      </c>
      <c r="V9" s="32">
        <v>6</v>
      </c>
      <c r="W9" s="32">
        <v>0</v>
      </c>
    </row>
    <row r="10" spans="1:23">
      <c r="A10" s="44" t="s">
        <v>19</v>
      </c>
      <c r="B10" s="34" t="s">
        <v>6</v>
      </c>
      <c r="C10" s="35">
        <v>1</v>
      </c>
      <c r="D10" s="36">
        <v>41347</v>
      </c>
      <c r="E10" s="37">
        <v>5</v>
      </c>
      <c r="F10" s="52">
        <f t="shared" si="4"/>
        <v>41351</v>
      </c>
      <c r="G10" s="36">
        <v>41352</v>
      </c>
      <c r="H10" s="38">
        <v>41355</v>
      </c>
      <c r="I10" s="53">
        <f t="shared" si="0"/>
        <v>4</v>
      </c>
      <c r="J10" s="54">
        <f t="shared" si="6"/>
        <v>5</v>
      </c>
      <c r="K10" s="55">
        <f t="shared" si="1"/>
        <v>0</v>
      </c>
      <c r="L10" s="56">
        <f t="shared" si="7"/>
        <v>0</v>
      </c>
      <c r="M10" s="56">
        <f t="shared" si="2"/>
        <v>4</v>
      </c>
      <c r="N10" s="56">
        <f t="shared" si="9"/>
        <v>0</v>
      </c>
      <c r="O10" s="57">
        <f t="shared" si="8"/>
        <v>0</v>
      </c>
      <c r="Q10" s="82"/>
      <c r="R10" s="79"/>
    </row>
    <row r="11" spans="1:23">
      <c r="A11" s="33"/>
      <c r="B11" s="34" t="s">
        <v>7</v>
      </c>
      <c r="C11" s="35">
        <v>1</v>
      </c>
      <c r="D11" s="36">
        <v>41347</v>
      </c>
      <c r="E11" s="37">
        <v>5</v>
      </c>
      <c r="F11" s="52">
        <f t="shared" si="4"/>
        <v>41351</v>
      </c>
      <c r="G11" s="36">
        <v>41352</v>
      </c>
      <c r="H11" s="38">
        <v>41357</v>
      </c>
      <c r="I11" s="53">
        <f t="shared" si="0"/>
        <v>6</v>
      </c>
      <c r="J11" s="54">
        <f t="shared" si="6"/>
        <v>5</v>
      </c>
      <c r="K11" s="55">
        <f t="shared" si="1"/>
        <v>0</v>
      </c>
      <c r="L11" s="56">
        <f t="shared" si="7"/>
        <v>0</v>
      </c>
      <c r="M11" s="56">
        <f t="shared" si="2"/>
        <v>5</v>
      </c>
      <c r="N11" s="56">
        <f t="shared" si="9"/>
        <v>1</v>
      </c>
      <c r="O11" s="57">
        <f t="shared" si="8"/>
        <v>0</v>
      </c>
      <c r="Q11" s="82"/>
      <c r="R11" s="79"/>
    </row>
    <row r="12" spans="1:23">
      <c r="A12" s="33"/>
      <c r="B12" s="34" t="s">
        <v>8</v>
      </c>
      <c r="C12" s="35">
        <v>1</v>
      </c>
      <c r="D12" s="36">
        <v>41347</v>
      </c>
      <c r="E12" s="37">
        <v>5</v>
      </c>
      <c r="F12" s="52">
        <f t="shared" si="4"/>
        <v>41351</v>
      </c>
      <c r="G12" s="36">
        <v>41353</v>
      </c>
      <c r="H12" s="38">
        <v>41356</v>
      </c>
      <c r="I12" s="53">
        <f t="shared" si="0"/>
        <v>4</v>
      </c>
      <c r="J12" s="54">
        <f t="shared" si="6"/>
        <v>5</v>
      </c>
      <c r="K12" s="55">
        <f t="shared" si="1"/>
        <v>0</v>
      </c>
      <c r="L12" s="56">
        <f t="shared" si="7"/>
        <v>1</v>
      </c>
      <c r="M12" s="56">
        <f t="shared" si="2"/>
        <v>4</v>
      </c>
      <c r="N12" s="56">
        <f t="shared" si="9"/>
        <v>0</v>
      </c>
      <c r="O12" s="57">
        <f t="shared" si="8"/>
        <v>0</v>
      </c>
      <c r="Q12" s="83"/>
      <c r="R12" s="80"/>
    </row>
    <row r="13" spans="1:23">
      <c r="A13" s="33"/>
      <c r="B13" s="34" t="s">
        <v>9</v>
      </c>
      <c r="C13" s="35">
        <v>1</v>
      </c>
      <c r="D13" s="36">
        <v>41347</v>
      </c>
      <c r="E13" s="37">
        <v>5</v>
      </c>
      <c r="F13" s="52">
        <f t="shared" si="4"/>
        <v>41351</v>
      </c>
      <c r="G13" s="36">
        <v>41353</v>
      </c>
      <c r="H13" s="38">
        <v>41358</v>
      </c>
      <c r="I13" s="53">
        <f t="shared" si="0"/>
        <v>6</v>
      </c>
      <c r="J13" s="54">
        <f t="shared" si="6"/>
        <v>5</v>
      </c>
      <c r="K13" s="55">
        <f t="shared" si="1"/>
        <v>0</v>
      </c>
      <c r="L13" s="56">
        <f t="shared" si="7"/>
        <v>1</v>
      </c>
      <c r="M13" s="56">
        <f t="shared" si="2"/>
        <v>5</v>
      </c>
      <c r="N13" s="56">
        <f t="shared" si="9"/>
        <v>1</v>
      </c>
      <c r="O13" s="57">
        <f t="shared" si="8"/>
        <v>0</v>
      </c>
    </row>
    <row r="14" spans="1:23" ht="11.4" thickBot="1">
      <c r="A14" s="45"/>
      <c r="B14" s="46" t="s">
        <v>21</v>
      </c>
      <c r="C14" s="47">
        <v>0.95</v>
      </c>
      <c r="D14" s="48">
        <v>41347</v>
      </c>
      <c r="E14" s="49">
        <v>5</v>
      </c>
      <c r="F14" s="52">
        <f t="shared" si="4"/>
        <v>41351</v>
      </c>
      <c r="G14" s="48">
        <v>41347</v>
      </c>
      <c r="H14" s="50">
        <v>41395</v>
      </c>
      <c r="I14" s="53">
        <f t="shared" si="0"/>
        <v>49</v>
      </c>
      <c r="J14" s="54">
        <f t="shared" si="6"/>
        <v>0</v>
      </c>
      <c r="K14" s="55">
        <f t="shared" si="1"/>
        <v>5</v>
      </c>
      <c r="L14" s="56">
        <f t="shared" si="7"/>
        <v>0</v>
      </c>
      <c r="M14" s="56">
        <f t="shared" si="2"/>
        <v>0</v>
      </c>
      <c r="N14" s="56">
        <f t="shared" si="9"/>
        <v>44</v>
      </c>
      <c r="O14" s="57">
        <f t="shared" si="8"/>
        <v>0</v>
      </c>
    </row>
    <row r="15" spans="1:23" s="11" customFormat="1">
      <c r="D15" s="51"/>
    </row>
    <row r="16" spans="1:23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</sheetData>
  <sheetProtection selectLockedCells="1"/>
  <mergeCells count="2">
    <mergeCell ref="R8:R12"/>
    <mergeCell ref="Q8:Q12"/>
  </mergeCells>
  <phoneticPr fontId="2" type="noConversion"/>
  <dataValidations count="2">
    <dataValidation type="date" operator="greaterThan" allowBlank="1" showInputMessage="1" showErrorMessage="1" sqref="G3:G14">
      <formula1>D3</formula1>
    </dataValidation>
    <dataValidation type="date" operator="greaterThan" allowBlank="1" showInputMessage="1" showErrorMessage="1" sqref="H3:H14">
      <formula1>G3</formula1>
    </dataValidation>
  </dataValidations>
  <pageMargins left="0.25" right="0.25" top="0.75" bottom="0.75" header="0.3" footer="0.3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view="pageBreakPreview" zoomScale="85" zoomScaleNormal="120" zoomScaleSheetLayoutView="85" workbookViewId="0">
      <selection activeCell="L9" sqref="L9"/>
    </sheetView>
  </sheetViews>
  <sheetFormatPr defaultColWidth="4.59765625" defaultRowHeight="10.8"/>
  <cols>
    <col min="1" max="1" width="8.5" style="12" bestFit="1" customWidth="1"/>
    <col min="2" max="2" width="6.3984375" style="12" bestFit="1" customWidth="1"/>
    <col min="3" max="3" width="4.8984375" style="12" bestFit="1" customWidth="1"/>
    <col min="4" max="5" width="10.59765625" style="12" customWidth="1"/>
    <col min="6" max="7" width="8.69921875" style="12" bestFit="1" customWidth="1"/>
    <col min="8" max="8" width="4.19921875" style="12" bestFit="1" customWidth="1"/>
    <col min="9" max="10" width="7" style="12" bestFit="1" customWidth="1"/>
    <col min="11" max="11" width="4.09765625" style="12" bestFit="1" customWidth="1"/>
    <col min="12" max="14" width="7" style="12" bestFit="1" customWidth="1"/>
    <col min="15" max="15" width="4.59765625" style="11"/>
    <col min="16" max="17" width="10.3984375" style="11" customWidth="1"/>
    <col min="18" max="30" width="4.59765625" style="11"/>
    <col min="31" max="16384" width="4.59765625" style="12"/>
  </cols>
  <sheetData>
    <row r="1" spans="1:22">
      <c r="A1" s="60" t="s">
        <v>23</v>
      </c>
      <c r="B1" s="61"/>
      <c r="C1" s="62"/>
      <c r="D1" s="63" t="s">
        <v>25</v>
      </c>
      <c r="E1" s="64"/>
      <c r="F1" s="65"/>
      <c r="G1" s="58"/>
      <c r="H1" s="58"/>
      <c r="I1" s="58"/>
      <c r="J1" s="58"/>
      <c r="K1" s="58"/>
      <c r="L1" s="58"/>
      <c r="M1" s="58"/>
      <c r="N1" s="58"/>
    </row>
    <row r="2" spans="1:22" ht="11.4" thickBot="1">
      <c r="A2" s="66" t="s">
        <v>17</v>
      </c>
      <c r="B2" s="14" t="s">
        <v>10</v>
      </c>
      <c r="C2" s="15" t="s">
        <v>22</v>
      </c>
      <c r="D2" s="16" t="s">
        <v>27</v>
      </c>
      <c r="E2" s="14" t="s">
        <v>29</v>
      </c>
      <c r="F2" s="67" t="s">
        <v>28</v>
      </c>
      <c r="G2" s="59"/>
      <c r="H2" s="11"/>
      <c r="I2" s="58"/>
      <c r="J2" s="58"/>
      <c r="K2" s="58"/>
      <c r="L2" s="58"/>
      <c r="M2" s="58"/>
      <c r="N2" s="58"/>
      <c r="P2" s="21" t="s">
        <v>30</v>
      </c>
      <c r="Q2" s="22" t="s">
        <v>30</v>
      </c>
    </row>
    <row r="3" spans="1:22" ht="11.4" thickBot="1">
      <c r="A3" s="68" t="s">
        <v>53</v>
      </c>
      <c r="B3" s="24" t="s">
        <v>52</v>
      </c>
      <c r="C3" s="25">
        <v>1</v>
      </c>
      <c r="D3" s="28">
        <v>43755</v>
      </c>
      <c r="E3" s="73">
        <f>D3+F3</f>
        <v>43756</v>
      </c>
      <c r="F3" s="76">
        <v>1</v>
      </c>
      <c r="G3" s="59"/>
      <c r="H3" s="11"/>
      <c r="I3" s="58"/>
      <c r="J3" s="58"/>
      <c r="K3" s="58"/>
      <c r="L3" s="58"/>
      <c r="M3" s="58"/>
      <c r="N3" s="58"/>
      <c r="P3" s="30">
        <f>MIN(D3:E16)</f>
        <v>43755</v>
      </c>
      <c r="Q3" s="31">
        <f>MAX(D3:E16)</f>
        <v>43774</v>
      </c>
      <c r="T3" s="32" t="s">
        <v>31</v>
      </c>
      <c r="U3" s="32">
        <v>0</v>
      </c>
      <c r="V3" s="32">
        <v>6</v>
      </c>
    </row>
    <row r="4" spans="1:22" ht="11.4" thickBot="1">
      <c r="A4" s="68"/>
      <c r="B4" s="24" t="s">
        <v>51</v>
      </c>
      <c r="C4" s="25">
        <v>1</v>
      </c>
      <c r="D4" s="28">
        <v>43755</v>
      </c>
      <c r="E4" s="73">
        <f>D4+F4</f>
        <v>43756</v>
      </c>
      <c r="F4" s="76">
        <v>1</v>
      </c>
      <c r="G4" s="59"/>
      <c r="H4" s="11"/>
      <c r="I4" s="58"/>
      <c r="J4" s="58"/>
      <c r="K4" s="58"/>
      <c r="L4" s="58"/>
      <c r="M4" s="58"/>
      <c r="N4" s="58"/>
      <c r="P4" s="39" t="str">
        <f>CHOOSE(WEEKDAY(P3),"일","월","화","수","목","금","토")</f>
        <v>목</v>
      </c>
      <c r="Q4" s="40" t="str">
        <f>CHOOSE(WEEKDAY(Q3),"일","월","화","수","목","금","토")</f>
        <v>화</v>
      </c>
      <c r="T4" s="32" t="s">
        <v>32</v>
      </c>
      <c r="U4" s="32">
        <v>1</v>
      </c>
      <c r="V4" s="32">
        <v>5</v>
      </c>
    </row>
    <row r="5" spans="1:22" ht="11.4" thickBot="1">
      <c r="A5" s="68" t="s">
        <v>55</v>
      </c>
      <c r="B5" s="24" t="s">
        <v>40</v>
      </c>
      <c r="C5" s="25">
        <v>1</v>
      </c>
      <c r="D5" s="28">
        <v>43756</v>
      </c>
      <c r="E5" s="73">
        <f>D5+F5</f>
        <v>43759</v>
      </c>
      <c r="F5" s="76">
        <v>3</v>
      </c>
      <c r="G5" s="59"/>
      <c r="H5" s="11"/>
      <c r="I5" s="58"/>
      <c r="J5" s="58"/>
      <c r="K5" s="58"/>
      <c r="L5" s="58"/>
      <c r="M5" s="58"/>
      <c r="N5" s="58"/>
      <c r="P5" s="30">
        <f>P3-VLOOKUP(P4,T3:U9,2,FALSE)</f>
        <v>43752</v>
      </c>
      <c r="Q5" s="31">
        <f>Q3+VLOOKUP(Q4,T3:V9,3,FALSE)</f>
        <v>43779</v>
      </c>
      <c r="T5" s="32" t="s">
        <v>33</v>
      </c>
      <c r="U5" s="32">
        <v>2</v>
      </c>
      <c r="V5" s="32">
        <v>4</v>
      </c>
    </row>
    <row r="6" spans="1:22" ht="11.4" thickBot="1">
      <c r="A6" s="69"/>
      <c r="B6" s="34" t="s">
        <v>41</v>
      </c>
      <c r="C6" s="35">
        <v>1</v>
      </c>
      <c r="D6" s="28">
        <v>43756</v>
      </c>
      <c r="E6" s="74">
        <f t="shared" ref="E6:E16" si="0">D6+F6</f>
        <v>43763</v>
      </c>
      <c r="F6" s="76">
        <v>7</v>
      </c>
      <c r="G6" s="59"/>
      <c r="H6" s="11"/>
      <c r="I6" s="58"/>
      <c r="J6" s="58"/>
      <c r="K6" s="58"/>
      <c r="L6" s="58"/>
      <c r="M6" s="58"/>
      <c r="N6" s="58"/>
      <c r="P6" s="39" t="str">
        <f>CHOOSE(WEEKDAY(P5),"일","월","화","수","목","금","토")</f>
        <v>월</v>
      </c>
      <c r="Q6" s="40" t="str">
        <f>CHOOSE(WEEKDAY(Q5),"일","월","화","수","목","금","토")</f>
        <v>일</v>
      </c>
      <c r="T6" s="32" t="s">
        <v>34</v>
      </c>
      <c r="U6" s="32">
        <v>3</v>
      </c>
      <c r="V6" s="32">
        <v>3</v>
      </c>
    </row>
    <row r="7" spans="1:22" ht="11.4" thickBot="1">
      <c r="A7" s="69"/>
      <c r="B7" s="34" t="s">
        <v>42</v>
      </c>
      <c r="C7" s="35">
        <v>1</v>
      </c>
      <c r="D7" s="28">
        <v>43756</v>
      </c>
      <c r="E7" s="74">
        <f t="shared" si="0"/>
        <v>43763</v>
      </c>
      <c r="F7" s="76">
        <v>7</v>
      </c>
      <c r="G7" s="59"/>
      <c r="H7" s="11"/>
      <c r="I7" s="58"/>
      <c r="J7" s="58"/>
      <c r="K7" s="58"/>
      <c r="L7" s="58"/>
      <c r="M7" s="58"/>
      <c r="N7" s="58"/>
      <c r="P7" s="41">
        <f>P5</f>
        <v>43752</v>
      </c>
      <c r="Q7" s="42">
        <f>Q5</f>
        <v>43779</v>
      </c>
      <c r="T7" s="32" t="s">
        <v>35</v>
      </c>
      <c r="U7" s="32">
        <v>4</v>
      </c>
      <c r="V7" s="32">
        <v>2</v>
      </c>
    </row>
    <row r="8" spans="1:22">
      <c r="A8" s="69"/>
      <c r="B8" s="34" t="s">
        <v>43</v>
      </c>
      <c r="C8" s="35">
        <v>1</v>
      </c>
      <c r="D8" s="28">
        <v>43756</v>
      </c>
      <c r="E8" s="74">
        <f t="shared" si="0"/>
        <v>43762</v>
      </c>
      <c r="F8" s="76">
        <v>6</v>
      </c>
      <c r="G8" s="59"/>
      <c r="H8" s="11"/>
      <c r="I8" s="58"/>
      <c r="J8" s="58"/>
      <c r="K8" s="58"/>
      <c r="L8" s="58"/>
      <c r="M8" s="58"/>
      <c r="N8" s="58"/>
      <c r="P8" s="81" t="s">
        <v>38</v>
      </c>
      <c r="Q8" s="78" t="s">
        <v>39</v>
      </c>
      <c r="T8" s="32" t="s">
        <v>36</v>
      </c>
      <c r="U8" s="32">
        <v>5</v>
      </c>
      <c r="V8" s="32">
        <v>1</v>
      </c>
    </row>
    <row r="9" spans="1:22">
      <c r="A9" s="69"/>
      <c r="B9" s="34" t="s">
        <v>44</v>
      </c>
      <c r="C9" s="35">
        <v>1</v>
      </c>
      <c r="D9" s="36">
        <v>43763</v>
      </c>
      <c r="E9" s="74">
        <f t="shared" si="0"/>
        <v>43765</v>
      </c>
      <c r="F9" s="76">
        <v>2</v>
      </c>
      <c r="G9" s="59"/>
      <c r="H9" s="11"/>
      <c r="I9" s="58"/>
      <c r="J9" s="58"/>
      <c r="K9" s="58"/>
      <c r="L9" s="58"/>
      <c r="M9" s="58"/>
      <c r="N9" s="58"/>
      <c r="P9" s="82"/>
      <c r="Q9" s="79"/>
      <c r="T9" s="32" t="s">
        <v>37</v>
      </c>
      <c r="U9" s="32">
        <v>6</v>
      </c>
      <c r="V9" s="32">
        <v>0</v>
      </c>
    </row>
    <row r="10" spans="1:22">
      <c r="A10" s="69"/>
      <c r="B10" s="34" t="s">
        <v>45</v>
      </c>
      <c r="C10" s="35">
        <v>1</v>
      </c>
      <c r="D10" s="36">
        <v>43765</v>
      </c>
      <c r="E10" s="74">
        <f t="shared" si="0"/>
        <v>43766</v>
      </c>
      <c r="F10" s="76">
        <v>1</v>
      </c>
      <c r="G10" s="59"/>
      <c r="H10" s="11"/>
      <c r="I10" s="58"/>
      <c r="J10" s="58"/>
      <c r="K10" s="58"/>
      <c r="L10" s="58"/>
      <c r="M10" s="58"/>
      <c r="N10" s="58"/>
      <c r="P10" s="82"/>
      <c r="Q10" s="79"/>
    </row>
    <row r="11" spans="1:22">
      <c r="A11" s="71" t="s">
        <v>54</v>
      </c>
      <c r="B11" s="34" t="s">
        <v>46</v>
      </c>
      <c r="C11" s="35">
        <v>1</v>
      </c>
      <c r="D11" s="36">
        <v>43766</v>
      </c>
      <c r="E11" s="74">
        <f t="shared" si="0"/>
        <v>43770</v>
      </c>
      <c r="F11" s="76">
        <v>4</v>
      </c>
      <c r="G11" s="59"/>
      <c r="H11" s="11"/>
      <c r="I11" s="58"/>
      <c r="J11" s="58"/>
      <c r="K11" s="58"/>
      <c r="L11" s="58"/>
      <c r="M11" s="58"/>
      <c r="N11" s="58"/>
      <c r="P11" s="82"/>
      <c r="Q11" s="79"/>
    </row>
    <row r="12" spans="1:22">
      <c r="A12" s="69"/>
      <c r="B12" s="34" t="s">
        <v>47</v>
      </c>
      <c r="C12" s="35">
        <v>1</v>
      </c>
      <c r="D12" s="36">
        <v>43766</v>
      </c>
      <c r="E12" s="74">
        <f t="shared" si="0"/>
        <v>43771</v>
      </c>
      <c r="F12" s="76">
        <v>5</v>
      </c>
      <c r="G12" s="59"/>
      <c r="H12" s="11"/>
      <c r="I12" s="58"/>
      <c r="J12" s="58"/>
      <c r="K12" s="58"/>
      <c r="L12" s="58"/>
      <c r="M12" s="58"/>
      <c r="N12" s="58"/>
      <c r="P12" s="83"/>
      <c r="Q12" s="80"/>
    </row>
    <row r="13" spans="1:22">
      <c r="A13" s="69"/>
      <c r="B13" s="34" t="s">
        <v>48</v>
      </c>
      <c r="C13" s="35">
        <v>1</v>
      </c>
      <c r="D13" s="36">
        <v>43766</v>
      </c>
      <c r="E13" s="74">
        <f t="shared" si="0"/>
        <v>43770</v>
      </c>
      <c r="F13" s="76">
        <v>4</v>
      </c>
      <c r="G13" s="59"/>
      <c r="H13" s="11"/>
      <c r="I13" s="58"/>
      <c r="J13" s="58"/>
      <c r="K13" s="58"/>
      <c r="L13" s="58"/>
      <c r="M13" s="58"/>
      <c r="N13" s="58"/>
    </row>
    <row r="14" spans="1:22">
      <c r="A14" s="69"/>
      <c r="B14" s="34" t="s">
        <v>49</v>
      </c>
      <c r="C14" s="35">
        <v>1</v>
      </c>
      <c r="D14" s="36">
        <v>43766</v>
      </c>
      <c r="E14" s="74">
        <f t="shared" si="0"/>
        <v>43772</v>
      </c>
      <c r="F14" s="76">
        <v>6</v>
      </c>
      <c r="G14" s="59"/>
      <c r="H14" s="11"/>
      <c r="I14" s="58"/>
      <c r="J14" s="58"/>
      <c r="K14" s="58"/>
      <c r="L14" s="58"/>
      <c r="M14" s="58"/>
      <c r="N14" s="58"/>
    </row>
    <row r="15" spans="1:22" s="11" customFormat="1" ht="11.4" thickBot="1">
      <c r="A15" s="69"/>
      <c r="B15" s="46" t="s">
        <v>50</v>
      </c>
      <c r="C15" s="47">
        <v>1</v>
      </c>
      <c r="D15" s="36">
        <v>43772</v>
      </c>
      <c r="E15" s="75">
        <f t="shared" ref="E15" si="1">D15+F15</f>
        <v>43774</v>
      </c>
      <c r="F15" s="77">
        <v>2</v>
      </c>
    </row>
    <row r="16" spans="1:22" s="11" customFormat="1" ht="11.4" thickBot="1">
      <c r="A16" s="69"/>
      <c r="B16" s="46" t="s">
        <v>56</v>
      </c>
      <c r="C16" s="47">
        <v>1</v>
      </c>
      <c r="D16" s="36">
        <v>43773</v>
      </c>
      <c r="E16" s="75">
        <f t="shared" si="0"/>
        <v>43774</v>
      </c>
      <c r="F16" s="77">
        <v>1</v>
      </c>
    </row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pans="1:6" s="11" customFormat="1"/>
    <row r="50" spans="1:6" s="11" customFormat="1"/>
    <row r="51" spans="1:6" s="11" customFormat="1"/>
    <row r="52" spans="1:6" s="11" customFormat="1">
      <c r="A52" s="12"/>
      <c r="B52" s="12"/>
      <c r="C52" s="12"/>
      <c r="D52" s="12"/>
      <c r="E52" s="12"/>
      <c r="F52" s="12"/>
    </row>
    <row r="53" spans="1:6" s="11" customFormat="1">
      <c r="A53" s="12"/>
      <c r="B53" s="12"/>
      <c r="C53" s="12"/>
      <c r="D53" s="12"/>
      <c r="E53" s="12"/>
      <c r="F53" s="12"/>
    </row>
    <row r="54" spans="1:6" s="11" customFormat="1">
      <c r="A54" s="12"/>
      <c r="B54" s="12"/>
      <c r="C54" s="12"/>
      <c r="D54" s="12"/>
      <c r="E54" s="12"/>
      <c r="F54" s="12"/>
    </row>
    <row r="55" spans="1:6" s="11" customFormat="1">
      <c r="A55" s="12"/>
      <c r="B55" s="12"/>
      <c r="C55" s="12"/>
      <c r="D55" s="12"/>
      <c r="E55" s="12"/>
      <c r="F55" s="12"/>
    </row>
  </sheetData>
  <sheetProtection selectLockedCells="1"/>
  <mergeCells count="2">
    <mergeCell ref="P8:P12"/>
    <mergeCell ref="Q8:Q12"/>
  </mergeCells>
  <phoneticPr fontId="2" type="noConversion"/>
  <dataValidations count="2">
    <dataValidation type="date" allowBlank="1" showInputMessage="1" showErrorMessage="1" sqref="D3:D16">
      <formula1>1</formula1>
      <formula2>219148</formula2>
    </dataValidation>
    <dataValidation type="date" operator="greaterThan" allowBlank="1" showInputMessage="1" showErrorMessage="1" sqref="E3:E16">
      <formula1>D3</formula1>
    </dataValidation>
  </dataValidations>
  <pageMargins left="0.25" right="0.25" top="0.75" bottom="0.75" header="0.3" footer="0.3"/>
  <pageSetup paperSize="9" scale="9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view="pageBreakPreview" zoomScaleNormal="120" zoomScaleSheetLayoutView="100" workbookViewId="0">
      <selection activeCell="V15" sqref="V15"/>
    </sheetView>
  </sheetViews>
  <sheetFormatPr defaultColWidth="4.59765625" defaultRowHeight="10.8"/>
  <cols>
    <col min="1" max="1" width="8.5" style="12" bestFit="1" customWidth="1"/>
    <col min="2" max="2" width="6.3984375" style="12" bestFit="1" customWidth="1"/>
    <col min="3" max="3" width="4.8984375" style="12" bestFit="1" customWidth="1"/>
    <col min="4" max="5" width="10.59765625" style="12" customWidth="1"/>
    <col min="6" max="7" width="8.69921875" style="12" bestFit="1" customWidth="1"/>
    <col min="8" max="8" width="4.19921875" style="12" bestFit="1" customWidth="1"/>
    <col min="9" max="10" width="7" style="12" bestFit="1" customWidth="1"/>
    <col min="11" max="11" width="4.09765625" style="12" bestFit="1" customWidth="1"/>
    <col min="12" max="14" width="7" style="12" bestFit="1" customWidth="1"/>
    <col min="15" max="15" width="4.59765625" style="11"/>
    <col min="16" max="17" width="10.3984375" style="11" customWidth="1"/>
    <col min="18" max="27" width="4.59765625" style="11"/>
    <col min="28" max="16384" width="4.59765625" style="12"/>
  </cols>
  <sheetData>
    <row r="1" spans="1:17">
      <c r="A1" s="60" t="s">
        <v>23</v>
      </c>
      <c r="B1" s="61"/>
      <c r="C1" s="62"/>
      <c r="D1" s="63" t="s">
        <v>25</v>
      </c>
      <c r="E1" s="64"/>
      <c r="F1" s="65"/>
      <c r="G1" s="58"/>
      <c r="H1" s="58"/>
      <c r="I1" s="58"/>
      <c r="J1" s="58"/>
      <c r="K1" s="58"/>
      <c r="L1" s="58"/>
      <c r="M1" s="58"/>
      <c r="N1" s="58"/>
    </row>
    <row r="2" spans="1:17" ht="11.4" thickBot="1">
      <c r="A2" s="66" t="s">
        <v>17</v>
      </c>
      <c r="B2" s="14" t="s">
        <v>10</v>
      </c>
      <c r="C2" s="15" t="s">
        <v>22</v>
      </c>
      <c r="D2" s="16" t="s">
        <v>27</v>
      </c>
      <c r="E2" s="14" t="s">
        <v>29</v>
      </c>
      <c r="F2" s="67" t="s">
        <v>28</v>
      </c>
      <c r="G2" s="59"/>
      <c r="H2" s="11"/>
      <c r="I2" s="58"/>
      <c r="J2" s="58"/>
      <c r="K2" s="58"/>
      <c r="L2" s="58"/>
      <c r="M2" s="58"/>
      <c r="N2" s="58"/>
      <c r="P2" s="21" t="s">
        <v>30</v>
      </c>
      <c r="Q2" s="22" t="s">
        <v>30</v>
      </c>
    </row>
    <row r="3" spans="1:17">
      <c r="A3" s="68" t="s">
        <v>18</v>
      </c>
      <c r="B3" s="24" t="s">
        <v>11</v>
      </c>
      <c r="C3" s="25">
        <v>1</v>
      </c>
      <c r="D3" s="28">
        <v>41334</v>
      </c>
      <c r="E3" s="73">
        <f>D3+F3</f>
        <v>41364</v>
      </c>
      <c r="F3" s="76">
        <v>30</v>
      </c>
      <c r="G3" s="59"/>
      <c r="H3" s="11"/>
      <c r="I3" s="58"/>
      <c r="J3" s="58"/>
      <c r="K3" s="58"/>
      <c r="L3" s="58"/>
      <c r="M3" s="58"/>
      <c r="N3" s="58"/>
      <c r="P3" s="30">
        <f>MIN(D3:E14)</f>
        <v>38022</v>
      </c>
      <c r="Q3" s="31">
        <f>MAX(D3:E14)</f>
        <v>41674</v>
      </c>
    </row>
    <row r="4" spans="1:17">
      <c r="A4" s="69"/>
      <c r="B4" s="34" t="s">
        <v>0</v>
      </c>
      <c r="C4" s="35">
        <v>1</v>
      </c>
      <c r="D4" s="36">
        <v>41365</v>
      </c>
      <c r="E4" s="74">
        <f t="shared" ref="E4:E14" si="0">D4+F4</f>
        <v>41410</v>
      </c>
      <c r="F4" s="76">
        <v>45</v>
      </c>
      <c r="G4" s="59"/>
      <c r="H4" s="11"/>
      <c r="I4" s="58"/>
      <c r="J4" s="58"/>
      <c r="K4" s="58"/>
      <c r="L4" s="58"/>
      <c r="M4" s="58"/>
      <c r="N4" s="58"/>
      <c r="P4" s="30">
        <f>DATE(YEAR(P3),MONTH(P3),1)</f>
        <v>38018</v>
      </c>
      <c r="Q4" s="31">
        <f>DATE(YEAR(Q3),MONTH(Q3)+1,1)-1</f>
        <v>41698</v>
      </c>
    </row>
    <row r="5" spans="1:17">
      <c r="A5" s="69"/>
      <c r="B5" s="34" t="s">
        <v>1</v>
      </c>
      <c r="C5" s="35">
        <v>1</v>
      </c>
      <c r="D5" s="36">
        <v>41411</v>
      </c>
      <c r="E5" s="74">
        <f t="shared" si="0"/>
        <v>41456</v>
      </c>
      <c r="F5" s="76">
        <v>45</v>
      </c>
      <c r="G5" s="59"/>
      <c r="H5" s="11"/>
      <c r="I5" s="58"/>
      <c r="J5" s="58"/>
      <c r="K5" s="58"/>
      <c r="L5" s="58"/>
      <c r="M5" s="58"/>
      <c r="N5" s="58"/>
      <c r="P5" s="41">
        <f>P4</f>
        <v>38018</v>
      </c>
      <c r="Q5" s="42">
        <f>Q4</f>
        <v>41698</v>
      </c>
    </row>
    <row r="6" spans="1:17">
      <c r="A6" s="69"/>
      <c r="B6" s="34" t="s">
        <v>2</v>
      </c>
      <c r="C6" s="35">
        <v>0.95</v>
      </c>
      <c r="D6" s="36">
        <v>41457</v>
      </c>
      <c r="E6" s="74">
        <f t="shared" si="0"/>
        <v>41492</v>
      </c>
      <c r="F6" s="76">
        <v>35</v>
      </c>
      <c r="G6" s="59"/>
      <c r="H6" s="11"/>
      <c r="I6" s="58"/>
      <c r="J6" s="58"/>
      <c r="K6" s="58"/>
      <c r="L6" s="58"/>
      <c r="M6" s="58"/>
      <c r="N6" s="58"/>
      <c r="P6" s="81" t="s">
        <v>38</v>
      </c>
      <c r="Q6" s="78" t="s">
        <v>39</v>
      </c>
    </row>
    <row r="7" spans="1:17">
      <c r="A7" s="69"/>
      <c r="B7" s="34" t="s">
        <v>3</v>
      </c>
      <c r="C7" s="35">
        <v>1</v>
      </c>
      <c r="D7" s="36">
        <v>41493</v>
      </c>
      <c r="E7" s="74">
        <f t="shared" si="0"/>
        <v>41538</v>
      </c>
      <c r="F7" s="76">
        <v>45</v>
      </c>
      <c r="G7" s="59"/>
      <c r="H7" s="11"/>
      <c r="I7" s="58"/>
      <c r="J7" s="58"/>
      <c r="K7" s="58"/>
      <c r="L7" s="58"/>
      <c r="M7" s="58"/>
      <c r="N7" s="58"/>
      <c r="P7" s="82"/>
      <c r="Q7" s="79"/>
    </row>
    <row r="8" spans="1:17">
      <c r="A8" s="69"/>
      <c r="B8" s="34" t="s">
        <v>4</v>
      </c>
      <c r="C8" s="35">
        <v>0.8</v>
      </c>
      <c r="D8" s="36">
        <v>41539</v>
      </c>
      <c r="E8" s="74">
        <f t="shared" si="0"/>
        <v>41560</v>
      </c>
      <c r="F8" s="76">
        <v>21</v>
      </c>
      <c r="G8" s="59"/>
      <c r="H8" s="11"/>
      <c r="I8" s="58"/>
      <c r="J8" s="58"/>
      <c r="K8" s="58"/>
      <c r="L8" s="58"/>
      <c r="M8" s="58"/>
      <c r="N8" s="58"/>
      <c r="P8" s="82"/>
      <c r="Q8" s="79"/>
    </row>
    <row r="9" spans="1:17">
      <c r="A9" s="70"/>
      <c r="B9" s="34" t="s">
        <v>5</v>
      </c>
      <c r="C9" s="35">
        <v>1</v>
      </c>
      <c r="D9" s="36">
        <v>41561</v>
      </c>
      <c r="E9" s="74">
        <f t="shared" si="0"/>
        <v>41621</v>
      </c>
      <c r="F9" s="76">
        <v>60</v>
      </c>
      <c r="G9" s="59"/>
      <c r="H9" s="11"/>
      <c r="I9" s="58"/>
      <c r="J9" s="58"/>
      <c r="K9" s="58"/>
      <c r="L9" s="58"/>
      <c r="M9" s="58"/>
      <c r="N9" s="58"/>
      <c r="P9" s="82"/>
      <c r="Q9" s="79"/>
    </row>
    <row r="10" spans="1:17">
      <c r="A10" s="71" t="s">
        <v>19</v>
      </c>
      <c r="B10" s="34" t="s">
        <v>6</v>
      </c>
      <c r="C10" s="35">
        <v>1</v>
      </c>
      <c r="D10" s="36">
        <v>41622</v>
      </c>
      <c r="E10" s="74">
        <f t="shared" si="0"/>
        <v>41674</v>
      </c>
      <c r="F10" s="76">
        <v>52</v>
      </c>
      <c r="G10" s="59"/>
      <c r="H10" s="11"/>
      <c r="I10" s="58"/>
      <c r="J10" s="58"/>
      <c r="K10" s="58"/>
      <c r="L10" s="58"/>
      <c r="M10" s="58"/>
      <c r="N10" s="58"/>
      <c r="P10" s="83"/>
      <c r="Q10" s="80"/>
    </row>
    <row r="11" spans="1:17">
      <c r="A11" s="69"/>
      <c r="B11" s="34" t="s">
        <v>7</v>
      </c>
      <c r="C11" s="35">
        <v>1</v>
      </c>
      <c r="D11" s="36">
        <v>38022</v>
      </c>
      <c r="E11" s="74">
        <f t="shared" si="0"/>
        <v>38062</v>
      </c>
      <c r="F11" s="76">
        <v>40</v>
      </c>
      <c r="G11" s="59"/>
      <c r="H11" s="11"/>
      <c r="I11" s="58"/>
      <c r="J11" s="58"/>
      <c r="K11" s="58"/>
      <c r="L11" s="58"/>
      <c r="M11" s="58"/>
      <c r="N11" s="58"/>
    </row>
    <row r="12" spans="1:17">
      <c r="A12" s="69"/>
      <c r="B12" s="34" t="s">
        <v>8</v>
      </c>
      <c r="C12" s="35">
        <v>1</v>
      </c>
      <c r="D12" s="36">
        <v>38063</v>
      </c>
      <c r="E12" s="74">
        <f t="shared" si="0"/>
        <v>38083</v>
      </c>
      <c r="F12" s="76">
        <v>20</v>
      </c>
      <c r="G12" s="59"/>
      <c r="H12" s="11"/>
      <c r="I12" s="58"/>
      <c r="J12" s="58"/>
      <c r="K12" s="58"/>
      <c r="L12" s="58"/>
      <c r="M12" s="58"/>
      <c r="N12" s="58"/>
    </row>
    <row r="13" spans="1:17">
      <c r="A13" s="69"/>
      <c r="B13" s="34" t="s">
        <v>9</v>
      </c>
      <c r="C13" s="35">
        <v>1</v>
      </c>
      <c r="D13" s="36">
        <v>38083</v>
      </c>
      <c r="E13" s="74">
        <f t="shared" si="0"/>
        <v>38108</v>
      </c>
      <c r="F13" s="76">
        <v>25</v>
      </c>
      <c r="G13" s="59"/>
      <c r="H13" s="11"/>
      <c r="I13" s="58"/>
      <c r="J13" s="58"/>
      <c r="K13" s="58"/>
      <c r="L13" s="58"/>
      <c r="M13" s="58"/>
      <c r="N13" s="58"/>
    </row>
    <row r="14" spans="1:17" ht="11.4" thickBot="1">
      <c r="A14" s="72"/>
      <c r="B14" s="46" t="s">
        <v>21</v>
      </c>
      <c r="C14" s="47">
        <v>0.95</v>
      </c>
      <c r="D14" s="48">
        <v>38109</v>
      </c>
      <c r="E14" s="75">
        <f t="shared" si="0"/>
        <v>38139</v>
      </c>
      <c r="F14" s="77">
        <v>30</v>
      </c>
      <c r="G14" s="59"/>
      <c r="H14" s="11"/>
      <c r="I14" s="58"/>
      <c r="J14" s="58"/>
      <c r="K14" s="58"/>
      <c r="L14" s="58"/>
      <c r="M14" s="58"/>
      <c r="N14" s="58"/>
    </row>
    <row r="15" spans="1:17" s="11" customFormat="1">
      <c r="D15" s="51"/>
    </row>
    <row r="16" spans="1:17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</sheetData>
  <sheetProtection selectLockedCells="1"/>
  <mergeCells count="2">
    <mergeCell ref="P6:P10"/>
    <mergeCell ref="Q6:Q10"/>
  </mergeCells>
  <phoneticPr fontId="2" type="noConversion"/>
  <dataValidations count="2">
    <dataValidation type="date" allowBlank="1" showInputMessage="1" showErrorMessage="1" sqref="D3:D14">
      <formula1>1</formula1>
      <formula2>219148</formula2>
    </dataValidation>
    <dataValidation type="date" operator="greaterThan" allowBlank="1" showInputMessage="1" showErrorMessage="1" sqref="E3:E14">
      <formula1>D3</formula1>
    </dataValidation>
  </dataValidations>
  <pageMargins left="0.25" right="0.25" top="0.75" bottom="0.75" header="0.3" footer="0.3"/>
  <pageSetup paperSize="9" scale="9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Scheduler</vt:lpstr>
      <vt:lpstr>Weekly</vt:lpstr>
      <vt:lpstr>Monthly</vt:lpstr>
      <vt:lpstr>Monthly!Print_Area</vt:lpstr>
      <vt:lpstr>Scheduler!Print_Area</vt:lpstr>
      <vt:lpstr>Weekly!Print_Area</vt:lpstr>
    </vt:vector>
  </TitlesOfParts>
  <Company>인포뱅크(주)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김기욱(kwkim)</dc:creator>
  <cp:lastModifiedBy>안동현</cp:lastModifiedBy>
  <dcterms:created xsi:type="dcterms:W3CDTF">2011-02-14T08:48:37Z</dcterms:created>
  <dcterms:modified xsi:type="dcterms:W3CDTF">2019-11-05T08:39:14Z</dcterms:modified>
</cp:coreProperties>
</file>