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pilotusi-my.sharepoint.com/personal/juwimana_eagles_usi_edu/Documents/"/>
    </mc:Choice>
  </mc:AlternateContent>
  <xr:revisionPtr revIDLastSave="1497" documentId="8_{423FF402-F3EC-4BD1-811A-1C48F2D1F0CC}" xr6:coauthVersionLast="45" xr6:coauthVersionMax="45" xr10:uidLastSave="{25BD25B8-5258-423B-96E5-824A54EF69DB}"/>
  <bookViews>
    <workbookView xWindow="-110" yWindow="-110" windowWidth="19420" windowHeight="12420" xr2:uid="{4B1C6494-271A-4DBA-8FCB-5AD27A9B121F}"/>
  </bookViews>
  <sheets>
    <sheet name="Portfolio" sheetId="1" r:id="rId1"/>
    <sheet name="Asset Allocation" sheetId="2" r:id="rId2"/>
  </sheets>
  <definedNames>
    <definedName name="Categories">Table3[Categories]</definedName>
    <definedName name="Sector">Table2[Sector]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1" l="1" a="1"/>
  <c r="L10" i="1" s="1"/>
  <c r="F4" i="1" l="1" a="1"/>
  <c r="F4" i="1" s="1"/>
  <c r="F5" i="1" a="1"/>
  <c r="F5" i="1" s="1"/>
  <c r="B32" i="1" a="1"/>
  <c r="B32" i="1" s="1"/>
  <c r="C32" i="1" a="1"/>
  <c r="C32" i="1" s="1"/>
  <c r="F32" i="1" a="1"/>
  <c r="F32" i="1" s="1"/>
  <c r="G32" i="1" a="1"/>
  <c r="G32" i="1" s="1"/>
  <c r="H32" i="1" a="1"/>
  <c r="H32" i="1" s="1"/>
  <c r="I32" i="1" a="1"/>
  <c r="I32" i="1" s="1"/>
  <c r="K32" i="1" a="1"/>
  <c r="K32" i="1" s="1"/>
  <c r="O32" i="1" s="1"/>
  <c r="P32" i="1" s="1"/>
  <c r="L32" i="1" a="1"/>
  <c r="L32" i="1" s="1"/>
  <c r="M32" i="1" a="1"/>
  <c r="M32" i="1" s="1"/>
  <c r="R32" i="1" a="1"/>
  <c r="R32" i="1" s="1"/>
  <c r="S32" i="1" a="1"/>
  <c r="S32" i="1" s="1"/>
  <c r="B15" i="1" a="1"/>
  <c r="B15" i="1" s="1"/>
  <c r="C15" i="1" a="1"/>
  <c r="C15" i="1" s="1"/>
  <c r="F15" i="1" a="1"/>
  <c r="F15" i="1" s="1"/>
  <c r="G15" i="1" a="1"/>
  <c r="G15" i="1" s="1"/>
  <c r="H15" i="1" a="1"/>
  <c r="H15" i="1" s="1"/>
  <c r="I15" i="1" a="1"/>
  <c r="I15" i="1" s="1"/>
  <c r="K15" i="1" a="1"/>
  <c r="K15" i="1" s="1"/>
  <c r="O15" i="1" s="1"/>
  <c r="P15" i="1" s="1"/>
  <c r="L15" i="1" a="1"/>
  <c r="L15" i="1" s="1"/>
  <c r="M15" i="1" a="1"/>
  <c r="M15" i="1" s="1"/>
  <c r="R15" i="1" a="1"/>
  <c r="R15" i="1" s="1"/>
  <c r="S15" i="1" a="1"/>
  <c r="S15" i="1" s="1"/>
  <c r="B95" i="1" a="1"/>
  <c r="B95" i="1" s="1"/>
  <c r="C95" i="1" a="1"/>
  <c r="C95" i="1" s="1"/>
  <c r="F95" i="1" a="1"/>
  <c r="F95" i="1" s="1"/>
  <c r="G95" i="1" a="1"/>
  <c r="G95" i="1" s="1"/>
  <c r="H95" i="1" a="1"/>
  <c r="H95" i="1" s="1"/>
  <c r="I95" i="1" a="1"/>
  <c r="I95" i="1" s="1"/>
  <c r="K95" i="1" a="1"/>
  <c r="K95" i="1" s="1"/>
  <c r="O95" i="1" s="1"/>
  <c r="P95" i="1" s="1"/>
  <c r="L95" i="1" a="1"/>
  <c r="L95" i="1" s="1"/>
  <c r="M95" i="1" a="1"/>
  <c r="M95" i="1" s="1"/>
  <c r="R95" i="1" a="1"/>
  <c r="R95" i="1" s="1"/>
  <c r="S95" i="1" a="1"/>
  <c r="S95" i="1" s="1"/>
  <c r="B58" i="1" a="1"/>
  <c r="B58" i="1" s="1"/>
  <c r="C58" i="1" a="1"/>
  <c r="C58" i="1" s="1"/>
  <c r="F58" i="1" a="1"/>
  <c r="F58" i="1" s="1"/>
  <c r="G58" i="1" a="1"/>
  <c r="G58" i="1" s="1"/>
  <c r="H58" i="1" a="1"/>
  <c r="H58" i="1" s="1"/>
  <c r="I58" i="1" a="1"/>
  <c r="I58" i="1" s="1"/>
  <c r="K58" i="1" a="1"/>
  <c r="K58" i="1" s="1"/>
  <c r="O58" i="1" s="1"/>
  <c r="P58" i="1" s="1"/>
  <c r="L58" i="1" a="1"/>
  <c r="L58" i="1" s="1"/>
  <c r="M58" i="1" a="1"/>
  <c r="M58" i="1" s="1"/>
  <c r="R58" i="1" a="1"/>
  <c r="R58" i="1" s="1"/>
  <c r="S58" i="1" a="1"/>
  <c r="S58" i="1" s="1"/>
  <c r="B76" i="1" a="1"/>
  <c r="B76" i="1" s="1"/>
  <c r="C76" i="1" a="1"/>
  <c r="C76" i="1" s="1"/>
  <c r="F76" i="1" a="1"/>
  <c r="F76" i="1" s="1"/>
  <c r="G76" i="1" a="1"/>
  <c r="G76" i="1" s="1"/>
  <c r="H76" i="1" a="1"/>
  <c r="H76" i="1" s="1"/>
  <c r="I76" i="1" a="1"/>
  <c r="I76" i="1" s="1"/>
  <c r="K76" i="1" a="1"/>
  <c r="K76" i="1" s="1"/>
  <c r="O76" i="1" s="1"/>
  <c r="P76" i="1" s="1"/>
  <c r="L76" i="1" a="1"/>
  <c r="L76" i="1" s="1"/>
  <c r="M76" i="1" a="1"/>
  <c r="M76" i="1" s="1"/>
  <c r="R76" i="1" a="1"/>
  <c r="R76" i="1" s="1"/>
  <c r="S76" i="1" a="1"/>
  <c r="S76" i="1" s="1"/>
  <c r="B16" i="1" a="1"/>
  <c r="B16" i="1" s="1"/>
  <c r="C16" i="1" a="1"/>
  <c r="C16" i="1" s="1"/>
  <c r="F16" i="1" a="1"/>
  <c r="F16" i="1" s="1"/>
  <c r="G16" i="1" a="1"/>
  <c r="G16" i="1" s="1"/>
  <c r="H16" i="1" a="1"/>
  <c r="H16" i="1" s="1"/>
  <c r="I16" i="1" a="1"/>
  <c r="I16" i="1" s="1"/>
  <c r="K16" i="1" a="1"/>
  <c r="K16" i="1" s="1"/>
  <c r="O16" i="1" s="1"/>
  <c r="P16" i="1" s="1"/>
  <c r="L16" i="1" a="1"/>
  <c r="L16" i="1" s="1"/>
  <c r="M16" i="1" a="1"/>
  <c r="M16" i="1" s="1"/>
  <c r="R16" i="1" a="1"/>
  <c r="R16" i="1" s="1"/>
  <c r="S16" i="1" a="1"/>
  <c r="S16" i="1" s="1"/>
  <c r="B17" i="1" a="1"/>
  <c r="B17" i="1" s="1"/>
  <c r="C17" i="1" a="1"/>
  <c r="C17" i="1" s="1"/>
  <c r="F17" i="1" a="1"/>
  <c r="F17" i="1" s="1"/>
  <c r="G17" i="1" a="1"/>
  <c r="G17" i="1" s="1"/>
  <c r="H17" i="1" a="1"/>
  <c r="H17" i="1" s="1"/>
  <c r="I17" i="1" a="1"/>
  <c r="I17" i="1" s="1"/>
  <c r="K17" i="1" a="1"/>
  <c r="K17" i="1" s="1"/>
  <c r="O17" i="1" s="1"/>
  <c r="P17" i="1" s="1"/>
  <c r="L17" i="1" a="1"/>
  <c r="L17" i="1" s="1"/>
  <c r="M17" i="1" a="1"/>
  <c r="M17" i="1" s="1"/>
  <c r="R17" i="1" a="1"/>
  <c r="R17" i="1" s="1"/>
  <c r="S17" i="1" a="1"/>
  <c r="S17" i="1" s="1"/>
  <c r="B53" i="1" a="1"/>
  <c r="B53" i="1" s="1"/>
  <c r="C53" i="1" a="1"/>
  <c r="C53" i="1" s="1"/>
  <c r="F53" i="1" a="1"/>
  <c r="F53" i="1" s="1"/>
  <c r="G53" i="1" a="1"/>
  <c r="G53" i="1" s="1"/>
  <c r="H53" i="1" a="1"/>
  <c r="H53" i="1" s="1"/>
  <c r="I53" i="1" a="1"/>
  <c r="I53" i="1" s="1"/>
  <c r="K53" i="1" a="1"/>
  <c r="K53" i="1" s="1"/>
  <c r="O53" i="1" s="1"/>
  <c r="P53" i="1" s="1"/>
  <c r="L53" i="1" a="1"/>
  <c r="L53" i="1" s="1"/>
  <c r="M53" i="1" a="1"/>
  <c r="M53" i="1" s="1"/>
  <c r="R53" i="1" a="1"/>
  <c r="R53" i="1" s="1"/>
  <c r="S53" i="1" a="1"/>
  <c r="S53" i="1" s="1"/>
  <c r="B41" i="1" a="1"/>
  <c r="B41" i="1" s="1"/>
  <c r="C41" i="1" a="1"/>
  <c r="C41" i="1" s="1"/>
  <c r="F41" i="1" a="1"/>
  <c r="F41" i="1" s="1"/>
  <c r="G41" i="1" a="1"/>
  <c r="G41" i="1" s="1"/>
  <c r="H41" i="1" a="1"/>
  <c r="H41" i="1" s="1"/>
  <c r="I41" i="1" a="1"/>
  <c r="I41" i="1" s="1"/>
  <c r="K41" i="1" a="1"/>
  <c r="K41" i="1" s="1"/>
  <c r="O41" i="1" s="1"/>
  <c r="P41" i="1" s="1"/>
  <c r="L41" i="1" a="1"/>
  <c r="L41" i="1" s="1"/>
  <c r="M41" i="1" a="1"/>
  <c r="M41" i="1" s="1"/>
  <c r="R41" i="1" a="1"/>
  <c r="R41" i="1" s="1"/>
  <c r="S41" i="1" a="1"/>
  <c r="S41" i="1" s="1"/>
  <c r="B33" i="1" a="1"/>
  <c r="B33" i="1" s="1"/>
  <c r="C33" i="1" a="1"/>
  <c r="C33" i="1" s="1"/>
  <c r="F33" i="1" a="1"/>
  <c r="F33" i="1" s="1"/>
  <c r="G33" i="1" a="1"/>
  <c r="G33" i="1" s="1"/>
  <c r="H33" i="1" a="1"/>
  <c r="H33" i="1" s="1"/>
  <c r="I33" i="1" a="1"/>
  <c r="I33" i="1" s="1"/>
  <c r="K33" i="1" a="1"/>
  <c r="K33" i="1" s="1"/>
  <c r="O33" i="1" s="1"/>
  <c r="P33" i="1" s="1"/>
  <c r="L33" i="1" a="1"/>
  <c r="L33" i="1" s="1"/>
  <c r="M33" i="1" a="1"/>
  <c r="M33" i="1" s="1"/>
  <c r="R33" i="1" a="1"/>
  <c r="R33" i="1" s="1"/>
  <c r="S33" i="1" a="1"/>
  <c r="S33" i="1" s="1"/>
  <c r="B97" i="1" a="1"/>
  <c r="B97" i="1" s="1"/>
  <c r="C97" i="1" a="1"/>
  <c r="C97" i="1" s="1"/>
  <c r="F97" i="1" a="1"/>
  <c r="F97" i="1" s="1"/>
  <c r="G97" i="1" a="1"/>
  <c r="G97" i="1" s="1"/>
  <c r="H97" i="1" a="1"/>
  <c r="H97" i="1" s="1"/>
  <c r="I97" i="1" a="1"/>
  <c r="I97" i="1" s="1"/>
  <c r="K97" i="1" a="1"/>
  <c r="K97" i="1" s="1"/>
  <c r="O97" i="1" s="1"/>
  <c r="P97" i="1" s="1"/>
  <c r="L97" i="1" a="1"/>
  <c r="L97" i="1" s="1"/>
  <c r="M97" i="1" a="1"/>
  <c r="M97" i="1" s="1"/>
  <c r="R97" i="1" a="1"/>
  <c r="R97" i="1" s="1"/>
  <c r="S97" i="1" a="1"/>
  <c r="S97" i="1" s="1"/>
  <c r="B66" i="1" a="1"/>
  <c r="B66" i="1" s="1"/>
  <c r="C66" i="1" a="1"/>
  <c r="C66" i="1" s="1"/>
  <c r="F66" i="1" a="1"/>
  <c r="F66" i="1" s="1"/>
  <c r="G66" i="1" a="1"/>
  <c r="G66" i="1" s="1"/>
  <c r="H66" i="1" a="1"/>
  <c r="H66" i="1" s="1"/>
  <c r="I66" i="1" a="1"/>
  <c r="I66" i="1" s="1"/>
  <c r="K66" i="1" a="1"/>
  <c r="K66" i="1" s="1"/>
  <c r="O66" i="1" s="1"/>
  <c r="P66" i="1" s="1"/>
  <c r="L66" i="1" a="1"/>
  <c r="L66" i="1" s="1"/>
  <c r="M66" i="1" a="1"/>
  <c r="M66" i="1" s="1"/>
  <c r="R66" i="1" a="1"/>
  <c r="R66" i="1" s="1"/>
  <c r="S66" i="1" a="1"/>
  <c r="S66" i="1" s="1"/>
  <c r="B83" i="1" a="1"/>
  <c r="B83" i="1" s="1"/>
  <c r="C83" i="1" a="1"/>
  <c r="C83" i="1" s="1"/>
  <c r="F83" i="1" a="1"/>
  <c r="F83" i="1" s="1"/>
  <c r="G83" i="1" a="1"/>
  <c r="G83" i="1" s="1"/>
  <c r="H83" i="1" a="1"/>
  <c r="H83" i="1" s="1"/>
  <c r="I83" i="1" a="1"/>
  <c r="I83" i="1" s="1"/>
  <c r="K83" i="1" a="1"/>
  <c r="K83" i="1" s="1"/>
  <c r="O83" i="1" s="1"/>
  <c r="P83" i="1" s="1"/>
  <c r="L83" i="1" a="1"/>
  <c r="L83" i="1" s="1"/>
  <c r="M83" i="1" a="1"/>
  <c r="M83" i="1" s="1"/>
  <c r="R83" i="1" a="1"/>
  <c r="R83" i="1" s="1"/>
  <c r="S83" i="1" a="1"/>
  <c r="S83" i="1" s="1"/>
  <c r="B31" i="1" a="1"/>
  <c r="B31" i="1" s="1"/>
  <c r="C31" i="1" a="1"/>
  <c r="C31" i="1" s="1"/>
  <c r="F31" i="1" a="1"/>
  <c r="F31" i="1" s="1"/>
  <c r="G31" i="1" a="1"/>
  <c r="G31" i="1" s="1"/>
  <c r="H31" i="1" a="1"/>
  <c r="H31" i="1" s="1"/>
  <c r="I31" i="1" a="1"/>
  <c r="I31" i="1" s="1"/>
  <c r="K31" i="1" a="1"/>
  <c r="K31" i="1" s="1"/>
  <c r="O31" i="1" s="1"/>
  <c r="P31" i="1" s="1"/>
  <c r="L31" i="1" a="1"/>
  <c r="L31" i="1" s="1"/>
  <c r="M31" i="1" a="1"/>
  <c r="M31" i="1" s="1"/>
  <c r="R31" i="1" a="1"/>
  <c r="R31" i="1" s="1"/>
  <c r="S31" i="1" a="1"/>
  <c r="S31" i="1" s="1"/>
  <c r="B18" i="1" a="1"/>
  <c r="B18" i="1" s="1"/>
  <c r="C18" i="1" a="1"/>
  <c r="C18" i="1" s="1"/>
  <c r="F18" i="1" a="1"/>
  <c r="F18" i="1" s="1"/>
  <c r="G18" i="1" a="1"/>
  <c r="G18" i="1" s="1"/>
  <c r="H18" i="1" a="1"/>
  <c r="H18" i="1" s="1"/>
  <c r="I18" i="1" a="1"/>
  <c r="I18" i="1" s="1"/>
  <c r="K18" i="1" a="1"/>
  <c r="K18" i="1" s="1"/>
  <c r="O18" i="1" s="1"/>
  <c r="P18" i="1" s="1"/>
  <c r="L18" i="1" a="1"/>
  <c r="L18" i="1" s="1"/>
  <c r="M18" i="1" a="1"/>
  <c r="M18" i="1" s="1"/>
  <c r="R18" i="1" a="1"/>
  <c r="R18" i="1" s="1"/>
  <c r="S18" i="1" a="1"/>
  <c r="S18" i="1" s="1"/>
  <c r="B96" i="1" a="1"/>
  <c r="B96" i="1" s="1"/>
  <c r="C96" i="1" a="1"/>
  <c r="C96" i="1" s="1"/>
  <c r="F96" i="1" a="1"/>
  <c r="F96" i="1" s="1"/>
  <c r="G96" i="1" a="1"/>
  <c r="G96" i="1" s="1"/>
  <c r="H96" i="1" a="1"/>
  <c r="H96" i="1" s="1"/>
  <c r="I96" i="1" a="1"/>
  <c r="I96" i="1" s="1"/>
  <c r="K96" i="1" a="1"/>
  <c r="K96" i="1" s="1"/>
  <c r="O96" i="1" s="1"/>
  <c r="P96" i="1" s="1"/>
  <c r="L96" i="1" a="1"/>
  <c r="L96" i="1" s="1"/>
  <c r="M96" i="1" a="1"/>
  <c r="M96" i="1" s="1"/>
  <c r="R96" i="1" a="1"/>
  <c r="R96" i="1" s="1"/>
  <c r="S96" i="1" a="1"/>
  <c r="S96" i="1" s="1"/>
  <c r="B50" i="1" a="1"/>
  <c r="B50" i="1" s="1"/>
  <c r="C50" i="1" a="1"/>
  <c r="C50" i="1" s="1"/>
  <c r="F50" i="1" a="1"/>
  <c r="F50" i="1" s="1"/>
  <c r="G50" i="1" a="1"/>
  <c r="G50" i="1" s="1"/>
  <c r="H50" i="1" a="1"/>
  <c r="H50" i="1" s="1"/>
  <c r="I50" i="1" a="1"/>
  <c r="I50" i="1" s="1"/>
  <c r="K50" i="1" a="1"/>
  <c r="K50" i="1" s="1"/>
  <c r="O50" i="1" s="1"/>
  <c r="P50" i="1" s="1"/>
  <c r="L50" i="1" a="1"/>
  <c r="L50" i="1" s="1"/>
  <c r="M50" i="1" a="1"/>
  <c r="M50" i="1" s="1"/>
  <c r="R50" i="1" a="1"/>
  <c r="R50" i="1" s="1"/>
  <c r="S50" i="1" a="1"/>
  <c r="S50" i="1" s="1"/>
  <c r="B40" i="1" a="1"/>
  <c r="B40" i="1" s="1"/>
  <c r="C40" i="1" a="1"/>
  <c r="C40" i="1" s="1"/>
  <c r="F40" i="1" a="1"/>
  <c r="F40" i="1" s="1"/>
  <c r="G40" i="1" a="1"/>
  <c r="G40" i="1" s="1"/>
  <c r="H40" i="1" a="1"/>
  <c r="H40" i="1" s="1"/>
  <c r="I40" i="1" a="1"/>
  <c r="I40" i="1" s="1"/>
  <c r="K40" i="1" a="1"/>
  <c r="K40" i="1" s="1"/>
  <c r="O40" i="1" s="1"/>
  <c r="P40" i="1" s="1"/>
  <c r="L40" i="1" a="1"/>
  <c r="L40" i="1" s="1"/>
  <c r="M40" i="1" a="1"/>
  <c r="M40" i="1" s="1"/>
  <c r="R40" i="1" a="1"/>
  <c r="R40" i="1" s="1"/>
  <c r="S40" i="1" a="1"/>
  <c r="S40" i="1" s="1"/>
  <c r="B103" i="1" a="1"/>
  <c r="B103" i="1" s="1"/>
  <c r="C103" i="1" a="1"/>
  <c r="C103" i="1" s="1"/>
  <c r="F103" i="1" a="1"/>
  <c r="F103" i="1" s="1"/>
  <c r="G103" i="1" a="1"/>
  <c r="G103" i="1" s="1"/>
  <c r="H103" i="1" a="1"/>
  <c r="H103" i="1" s="1"/>
  <c r="I103" i="1" a="1"/>
  <c r="I103" i="1" s="1"/>
  <c r="K103" i="1" a="1"/>
  <c r="K103" i="1" s="1"/>
  <c r="O103" i="1" s="1"/>
  <c r="P103" i="1" s="1"/>
  <c r="L103" i="1" a="1"/>
  <c r="L103" i="1" s="1"/>
  <c r="M103" i="1" a="1"/>
  <c r="M103" i="1" s="1"/>
  <c r="R103" i="1" a="1"/>
  <c r="R103" i="1" s="1"/>
  <c r="S103" i="1" a="1"/>
  <c r="S103" i="1" s="1"/>
  <c r="B64" i="1" a="1"/>
  <c r="B64" i="1" s="1"/>
  <c r="C64" i="1" a="1"/>
  <c r="C64" i="1" s="1"/>
  <c r="F64" i="1" a="1"/>
  <c r="F64" i="1" s="1"/>
  <c r="G64" i="1" a="1"/>
  <c r="G64" i="1" s="1"/>
  <c r="H64" i="1" a="1"/>
  <c r="H64" i="1" s="1"/>
  <c r="I64" i="1" a="1"/>
  <c r="I64" i="1" s="1"/>
  <c r="K64" i="1" a="1"/>
  <c r="K64" i="1" s="1"/>
  <c r="O64" i="1" s="1"/>
  <c r="P64" i="1" s="1"/>
  <c r="L64" i="1" a="1"/>
  <c r="L64" i="1" s="1"/>
  <c r="M64" i="1" a="1"/>
  <c r="M64" i="1" s="1"/>
  <c r="R64" i="1" a="1"/>
  <c r="R64" i="1" s="1"/>
  <c r="S64" i="1" a="1"/>
  <c r="S64" i="1" s="1"/>
  <c r="B49" i="1" a="1"/>
  <c r="B49" i="1" s="1"/>
  <c r="C49" i="1" a="1"/>
  <c r="C49" i="1" s="1"/>
  <c r="F49" i="1" a="1"/>
  <c r="F49" i="1" s="1"/>
  <c r="G49" i="1" a="1"/>
  <c r="G49" i="1" s="1"/>
  <c r="H49" i="1" a="1"/>
  <c r="H49" i="1" s="1"/>
  <c r="I49" i="1" a="1"/>
  <c r="I49" i="1" s="1"/>
  <c r="K49" i="1" a="1"/>
  <c r="K49" i="1" s="1"/>
  <c r="O49" i="1" s="1"/>
  <c r="P49" i="1" s="1"/>
  <c r="L49" i="1" a="1"/>
  <c r="L49" i="1" s="1"/>
  <c r="M49" i="1" a="1"/>
  <c r="M49" i="1" s="1"/>
  <c r="R49" i="1" a="1"/>
  <c r="R49" i="1" s="1"/>
  <c r="S49" i="1" a="1"/>
  <c r="S49" i="1" s="1"/>
  <c r="B43" i="1" a="1"/>
  <c r="B43" i="1" s="1"/>
  <c r="C43" i="1" a="1"/>
  <c r="C43" i="1" s="1"/>
  <c r="F43" i="1" a="1"/>
  <c r="F43" i="1" s="1"/>
  <c r="G43" i="1" a="1"/>
  <c r="G43" i="1" s="1"/>
  <c r="H43" i="1" a="1"/>
  <c r="H43" i="1" s="1"/>
  <c r="I43" i="1" a="1"/>
  <c r="I43" i="1" s="1"/>
  <c r="K43" i="1" a="1"/>
  <c r="K43" i="1" s="1"/>
  <c r="O43" i="1" s="1"/>
  <c r="P43" i="1" s="1"/>
  <c r="L43" i="1" a="1"/>
  <c r="L43" i="1" s="1"/>
  <c r="M43" i="1" a="1"/>
  <c r="M43" i="1" s="1"/>
  <c r="R43" i="1" a="1"/>
  <c r="R43" i="1" s="1"/>
  <c r="S43" i="1" a="1"/>
  <c r="S43" i="1" s="1"/>
  <c r="B85" i="1" a="1"/>
  <c r="B85" i="1" s="1"/>
  <c r="C85" i="1" a="1"/>
  <c r="C85" i="1" s="1"/>
  <c r="F85" i="1" a="1"/>
  <c r="F85" i="1" s="1"/>
  <c r="G85" i="1" a="1"/>
  <c r="G85" i="1" s="1"/>
  <c r="H85" i="1" a="1"/>
  <c r="H85" i="1" s="1"/>
  <c r="I85" i="1" a="1"/>
  <c r="I85" i="1" s="1"/>
  <c r="K85" i="1" a="1"/>
  <c r="K85" i="1" s="1"/>
  <c r="O85" i="1" s="1"/>
  <c r="P85" i="1" s="1"/>
  <c r="L85" i="1" a="1"/>
  <c r="L85" i="1" s="1"/>
  <c r="M85" i="1" a="1"/>
  <c r="M85" i="1" s="1"/>
  <c r="R85" i="1" a="1"/>
  <c r="R85" i="1" s="1"/>
  <c r="S85" i="1" a="1"/>
  <c r="S85" i="1" s="1"/>
  <c r="B68" i="1" a="1"/>
  <c r="B68" i="1" s="1"/>
  <c r="C68" i="1" a="1"/>
  <c r="C68" i="1" s="1"/>
  <c r="F68" i="1" a="1"/>
  <c r="F68" i="1" s="1"/>
  <c r="G68" i="1" a="1"/>
  <c r="G68" i="1" s="1"/>
  <c r="H68" i="1" a="1"/>
  <c r="H68" i="1" s="1"/>
  <c r="I68" i="1" a="1"/>
  <c r="I68" i="1" s="1"/>
  <c r="K68" i="1" a="1"/>
  <c r="K68" i="1" s="1"/>
  <c r="O68" i="1" s="1"/>
  <c r="P68" i="1" s="1"/>
  <c r="L68" i="1" a="1"/>
  <c r="L68" i="1" s="1"/>
  <c r="M68" i="1" a="1"/>
  <c r="M68" i="1" s="1"/>
  <c r="R68" i="1" a="1"/>
  <c r="R68" i="1" s="1"/>
  <c r="S68" i="1" a="1"/>
  <c r="S68" i="1" s="1"/>
  <c r="B111" i="1" a="1"/>
  <c r="B111" i="1" s="1"/>
  <c r="C111" i="1" a="1"/>
  <c r="C111" i="1" s="1"/>
  <c r="F111" i="1" a="1"/>
  <c r="F111" i="1" s="1"/>
  <c r="G111" i="1" a="1"/>
  <c r="G111" i="1" s="1"/>
  <c r="H111" i="1" a="1"/>
  <c r="H111" i="1" s="1"/>
  <c r="I111" i="1" a="1"/>
  <c r="I111" i="1" s="1"/>
  <c r="K111" i="1" a="1"/>
  <c r="K111" i="1" s="1"/>
  <c r="O111" i="1" s="1"/>
  <c r="P111" i="1" s="1"/>
  <c r="L111" i="1" a="1"/>
  <c r="L111" i="1" s="1"/>
  <c r="M111" i="1" a="1"/>
  <c r="M111" i="1" s="1"/>
  <c r="R111" i="1" a="1"/>
  <c r="R111" i="1" s="1"/>
  <c r="S111" i="1" a="1"/>
  <c r="S111" i="1" s="1"/>
  <c r="B26" i="1" a="1"/>
  <c r="B26" i="1" s="1"/>
  <c r="C26" i="1" a="1"/>
  <c r="C26" i="1" s="1"/>
  <c r="F26" i="1" a="1"/>
  <c r="F26" i="1" s="1"/>
  <c r="G26" i="1" a="1"/>
  <c r="G26" i="1" s="1"/>
  <c r="H26" i="1" a="1"/>
  <c r="H26" i="1" s="1"/>
  <c r="I26" i="1" a="1"/>
  <c r="I26" i="1" s="1"/>
  <c r="K26" i="1" a="1"/>
  <c r="K26" i="1" s="1"/>
  <c r="O26" i="1" s="1"/>
  <c r="P26" i="1" s="1"/>
  <c r="L26" i="1" a="1"/>
  <c r="L26" i="1" s="1"/>
  <c r="M26" i="1" a="1"/>
  <c r="M26" i="1" s="1"/>
  <c r="R26" i="1" a="1"/>
  <c r="R26" i="1" s="1"/>
  <c r="S26" i="1" a="1"/>
  <c r="S26" i="1" s="1"/>
  <c r="B63" i="1" a="1"/>
  <c r="B63" i="1" s="1"/>
  <c r="C63" i="1" a="1"/>
  <c r="C63" i="1" s="1"/>
  <c r="F63" i="1" a="1"/>
  <c r="F63" i="1" s="1"/>
  <c r="G63" i="1" a="1"/>
  <c r="G63" i="1" s="1"/>
  <c r="H63" i="1" a="1"/>
  <c r="H63" i="1" s="1"/>
  <c r="I63" i="1" a="1"/>
  <c r="I63" i="1" s="1"/>
  <c r="K63" i="1" a="1"/>
  <c r="K63" i="1" s="1"/>
  <c r="O63" i="1" s="1"/>
  <c r="P63" i="1" s="1"/>
  <c r="L63" i="1" a="1"/>
  <c r="L63" i="1" s="1"/>
  <c r="M63" i="1" a="1"/>
  <c r="M63" i="1" s="1"/>
  <c r="R63" i="1" a="1"/>
  <c r="R63" i="1" s="1"/>
  <c r="S63" i="1" a="1"/>
  <c r="S63" i="1" s="1"/>
  <c r="B84" i="1" a="1"/>
  <c r="B84" i="1" s="1"/>
  <c r="C84" i="1" a="1"/>
  <c r="C84" i="1" s="1"/>
  <c r="F84" i="1" a="1"/>
  <c r="F84" i="1" s="1"/>
  <c r="G84" i="1" a="1"/>
  <c r="G84" i="1" s="1"/>
  <c r="H84" i="1" a="1"/>
  <c r="H84" i="1" s="1"/>
  <c r="I84" i="1" a="1"/>
  <c r="I84" i="1" s="1"/>
  <c r="K84" i="1" a="1"/>
  <c r="K84" i="1" s="1"/>
  <c r="O84" i="1" s="1"/>
  <c r="P84" i="1" s="1"/>
  <c r="L84" i="1" a="1"/>
  <c r="L84" i="1" s="1"/>
  <c r="M84" i="1" a="1"/>
  <c r="M84" i="1" s="1"/>
  <c r="R84" i="1" a="1"/>
  <c r="R84" i="1" s="1"/>
  <c r="S84" i="1" a="1"/>
  <c r="S84" i="1" s="1"/>
  <c r="B73" i="1" a="1"/>
  <c r="B73" i="1" s="1"/>
  <c r="C73" i="1" a="1"/>
  <c r="C73" i="1" s="1"/>
  <c r="F73" i="1" a="1"/>
  <c r="F73" i="1" s="1"/>
  <c r="G73" i="1" a="1"/>
  <c r="G73" i="1" s="1"/>
  <c r="H73" i="1" a="1"/>
  <c r="H73" i="1" s="1"/>
  <c r="I73" i="1" a="1"/>
  <c r="I73" i="1" s="1"/>
  <c r="K73" i="1" a="1"/>
  <c r="K73" i="1" s="1"/>
  <c r="O73" i="1" s="1"/>
  <c r="P73" i="1" s="1"/>
  <c r="L73" i="1" a="1"/>
  <c r="L73" i="1" s="1"/>
  <c r="M73" i="1" a="1"/>
  <c r="M73" i="1" s="1"/>
  <c r="R73" i="1" a="1"/>
  <c r="R73" i="1" s="1"/>
  <c r="S73" i="1" a="1"/>
  <c r="S73" i="1" s="1"/>
  <c r="B25" i="1" a="1"/>
  <c r="B25" i="1" s="1"/>
  <c r="C25" i="1" a="1"/>
  <c r="C25" i="1" s="1"/>
  <c r="F25" i="1" a="1"/>
  <c r="F25" i="1" s="1"/>
  <c r="G25" i="1" a="1"/>
  <c r="G25" i="1" s="1"/>
  <c r="H25" i="1" a="1"/>
  <c r="H25" i="1" s="1"/>
  <c r="I25" i="1" a="1"/>
  <c r="I25" i="1" s="1"/>
  <c r="K25" i="1" a="1"/>
  <c r="K25" i="1" s="1"/>
  <c r="O25" i="1" s="1"/>
  <c r="P25" i="1" s="1"/>
  <c r="L25" i="1" a="1"/>
  <c r="L25" i="1" s="1"/>
  <c r="M25" i="1" a="1"/>
  <c r="M25" i="1" s="1"/>
  <c r="R25" i="1" a="1"/>
  <c r="R25" i="1" s="1"/>
  <c r="S25" i="1" a="1"/>
  <c r="S25" i="1" s="1"/>
  <c r="B39" i="1" a="1"/>
  <c r="B39" i="1" s="1"/>
  <c r="C39" i="1" a="1"/>
  <c r="C39" i="1" s="1"/>
  <c r="F39" i="1" a="1"/>
  <c r="F39" i="1" s="1"/>
  <c r="G39" i="1" a="1"/>
  <c r="G39" i="1" s="1"/>
  <c r="H39" i="1" a="1"/>
  <c r="H39" i="1" s="1"/>
  <c r="I39" i="1" a="1"/>
  <c r="I39" i="1" s="1"/>
  <c r="K39" i="1" a="1"/>
  <c r="K39" i="1" s="1"/>
  <c r="O39" i="1" s="1"/>
  <c r="P39" i="1" s="1"/>
  <c r="L39" i="1" a="1"/>
  <c r="L39" i="1" s="1"/>
  <c r="M39" i="1" a="1"/>
  <c r="M39" i="1" s="1"/>
  <c r="R39" i="1" a="1"/>
  <c r="R39" i="1" s="1"/>
  <c r="S39" i="1" a="1"/>
  <c r="S39" i="1" s="1"/>
  <c r="B104" i="1" a="1"/>
  <c r="B104" i="1" s="1"/>
  <c r="C104" i="1" a="1"/>
  <c r="C104" i="1" s="1"/>
  <c r="F104" i="1" a="1"/>
  <c r="F104" i="1" s="1"/>
  <c r="G104" i="1" a="1"/>
  <c r="G104" i="1" s="1"/>
  <c r="H104" i="1" a="1"/>
  <c r="H104" i="1" s="1"/>
  <c r="I104" i="1" a="1"/>
  <c r="I104" i="1" s="1"/>
  <c r="K104" i="1" a="1"/>
  <c r="K104" i="1" s="1"/>
  <c r="O104" i="1" s="1"/>
  <c r="P104" i="1" s="1"/>
  <c r="L104" i="1" a="1"/>
  <c r="L104" i="1" s="1"/>
  <c r="M104" i="1" a="1"/>
  <c r="M104" i="1" s="1"/>
  <c r="R104" i="1" a="1"/>
  <c r="R104" i="1" s="1"/>
  <c r="S104" i="1" a="1"/>
  <c r="S104" i="1" s="1"/>
  <c r="B110" i="1" a="1"/>
  <c r="B110" i="1" s="1"/>
  <c r="C110" i="1" a="1"/>
  <c r="C110" i="1" s="1"/>
  <c r="F110" i="1" a="1"/>
  <c r="F110" i="1" s="1"/>
  <c r="G110" i="1" a="1"/>
  <c r="G110" i="1" s="1"/>
  <c r="H110" i="1" a="1"/>
  <c r="H110" i="1" s="1"/>
  <c r="I110" i="1" a="1"/>
  <c r="I110" i="1" s="1"/>
  <c r="K110" i="1" a="1"/>
  <c r="K110" i="1" s="1"/>
  <c r="O110" i="1" s="1"/>
  <c r="P110" i="1" s="1"/>
  <c r="L110" i="1" a="1"/>
  <c r="L110" i="1" s="1"/>
  <c r="M110" i="1" a="1"/>
  <c r="M110" i="1" s="1"/>
  <c r="R110" i="1" a="1"/>
  <c r="R110" i="1" s="1"/>
  <c r="S110" i="1" a="1"/>
  <c r="S110" i="1" s="1"/>
  <c r="B60" i="1" a="1"/>
  <c r="B60" i="1" s="1"/>
  <c r="C60" i="1" a="1"/>
  <c r="C60" i="1" s="1"/>
  <c r="F60" i="1" a="1"/>
  <c r="F60" i="1" s="1"/>
  <c r="G60" i="1" a="1"/>
  <c r="G60" i="1" s="1"/>
  <c r="H60" i="1" a="1"/>
  <c r="H60" i="1" s="1"/>
  <c r="I60" i="1" a="1"/>
  <c r="I60" i="1" s="1"/>
  <c r="K60" i="1" a="1"/>
  <c r="K60" i="1" s="1"/>
  <c r="O60" i="1" s="1"/>
  <c r="P60" i="1" s="1"/>
  <c r="L60" i="1" a="1"/>
  <c r="L60" i="1" s="1"/>
  <c r="M60" i="1" a="1"/>
  <c r="M60" i="1" s="1"/>
  <c r="R60" i="1" a="1"/>
  <c r="R60" i="1" s="1"/>
  <c r="S60" i="1" a="1"/>
  <c r="S60" i="1" s="1"/>
  <c r="B21" i="1" a="1"/>
  <c r="B21" i="1" s="1"/>
  <c r="C21" i="1" a="1"/>
  <c r="C21" i="1" s="1"/>
  <c r="F21" i="1" a="1"/>
  <c r="F21" i="1" s="1"/>
  <c r="G21" i="1" a="1"/>
  <c r="G21" i="1" s="1"/>
  <c r="H21" i="1" a="1"/>
  <c r="H21" i="1" s="1"/>
  <c r="I21" i="1" a="1"/>
  <c r="I21" i="1" s="1"/>
  <c r="K21" i="1" a="1"/>
  <c r="K21" i="1" s="1"/>
  <c r="O21" i="1" s="1"/>
  <c r="P21" i="1" s="1"/>
  <c r="L21" i="1" a="1"/>
  <c r="L21" i="1" s="1"/>
  <c r="M21" i="1" a="1"/>
  <c r="M21" i="1" s="1"/>
  <c r="R21" i="1" a="1"/>
  <c r="R21" i="1" s="1"/>
  <c r="S21" i="1" a="1"/>
  <c r="S21" i="1" s="1"/>
  <c r="B71" i="1" a="1"/>
  <c r="B71" i="1" s="1"/>
  <c r="C71" i="1" a="1"/>
  <c r="C71" i="1" s="1"/>
  <c r="F71" i="1" a="1"/>
  <c r="F71" i="1" s="1"/>
  <c r="G71" i="1" a="1"/>
  <c r="G71" i="1" s="1"/>
  <c r="H71" i="1" a="1"/>
  <c r="H71" i="1" s="1"/>
  <c r="I71" i="1" a="1"/>
  <c r="I71" i="1" s="1"/>
  <c r="K71" i="1" a="1"/>
  <c r="K71" i="1" s="1"/>
  <c r="O71" i="1" s="1"/>
  <c r="P71" i="1" s="1"/>
  <c r="L71" i="1" a="1"/>
  <c r="L71" i="1" s="1"/>
  <c r="M71" i="1" a="1"/>
  <c r="M71" i="1" s="1"/>
  <c r="R71" i="1" a="1"/>
  <c r="R71" i="1" s="1"/>
  <c r="S71" i="1" a="1"/>
  <c r="S71" i="1" s="1"/>
  <c r="B78" i="1" a="1"/>
  <c r="B78" i="1" s="1"/>
  <c r="C78" i="1" a="1"/>
  <c r="C78" i="1" s="1"/>
  <c r="F78" i="1" a="1"/>
  <c r="F78" i="1" s="1"/>
  <c r="G78" i="1" a="1"/>
  <c r="G78" i="1" s="1"/>
  <c r="H78" i="1" a="1"/>
  <c r="H78" i="1" s="1"/>
  <c r="I78" i="1" a="1"/>
  <c r="I78" i="1" s="1"/>
  <c r="K78" i="1" a="1"/>
  <c r="K78" i="1" s="1"/>
  <c r="O78" i="1" s="1"/>
  <c r="P78" i="1" s="1"/>
  <c r="L78" i="1" a="1"/>
  <c r="L78" i="1" s="1"/>
  <c r="M78" i="1" a="1"/>
  <c r="M78" i="1" s="1"/>
  <c r="R78" i="1" a="1"/>
  <c r="R78" i="1" s="1"/>
  <c r="S78" i="1" a="1"/>
  <c r="S78" i="1" s="1"/>
  <c r="B106" i="1" a="1"/>
  <c r="B106" i="1" s="1"/>
  <c r="C106" i="1" a="1"/>
  <c r="C106" i="1" s="1"/>
  <c r="F106" i="1" a="1"/>
  <c r="F106" i="1" s="1"/>
  <c r="G106" i="1" a="1"/>
  <c r="G106" i="1" s="1"/>
  <c r="H106" i="1" a="1"/>
  <c r="H106" i="1" s="1"/>
  <c r="I106" i="1" a="1"/>
  <c r="I106" i="1" s="1"/>
  <c r="K106" i="1" a="1"/>
  <c r="K106" i="1" s="1"/>
  <c r="O106" i="1" s="1"/>
  <c r="P106" i="1" s="1"/>
  <c r="L106" i="1" a="1"/>
  <c r="L106" i="1" s="1"/>
  <c r="M106" i="1" a="1"/>
  <c r="M106" i="1" s="1"/>
  <c r="R106" i="1" a="1"/>
  <c r="R106" i="1" s="1"/>
  <c r="S106" i="1" a="1"/>
  <c r="S106" i="1" s="1"/>
  <c r="B30" i="1" a="1"/>
  <c r="B30" i="1" s="1"/>
  <c r="C30" i="1" a="1"/>
  <c r="C30" i="1" s="1"/>
  <c r="F30" i="1" a="1"/>
  <c r="F30" i="1" s="1"/>
  <c r="G30" i="1" a="1"/>
  <c r="G30" i="1" s="1"/>
  <c r="H30" i="1" a="1"/>
  <c r="H30" i="1" s="1"/>
  <c r="I30" i="1" a="1"/>
  <c r="I30" i="1" s="1"/>
  <c r="K30" i="1" a="1"/>
  <c r="K30" i="1" s="1"/>
  <c r="O30" i="1" s="1"/>
  <c r="P30" i="1" s="1"/>
  <c r="L30" i="1" a="1"/>
  <c r="L30" i="1" s="1"/>
  <c r="M30" i="1" a="1"/>
  <c r="M30" i="1" s="1"/>
  <c r="R30" i="1" a="1"/>
  <c r="R30" i="1" s="1"/>
  <c r="S30" i="1" a="1"/>
  <c r="S30" i="1" s="1"/>
  <c r="B69" i="1" a="1"/>
  <c r="B69" i="1" s="1"/>
  <c r="C69" i="1" a="1"/>
  <c r="C69" i="1" s="1"/>
  <c r="F69" i="1" a="1"/>
  <c r="F69" i="1" s="1"/>
  <c r="G69" i="1" a="1"/>
  <c r="G69" i="1" s="1"/>
  <c r="H69" i="1" a="1"/>
  <c r="H69" i="1" s="1"/>
  <c r="I69" i="1" a="1"/>
  <c r="I69" i="1" s="1"/>
  <c r="K69" i="1" a="1"/>
  <c r="K69" i="1" s="1"/>
  <c r="O69" i="1" s="1"/>
  <c r="P69" i="1" s="1"/>
  <c r="L69" i="1" a="1"/>
  <c r="L69" i="1" s="1"/>
  <c r="M69" i="1" a="1"/>
  <c r="M69" i="1" s="1"/>
  <c r="R69" i="1" a="1"/>
  <c r="R69" i="1" s="1"/>
  <c r="S69" i="1" a="1"/>
  <c r="S69" i="1" s="1"/>
  <c r="B51" i="1" a="1"/>
  <c r="B51" i="1" s="1"/>
  <c r="C51" i="1" a="1"/>
  <c r="C51" i="1" s="1"/>
  <c r="F51" i="1" a="1"/>
  <c r="F51" i="1" s="1"/>
  <c r="G51" i="1" a="1"/>
  <c r="G51" i="1" s="1"/>
  <c r="H51" i="1" a="1"/>
  <c r="H51" i="1" s="1"/>
  <c r="I51" i="1" a="1"/>
  <c r="I51" i="1" s="1"/>
  <c r="K51" i="1" a="1"/>
  <c r="K51" i="1" s="1"/>
  <c r="O51" i="1" s="1"/>
  <c r="P51" i="1" s="1"/>
  <c r="L51" i="1" a="1"/>
  <c r="L51" i="1" s="1"/>
  <c r="M51" i="1" a="1"/>
  <c r="M51" i="1" s="1"/>
  <c r="R51" i="1" a="1"/>
  <c r="R51" i="1" s="1"/>
  <c r="S51" i="1" a="1"/>
  <c r="S51" i="1" s="1"/>
  <c r="B91" i="1" a="1"/>
  <c r="B91" i="1" s="1"/>
  <c r="C91" i="1" a="1"/>
  <c r="C91" i="1" s="1"/>
  <c r="F91" i="1" a="1"/>
  <c r="F91" i="1" s="1"/>
  <c r="G91" i="1" a="1"/>
  <c r="G91" i="1" s="1"/>
  <c r="H91" i="1" a="1"/>
  <c r="H91" i="1" s="1"/>
  <c r="I91" i="1" a="1"/>
  <c r="I91" i="1" s="1"/>
  <c r="K91" i="1" a="1"/>
  <c r="K91" i="1" s="1"/>
  <c r="O91" i="1" s="1"/>
  <c r="P91" i="1" s="1"/>
  <c r="L91" i="1" a="1"/>
  <c r="L91" i="1" s="1"/>
  <c r="M91" i="1" a="1"/>
  <c r="M91" i="1" s="1"/>
  <c r="R91" i="1" a="1"/>
  <c r="R91" i="1" s="1"/>
  <c r="S91" i="1" a="1"/>
  <c r="S91" i="1" s="1"/>
  <c r="B22" i="1" a="1"/>
  <c r="B22" i="1" s="1"/>
  <c r="C22" i="1" a="1"/>
  <c r="C22" i="1" s="1"/>
  <c r="F22" i="1" a="1"/>
  <c r="F22" i="1" s="1"/>
  <c r="G22" i="1" a="1"/>
  <c r="G22" i="1" s="1"/>
  <c r="H22" i="1" a="1"/>
  <c r="H22" i="1" s="1"/>
  <c r="I22" i="1" a="1"/>
  <c r="I22" i="1" s="1"/>
  <c r="K22" i="1" a="1"/>
  <c r="K22" i="1" s="1"/>
  <c r="O22" i="1" s="1"/>
  <c r="P22" i="1" s="1"/>
  <c r="L22" i="1" a="1"/>
  <c r="L22" i="1" s="1"/>
  <c r="M22" i="1" a="1"/>
  <c r="M22" i="1" s="1"/>
  <c r="R22" i="1" a="1"/>
  <c r="R22" i="1" s="1"/>
  <c r="S22" i="1" a="1"/>
  <c r="S22" i="1" s="1"/>
  <c r="B100" i="1" a="1"/>
  <c r="B100" i="1" s="1"/>
  <c r="C100" i="1" a="1"/>
  <c r="C100" i="1" s="1"/>
  <c r="F100" i="1" a="1"/>
  <c r="F100" i="1" s="1"/>
  <c r="G100" i="1" a="1"/>
  <c r="G100" i="1" s="1"/>
  <c r="H100" i="1" a="1"/>
  <c r="H100" i="1" s="1"/>
  <c r="I100" i="1" a="1"/>
  <c r="I100" i="1" s="1"/>
  <c r="K100" i="1" a="1"/>
  <c r="K100" i="1" s="1"/>
  <c r="O100" i="1" s="1"/>
  <c r="P100" i="1" s="1"/>
  <c r="L100" i="1" a="1"/>
  <c r="L100" i="1" s="1"/>
  <c r="M100" i="1" a="1"/>
  <c r="M100" i="1" s="1"/>
  <c r="R100" i="1" a="1"/>
  <c r="R100" i="1" s="1"/>
  <c r="S100" i="1" a="1"/>
  <c r="S100" i="1" s="1"/>
  <c r="B13" i="1" a="1"/>
  <c r="B13" i="1" s="1"/>
  <c r="C13" i="1" a="1"/>
  <c r="C13" i="1" s="1"/>
  <c r="F13" i="1" a="1"/>
  <c r="F13" i="1" s="1"/>
  <c r="G13" i="1" a="1"/>
  <c r="G13" i="1" s="1"/>
  <c r="H13" i="1" a="1"/>
  <c r="H13" i="1" s="1"/>
  <c r="I13" i="1" a="1"/>
  <c r="I13" i="1" s="1"/>
  <c r="K13" i="1" a="1"/>
  <c r="K13" i="1" s="1"/>
  <c r="O13" i="1" s="1"/>
  <c r="P13" i="1" s="1"/>
  <c r="L13" i="1" a="1"/>
  <c r="L13" i="1" s="1"/>
  <c r="M13" i="1" a="1"/>
  <c r="M13" i="1" s="1"/>
  <c r="R13" i="1" a="1"/>
  <c r="R13" i="1" s="1"/>
  <c r="S13" i="1" a="1"/>
  <c r="S13" i="1" s="1"/>
  <c r="B38" i="1" a="1"/>
  <c r="B38" i="1" s="1"/>
  <c r="C38" i="1" a="1"/>
  <c r="C38" i="1" s="1"/>
  <c r="F38" i="1" a="1"/>
  <c r="F38" i="1" s="1"/>
  <c r="G38" i="1" a="1"/>
  <c r="G38" i="1" s="1"/>
  <c r="H38" i="1" a="1"/>
  <c r="H38" i="1" s="1"/>
  <c r="I38" i="1" a="1"/>
  <c r="I38" i="1" s="1"/>
  <c r="K38" i="1" a="1"/>
  <c r="K38" i="1" s="1"/>
  <c r="O38" i="1" s="1"/>
  <c r="P38" i="1" s="1"/>
  <c r="L38" i="1" a="1"/>
  <c r="L38" i="1" s="1"/>
  <c r="M38" i="1" a="1"/>
  <c r="M38" i="1" s="1"/>
  <c r="R38" i="1" a="1"/>
  <c r="R38" i="1" s="1"/>
  <c r="S38" i="1" a="1"/>
  <c r="S38" i="1" s="1"/>
  <c r="B45" i="1" a="1"/>
  <c r="B45" i="1" s="1"/>
  <c r="C45" i="1" a="1"/>
  <c r="C45" i="1" s="1"/>
  <c r="F45" i="1" a="1"/>
  <c r="F45" i="1" s="1"/>
  <c r="G45" i="1" a="1"/>
  <c r="G45" i="1" s="1"/>
  <c r="H45" i="1" a="1"/>
  <c r="H45" i="1" s="1"/>
  <c r="I45" i="1" a="1"/>
  <c r="I45" i="1" s="1"/>
  <c r="K45" i="1" a="1"/>
  <c r="K45" i="1" s="1"/>
  <c r="O45" i="1" s="1"/>
  <c r="P45" i="1" s="1"/>
  <c r="L45" i="1" a="1"/>
  <c r="L45" i="1" s="1"/>
  <c r="M45" i="1" a="1"/>
  <c r="M45" i="1" s="1"/>
  <c r="R45" i="1" a="1"/>
  <c r="R45" i="1" s="1"/>
  <c r="S45" i="1" a="1"/>
  <c r="S45" i="1" s="1"/>
  <c r="B14" i="1" a="1"/>
  <c r="B14" i="1" s="1"/>
  <c r="C14" i="1" a="1"/>
  <c r="C14" i="1" s="1"/>
  <c r="F14" i="1" a="1"/>
  <c r="F14" i="1" s="1"/>
  <c r="G14" i="1" a="1"/>
  <c r="G14" i="1" s="1"/>
  <c r="H14" i="1" a="1"/>
  <c r="H14" i="1" s="1"/>
  <c r="I14" i="1" a="1"/>
  <c r="I14" i="1" s="1"/>
  <c r="K14" i="1" a="1"/>
  <c r="K14" i="1" s="1"/>
  <c r="O14" i="1" s="1"/>
  <c r="P14" i="1" s="1"/>
  <c r="L14" i="1" a="1"/>
  <c r="L14" i="1" s="1"/>
  <c r="M14" i="1" a="1"/>
  <c r="M14" i="1" s="1"/>
  <c r="R14" i="1" a="1"/>
  <c r="R14" i="1" s="1"/>
  <c r="S14" i="1" a="1"/>
  <c r="S14" i="1" s="1"/>
  <c r="B37" i="1" a="1"/>
  <c r="B37" i="1" s="1"/>
  <c r="C37" i="1" a="1"/>
  <c r="C37" i="1" s="1"/>
  <c r="F37" i="1" a="1"/>
  <c r="F37" i="1" s="1"/>
  <c r="G37" i="1" a="1"/>
  <c r="G37" i="1" s="1"/>
  <c r="H37" i="1" a="1"/>
  <c r="H37" i="1" s="1"/>
  <c r="I37" i="1" a="1"/>
  <c r="I37" i="1" s="1"/>
  <c r="K37" i="1" a="1"/>
  <c r="K37" i="1" s="1"/>
  <c r="O37" i="1" s="1"/>
  <c r="P37" i="1" s="1"/>
  <c r="L37" i="1" a="1"/>
  <c r="L37" i="1" s="1"/>
  <c r="M37" i="1" a="1"/>
  <c r="M37" i="1" s="1"/>
  <c r="R37" i="1" a="1"/>
  <c r="R37" i="1" s="1"/>
  <c r="S37" i="1" a="1"/>
  <c r="S37" i="1" s="1"/>
  <c r="B108" i="1" a="1"/>
  <c r="B108" i="1" s="1"/>
  <c r="C108" i="1" a="1"/>
  <c r="C108" i="1" s="1"/>
  <c r="F108" i="1" a="1"/>
  <c r="F108" i="1" s="1"/>
  <c r="G108" i="1" a="1"/>
  <c r="G108" i="1" s="1"/>
  <c r="H108" i="1" a="1"/>
  <c r="H108" i="1" s="1"/>
  <c r="I108" i="1" a="1"/>
  <c r="I108" i="1" s="1"/>
  <c r="K108" i="1" a="1"/>
  <c r="K108" i="1" s="1"/>
  <c r="O108" i="1" s="1"/>
  <c r="P108" i="1" s="1"/>
  <c r="L108" i="1" a="1"/>
  <c r="L108" i="1" s="1"/>
  <c r="M108" i="1" a="1"/>
  <c r="M108" i="1" s="1"/>
  <c r="R108" i="1" a="1"/>
  <c r="R108" i="1" s="1"/>
  <c r="S108" i="1" a="1"/>
  <c r="S108" i="1" s="1"/>
  <c r="B101" i="1" a="1"/>
  <c r="B101" i="1" s="1"/>
  <c r="C101" i="1" a="1"/>
  <c r="C101" i="1" s="1"/>
  <c r="F101" i="1" a="1"/>
  <c r="F101" i="1" s="1"/>
  <c r="G101" i="1" a="1"/>
  <c r="G101" i="1" s="1"/>
  <c r="H101" i="1" a="1"/>
  <c r="H101" i="1" s="1"/>
  <c r="I101" i="1" a="1"/>
  <c r="I101" i="1" s="1"/>
  <c r="K101" i="1" a="1"/>
  <c r="K101" i="1" s="1"/>
  <c r="O101" i="1" s="1"/>
  <c r="P101" i="1" s="1"/>
  <c r="L101" i="1" a="1"/>
  <c r="L101" i="1" s="1"/>
  <c r="M101" i="1" a="1"/>
  <c r="M101" i="1" s="1"/>
  <c r="R101" i="1" a="1"/>
  <c r="R101" i="1" s="1"/>
  <c r="S101" i="1" a="1"/>
  <c r="S101" i="1" s="1"/>
  <c r="B102" i="1" a="1"/>
  <c r="B102" i="1" s="1"/>
  <c r="C102" i="1" a="1"/>
  <c r="C102" i="1" s="1"/>
  <c r="F102" i="1" a="1"/>
  <c r="F102" i="1" s="1"/>
  <c r="G102" i="1" a="1"/>
  <c r="G102" i="1" s="1"/>
  <c r="H102" i="1" a="1"/>
  <c r="H102" i="1" s="1"/>
  <c r="I102" i="1" a="1"/>
  <c r="I102" i="1" s="1"/>
  <c r="K102" i="1" a="1"/>
  <c r="K102" i="1" s="1"/>
  <c r="O102" i="1" s="1"/>
  <c r="P102" i="1" s="1"/>
  <c r="L102" i="1" a="1"/>
  <c r="L102" i="1" s="1"/>
  <c r="M102" i="1" a="1"/>
  <c r="M102" i="1" s="1"/>
  <c r="R102" i="1" a="1"/>
  <c r="R102" i="1" s="1"/>
  <c r="S102" i="1" a="1"/>
  <c r="S102" i="1" s="1"/>
  <c r="B12" i="1" a="1"/>
  <c r="B12" i="1" s="1"/>
  <c r="C12" i="1" a="1"/>
  <c r="C12" i="1" s="1"/>
  <c r="F12" i="1" a="1"/>
  <c r="F12" i="1" s="1"/>
  <c r="G12" i="1" a="1"/>
  <c r="G12" i="1" s="1"/>
  <c r="H12" i="1" a="1"/>
  <c r="H12" i="1" s="1"/>
  <c r="I12" i="1" a="1"/>
  <c r="I12" i="1" s="1"/>
  <c r="K12" i="1" a="1"/>
  <c r="K12" i="1" s="1"/>
  <c r="O12" i="1" s="1"/>
  <c r="P12" i="1" s="1"/>
  <c r="L12" i="1" a="1"/>
  <c r="L12" i="1" s="1"/>
  <c r="M12" i="1" a="1"/>
  <c r="M12" i="1" s="1"/>
  <c r="R12" i="1" a="1"/>
  <c r="R12" i="1" s="1"/>
  <c r="S12" i="1" a="1"/>
  <c r="S12" i="1" s="1"/>
  <c r="B48" i="1" a="1"/>
  <c r="B48" i="1" s="1"/>
  <c r="C48" i="1" a="1"/>
  <c r="C48" i="1" s="1"/>
  <c r="F48" i="1" a="1"/>
  <c r="F48" i="1" s="1"/>
  <c r="G48" i="1" a="1"/>
  <c r="G48" i="1" s="1"/>
  <c r="H48" i="1" a="1"/>
  <c r="H48" i="1" s="1"/>
  <c r="I48" i="1" a="1"/>
  <c r="I48" i="1" s="1"/>
  <c r="K48" i="1" a="1"/>
  <c r="K48" i="1" s="1"/>
  <c r="O48" i="1" s="1"/>
  <c r="P48" i="1" s="1"/>
  <c r="L48" i="1" a="1"/>
  <c r="L48" i="1" s="1"/>
  <c r="M48" i="1" a="1"/>
  <c r="M48" i="1" s="1"/>
  <c r="R48" i="1" a="1"/>
  <c r="R48" i="1" s="1"/>
  <c r="S48" i="1" a="1"/>
  <c r="S48" i="1" s="1"/>
  <c r="B88" i="1" a="1"/>
  <c r="B88" i="1" s="1"/>
  <c r="C88" i="1" a="1"/>
  <c r="C88" i="1" s="1"/>
  <c r="F88" i="1" a="1"/>
  <c r="F88" i="1" s="1"/>
  <c r="G88" i="1" a="1"/>
  <c r="G88" i="1" s="1"/>
  <c r="H88" i="1" a="1"/>
  <c r="H88" i="1" s="1"/>
  <c r="I88" i="1" a="1"/>
  <c r="I88" i="1" s="1"/>
  <c r="K88" i="1" a="1"/>
  <c r="K88" i="1" s="1"/>
  <c r="O88" i="1" s="1"/>
  <c r="P88" i="1" s="1"/>
  <c r="L88" i="1" a="1"/>
  <c r="L88" i="1" s="1"/>
  <c r="M88" i="1" a="1"/>
  <c r="M88" i="1" s="1"/>
  <c r="R88" i="1" a="1"/>
  <c r="R88" i="1" s="1"/>
  <c r="S88" i="1" a="1"/>
  <c r="S88" i="1" s="1"/>
  <c r="H4" i="1" a="1"/>
  <c r="H4" i="1" s="1"/>
  <c r="H5" i="1" a="1"/>
  <c r="H5" i="1" s="1"/>
  <c r="G4" i="1" a="1"/>
  <c r="G4" i="1" s="1"/>
  <c r="G5" i="1" a="1"/>
  <c r="G5" i="1" s="1"/>
  <c r="E4" i="1" a="1"/>
  <c r="E4" i="1" s="1"/>
  <c r="E5" i="1" a="1"/>
  <c r="E5" i="1" s="1"/>
  <c r="D4" i="1" a="1"/>
  <c r="D4" i="1" s="1"/>
  <c r="D5" i="1" a="1"/>
  <c r="D5" i="1" s="1"/>
  <c r="C4" i="1" a="1"/>
  <c r="C4" i="1" s="1"/>
  <c r="C5" i="1" a="1"/>
  <c r="C5" i="1" s="1"/>
  <c r="B4" i="1" a="1"/>
  <c r="B4" i="1" s="1"/>
  <c r="B5" i="1" a="1"/>
  <c r="B5" i="1" s="1"/>
  <c r="B35" i="1" a="1"/>
  <c r="B35" i="1" s="1"/>
  <c r="C35" i="1" a="1"/>
  <c r="C35" i="1" s="1"/>
  <c r="F35" i="1" a="1"/>
  <c r="F35" i="1" s="1"/>
  <c r="G35" i="1" a="1"/>
  <c r="G35" i="1" s="1"/>
  <c r="H35" i="1" a="1"/>
  <c r="H35" i="1" s="1"/>
  <c r="I35" i="1" a="1"/>
  <c r="I35" i="1" s="1"/>
  <c r="K35" i="1" a="1"/>
  <c r="K35" i="1" s="1"/>
  <c r="O35" i="1" s="1"/>
  <c r="P35" i="1" s="1"/>
  <c r="L35" i="1" a="1"/>
  <c r="L35" i="1" s="1"/>
  <c r="M35" i="1" a="1"/>
  <c r="M35" i="1" s="1"/>
  <c r="R35" i="1" a="1"/>
  <c r="R35" i="1" s="1"/>
  <c r="S35" i="1" a="1"/>
  <c r="S35" i="1" s="1"/>
  <c r="B82" i="1" a="1"/>
  <c r="B82" i="1" s="1"/>
  <c r="C82" i="1" a="1"/>
  <c r="C82" i="1" s="1"/>
  <c r="F82" i="1" a="1"/>
  <c r="F82" i="1" s="1"/>
  <c r="G82" i="1" a="1"/>
  <c r="G82" i="1" s="1"/>
  <c r="H82" i="1" a="1"/>
  <c r="H82" i="1" s="1"/>
  <c r="I82" i="1" a="1"/>
  <c r="I82" i="1" s="1"/>
  <c r="K82" i="1" a="1"/>
  <c r="K82" i="1" s="1"/>
  <c r="O82" i="1" s="1"/>
  <c r="P82" i="1" s="1"/>
  <c r="L82" i="1" a="1"/>
  <c r="L82" i="1" s="1"/>
  <c r="M82" i="1" a="1"/>
  <c r="M82" i="1" s="1"/>
  <c r="R82" i="1" a="1"/>
  <c r="R82" i="1" s="1"/>
  <c r="S82" i="1" a="1"/>
  <c r="S82" i="1" s="1"/>
  <c r="B81" i="1" a="1"/>
  <c r="B81" i="1" s="1"/>
  <c r="C81" i="1" a="1"/>
  <c r="C81" i="1" s="1"/>
  <c r="F81" i="1" a="1"/>
  <c r="F81" i="1" s="1"/>
  <c r="G81" i="1" a="1"/>
  <c r="G81" i="1" s="1"/>
  <c r="H81" i="1" a="1"/>
  <c r="H81" i="1" s="1"/>
  <c r="I81" i="1" a="1"/>
  <c r="I81" i="1" s="1"/>
  <c r="K81" i="1" a="1"/>
  <c r="K81" i="1" s="1"/>
  <c r="O81" i="1" s="1"/>
  <c r="P81" i="1" s="1"/>
  <c r="L81" i="1" a="1"/>
  <c r="L81" i="1" s="1"/>
  <c r="M81" i="1" a="1"/>
  <c r="M81" i="1" s="1"/>
  <c r="R81" i="1" a="1"/>
  <c r="R81" i="1" s="1"/>
  <c r="S81" i="1" a="1"/>
  <c r="S81" i="1" s="1"/>
  <c r="B75" i="1" a="1"/>
  <c r="B75" i="1" s="1"/>
  <c r="C75" i="1" a="1"/>
  <c r="C75" i="1" s="1"/>
  <c r="F75" i="1" a="1"/>
  <c r="F75" i="1" s="1"/>
  <c r="G75" i="1" a="1"/>
  <c r="G75" i="1" s="1"/>
  <c r="H75" i="1" a="1"/>
  <c r="H75" i="1" s="1"/>
  <c r="I75" i="1" a="1"/>
  <c r="I75" i="1" s="1"/>
  <c r="K75" i="1" a="1"/>
  <c r="K75" i="1" s="1"/>
  <c r="O75" i="1" s="1"/>
  <c r="P75" i="1" s="1"/>
  <c r="L75" i="1" a="1"/>
  <c r="L75" i="1" s="1"/>
  <c r="M75" i="1" a="1"/>
  <c r="M75" i="1" s="1"/>
  <c r="R75" i="1" a="1"/>
  <c r="R75" i="1" s="1"/>
  <c r="S75" i="1" a="1"/>
  <c r="S75" i="1" s="1"/>
  <c r="B61" i="1" a="1"/>
  <c r="B61" i="1" s="1"/>
  <c r="C61" i="1" a="1"/>
  <c r="C61" i="1" s="1"/>
  <c r="F61" i="1" a="1"/>
  <c r="F61" i="1" s="1"/>
  <c r="G61" i="1" a="1"/>
  <c r="G61" i="1" s="1"/>
  <c r="H61" i="1" a="1"/>
  <c r="H61" i="1" s="1"/>
  <c r="I61" i="1" a="1"/>
  <c r="I61" i="1" s="1"/>
  <c r="K61" i="1" a="1"/>
  <c r="K61" i="1" s="1"/>
  <c r="O61" i="1" s="1"/>
  <c r="P61" i="1" s="1"/>
  <c r="L61" i="1" a="1"/>
  <c r="L61" i="1" s="1"/>
  <c r="M61" i="1" a="1"/>
  <c r="M61" i="1" s="1"/>
  <c r="R61" i="1" a="1"/>
  <c r="R61" i="1" s="1"/>
  <c r="S61" i="1" a="1"/>
  <c r="S61" i="1" s="1"/>
  <c r="B107" i="1" a="1"/>
  <c r="B107" i="1" s="1"/>
  <c r="C107" i="1" a="1"/>
  <c r="C107" i="1" s="1"/>
  <c r="F107" i="1" a="1"/>
  <c r="F107" i="1" s="1"/>
  <c r="G107" i="1" a="1"/>
  <c r="G107" i="1" s="1"/>
  <c r="H107" i="1" a="1"/>
  <c r="H107" i="1" s="1"/>
  <c r="I107" i="1" a="1"/>
  <c r="I107" i="1" s="1"/>
  <c r="K107" i="1" a="1"/>
  <c r="K107" i="1" s="1"/>
  <c r="O107" i="1" s="1"/>
  <c r="P107" i="1" s="1"/>
  <c r="L107" i="1" a="1"/>
  <c r="L107" i="1" s="1"/>
  <c r="M107" i="1" a="1"/>
  <c r="M107" i="1" s="1"/>
  <c r="R107" i="1" a="1"/>
  <c r="R107" i="1" s="1"/>
  <c r="S107" i="1" a="1"/>
  <c r="S107" i="1" s="1"/>
  <c r="B44" i="1" a="1"/>
  <c r="B44" i="1" s="1"/>
  <c r="C44" i="1" a="1"/>
  <c r="C44" i="1" s="1"/>
  <c r="F44" i="1" a="1"/>
  <c r="F44" i="1" s="1"/>
  <c r="G44" i="1" a="1"/>
  <c r="G44" i="1" s="1"/>
  <c r="H44" i="1" a="1"/>
  <c r="H44" i="1" s="1"/>
  <c r="I44" i="1" a="1"/>
  <c r="I44" i="1" s="1"/>
  <c r="K44" i="1" a="1"/>
  <c r="K44" i="1" s="1"/>
  <c r="O44" i="1" s="1"/>
  <c r="P44" i="1" s="1"/>
  <c r="L44" i="1" a="1"/>
  <c r="L44" i="1" s="1"/>
  <c r="M44" i="1" a="1"/>
  <c r="M44" i="1" s="1"/>
  <c r="R44" i="1" a="1"/>
  <c r="R44" i="1" s="1"/>
  <c r="S44" i="1" a="1"/>
  <c r="S44" i="1" s="1"/>
  <c r="B74" i="1" a="1"/>
  <c r="B74" i="1" s="1"/>
  <c r="C74" i="1" a="1"/>
  <c r="C74" i="1" s="1"/>
  <c r="F74" i="1" a="1"/>
  <c r="F74" i="1" s="1"/>
  <c r="G74" i="1" a="1"/>
  <c r="G74" i="1" s="1"/>
  <c r="H74" i="1" a="1"/>
  <c r="H74" i="1" s="1"/>
  <c r="I74" i="1" a="1"/>
  <c r="I74" i="1" s="1"/>
  <c r="K74" i="1" a="1"/>
  <c r="K74" i="1" s="1"/>
  <c r="O74" i="1" s="1"/>
  <c r="P74" i="1" s="1"/>
  <c r="L74" i="1" a="1"/>
  <c r="L74" i="1" s="1"/>
  <c r="M74" i="1" a="1"/>
  <c r="M74" i="1" s="1"/>
  <c r="R74" i="1" a="1"/>
  <c r="R74" i="1" s="1"/>
  <c r="S74" i="1" a="1"/>
  <c r="S74" i="1" s="1"/>
  <c r="B80" i="1" a="1"/>
  <c r="B80" i="1" s="1"/>
  <c r="C80" i="1" a="1"/>
  <c r="C80" i="1" s="1"/>
  <c r="F80" i="1" a="1"/>
  <c r="F80" i="1" s="1"/>
  <c r="G80" i="1" a="1"/>
  <c r="G80" i="1" s="1"/>
  <c r="H80" i="1" a="1"/>
  <c r="H80" i="1" s="1"/>
  <c r="I80" i="1" a="1"/>
  <c r="I80" i="1" s="1"/>
  <c r="K80" i="1" a="1"/>
  <c r="K80" i="1" s="1"/>
  <c r="O80" i="1" s="1"/>
  <c r="P80" i="1" s="1"/>
  <c r="L80" i="1" a="1"/>
  <c r="L80" i="1" s="1"/>
  <c r="M80" i="1" a="1"/>
  <c r="M80" i="1" s="1"/>
  <c r="R80" i="1" a="1"/>
  <c r="R80" i="1" s="1"/>
  <c r="S80" i="1" a="1"/>
  <c r="S80" i="1" s="1"/>
  <c r="B59" i="1" a="1"/>
  <c r="B59" i="1" s="1"/>
  <c r="C59" i="1" a="1"/>
  <c r="C59" i="1" s="1"/>
  <c r="F59" i="1" a="1"/>
  <c r="F59" i="1" s="1"/>
  <c r="G59" i="1" a="1"/>
  <c r="G59" i="1" s="1"/>
  <c r="H59" i="1" a="1"/>
  <c r="H59" i="1" s="1"/>
  <c r="I59" i="1" a="1"/>
  <c r="I59" i="1" s="1"/>
  <c r="K59" i="1" a="1"/>
  <c r="K59" i="1" s="1"/>
  <c r="O59" i="1" s="1"/>
  <c r="P59" i="1" s="1"/>
  <c r="L59" i="1" a="1"/>
  <c r="L59" i="1" s="1"/>
  <c r="M59" i="1" a="1"/>
  <c r="M59" i="1" s="1"/>
  <c r="R59" i="1" a="1"/>
  <c r="R59" i="1" s="1"/>
  <c r="S59" i="1" a="1"/>
  <c r="S59" i="1" s="1"/>
  <c r="B54" i="1" a="1"/>
  <c r="B54" i="1" s="1"/>
  <c r="C54" i="1" a="1"/>
  <c r="C54" i="1" s="1"/>
  <c r="F54" i="1" a="1"/>
  <c r="F54" i="1" s="1"/>
  <c r="G54" i="1" a="1"/>
  <c r="G54" i="1" s="1"/>
  <c r="H54" i="1" a="1"/>
  <c r="H54" i="1" s="1"/>
  <c r="I54" i="1" a="1"/>
  <c r="I54" i="1" s="1"/>
  <c r="K54" i="1" a="1"/>
  <c r="K54" i="1" s="1"/>
  <c r="O54" i="1" s="1"/>
  <c r="P54" i="1" s="1"/>
  <c r="L54" i="1" a="1"/>
  <c r="L54" i="1" s="1"/>
  <c r="M54" i="1" a="1"/>
  <c r="M54" i="1" s="1"/>
  <c r="R54" i="1" a="1"/>
  <c r="R54" i="1" s="1"/>
  <c r="S54" i="1" a="1"/>
  <c r="S54" i="1" s="1"/>
  <c r="B27" i="1" a="1"/>
  <c r="B27" i="1" s="1"/>
  <c r="C27" i="1" a="1"/>
  <c r="C27" i="1" s="1"/>
  <c r="F27" i="1" a="1"/>
  <c r="F27" i="1" s="1"/>
  <c r="G27" i="1" a="1"/>
  <c r="G27" i="1" s="1"/>
  <c r="H27" i="1" a="1"/>
  <c r="H27" i="1" s="1"/>
  <c r="I27" i="1" a="1"/>
  <c r="I27" i="1" s="1"/>
  <c r="K27" i="1" a="1"/>
  <c r="K27" i="1" s="1"/>
  <c r="O27" i="1" s="1"/>
  <c r="P27" i="1" s="1"/>
  <c r="L27" i="1" a="1"/>
  <c r="L27" i="1" s="1"/>
  <c r="M27" i="1" a="1"/>
  <c r="M27" i="1" s="1"/>
  <c r="R27" i="1" a="1"/>
  <c r="R27" i="1" s="1"/>
  <c r="S27" i="1" a="1"/>
  <c r="S27" i="1" s="1"/>
  <c r="B46" i="1" a="1"/>
  <c r="B46" i="1" s="1"/>
  <c r="C46" i="1" a="1"/>
  <c r="C46" i="1" s="1"/>
  <c r="F46" i="1" a="1"/>
  <c r="F46" i="1" s="1"/>
  <c r="G46" i="1" a="1"/>
  <c r="G46" i="1" s="1"/>
  <c r="H46" i="1" a="1"/>
  <c r="H46" i="1" s="1"/>
  <c r="I46" i="1" a="1"/>
  <c r="I46" i="1" s="1"/>
  <c r="K46" i="1" a="1"/>
  <c r="K46" i="1" s="1"/>
  <c r="O46" i="1" s="1"/>
  <c r="P46" i="1" s="1"/>
  <c r="L46" i="1" a="1"/>
  <c r="L46" i="1" s="1"/>
  <c r="M46" i="1" a="1"/>
  <c r="M46" i="1" s="1"/>
  <c r="R46" i="1" a="1"/>
  <c r="R46" i="1" s="1"/>
  <c r="S46" i="1" a="1"/>
  <c r="S46" i="1" s="1"/>
  <c r="B94" i="1" a="1"/>
  <c r="B94" i="1" s="1"/>
  <c r="C94" i="1" a="1"/>
  <c r="C94" i="1" s="1"/>
  <c r="F94" i="1" a="1"/>
  <c r="F94" i="1" s="1"/>
  <c r="G94" i="1" a="1"/>
  <c r="G94" i="1" s="1"/>
  <c r="H94" i="1" a="1"/>
  <c r="H94" i="1" s="1"/>
  <c r="I94" i="1" a="1"/>
  <c r="I94" i="1" s="1"/>
  <c r="K94" i="1" a="1"/>
  <c r="K94" i="1" s="1"/>
  <c r="O94" i="1" s="1"/>
  <c r="P94" i="1" s="1"/>
  <c r="L94" i="1" a="1"/>
  <c r="L94" i="1" s="1"/>
  <c r="M94" i="1" a="1"/>
  <c r="M94" i="1" s="1"/>
  <c r="R94" i="1" a="1"/>
  <c r="R94" i="1" s="1"/>
  <c r="S94" i="1" a="1"/>
  <c r="S94" i="1" s="1"/>
  <c r="B98" i="1" a="1"/>
  <c r="B98" i="1" s="1"/>
  <c r="C98" i="1" a="1"/>
  <c r="C98" i="1" s="1"/>
  <c r="F98" i="1" a="1"/>
  <c r="F98" i="1" s="1"/>
  <c r="G98" i="1" a="1"/>
  <c r="G98" i="1" s="1"/>
  <c r="H98" i="1" a="1"/>
  <c r="H98" i="1" s="1"/>
  <c r="I98" i="1" a="1"/>
  <c r="I98" i="1" s="1"/>
  <c r="K98" i="1" a="1"/>
  <c r="K98" i="1" s="1"/>
  <c r="O98" i="1" s="1"/>
  <c r="P98" i="1" s="1"/>
  <c r="L98" i="1" a="1"/>
  <c r="L98" i="1" s="1"/>
  <c r="M98" i="1" a="1"/>
  <c r="M98" i="1" s="1"/>
  <c r="R98" i="1" a="1"/>
  <c r="R98" i="1" s="1"/>
  <c r="S98" i="1" a="1"/>
  <c r="S98" i="1" s="1"/>
  <c r="B86" i="1" a="1"/>
  <c r="B86" i="1" s="1"/>
  <c r="C86" i="1" a="1"/>
  <c r="C86" i="1" s="1"/>
  <c r="F86" i="1" a="1"/>
  <c r="F86" i="1" s="1"/>
  <c r="G86" i="1" a="1"/>
  <c r="G86" i="1" s="1"/>
  <c r="H86" i="1" a="1"/>
  <c r="H86" i="1" s="1"/>
  <c r="I86" i="1" a="1"/>
  <c r="I86" i="1" s="1"/>
  <c r="K86" i="1" a="1"/>
  <c r="K86" i="1" s="1"/>
  <c r="O86" i="1" s="1"/>
  <c r="P86" i="1" s="1"/>
  <c r="L86" i="1" a="1"/>
  <c r="L86" i="1" s="1"/>
  <c r="M86" i="1" a="1"/>
  <c r="M86" i="1" s="1"/>
  <c r="R86" i="1" a="1"/>
  <c r="R86" i="1" s="1"/>
  <c r="S86" i="1" a="1"/>
  <c r="S86" i="1" s="1"/>
  <c r="B42" i="1" a="1"/>
  <c r="B42" i="1" s="1"/>
  <c r="C42" i="1" a="1"/>
  <c r="C42" i="1" s="1"/>
  <c r="F42" i="1" a="1"/>
  <c r="F42" i="1" s="1"/>
  <c r="G42" i="1" a="1"/>
  <c r="G42" i="1" s="1"/>
  <c r="H42" i="1" a="1"/>
  <c r="H42" i="1" s="1"/>
  <c r="I42" i="1" a="1"/>
  <c r="I42" i="1" s="1"/>
  <c r="K42" i="1" a="1"/>
  <c r="K42" i="1" s="1"/>
  <c r="O42" i="1" s="1"/>
  <c r="P42" i="1" s="1"/>
  <c r="L42" i="1" a="1"/>
  <c r="L42" i="1" s="1"/>
  <c r="M42" i="1" a="1"/>
  <c r="M42" i="1" s="1"/>
  <c r="R42" i="1" a="1"/>
  <c r="R42" i="1" s="1"/>
  <c r="S42" i="1" a="1"/>
  <c r="S42" i="1" s="1"/>
  <c r="B57" i="1" a="1"/>
  <c r="B57" i="1" s="1"/>
  <c r="C57" i="1" a="1"/>
  <c r="C57" i="1" s="1"/>
  <c r="F57" i="1" a="1"/>
  <c r="F57" i="1" s="1"/>
  <c r="G57" i="1" a="1"/>
  <c r="G57" i="1" s="1"/>
  <c r="H57" i="1" a="1"/>
  <c r="H57" i="1" s="1"/>
  <c r="I57" i="1" a="1"/>
  <c r="I57" i="1" s="1"/>
  <c r="K57" i="1" a="1"/>
  <c r="K57" i="1" s="1"/>
  <c r="O57" i="1" s="1"/>
  <c r="P57" i="1" s="1"/>
  <c r="L57" i="1" a="1"/>
  <c r="L57" i="1" s="1"/>
  <c r="M57" i="1" a="1"/>
  <c r="M57" i="1" s="1"/>
  <c r="R57" i="1" a="1"/>
  <c r="R57" i="1" s="1"/>
  <c r="S57" i="1" a="1"/>
  <c r="S57" i="1" s="1"/>
  <c r="B34" i="1" a="1"/>
  <c r="B34" i="1" s="1"/>
  <c r="C34" i="1" a="1"/>
  <c r="C34" i="1" s="1"/>
  <c r="F34" i="1" a="1"/>
  <c r="F34" i="1" s="1"/>
  <c r="G34" i="1" a="1"/>
  <c r="G34" i="1" s="1"/>
  <c r="H34" i="1" a="1"/>
  <c r="H34" i="1" s="1"/>
  <c r="I34" i="1" a="1"/>
  <c r="I34" i="1" s="1"/>
  <c r="K34" i="1" a="1"/>
  <c r="K34" i="1" s="1"/>
  <c r="O34" i="1" s="1"/>
  <c r="P34" i="1" s="1"/>
  <c r="L34" i="1" a="1"/>
  <c r="L34" i="1" s="1"/>
  <c r="M34" i="1" a="1"/>
  <c r="M34" i="1" s="1"/>
  <c r="R34" i="1" a="1"/>
  <c r="R34" i="1" s="1"/>
  <c r="S34" i="1" a="1"/>
  <c r="S34" i="1" s="1"/>
  <c r="B79" i="1" a="1"/>
  <c r="B79" i="1" s="1"/>
  <c r="C79" i="1" a="1"/>
  <c r="C79" i="1" s="1"/>
  <c r="F79" i="1" a="1"/>
  <c r="F79" i="1" s="1"/>
  <c r="G79" i="1" a="1"/>
  <c r="G79" i="1" s="1"/>
  <c r="H79" i="1" a="1"/>
  <c r="H79" i="1" s="1"/>
  <c r="I79" i="1" a="1"/>
  <c r="I79" i="1" s="1"/>
  <c r="K79" i="1" a="1"/>
  <c r="K79" i="1" s="1"/>
  <c r="O79" i="1" s="1"/>
  <c r="P79" i="1" s="1"/>
  <c r="L79" i="1" a="1"/>
  <c r="L79" i="1" s="1"/>
  <c r="M79" i="1" a="1"/>
  <c r="M79" i="1" s="1"/>
  <c r="R79" i="1" a="1"/>
  <c r="R79" i="1" s="1"/>
  <c r="S79" i="1" a="1"/>
  <c r="S79" i="1" s="1"/>
  <c r="B72" i="1" a="1"/>
  <c r="B72" i="1" s="1"/>
  <c r="C72" i="1" a="1"/>
  <c r="C72" i="1" s="1"/>
  <c r="F72" i="1" a="1"/>
  <c r="F72" i="1" s="1"/>
  <c r="G72" i="1" a="1"/>
  <c r="G72" i="1" s="1"/>
  <c r="H72" i="1" a="1"/>
  <c r="H72" i="1" s="1"/>
  <c r="I72" i="1" a="1"/>
  <c r="I72" i="1" s="1"/>
  <c r="K72" i="1" a="1"/>
  <c r="K72" i="1" s="1"/>
  <c r="O72" i="1" s="1"/>
  <c r="P72" i="1" s="1"/>
  <c r="L72" i="1" a="1"/>
  <c r="L72" i="1" s="1"/>
  <c r="M72" i="1" a="1"/>
  <c r="M72" i="1" s="1"/>
  <c r="R72" i="1" a="1"/>
  <c r="R72" i="1" s="1"/>
  <c r="S72" i="1" a="1"/>
  <c r="S72" i="1" s="1"/>
  <c r="B67" i="1" a="1"/>
  <c r="B67" i="1" s="1"/>
  <c r="C67" i="1" a="1"/>
  <c r="C67" i="1" s="1"/>
  <c r="F67" i="1" a="1"/>
  <c r="F67" i="1" s="1"/>
  <c r="G67" i="1" a="1"/>
  <c r="G67" i="1" s="1"/>
  <c r="H67" i="1" a="1"/>
  <c r="H67" i="1" s="1"/>
  <c r="I67" i="1" a="1"/>
  <c r="I67" i="1" s="1"/>
  <c r="K67" i="1" a="1"/>
  <c r="K67" i="1" s="1"/>
  <c r="O67" i="1" s="1"/>
  <c r="P67" i="1" s="1"/>
  <c r="L67" i="1" a="1"/>
  <c r="L67" i="1" s="1"/>
  <c r="M67" i="1" a="1"/>
  <c r="M67" i="1" s="1"/>
  <c r="R67" i="1" a="1"/>
  <c r="R67" i="1" s="1"/>
  <c r="S67" i="1" a="1"/>
  <c r="S67" i="1" s="1"/>
  <c r="B29" i="1" a="1"/>
  <c r="B29" i="1" s="1"/>
  <c r="C29" i="1" a="1"/>
  <c r="C29" i="1" s="1"/>
  <c r="F29" i="1" a="1"/>
  <c r="F29" i="1" s="1"/>
  <c r="G29" i="1" a="1"/>
  <c r="G29" i="1" s="1"/>
  <c r="H29" i="1" a="1"/>
  <c r="H29" i="1" s="1"/>
  <c r="I29" i="1" a="1"/>
  <c r="I29" i="1" s="1"/>
  <c r="K29" i="1" a="1"/>
  <c r="K29" i="1" s="1"/>
  <c r="O29" i="1" s="1"/>
  <c r="P29" i="1" s="1"/>
  <c r="L29" i="1" a="1"/>
  <c r="L29" i="1" s="1"/>
  <c r="M29" i="1" a="1"/>
  <c r="M29" i="1" s="1"/>
  <c r="R29" i="1" a="1"/>
  <c r="R29" i="1" s="1"/>
  <c r="S29" i="1" a="1"/>
  <c r="S29" i="1" s="1"/>
  <c r="B90" i="1" a="1"/>
  <c r="B90" i="1" s="1"/>
  <c r="C90" i="1" a="1"/>
  <c r="C90" i="1" s="1"/>
  <c r="F90" i="1" a="1"/>
  <c r="F90" i="1" s="1"/>
  <c r="G90" i="1" a="1"/>
  <c r="G90" i="1" s="1"/>
  <c r="H90" i="1" a="1"/>
  <c r="H90" i="1" s="1"/>
  <c r="I90" i="1" a="1"/>
  <c r="I90" i="1" s="1"/>
  <c r="K90" i="1" a="1"/>
  <c r="K90" i="1" s="1"/>
  <c r="O90" i="1" s="1"/>
  <c r="P90" i="1" s="1"/>
  <c r="L90" i="1" a="1"/>
  <c r="L90" i="1" s="1"/>
  <c r="M90" i="1" a="1"/>
  <c r="M90" i="1" s="1"/>
  <c r="R90" i="1" a="1"/>
  <c r="R90" i="1" s="1"/>
  <c r="S90" i="1" a="1"/>
  <c r="S90" i="1" s="1"/>
  <c r="B112" i="1" a="1"/>
  <c r="B112" i="1" s="1"/>
  <c r="C112" i="1" a="1"/>
  <c r="C112" i="1" s="1"/>
  <c r="F112" i="1" a="1"/>
  <c r="F112" i="1" s="1"/>
  <c r="G112" i="1" a="1"/>
  <c r="G112" i="1" s="1"/>
  <c r="H112" i="1" a="1"/>
  <c r="H112" i="1" s="1"/>
  <c r="I112" i="1" a="1"/>
  <c r="I112" i="1" s="1"/>
  <c r="K112" i="1" a="1"/>
  <c r="K112" i="1" s="1"/>
  <c r="O112" i="1" s="1"/>
  <c r="P112" i="1" s="1"/>
  <c r="L112" i="1" a="1"/>
  <c r="L112" i="1" s="1"/>
  <c r="M112" i="1" a="1"/>
  <c r="M112" i="1" s="1"/>
  <c r="R112" i="1" a="1"/>
  <c r="R112" i="1" s="1"/>
  <c r="S112" i="1" a="1"/>
  <c r="S112" i="1" s="1"/>
  <c r="B11" i="1" a="1"/>
  <c r="B11" i="1" s="1"/>
  <c r="C11" i="1" a="1"/>
  <c r="C11" i="1" s="1"/>
  <c r="F11" i="1" a="1"/>
  <c r="F11" i="1" s="1"/>
  <c r="G11" i="1" a="1"/>
  <c r="G11" i="1" s="1"/>
  <c r="H11" i="1" a="1"/>
  <c r="H11" i="1" s="1"/>
  <c r="I11" i="1" a="1"/>
  <c r="I11" i="1" s="1"/>
  <c r="K11" i="1" a="1"/>
  <c r="K11" i="1" s="1"/>
  <c r="O11" i="1" s="1"/>
  <c r="P11" i="1" s="1"/>
  <c r="L11" i="1" a="1"/>
  <c r="L11" i="1" s="1"/>
  <c r="M11" i="1" a="1"/>
  <c r="M11" i="1" s="1"/>
  <c r="R11" i="1" a="1"/>
  <c r="R11" i="1" s="1"/>
  <c r="S11" i="1" a="1"/>
  <c r="S11" i="1" s="1"/>
  <c r="B10" i="1" a="1"/>
  <c r="B10" i="1" s="1"/>
  <c r="C10" i="1" a="1"/>
  <c r="C10" i="1" s="1"/>
  <c r="F10" i="1" a="1"/>
  <c r="F10" i="1" s="1"/>
  <c r="G10" i="1" a="1"/>
  <c r="G10" i="1" s="1"/>
  <c r="H10" i="1" a="1"/>
  <c r="H10" i="1" s="1"/>
  <c r="I10" i="1" a="1"/>
  <c r="I10" i="1" s="1"/>
  <c r="K10" i="1" a="1"/>
  <c r="K10" i="1" s="1"/>
  <c r="O10" i="1" s="1"/>
  <c r="P10" i="1" s="1"/>
  <c r="M10" i="1" a="1"/>
  <c r="M10" i="1" s="1"/>
  <c r="R10" i="1" a="1"/>
  <c r="R10" i="1" s="1"/>
  <c r="S10" i="1" a="1"/>
  <c r="S10" i="1" s="1"/>
  <c r="B77" i="1" a="1"/>
  <c r="B77" i="1" s="1"/>
  <c r="C77" i="1" a="1"/>
  <c r="C77" i="1" s="1"/>
  <c r="F77" i="1" a="1"/>
  <c r="F77" i="1" s="1"/>
  <c r="G77" i="1" a="1"/>
  <c r="G77" i="1" s="1"/>
  <c r="H77" i="1" a="1"/>
  <c r="H77" i="1" s="1"/>
  <c r="I77" i="1" a="1"/>
  <c r="I77" i="1" s="1"/>
  <c r="K77" i="1" a="1"/>
  <c r="K77" i="1" s="1"/>
  <c r="O77" i="1" s="1"/>
  <c r="P77" i="1" s="1"/>
  <c r="L77" i="1" a="1"/>
  <c r="L77" i="1" s="1"/>
  <c r="M77" i="1" a="1"/>
  <c r="M77" i="1" s="1"/>
  <c r="R77" i="1" a="1"/>
  <c r="R77" i="1" s="1"/>
  <c r="S77" i="1" a="1"/>
  <c r="S77" i="1" s="1"/>
  <c r="B65" i="1" a="1"/>
  <c r="B65" i="1" s="1"/>
  <c r="C65" i="1" a="1"/>
  <c r="C65" i="1" s="1"/>
  <c r="F65" i="1" a="1"/>
  <c r="F65" i="1" s="1"/>
  <c r="G65" i="1" a="1"/>
  <c r="G65" i="1" s="1"/>
  <c r="H65" i="1" a="1"/>
  <c r="H65" i="1" s="1"/>
  <c r="I65" i="1" a="1"/>
  <c r="I65" i="1" s="1"/>
  <c r="K65" i="1" a="1"/>
  <c r="K65" i="1" s="1"/>
  <c r="O65" i="1" s="1"/>
  <c r="P65" i="1" s="1"/>
  <c r="L65" i="1" a="1"/>
  <c r="L65" i="1" s="1"/>
  <c r="M65" i="1" a="1"/>
  <c r="M65" i="1" s="1"/>
  <c r="R65" i="1" a="1"/>
  <c r="R65" i="1" s="1"/>
  <c r="S65" i="1" a="1"/>
  <c r="S65" i="1" s="1"/>
  <c r="B93" i="1" a="1"/>
  <c r="B93" i="1" s="1"/>
  <c r="C93" i="1" a="1"/>
  <c r="C93" i="1" s="1"/>
  <c r="F93" i="1" a="1"/>
  <c r="F93" i="1" s="1"/>
  <c r="G93" i="1" a="1"/>
  <c r="G93" i="1" s="1"/>
  <c r="H93" i="1" a="1"/>
  <c r="H93" i="1" s="1"/>
  <c r="I93" i="1" a="1"/>
  <c r="I93" i="1" s="1"/>
  <c r="K93" i="1" a="1"/>
  <c r="K93" i="1" s="1"/>
  <c r="O93" i="1" s="1"/>
  <c r="P93" i="1" s="1"/>
  <c r="L93" i="1" a="1"/>
  <c r="L93" i="1" s="1"/>
  <c r="M93" i="1" a="1"/>
  <c r="M93" i="1" s="1"/>
  <c r="R93" i="1" a="1"/>
  <c r="R93" i="1" s="1"/>
  <c r="S93" i="1" a="1"/>
  <c r="S93" i="1" s="1"/>
  <c r="B92" i="1" a="1"/>
  <c r="B92" i="1" s="1"/>
  <c r="C92" i="1" a="1"/>
  <c r="C92" i="1" s="1"/>
  <c r="F92" i="1" a="1"/>
  <c r="F92" i="1" s="1"/>
  <c r="G92" i="1" a="1"/>
  <c r="G92" i="1" s="1"/>
  <c r="H92" i="1" a="1"/>
  <c r="H92" i="1" s="1"/>
  <c r="I92" i="1" a="1"/>
  <c r="I92" i="1" s="1"/>
  <c r="K92" i="1" a="1"/>
  <c r="K92" i="1" s="1"/>
  <c r="O92" i="1" s="1"/>
  <c r="P92" i="1" s="1"/>
  <c r="L92" i="1" a="1"/>
  <c r="L92" i="1" s="1"/>
  <c r="M92" i="1" a="1"/>
  <c r="M92" i="1" s="1"/>
  <c r="R92" i="1" a="1"/>
  <c r="R92" i="1" s="1"/>
  <c r="S92" i="1" a="1"/>
  <c r="S92" i="1" s="1"/>
  <c r="B24" i="1" a="1"/>
  <c r="B24" i="1" s="1"/>
  <c r="C24" i="1" a="1"/>
  <c r="C24" i="1" s="1"/>
  <c r="F24" i="1" a="1"/>
  <c r="F24" i="1" s="1"/>
  <c r="G24" i="1" a="1"/>
  <c r="G24" i="1" s="1"/>
  <c r="H24" i="1" a="1"/>
  <c r="H24" i="1" s="1"/>
  <c r="I24" i="1" a="1"/>
  <c r="I24" i="1" s="1"/>
  <c r="K24" i="1" a="1"/>
  <c r="K24" i="1" s="1"/>
  <c r="O24" i="1" s="1"/>
  <c r="P24" i="1" s="1"/>
  <c r="L24" i="1" a="1"/>
  <c r="L24" i="1" s="1"/>
  <c r="M24" i="1" a="1"/>
  <c r="M24" i="1" s="1"/>
  <c r="R24" i="1" a="1"/>
  <c r="R24" i="1" s="1"/>
  <c r="S24" i="1" a="1"/>
  <c r="S24" i="1" s="1"/>
  <c r="B52" i="1" a="1"/>
  <c r="B52" i="1" s="1"/>
  <c r="C52" i="1" a="1"/>
  <c r="C52" i="1" s="1"/>
  <c r="F52" i="1" a="1"/>
  <c r="F52" i="1" s="1"/>
  <c r="G52" i="1" a="1"/>
  <c r="G52" i="1" s="1"/>
  <c r="H52" i="1" a="1"/>
  <c r="H52" i="1" s="1"/>
  <c r="I52" i="1" a="1"/>
  <c r="I52" i="1" s="1"/>
  <c r="K52" i="1" a="1"/>
  <c r="K52" i="1" s="1"/>
  <c r="O52" i="1" s="1"/>
  <c r="P52" i="1" s="1"/>
  <c r="L52" i="1" a="1"/>
  <c r="L52" i="1" s="1"/>
  <c r="M52" i="1" a="1"/>
  <c r="M52" i="1" s="1"/>
  <c r="R52" i="1" a="1"/>
  <c r="R52" i="1" s="1"/>
  <c r="S52" i="1" a="1"/>
  <c r="S52" i="1" s="1"/>
  <c r="E31" i="2"/>
  <c r="E27" i="2"/>
  <c r="E28" i="2"/>
  <c r="E29" i="2"/>
  <c r="E30" i="2"/>
  <c r="E13" i="2"/>
  <c r="E14" i="2"/>
  <c r="E15" i="2"/>
  <c r="E16" i="2"/>
  <c r="E17" i="2"/>
  <c r="E18" i="2"/>
  <c r="E19" i="2"/>
  <c r="E20" i="2"/>
  <c r="E21" i="2"/>
  <c r="E22" i="2"/>
  <c r="E23" i="2"/>
  <c r="B87" i="1" a="1"/>
  <c r="B87" i="1" s="1"/>
  <c r="C87" i="1" a="1"/>
  <c r="C87" i="1" s="1"/>
  <c r="F87" i="1" a="1"/>
  <c r="F87" i="1" s="1"/>
  <c r="G87" i="1" a="1"/>
  <c r="G87" i="1" s="1"/>
  <c r="H87" i="1" a="1"/>
  <c r="H87" i="1" s="1"/>
  <c r="I87" i="1" a="1"/>
  <c r="I87" i="1" s="1"/>
  <c r="K87" i="1" a="1"/>
  <c r="K87" i="1" s="1"/>
  <c r="O87" i="1" s="1"/>
  <c r="P87" i="1" s="1"/>
  <c r="L87" i="1" a="1"/>
  <c r="L87" i="1" s="1"/>
  <c r="M87" i="1" a="1"/>
  <c r="M87" i="1" s="1"/>
  <c r="S87" i="1" a="1"/>
  <c r="S87" i="1" s="1"/>
  <c r="B55" i="1" a="1"/>
  <c r="B55" i="1" s="1"/>
  <c r="C55" i="1" a="1"/>
  <c r="C55" i="1" s="1"/>
  <c r="F55" i="1" a="1"/>
  <c r="F55" i="1" s="1"/>
  <c r="G55" i="1" a="1"/>
  <c r="G55" i="1" s="1"/>
  <c r="H55" i="1" a="1"/>
  <c r="H55" i="1" s="1"/>
  <c r="I55" i="1" a="1"/>
  <c r="I55" i="1" s="1"/>
  <c r="K55" i="1" a="1"/>
  <c r="K55" i="1" s="1"/>
  <c r="O55" i="1" s="1"/>
  <c r="P55" i="1" s="1"/>
  <c r="L55" i="1" a="1"/>
  <c r="L55" i="1" s="1"/>
  <c r="M55" i="1" a="1"/>
  <c r="M55" i="1" s="1"/>
  <c r="F19" i="1" a="1"/>
  <c r="F19" i="1" s="1"/>
  <c r="F20" i="1" a="1"/>
  <c r="F20" i="1" s="1"/>
  <c r="F23" i="1" a="1"/>
  <c r="F23" i="1" s="1"/>
  <c r="F28" i="1" a="1"/>
  <c r="F28" i="1" s="1"/>
  <c r="F36" i="1" a="1"/>
  <c r="F36" i="1" s="1"/>
  <c r="F47" i="1" a="1"/>
  <c r="F47" i="1" s="1"/>
  <c r="F56" i="1" a="1"/>
  <c r="F56" i="1" s="1"/>
  <c r="F62" i="1" a="1"/>
  <c r="F62" i="1" s="1"/>
  <c r="F70" i="1" a="1"/>
  <c r="F70" i="1" s="1"/>
  <c r="F89" i="1" a="1"/>
  <c r="F89" i="1" s="1"/>
  <c r="F99" i="1" a="1"/>
  <c r="F99" i="1" s="1"/>
  <c r="F105" i="1" a="1"/>
  <c r="F105" i="1" s="1"/>
  <c r="F109" i="1" a="1"/>
  <c r="F109" i="1" s="1"/>
  <c r="B19" i="1" a="1"/>
  <c r="B19" i="1" s="1"/>
  <c r="B70" i="1" a="1"/>
  <c r="B70" i="1" s="1"/>
  <c r="B89" i="1" a="1"/>
  <c r="B89" i="1" s="1"/>
  <c r="B47" i="1" a="1"/>
  <c r="B47" i="1" s="1"/>
  <c r="B109" i="1" a="1"/>
  <c r="B109" i="1" s="1"/>
  <c r="B23" i="1" a="1"/>
  <c r="B23" i="1" s="1"/>
  <c r="B28" i="1" a="1"/>
  <c r="B28" i="1" s="1"/>
  <c r="B36" i="1" a="1"/>
  <c r="B36" i="1" s="1"/>
  <c r="B56" i="1" a="1"/>
  <c r="B56" i="1" s="1"/>
  <c r="B105" i="1" a="1"/>
  <c r="B105" i="1" s="1"/>
  <c r="B99" i="1" a="1"/>
  <c r="B99" i="1" s="1"/>
  <c r="B62" i="1" a="1"/>
  <c r="B62" i="1" s="1"/>
  <c r="B20" i="1" a="1"/>
  <c r="B20" i="1" s="1"/>
  <c r="Q87" i="1" l="1"/>
  <c r="Q52" i="1"/>
  <c r="Q24" i="1"/>
  <c r="Q92" i="1"/>
  <c r="Q93" i="1"/>
  <c r="Q65" i="1"/>
  <c r="Q77" i="1"/>
  <c r="Q10" i="1"/>
  <c r="Q11" i="1"/>
  <c r="Q112" i="1"/>
  <c r="Q90" i="1"/>
  <c r="Q29" i="1"/>
  <c r="Q67" i="1"/>
  <c r="Q72" i="1"/>
  <c r="Q79" i="1"/>
  <c r="Q34" i="1"/>
  <c r="Q57" i="1"/>
  <c r="Q42" i="1"/>
  <c r="Q86" i="1"/>
  <c r="Q98" i="1"/>
  <c r="Q94" i="1"/>
  <c r="Q46" i="1"/>
  <c r="Q27" i="1"/>
  <c r="Q54" i="1"/>
  <c r="Q59" i="1"/>
  <c r="Q80" i="1"/>
  <c r="Q74" i="1"/>
  <c r="Q44" i="1"/>
  <c r="Q107" i="1"/>
  <c r="Q61" i="1"/>
  <c r="Q75" i="1"/>
  <c r="Q81" i="1"/>
  <c r="Q82" i="1"/>
  <c r="Q35" i="1"/>
  <c r="Q88" i="1"/>
  <c r="Q48" i="1"/>
  <c r="Q12" i="1"/>
  <c r="Q102" i="1"/>
  <c r="Q101" i="1"/>
  <c r="Q108" i="1"/>
  <c r="Q37" i="1"/>
  <c r="Q14" i="1"/>
  <c r="Q45" i="1"/>
  <c r="Q38" i="1"/>
  <c r="Q13" i="1"/>
  <c r="Q100" i="1"/>
  <c r="Q22" i="1"/>
  <c r="Q91" i="1"/>
  <c r="Q51" i="1"/>
  <c r="Q69" i="1"/>
  <c r="Q30" i="1"/>
  <c r="Q106" i="1"/>
  <c r="Q78" i="1"/>
  <c r="Q71" i="1"/>
  <c r="Q21" i="1"/>
  <c r="Q60" i="1"/>
  <c r="Q110" i="1"/>
  <c r="Q104" i="1"/>
  <c r="Q39" i="1"/>
  <c r="Q25" i="1"/>
  <c r="Q73" i="1"/>
  <c r="Q84" i="1"/>
  <c r="Q63" i="1"/>
  <c r="Q26" i="1"/>
  <c r="Q111" i="1"/>
  <c r="Q68" i="1"/>
  <c r="Q85" i="1"/>
  <c r="Q43" i="1"/>
  <c r="Q49" i="1"/>
  <c r="Q64" i="1"/>
  <c r="Q103" i="1"/>
  <c r="Q40" i="1"/>
  <c r="Q50" i="1"/>
  <c r="Q96" i="1"/>
  <c r="Q18" i="1"/>
  <c r="Q31" i="1"/>
  <c r="Q83" i="1"/>
  <c r="Q66" i="1"/>
  <c r="Q97" i="1"/>
  <c r="Q33" i="1"/>
  <c r="Q41" i="1"/>
  <c r="Q53" i="1"/>
  <c r="Q17" i="1"/>
  <c r="Q16" i="1"/>
  <c r="Q76" i="1"/>
  <c r="Q58" i="1"/>
  <c r="Q95" i="1"/>
  <c r="Q15" i="1"/>
  <c r="Q32" i="1"/>
  <c r="Q55" i="1"/>
  <c r="I19" i="1" a="1"/>
  <c r="I19" i="1" s="1"/>
  <c r="I70" i="1" a="1"/>
  <c r="I70" i="1" s="1"/>
  <c r="I89" i="1" a="1"/>
  <c r="I89" i="1" s="1"/>
  <c r="I47" i="1" a="1"/>
  <c r="I47" i="1" s="1"/>
  <c r="I109" i="1" a="1"/>
  <c r="I109" i="1" s="1"/>
  <c r="I23" i="1" a="1"/>
  <c r="I23" i="1" s="1"/>
  <c r="I28" i="1" a="1"/>
  <c r="I28" i="1" s="1"/>
  <c r="I36" i="1" a="1"/>
  <c r="I36" i="1" s="1"/>
  <c r="I56" i="1" a="1"/>
  <c r="I56" i="1" s="1"/>
  <c r="I105" i="1" a="1"/>
  <c r="I105" i="1" s="1"/>
  <c r="I99" i="1" a="1"/>
  <c r="I99" i="1" s="1"/>
  <c r="I62" i="1" a="1"/>
  <c r="I62" i="1" s="1"/>
  <c r="I20" i="1" a="1"/>
  <c r="I20" i="1" s="1"/>
  <c r="C20" i="1" a="1"/>
  <c r="C20" i="1" s="1"/>
  <c r="G20" i="1" a="1"/>
  <c r="G20" i="1" s="1"/>
  <c r="H20" i="1" a="1"/>
  <c r="H20" i="1" s="1"/>
  <c r="K20" i="1" a="1"/>
  <c r="K20" i="1" s="1"/>
  <c r="O20" i="1" s="1"/>
  <c r="P20" i="1" s="1"/>
  <c r="L20" i="1" a="1"/>
  <c r="L20" i="1" s="1"/>
  <c r="M20" i="1" a="1"/>
  <c r="M20" i="1" s="1"/>
  <c r="R20" i="1" a="1"/>
  <c r="R20" i="1" s="1"/>
  <c r="S20" i="1" a="1"/>
  <c r="S20" i="1" s="1"/>
  <c r="C62" i="1" a="1"/>
  <c r="C62" i="1" s="1"/>
  <c r="G62" i="1" a="1"/>
  <c r="G62" i="1" s="1"/>
  <c r="H62" i="1" a="1"/>
  <c r="H62" i="1" s="1"/>
  <c r="K62" i="1" a="1"/>
  <c r="K62" i="1" s="1"/>
  <c r="O62" i="1" s="1"/>
  <c r="P62" i="1" s="1"/>
  <c r="L62" i="1" a="1"/>
  <c r="L62" i="1" s="1"/>
  <c r="M62" i="1" a="1"/>
  <c r="M62" i="1" s="1"/>
  <c r="R62" i="1" a="1"/>
  <c r="R62" i="1" s="1"/>
  <c r="S62" i="1" a="1"/>
  <c r="S62" i="1" s="1"/>
  <c r="C99" i="1" a="1"/>
  <c r="C99" i="1" s="1"/>
  <c r="K99" i="1" a="1"/>
  <c r="K99" i="1" s="1"/>
  <c r="O99" i="1" s="1"/>
  <c r="P99" i="1" s="1"/>
  <c r="L99" i="1" a="1"/>
  <c r="L99" i="1" s="1"/>
  <c r="M99" i="1" a="1"/>
  <c r="M99" i="1" s="1"/>
  <c r="R99" i="1" a="1"/>
  <c r="R99" i="1" s="1"/>
  <c r="H99" i="1" a="1"/>
  <c r="H99" i="1" s="1"/>
  <c r="G99" i="1" a="1"/>
  <c r="G99" i="1" s="1"/>
  <c r="S99" i="1" a="1"/>
  <c r="S99" i="1" s="1"/>
  <c r="C105" i="1" a="1"/>
  <c r="C105" i="1" s="1"/>
  <c r="K105" i="1" a="1"/>
  <c r="K105" i="1" s="1"/>
  <c r="O105" i="1" s="1"/>
  <c r="P105" i="1" s="1"/>
  <c r="L105" i="1" a="1"/>
  <c r="L105" i="1" s="1"/>
  <c r="M105" i="1" a="1"/>
  <c r="M105" i="1" s="1"/>
  <c r="R105" i="1" a="1"/>
  <c r="R105" i="1" s="1"/>
  <c r="H105" i="1" a="1"/>
  <c r="H105" i="1" s="1"/>
  <c r="G105" i="1" a="1"/>
  <c r="G105" i="1" s="1"/>
  <c r="S105" i="1" a="1"/>
  <c r="S105" i="1" s="1"/>
  <c r="C56" i="1" a="1"/>
  <c r="C56" i="1" s="1"/>
  <c r="K56" i="1" a="1"/>
  <c r="K56" i="1" s="1"/>
  <c r="O56" i="1" s="1"/>
  <c r="P56" i="1" s="1"/>
  <c r="L56" i="1" a="1"/>
  <c r="L56" i="1" s="1"/>
  <c r="M56" i="1" a="1"/>
  <c r="M56" i="1" s="1"/>
  <c r="R56" i="1" a="1"/>
  <c r="R56" i="1" s="1"/>
  <c r="H56" i="1" a="1"/>
  <c r="H56" i="1" s="1"/>
  <c r="G56" i="1" a="1"/>
  <c r="G56" i="1" s="1"/>
  <c r="S56" i="1" a="1"/>
  <c r="S56" i="1" s="1"/>
  <c r="C36" i="1" a="1"/>
  <c r="C36" i="1" s="1"/>
  <c r="K36" i="1" a="1"/>
  <c r="K36" i="1" s="1"/>
  <c r="O36" i="1" s="1"/>
  <c r="P36" i="1" s="1"/>
  <c r="L36" i="1" a="1"/>
  <c r="L36" i="1" s="1"/>
  <c r="M36" i="1" a="1"/>
  <c r="M36" i="1" s="1"/>
  <c r="H36" i="1" a="1"/>
  <c r="H36" i="1" s="1"/>
  <c r="G36" i="1" a="1"/>
  <c r="G36" i="1" s="1"/>
  <c r="C28" i="1" a="1"/>
  <c r="C28" i="1" s="1"/>
  <c r="K28" i="1" a="1"/>
  <c r="K28" i="1" s="1"/>
  <c r="O28" i="1" s="1"/>
  <c r="P28" i="1" s="1"/>
  <c r="L28" i="1" a="1"/>
  <c r="L28" i="1" s="1"/>
  <c r="M28" i="1" a="1"/>
  <c r="M28" i="1" s="1"/>
  <c r="R28" i="1" a="1"/>
  <c r="R28" i="1" s="1"/>
  <c r="H28" i="1" a="1"/>
  <c r="H28" i="1" s="1"/>
  <c r="G28" i="1" a="1"/>
  <c r="G28" i="1" s="1"/>
  <c r="S28" i="1" a="1"/>
  <c r="S28" i="1" s="1"/>
  <c r="C23" i="1" a="1"/>
  <c r="C23" i="1" s="1"/>
  <c r="K23" i="1" a="1"/>
  <c r="K23" i="1" s="1"/>
  <c r="O23" i="1" s="1"/>
  <c r="P23" i="1" s="1"/>
  <c r="L23" i="1" a="1"/>
  <c r="L23" i="1" s="1"/>
  <c r="M23" i="1" a="1"/>
  <c r="M23" i="1" s="1"/>
  <c r="R23" i="1" a="1"/>
  <c r="R23" i="1" s="1"/>
  <c r="H23" i="1" a="1"/>
  <c r="H23" i="1" s="1"/>
  <c r="G23" i="1" a="1"/>
  <c r="G23" i="1" s="1"/>
  <c r="S23" i="1" a="1"/>
  <c r="S23" i="1" s="1"/>
  <c r="C109" i="1" a="1"/>
  <c r="C109" i="1" s="1"/>
  <c r="K109" i="1" a="1"/>
  <c r="K109" i="1" s="1"/>
  <c r="O109" i="1" s="1"/>
  <c r="P109" i="1" s="1"/>
  <c r="L109" i="1" a="1"/>
  <c r="L109" i="1" s="1"/>
  <c r="M109" i="1" a="1"/>
  <c r="M109" i="1" s="1"/>
  <c r="R109" i="1" a="1"/>
  <c r="R109" i="1" s="1"/>
  <c r="H109" i="1" a="1"/>
  <c r="H109" i="1" s="1"/>
  <c r="G109" i="1" a="1"/>
  <c r="G109" i="1" s="1"/>
  <c r="S109" i="1" a="1"/>
  <c r="S109" i="1" s="1"/>
  <c r="S89" i="1" a="1"/>
  <c r="S89" i="1" s="1"/>
  <c r="S70" i="1" a="1"/>
  <c r="S70" i="1" s="1"/>
  <c r="S47" i="1" a="1"/>
  <c r="S47" i="1" s="1"/>
  <c r="G19" i="1" a="1"/>
  <c r="G19" i="1" s="1"/>
  <c r="G70" i="1" a="1"/>
  <c r="G70" i="1" s="1"/>
  <c r="G89" i="1" a="1"/>
  <c r="G89" i="1" s="1"/>
  <c r="G47" i="1" a="1"/>
  <c r="G47" i="1" s="1"/>
  <c r="H19" i="1" a="1"/>
  <c r="H19" i="1" s="1"/>
  <c r="H70" i="1" a="1"/>
  <c r="H70" i="1" s="1"/>
  <c r="H89" i="1" a="1"/>
  <c r="H89" i="1" s="1"/>
  <c r="H47" i="1" a="1"/>
  <c r="H47" i="1" s="1"/>
  <c r="C47" i="1" a="1"/>
  <c r="C47" i="1" s="1"/>
  <c r="K47" i="1" a="1"/>
  <c r="K47" i="1" s="1"/>
  <c r="O47" i="1" s="1"/>
  <c r="P47" i="1" s="1"/>
  <c r="L47" i="1" a="1"/>
  <c r="L47" i="1" s="1"/>
  <c r="M47" i="1" a="1"/>
  <c r="M47" i="1" s="1"/>
  <c r="R47" i="1" a="1"/>
  <c r="R47" i="1" s="1"/>
  <c r="R19" i="1" a="1"/>
  <c r="R19" i="1" s="1"/>
  <c r="R70" i="1" a="1"/>
  <c r="R70" i="1" s="1"/>
  <c r="R89" i="1" a="1"/>
  <c r="R89" i="1" s="1"/>
  <c r="M19" i="1" a="1"/>
  <c r="M19" i="1" s="1"/>
  <c r="M70" i="1" a="1"/>
  <c r="M70" i="1" s="1"/>
  <c r="M89" i="1" a="1"/>
  <c r="M89" i="1" s="1"/>
  <c r="L19" i="1" a="1"/>
  <c r="L19" i="1" s="1"/>
  <c r="L70" i="1" a="1"/>
  <c r="L70" i="1" s="1"/>
  <c r="L89" i="1" a="1"/>
  <c r="L89" i="1" s="1"/>
  <c r="K19" i="1" a="1"/>
  <c r="K19" i="1" s="1"/>
  <c r="O19" i="1" s="1"/>
  <c r="P19" i="1" s="1"/>
  <c r="K70" i="1" a="1"/>
  <c r="K70" i="1" s="1"/>
  <c r="O70" i="1" s="1"/>
  <c r="P70" i="1" s="1"/>
  <c r="K89" i="1" a="1"/>
  <c r="K89" i="1" s="1"/>
  <c r="O89" i="1" s="1"/>
  <c r="P89" i="1" s="1"/>
  <c r="C19" i="1" a="1"/>
  <c r="C19" i="1" s="1"/>
  <c r="C70" i="1" a="1"/>
  <c r="C70" i="1" s="1"/>
  <c r="C89" i="1" a="1"/>
  <c r="C89" i="1" s="1"/>
  <c r="Q23" i="1" l="1"/>
  <c r="Q36" i="1"/>
  <c r="Q70" i="1"/>
  <c r="Q28" i="1"/>
  <c r="Q56" i="1"/>
  <c r="Q105" i="1"/>
  <c r="Q62" i="1"/>
  <c r="Q89" i="1"/>
  <c r="Q19" i="1"/>
  <c r="Q47" i="1"/>
  <c r="Q109" i="1"/>
  <c r="Q99" i="1"/>
  <c r="Q2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tc={F5163898-AFDA-43EF-B646-F54D189DB9B9}</author>
    <author>tc={90546CAE-194D-40E8-B682-60FC4E69DA56}</author>
  </authors>
  <commentList>
    <comment ref="R9" authorId="0" shapeId="0" xr:uid="{F5163898-AFDA-43EF-B646-F54D189DB9B9}">
      <text>
        <t>[Threaded comment]
Your version of Excel allows you to read this threaded comment; however, any edits to it will get removed if the file is opened in a newer version of Excel. Learn more: https://go.microsoft.com/fwlink/?linkid=870924
Comment:
    A high P/E suggests that investors are expecting higher earnings growth in the future compared to companies with a lower P/E
A low P/E can indicate either that a company may currently be undervalued or that the company is doing exceptionally well relative to its past trends</t>
      </text>
    </comment>
    <comment ref="S9" authorId="1" shapeId="0" xr:uid="{90546CAE-194D-40E8-B682-60FC4E69DA56}">
      <text>
        <t>[Threaded comment]
Your version of Excel allows you to read this threaded comment; however, any edits to it will get removed if the file is opened in a newer version of Excel. Learn more: https://go.microsoft.com/fwlink/?linkid=870924
Comment:
    A beta greater than 1.0 suggests that the stock is more volatile than the broader market, and a beta less than 1.0 indicates a stock with lower volatility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E2D768-9C42-4860-BE42-82C760F81DC1}" keepAlive="1" name="Query - Balance Sheet" description="Connection to the 'Balance Sheet' query in the workbook." type="5" refreshedVersion="6" background="1" saveData="1">
    <dbPr connection="Provider=Microsoft.Mashup.OleDb.1;Data Source=$Workbook$;Location=&quot;Balance Sheet&quot;;Extended Properties=&quot;&quot;" command="SELECT * FROM [Balance Sheet]"/>
  </connection>
  <connection id="2" xr16:uid="{444CC1C0-B6F3-4351-A6A1-E2CE141BA9C4}" keepAlive="1" name="Query - Balance Sheet (2)" description="Connection to the 'Balance Sheet (2)' query in the workbook." type="5" refreshedVersion="6" background="1" saveData="1">
    <dbPr connection="Provider=Microsoft.Mashup.OleDb.1;Data Source=$Workbook$;Location=&quot;Balance Sheet (2)&quot;;Extended Properties=&quot;&quot;" command="SELECT * FROM [Balance Sheet (2)]"/>
  </connection>
  <connection id="3" xr16:uid="{A174B284-10AC-4599-9C2C-3DC8D3CC5891}" keepAlive="1" name="Query - Balance Sheet (3)" description="Connection to the 'Balance Sheet (3)' query in the workbook." type="5" refreshedVersion="6" background="1" saveData="1">
    <dbPr connection="Provider=Microsoft.Mashup.OleDb.1;Data Source=$Workbook$;Location=&quot;Balance Sheet (3)&quot;;Extended Properties=&quot;&quot;" command="SELECT * FROM [Balance Sheet (3)]"/>
  </connection>
  <connection id="4" xr16:uid="{25589C3A-CF55-4ECC-9583-8A5AD51243F9}" keepAlive="1" name="Query - Balance Sheet (4)" description="Connection to the 'Balance Sheet (4)' query in the workbook." type="5" refreshedVersion="6" background="1" saveData="1">
    <dbPr connection="Provider=Microsoft.Mashup.OleDb.1;Data Source=$Workbook$;Location=&quot;Balance Sheet (4)&quot;;Extended Properties=&quot;&quot;" command="SELECT * FROM [Balance Sheet (4)]"/>
  </connection>
  <connection id="5" xr16:uid="{F32AFB08-A23B-4408-A3B2-0E9A66731D70}" keepAlive="1" name="Query - Balance Sheet (5)" description="Connection to the 'Balance Sheet (5)' query in the workbook." type="5" refreshedVersion="6" background="1" saveData="1">
    <dbPr connection="Provider=Microsoft.Mashup.OleDb.1;Data Source=$Workbook$;Location=&quot;Balance Sheet (5)&quot;;Extended Properties=&quot;&quot;" command="SELECT * FROM [Balance Sheet (5)]"/>
  </connection>
  <connection id="6" xr16:uid="{D79A1B5D-66A8-4FD6-A9F2-A756C3A71A8D}" keepAlive="1" name="Query - Cash Flow Statement" description="Connection to the 'Cash Flow Statement' query in the workbook." type="5" refreshedVersion="6" background="1" saveData="1">
    <dbPr connection="Provider=Microsoft.Mashup.OleDb.1;Data Source=$Workbook$;Location=&quot;Cash Flow Statement&quot;;Extended Properties=&quot;&quot;" command="SELECT * FROM [Cash Flow Statement]"/>
  </connection>
  <connection id="7" xr16:uid="{33FEE966-C1D2-4EE1-B54B-759B15E50CC7}" keepAlive="1" name="Query - Cash Flow Statement (2)" description="Connection to the 'Cash Flow Statement (2)' query in the workbook." type="5" refreshedVersion="6" background="1" saveData="1">
    <dbPr connection="Provider=Microsoft.Mashup.OleDb.1;Data Source=$Workbook$;Location=&quot;Cash Flow Statement (2)&quot;;Extended Properties=&quot;&quot;" command="SELECT * FROM [Cash Flow Statement (2)]"/>
  </connection>
  <connection id="8" xr16:uid="{D1267E53-1875-49FA-B26B-1CC812562AA7}" keepAlive="1" name="Query - Cash Flow Statement (3)" description="Connection to the 'Cash Flow Statement (3)' query in the workbook." type="5" refreshedVersion="6" background="1" saveData="1">
    <dbPr connection="Provider=Microsoft.Mashup.OleDb.1;Data Source=$Workbook$;Location=&quot;Cash Flow Statement (3)&quot;;Extended Properties=&quot;&quot;" command="SELECT * FROM [Cash Flow Statement (3)]"/>
  </connection>
  <connection id="9" xr16:uid="{9FD4BFE8-E034-4786-84DC-672F8A002FA7}" keepAlive="1" name="Query - Cash Flow Statement (4)" description="Connection to the 'Cash Flow Statement (4)' query in the workbook." type="5" refreshedVersion="0" background="1">
    <dbPr connection="Provider=Microsoft.Mashup.OleDb.1;Data Source=$Workbook$;Location=&quot;Cash Flow Statement (4)&quot;;Extended Properties=&quot;&quot;" command="SELECT * FROM [Cash Flow Statement (4)]"/>
  </connection>
  <connection id="10" xr16:uid="{DE7E2F87-DB25-4129-AD21-AA559FE36196}" keepAlive="1" name="Query - Income Statement" description="Connection to the 'Income Statement' query in the workbook." type="5" refreshedVersion="6" background="1" saveData="1">
    <dbPr connection="Provider=Microsoft.Mashup.OleDb.1;Data Source=$Workbook$;Location=&quot;Income Statement&quot;;Extended Properties=&quot;&quot;" command="SELECT * FROM [Income Statement]"/>
  </connection>
  <connection id="11" xr16:uid="{F91CC31C-6D79-4535-8F7D-FD98E9A17D34}" keepAlive="1" name="Query - Income Statement (2)" description="Connection to the 'Income Statement (2)' query in the workbook." type="5" refreshedVersion="6" background="1" saveData="1">
    <dbPr connection="Provider=Microsoft.Mashup.OleDb.1;Data Source=$Workbook$;Location=&quot;Income Statement (2)&quot;;Extended Properties=&quot;&quot;" command="SELECT * FROM [Income Statement (2)]"/>
  </connection>
  <connection id="12" xr16:uid="{87801F28-20BE-4CBF-8B3E-D9DB11D9F867}" keepAlive="1" name="Query - Income Statement (3)" description="Connection to the 'Income Statement (3)' query in the workbook." type="5" refreshedVersion="6" background="1" saveData="1">
    <dbPr connection="Provider=Microsoft.Mashup.OleDb.1;Data Source=$Workbook$;Location=&quot;Income Statement (3)&quot;;Extended Properties=&quot;&quot;" command="SELECT * FROM [Income Statement (3)]"/>
  </connection>
  <connection id="13" xr16:uid="{6BB4D459-AD40-4426-A7CE-F0D092267969}" keepAlive="1" name="Query - Income Statement (4)" description="Connection to the 'Income Statement (4)' query in the workbook." type="5" refreshedVersion="6" background="1" saveData="1">
    <dbPr connection="Provider=Microsoft.Mashup.OleDb.1;Data Source=$Workbook$;Location=&quot;Income Statement (4)&quot;;Extended Properties=&quot;&quot;" command="SELECT * FROM [Income Statement (4)]"/>
  </connection>
  <connection id="14" xr16:uid="{DE55B750-221A-4691-8088-F1E408972AE5}" keepAlive="1" name="Query - Management Effectiveness" description="Connection to the 'Management Effectiveness' query in the workbook." type="5" refreshedVersion="6" background="1" saveData="1">
    <dbPr connection="Provider=Microsoft.Mashup.OleDb.1;Data Source=$Workbook$;Location=&quot;Management Effectiveness&quot;;Extended Properties=&quot;&quot;" command="SELECT * FROM [Management Effectiveness]"/>
  </connection>
  <connection id="15" xr16:uid="{53146B23-654B-4CE2-9D5F-59EF9100D7D9}" keepAlive="1" name="Query - Management Effectiveness (2)" description="Connection to the 'Management Effectiveness (2)' query in the workbook." type="5" refreshedVersion="6" background="1" saveData="1">
    <dbPr connection="Provider=Microsoft.Mashup.OleDb.1;Data Source=$Workbook$;Location=&quot;Management Effectiveness (2)&quot;;Extended Properties=&quot;&quot;" command="SELECT * FROM [Management Effectiveness (2)]"/>
  </connection>
  <connection id="16" xr16:uid="{C95C0AD5-5DE0-4985-B26E-467FDEE6CB68}" keepAlive="1" name="Query - Management Effectiveness (3)" description="Connection to the 'Management Effectiveness (3)' query in the workbook." type="5" refreshedVersion="0" background="1" saveData="1">
    <dbPr connection="Provider=Microsoft.Mashup.OleDb.1;Data Source=$Workbook$;Location=&quot;Management Effectiveness (3)&quot;;Extended Properties=&quot;&quot;" command="SELECT * FROM [Management Effectiveness (3)]"/>
  </connection>
  <connection id="17" xr16:uid="{047113C0-A518-4F4F-9747-75DA20F5EADA}" keepAlive="1" name="Query - Management Effectiveness (4)" description="Connection to the 'Management Effectiveness (4)' query in the workbook." type="5" refreshedVersion="6" background="1" saveData="1">
    <dbPr connection="Provider=Microsoft.Mashup.OleDb.1;Data Source=$Workbook$;Location=&quot;Management Effectiveness (4)&quot;;Extended Properties=&quot;&quot;" command="SELECT * FROM [Management Effectiveness (4)]"/>
  </connection>
  <connection id="18" xr16:uid="{59E54B6E-5F78-4D74-BFF2-5548B0B3E130}" keepAlive="1" name="Query - Management Effectiveness (5)" description="Connection to the 'Management Effectiveness (5)' query in the workbook." type="5" refreshedVersion="0" background="1">
    <dbPr connection="Provider=Microsoft.Mashup.OleDb.1;Data Source=$Workbook$;Location=&quot;Management Effectiveness (5)&quot;;Extended Properties=&quot;&quot;" command="SELECT * FROM [Management Effectiveness (5)]"/>
  </connection>
  <connection id="19" xr16:uid="{013E047A-0FCC-4CF4-99F4-8971DDF9BA6F}" keepAlive="1" name="Query - Profitability" description="Connection to the 'Profitability' query in the workbook." type="5" refreshedVersion="6" background="1" saveData="1">
    <dbPr connection="Provider=Microsoft.Mashup.OleDb.1;Data Source=$Workbook$;Location=Profitability;Extended Properties=&quot;&quot;" command="SELECT * FROM [Profitability]"/>
  </connection>
  <connection id="20" xr16:uid="{E8EB1368-0BB5-42F8-A168-548AC00D02B1}" keepAlive="1" name="Query - Profitability (2)" description="Connection to the 'Profitability (2)' query in the workbook." type="5" refreshedVersion="6" background="1" saveData="1">
    <dbPr connection="Provider=Microsoft.Mashup.OleDb.1;Data Source=$Workbook$;Location=&quot;Profitability (2)&quot;;Extended Properties=&quot;&quot;" command="SELECT * FROM [Profitability (2)]"/>
  </connection>
  <connection id="21" xr16:uid="{FDDAC6D4-6324-4B33-B9F0-7FD061A6CAC9}" keepAlive="1" name="Query - Profitability (3)" description="Connection to the 'Profitability (3)' query in the workbook." type="5" refreshedVersion="6" background="1" saveData="1">
    <dbPr connection="Provider=Microsoft.Mashup.OleDb.1;Data Source=$Workbook$;Location=&quot;Profitability (3)&quot;;Extended Properties=&quot;&quot;" command="SELECT * FROM [Profitability (3)]"/>
  </connection>
  <connection id="22" xr16:uid="{E3C08D21-AF32-4EE2-92A0-520B3F2788C9}" keepAlive="1" name="Query - Profitability (4)" description="Connection to the 'Profitability (4)' query in the workbook." type="5" refreshedVersion="6" background="1" saveData="1">
    <dbPr connection="Provider=Microsoft.Mashup.OleDb.1;Data Source=$Workbook$;Location=&quot;Profitability (4)&quot;;Extended Properties=&quot;&quot;" command="SELECT * FROM [Profitability (4)]"/>
  </connection>
  <connection id="23" xr16:uid="{5A88FD36-8620-4119-89E3-1AA0E2FC0992}" keepAlive="1" name="Query - Profitability (5)" description="Connection to the 'Profitability (5)' query in the workbook." type="5" refreshedVersion="0" background="1">
    <dbPr connection="Provider=Microsoft.Mashup.OleDb.1;Data Source=$Workbook$;Location=&quot;Profitability (5)&quot;;Extended Properties=&quot;&quot;" command="SELECT * FROM [Profitability (5)]"/>
  </connection>
  <connection id="24" xr16:uid="{6F68C9EB-03D7-4CDA-922B-C623B455C245}" keepAlive="1" name="Query - Stock Price History" description="Connection to the 'Stock Price History' query in the workbook." type="5" refreshedVersion="6" background="1" saveData="1">
    <dbPr connection="Provider=Microsoft.Mashup.OleDb.1;Data Source=$Workbook$;Location=&quot;Stock Price History&quot;;Extended Properties=&quot;&quot;" command="SELECT * FROM [Stock Price History]"/>
  </connection>
  <connection id="25" xr16:uid="{944E5B4F-F062-4D56-963D-20A4CF81A7AC}" keepAlive="1" name="Query - Table 1" description="Connection to the 'Table 1' query in the workbook." type="5" refreshedVersion="6" background="1" saveData="1">
    <dbPr connection="Provider=Microsoft.Mashup.OleDb.1;Data Source=$Workbook$;Location=&quot;Table 1&quot;;Extended Properties=&quot;&quot;" command="SELECT * FROM [Table 1]"/>
  </connection>
  <connection id="26" xr16:uid="{B5BD4F44-CB8E-4B91-A362-09B53C482D36}" keepAlive="1" name="Query - Table 12" description="Connection to the 'Table 12' query in the workbook." type="5" refreshedVersion="6" background="1" saveData="1">
    <dbPr connection="Provider=Microsoft.Mashup.OleDb.1;Data Source=$Workbook$;Location=&quot;Table 12&quot;;Extended Properties=&quot;&quot;" command="SELECT * FROM [Table 12]"/>
  </connection>
  <connection id="27" xr16:uid="{FAA54991-E078-4618-8111-A08A13071F46}"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28" xr16:uid="{DCCCDD86-6D94-4ACB-9FA2-1FC845A93E70}" keepAlive="1" name="Query - Table 2 (2)" description="Connection to the 'Table 2 (2)' query in the workbook." type="5" refreshedVersion="6" background="1" saveData="1">
    <dbPr connection="Provider=Microsoft.Mashup.OleDb.1;Data Source=$Workbook$;Location=&quot;Table 2 (2)&quot;;Extended Properties=&quot;&quot;" command="SELECT * FROM [Table 2 (2)]"/>
  </connection>
  <connection id="29" xr16:uid="{1C2AB49A-D2B0-4509-B4CA-0421F42FE950}" keepAlive="1" name="Query - Table 2 (3)" description="Connection to the 'Table 2 (3)' query in the workbook." type="5" refreshedVersion="6" background="1" saveData="1">
    <dbPr connection="Provider=Microsoft.Mashup.OleDb.1;Data Source=$Workbook$;Location=&quot;Table 2 (3)&quot;;Extended Properties=&quot;&quot;" command="SELECT * FROM [Table 2 (3)]"/>
  </connection>
  <connection id="30" xr16:uid="{A1324BDF-9844-4521-8323-637674BC75B7}" keepAlive="1" name="Query - Table 2 (4)" description="Connection to the 'Table 2 (4)' query in the workbook." type="5" refreshedVersion="6" background="1" saveData="1">
    <dbPr connection="Provider=Microsoft.Mashup.OleDb.1;Data Source=$Workbook$;Location=&quot;Table 2 (4)&quot;;Extended Properties=&quot;&quot;" command="SELECT * FROM [Table 2 (4)]"/>
  </connection>
  <connection id="31" xr16:uid="{D6A871AA-433F-4FD1-9D9B-20AB7D7E32F8}" keepAlive="1" name="Query - Table 2 (5)" description="Connection to the 'Table 2 (5)' query in the workbook." type="5" refreshedVersion="6" background="1" saveData="1">
    <dbPr connection="Provider=Microsoft.Mashup.OleDb.1;Data Source=$Workbook$;Location=&quot;Table 2 (5)&quot;;Extended Properties=&quot;&quot;" command="SELECT * FROM [Table 2 (5)]"/>
  </connection>
  <connection id="32" xr16:uid="{D91AB757-4D06-4C52-98EA-2D65C07C49C4}" keepAlive="1" name="Query - Table 2 (6)" description="Connection to the 'Table 2 (6)' query in the workbook." type="5" refreshedVersion="6" background="1" saveData="1">
    <dbPr connection="Provider=Microsoft.Mashup.OleDb.1;Data Source=$Workbook$;Location=&quot;Table 2 (6)&quot;;Extended Properties=&quot;&quot;" command="SELECT * FROM [Table 2 (6)]"/>
  </connection>
  <connection id="33" xr16:uid="{D43A9FF0-1AED-4F33-88FF-CF1DBE6EC535}" keepAlive="1" name="Query - Table 2 (7)" description="Connection to the 'Table 2 (7)' query in the workbook." type="5" refreshedVersion="0" background="1">
    <dbPr connection="Provider=Microsoft.Mashup.OleDb.1;Data Source=$Workbook$;Location=&quot;Table 2 (7)&quot;;Extended Properties=&quot;&quot;" command="SELECT * FROM [Table 2 (7)]"/>
  </connection>
  <connection id="34" xr16:uid="{9DE07FEA-876D-4A97-9FE6-7486BA3C23B6}" keepAlive="1" name="Query - Table 2 (8)" description="Connection to the 'Table 2 (8)' query in the workbook." type="5" refreshedVersion="6" background="1" saveData="1">
    <dbPr connection="Provider=Microsoft.Mashup.OleDb.1;Data Source=$Workbook$;Location=&quot;Table 2 (8)&quot;;Extended Properties=&quot;&quot;" command="SELECT * FROM [Table 2 (8)]"/>
  </connection>
  <connection id="35" xr16:uid="{9346FCD8-6458-40DA-AB80-B291E5AF8B3C}"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36" xr16:uid="{2A525237-A9A6-48D6-AC35-30A2B6F46563}" keepAlive="1" name="Query - Table 7" description="Connection to the 'Table 7' query in the workbook." type="5" refreshedVersion="6" background="1" saveData="1">
    <dbPr connection="Provider=Microsoft.Mashup.OleDb.1;Data Source=$Workbook$;Location=&quot;Table 7&quot;;Extended Properties=&quot;&quot;" command="SELECT * FROM [Table 7]"/>
  </connection>
  <connection id="37" xr16:uid="{6A7E3A87-15D6-4378-AA3C-1A0D933F37E5}" keepAlive="1" name="Query - Table 7 (2)" description="Connection to the 'Table 7 (2)' query in the workbook." type="5" refreshedVersion="6" background="1" saveData="1">
    <dbPr connection="Provider=Microsoft.Mashup.OleDb.1;Data Source=$Workbook$;Location=&quot;Table 7 (2)&quot;;Extended Properties=&quot;&quot;" command="SELECT * FROM [Table 7 (2)]"/>
  </connection>
  <connection id="38" xr16:uid="{A35FDB4C-D22B-443B-A4F2-E63A374E4FC7}" keepAlive="1" name="Query - Table 7 (3)" description="Connection to the 'Table 7 (3)' query in the workbook." type="5" refreshedVersion="6" background="1" saveData="1">
    <dbPr connection="Provider=Microsoft.Mashup.OleDb.1;Data Source=$Workbook$;Location=&quot;Table 7 (3)&quot;;Extended Properties=&quot;&quot;" command="SELECT * FROM [Table 7 (3)]"/>
  </connection>
  <connection id="39" xr16:uid="{1AE3C74D-A54A-48B5-85F5-10DF2CA554AA}" keepAlive="1" name="Query - Table 7 (4)" description="Connection to the 'Table 7 (4)' query in the workbook." type="5" refreshedVersion="6" background="1" saveData="1">
    <dbPr connection="Provider=Microsoft.Mashup.OleDb.1;Data Source=$Workbook$;Location=&quot;Table 7 (4)&quot;;Extended Properties=&quot;&quot;" command="SELECT * FROM [Table 7 (4)]"/>
  </connection>
  <connection id="40" xr16:uid="{A1574428-ECEC-462F-94B3-9DB08906A278}" keepAlive="1" name="Query - Table 7 (5)" description="Connection to the 'Table 7 (5)' query in the workbook." type="5" refreshedVersion="6" background="1" saveData="1">
    <dbPr connection="Provider=Microsoft.Mashup.OleDb.1;Data Source=$Workbook$;Location=&quot;Table 7 (5)&quot;;Extended Properties=&quot;&quot;" command="SELECT * FROM [Table 7 (5)]"/>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41"/>
        </ext>
      </extLst>
    </bk>
    <bk>
      <extLst>
        <ext uri="{3e2802c4-a4d2-4d8b-9148-e3be6c30e623}">
          <xlrd:rvb i="44"/>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62"/>
        </ext>
      </extLst>
    </bk>
    <bk>
      <extLst>
        <ext uri="{3e2802c4-a4d2-4d8b-9148-e3be6c30e623}">
          <xlrd:rvb i="65"/>
        </ext>
      </extLst>
    </bk>
    <bk>
      <extLst>
        <ext uri="{3e2802c4-a4d2-4d8b-9148-e3be6c30e623}">
          <xlrd:rvb i="71"/>
        </ext>
      </extLst>
    </bk>
    <bk>
      <extLst>
        <ext uri="{3e2802c4-a4d2-4d8b-9148-e3be6c30e623}">
          <xlrd:rvb i="74"/>
        </ext>
      </extLst>
    </bk>
    <bk>
      <extLst>
        <ext uri="{3e2802c4-a4d2-4d8b-9148-e3be6c30e623}">
          <xlrd:rvb i="80"/>
        </ext>
      </extLst>
    </bk>
    <bk>
      <extLst>
        <ext uri="{3e2802c4-a4d2-4d8b-9148-e3be6c30e623}">
          <xlrd:rvb i="86"/>
        </ext>
      </extLst>
    </bk>
    <bk>
      <extLst>
        <ext uri="{3e2802c4-a4d2-4d8b-9148-e3be6c30e623}">
          <xlrd:rvb i="89"/>
        </ext>
      </extLst>
    </bk>
    <bk>
      <extLst>
        <ext uri="{3e2802c4-a4d2-4d8b-9148-e3be6c30e623}">
          <xlrd:rvb i="95"/>
        </ext>
      </extLst>
    </bk>
    <bk>
      <extLst>
        <ext uri="{3e2802c4-a4d2-4d8b-9148-e3be6c30e623}">
          <xlrd:rvb i="102"/>
        </ext>
      </extLst>
    </bk>
    <bk>
      <extLst>
        <ext uri="{3e2802c4-a4d2-4d8b-9148-e3be6c30e623}">
          <xlrd:rvb i="108"/>
        </ext>
      </extLst>
    </bk>
    <bk>
      <extLst>
        <ext uri="{3e2802c4-a4d2-4d8b-9148-e3be6c30e623}">
          <xlrd:rvb i="114"/>
        </ext>
      </extLst>
    </bk>
    <bk>
      <extLst>
        <ext uri="{3e2802c4-a4d2-4d8b-9148-e3be6c30e623}">
          <xlrd:rvb i="117"/>
        </ext>
      </extLst>
    </bk>
    <bk>
      <extLst>
        <ext uri="{3e2802c4-a4d2-4d8b-9148-e3be6c30e623}">
          <xlrd:rvb i="123"/>
        </ext>
      </extLst>
    </bk>
    <bk>
      <extLst>
        <ext uri="{3e2802c4-a4d2-4d8b-9148-e3be6c30e623}">
          <xlrd:rvb i="129"/>
        </ext>
      </extLst>
    </bk>
    <bk>
      <extLst>
        <ext uri="{3e2802c4-a4d2-4d8b-9148-e3be6c30e623}">
          <xlrd:rvb i="132"/>
        </ext>
      </extLst>
    </bk>
    <bk>
      <extLst>
        <ext uri="{3e2802c4-a4d2-4d8b-9148-e3be6c30e623}">
          <xlrd:rvb i="138"/>
        </ext>
      </extLst>
    </bk>
    <bk>
      <extLst>
        <ext uri="{3e2802c4-a4d2-4d8b-9148-e3be6c30e623}">
          <xlrd:rvb i="141"/>
        </ext>
      </extLst>
    </bk>
    <bk>
      <extLst>
        <ext uri="{3e2802c4-a4d2-4d8b-9148-e3be6c30e623}">
          <xlrd:rvb i="147"/>
        </ext>
      </extLst>
    </bk>
    <bk>
      <extLst>
        <ext uri="{3e2802c4-a4d2-4d8b-9148-e3be6c30e623}">
          <xlrd:rvb i="153"/>
        </ext>
      </extLst>
    </bk>
    <bk>
      <extLst>
        <ext uri="{3e2802c4-a4d2-4d8b-9148-e3be6c30e623}">
          <xlrd:rvb i="156"/>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5"/>
        </ext>
      </extLst>
    </bk>
    <bk>
      <extLst>
        <ext uri="{3e2802c4-a4d2-4d8b-9148-e3be6c30e623}">
          <xlrd:rvb i="181"/>
        </ext>
      </extLst>
    </bk>
    <bk>
      <extLst>
        <ext uri="{3e2802c4-a4d2-4d8b-9148-e3be6c30e623}">
          <xlrd:rvb i="187"/>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5"/>
        </ext>
      </extLst>
    </bk>
    <bk>
      <extLst>
        <ext uri="{3e2802c4-a4d2-4d8b-9148-e3be6c30e623}">
          <xlrd:rvb i="208"/>
        </ext>
      </extLst>
    </bk>
    <bk>
      <extLst>
        <ext uri="{3e2802c4-a4d2-4d8b-9148-e3be6c30e623}">
          <xlrd:rvb i="214"/>
        </ext>
      </extLst>
    </bk>
    <bk>
      <extLst>
        <ext uri="{3e2802c4-a4d2-4d8b-9148-e3be6c30e623}">
          <xlrd:rvb i="220"/>
        </ext>
      </extLst>
    </bk>
    <bk>
      <extLst>
        <ext uri="{3e2802c4-a4d2-4d8b-9148-e3be6c30e623}">
          <xlrd:rvb i="226"/>
        </ext>
      </extLst>
    </bk>
    <bk>
      <extLst>
        <ext uri="{3e2802c4-a4d2-4d8b-9148-e3be6c30e623}">
          <xlrd:rvb i="233"/>
        </ext>
      </extLst>
    </bk>
    <bk>
      <extLst>
        <ext uri="{3e2802c4-a4d2-4d8b-9148-e3be6c30e623}">
          <xlrd:rvb i="236"/>
        </ext>
      </extLst>
    </bk>
    <bk>
      <extLst>
        <ext uri="{3e2802c4-a4d2-4d8b-9148-e3be6c30e623}">
          <xlrd:rvb i="242"/>
        </ext>
      </extLst>
    </bk>
    <bk>
      <extLst>
        <ext uri="{3e2802c4-a4d2-4d8b-9148-e3be6c30e623}">
          <xlrd:rvb i="248"/>
        </ext>
      </extLst>
    </bk>
    <bk>
      <extLst>
        <ext uri="{3e2802c4-a4d2-4d8b-9148-e3be6c30e623}">
          <xlrd:rvb i="254"/>
        </ext>
      </extLst>
    </bk>
    <bk>
      <extLst>
        <ext uri="{3e2802c4-a4d2-4d8b-9148-e3be6c30e623}">
          <xlrd:rvb i="260"/>
        </ext>
      </extLst>
    </bk>
    <bk>
      <extLst>
        <ext uri="{3e2802c4-a4d2-4d8b-9148-e3be6c30e623}">
          <xlrd:rvb i="267"/>
        </ext>
      </extLst>
    </bk>
    <bk>
      <extLst>
        <ext uri="{3e2802c4-a4d2-4d8b-9148-e3be6c30e623}">
          <xlrd:rvb i="273"/>
        </ext>
      </extLst>
    </bk>
    <bk>
      <extLst>
        <ext uri="{3e2802c4-a4d2-4d8b-9148-e3be6c30e623}">
          <xlrd:rvb i="279"/>
        </ext>
      </extLst>
    </bk>
    <bk>
      <extLst>
        <ext uri="{3e2802c4-a4d2-4d8b-9148-e3be6c30e623}">
          <xlrd:rvb i="285"/>
        </ext>
      </extLst>
    </bk>
    <bk>
      <extLst>
        <ext uri="{3e2802c4-a4d2-4d8b-9148-e3be6c30e623}">
          <xlrd:rvb i="288"/>
        </ext>
      </extLst>
    </bk>
    <bk>
      <extLst>
        <ext uri="{3e2802c4-a4d2-4d8b-9148-e3be6c30e623}">
          <xlrd:rvb i="294"/>
        </ext>
      </extLst>
    </bk>
    <bk>
      <extLst>
        <ext uri="{3e2802c4-a4d2-4d8b-9148-e3be6c30e623}">
          <xlrd:rvb i="297"/>
        </ext>
      </extLst>
    </bk>
    <bk>
      <extLst>
        <ext uri="{3e2802c4-a4d2-4d8b-9148-e3be6c30e623}">
          <xlrd:rvb i="303"/>
        </ext>
      </extLst>
    </bk>
    <bk>
      <extLst>
        <ext uri="{3e2802c4-a4d2-4d8b-9148-e3be6c30e623}">
          <xlrd:rvb i="309"/>
        </ext>
      </extLst>
    </bk>
    <bk>
      <extLst>
        <ext uri="{3e2802c4-a4d2-4d8b-9148-e3be6c30e623}">
          <xlrd:rvb i="312"/>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30"/>
        </ext>
      </extLst>
    </bk>
    <bk>
      <extLst>
        <ext uri="{3e2802c4-a4d2-4d8b-9148-e3be6c30e623}">
          <xlrd:rvb i="336"/>
        </ext>
      </extLst>
    </bk>
    <bk>
      <extLst>
        <ext uri="{3e2802c4-a4d2-4d8b-9148-e3be6c30e623}">
          <xlrd:rvb i="342"/>
        </ext>
      </extLst>
    </bk>
    <bk>
      <extLst>
        <ext uri="{3e2802c4-a4d2-4d8b-9148-e3be6c30e623}">
          <xlrd:rvb i="348"/>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9"/>
        </ext>
      </extLst>
    </bk>
    <bk>
      <extLst>
        <ext uri="{3e2802c4-a4d2-4d8b-9148-e3be6c30e623}">
          <xlrd:rvb i="375"/>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3"/>
        </ext>
      </extLst>
    </bk>
    <bk>
      <extLst>
        <ext uri="{3e2802c4-a4d2-4d8b-9148-e3be6c30e623}">
          <xlrd:rvb i="396"/>
        </ext>
      </extLst>
    </bk>
    <bk>
      <extLst>
        <ext uri="{3e2802c4-a4d2-4d8b-9148-e3be6c30e623}">
          <xlrd:rvb i="402"/>
        </ext>
      </extLst>
    </bk>
    <bk>
      <extLst>
        <ext uri="{3e2802c4-a4d2-4d8b-9148-e3be6c30e623}">
          <xlrd:rvb i="409"/>
        </ext>
      </extLst>
    </bk>
    <bk>
      <extLst>
        <ext uri="{3e2802c4-a4d2-4d8b-9148-e3be6c30e623}">
          <xlrd:rvb i="415"/>
        </ext>
      </extLst>
    </bk>
    <bk>
      <extLst>
        <ext uri="{3e2802c4-a4d2-4d8b-9148-e3be6c30e623}">
          <xlrd:rvb i="421"/>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9"/>
        </ext>
      </extLst>
    </bk>
    <bk>
      <extLst>
        <ext uri="{3e2802c4-a4d2-4d8b-9148-e3be6c30e623}">
          <xlrd:rvb i="445"/>
        </ext>
      </extLst>
    </bk>
    <bk>
      <extLst>
        <ext uri="{3e2802c4-a4d2-4d8b-9148-e3be6c30e623}">
          <xlrd:rvb i="451"/>
        </ext>
      </extLst>
    </bk>
    <bk>
      <extLst>
        <ext uri="{3e2802c4-a4d2-4d8b-9148-e3be6c30e623}">
          <xlrd:rvb i="457"/>
        </ext>
      </extLst>
    </bk>
    <bk>
      <extLst>
        <ext uri="{3e2802c4-a4d2-4d8b-9148-e3be6c30e623}">
          <xlrd:rvb i="463"/>
        </ext>
      </extLst>
    </bk>
    <bk>
      <extLst>
        <ext uri="{3e2802c4-a4d2-4d8b-9148-e3be6c30e623}">
          <xlrd:rvb i="469"/>
        </ext>
      </extLst>
    </bk>
    <bk>
      <extLst>
        <ext uri="{3e2802c4-a4d2-4d8b-9148-e3be6c30e623}">
          <xlrd:rvb i="475"/>
        </ext>
      </extLst>
    </bk>
    <bk>
      <extLst>
        <ext uri="{3e2802c4-a4d2-4d8b-9148-e3be6c30e623}">
          <xlrd:rvb i="481"/>
        </ext>
      </extLst>
    </bk>
    <bk>
      <extLst>
        <ext uri="{3e2802c4-a4d2-4d8b-9148-e3be6c30e623}">
          <xlrd:rvb i="487"/>
        </ext>
      </extLst>
    </bk>
    <bk>
      <extLst>
        <ext uri="{3e2802c4-a4d2-4d8b-9148-e3be6c30e623}">
          <xlrd:rvb i="493"/>
        </ext>
      </extLst>
    </bk>
    <bk>
      <extLst>
        <ext uri="{3e2802c4-a4d2-4d8b-9148-e3be6c30e623}">
          <xlrd:rvb i="499"/>
        </ext>
      </extLst>
    </bk>
    <bk>
      <extLst>
        <ext uri="{3e2802c4-a4d2-4d8b-9148-e3be6c30e623}">
          <xlrd:rvb i="505"/>
        </ext>
      </extLst>
    </bk>
    <bk>
      <extLst>
        <ext uri="{3e2802c4-a4d2-4d8b-9148-e3be6c30e623}">
          <xlrd:rvb i="511"/>
        </ext>
      </extLst>
    </bk>
    <bk>
      <extLst>
        <ext uri="{3e2802c4-a4d2-4d8b-9148-e3be6c30e623}">
          <xlrd:rvb i="518"/>
        </ext>
      </extLst>
    </bk>
    <bk>
      <extLst>
        <ext uri="{3e2802c4-a4d2-4d8b-9148-e3be6c30e623}">
          <xlrd:rvb i="524"/>
        </ext>
      </extLst>
    </bk>
  </futureMetadata>
  <cellMetadata count="1">
    <bk>
      <rc t="1" v="0"/>
    </bk>
  </cellMetadata>
  <valueMetadata count="11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valueMetadata>
</metadata>
</file>

<file path=xl/sharedStrings.xml><?xml version="1.0" encoding="utf-8"?>
<sst xmlns="http://schemas.openxmlformats.org/spreadsheetml/2006/main" count="86" uniqueCount="45">
  <si>
    <t>Company</t>
  </si>
  <si>
    <t>Industry</t>
  </si>
  <si>
    <t>Shares</t>
  </si>
  <si>
    <t>Price</t>
  </si>
  <si>
    <t>Change</t>
  </si>
  <si>
    <t>Change (%)</t>
  </si>
  <si>
    <t>P/E</t>
  </si>
  <si>
    <t>Value</t>
  </si>
  <si>
    <t>52 week high</t>
  </si>
  <si>
    <t>52 week low</t>
  </si>
  <si>
    <t>Beta</t>
  </si>
  <si>
    <t>n.a</t>
  </si>
  <si>
    <t>Category</t>
  </si>
  <si>
    <t>Target</t>
  </si>
  <si>
    <t>US Stocks</t>
  </si>
  <si>
    <t>Bonds</t>
  </si>
  <si>
    <t>Cash</t>
  </si>
  <si>
    <t>Real Estate</t>
  </si>
  <si>
    <t>Sector</t>
  </si>
  <si>
    <t>Open</t>
  </si>
  <si>
    <t>Communication Services</t>
  </si>
  <si>
    <t>Consumer Discretionary</t>
  </si>
  <si>
    <t>Consumer Staples</t>
  </si>
  <si>
    <t>Energy</t>
  </si>
  <si>
    <t>Financials</t>
  </si>
  <si>
    <t>Healthcare</t>
  </si>
  <si>
    <t>Industrials</t>
  </si>
  <si>
    <t>Information Technology</t>
  </si>
  <si>
    <t>Materials</t>
  </si>
  <si>
    <t>Utilities</t>
  </si>
  <si>
    <t>Categories</t>
  </si>
  <si>
    <t>International Stocks</t>
  </si>
  <si>
    <t>Actual</t>
  </si>
  <si>
    <t>Difference</t>
  </si>
  <si>
    <t>Year incorporated</t>
  </si>
  <si>
    <t>Market cap</t>
  </si>
  <si>
    <t>Threshold</t>
  </si>
  <si>
    <t>Mutual Funds</t>
  </si>
  <si>
    <t>Index</t>
  </si>
  <si>
    <t>Previous close</t>
  </si>
  <si>
    <t>Ticker symbol</t>
  </si>
  <si>
    <t>Purchase Price</t>
  </si>
  <si>
    <t>$ Gain</t>
  </si>
  <si>
    <t>% Gain</t>
  </si>
  <si>
    <t>Total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</si>
</sst>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5" formatCode="_ [$¥-804]* #,##0_ ;_ [$¥-804]* \-#,##0_ ;_ [$¥-804]* &quot;-&quot;_ ;_ @_ "/>
    <numFmt numFmtId="169" formatCode="_([$€-2]\ * #,##0_);_([$€-2]\ * \(#,##0\);_([$€-2]\ * &quot;-&quot;_);_(@_)"/>
    <numFmt numFmtId="171" formatCode="_([$$-409]* #,##0_);_([$$-409]* \(#,##0\);_([$$-409]* &quot;-&quot;_);_(@_)"/>
    <numFmt numFmtId="173" formatCode="_([$$-409]* #,##0.00_);_([$$-409]* \(#,##0.00\);_([$$-409]* &quot;-&quot;??_);_(@_)"/>
    <numFmt numFmtId="177" formatCode="_-[$$-409]* #,##0.00_ ;_-[$$-409]* \-#,##0.00\ ;_-[$$-409]* &quot;-&quot;??_ ;_-@_ "/>
  </numFmts>
  <fonts count="3" x14ac:knownFonts="1">
    <font>
      <sz val="11"/>
      <color theme="1"/>
      <name val="Calibri"/>
      <family val="2"/>
      <scheme val="minor"/>
    </font>
    <font>
      <sz val="11"/>
      <color theme="1"/>
      <name val="Calibri"/>
      <family val="2"/>
      <scheme val="minor"/>
    </font>
    <font>
      <sz val="11"/>
      <color theme="1"/>
      <name val="Times New Roman"/>
      <family val="1"/>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0" fillId="0" borderId="0" xfId="0" applyNumberFormat="1"/>
    <xf numFmtId="0" fontId="2" fillId="0" borderId="0" xfId="0" applyFont="1"/>
    <xf numFmtId="0" fontId="2" fillId="0" borderId="0" xfId="0" applyFont="1" applyAlignment="1">
      <alignment horizontal="center" vertical="center"/>
    </xf>
    <xf numFmtId="1" fontId="2" fillId="0" borderId="0" xfId="0" applyNumberFormat="1" applyFont="1" applyAlignment="1">
      <alignment horizontal="center" vertical="center"/>
    </xf>
    <xf numFmtId="171" fontId="2" fillId="0" borderId="0" xfId="0" applyNumberFormat="1" applyFont="1"/>
    <xf numFmtId="173" fontId="2" fillId="0" borderId="0" xfId="0" applyNumberFormat="1" applyFont="1"/>
    <xf numFmtId="4" fontId="2" fillId="0" borderId="0" xfId="0" applyNumberFormat="1" applyFont="1" applyAlignment="1">
      <alignment horizontal="right"/>
    </xf>
    <xf numFmtId="2" fontId="2" fillId="0" borderId="0" xfId="0" applyNumberFormat="1" applyFont="1" applyAlignment="1">
      <alignment horizontal="right"/>
    </xf>
    <xf numFmtId="169" fontId="2" fillId="0" borderId="0" xfId="0" applyNumberFormat="1" applyFont="1"/>
    <xf numFmtId="165" fontId="2" fillId="0" borderId="0" xfId="0" applyNumberFormat="1" applyFont="1"/>
    <xf numFmtId="10" fontId="2" fillId="0" borderId="0" xfId="1" applyNumberFormat="1" applyFont="1"/>
    <xf numFmtId="1" fontId="2" fillId="0" borderId="0" xfId="0" applyNumberFormat="1" applyFont="1"/>
    <xf numFmtId="0" fontId="2" fillId="2" borderId="0" xfId="0" applyFont="1" applyFill="1" applyAlignment="1">
      <alignment horizontal="center" vertical="center"/>
    </xf>
    <xf numFmtId="0" fontId="2" fillId="3" borderId="0" xfId="0" applyFont="1" applyFill="1" applyAlignment="1">
      <alignment horizontal="center" vertical="center"/>
    </xf>
    <xf numFmtId="10" fontId="2" fillId="3" borderId="0" xfId="1" applyNumberFormat="1" applyFont="1" applyFill="1" applyAlignment="1">
      <alignment horizontal="center" vertical="center"/>
    </xf>
    <xf numFmtId="0" fontId="0" fillId="0" borderId="0" xfId="0" applyFont="1"/>
    <xf numFmtId="173" fontId="2" fillId="2" borderId="0" xfId="0" applyNumberFormat="1" applyFont="1" applyFill="1" applyAlignment="1">
      <alignment horizontal="center" vertical="center"/>
    </xf>
    <xf numFmtId="10" fontId="2" fillId="2" borderId="0" xfId="0" applyNumberFormat="1" applyFont="1" applyFill="1" applyAlignment="1">
      <alignment horizontal="center" vertical="center"/>
    </xf>
    <xf numFmtId="0" fontId="2" fillId="3" borderId="0" xfId="0" applyNumberFormat="1" applyFont="1" applyFill="1" applyAlignment="1">
      <alignment horizontal="center" vertical="center"/>
    </xf>
    <xf numFmtId="173" fontId="2" fillId="3" borderId="0" xfId="0" applyNumberFormat="1" applyFont="1" applyFill="1" applyAlignment="1">
      <alignment horizontal="center" vertical="center"/>
    </xf>
    <xf numFmtId="0" fontId="2" fillId="4" borderId="0" xfId="0" applyFont="1" applyFill="1" applyAlignment="1">
      <alignment horizontal="center" vertical="center"/>
    </xf>
    <xf numFmtId="173" fontId="2" fillId="4" borderId="0" xfId="0" applyNumberFormat="1" applyFont="1" applyFill="1"/>
    <xf numFmtId="1" fontId="2" fillId="3" borderId="0" xfId="0" applyNumberFormat="1" applyFont="1" applyFill="1" applyAlignment="1">
      <alignment horizontal="center" vertical="center"/>
    </xf>
    <xf numFmtId="1" fontId="2" fillId="3" borderId="0" xfId="0" applyNumberFormat="1" applyFont="1" applyFill="1" applyAlignment="1">
      <alignment horizontal="center"/>
    </xf>
    <xf numFmtId="173" fontId="2" fillId="3" borderId="0" xfId="0" applyNumberFormat="1" applyFont="1" applyFill="1"/>
    <xf numFmtId="177" fontId="2" fillId="2" borderId="0" xfId="0" applyNumberFormat="1" applyFont="1" applyFill="1" applyAlignment="1">
      <alignment horizontal="center" vertical="center"/>
    </xf>
  </cellXfs>
  <cellStyles count="2">
    <cellStyle name="Normal" xfId="0" builtinId="0"/>
    <cellStyle name="Percent" xfId="1" builtinId="5"/>
  </cellStyles>
  <dxfs count="33">
    <dxf>
      <font>
        <strike val="0"/>
        <outline val="0"/>
        <shadow val="0"/>
        <u val="none"/>
        <vertAlign val="baseline"/>
        <sz val="11"/>
        <color theme="1"/>
        <name val="Times New Roman"/>
        <family val="1"/>
        <scheme val="none"/>
      </font>
      <numFmt numFmtId="177" formatCode="_-[$$-409]* #,##0.00_ ;_-[$$-409]* \-#,##0.00\ ;_-[$$-409]* &quot;-&quot;??_ ;_-@_ "/>
      <fill>
        <patternFill patternType="solid">
          <fgColor indexed="64"/>
          <bgColor theme="9" tint="0.59999389629810485"/>
        </patternFill>
      </fill>
      <alignment horizontal="center" vertical="center" textRotation="0" wrapText="0" indent="0" justifyLastLine="0" shrinkToFit="0" readingOrder="0"/>
    </dxf>
    <dxf>
      <font>
        <strike val="0"/>
        <outline val="0"/>
        <shadow val="0"/>
        <u val="none"/>
        <vertAlign val="baseline"/>
        <sz val="11"/>
        <color theme="1"/>
        <name val="Times New Roman"/>
        <family val="1"/>
        <scheme val="none"/>
      </font>
      <numFmt numFmtId="173" formatCode="_([$$-409]* #,##0.00_);_([$$-409]* \(#,##0.00\);_([$$-409]* &quot;-&quot;??_);_(@_)"/>
      <fill>
        <patternFill patternType="solid">
          <fgColor indexed="64"/>
          <bgColor theme="5" tint="0.59999389629810485"/>
        </patternFill>
      </fill>
      <alignment horizontal="right" vertical="bottom" textRotation="0" wrapText="0" indent="0" justifyLastLine="0" shrinkToFit="0" readingOrder="0"/>
    </dxf>
    <dxf>
      <font>
        <strike val="0"/>
        <outline val="0"/>
        <shadow val="0"/>
        <u val="none"/>
        <vertAlign val="baseline"/>
        <sz val="11"/>
        <color theme="1"/>
        <name val="Times New Roman"/>
        <family val="1"/>
        <scheme val="none"/>
      </font>
      <numFmt numFmtId="4" formatCode="#,##0.00"/>
      <alignment horizontal="right" vertical="bottom" textRotation="0" wrapText="0" indent="0" justifyLastLine="0" shrinkToFit="0" readingOrder="0"/>
    </dxf>
    <dxf>
      <font>
        <strike val="0"/>
        <outline val="0"/>
        <shadow val="0"/>
        <u val="none"/>
        <vertAlign val="baseline"/>
        <sz val="11"/>
        <color theme="1"/>
        <name val="Times New Roman"/>
        <family val="1"/>
        <scheme val="none"/>
      </font>
      <numFmt numFmtId="14" formatCode="0.00%"/>
      <fill>
        <patternFill patternType="solid">
          <fgColor indexed="64"/>
          <bgColor theme="5" tint="0.59999389629810485"/>
        </patternFill>
      </fill>
      <alignment horizontal="center" vertical="center" textRotation="0" wrapText="0" indent="0" justifyLastLine="0" shrinkToFit="0" readingOrder="0"/>
    </dxf>
    <dxf>
      <font>
        <strike val="0"/>
        <outline val="0"/>
        <shadow val="0"/>
        <u val="none"/>
        <vertAlign val="baseline"/>
        <sz val="11"/>
        <color theme="1"/>
        <name val="Times New Roman"/>
        <family val="1"/>
        <scheme val="none"/>
      </font>
      <numFmt numFmtId="1" formatCode="0"/>
      <fill>
        <patternFill patternType="solid">
          <fgColor indexed="64"/>
          <bgColor theme="5" tint="0.59999389629810485"/>
        </patternFill>
      </fill>
      <alignment horizontal="center" textRotation="0" wrapText="0" indent="0" justifyLastLine="0" shrinkToFit="0" readingOrder="0"/>
    </dxf>
    <dxf>
      <font>
        <strike val="0"/>
        <outline val="0"/>
        <shadow val="0"/>
        <u val="none"/>
        <vertAlign val="baseline"/>
        <sz val="11"/>
        <color theme="1"/>
        <name val="Times New Roman"/>
        <family val="1"/>
        <scheme val="none"/>
      </font>
      <numFmt numFmtId="173" formatCode="_([$$-409]* #,##0.00_);_([$$-409]* \(#,##0.00\);_([$$-409]* &quot;-&quot;??_);_(@_)"/>
      <fill>
        <patternFill patternType="solid">
          <fgColor indexed="64"/>
          <bgColor theme="9" tint="0.59999389629810485"/>
        </patternFill>
      </fill>
      <alignment horizontal="center" vertical="center" textRotation="0" wrapText="0" indent="0" justifyLastLine="0" shrinkToFit="0" readingOrder="0"/>
    </dxf>
    <dxf>
      <font>
        <strike val="0"/>
        <outline val="0"/>
        <shadow val="0"/>
        <u val="none"/>
        <vertAlign val="baseline"/>
        <sz val="11"/>
        <color theme="1"/>
        <name val="Times New Roman"/>
        <family val="1"/>
        <scheme val="none"/>
      </font>
      <numFmt numFmtId="173" formatCode="_([$$-409]* #,##0.00_);_([$$-409]* \(#,##0.00\);_([$$-409]* &quot;-&quot;??_);_(@_)"/>
      <fill>
        <patternFill patternType="solid">
          <fgColor indexed="64"/>
          <bgColor theme="7" tint="0.59999389629810485"/>
        </patternFill>
      </fill>
    </dxf>
    <dxf>
      <font>
        <strike val="0"/>
        <outline val="0"/>
        <shadow val="0"/>
        <u val="none"/>
        <vertAlign val="baseline"/>
        <sz val="11"/>
        <color theme="1"/>
        <name val="Times New Roman"/>
        <family val="1"/>
        <scheme val="none"/>
      </font>
      <numFmt numFmtId="173" formatCode="_([$$-409]* #,##0.00_);_([$$-409]* \(#,##0.00\);_([$$-409]* &quot;-&quot;??_);_(@_)"/>
      <fill>
        <patternFill patternType="solid">
          <fgColor indexed="64"/>
          <bgColor theme="7" tint="0.59999389629810485"/>
        </patternFill>
      </fill>
    </dxf>
    <dxf>
      <font>
        <strike val="0"/>
        <outline val="0"/>
        <shadow val="0"/>
        <u val="none"/>
        <vertAlign val="baseline"/>
        <sz val="11"/>
        <color theme="1"/>
        <name val="Times New Roman"/>
        <family val="1"/>
        <scheme val="none"/>
      </font>
      <numFmt numFmtId="173" formatCode="_([$$-409]* #,##0.00_);_([$$-409]* \(#,##0.00\);_([$$-409]* &quot;-&quot;??_);_(@_)"/>
      <fill>
        <patternFill patternType="solid">
          <fgColor indexed="64"/>
          <bgColor theme="7" tint="0.59999389629810485"/>
        </patternFill>
      </fill>
    </dxf>
    <dxf>
      <font>
        <strike val="0"/>
        <outline val="0"/>
        <shadow val="0"/>
        <u val="none"/>
        <vertAlign val="baseline"/>
        <sz val="11"/>
        <color theme="1"/>
        <name val="Times New Roman"/>
        <family val="1"/>
        <scheme val="none"/>
      </font>
      <numFmt numFmtId="171" formatCode="_([$$-409]* #,##0_);_([$$-409]* \(#,##0\);_([$$-409]* &quot;-&quot;_);_(@_)"/>
    </dxf>
    <dxf>
      <font>
        <strike val="0"/>
        <outline val="0"/>
        <shadow val="0"/>
        <u val="none"/>
        <vertAlign val="baseline"/>
        <sz val="11"/>
        <color theme="1"/>
        <name val="Times New Roman"/>
        <family val="1"/>
        <scheme val="none"/>
      </font>
      <numFmt numFmtId="173" formatCode="_([$$-409]* #,##0.00_);_([$$-409]* \(#,##0.00\);_([$$-409]* &quot;-&quot;??_);_(@_)"/>
      <fill>
        <patternFill patternType="solid">
          <fgColor indexed="64"/>
          <bgColor theme="5" tint="0.59999389629810485"/>
        </patternFill>
      </fill>
      <alignment horizontal="center" vertical="center" textRotation="0" wrapText="0" indent="0" justifyLastLine="0" shrinkToFit="0" readingOrder="0"/>
    </dxf>
    <dxf>
      <font>
        <strike val="0"/>
        <outline val="0"/>
        <shadow val="0"/>
        <u val="none"/>
        <vertAlign val="baseline"/>
        <sz val="11"/>
        <color theme="1"/>
        <name val="Times New Roman"/>
        <family val="1"/>
        <scheme val="none"/>
      </font>
      <numFmt numFmtId="0" formatCode="General"/>
      <fill>
        <patternFill patternType="solid">
          <fgColor indexed="64"/>
          <bgColor theme="5" tint="0.59999389629810485"/>
        </patternFill>
      </fill>
      <alignment horizontal="center" vertical="center" textRotation="0" wrapText="0" indent="0" justifyLastLine="0" shrinkToFit="0" readingOrder="0"/>
    </dxf>
    <dxf>
      <font>
        <strike val="0"/>
        <outline val="0"/>
        <shadow val="0"/>
        <u val="none"/>
        <vertAlign val="baseline"/>
        <sz val="11"/>
        <color theme="1"/>
        <name val="Times New Roman"/>
        <family val="1"/>
        <scheme val="none"/>
      </font>
      <numFmt numFmtId="14" formatCode="0.00%"/>
      <fill>
        <patternFill patternType="solid">
          <fgColor indexed="64"/>
          <bgColor theme="9" tint="0.59999389629810485"/>
        </patternFill>
      </fill>
      <alignment horizontal="center" vertical="center" textRotation="0" wrapText="0" indent="0" justifyLastLine="0" shrinkToFit="0" readingOrder="0"/>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numFmt numFmtId="14" formatCode="0.00%"/>
    </dxf>
    <dxf>
      <font>
        <strike val="0"/>
        <outline val="0"/>
        <shadow val="0"/>
        <u val="none"/>
        <vertAlign val="baseline"/>
        <sz val="11"/>
        <color theme="1"/>
        <name val="Times New Roman"/>
        <family val="1"/>
        <scheme val="none"/>
      </font>
      <numFmt numFmtId="173" formatCode="_([$$-409]* #,##0.00_);_([$$-409]* \(#,##0.00\);_([$$-409]* &quot;-&quot;??_);_(@_)"/>
    </dxf>
    <dxf>
      <font>
        <strike val="0"/>
        <outline val="0"/>
        <shadow val="0"/>
        <u val="none"/>
        <vertAlign val="baseline"/>
        <sz val="11"/>
        <color theme="1"/>
        <name val="Times New Roman"/>
        <family val="1"/>
        <scheme val="none"/>
      </font>
      <numFmt numFmtId="173" formatCode="_([$$-409]* #,##0.00_);_([$$-409]* \(#,##0.00\);_([$$-409]* &quot;-&quot;??_);_(@_)"/>
    </dxf>
    <dxf>
      <font>
        <strike val="0"/>
        <outline val="0"/>
        <shadow val="0"/>
        <u val="none"/>
        <vertAlign val="baseline"/>
        <sz val="11"/>
        <color theme="1"/>
        <name val="Times New Roman"/>
        <family val="1"/>
        <scheme val="none"/>
      </font>
      <numFmt numFmtId="173" formatCode="_([$$-409]* #,##0.00_);_([$$-409]* \(#,##0.00\);_([$$-409]* &quot;-&quot;??_);_(@_)"/>
    </dxf>
    <dxf>
      <font>
        <strike val="0"/>
        <outline val="0"/>
        <shadow val="0"/>
        <u val="none"/>
        <vertAlign val="baseline"/>
        <sz val="11"/>
        <color theme="1"/>
        <name val="Times New Roman"/>
        <family val="1"/>
        <scheme val="none"/>
      </font>
      <numFmt numFmtId="173" formatCode="_([$$-409]* #,##0.00_);_([$$-409]* \(#,##0.00\);_([$$-409]* &quot;-&quot;??_);_(@_)"/>
    </dxf>
    <dxf>
      <font>
        <strike val="0"/>
        <outline val="0"/>
        <shadow val="0"/>
        <u val="none"/>
        <vertAlign val="baseline"/>
        <sz val="11"/>
        <color theme="1"/>
        <name val="Times New Roman"/>
        <family val="1"/>
        <scheme val="none"/>
      </font>
      <numFmt numFmtId="173" formatCode="_([$$-409]* #,##0.00_);_([$$-409]* \(#,##0.00\);_([$$-409]* &quot;-&quot;??_);_(@_)"/>
    </dxf>
    <dxf>
      <font>
        <strike val="0"/>
        <outline val="0"/>
        <shadow val="0"/>
        <u val="none"/>
        <vertAlign val="baseline"/>
        <sz val="11"/>
        <color theme="1"/>
        <name val="Times New Roman"/>
        <family val="1"/>
        <scheme val="none"/>
      </font>
      <alignment horizontal="center" vertical="center" textRotation="0" wrapText="0" indent="0" justifyLastLine="0" shrinkToFit="0" readingOrder="0"/>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alignment horizontal="center" vertical="center" textRotation="0" wrapText="0" indent="0" justifyLastLine="0" shrinkToFit="0" readingOrder="0"/>
    </dxf>
    <dxf>
      <font>
        <strike val="0"/>
        <outline val="0"/>
        <shadow val="0"/>
        <u val="none"/>
        <vertAlign val="baseline"/>
        <sz val="11"/>
        <color theme="1"/>
        <name val="Times New Roman"/>
        <family val="1"/>
        <scheme val="none"/>
      </font>
      <numFmt numFmtId="2" formatCode="0.00"/>
      <alignment horizontal="right" vertical="bottom" textRotation="0" wrapText="0" indent="0" justifyLastLine="0" shrinkToFit="0" readingOrder="0"/>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numFmt numFmtId="1" formatCode="0"/>
      <alignment horizontal="center" vertical="center" textRotation="0" wrapText="0" indent="0" justifyLastLine="0" shrinkToFit="0" readingOrder="0"/>
    </dxf>
    <dxf>
      <font>
        <strike val="0"/>
        <outline val="0"/>
        <shadow val="0"/>
        <u val="none"/>
        <vertAlign val="baseline"/>
        <sz val="11"/>
        <color theme="1"/>
        <name val="Times New Roman"/>
        <family val="1"/>
        <scheme val="none"/>
      </font>
    </dxf>
    <dxf>
      <numFmt numFmtId="0" formatCode="General"/>
    </dxf>
    <dxf>
      <numFmt numFmtId="0" formatCode="Genera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1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19" Type="http://schemas.openxmlformats.org/officeDocument/2006/relationships/customXml" Target="../customXml/item4.xml"/><Relationship Id="rId4" Type="http://schemas.openxmlformats.org/officeDocument/2006/relationships/connections" Target="connections.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Uwimana, Jean Marie" id="{4BDC9216-0EF5-4E62-B5A5-8955D91F5CC9}" userId="S::juwimana@eagles.usi.edu::a074857d-1d06-4eb5-84dc-a5ed9b148940"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525">
  <rv s="0">
    <v>https://www.bing.com/financeapi/forcetrigger?t=a3oxnm&amp;q=NASDAQ+NMS+COMPOSITE+INDEX&amp;form=skydnc</v>
    <v>Learn more on Bing</v>
  </rv>
  <rv s="1">
    <v>en-US</v>
    <v>a3oxnm</v>
    <v>268435456</v>
    <v>1</v>
    <v>Powered by Refinitiv</v>
    <v>0</v>
    <v>NASDAQ NMS COMPOSITE INDEX</v>
    <v>2</v>
    <v>3</v>
    <v>Finance</v>
    <v>4</v>
    <v>12074.065000000001</v>
    <v>6631.42</v>
    <v>209.995</v>
    <v>1.8799999999999997E-2</v>
    <v>US</v>
    <v>11380.557000000001</v>
    <v>Index</v>
    <v>0</v>
    <v>11258.346</v>
    <v>NASDAQ NMS COMPOSITE INDEX</v>
    <v>11271.678</v>
    <v>11154.603999999999</v>
    <v>11364.599</v>
    <v>COMP</v>
    <v>NASDAQ NMS COMPOSITE INDEX</v>
  </rv>
  <rv s="2">
    <v>1</v>
  </rv>
  <rv s="0">
    <v>https://www.bing.com/financeapi/forcetrigger?t=a6qja2&amp;q=DOW+JONES+INDU+AVERAGE+NDX&amp;form=skydnc</v>
    <v>Learn more on Bing</v>
  </rv>
  <rv s="1">
    <v>en-US</v>
    <v>a6qja2</v>
    <v>268435456</v>
    <v>1</v>
    <v>Powered by Refinitiv</v>
    <v>0</v>
    <v>DOW JONES INDU AVERAGE NDX</v>
    <v>2</v>
    <v>3</v>
    <v>Finance</v>
    <v>4</v>
    <v>29568.57</v>
    <v>18213.650000000001</v>
    <v>530.70000000000005</v>
    <v>1.9109000000000001E-2</v>
    <v>US</v>
    <v>28369.66</v>
    <v>Index</v>
    <v>3</v>
    <v>27971.360000000001</v>
    <v>DOW JONES INDU AVERAGE NDX</v>
    <v>27971.360000000001</v>
    <v>27772.76</v>
    <v>28303.46</v>
    <v>DJI</v>
    <v>DOW JONES INDU AVERAGE NDX</v>
  </rv>
  <rv s="2">
    <v>4</v>
  </rv>
  <rv s="0">
    <v>https://www.bing.com/financeapi/forcetrigger?t=aax3kr&amp;q=XTSE%3aBEP.UN&amp;form=skydnc</v>
    <v>Learn more on Bing</v>
  </rv>
  <rv s="3">
    <v>en-US</v>
    <v>aax3kr</v>
    <v>268435456</v>
    <v>1</v>
    <v>Powered by Refinitiv</v>
    <v>5</v>
    <v>BRKFLD RWBL PRT NON VTG UNT (XTSE:BEP.UN)</v>
    <v>2</v>
    <v>6</v>
    <v>Finance</v>
    <v>7</v>
    <v>74.39</v>
    <v>34.876399999999997</v>
    <v>0.28000000000000003</v>
    <v>3.9909999999999998E-3</v>
    <v>CAD</v>
    <v>Toronto Stock Exchange</v>
    <v>XTSE</v>
    <v>71.2</v>
    <v>ETF</v>
    <v>44111.833333333336</v>
    <v>6</v>
    <v>69.989999999999995</v>
    <v>BRKFLD RWBL PRT NON VTG UNT</v>
    <v>70.5</v>
    <v>70.16</v>
    <v>70.44</v>
    <v>70.44</v>
    <v>BEP.UN</v>
    <v>BRKFLD RWBL PRT NON VTG UNT (XTSE:BEP.UN)</v>
    <v>211313</v>
  </rv>
  <rv s="2">
    <v>7</v>
  </rv>
  <rv s="4">
    <v>12</v>
    <v>Year incorporated</v>
  </rv>
  <rv s="4">
    <v>12</v>
    <v>Industry</v>
  </rv>
  <rv s="4">
    <v>12</v>
    <v>Market cap</v>
  </rv>
  <rv s="4">
    <v>12</v>
    <v>P/E</v>
  </rv>
  <rv s="4">
    <v>12</v>
    <v>Beta</v>
  </rv>
  <rv s="0">
    <v>https://www.bing.com/financeapi/forcetrigger?t=aax4bh&amp;q=XTSE%3aBIP.UN&amp;form=skydnc</v>
    <v>Learn more on Bing</v>
  </rv>
  <rv s="3">
    <v>en-US</v>
    <v>aax4bh</v>
    <v>268435456</v>
    <v>1</v>
    <v>Powered by Refinitiv</v>
    <v>5</v>
    <v>BROOKFIELD INFRASTRUCTUR PARTNER UNT (XTSE:BIP.UN)</v>
    <v>2</v>
    <v>6</v>
    <v>Finance</v>
    <v>7</v>
    <v>66.592100000000002</v>
    <v>37.450000000000003</v>
    <v>-0.62</v>
    <v>-9.6799999999999994E-3</v>
    <v>CAD</v>
    <v>Toronto Stock Exchange</v>
    <v>XTSE</v>
    <v>64.38</v>
    <v>ETF</v>
    <v>44111.833333333336</v>
    <v>14</v>
    <v>63.34</v>
    <v>BROOKFIELD INFRASTRUCTUR PARTNER UNT</v>
    <v>63.93</v>
    <v>64.05</v>
    <v>63.43</v>
    <v>63.43</v>
    <v>BIP.UN</v>
    <v>BROOKFIELD INFRASTRUCTUR PARTNER UNT (XTSE:BIP.UN)</v>
    <v>316198</v>
  </rv>
  <rv s="2">
    <v>15</v>
  </rv>
  <rv s="0">
    <v>https://www.bing.com/financeapi/forcetrigger?t=aayo3m&amp;q=XTSE%3aHMMJ&amp;form=skydnc</v>
    <v>Learn more on Bing</v>
  </rv>
  <rv s="5">
    <v>en-US</v>
    <v>aayo3m</v>
    <v>268435456</v>
    <v>1</v>
    <v>Powered by Refinitiv</v>
    <v>8</v>
    <v>Hor Marijuana LifeSciIdx ETFU$ (XTSE:HMMJ)</v>
    <v>2</v>
    <v>9</v>
    <v>Finance</v>
    <v>10</v>
    <v>12.01</v>
    <v>4.3899999999999997</v>
    <v>0.26</v>
    <v>4.4983000000000002E-2</v>
    <v>CAD</v>
    <v>Toronto Stock Exchange</v>
    <v>XTSE</v>
    <v>8.6E-3</v>
    <v>6.04</v>
    <v>ETF</v>
    <v>44111.833321759259</v>
    <v>17</v>
    <v>5.85</v>
    <v>Hor Marijuana LifeSciIdx ETFU$</v>
    <v>5.85</v>
    <v>5.78</v>
    <v>6.04</v>
    <v>HMMJ</v>
    <v>Hor Marijuana LifeSciIdx ETFU$ (XTSE:HMMJ)</v>
    <v>90772</v>
  </rv>
  <rv s="2">
    <v>18</v>
  </rv>
  <rv s="0">
    <v>https://www.bing.com/financeapi/forcetrigger?t=bvhkk2&amp;q=XNAS%3aMAXN&amp;form=skydnc</v>
    <v>Learn more on Bing</v>
  </rv>
  <rv s="6">
    <v>en-US</v>
    <v>bvhkk2</v>
    <v>268435456</v>
    <v>1</v>
    <v>Powered by Refinitiv</v>
    <v>11</v>
    <v>MAXEON SOLAR TECHNOLOGIES, LTD. (XNAS:MAXN)</v>
    <v>12</v>
    <v>13</v>
    <v>Finance</v>
    <v>14</v>
    <v>37.619999999999997</v>
    <v>11.780099999999999</v>
    <v>1.74</v>
    <v>2.5027000000000001E-2</v>
    <v>0.102113</v>
    <v>0.47</v>
    <v>USD</v>
    <v>Maxeon Solar Technologies Ltd manufactures and markets solar technology. The Company’s product line include Maxeon Line and the Performance Line. Maxeon Line of products utilizes interdigitated back contact technology. Its Performance Line of products utilizes shingled cell technology. Its technology platforms, including the Maxeon Line and Performance Line, target distinct market segments, serving both the distributed generation and power plant markets. The Company uses its solar cells to manufacture Maxeon 5 and 6, Maxeon 3 and Maxeon 2 solar panels at its solar panel assembly facilities. Its subsidiaries include Maxeon Rooster Holdco, Ltd., Maxeon Solar Pte. Ltd. It owns and operates solar cell and panel manufacturing facilities located in France, Malaysia, Mexico and the Philippines, as well as participates in joint venture for panel manufacturing in China. The Company sells its products in over 90 countries.</v>
    <v>5194</v>
    <v>Nasdaq Stock Market</v>
    <v>XNAS</v>
    <v>XNAS</v>
    <v>8 Marina Boulevard #05-02, Marina Bay Financial Centre, 018981 SG</v>
    <v>20.75</v>
    <v>Renewable Energy</v>
    <v>Stock</v>
    <v>44111.845066191403</v>
    <v>20</v>
    <v>17.46</v>
    <v>513830400</v>
    <v>MAXEON SOLAR TECHNOLOGIES, LTD.</v>
    <v>MAXEON SOLAR TECHNOLOGIES, LTD.</v>
    <v>17.46</v>
    <v>17.04</v>
    <v>18.78</v>
    <v>19.25</v>
    <v>30180930</v>
    <v>MAXN</v>
    <v>MAXEON SOLAR TECHNOLOGIES, LTD. (XNAS:MAXN)</v>
    <v>2434442</v>
    <v>1053321</v>
  </rv>
  <rv s="2">
    <v>21</v>
  </rv>
  <rv s="0">
    <v>https://www.bing.com/financeapi/forcetrigger?t=ajfshw&amp;q=XMIL%3aLIT&amp;form=skydnc</v>
    <v>Learn more on Bing</v>
  </rv>
  <rv s="7">
    <v>en-US</v>
    <v>ajfshw</v>
    <v>268435456</v>
    <v>1</v>
    <v>Powered by Refinitiv</v>
    <v>15</v>
    <v>Reti Telematiche Italiane SpA (XMIL:LIT)</v>
    <v>12</v>
    <v>16</v>
    <v>Finance</v>
    <v>17</v>
    <v>2.54</v>
    <v>1.073</v>
    <v>0.9829</v>
    <v>-0.02</v>
    <v>-8.1000000000000013E-3</v>
    <v>EUR</v>
    <v>Reti Telematiche Italiane SpA (Retelit SpA) is an Italy-based company active in the telecommunications market. It provides telecommunications infrastructures and data transmission services. The Company’s services portfolio includes broadband connectivity, Internet protocol (IP) and multiprotocol label switching (MPLS) services, data centre services, including co-location and housing, and infrastructure. As of December 31, 2011, the Company operated 8,200 kilometers (km) of fiber-optic network, which serves urban and industrialized areas of the Italian territory, as well as a number of data centers, which are designed to house information and communications technology (ICT) systems connected to the network and technological solution guaranteeing integrity and operational continuity. In June 2014, the Company established new subsidiary, Retelit USA LLC.</v>
    <v>514</v>
    <v>Borsa Italiana</v>
    <v>XMIL</v>
    <v>XMIL</v>
    <v>Viale Francesco Restelli 3/7, MILANO, MILANO, 20124 IT</v>
    <v>2.5099999999999998</v>
    <v>Telecommunications Services</v>
    <v>Stock</v>
    <v>44111.663194444445</v>
    <v>23</v>
    <v>2.4500000000000002</v>
    <v>402449100</v>
    <v>Reti Telematiche Italiane SpA</v>
    <v>Reti Telematiche Italiane SpA</v>
    <v>2.46</v>
    <v>41.402299999999997</v>
    <v>2.48</v>
    <v>2.46</v>
    <v>164265000</v>
    <v>LIT</v>
    <v>Reti Telematiche Italiane SpA (XMIL:LIT)</v>
    <v>391359</v>
  </rv>
  <rv s="2">
    <v>24</v>
  </rv>
  <rv s="0">
    <v>https://www.bing.com/financeapi/forcetrigger?t=a267zr&amp;q=ARCX%3aXLK&amp;form=skydnc</v>
    <v>Learn more on Bing</v>
  </rv>
  <rv s="8">
    <v>en-US</v>
    <v>a267zr</v>
    <v>268435456</v>
    <v>1</v>
    <v>Powered by Refinitiv</v>
    <v>18</v>
    <v>Sel Sector:Tech SPDR (ARCX:XLK)</v>
    <v>2</v>
    <v>19</v>
    <v>Finance</v>
    <v>20</v>
    <v>127.72</v>
    <v>68.099999999999994</v>
    <v>0.99629999999999996</v>
    <v>2.13</v>
    <v>-1.359E-3</v>
    <v>1.8421E-2</v>
    <v>-0.16</v>
    <v>USD</v>
    <v>NYSE Arca</v>
    <v>ARCX</v>
    <v>1.4000000000000002E-3</v>
    <v>117.99</v>
    <v>ETF</v>
    <v>44111.850353460155</v>
    <v>26</v>
    <v>116.755</v>
    <v>34141729891.349998</v>
    <v>Sel Sector:Tech SPDR</v>
    <v>116.84</v>
    <v>115.63</v>
    <v>117.76</v>
    <v>117.6</v>
    <v>XLK</v>
    <v>Sel Sector:Tech SPDR (ARCX:XLK)</v>
    <v>6485707</v>
    <v>15560205</v>
  </rv>
  <rv s="2">
    <v>27</v>
  </rv>
  <rv s="0">
    <v>https://www.bing.com/financeapi/forcetrigger?t=a25hm7&amp;q=ARCX%3aVOO&amp;form=skydnc</v>
    <v>Learn more on Bing</v>
  </rv>
  <rv s="8">
    <v>en-US</v>
    <v>a25hm7</v>
    <v>268435456</v>
    <v>1</v>
    <v>Powered by Refinitiv</v>
    <v>18</v>
    <v>Vanguard 500 Idx;ETF (ARCX:VOO)</v>
    <v>2</v>
    <v>19</v>
    <v>Finance</v>
    <v>20</v>
    <v>329.67</v>
    <v>200.55</v>
    <v>1.0004</v>
    <v>5.34</v>
    <v>5.4319999999999998E-4</v>
    <v>1.7357999999999998E-2</v>
    <v>0.17</v>
    <v>USD</v>
    <v>NYSE Arca</v>
    <v>ARCX</v>
    <v>4.0000000000000002E-4</v>
    <v>313.7978</v>
    <v>ETF</v>
    <v>44111.856535370316</v>
    <v>29</v>
    <v>310.60000000000002</v>
    <v>161347958298.63</v>
    <v>Vanguard 500 Idx;ETF</v>
    <v>310.64</v>
    <v>307.64</v>
    <v>312.98</v>
    <v>313.14999999999998</v>
    <v>VOO</v>
    <v>Vanguard 500 Idx;ETF (ARCX:VOO)</v>
    <v>1698893</v>
    <v>3448128</v>
  </rv>
  <rv s="2">
    <v>30</v>
  </rv>
  <rv s="0">
    <v>https://www.bing.com/financeapi/forcetrigger?t=ab1our&amp;q=XTSE%3aVFV&amp;form=skydnc</v>
    <v>Learn more on Bing</v>
  </rv>
  <rv s="9">
    <v>en-US</v>
    <v>ab1our</v>
    <v>268435456</v>
    <v>1</v>
    <v>Powered by Refinitiv</v>
    <v>21</v>
    <v>Vanguard S&amp;P 500 Index ETF (XTSE:VFV)</v>
    <v>2</v>
    <v>22</v>
    <v>Finance</v>
    <v>10</v>
    <v>83.24</v>
    <v>56.5</v>
    <v>1.0278</v>
    <v>1.22</v>
    <v>1.5387999999999999E-2</v>
    <v>CAD</v>
    <v>Toronto Stock Exchange</v>
    <v>XTSE</v>
    <v>8.0000000000000004E-4</v>
    <v>80.569999999999993</v>
    <v>ETF</v>
    <v>44111.833136574074</v>
    <v>32</v>
    <v>79.87</v>
    <v>3262010841.1900001</v>
    <v>Vanguard S&amp;P 500 Index ETF</v>
    <v>79.87</v>
    <v>79.28</v>
    <v>80.5</v>
    <v>VFV</v>
    <v>Vanguard S&amp;P 500 Index ETF (XTSE:VFV)</v>
    <v>61903</v>
  </rv>
  <rv s="2">
    <v>33</v>
  </rv>
  <rv s="0">
    <v>http://en.wikipedia.org/wiki/Public_domain</v>
    <v>Public domain</v>
  </rv>
  <rv s="0">
    <v>http://en.wikipedia.org/wiki/TravelCenters_of_America</v>
    <v>Wikipedia</v>
  </rv>
  <rv s="10">
    <v>35</v>
    <v>36</v>
  </rv>
  <rv s="11">
    <v>27</v>
    <v>https://www.bing.com/th?id=AMMS_e0ab8be204a4c83b104247f35b534802&amp;qlt=95</v>
    <v>37</v>
    <v>https://www.bing.com/images/search?form=xlimg&amp;q=travelcenters+of+america</v>
    <v>Image of TRAVELCENTERS OF AMERICA INC.</v>
    <v/>
  </rv>
  <rv s="0">
    <v>https://www.bing.com/financeapi/forcetrigger?t=a23wzr&amp;q=XNAS%3aTA&amp;form=skydnc</v>
    <v>Learn more on Bing</v>
  </rv>
  <rv s="12">
    <v>en-US</v>
    <v>a23wzr</v>
    <v>268435456</v>
    <v>1</v>
    <v>Powered by Refinitiv</v>
    <v>23</v>
    <v>TRAVELCENTERS OF AMERICA INC. (XNAS:TA)</v>
    <v>25</v>
    <v>26</v>
    <v>Finance</v>
    <v>14</v>
    <v>23.26</v>
    <v>5.51</v>
    <v>2.0225</v>
    <v>1.87</v>
    <v>0</v>
    <v>8.8082999999999995E-2</v>
    <v>0</v>
    <v>USD</v>
    <v>TravelCenters of America Inc. (TravelCenters) operates or franchises travel centers, standalone truck service facilities and standalone restaurants. The Company also collects rents, royalties and other fees from its tenants and franchisees. The Company offers a range of products and services, including diesel fuel and gasoline, as well as nonfuel products and services, such as truck repair and maintenance services, full service restaurants, quick service restaurants (QSRs), and various customer amenities. The Company’s customers include trucking fleets and their drivers, independent truck drivers, highway and local motorists and casual diners. The Company's business includes approximately 258 travel centers in 43 states in the United States primarily along the United States interstate highway system, and the province of Ontario, Canada. Its travel centers are operated under the TravelCenters of America, TA brand names, TA Express, Petro Stopping Centers and Petro brand names.</v>
    <v>14300</v>
    <v>Nasdaq Stock Market</v>
    <v>XNAS</v>
    <v>XNAS</v>
    <v>24601 Center Ridge Rd, WESTLAKE, OH, 44145-5634 US</v>
    <v>23.479900000000001</v>
    <v>38</v>
    <v>Oil &amp; Gas</v>
    <v>Stock</v>
    <v>44111.833393981251</v>
    <v>39</v>
    <v>21.240200000000002</v>
    <v>310556200</v>
    <v>TRAVELCENTERS OF AMERICA INC.</v>
    <v>TRAVELCENTERS OF AMERICA INC.</v>
    <v>21.59</v>
    <v>6.1729000000000003</v>
    <v>21.23</v>
    <v>23.1</v>
    <v>23.1</v>
    <v>14397600</v>
    <v>TA</v>
    <v>TRAVELCENTERS OF AMERICA INC. (XNAS:TA)</v>
    <v>183671</v>
    <v>182289</v>
    <v>2019</v>
  </rv>
  <rv s="2">
    <v>40</v>
  </rv>
  <rv s="0">
    <v>https://www.bing.com/financeapi/forcetrigger?t=bmzp77&amp;q=XNYS%3aLTHM&amp;form=skydnc</v>
    <v>Learn more on Bing</v>
  </rv>
  <rv s="13">
    <v>en-US</v>
    <v>bmzp77</v>
    <v>268435456</v>
    <v>1</v>
    <v>Powered by Refinitiv</v>
    <v>28</v>
    <v>LIVENT CORPORATION (XNYS:LTHM)</v>
    <v>12</v>
    <v>29</v>
    <v>Finance</v>
    <v>30</v>
    <v>12.29</v>
    <v>3.95</v>
    <v>0.55000000000000004</v>
    <v>2.9239999999999999E-3</v>
    <v>4.8160999999999995E-2</v>
    <v>3.5000000000000003E-2</v>
    <v>USD</v>
    <v>Livent Corp is a lithium company. The Company is focused on producing performance lithium compounds. Its primary products include battery-grade lithium hydroxide, butyllithium and high purity lithium metal. Its produces lithium compounds for use in applications that have specific performance requirements, including battery-grade lithium hydroxide for use in high performance lithium-ion batteries. The Company also supplies butyl lithium, which is used as a synthesizer in the production of polymers and pharmaceutical products. It also supplies a range of specialty lithium compounds including high purity lithium metal, which is used in the production of lightweight materials for aerospace applications and non-rechargeable batteries.</v>
    <v>800</v>
    <v>New York Stock Exchange</v>
    <v>XNYS</v>
    <v>XNYS</v>
    <v>2929 Walnut St, PHILADELPHIA, PA, 19104-5054 US</v>
    <v>12.22</v>
    <v>Chemicals</v>
    <v>Stock</v>
    <v>44111.85641164297</v>
    <v>42</v>
    <v>11.25</v>
    <v>1651181000</v>
    <v>LIVENT CORPORATION</v>
    <v>LIVENT CORPORATION</v>
    <v>11.72</v>
    <v>106.59950000000001</v>
    <v>11.42</v>
    <v>11.97</v>
    <v>12.005000000000001</v>
    <v>146251600</v>
    <v>LTHM</v>
    <v>LIVENT CORPORATION (XNYS:LTHM)</v>
    <v>8819753</v>
    <v>3817596</v>
    <v>2018</v>
  </rv>
  <rv s="2">
    <v>43</v>
  </rv>
  <rv s="0">
    <v>http://en.wikipedia.org/wiki/The_Walt_Disney_Company</v>
    <v>Wikipedia</v>
  </rv>
  <rv s="10">
    <v>35</v>
    <v>45</v>
  </rv>
  <rv s="11">
    <v>27</v>
    <v>https://www.bing.com/th?id=AMMS_0aa288ba528f6f45e3de87d97e250136&amp;qlt=95</v>
    <v>46</v>
    <v>https://www.bing.com/images/search?form=xlimg&amp;q=the+walt+disney+company</v>
    <v>Image of THE WALT DISNEY COMPANY</v>
    <v/>
  </rv>
  <rv s="0">
    <v>https://www.bing.com/financeapi/forcetrigger?t=a1r2z2&amp;q=XNYS%3aDIS&amp;form=skydnc</v>
    <v>Learn more on Bing</v>
  </rv>
  <rv s="12">
    <v>en-US</v>
    <v>a1r2z2</v>
    <v>268435456</v>
    <v>1</v>
    <v>Powered by Refinitiv</v>
    <v>23</v>
    <v>THE WALT DISNEY COMPANY (XNYS:DIS)</v>
    <v>25</v>
    <v>26</v>
    <v>Finance</v>
    <v>30</v>
    <v>153.41</v>
    <v>79.069999999999993</v>
    <v>1.0813999999999999</v>
    <v>2.04</v>
    <v>2.1160000000000003E-3</v>
    <v>1.6879999999999999E-2</v>
    <v>0.26</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123.3098</v>
    <v>47</v>
    <v>Media &amp; Publishing</v>
    <v>Stock</v>
    <v>44111.856356596873</v>
    <v>48</v>
    <v>120.93</v>
    <v>222937400000</v>
    <v>THE WALT DISNEY COMPANY</v>
    <v>THE WALT DISNEY COMPANY</v>
    <v>121.98</v>
    <v>0</v>
    <v>120.85</v>
    <v>122.89</v>
    <v>123.15</v>
    <v>1807063000</v>
    <v>DIS</v>
    <v>THE WALT DISNEY COMPANY (XNYS:DIS)</v>
    <v>10111955</v>
    <v>8826765</v>
    <v>2018</v>
  </rv>
  <rv s="2">
    <v>49</v>
  </rv>
  <rv s="0">
    <v>https://www.bing.com/financeapi/forcetrigger?t=ay4m6h&amp;q=XNYS%3aNTR&amp;form=skydnc</v>
    <v>Learn more on Bing</v>
  </rv>
  <rv s="13">
    <v>en-US</v>
    <v>ay4m6h</v>
    <v>268435456</v>
    <v>1</v>
    <v>Powered by Refinitiv</v>
    <v>28</v>
    <v>Nutrien Ltd. (XNYS:NTR)</v>
    <v>12</v>
    <v>29</v>
    <v>Finance</v>
    <v>14</v>
    <v>51.07</v>
    <v>23.847899999999999</v>
    <v>0.3</v>
    <v>0</v>
    <v>7.4809999999999998E-3</v>
    <v>0</v>
    <v>USD</v>
    <v>Nutrien Ltd is Canada-based crop nutrient producer and distributer of potash, nitrogen and phosphate products for agricultural, industrial and feed customers worldwide. The Company is focused on retail, potash, nitrogen and phosphate mining and processing operations. The Company's retail operations serve growers in a number of countries across the United States, Canada, South Africa, Australia and South America. The Company operates six potash mines in Saskatchewan and has a mine in New Brunswick in care-and-maintenance mode. The Company operates integrated phosphate mining and processing facilities, as well as a number of smaller upgrading plants in the United States.</v>
    <v>22300</v>
    <v>New York Stock Exchange</v>
    <v>XNYS</v>
    <v>XNYS</v>
    <v>122 1st Ave S Suite 500, SASKATOON, SK, S7K 7G3 CA</v>
    <v>40.82</v>
    <v>Chemicals</v>
    <v>Stock</v>
    <v>44111.840277823438</v>
    <v>51</v>
    <v>40.130000000000003</v>
    <v>30910320000</v>
    <v>Nutrien Ltd.</v>
    <v>Nutrien Ltd.</v>
    <v>40.67</v>
    <v>27.7545</v>
    <v>40.1</v>
    <v>40.4</v>
    <v>40.4</v>
    <v>569145900</v>
    <v>NTR</v>
    <v>Nutrien Ltd. (XNYS:NTR)</v>
    <v>907811</v>
    <v>1482814</v>
    <v>2017</v>
  </rv>
  <rv s="2">
    <v>52</v>
  </rv>
  <rv s="0">
    <v>https://www.bing.com/financeapi/forcetrigger?t=bo5fpr&amp;q=XNAS%3aMRNA&amp;form=skydnc</v>
    <v>Learn more on Bing</v>
  </rv>
  <rv s="14">
    <v>en-US</v>
    <v>bo5fpr</v>
    <v>268435456</v>
    <v>1</v>
    <v>Powered by Refinitiv</v>
    <v>31</v>
    <v>MODERNA, INC. (XNAS:MRNA)</v>
    <v>12</v>
    <v>32</v>
    <v>Finance</v>
    <v>30</v>
    <v>95.21</v>
    <v>13.53</v>
    <v>1.33</v>
    <v>0</v>
    <v>1.8722000000000003E-2</v>
    <v>0</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830</v>
    <v>Nasdaq Stock Market</v>
    <v>XNAS</v>
    <v>XNAS</v>
    <v>200 Technology Sq, Cambridge, MA, 02139-3578 US</v>
    <v>73.239999999999995</v>
    <v>Biotechnology &amp; Medical Research</v>
    <v>Stock</v>
    <v>44111.855472488278</v>
    <v>54</v>
    <v>70.959000000000003</v>
    <v>28390520000</v>
    <v>MODERNA, INC.</v>
    <v>MODERNA, INC.</v>
    <v>71.23</v>
    <v>71.040000000000006</v>
    <v>72.37</v>
    <v>72.37</v>
    <v>394586900</v>
    <v>MRNA</v>
    <v>MODERNA, INC. (XNAS:MRNA)</v>
    <v>4176252</v>
    <v>9359514</v>
    <v>2016</v>
  </rv>
  <rv s="2">
    <v>55</v>
  </rv>
  <rv s="0">
    <v>http://en.wikipedia.org/wiki/Alphabet_Inc.</v>
    <v>Wikipedia</v>
  </rv>
  <rv s="10">
    <v>35</v>
    <v>57</v>
  </rv>
  <rv s="11">
    <v>27</v>
    <v>https://www.bing.com/th?id=AMMS_91f59ff6c9305ce24b1cf0389cd856f8&amp;qlt=95</v>
    <v>58</v>
    <v>https://www.bing.com/images/search?form=xlimg&amp;q=alphabet+inc.</v>
    <v>Image of ALPHABET INC.</v>
    <v/>
  </rv>
  <rv s="0">
    <v>https://www.bing.com/financeapi/forcetrigger?t=a1u3rw&amp;q=XNAS%3aGOOGL&amp;form=skydnc</v>
    <v>Learn more on Bing</v>
  </rv>
  <rv s="12">
    <v>en-US</v>
    <v>a1u3rw</v>
    <v>268435456</v>
    <v>1</v>
    <v>Powered by Refinitiv</v>
    <v>23</v>
    <v>ALPHABET INC. (XNAS:GOOGL)</v>
    <v>25</v>
    <v>26</v>
    <v>Finance</v>
    <v>30</v>
    <v>1726.1022</v>
    <v>1008.87</v>
    <v>1.0659000000000001</v>
    <v>8.1199999999999992</v>
    <v>-1.165E-3</v>
    <v>5.5960000000000003E-3</v>
    <v>-1.7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127498</v>
    <v>Nasdaq Stock Market</v>
    <v>XNAS</v>
    <v>XNAS</v>
    <v>1600 Amphitheatre Pkwy, MOUNTAIN VIEW, CA, 94043-1351 US</v>
    <v>1468.97</v>
    <v>59</v>
    <v>Software &amp; IT Services</v>
    <v>Stock</v>
    <v>44111.85622959453</v>
    <v>60</v>
    <v>1433.23</v>
    <v>1009631000000</v>
    <v>ALPHABET INC.</v>
    <v>ALPHABET INC.</v>
    <v>1459.31</v>
    <v>31.922799999999999</v>
    <v>1451.02</v>
    <v>1459.14</v>
    <v>1457.44</v>
    <v>680163600</v>
    <v>GOOGL</v>
    <v>ALPHABET INC. (XNAS:GOOGL)</v>
    <v>1791368</v>
    <v>1896978</v>
    <v>2015</v>
  </rv>
  <rv s="2">
    <v>61</v>
  </rv>
  <rv s="0">
    <v>https://www.bing.com/financeapi/forcetrigger?t=a1mrp2&amp;q=XNYS%3aAC&amp;form=skydnc</v>
    <v>Learn more on Bing</v>
  </rv>
  <rv s="15">
    <v>en-US</v>
    <v>a1mrp2</v>
    <v>268435456</v>
    <v>1</v>
    <v>Powered by Refinitiv</v>
    <v>33</v>
    <v>ASSOCIATED CAPITAL GROUP, INC. (XNYS:AC)</v>
    <v>12</v>
    <v>34</v>
    <v>Finance</v>
    <v>14</v>
    <v>65.076899999999995</v>
    <v>24.1876</v>
    <v>1.2586999999999999</v>
    <v>0.44</v>
    <v>0</v>
    <v>1.3305000000000001E-2</v>
    <v>0</v>
    <v>USD</v>
    <v>Associated Capital Group, Inc. is a parent operating company for the spin-off of GAMCO Investors, Inc.'s (GAMCO's) alternative investment management business, institutional research services operations and certain cash and other assets. The Company, through its subsidiaries, provides alternative investment management services and institutional research services, as well as management of its investment portfolio. It operates through the investment advisory and asset management business segment. Gabelli &amp; Company Investment Advisers, Inc. (GCIA) is a subsidiary of the Company. GCIA and its subsidiary, Gabelli &amp; Partners, LLC (Gabelli &amp; Partners), collectively serve as general partners, co-general partners or investment managers to investment funds, including limited partnerships and offshore companies (collectively, Investment Partnerships), and separate accounts. It primarily manages assets in equity event-driven value strategies, across a range of risk and event arbitrage portfolios.</v>
    <v>39</v>
    <v>New York Stock Exchange</v>
    <v>XNYS</v>
    <v>XNYS</v>
    <v>191 Mason Street, GREENWICH, CT, 06830 US</v>
    <v>34.47</v>
    <v>Investment Banking &amp; Investment Services</v>
    <v>Stock</v>
    <v>44111.840277812502</v>
    <v>63</v>
    <v>33.1</v>
    <v>799656100</v>
    <v>ASSOCIATED CAPITAL GROUP, INC.</v>
    <v>ASSOCIATED CAPITAL GROUP, INC.</v>
    <v>33.1</v>
    <v>0</v>
    <v>33.07</v>
    <v>33.51</v>
    <v>33.51</v>
    <v>22361750</v>
    <v>AC</v>
    <v>ASSOCIATED CAPITAL GROUP, INC. (XNYS:AC)</v>
    <v>8496</v>
    <v>12513</v>
    <v>2015</v>
  </rv>
  <rv s="2">
    <v>64</v>
  </rv>
  <rv s="0">
    <v>http://en.wikipedia.org/wiki/PayPal</v>
    <v>Wikipedia</v>
  </rv>
  <rv s="10">
    <v>35</v>
    <v>66</v>
  </rv>
  <rv s="11">
    <v>27</v>
    <v>https://www.bing.com/th?id=AMMS_bc2242417f29715aa50cc3bc4472fc18&amp;qlt=95</v>
    <v>67</v>
    <v>https://www.bing.com/images/search?form=xlimg&amp;q=paypal</v>
    <v>Image of PAYPAL HOLDINGS, INC.</v>
    <v/>
  </rv>
  <rv s="0">
    <v>https://www.bing.com/financeapi/forcetrigger?t=a21icw&amp;q=XNAS%3aPYPL&amp;form=skydnc</v>
    <v>Learn more on Bing</v>
  </rv>
  <rv s="12">
    <v>en-US</v>
    <v>a21icw</v>
    <v>268435456</v>
    <v>1</v>
    <v>Powered by Refinitiv</v>
    <v>23</v>
    <v>PAYPAL HOLDINGS, INC. (XNAS:PYPL)</v>
    <v>25</v>
    <v>26</v>
    <v>Finance</v>
    <v>30</v>
    <v>212.45</v>
    <v>82.07</v>
    <v>1.0853999999999999</v>
    <v>2.95</v>
    <v>-6.6799999999999997E-4</v>
    <v>1.5391999999999999E-2</v>
    <v>-0.13</v>
    <v>USD</v>
    <v>PayPal Holdings, Inc. is a technology platform and digital payments company that enables digital and mobile payments on behalf of consumers and merchants. The Company's combined payment solutions, including its PayPal, PayPal Credit, Braintree, Venmo, Xoom and Paydiant products, compose its Payments Platform. It operates a two-sided global technology platform that links its customers, both merchants and consumers, around the globe to facilitate the processing of payment transactions, allowing it to connect merchants and consumers. It allows its customers to use their account for both purchase and paying for goods, as well as to transfer and withdraw funds. It enables consumers to exchange funds with merchants using funding sources, which include bank account, PayPal account balance, PayPal Credit account, credit and debit card or other stored value products. It offers consumers person-to-person payment solutions through its PayPal Website and mobile application, Venmo and Xoom.</v>
    <v>23200</v>
    <v>Nasdaq Stock Market</v>
    <v>XNAS</v>
    <v>XNAS</v>
    <v>2211 N 1st St, SAN JOSE, CA, 95131-2021 US</v>
    <v>195.71</v>
    <v>68</v>
    <v>Software &amp; IT Services</v>
    <v>Stock</v>
    <v>44111.855616666406</v>
    <v>69</v>
    <v>193.33</v>
    <v>231098300000</v>
    <v>PAYPAL HOLDINGS, INC.</v>
    <v>PAYPAL HOLDINGS, INC.</v>
    <v>194</v>
    <v>87.966700000000003</v>
    <v>191.66</v>
    <v>194.61</v>
    <v>194.48</v>
    <v>1173982000</v>
    <v>PYPL</v>
    <v>PAYPAL HOLDINGS, INC. (XNAS:PYPL)</v>
    <v>4152711</v>
    <v>8757123</v>
    <v>2015</v>
  </rv>
  <rv s="2">
    <v>70</v>
  </rv>
  <rv s="0">
    <v>https://www.bing.com/financeapi/forcetrigger?t=aazybh&amp;q=XTSE%3aRNW&amp;form=skydnc</v>
    <v>Learn more on Bing</v>
  </rv>
  <rv s="16">
    <v>en-US</v>
    <v>aazybh</v>
    <v>268435456</v>
    <v>1</v>
    <v>Powered by Refinitiv</v>
    <v>35</v>
    <v>TransAlta Renewables Inc. (XTSE:RNW)</v>
    <v>12</v>
    <v>36</v>
    <v>Finance</v>
    <v>7</v>
    <v>18.25</v>
    <v>10.82</v>
    <v>0.69579999999999997</v>
    <v>0.11</v>
    <v>6.3E-3</v>
    <v>CAD</v>
    <v>TransAlta Renewables Inc. is a Canada-based company that owns a portfolio of renewable and natural gas power generation facilities and other infrastructure assets. The Company owns and operates approximately 13 hydro facilities, 20 wind farms and seven gas facilities. It has interests in Wyoming Wind farm, Lakes wind farm, Mass Solar projects, the Australian Assets, and the Big Level and Antrim United States wind development projects. It owns, directly or through economic interests, an aggregate of approximately of 2,443 MW of gross generating capacity. Its facilities include South Hedland Power Station, Southern Cross, Sarnia, Parkeston, Fortescue River Gas Pipeline, Akolkolex, Appleton, Bone Creek, Galetta, Moose Rapids, Taylor Hydro, Waterton, Big Level, Le Nordais, New Richmond, Summerview 1, Wolfe Island and Kent Hills.</v>
    <v>Toronto Stock Exchange</v>
    <v>XTSE</v>
    <v>XTSE</v>
    <v>110 12th Avenue SW, PO Box 1900 Stn M, CALGARY, AB, T2P 2M1 CA</v>
    <v>17.829999999999998</v>
    <v>Electrical Utilities &amp; IPPs</v>
    <v>Stock</v>
    <v>44111.833333333336</v>
    <v>72</v>
    <v>17.510000000000002</v>
    <v>4599098000</v>
    <v>TransAlta Renewables Inc.</v>
    <v>TransAlta Renewables Inc.</v>
    <v>17.64</v>
    <v>44.04</v>
    <v>17.46</v>
    <v>17.57</v>
    <v>17.57</v>
    <v>266614400</v>
    <v>RNW</v>
    <v>TransAlta Renewables Inc. (XTSE:RNW)</v>
    <v>470209</v>
    <v>2013</v>
  </rv>
  <rv s="2">
    <v>73</v>
  </rv>
  <rv s="0">
    <v>http://en.wikipedia.org/wiki/DocuSign</v>
    <v>Wikipedia</v>
  </rv>
  <rv s="10">
    <v>35</v>
    <v>75</v>
  </rv>
  <rv s="11">
    <v>27</v>
    <v>https://www.bing.com/th?id=AMMS_f9e00cce32f84dd4a56203773406542e&amp;qlt=95</v>
    <v>76</v>
    <v>https://www.bing.com/images/search?form=xlimg&amp;q=docusign</v>
    <v>Image of DOCUSIGN, INC.</v>
    <v/>
  </rv>
  <rv s="0">
    <v>https://www.bing.com/financeapi/forcetrigger?t=azqpgh&amp;q=XNAS%3aDOCU&amp;form=skydnc</v>
    <v>Learn more on Bing</v>
  </rv>
  <rv s="17">
    <v>en-US</v>
    <v>azqpgh</v>
    <v>268435456</v>
    <v>1</v>
    <v>Powered by Refinitiv</v>
    <v>37</v>
    <v>DOCUSIGN, INC. (XNAS:DOCU)</v>
    <v>25</v>
    <v>38</v>
    <v>Finance</v>
    <v>30</v>
    <v>290.23</v>
    <v>61.68</v>
    <v>2.85</v>
    <v>-2.232E-3</v>
    <v>1.2884E-2</v>
    <v>-0.5</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226.85</v>
    <v>77</v>
    <v>Software &amp; IT Services</v>
    <v>Stock</v>
    <v>44111.850715207809</v>
    <v>78</v>
    <v>221.89</v>
    <v>41832450000</v>
    <v>DOCUSIGN, INC.</v>
    <v>DOCUSIGN, INC.</v>
    <v>224.52</v>
    <v>221.2</v>
    <v>224.05</v>
    <v>223.55</v>
    <v>185164900</v>
    <v>DOCU</v>
    <v>DOCUSIGN, INC. (XNAS:DOCU)</v>
    <v>3461358</v>
    <v>9241818</v>
    <v>2012</v>
  </rv>
  <rv s="2">
    <v>79</v>
  </rv>
  <rv s="0">
    <v>http://en.wikipedia.org/wiki/Alteryx</v>
    <v>Wikipedia</v>
  </rv>
  <rv s="10">
    <v>35</v>
    <v>81</v>
  </rv>
  <rv s="11">
    <v>27</v>
    <v>https://www.bing.com/th?id=AMMS_29dcf4962ebbe6cef95d80546902ad9a&amp;qlt=95</v>
    <v>82</v>
    <v>https://www.bing.com/images/search?form=xlimg&amp;q=alteryx</v>
    <v>Image of ALTERYX, INC.</v>
    <v/>
  </rv>
  <rv s="0">
    <v>https://www.bing.com/financeapi/forcetrigger?t=a1o3nm&amp;q=XNYS%3aAYX&amp;form=skydnc</v>
    <v>Learn more on Bing</v>
  </rv>
  <rv s="12">
    <v>en-US</v>
    <v>a1o3nm</v>
    <v>268435456</v>
    <v>1</v>
    <v>Powered by Refinitiv</v>
    <v>23</v>
    <v>ALTERYX, INC. (XNYS:AYX)</v>
    <v>25</v>
    <v>26</v>
    <v>Finance</v>
    <v>30</v>
    <v>185.75</v>
    <v>75.17</v>
    <v>1.0653999999999999</v>
    <v>-2.37</v>
    <v>-6.9590000000000003E-5</v>
    <v>-1.6225E-2</v>
    <v>-0.01</v>
    <v>USD</v>
    <v>Alteryx Inc. is a self-service data analytics software providing company. The Company provides a subscription-based platform, enabling organizations to prepare, blend and analyze data from a multitude sources and ease data-driven decisions. The Company democratizes access to data-driven insights to all data workers, business analysts, programmers and data scientists by expanding the capabilities and analytical sophistications. The Company’s platform allows business analysts to view underlying data, meta-data, and applied analytics at any stage during the process. The Company’s platform is designed to interact with a wide variety of traditional data sources. Its platform is also capable of processing data from cloud applications, such as Google Analytics, Marketo, NetSuite, Salesforce, and Workday, as well as social media platforms, such as Facebook and Twitter. The Company’s platform is comprised of Alteryx Designer, Alteryx Server, Alteryx Connect and Alteryx Promote.</v>
    <v>1515</v>
    <v>New York Stock Exchange</v>
    <v>XNYS</v>
    <v>XNYS</v>
    <v>3345 Michelson Dr Ste 400, IRVINE, CA, 92612-7683 US</v>
    <v>147.5</v>
    <v>83</v>
    <v>Software &amp; IT Services</v>
    <v>Stock</v>
    <v>44111.850341457815</v>
    <v>84</v>
    <v>142.30000000000001</v>
    <v>7536165000</v>
    <v>ALTERYX, INC.</v>
    <v>ALTERYX, INC.</v>
    <v>145.02000000000001</v>
    <v>0</v>
    <v>146.07</v>
    <v>143.69999999999999</v>
    <v>143.69</v>
    <v>66176370</v>
    <v>AYX</v>
    <v>ALTERYX, INC. (XNYS:AYX)</v>
    <v>2356352</v>
    <v>1905661</v>
    <v>2011</v>
  </rv>
  <rv s="2">
    <v>85</v>
  </rv>
  <rv s="0">
    <v>https://www.bing.com/financeapi/forcetrigger?t=aaxgvh&amp;q=XTSE%3aCGX&amp;form=skydnc</v>
    <v>Learn more on Bing</v>
  </rv>
  <rv s="18">
    <v>en-US</v>
    <v>aaxgvh</v>
    <v>268435456</v>
    <v>1</v>
    <v>Powered by Refinitiv</v>
    <v>39</v>
    <v>Cineplex Inc. (XTSE:CGX)</v>
    <v>12</v>
    <v>40</v>
    <v>Finance</v>
    <v>7</v>
    <v>34.39</v>
    <v>4.72</v>
    <v>2.0745</v>
    <v>0.06</v>
    <v>1.2421999999999999E-2</v>
    <v>CAD</v>
    <v>Cineplex Inc. is a Canada-based entertainment and media company. The Company operates through three segments: Film Entertainment and Content, Media and Amusement and Leisure. The Film Entertainment and Content reporting segment includes revenues from theatre attendance, including box office and food service revenues. It also includes in-theatre amusement, theatre rentals and digital commerce rental and sales. The Media reporting segment is comprised of cinema media and digital place-based media. Cinema media consists of all in-theatre advertising revenues and costs, including pre-show, showtime, magazine and lobby advertising. Digital place-based media is comprised of revenues and costs associated with the design, installation and operations of digital signage networks, along with advertising on certain networks. The Amusement and Leisure reporting segment is comprised of the three operating segments: amusement solutions, location-based entertainment and eSports.</v>
    <v>13000</v>
    <v>Toronto Stock Exchange</v>
    <v>XTSE</v>
    <v>XTSE</v>
    <v>1303 Yonge St 2nd Floor, TORONTO, ON, M4T 2Y9 CA</v>
    <v>5.1100000000000003</v>
    <v>Hotels &amp; Entertainment Services</v>
    <v>Stock</v>
    <v>44111.833333333336</v>
    <v>87</v>
    <v>4.84</v>
    <v>300832900</v>
    <v>Cineplex Inc.</v>
    <v>Cineplex Inc.</v>
    <v>4.95</v>
    <v>19.739999999999998</v>
    <v>4.83</v>
    <v>4.8899999999999997</v>
    <v>4.8899999999999997</v>
    <v>63333240</v>
    <v>CGX</v>
    <v>Cineplex Inc. (XTSE:CGX)</v>
    <v>1314983</v>
    <v>2011</v>
  </rv>
  <rv s="2">
    <v>88</v>
  </rv>
  <rv s="0">
    <v>http://en.wikipedia.org/wiki/Norwegian_Cruise_Line</v>
    <v>Wikipedia</v>
  </rv>
  <rv s="10">
    <v>35</v>
    <v>90</v>
  </rv>
  <rv s="11">
    <v>27</v>
    <v>https://www.bing.com/th?id=AMMS_bbdfa0a8c7dacf5547cec3c25b489ead&amp;qlt=95</v>
    <v>91</v>
    <v>https://www.bing.com/images/search?form=xlimg&amp;q=norwegian+cruise+line</v>
    <v>Image of NORWEGIAN CRUISE LINE HOLDINGS LTD.</v>
    <v/>
  </rv>
  <rv s="0">
    <v>https://www.bing.com/financeapi/forcetrigger?t=axxudm&amp;q=XNYS%3aNCLH&amp;form=skydnc</v>
    <v>Learn more on Bing</v>
  </rv>
  <rv s="12">
    <v>en-US</v>
    <v>axxudm</v>
    <v>268435456</v>
    <v>1</v>
    <v>Powered by Refinitiv</v>
    <v>23</v>
    <v>NORWEGIAN CRUISE LINE HOLDINGS LTD. (XNYS:NCLH)</v>
    <v>25</v>
    <v>26</v>
    <v>Finance</v>
    <v>30</v>
    <v>59.78</v>
    <v>7.03</v>
    <v>2.7751000000000001</v>
    <v>0.79</v>
    <v>3.8800000000000002E-3</v>
    <v>4.5796999999999997E-2</v>
    <v>7.0000000000000007E-2</v>
    <v>USD</v>
    <v>Norwegian Cruise Line Holdings Ltd. (NCLH) is a global cruise company. The Company operates the Norwegian Cruise Line, Oceania Cruises and Regent Seven Seas Cruises brands. The Company had 25 ships with approximately 50,400 Berths, as of May 1, 2017. The Company's brands offer itineraries to various destinations around the world, including Europe, Asia, Australia, New Zealand, South America, Africa, Canada, Bermuda, Caribbean, Alaska and Hawaii. The Company's brands offer various features, amenities, and activities, including various accommodations, multiple dining venues, bars and lounges, spa, casino and retail shopping areas and various entertainment choices. All the brands offer a selection of shore excursions at each port of call, as well as hotel packages for stays before or after a voyage. As of December 31, 2016, its Norwegian offered 14 ships that were purpose-built to deliver the Freestyle Cruising product, which offered freedom, flexibility and choice to its guests.</v>
    <v>36000</v>
    <v>New York Stock Exchange</v>
    <v>XNYS</v>
    <v>XNYS</v>
    <v>7665 CORPORATE DRIVE, MIAMI, FL, 33126 US</v>
    <v>18.16</v>
    <v>92</v>
    <v>Hotels &amp; Entertainment Services</v>
    <v>Stock</v>
    <v>44111.856225520314</v>
    <v>93</v>
    <v>17.46</v>
    <v>4682765000</v>
    <v>NORWEGIAN CRUISE LINE HOLDINGS LTD.</v>
    <v>NORWEGIAN CRUISE LINE HOLDINGS LTD.</v>
    <v>17.760000000000002</v>
    <v>0</v>
    <v>17.25</v>
    <v>18.04</v>
    <v>18.11</v>
    <v>275618900</v>
    <v>NCLH</v>
    <v>NORWEGIAN CRUISE LINE HOLDINGS LTD. (XNYS:NCLH)</v>
    <v>16737886</v>
    <v>28118536</v>
    <v>2011</v>
  </rv>
  <rv s="2">
    <v>94</v>
  </rv>
  <rv s="0">
    <v>https://creativecommons.org/licenses/by-sa/4.0</v>
    <v>CC BY-SA 4.0</v>
  </rv>
  <rv s="0">
    <v>http://en.wikipedia.org/wiki/Tripadvisor</v>
    <v>Wikipedia</v>
  </rv>
  <rv s="10">
    <v>96</v>
    <v>97</v>
  </rv>
  <rv s="11">
    <v>27</v>
    <v>https://www.bing.com/th?id=AMMS_dc4321c2eb8dfbafc6530df9f6232c34&amp;qlt=95</v>
    <v>98</v>
    <v>https://www.bing.com/images/search?form=xlimg&amp;q=tripadvisor</v>
    <v>Image of TRIPADVISOR, INC.</v>
    <v/>
  </rv>
  <rv s="0">
    <v>https://www.bing.com/financeapi/forcetrigger?t=a24ha2&amp;q=XNAS%3aTRIP&amp;form=skydnc</v>
    <v>Learn more on Bing</v>
  </rv>
  <rv s="12">
    <v>en-US</v>
    <v>a24ha2</v>
    <v>268435456</v>
    <v>1</v>
    <v>Powered by Refinitiv</v>
    <v>23</v>
    <v>TRIPADVISOR, INC. (XNAS:TRIP)</v>
    <v>25</v>
    <v>26</v>
    <v>Finance</v>
    <v>14</v>
    <v>37.127299999999998</v>
    <v>13.725</v>
    <v>1.2383999999999999</v>
    <v>0.47</v>
    <v>0</v>
    <v>2.3858000000000001E-2</v>
    <v>0</v>
    <v>USD</v>
    <v>TripAdvisor, Inc. is an online travel company that owns and operates a portfolio of online travel brands. TripAdvisor, the Company's brand, is a travel site. The Company operates through two segments: Hotel and Non-Hotel. The Company's platform also enables users to compare real-time pricing and availability for these experiences, as well as to book hotels, flights, cruises, vacation rentals, tours, activities and attractions, and restaurants, on either a TripAdvisor site or application, or a travel partner site or application. The Company's TripAdvisor-branded Websites included tripadvisor.com in the United States and localized versions of the TripAdvisor Website in 48 markets and 28 languages around the world. It manages and operates a portfolio of travel media brands and businesses, operating under various Websites.</v>
    <v>4194</v>
    <v>Nasdaq Stock Market</v>
    <v>XNAS</v>
    <v>XNAS</v>
    <v>400 1st Ave, NEEDHAM, MA, 02494-2815 US</v>
    <v>20.36</v>
    <v>99</v>
    <v>Hotels &amp; Entertainment Services</v>
    <v>Stock</v>
    <v>44111.835851758595</v>
    <v>100</v>
    <v>19.690000000000001</v>
    <v>2594704000</v>
    <v>TRIPADVISOR, INC.</v>
    <v>TRIPADVISOR, INC.</v>
    <v>19.91</v>
    <v>36.430300000000003</v>
    <v>19.7</v>
    <v>20.170000000000002</v>
    <v>20.170000000000002</v>
    <v>134440600</v>
    <v>TRIP</v>
    <v>TRIPADVISOR, INC. (XNAS:TRIP)</v>
    <v>1616437</v>
    <v>2249537</v>
    <v>2011</v>
  </rv>
  <rv s="2">
    <v>101</v>
  </rv>
  <rv s="0">
    <v>http://en.wikipedia.org/wiki/Zoom_Video_Communications</v>
    <v>Wikipedia</v>
  </rv>
  <rv s="10">
    <v>35</v>
    <v>103</v>
  </rv>
  <rv s="11">
    <v>27</v>
    <v>https://www.bing.com/th?id=AMMS_166de0c9400c7b6e4dde6f49a3ff8527&amp;qlt=95</v>
    <v>104</v>
    <v>https://www.bing.com/images/search?form=xlimg&amp;q=zoom+video+communications</v>
    <v>Image of ZOOM VIDEO COMMUNICATIONS, INC.</v>
    <v/>
  </rv>
  <rv s="0">
    <v>https://www.bing.com/financeapi/forcetrigger?t=bpoxyc&amp;q=XNAS%3aZM&amp;form=skydnc</v>
    <v>Learn more on Bing</v>
  </rv>
  <rv s="19">
    <v>en-US</v>
    <v>bpoxyc</v>
    <v>268435456</v>
    <v>1</v>
    <v>Powered by Refinitiv</v>
    <v>41</v>
    <v>ZOOM VIDEO COMMUNICATIONS, INC. (XNAS:ZM)</v>
    <v>25</v>
    <v>42</v>
    <v>Finance</v>
    <v>30</v>
    <v>529.74</v>
    <v>60.967500000000001</v>
    <v>2.36</v>
    <v>8.1150000000000005E-4</v>
    <v>4.9350000000000002E-3</v>
    <v>0.39</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3427</v>
    <v>Nasdaq Stock Market</v>
    <v>XNAS</v>
    <v>XNAS</v>
    <v>55 Almaden Blvd Fl 6, San Jose, CA, 95113-1608 US</v>
    <v>487.5</v>
    <v>105</v>
    <v>Software &amp; IT Services</v>
    <v>Stock</v>
    <v>44111.856628310154</v>
    <v>106</v>
    <v>477.11</v>
    <v>138049400000</v>
    <v>ZOOM VIDEO COMMUNICATIONS, INC.</v>
    <v>ZOOM VIDEO COMMUNICATIONS, INC.</v>
    <v>482.87</v>
    <v>680.17290000000003</v>
    <v>478.25</v>
    <v>480.61</v>
    <v>481</v>
    <v>284421000</v>
    <v>ZM</v>
    <v>ZOOM VIDEO COMMUNICATIONS, INC. (XNAS:ZM)</v>
    <v>4426431</v>
    <v>14972317</v>
    <v>2011</v>
  </rv>
  <rv s="2">
    <v>107</v>
  </rv>
  <rv s="0">
    <v>http://en.wikipedia.org/wiki/Uber</v>
    <v>Wikipedia</v>
  </rv>
  <rv s="10">
    <v>35</v>
    <v>109</v>
  </rv>
  <rv s="11">
    <v>27</v>
    <v>https://www.bing.com/th?id=AMMS_8dbbfb722a5b62e51991589e09078962&amp;qlt=95</v>
    <v>110</v>
    <v>https://www.bing.com/images/search?form=xlimg&amp;q=uber</v>
    <v>Image of UBER TECHNOLOGIES, INC.</v>
    <v/>
  </rv>
  <rv s="0">
    <v>https://www.bing.com/financeapi/forcetrigger?t=bptw77&amp;q=XNYS%3aUBER&amp;form=skydnc</v>
    <v>Learn more on Bing</v>
  </rv>
  <rv s="19">
    <v>en-US</v>
    <v>bptw77</v>
    <v>268435456</v>
    <v>1</v>
    <v>Powered by Refinitiv</v>
    <v>41</v>
    <v>UBER TECHNOLOGIES, INC. (XNYS:UBER)</v>
    <v>25</v>
    <v>42</v>
    <v>Finance</v>
    <v>30</v>
    <v>41.86</v>
    <v>13.71</v>
    <v>0.55000000000000004</v>
    <v>-5.4350000000000004E-4</v>
    <v>1.5172000000000001E-2</v>
    <v>-0.02</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37.11</v>
    <v>111</v>
    <v>Software &amp; IT Services</v>
    <v>Stock</v>
    <v>44111.855832221874</v>
    <v>112</v>
    <v>36.369999999999997</v>
    <v>65092400000</v>
    <v>UBER TECHNOLOGIES, INC.</v>
    <v>UBER TECHNOLOGIES, INC.</v>
    <v>36.590000000000003</v>
    <v>0</v>
    <v>36.25</v>
    <v>36.799999999999997</v>
    <v>36.78</v>
    <v>1752623000</v>
    <v>UBER</v>
    <v>UBER TECHNOLOGIES, INC. (XNYS:UBER)</v>
    <v>13774639</v>
    <v>22730436</v>
    <v>2010</v>
  </rv>
  <rv s="2">
    <v>113</v>
  </rv>
  <rv s="0">
    <v>https://www.bing.com/financeapi/forcetrigger?t=aaxlm7&amp;q=XTSE%3aCPX&amp;form=skydnc</v>
    <v>Learn more on Bing</v>
  </rv>
  <rv s="18">
    <v>en-US</v>
    <v>aaxlm7</v>
    <v>268435456</v>
    <v>1</v>
    <v>Powered by Refinitiv</v>
    <v>39</v>
    <v>CAPITAL POWER CORPORATION (XTSE:CPX)</v>
    <v>12</v>
    <v>40</v>
    <v>Finance</v>
    <v>7</v>
    <v>38.880000000000003</v>
    <v>20.23</v>
    <v>0.68430000000000002</v>
    <v>-0.17</v>
    <v>-5.7010000000000003E-3</v>
    <v>CAD</v>
    <v>Capital Power Corporation is a North American power producing company. The Company develops, acquires, operates and optimizes power generation from a range of energy sources. The Company is engaged in the operation of electrical generation facilities within Canada, including Alberta, British Columbia and Ontario, and in the United States, including North Carolina, New Mexico and Kansas. It also holds a portfolio of wind and solar development sites in the United States. It owns over 3,200 megawatts (MW) of power generation capacity at approximately 20 facilities across North America and owns approximately 370 MW of capacity through its interest in the Sundance C power purchase arrangement (Sundance PPA). It also owns natural gas, wind, and solid fuel facilities and has a range of generation facilities in development or construction in Canada and the United States. Its facilities include Clover Bar Energy Centre 1, 2 and 3, Genesee 3, Clover Bar Landfill Gas and K2 Wind.</v>
    <v>157</v>
    <v>Toronto Stock Exchange</v>
    <v>XTSE</v>
    <v>XTSE</v>
    <v>1200-10423 101 St NW, EDMONTON, AB, T5H 0E9 CA</v>
    <v>29.9</v>
    <v>Electrical Utilities &amp; IPPs</v>
    <v>Stock</v>
    <v>44111.833333333336</v>
    <v>115</v>
    <v>29.55</v>
    <v>3140350000</v>
    <v>CAPITAL POWER CORPORATION</v>
    <v>CAPITAL POWER CORPORATION</v>
    <v>29.9</v>
    <v>192.53</v>
    <v>29.82</v>
    <v>29.65</v>
    <v>29.65</v>
    <v>105226800</v>
    <v>CPX</v>
    <v>CAPITAL POWER CORPORATION (XTSE:CPX)</v>
    <v>240767</v>
    <v>2009</v>
  </rv>
  <rv s="2">
    <v>116</v>
  </rv>
  <rv s="0">
    <v>http://en.wikipedia.org/wiki/General_Motors</v>
    <v>Wikipedia</v>
  </rv>
  <rv s="10">
    <v>35</v>
    <v>118</v>
  </rv>
  <rv s="11">
    <v>27</v>
    <v>https://www.bing.com/th?id=AMMS_9cc39e40a94d50e5116ca62277805929&amp;qlt=95</v>
    <v>119</v>
    <v>https://www.bing.com/images/search?form=xlimg&amp;q=general+motors</v>
    <v>Image of GENERAL MOTORS COMPANY</v>
    <v/>
  </rv>
  <rv s="0">
    <v>https://www.bing.com/financeapi/forcetrigger?t=a1tyrw&amp;q=XNYS%3aGM&amp;form=skydnc</v>
    <v>Learn more on Bing</v>
  </rv>
  <rv s="12">
    <v>en-US</v>
    <v>a1tyrw</v>
    <v>268435456</v>
    <v>1</v>
    <v>Powered by Refinitiv</v>
    <v>23</v>
    <v>GENERAL MOTORS COMPANY (XNYS:GM)</v>
    <v>25</v>
    <v>26</v>
    <v>Finance</v>
    <v>30</v>
    <v>38.954999999999998</v>
    <v>14.324999999999999</v>
    <v>1.4227000000000001</v>
    <v>1.24</v>
    <v>-1.2640000000000001E-3</v>
    <v>4.0788999999999999E-2</v>
    <v>-0.04</v>
    <v>USD</v>
    <v>General Motors Co designs, builds and sells trucks, crossovers, cars and automobile parts worldwide. The Company also provides automotive financing services through General Motors Financial Company, Inc. (GM Financial). GM North America (GMNA) and GM International (GMI) are its automotive segments. GMNA and GMI are meeting the demands of customers with vehicles developed, manufactured and/or marketed under the Buick, Cadillac, Chevrolet and GMC and Holden brands. Its brands offer luxury cars, crossovers, sport utility vehicles (SUVs) and sedans. The Company’s Car-and Ride-Sharing Maven is a shared vehicle marketplace. Through its subsidiary, OnStar, LLC (OnStar), it provides connected safety, security and mobility solutions for retail and fleet customers. GM Cruise is its global segment engaged in the development and commercialization of autonomous vehicle technology.</v>
    <v>164000</v>
    <v>New York Stock Exchange</v>
    <v>XNYS</v>
    <v>XNYS</v>
    <v>300 Renaissance Center, DETROIT, MI, 48265-0001 US</v>
    <v>31.76</v>
    <v>120</v>
    <v>Automobiles &amp; Auto Parts</v>
    <v>Stock</v>
    <v>44111.856470462502</v>
    <v>121</v>
    <v>30.81</v>
    <v>44306750000</v>
    <v>GENERAL MOTORS COMPANY</v>
    <v>GENERAL MOTORS COMPANY</v>
    <v>30.82</v>
    <v>28.939699999999998</v>
    <v>30.4</v>
    <v>31.64</v>
    <v>31.6</v>
    <v>1431097000</v>
    <v>GM</v>
    <v>GENERAL MOTORS COMPANY (XNYS:GM)</v>
    <v>11708636</v>
    <v>15403783</v>
    <v>2009</v>
  </rv>
  <rv s="2">
    <v>122</v>
  </rv>
  <rv s="0">
    <v>http://en.wikipedia.org/wiki/BioNTech</v>
    <v>Wikipedia</v>
  </rv>
  <rv s="10">
    <v>35</v>
    <v>124</v>
  </rv>
  <rv s="11">
    <v>27</v>
    <v>https://www.bing.com/th?id=AMMS_0e3403441e91491c7404b9f5a2785986&amp;qlt=95</v>
    <v>125</v>
    <v>https://www.bing.com/images/search?form=xlimg&amp;q=biontech</v>
    <v>Image of BioNTech SE</v>
    <v/>
  </rv>
  <rv s="0">
    <v>https://www.bing.com/financeapi/forcetrigger?t=brl6lh&amp;q=XNAS%3aBNTX&amp;form=skydnc</v>
    <v>Learn more on Bing</v>
  </rv>
  <rv s="20">
    <v>en-US</v>
    <v>brl6lh</v>
    <v>268435456</v>
    <v>1</v>
    <v>Powered by Refinitiv</v>
    <v>43</v>
    <v>BioNTech SE (XNAS:BNTX)</v>
    <v>25</v>
    <v>44</v>
    <v>Finance</v>
    <v>30</v>
    <v>105</v>
    <v>12.525</v>
    <v>0.64</v>
    <v>-2.6670000000000001E-3</v>
    <v>7.4780000000000003E-3</v>
    <v>-0.23</v>
    <v>USD</v>
    <v>BioNTech SE is a Germany-based clinical-stage biotechnology company. The Company focuses on patient-specific immunotherapies for the treatment of cancer and other serious diseases. It develops a broad product pipeline using different scientific approaches and technology platforms, including individualized mRNA-based product candidates, chimeric antigen receptor T-cells, checkpoint immunomodulators, targeted cancer antibodies and small molecules. In addition, the Company offers diagnostic products and drug discovery services for other therapeutic areas, including infectious diseases, allergies and autoimmune disorders.</v>
    <v>1400</v>
    <v>Nasdaq Stock Market</v>
    <v>XNAS</v>
    <v>XNAS</v>
    <v>An der Goldgrube 12, MAINZ, RHEINLAND-PFALZ, 55131 DE</v>
    <v>86.44</v>
    <v>126</v>
    <v>Biotechnology &amp; Medical Research</v>
    <v>Stock</v>
    <v>44111.855593378903</v>
    <v>127</v>
    <v>80.7</v>
    <v>19220600000</v>
    <v>BioNTech SE</v>
    <v>BioNTech SE</v>
    <v>83.32</v>
    <v>85.59</v>
    <v>86.23</v>
    <v>86</v>
    <v>BNTX</v>
    <v>BioNTech SE (XNAS:BNTX)</v>
    <v>2347052</v>
    <v>2610246</v>
    <v>2008</v>
  </rv>
  <rv s="2">
    <v>128</v>
  </rv>
  <rv s="0">
    <v>https://www.bing.com/financeapi/forcetrigger?t=ayqwc7&amp;q=XNYS%3aLAC&amp;form=skydnc</v>
    <v>Learn more on Bing</v>
  </rv>
  <rv s="15">
    <v>en-US</v>
    <v>ayqwc7</v>
    <v>268435456</v>
    <v>1</v>
    <v>Powered by Refinitiv</v>
    <v>33</v>
    <v>Lithium Americas Corp. (XNYS:LAC)</v>
    <v>12</v>
    <v>34</v>
    <v>Finance</v>
    <v>30</v>
    <v>16.97</v>
    <v>1.92</v>
    <v>1.7727999999999999</v>
    <v>1.04</v>
    <v>5.3979999999999992E-3</v>
    <v>7.5471999999999997E-2</v>
    <v>0.08</v>
    <v>USD</v>
    <v>Lithium Americas Corp., formerly Western Lithium USA Corp., is a resource company. The Company is focused on development of two lithium development projects: the Cauchari-Olaroz project, which is located in Jujuy province of Argentina and the Lithium Nevada project, which is located in north-western Nevada, the United States. Its segments are Organoclay, Lithium Nevada, Cauchari-Olaroz and Corporate. Its geographical segments are Canada, the United States, Germany and Argentina. The Cauchari-Olaroz project is a lithium brine mineral project. The Lithium Nevada project is a smectite clay-based lithium project. In addition, its plant facility located in Fernley, Nevada, is constructed to manufacture specialty organoclay products (Hectatone products), derived from hectorite and other clays. Hectatone specialty organoclay products, derived from its hectorite clay and other clays, are used by oil and gas industry as specialty viscosifier additives for drilling fluids and in other sectors.</v>
    <v>35</v>
    <v>New York Stock Exchange</v>
    <v>XNYS</v>
    <v>XNYS</v>
    <v>Suite 300 - 900 West Hastings Street, VANCOUVER, BC, V6C 1E6 CA</v>
    <v>15.71</v>
    <v>Metals &amp; Mining</v>
    <v>Stock</v>
    <v>44111.855134189063</v>
    <v>130</v>
    <v>14.161</v>
    <v>1895365000</v>
    <v>Lithium Americas Corp.</v>
    <v>Lithium Americas Corp.</v>
    <v>14.54</v>
    <v>28.351199999999999</v>
    <v>13.78</v>
    <v>14.82</v>
    <v>14.9</v>
    <v>90041080</v>
    <v>LAC</v>
    <v>Lithium Americas Corp. (XNYS:LAC)</v>
    <v>8519235</v>
    <v>6800824</v>
    <v>2007</v>
  </rv>
  <rv s="2">
    <v>131</v>
  </rv>
  <rv s="0">
    <v>http://en.wikipedia.org/wiki/Lyft</v>
    <v>Wikipedia</v>
  </rv>
  <rv s="10">
    <v>35</v>
    <v>133</v>
  </rv>
  <rv s="11">
    <v>27</v>
    <v>https://www.bing.com/th?id=AMMS_45f20a038304e80117ca1eb26716c023&amp;qlt=95</v>
    <v>134</v>
    <v>https://www.bing.com/images/search?form=xlimg&amp;q=lyft</v>
    <v>Image of LYFT, INC.</v>
    <v/>
  </rv>
  <rv s="0">
    <v>https://www.bing.com/financeapi/forcetrigger?t=b6m84c&amp;q=XNAS%3aLYFT&amp;form=skydnc</v>
    <v>Learn more on Bing</v>
  </rv>
  <rv s="17">
    <v>en-US</v>
    <v>b6m84c</v>
    <v>268435456</v>
    <v>1</v>
    <v>Powered by Refinitiv</v>
    <v>37</v>
    <v>LYFT, INC. (XNAS:LYFT)</v>
    <v>25</v>
    <v>38</v>
    <v>Finance</v>
    <v>30</v>
    <v>54.5</v>
    <v>14.5617</v>
    <v>-0.14000000000000001</v>
    <v>1.903E-3</v>
    <v>-5.3010000000000002E-3</v>
    <v>0.05</v>
    <v>USD</v>
    <v>LYFT Inc. is an on-demand transportation-as-a-service (TaaS) provider. The Company provides peer-to-peer transportation and on-demand ridesharing platform, which offers ride-hailing services. Lyft matches drivers with passengers who request rides through its smartphone application, and passengers pay automatically through the application. The Company offers ridesharing marketplace, which connects drivers with riders to provide car sharing and transportation services. The Company also has a network of shared bikes and scooters in various cities to address the needs of riders who are looking for short trips. Its nearby transit offering integrates third-party public transit data into the Lyft app to offer riders a robust view of transportation options. It offers various enterprise programs, including monthly ride credits for daily commutes, supplementing public transit by providing rides for the first and last leg of commute trips, late-night rides home and shuttle replacement rides.</v>
    <v>5683</v>
    <v>Nasdaq Stock Market</v>
    <v>XNAS</v>
    <v>XNAS</v>
    <v>185 Berry St Ste 5000, SAN FRANCISCO, CA, 94107-2503 US</v>
    <v>26.9</v>
    <v>135</v>
    <v>Software &amp; IT Services</v>
    <v>Stock</v>
    <v>44111.856727753904</v>
    <v>136</v>
    <v>26.11</v>
    <v>8329431000</v>
    <v>LYFT, INC.</v>
    <v>LYFT, INC.</v>
    <v>26.75</v>
    <v>26.41</v>
    <v>26.27</v>
    <v>26.32</v>
    <v>312080600</v>
    <v>LYFT</v>
    <v>LYFT, INC. (XNAS:LYFT)</v>
    <v>10809419</v>
    <v>8529092</v>
    <v>2007</v>
  </rv>
  <rv s="2">
    <v>137</v>
  </rv>
  <rv s="0">
    <v>https://www.bing.com/financeapi/forcetrigger?t=bokemw&amp;q=XSTC%3aPOW&amp;form=skydnc</v>
    <v>Learn more on Bing</v>
  </rv>
  <rv s="21">
    <v>en-US</v>
    <v>bokemw</v>
    <v>268435456</v>
    <v>1</v>
    <v>Powered by Refinitiv</v>
    <v>45</v>
    <v>PETROVIETNAM POWER CORPORATION (XSTC:POW)</v>
    <v>12</v>
    <v>46</v>
    <v>Finance</v>
    <v>47</v>
    <v>18300</v>
    <v>6800</v>
    <v>-200</v>
    <v>-1.8600000000000002E-2</v>
    <v>VND</v>
    <v>PetroVietnam Power Corporation is a Vietnam-based company primarily engaged in the electricity sector. The Company's leading business activities include the generation of electricity from gas, coal and hydro power plants; the provision of power plant repair and maintenance service, and the supply of replacement parts for power generation turbines.</v>
    <v>2295</v>
    <v>Hochiminh Stock Exchange</v>
    <v>XSTC</v>
    <v>XSTC</v>
    <v>Toa nha Vien Dau khi Viet Nam, so 167, duong Trung Kinh, Phuong Yen Hoa, Quan Cau Giay, HANOI, HANOI VN</v>
    <v>10800</v>
    <v>Electrical Utilities &amp; IPPs</v>
    <v>Stock</v>
    <v>44111.324155092596</v>
    <v>139</v>
    <v>10550</v>
    <v>25526400000000</v>
    <v>PETROVIETNAM POWER CORPORATION</v>
    <v>PETROVIETNAM POWER CORPORATION</v>
    <v>10700</v>
    <v>12.1</v>
    <v>10750</v>
    <v>10550</v>
    <v>2341872000</v>
    <v>POW</v>
    <v>PETROVIETNAM POWER CORPORATION (XSTC:POW)</v>
    <v>8011390</v>
    <v>2007</v>
  </rv>
  <rv s="2">
    <v>140</v>
  </rv>
  <rv s="0">
    <v>http://en.wikipedia.org/wiki/Spotify</v>
    <v>Wikipedia</v>
  </rv>
  <rv s="10">
    <v>35</v>
    <v>142</v>
  </rv>
  <rv s="11">
    <v>27</v>
    <v>https://www.bing.com/th?id=AMMS_1c7de6e75b903a0a8eb4f44eba62bf5b&amp;qlt=95</v>
    <v>143</v>
    <v>https://www.bing.com/images/search?form=xlimg&amp;q=spotify</v>
    <v>Image of Spotify Technology SA</v>
    <v/>
  </rv>
  <rv s="0">
    <v>https://www.bing.com/financeapi/forcetrigger?t=azgv7w&amp;q=XNYS%3aSPOT&amp;form=skydnc</v>
    <v>Learn more on Bing</v>
  </rv>
  <rv s="19">
    <v>en-US</v>
    <v>azgv7w</v>
    <v>268435456</v>
    <v>1</v>
    <v>Powered by Refinitiv</v>
    <v>41</v>
    <v>Spotify Technology SA (XNYS:SPOT)</v>
    <v>25</v>
    <v>48</v>
    <v>Finance</v>
    <v>30</v>
    <v>299.67</v>
    <v>109.18</v>
    <v>3.14</v>
    <v>-2.385E-4</v>
    <v>1.2640999999999999E-2</v>
    <v>-0.06</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253.01</v>
    <v>144</v>
    <v>Software &amp; IT Services</v>
    <v>Stock</v>
    <v>44111.854903483596</v>
    <v>145</v>
    <v>246.74</v>
    <v>47090570000</v>
    <v>Spotify Technology SA</v>
    <v>Spotify Technology SA</v>
    <v>251.5</v>
    <v>0</v>
    <v>248.4</v>
    <v>251.54</v>
    <v>251.48</v>
    <v>187335700</v>
    <v>SPOT</v>
    <v>Spotify Technology SA (XNYS:SPOT)</v>
    <v>614575</v>
    <v>1547054</v>
    <v>2007</v>
  </rv>
  <rv s="2">
    <v>146</v>
  </rv>
  <rv s="0">
    <v>http://en.wikipedia.org/wiki/Visa_Inc.</v>
    <v>Wikipedia</v>
  </rv>
  <rv s="10">
    <v>35</v>
    <v>148</v>
  </rv>
  <rv s="11">
    <v>27</v>
    <v>https://www.bing.com/th?id=AMMS_31255cb0b4dcc5403ca8e05d252a056c&amp;qlt=95</v>
    <v>149</v>
    <v>https://www.bing.com/images/search?form=xlimg&amp;q=visa</v>
    <v>Image of VISA INC.</v>
    <v/>
  </rv>
  <rv s="0">
    <v>https://www.bing.com/financeapi/forcetrigger?t=a256cw&amp;q=XNYS%3aV&amp;form=skydnc</v>
    <v>Learn more on Bing</v>
  </rv>
  <rv s="12">
    <v>en-US</v>
    <v>a256cw</v>
    <v>268435456</v>
    <v>1</v>
    <v>Powered by Refinitiv</v>
    <v>23</v>
    <v>VISA INC. (XNYS:V)</v>
    <v>25</v>
    <v>26</v>
    <v>Finance</v>
    <v>30</v>
    <v>217.35</v>
    <v>133.93</v>
    <v>0.88970000000000005</v>
    <v>2.12</v>
    <v>4.4460000000000002E-4</v>
    <v>1.0585000000000001E-2</v>
    <v>0.09</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202.79</v>
    <v>150</v>
    <v>Software &amp; IT Services</v>
    <v>Stock</v>
    <v>44111.855944756251</v>
    <v>151</v>
    <v>199.99</v>
    <v>433105700000</v>
    <v>VISA INC.</v>
    <v>VISA INC.</v>
    <v>202.21</v>
    <v>38.165999999999997</v>
    <v>200.29</v>
    <v>202.41</v>
    <v>202.5</v>
    <v>2127865000</v>
    <v>V</v>
    <v>VISA INC. (XNYS:V)</v>
    <v>6708829</v>
    <v>8062463</v>
    <v>2007</v>
  </rv>
  <rv s="2">
    <v>152</v>
  </rv>
  <rv s="0">
    <v>https://www.bing.com/financeapi/forcetrigger?t=a1qepr&amp;q=XNAS%3aCSIQ&amp;form=skydnc</v>
    <v>Learn more on Bing</v>
  </rv>
  <rv s="15">
    <v>en-US</v>
    <v>a1qepr</v>
    <v>268435456</v>
    <v>1</v>
    <v>Powered by Refinitiv</v>
    <v>33</v>
    <v>Canadian Solar Inc. (XNAS:CSIQ)</v>
    <v>12</v>
    <v>34</v>
    <v>Finance</v>
    <v>30</v>
    <v>40.78</v>
    <v>12</v>
    <v>1.4488000000000001</v>
    <v>1.86</v>
    <v>5.1500000000000001E-3</v>
    <v>4.7789999999999999E-2</v>
    <v>0.21</v>
    <v>USD</v>
    <v>Canadian Solar Inc. is a solar power company. The Company is a provider of solar power products, services and system solutions with operations in North America, South America, Europe, Africa, the Middle East, Australia and Asia. The Company's segments include Module and system solutions (MSS) segment and Energy segment. The Company designs, develops and manufactures solar wafers, solar cells and solar power products. The module segment primarily involves the design, development, manufacturing and sale of a range of solar power products, including standard solar modules and specialty solar products, and solar system kits. Its energy segment consists of solar power project development, engineering, procurement and construction (EPC) services, and operation and maintenance (O&amp;M) services. Its products include a range of solar modules for use in residential, commercial and industrial solar power generation systems.</v>
    <v>13478</v>
    <v>Nasdaq Stock Market</v>
    <v>XNAS</v>
    <v>XNAS</v>
    <v>West Guelph, 545 Speedvale Ave W, GUELPH, ON, N1K 1E6 CA</v>
    <v>42.73</v>
    <v>Renewable Energy</v>
    <v>Stock</v>
    <v>44111.856765647659</v>
    <v>154</v>
    <v>39.700000000000003</v>
    <v>2258344000</v>
    <v>Canadian Solar Inc.</v>
    <v>Canadian Solar Inc.</v>
    <v>40</v>
    <v>9.0724999999999998</v>
    <v>38.92</v>
    <v>40.78</v>
    <v>40.99</v>
    <v>59041690</v>
    <v>CSIQ</v>
    <v>Canadian Solar Inc. (XNAS:CSIQ)</v>
    <v>3907756</v>
    <v>2439185</v>
    <v>2006</v>
  </rv>
  <rv s="2">
    <v>155</v>
  </rv>
  <rv s="0">
    <v>http://en.wikipedia.org/wiki/SolarEdge</v>
    <v>Wikipedia</v>
  </rv>
  <rv s="10">
    <v>35</v>
    <v>157</v>
  </rv>
  <rv s="11">
    <v>27</v>
    <v>https://www.bing.com/th?id=AMMS_e45bded97c0407cefa02fb9a09accf63&amp;qlt=95</v>
    <v>158</v>
    <v>https://www.bing.com/images/search?form=xlimg&amp;q=solaredge</v>
    <v>Image of SOLAREDGE TECHNOLOGIES, INC.</v>
    <v/>
  </rv>
  <rv s="0">
    <v>https://www.bing.com/financeapi/forcetrigger?t=a22ra2&amp;q=XNAS%3aSEDG&amp;form=skydnc</v>
    <v>Learn more on Bing</v>
  </rv>
  <rv s="12">
    <v>en-US</v>
    <v>a22ra2</v>
    <v>268435456</v>
    <v>1</v>
    <v>Powered by Refinitiv</v>
    <v>23</v>
    <v>SOLAREDGE TECHNOLOGIES, INC. (XNAS:SEDG)</v>
    <v>25</v>
    <v>26</v>
    <v>Finance</v>
    <v>30</v>
    <v>305.14999999999998</v>
    <v>67.02</v>
    <v>0.93049999999999999</v>
    <v>33.28</v>
    <v>1.573E-3</v>
    <v>0.12241099999999999</v>
    <v>0.48</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2431</v>
    <v>Nasdaq Stock Market</v>
    <v>XNAS</v>
    <v>XNAS</v>
    <v>1 HaMada St., POB 12001, HERZLIYA, 4672505 IL</v>
    <v>308.17</v>
    <v>159</v>
    <v>Renewable Energy</v>
    <v>Stock</v>
    <v>44111.85263460625</v>
    <v>160</v>
    <v>276.57010000000002</v>
    <v>13661820000</v>
    <v>SOLAREDGE TECHNOLOGIES, INC.</v>
    <v>SOLAREDGE TECHNOLOGIES, INC.</v>
    <v>278.98</v>
    <v>81.555899999999994</v>
    <v>271.87</v>
    <v>305.14999999999998</v>
    <v>305.63</v>
    <v>50118550</v>
    <v>SEDG</v>
    <v>SOLAREDGE TECHNOLOGIES, INC. (XNAS:SEDG)</v>
    <v>2140567</v>
    <v>1236258</v>
    <v>2006</v>
  </rv>
  <rv s="2">
    <v>161</v>
  </rv>
  <rv s="0">
    <v>https://www.bing.com/financeapi/forcetrigger?t=a1sifr&amp;q=XNAS%3aEXPE&amp;form=skydnc</v>
    <v>Learn more on Bing</v>
  </rv>
  <rv s="15">
    <v>en-US</v>
    <v>a1sifr</v>
    <v>268435456</v>
    <v>1</v>
    <v>Powered by Refinitiv</v>
    <v>33</v>
    <v>EXPEDIA GROUP, INC. (XNAS:EXPE)</v>
    <v>12</v>
    <v>34</v>
    <v>Finance</v>
    <v>30</v>
    <v>139.88</v>
    <v>40.76</v>
    <v>1.6335</v>
    <v>1.62</v>
    <v>0</v>
    <v>1.7634E-2</v>
    <v>0</v>
    <v>USD</v>
    <v>Expedia Group, Inc., formerly Expedia, Inc., is an online travel company. The Company operates through four segments: Core Online Travel Agencies (Core OTA), trivago, Egencia and HomeAway. The Company's Core OTA segment provides a range of travel and advertising services to its customers across the world, through a range of brands, including Expedia.com and Hotels.com in the United States, and localized Expedia and Hotels.com Websites throughout the world, Orbitz.com, Expedia Affiliate Network, Hotwire.com, Travelocity, Wotif Group, CarRentals.com and Classic Vacations. The Company's trivago segment sends referrals to online travel companies and travel service providers from its hotel metasearch Websites. Its Egencia segment, which also includes Orbitz Worldwide (Orbitz) for Business, provides managed travel services to corporate customers across the world. The Company's HomeAway segment operates an online marketplace for the vacation rental industry.</v>
    <v>25400</v>
    <v>Nasdaq Stock Market</v>
    <v>XNAS</v>
    <v>XNAS</v>
    <v>1111 Expedia Group Way W, SEATTLE, WA, 98119-1111 US</v>
    <v>94.27</v>
    <v>Hotels &amp; Entertainment Services</v>
    <v>Stock</v>
    <v>44111.848901793754</v>
    <v>163</v>
    <v>92.43</v>
    <v>12506410000</v>
    <v>EXPEDIA GROUP, INC.</v>
    <v>EXPEDIA GROUP, INC.</v>
    <v>93.73</v>
    <v>20.3583</v>
    <v>91.87</v>
    <v>93.49</v>
    <v>93.49</v>
    <v>135703300</v>
    <v>EXPE</v>
    <v>EXPEDIA GROUP, INC. (XNAS:EXPE)</v>
    <v>1412205</v>
    <v>2385878</v>
    <v>2005</v>
  </rv>
  <rv s="2">
    <v>164</v>
  </rv>
  <rv s="0">
    <v>https://www.bing.com/financeapi/forcetrigger?t=a1x3fr&amp;q=XNAS%3aLPLA&amp;form=skydnc</v>
    <v>Learn more on Bing</v>
  </rv>
  <rv s="15">
    <v>en-US</v>
    <v>a1x3fr</v>
    <v>268435456</v>
    <v>1</v>
    <v>Powered by Refinitiv</v>
    <v>33</v>
    <v>LPL FINANCIAL HOLDINGS INC. (XNAS:LPLA)</v>
    <v>12</v>
    <v>34</v>
    <v>Finance</v>
    <v>14</v>
    <v>99.6</v>
    <v>32.01</v>
    <v>1.5210999999999999</v>
    <v>0.24</v>
    <v>1.3289999999999999E-3</v>
    <v>3.0120000000000004E-3</v>
    <v>0.1062</v>
    <v>USD</v>
    <v>LPL Financial Holdings Inc. is a broker-dealer, a custodian for registered investment advisors and an independent consultant to retirement plans. The Company provides a platform of brokerage and investment advisory services to independent financial advisors, including financial advisors at financial institutions across the country. It also supported approximately 4,000 financial advisors, affiliated and licensed with insurance companies through customized clearing services, advisory platforms and technology solutions, as of December 31, 2016. Through its advisors, it is a distributor of financial products and services in the United States. It provides its technology and service to advisors through a technology platform that is server-based and Web-accessible. Its technology offerings are designed to permit its advisors to manage various aspects of their businesses. It automates time-consuming processes, such as account opening and management, document imaging and account rebalancing.</v>
    <v>4350</v>
    <v>Nasdaq Stock Market</v>
    <v>XNAS</v>
    <v>XNAS</v>
    <v>4707 EXECUTIVE DRIVE, SAN DIEGO, CA, 92121 US</v>
    <v>81.724999999999994</v>
    <v>Investment Banking &amp; Investment Services</v>
    <v>Stock</v>
    <v>44111.841030625001</v>
    <v>166</v>
    <v>79.099999999999994</v>
    <v>6284483000</v>
    <v>LPL FINANCIAL HOLDINGS INC.</v>
    <v>LPL FINANCIAL HOLDINGS INC.</v>
    <v>80.56</v>
    <v>12.6538</v>
    <v>79.69</v>
    <v>79.930000000000007</v>
    <v>80.036199999999994</v>
    <v>79089900</v>
    <v>LPLA</v>
    <v>LPL FINANCIAL HOLDINGS INC. (XNAS:LPLA)</v>
    <v>570664</v>
    <v>570927</v>
    <v>2005</v>
  </rv>
  <rv s="2">
    <v>167</v>
  </rv>
  <rv s="0">
    <v>https://creativecommons.org/licenses/by-sa/3.0</v>
    <v>CC BY-SA 3.0</v>
  </rv>
  <rv s="0">
    <v>http://en.wikipedia.org/wiki/Dolby_Laboratories</v>
    <v>Wikipedia</v>
  </rv>
  <rv s="10">
    <v>169</v>
    <v>170</v>
  </rv>
  <rv s="11">
    <v>27</v>
    <v>https://www.bing.com/th?id=AMMS_f4f384e102c21947887fc47e853ac77a&amp;qlt=95</v>
    <v>171</v>
    <v>https://www.bing.com/images/search?form=xlimg&amp;q=dolby+laboratories</v>
    <v>Image of DOLBY LABORATORIES, INC.</v>
    <v/>
  </rv>
  <rv s="0">
    <v>https://www.bing.com/financeapi/forcetrigger?t=a1r4p2&amp;q=XNYS%3aDLB&amp;form=skydnc</v>
    <v>Learn more on Bing</v>
  </rv>
  <rv s="12">
    <v>en-US</v>
    <v>a1r4p2</v>
    <v>268435456</v>
    <v>1</v>
    <v>Powered by Refinitiv</v>
    <v>23</v>
    <v>DOLBY LABORATORIES, INC. (XNYS:DLB)</v>
    <v>25</v>
    <v>26</v>
    <v>Finance</v>
    <v>14</v>
    <v>73.94</v>
    <v>44.68</v>
    <v>0.86770000000000003</v>
    <v>2.57</v>
    <v>-1.4959999999999999E-5</v>
    <v>3.9975000000000004E-2</v>
    <v>-1E-3</v>
    <v>USD</v>
    <v>Dolby Laboratories, Inc. designs and manufactures audio and imaging products for the cinema, television, broadcast and entertainment industries. Its products for cinema include Digital Cinema Servers and Cinema Audio Products, and broadcast and other include Dolby Conference Phone and Other Products. It offers services to support theatrical and television production for cinema exhibition, broadcast and home entertainment, including equipment training and maintenance, mixing room alignment and equalization, as well as audio, color and light image calibration. Its technologies include Advanced Audio Coding and High Efficiency Advanced Audio Coding, Dolby AC-4, Dolby Atmos, Dolby Digital, Dolby Digital Plus, Dolby TrueHD, Dolby Vision, Dolby Voice and High Efficiency Video Coding. It distributes its products in over 80 countries. Its technologies are incorporated in offerings in various end markets, such as the broadcast, Personal Computer, mobile, consumer electronics and other markets.</v>
    <v>2193</v>
    <v>New York Stock Exchange</v>
    <v>XNYS</v>
    <v>XNYS</v>
    <v>1275 Market St, SAN FRANCISCO, CA, 94103-1410 US</v>
    <v>67.099999999999994</v>
    <v>172</v>
    <v>Media &amp; Publishing</v>
    <v>Stock</v>
    <v>44111.840277812502</v>
    <v>173</v>
    <v>64.635000000000005</v>
    <v>6632225000</v>
    <v>DOLBY LABORATORIES, INC.</v>
    <v>DOLBY LABORATORIES, INC.</v>
    <v>64.73</v>
    <v>18.8812</v>
    <v>64.290000000000006</v>
    <v>66.86</v>
    <v>66.858999999999995</v>
    <v>100594900</v>
    <v>DLB</v>
    <v>DOLBY LABORATORIES, INC. (XNYS:DLB)</v>
    <v>796208</v>
    <v>484087</v>
    <v>2004</v>
  </rv>
  <rv s="2">
    <v>174</v>
  </rv>
  <rv s="0">
    <v>http://zh.wikipedia.org/wiki/Facebook</v>
    <v>Wikipedia</v>
  </rv>
  <rv s="10">
    <v>35</v>
    <v>176</v>
  </rv>
  <rv s="11">
    <v>27</v>
    <v>https://www.bing.com/th?id=AMMS_8ddf76a14a2e3ad3ba62b46d49a75a74&amp;qlt=95</v>
    <v>177</v>
    <v>https://www.bing.com/images/search?form=xlimg&amp;q=facebook</v>
    <v>Image of FACEBOOK, INC.</v>
    <v/>
  </rv>
  <rv s="0">
    <v>https://www.bing.com/financeapi/forcetrigger?t=a1slm7&amp;q=XNAS%3aFB&amp;form=skydnc</v>
    <v>Learn more on Bing</v>
  </rv>
  <rv s="12">
    <v>en-US</v>
    <v>a1slm7</v>
    <v>268435456</v>
    <v>1</v>
    <v>Powered by Refinitiv</v>
    <v>23</v>
    <v>FACEBOOK, INC. (XNAS:FB)</v>
    <v>25</v>
    <v>26</v>
    <v>Finance</v>
    <v>30</v>
    <v>304.67</v>
    <v>137.10059999999999</v>
    <v>1.2837000000000001</v>
    <v>-0.54</v>
    <v>-7.7479999999999997E-4</v>
    <v>-2.088E-3</v>
    <v>-0.2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52534</v>
    <v>Nasdaq Stock Market</v>
    <v>XNAS</v>
    <v>XNAS</v>
    <v>1601 Willow Rd, MENLO PARK, CA, 94025-1452 US</v>
    <v>260.18</v>
    <v>178</v>
    <v>Software &amp; IT Services</v>
    <v>Stock</v>
    <v>44111.8563478125</v>
    <v>179</v>
    <v>254.84</v>
    <v>753939100000</v>
    <v>FACEBOOK, INC.</v>
    <v>FACEBOOK, INC.</v>
    <v>259.01</v>
    <v>32.988599999999998</v>
    <v>258.66000000000003</v>
    <v>258.12</v>
    <v>257.92</v>
    <v>2848816000</v>
    <v>FB</v>
    <v>FACEBOOK, INC. (XNAS:FB)</v>
    <v>22846815</v>
    <v>22683047</v>
    <v>2004</v>
  </rv>
  <rv s="2">
    <v>180</v>
  </rv>
  <rv s="0">
    <v>http://it.wikipedia.org/wiki/Hyatt_Hotels_Corporation</v>
    <v>Wikipedia</v>
  </rv>
  <rv s="10">
    <v>35</v>
    <v>182</v>
  </rv>
  <rv s="11">
    <v>27</v>
    <v>https://www.bing.com/th?id=AMMS_93bf211680fd7a2264447bd907607e8f&amp;qlt=95</v>
    <v>183</v>
    <v>https://www.bing.com/images/search?form=xlimg&amp;q=hyatt</v>
    <v>Image of HYATT HOTELS CORPORATION</v>
    <v/>
  </rv>
  <rv s="0">
    <v>https://www.bing.com/financeapi/forcetrigger?t=a1uepr&amp;q=XNYS%3aH&amp;form=skydnc</v>
    <v>Learn more on Bing</v>
  </rv>
  <rv s="12">
    <v>en-US</v>
    <v>a1uepr</v>
    <v>268435456</v>
    <v>1</v>
    <v>Powered by Refinitiv</v>
    <v>23</v>
    <v>HYATT HOTELS CORPORATION (XNYS:H)</v>
    <v>25</v>
    <v>26</v>
    <v>Finance</v>
    <v>14</v>
    <v>94.98</v>
    <v>24.02</v>
    <v>1.4278999999999999</v>
    <v>1.83</v>
    <v>-2.6250000000000002E-3</v>
    <v>3.3079999999999998E-2</v>
    <v>-0.15</v>
    <v>USD</v>
    <v>Hyatt Hotels Corporation is a global hospitality company. The Company develops, owns, operates, manages, franchises, licenses or provides services to a portfolio of properties. The Company operates through four segments: owned and leased hotels; Americas management and franchising (Americas); ASPAC management and franchising (ASPAC), and EAME/SW Asia management and franchising (EAME/SW Asia). The owned and leased hotels segment consists of its owned and leased full service and select service hotels. The Americas segment consists of its management and franchising of properties located in the United States, Latin America, Canada and the Caribbean. The ASPAC segment consists of its management and franchising of properties located in Southeast Asia, as well as China, Australia, South Korea, Japan and Micronesia. The EAME/SW Asia segment consists of its management and franchising of properties located in Europe, Africa, the Middle East, India, Central Asia and Nepal.</v>
    <v>55000</v>
    <v>New York Stock Exchange</v>
    <v>XNYS</v>
    <v>XNYS</v>
    <v>150 N Riverside Plz Fl 8, CHICAGO, IL, 60606-1598 US</v>
    <v>57.9</v>
    <v>184</v>
    <v>Hotels &amp; Entertainment Services</v>
    <v>Stock</v>
    <v>44111.840277812502</v>
    <v>185</v>
    <v>55.87</v>
    <v>5539211000</v>
    <v>HYATT HOTELS CORPORATION</v>
    <v>HYATT HOTELS CORPORATION</v>
    <v>56.22</v>
    <v>22.0715</v>
    <v>55.32</v>
    <v>57.15</v>
    <v>57</v>
    <v>101154300</v>
    <v>H</v>
    <v>HYATT HOTELS CORPORATION (XNYS:H)</v>
    <v>909790</v>
    <v>795762</v>
    <v>2004</v>
  </rv>
  <rv s="2">
    <v>186</v>
  </rv>
  <rv s="0">
    <v>http://en.wikipedia.org/wiki/Shopify</v>
    <v>Wikipedia</v>
  </rv>
  <rv s="10">
    <v>35</v>
    <v>188</v>
  </rv>
  <rv s="11">
    <v>27</v>
    <v>https://www.bing.com/th?id=AMMS_7e4364ddaa2b53548bce18826abc415c&amp;qlt=95</v>
    <v>189</v>
    <v>https://www.bing.com/images/search?form=xlimg&amp;q=shopify</v>
    <v>Image of SHOPIFY INC.</v>
    <v/>
  </rv>
  <rv s="0">
    <v>https://www.bing.com/financeapi/forcetrigger?t=a22wz2&amp;q=XNYS%3aSHOP&amp;form=skydnc</v>
    <v>Learn more on Bing</v>
  </rv>
  <rv s="12">
    <v>en-US</v>
    <v>a22wz2</v>
    <v>268435456</v>
    <v>1</v>
    <v>Powered by Refinitiv</v>
    <v>23</v>
    <v>SHOPIFY INC. (XNYS:SHOP)</v>
    <v>25</v>
    <v>26</v>
    <v>Finance</v>
    <v>30</v>
    <v>1146.9100000000001</v>
    <v>282.08</v>
    <v>1.6592</v>
    <v>33.43</v>
    <v>-6.4199999999999988E-4</v>
    <v>3.2105000000000002E-2</v>
    <v>-0.69</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1077.9490000000001</v>
    <v>190</v>
    <v>Software &amp; IT Services</v>
    <v>Stock</v>
    <v>44111.856176550784</v>
    <v>191</v>
    <v>1048.4501</v>
    <v>129335500000</v>
    <v>SHOPIFY INC.</v>
    <v>SHOPIFY INC.</v>
    <v>1058.9000000000001</v>
    <v>0</v>
    <v>1041.27</v>
    <v>1074.7</v>
    <v>1074.01</v>
    <v>121381400</v>
    <v>SHOP</v>
    <v>SHOPIFY INC. (XNYS:SHOP)</v>
    <v>1246000</v>
    <v>2200258</v>
    <v>2004</v>
  </rv>
  <rv s="2">
    <v>192</v>
  </rv>
  <rv s="0">
    <v>https://www.bing.com/financeapi/forcetrigger?t=a23gu2&amp;q=XNAS%3aSPWR&amp;form=skydnc</v>
    <v>Learn more on Bing</v>
  </rv>
  <rv s="15">
    <v>en-US</v>
    <v>a23gu2</v>
    <v>268435456</v>
    <v>1</v>
    <v>Powered by Refinitiv</v>
    <v>33</v>
    <v>SUNPOWER CORPORATION (XNAS:SPWR)</v>
    <v>12</v>
    <v>34</v>
    <v>Finance</v>
    <v>30</v>
    <v>17.329999999999998</v>
    <v>2.6385999999999998</v>
    <v>2.4472</v>
    <v>1.72</v>
    <v>6.3470000000000002E-3</v>
    <v>0.11018599999999999</v>
    <v>0.11</v>
    <v>USD</v>
    <v>SunPower Corporation is a provider of distributed generation storage and energy services. The Company offers solar + storage solution. It offers Equinox residential market product, a solar platform utilizing AC panel architecture, and EnergyLink monitoring hardware to combine solar power production and energy management, allowing residential customers to complete the system installations and to ensure always-on connectivity so homeowners can access the data anytime, anywhere. The Company offers the SunPower InvisiMount residential mounting system in its product portfolio. It also offers Helix commercial market product. The Helix system is a pre-engineered, modular solution that combine its solar module technology with integrated plug-and-play power stations, cable management systems, and mounting hardware that is built to last and fast to install, enabling customers to scale the solar programs with minimal business disruption.</v>
    <v>8400</v>
    <v>Nasdaq Stock Market</v>
    <v>XNAS</v>
    <v>XNAS</v>
    <v>51 Rio Robles, SAN JOSE, CA, 95134-1858 US</v>
    <v>18.16</v>
    <v>Renewable Energy</v>
    <v>Stock</v>
    <v>44111.856542707814</v>
    <v>194</v>
    <v>16.170000000000002</v>
    <v>2646536000</v>
    <v>SUNPOWER CORPORATION</v>
    <v>SUNPOWER CORPORATION</v>
    <v>16.18</v>
    <v>474.75670000000002</v>
    <v>15.61</v>
    <v>17.329999999999998</v>
    <v>17.440000000000001</v>
    <v>170085900</v>
    <v>SPWR</v>
    <v>SUNPOWER CORPORATION (XNAS:SPWR)</v>
    <v>18450625</v>
    <v>7038550</v>
    <v>2004</v>
  </rv>
  <rv s="2">
    <v>195</v>
  </rv>
  <rv s="0">
    <v>https://www.bing.com/financeapi/forcetrigger?t=a1y6h7&amp;q=XNYS%3aMX&amp;form=skydnc</v>
    <v>Learn more on Bing</v>
  </rv>
  <rv s="15">
    <v>en-US</v>
    <v>a1y6h7</v>
    <v>268435456</v>
    <v>1</v>
    <v>Powered by Refinitiv</v>
    <v>33</v>
    <v>MAGNACHIP SEMICONDUCTOR CORPORATION (XNYS:MX)</v>
    <v>12</v>
    <v>34</v>
    <v>Finance</v>
    <v>14</v>
    <v>16.059999999999999</v>
    <v>6.3</v>
    <v>1.1888000000000001</v>
    <v>0.78</v>
    <v>0</v>
    <v>5.6685999999999993E-2</v>
    <v>0</v>
    <v>USD</v>
    <v>MagnaChip Semiconductor Corp is a Luxembourg-based designer and manufacturer of analog and mixed-signal semiconductor platform solutions for communications, Internet of Things (IoT) applications, consumer, industrial and automotive applications. It has a segment Standard Products Group. Standard Products Group includes Display Solutions and Power Solutions. Display Solutions products provide panel display solutions to major suppliers of large and small rigid and flexible panel displays, mobile, automotive applications and home appliances. Power Solutions products include discrete and integrated circuit solutions for power management in communications, consumer and industrial applications.</v>
    <v>2451</v>
    <v>New York Stock Exchange</v>
    <v>XNYS</v>
    <v>XNYS</v>
    <v>C/O Magnachip Semiconductor S.A., 74, Rue De Merl, LUXEMBOURG, LUXEMBOURG-NA, 2146 LU</v>
    <v>14.75</v>
    <v>Semiconductors &amp; Semiconductor Equipment</v>
    <v>Stock</v>
    <v>44111.841211238279</v>
    <v>197</v>
    <v>13.795</v>
    <v>485211000</v>
    <v>MAGNACHIP SEMICONDUCTOR CORPORATION</v>
    <v>MAGNACHIP SEMICONDUCTOR CORPORATION</v>
    <v>13.89</v>
    <v>0</v>
    <v>13.76</v>
    <v>14.54</v>
    <v>14.54</v>
    <v>35160220</v>
    <v>MX</v>
    <v>MAGNACHIP SEMICONDUCTOR CORPORATION (XNYS:MX)</v>
    <v>799385</v>
    <v>347612</v>
    <v>2003</v>
  </rv>
  <rv s="2">
    <v>198</v>
  </rv>
  <rv s="0">
    <v>http://en.wikipedia.org/wiki/Tesla,_Inc.</v>
    <v>Wikipedia</v>
  </rv>
  <rv s="10">
    <v>35</v>
    <v>200</v>
  </rv>
  <rv s="11">
    <v>27</v>
    <v>https://www.bing.com/th?id=AMMS_8e31d52bb9ea27bdda26200517d4b1d1&amp;qlt=95</v>
    <v>201</v>
    <v>https://www.bing.com/images/search?form=xlimg&amp;q=tesla+motors</v>
    <v>Image of TESLA, INC.</v>
    <v/>
  </rv>
  <rv s="0">
    <v>https://www.bing.com/financeapi/forcetrigger?t=a24kar&amp;q=XNAS%3aTSLA&amp;form=skydnc</v>
    <v>Learn more on Bing</v>
  </rv>
  <rv s="12">
    <v>en-US</v>
    <v>a24kar</v>
    <v>268435456</v>
    <v>1</v>
    <v>Powered by Refinitiv</v>
    <v>23</v>
    <v>TESLA, INC. (XNAS:TSLA)</v>
    <v>25</v>
    <v>26</v>
    <v>Finance</v>
    <v>30</v>
    <v>502.49</v>
    <v>45.71</v>
    <v>1.9393</v>
    <v>11.32</v>
    <v>8.3470000000000003E-3</v>
    <v>2.7344E-2</v>
    <v>3.55</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429.88</v>
    <v>202</v>
    <v>Automobiles &amp; Auto Parts</v>
    <v>Stock</v>
    <v>44111.856489339843</v>
    <v>203</v>
    <v>413.84500000000003</v>
    <v>396652300000</v>
    <v>TESLA, INC.</v>
    <v>TESLA, INC.</v>
    <v>420</v>
    <v>1065.136</v>
    <v>413.98</v>
    <v>425.3</v>
    <v>428.85</v>
    <v>931808700</v>
    <v>TSLA</v>
    <v>TESLA, INC. (XNAS:TSLA)</v>
    <v>42361904</v>
    <v>78119719</v>
    <v>2003</v>
  </rv>
  <rv s="2">
    <v>204</v>
  </rv>
  <rv s="0">
    <v>https://www.bing.com/financeapi/forcetrigger?t=a314m7&amp;q=XNAS%3aVFF&amp;form=skydnc</v>
    <v>Learn more on Bing</v>
  </rv>
  <rv s="15">
    <v>en-US</v>
    <v>a314m7</v>
    <v>268435456</v>
    <v>1</v>
    <v>Powered by Refinitiv</v>
    <v>33</v>
    <v>Village Farms International, Inc. (XNAS:VFF)</v>
    <v>12</v>
    <v>34</v>
    <v>Finance</v>
    <v>30</v>
    <v>9.4408999999999992</v>
    <v>2.0699999999999998</v>
    <v>3.0779000000000001</v>
    <v>0.11</v>
    <v>2.088E-3</v>
    <v>2.3504000000000001E-2</v>
    <v>0.01</v>
    <v>USD</v>
    <v>Village Farms International, Inc. is a vertically integrated greenhouse grower in North America. The Company’s segments include Produce Segment, Energy Segment and JV Cannabis Segment. The Produce Segment markets and distributes tomatoes, bell peppers and cucumbers in North America. It markets and distributes under its Village Farms brand to retail supermarkets and dedicated fresh food distribution companies. The Company’s subsidiary, VF Clean Energy, Inc, owns and operates a seven-megawatt power plant from landfill gas. It generates electricity and provides thermal heat to the Company’s greenhouse facilities and sells electricity to the British Columbia Hydro and Power Authority. The Company’s JV Cannabis Segment produces and supplies cannabis products to be sold to other licensed providers and provincial governments across Canada and internationally. Its Pure Sunfarms-branded dried cannabis products are sold directly to private retailers and provincial and territorial wholesalers.</v>
    <v>1400</v>
    <v>Nasdaq Stock Market</v>
    <v>XNAS</v>
    <v>XNAS</v>
    <v>4700 80 St, DELTA, BC, V4K 3N3 CA</v>
    <v>4.8250000000000002</v>
    <v>Food &amp; Tobacco</v>
    <v>Stock</v>
    <v>44111.853266075785</v>
    <v>206</v>
    <v>4.67</v>
    <v>426676300</v>
    <v>Village Farms International, Inc.</v>
    <v>Village Farms International, Inc.</v>
    <v>4.7</v>
    <v>103.01560000000001</v>
    <v>4.68</v>
    <v>4.79</v>
    <v>4.8</v>
    <v>65951810</v>
    <v>VFF</v>
    <v>Village Farms International, Inc. (XNAS:VFF)</v>
    <v>557052</v>
    <v>1074374</v>
    <v>2003</v>
  </rv>
  <rv s="2">
    <v>207</v>
  </rv>
  <rv s="0">
    <v>http://en.wikipedia.org/wiki/Domino's_Pizza</v>
    <v>Wikipedia</v>
  </rv>
  <rv s="10">
    <v>35</v>
    <v>209</v>
  </rv>
  <rv s="11">
    <v>27</v>
    <v>https://www.bing.com/th?id=AMMS_7d98053c20116f8e95cacda509b61d7a&amp;qlt=95</v>
    <v>210</v>
    <v>https://www.bing.com/images/search?form=xlimg&amp;q=domino%27s+pizza</v>
    <v>Image of DOMINO'S PIZZA, INC.</v>
    <v/>
  </rv>
  <rv s="0">
    <v>https://www.bing.com/financeapi/forcetrigger?t=a1r9lh&amp;q=XNYS%3aDPZ&amp;form=skydnc</v>
    <v>Learn more on Bing</v>
  </rv>
  <rv s="12">
    <v>en-US</v>
    <v>a1r9lh</v>
    <v>268435456</v>
    <v>1</v>
    <v>Powered by Refinitiv</v>
    <v>23</v>
    <v>DOMINO'S PIZZA, INC. (XNYS:DPZ)</v>
    <v>25</v>
    <v>26</v>
    <v>Finance</v>
    <v>30</v>
    <v>435.58</v>
    <v>227.5</v>
    <v>0.37359999999999999</v>
    <v>3.13</v>
    <v>2.32E-3</v>
    <v>7.3150000000000003E-3</v>
    <v>1</v>
    <v>USD</v>
    <v>Domino's Pizza, Inc. is a pizza restaurant chain company. As of January 1, 2017, the Company operated in over 13,800 locations in over 85 markets around the world. The Company operates through three segments: domestic stores, international franchise and supply chain. Its basic menu features pizza products in various sizes and crust types. As of January 1, 2017, its Domestic Stores segment consisted primarily of its franchise operations, which consisted of 4,979 franchised stores located in the contiguous United States. As of January 1, 2017, its International Franchise segment consisted of a network of franchised stores in over 85 international markets. As of January 1, 2017, its supply chain segment operated 18 regional dough manufacturing and food supply chain centers in the United States, one thin crust manufacturing center, one vegetable processing center and one center providing equipment and supplies to certain of its domestic and international stores.</v>
    <v>13100</v>
    <v>New York Stock Exchange</v>
    <v>XNYS</v>
    <v>XNYS</v>
    <v>30 Frank Lloyd Wright Dr, ANN ARBOR, MI, 48105-9757 US</v>
    <v>433.45</v>
    <v>211</v>
    <v>Hotels &amp; Entertainment Services</v>
    <v>Stock</v>
    <v>44111.855526978907</v>
    <v>212</v>
    <v>425.94</v>
    <v>16720210000</v>
    <v>DOMINO'S PIZZA, INC.</v>
    <v>DOMINO'S PIZZA, INC.</v>
    <v>430</v>
    <v>38.070700000000002</v>
    <v>427.87</v>
    <v>431</v>
    <v>432</v>
    <v>39347210</v>
    <v>DPZ</v>
    <v>DOMINO'S PIZZA, INC. (XNYS:DPZ)</v>
    <v>931719</v>
    <v>586859</v>
    <v>2002</v>
  </rv>
  <rv s="2">
    <v>213</v>
  </rv>
  <rv s="0">
    <v>http://en.wikipedia.org/wiki/Roku,_Inc.</v>
    <v>Wikipedia</v>
  </rv>
  <rv s="10">
    <v>35</v>
    <v>215</v>
  </rv>
  <rv s="11">
    <v>27</v>
    <v>https://www.bing.com/th?id=AMMS_13240dc8e8eb91fe0ba2ee2ae9b85354&amp;qlt=95</v>
    <v>216</v>
    <v>https://www.bing.com/images/search?form=xlimg&amp;q=roku+forecast</v>
    <v>Image of ROKU, INC.</v>
    <v/>
  </rv>
  <rv s="0">
    <v>https://www.bing.com/financeapi/forcetrigger?t=a226p2&amp;q=XNAS%3aROKU&amp;form=skydnc</v>
    <v>Learn more on Bing</v>
  </rv>
  <rv s="17">
    <v>en-US</v>
    <v>a226p2</v>
    <v>268435456</v>
    <v>1</v>
    <v>Powered by Refinitiv</v>
    <v>37</v>
    <v>ROKU, INC. (XNAS:ROKU)</v>
    <v>25</v>
    <v>38</v>
    <v>Finance</v>
    <v>30</v>
    <v>212.55</v>
    <v>58.22</v>
    <v>7.72</v>
    <v>1.835E-3</v>
    <v>3.7690000000000001E-2</v>
    <v>0.39</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214.26</v>
    <v>217</v>
    <v>Media &amp; Publishing</v>
    <v>Stock</v>
    <v>44111.856806943753</v>
    <v>218</v>
    <v>207.5</v>
    <v>25460370000</v>
    <v>ROKU, INC.</v>
    <v>ROKU, INC.</v>
    <v>207.95</v>
    <v>204.83</v>
    <v>212.55</v>
    <v>212.94</v>
    <v>124707900</v>
    <v>ROKU</v>
    <v>ROKU, INC. (XNAS:ROKU)</v>
    <v>5146437</v>
    <v>9654459</v>
    <v>2002</v>
  </rv>
  <rv s="2">
    <v>219</v>
  </rv>
  <rv s="0">
    <v>http://pl.wikipedia.org/wiki/Alibaba_Group</v>
    <v>Wikipedia</v>
  </rv>
  <rv s="10">
    <v>169</v>
    <v>221</v>
  </rv>
  <rv s="11">
    <v>27</v>
    <v>https://www.bing.com/th?id=AMMS_d4f7a1607c28c2adbf05d2cfaaa1af35&amp;qlt=95</v>
    <v>222</v>
    <v>https://www.bing.com/images/search?form=xlimg&amp;q=alibaba+group</v>
    <v>Image of Alibaba Group Holding Limited</v>
    <v/>
  </rv>
  <rv s="0">
    <v>https://www.bing.com/financeapi/forcetrigger?t=a1o4mw&amp;q=XNYS%3aBABA&amp;form=skydnc</v>
    <v>Learn more on Bing</v>
  </rv>
  <rv s="12">
    <v>en-US</v>
    <v>a1o4mw</v>
    <v>268435456</v>
    <v>1</v>
    <v>Powered by Refinitiv</v>
    <v>23</v>
    <v>Alibaba Group Holding Limited (XNYS:BABA)</v>
    <v>25</v>
    <v>49</v>
    <v>Finance</v>
    <v>30</v>
    <v>299</v>
    <v>161.68</v>
    <v>1.3028999999999999</v>
    <v>4.0650000000000004</v>
    <v>-6.7449999999999997E-4</v>
    <v>1.3900999999999998E-2</v>
    <v>-0.2</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120535</v>
    <v>New York Stock Exchange</v>
    <v>XNYS</v>
    <v>XNYS</v>
    <v>No.699 Wang Shang Road, Binjiang District, HANGZHOU, ZHEJIANG, 310052 CN</v>
    <v>299.49</v>
    <v>223</v>
    <v>Software &amp; IT Services</v>
    <v>Stock</v>
    <v>44111.856621180472</v>
    <v>224</v>
    <v>292.95</v>
    <v>779953900000</v>
    <v>Alibaba Group Holding Limited</v>
    <v>Alibaba Group Holding Limited</v>
    <v>297.95999999999998</v>
    <v>31.491700000000002</v>
    <v>292.435</v>
    <v>296.5</v>
    <v>296.3</v>
    <v>2705637000</v>
    <v>BABA</v>
    <v>Alibaba Group Holding Limited (XNYS:BABA)</v>
    <v>16338249</v>
    <v>11872241</v>
    <v>1999</v>
  </rv>
  <rv s="2">
    <v>225</v>
  </rv>
  <rv s="0">
    <v>https://creativecommons.org/licenses/by-sa/2.0</v>
    <v>CC BY-SA 2.0</v>
  </rv>
  <rv s="0">
    <v>http://ja.wikipedia.org/wiki/セールスフォース・ドットコム</v>
    <v>Wikipedia</v>
  </rv>
  <rv s="10">
    <v>227</v>
    <v>228</v>
  </rv>
  <rv s="11">
    <v>27</v>
    <v>https://www.bing.com/th?id=AMMS_7b31dbfbe0add0c745a7820bc4071797&amp;qlt=95</v>
    <v>229</v>
    <v>https://www.bing.com/images/search?form=xlimg&amp;q=salesforce+com</v>
    <v>Image of SALESFORCE.COM, INC.</v>
    <v/>
  </rv>
  <rv s="0">
    <v>https://www.bing.com/financeapi/forcetrigger?t=a1qc1h&amp;q=XNYS%3aCRM&amp;form=skydnc</v>
    <v>Learn more on Bing</v>
  </rv>
  <rv s="12">
    <v>en-US</v>
    <v>a1qc1h</v>
    <v>268435456</v>
    <v>1</v>
    <v>Powered by Refinitiv</v>
    <v>23</v>
    <v>SALESFORCE.COM, INC. (XNYS:CRM)</v>
    <v>25</v>
    <v>26</v>
    <v>Finance</v>
    <v>30</v>
    <v>284.5</v>
    <v>115.29</v>
    <v>1.2662</v>
    <v>9.74</v>
    <v>5.0029999999999996E-4</v>
    <v>3.8940000000000002E-2</v>
    <v>0.13</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260.74</v>
    <v>230</v>
    <v>Software &amp; IT Services</v>
    <v>Stock</v>
    <v>44111.853145046094</v>
    <v>231</v>
    <v>252.71</v>
    <v>228892300000</v>
    <v>SALESFORCE.COM, INC.</v>
    <v>SALESFORCE.COM, INC.</v>
    <v>252.79</v>
    <v>97.738399999999999</v>
    <v>250.13</v>
    <v>259.87</v>
    <v>260</v>
    <v>910000000</v>
    <v>CRM</v>
    <v>SALESFORCE.COM, INC. (XNYS:CRM)</v>
    <v>4952598</v>
    <v>7034920</v>
    <v>1999</v>
  </rv>
  <rv s="2">
    <v>232</v>
  </rv>
  <rv s="0">
    <v>https://www.bing.com/financeapi/forcetrigger?t=a25t27&amp;q=XNYS%3aWEX&amp;form=skydnc</v>
    <v>Learn more on Bing</v>
  </rv>
  <rv s="15">
    <v>en-US</v>
    <v>a25t27</v>
    <v>268435456</v>
    <v>1</v>
    <v>Powered by Refinitiv</v>
    <v>33</v>
    <v>WEX INC. (XNYS:WEX)</v>
    <v>12</v>
    <v>34</v>
    <v>Finance</v>
    <v>30</v>
    <v>236.51499999999999</v>
    <v>71.12</v>
    <v>1.9381999999999999</v>
    <v>-0.43</v>
    <v>-1.3089999999999998E-3</v>
    <v>-2.954E-3</v>
    <v>-0.19</v>
    <v>USD</v>
    <v>WEX Inc. is a provider of corporate payment solutions. The Company operates through three segments: Fleet Solutions, Travel and Corporate Solutions, and Health and Employee Benefit Solutions. The Fleet Solutions segment provides customers with payment and transaction processing services designed for the needs of commercial and government fleets. The Travel and Corporate Solutions segment focuses on the complex payment environment of business-to-business payments, providing customers with payment processing solutions for their corporate payment and transaction monitoring needs. The Health and Employee Benefit Solutions segment provides healthcare payment products and software as a service consumer directed platforms, as well as payroll related benefits to customers in Brazil. The United States operations include the Company and its subsidiaries WEX Bank, WEX FleetOne, Electronic Funds Source LLC and WEX Health.</v>
    <v>5000</v>
    <v>New York Stock Exchange</v>
    <v>XNYS</v>
    <v>XNYS</v>
    <v>97 Darling Ave, SOUTH PORTLAND, ME, 04106-2301 US</v>
    <v>148.29</v>
    <v>Professional &amp; Commercial Services</v>
    <v>Stock</v>
    <v>44111.848905786719</v>
    <v>234</v>
    <v>145</v>
    <v>6490762000</v>
    <v>WEX INC.</v>
    <v>WEX INC.</v>
    <v>147.84</v>
    <v>50.884099999999997</v>
    <v>145.55000000000001</v>
    <v>145.12</v>
    <v>144.93</v>
    <v>44094850</v>
    <v>WEX</v>
    <v>WEX INC. (XNYS:WEX)</v>
    <v>241027</v>
    <v>420799</v>
    <v>1999</v>
  </rv>
  <rv s="2">
    <v>235</v>
  </rv>
  <rv s="0">
    <v>http://en.wikipedia.org/wiki/EBay</v>
    <v>Wikipedia</v>
  </rv>
  <rv s="10">
    <v>35</v>
    <v>237</v>
  </rv>
  <rv s="11">
    <v>27</v>
    <v>https://www.bing.com/th?id=AMMS_8075a378e41891bb0de7ddc6ae090353&amp;qlt=95</v>
    <v>238</v>
    <v>https://www.bing.com/images/search?form=xlimg&amp;q=ebay</v>
    <v>Image of EBAY INC.</v>
    <v/>
  </rv>
  <rv s="0">
    <v>https://www.bing.com/financeapi/forcetrigger?t=a1rk52&amp;q=XNAS%3aEBAY&amp;form=skydnc</v>
    <v>Learn more on Bing</v>
  </rv>
  <rv s="12">
    <v>en-US</v>
    <v>a1rk52</v>
    <v>268435456</v>
    <v>1</v>
    <v>Powered by Refinitiv</v>
    <v>23</v>
    <v>EBAY INC. (XNAS:EBAY)</v>
    <v>25</v>
    <v>26</v>
    <v>Finance</v>
    <v>30</v>
    <v>61.06</v>
    <v>26.02</v>
    <v>1.3131999999999999</v>
    <v>1.28</v>
    <v>-6.6749999999999995E-3</v>
    <v>2.5775000000000003E-2</v>
    <v>-0.34</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51.107999999999997</v>
    <v>239</v>
    <v>Software &amp; IT Services</v>
    <v>Stock</v>
    <v>44111.849683911722</v>
    <v>240</v>
    <v>49.98</v>
    <v>36232840000</v>
    <v>EBAY INC.</v>
    <v>EBAY INC.</v>
    <v>50.38</v>
    <v>18.1416</v>
    <v>49.66</v>
    <v>50.94</v>
    <v>50.6</v>
    <v>699881100</v>
    <v>EBAY</v>
    <v>EBAY INC. (XNAS:EBAY)</v>
    <v>5975143</v>
    <v>8537168</v>
    <v>1998</v>
  </rv>
  <rv s="2">
    <v>241</v>
  </rv>
  <rv s="0">
    <v>http://en.wikipedia.org/wiki/Nvidia</v>
    <v>Wikipedia</v>
  </rv>
  <rv s="10">
    <v>96</v>
    <v>243</v>
  </rv>
  <rv s="11">
    <v>27</v>
    <v>https://www.bing.com/th?id=AMMS_f51a81ae1c3353492254460b73568300&amp;qlt=95</v>
    <v>244</v>
    <v>https://www.bing.com/images/search?form=xlimg&amp;q=nvidia+drivers</v>
    <v>Image of NVIDIA CORPORATION</v>
    <v/>
  </rv>
  <rv s="0">
    <v>https://www.bing.com/financeapi/forcetrigger?t=a1yv52&amp;q=XNAS%3aNVDA&amp;form=skydnc</v>
    <v>Learn more on Bing</v>
  </rv>
  <rv s="12">
    <v>en-US</v>
    <v>a1yv52</v>
    <v>268435456</v>
    <v>1</v>
    <v>Powered by Refinitiv</v>
    <v>23</v>
    <v>NVIDIA CORPORATION (XNAS:NVDA)</v>
    <v>25</v>
    <v>26</v>
    <v>Finance</v>
    <v>30</v>
    <v>589.06989999999996</v>
    <v>176.5</v>
    <v>1.5620000000000001</v>
    <v>9.1</v>
    <v>-9.1310000000000002E-4</v>
    <v>1.6562E-2</v>
    <v>-0.51</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564.77</v>
    <v>245</v>
    <v>Semiconductors &amp; Semiconductor Equipment</v>
    <v>Stock</v>
    <v>44111.856852673438</v>
    <v>246</v>
    <v>554.54</v>
    <v>336696900000</v>
    <v>NVIDIA CORPORATION</v>
    <v>NVIDIA CORPORATION</v>
    <v>560.59</v>
    <v>100.7448</v>
    <v>549.46</v>
    <v>558.55999999999995</v>
    <v>558.04999999999995</v>
    <v>617000000</v>
    <v>NVDA</v>
    <v>NVIDIA CORPORATION (XNAS:NVDA)</v>
    <v>10381688</v>
    <v>18202207</v>
    <v>1998</v>
  </rv>
  <rv s="2">
    <v>247</v>
  </rv>
  <rv s="0">
    <v>http://en.wikipedia.org/wiki/FedEx</v>
    <v>Wikipedia</v>
  </rv>
  <rv s="10">
    <v>35</v>
    <v>249</v>
  </rv>
  <rv s="11">
    <v>27</v>
    <v>https://www.bing.com/th?id=AMMS_c46198bfc8ae166b7756f487f8cd0106&amp;qlt=95</v>
    <v>250</v>
    <v>https://www.bing.com/images/search?form=xlimg&amp;q=fedex</v>
    <v>Image of FEDEX CORPORATION</v>
    <v/>
  </rv>
  <rv s="0">
    <v>https://www.bing.com/financeapi/forcetrigger?t=a1sqr7&amp;q=XNYS%3aFDX&amp;form=skydnc</v>
    <v>Learn more on Bing</v>
  </rv>
  <rv s="12">
    <v>en-US</v>
    <v>a1sqr7</v>
    <v>268435456</v>
    <v>1</v>
    <v>Powered by Refinitiv</v>
    <v>23</v>
    <v>FEDEX CORPORATION (XNYS:FDX)</v>
    <v>25</v>
    <v>26</v>
    <v>Finance</v>
    <v>30</v>
    <v>268.2</v>
    <v>88.69</v>
    <v>1.4124000000000001</v>
    <v>9.02</v>
    <v>4.81E-3</v>
    <v>3.4802E-2</v>
    <v>1.29</v>
    <v>USD</v>
    <v>FedEx Corporation (FedEx) provides a portfolio of transportation, e-commerce and business services through companies competing collectively, operating independently and managed collaboratively, under the FedEx brand. The Company's segments include FedEx Express, TNT Express, FedEx Ground, FedEx Freight and FedEx Services. The FedEx Express segment offers a range of the United States domestic and international shipping services for delivery of packages and freight. TNT Express segment collects, transports and delivers documents, parcels and freight on a day-definite or time-definite basis. The FedEx Ground segment provides business and residential money-back guaranteed ground package delivery services. The FedEx Freight segment offers less-than-truckload (LTL) freight services. The FedEx Services segment provides its other companies with sales, marketing, information technology, communications, customer service and other back-office support.</v>
    <v>183000</v>
    <v>New York Stock Exchange</v>
    <v>XNYS</v>
    <v>XNYS</v>
    <v>942 Shady Grove Rd S, MEMPHIS, TN, 38120-4117 US</v>
    <v>270.64</v>
    <v>251</v>
    <v>Freight &amp; Logistics Services</v>
    <v>Stock</v>
    <v>44111.855268182815</v>
    <v>252</v>
    <v>262.60000000000002</v>
    <v>68066470000</v>
    <v>FEDEX CORPORATION</v>
    <v>FEDEX CORPORATION</v>
    <v>262.60000000000002</v>
    <v>38.226700000000001</v>
    <v>259.18</v>
    <v>268.2</v>
    <v>269.49</v>
    <v>262592000</v>
    <v>FDX</v>
    <v>FEDEX CORPORATION (XNYS:FDX)</v>
    <v>2972047</v>
    <v>4032815</v>
    <v>1997</v>
  </rv>
  <rv s="2">
    <v>253</v>
  </rv>
  <rv s="0">
    <v>http://en.wikipedia.org/wiki/Netflix</v>
    <v>Wikipedia</v>
  </rv>
  <rv s="10">
    <v>35</v>
    <v>255</v>
  </rv>
  <rv s="11">
    <v>27</v>
    <v>https://www.bing.com/th?id=AMMS_61c0f4eda3ea9d8b58d8696b473015ad&amp;qlt=95</v>
    <v>256</v>
    <v>https://www.bing.com/images/search?form=xlimg&amp;q=netflix</v>
    <v>Image of NETFLIX, INC.</v>
    <v/>
  </rv>
  <rv s="0">
    <v>https://www.bing.com/financeapi/forcetrigger?t=a1ygoc&amp;q=XNAS%3aNFLX&amp;form=skydnc</v>
    <v>Learn more on Bing</v>
  </rv>
  <rv s="12">
    <v>en-US</v>
    <v>a1ygoc</v>
    <v>268435456</v>
    <v>1</v>
    <v>Powered by Refinitiv</v>
    <v>23</v>
    <v>NETFLIX, INC. (XNAS:NFLX)</v>
    <v>25</v>
    <v>26</v>
    <v>Finance</v>
    <v>30</v>
    <v>575.37</v>
    <v>264.57</v>
    <v>0.99229999999999996</v>
    <v>28.79</v>
    <v>-1.1409999999999999E-3</v>
    <v>5.6912000000000004E-2</v>
    <v>-0.61</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8600</v>
    <v>Nasdaq Stock Market</v>
    <v>XNAS</v>
    <v>XNAS</v>
    <v>100 Winchester Cir, LOS GATOS, CA, 95032-1815 US</v>
    <v>536.49</v>
    <v>257</v>
    <v>Software &amp; IT Services</v>
    <v>Stock</v>
    <v>44111.855951515623</v>
    <v>258</v>
    <v>515.81500000000005</v>
    <v>229614700000</v>
    <v>NETFLIX, INC.</v>
    <v>NETFLIX, INC.</v>
    <v>518.34</v>
    <v>89.619200000000006</v>
    <v>505.87</v>
    <v>534.66</v>
    <v>534.04999999999995</v>
    <v>441015400</v>
    <v>NFLX</v>
    <v>NETFLIX, INC. (XNAS:NFLX)</v>
    <v>7913440</v>
    <v>5653059</v>
    <v>1997</v>
  </rv>
  <rv s="2">
    <v>259</v>
  </rv>
  <rv s="0">
    <v>https://creativecommons.org/licenses/by/2.0</v>
    <v>CC BY 2.0</v>
  </rv>
  <rv s="0">
    <v>http://es.wikipedia.org/wiki/Ralph_Lauren_Corporation</v>
    <v>Wikipedia</v>
  </rv>
  <rv s="10">
    <v>261</v>
    <v>262</v>
  </rv>
  <rv s="11">
    <v>27</v>
    <v>https://www.bing.com/th?id=AMMS_cc5570742108269cdc83565b45e9860f&amp;qlt=95</v>
    <v>263</v>
    <v>https://www.bing.com/images/search?form=xlimg&amp;q=ralph+lauren</v>
    <v>Image of RALPH LAUREN CORPORATION</v>
    <v/>
  </rv>
  <rv s="0">
    <v>https://www.bing.com/financeapi/forcetrigger?t=a222gh&amp;q=XNYS%3aRL&amp;form=skydnc</v>
    <v>Learn more on Bing</v>
  </rv>
  <rv s="12">
    <v>en-US</v>
    <v>a222gh</v>
    <v>268435456</v>
    <v>1</v>
    <v>Powered by Refinitiv</v>
    <v>23</v>
    <v>RALPH LAUREN CORPORATION (XNYS:RL)</v>
    <v>25</v>
    <v>26</v>
    <v>Finance</v>
    <v>14</v>
    <v>128.29</v>
    <v>59.82</v>
    <v>1.3077000000000001</v>
    <v>2.5</v>
    <v>0</v>
    <v>3.6084999999999999E-2</v>
    <v>0</v>
    <v>USD</v>
    <v>Ralph Lauren Corporation is engaged in the design, marketing and distribution of lifestyle products, including apparel, accessories, home furnishings and other licensed product categories. The Company operates through three segments: Wholesale, Retail and Licensing. Wholesale business consists of sales made to department stores and specialty stores around the world. Retail business consists of sales made directly to consumers through retail channel, which includes Company's' retail stores, concession-based shop-within-shops and e-commerce operations around the world. Licensing business consists of royalty-based arrangements, under which the Company licenses to unrelated third parties for specified periods the right to operate retail stores and/or to use its various trademarks in connection with the manufacture and sale of designated products, such as certain apparel, eyewear, fragrances and home furnishings.</v>
    <v>13700</v>
    <v>New York Stock Exchange</v>
    <v>XNYS</v>
    <v>XNYS</v>
    <v>650 Madison Ave, NEW YORK, NY, 10022-1029 US</v>
    <v>72.19</v>
    <v>264</v>
    <v>Textiles &amp; Apparel</v>
    <v>Stock</v>
    <v>44111.844302950783</v>
    <v>265</v>
    <v>70</v>
    <v>5244608000</v>
    <v>RALPH LAUREN CORPORATION</v>
    <v>RALPH LAUREN CORPORATION</v>
    <v>70</v>
    <v>0</v>
    <v>69.28</v>
    <v>71.78</v>
    <v>71.78</v>
    <v>73044680</v>
    <v>RL</v>
    <v>RALPH LAUREN CORPORATION (XNYS:RL)</v>
    <v>1422992</v>
    <v>1416551</v>
    <v>1997</v>
  </rv>
  <rv s="2">
    <v>266</v>
  </rv>
  <rv s="0">
    <v>http://ja.wikipedia.org/wiki/シックス・フラッグス</v>
    <v>Wikipedia</v>
  </rv>
  <rv s="10">
    <v>35</v>
    <v>268</v>
  </rv>
  <rv s="11">
    <v>27</v>
    <v>https://www.bing.com/th?id=AMMS_f277632c13de4db2ca85eddfe0a297c9&amp;qlt=95</v>
    <v>269</v>
    <v>https://www.bing.com/images/search?form=xlimg&amp;q=six+flags</v>
    <v>Image of SIX FLAGS ENTERTAINMENT CORPORATION</v>
    <v/>
  </rv>
  <rv s="0">
    <v>https://www.bing.com/financeapi/forcetrigger?t=a22zu2&amp;q=XNYS%3aSIX&amp;form=skydnc</v>
    <v>Learn more on Bing</v>
  </rv>
  <rv s="12">
    <v>en-US</v>
    <v>a22zu2</v>
    <v>268435456</v>
    <v>1</v>
    <v>Powered by Refinitiv</v>
    <v>23</v>
    <v>SIX FLAGS ENTERTAINMENT CORPORATION (XNYS:SIX)</v>
    <v>25</v>
    <v>26</v>
    <v>Finance</v>
    <v>30</v>
    <v>52.22</v>
    <v>8.75</v>
    <v>2.2997999999999998</v>
    <v>0.875</v>
    <v>-2.3300000000000003E-4</v>
    <v>4.2516999999999999E-2</v>
    <v>-5.0000000000000001E-3</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21.64</v>
    <v>270</v>
    <v>Hotels &amp; Entertainment Services</v>
    <v>Stock</v>
    <v>44111.84890297422</v>
    <v>271</v>
    <v>20.850100000000001</v>
    <v>1708801000</v>
    <v>SIX FLAGS ENTERTAINMENT CORPORATION</v>
    <v>SIX FLAGS ENTERTAINMENT CORPORATION</v>
    <v>20.93</v>
    <v>0</v>
    <v>20.58</v>
    <v>21.454999999999998</v>
    <v>21.45</v>
    <v>84761940</v>
    <v>SIX</v>
    <v>SIX FLAGS ENTERTAINMENT CORPORATION (XNYS:SIX)</v>
    <v>1770128</v>
    <v>2294791</v>
    <v>1997</v>
  </rv>
  <rv s="2">
    <v>272</v>
  </rv>
  <rv s="0">
    <v>http://en.wikipedia.org/wiki/Amazon_(company)</v>
    <v>Wikipedia</v>
  </rv>
  <rv s="10">
    <v>35</v>
    <v>274</v>
  </rv>
  <rv s="11">
    <v>27</v>
    <v>https://www.bing.com/th?id=AMMS_234d7638413b734c1560bf8e7f642960&amp;qlt=95</v>
    <v>275</v>
    <v>https://www.bing.com/images/search?form=xlimg&amp;q=amazon.com</v>
    <v>Image of AMAZON.COM, INC.</v>
    <v/>
  </rv>
  <rv s="0">
    <v>https://www.bing.com/financeapi/forcetrigger?t=a1nhlh&amp;q=XNAS%3aAMZN&amp;form=skydnc</v>
    <v>Learn more on Bing</v>
  </rv>
  <rv s="12">
    <v>en-US</v>
    <v>a1nhlh</v>
    <v>268435456</v>
    <v>1</v>
    <v>Powered by Refinitiv</v>
    <v>23</v>
    <v>AMAZON.COM, INC. (XNAS:AMZN)</v>
    <v>25</v>
    <v>26</v>
    <v>Finance</v>
    <v>30</v>
    <v>3552.25</v>
    <v>1626.0318</v>
    <v>1.2918000000000001</v>
    <v>95.73</v>
    <v>-5.2880000000000006E-4</v>
    <v>3.0880999999999999E-2</v>
    <v>-1.69</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876800</v>
    <v>Nasdaq Stock Market</v>
    <v>XNAS</v>
    <v>XNAS</v>
    <v>410 Terry Ave N, SEATTLE, WA, 98109-5210 US</v>
    <v>3200</v>
    <v>276</v>
    <v>Diversified Retail</v>
    <v>Stock</v>
    <v>44111.856714282032</v>
    <v>277</v>
    <v>3132.3850000000002</v>
    <v>1602446000000</v>
    <v>AMAZON.COM, INC.</v>
    <v>AMAZON.COM, INC.</v>
    <v>3135</v>
    <v>119.1564</v>
    <v>3099.96</v>
    <v>3195.69</v>
    <v>3194</v>
    <v>500889600</v>
    <v>AMZN</v>
    <v>AMAZON.COM, INC. (XNAS:AMZN)</v>
    <v>4277991</v>
    <v>5416687</v>
    <v>1996</v>
  </rv>
  <rv s="2">
    <v>278</v>
  </rv>
  <rv s="0">
    <v>http://en.wikipedia.org/wiki/Under_Armour</v>
    <v>Wikipedia</v>
  </rv>
  <rv s="10">
    <v>35</v>
    <v>280</v>
  </rv>
  <rv s="11">
    <v>27</v>
    <v>https://www.bing.com/th?id=AMMS_d19a066df2d6bda1e8978500a94dee48&amp;qlt=95</v>
    <v>281</v>
    <v>https://www.bing.com/images/search?form=xlimg&amp;q=under+armour</v>
    <v>Image of UNDER ARMOUR, INC.</v>
    <v/>
  </rv>
  <rv s="0">
    <v>https://www.bing.com/financeapi/forcetrigger?t=a24qf2&amp;q=XNYS%3aUAA&amp;form=skydnc</v>
    <v>Learn more on Bing</v>
  </rv>
  <rv s="12">
    <v>en-US</v>
    <v>a24qf2</v>
    <v>268435456</v>
    <v>1</v>
    <v>Powered by Refinitiv</v>
    <v>23</v>
    <v>UNDER ARMOUR, INC. (XNYS:UAA)</v>
    <v>25</v>
    <v>26</v>
    <v>Finance</v>
    <v>30</v>
    <v>21.96</v>
    <v>7.15</v>
    <v>1.1437999999999999</v>
    <v>0.5</v>
    <v>0</v>
    <v>4.2807999999999999E-2</v>
    <v>0</v>
    <v>USD</v>
    <v>Under Armour, Inc. is engaged in the development, marketing and distribution of branded performance apparel, footwear and accessories for men, women and youth. The Company's segments include North America, consisting of the United States and Canada; Europe, the Middle East and Africa (EMEA); Asia-Pacific; Latin America, and Connected Fitness. Its products are sold across the world and worn by athletes at all levels, from youth to professional, on playing fields around the globe, as well as by consumers with active lifestyles. The Company sells its branded apparel, footwear and accessories in North America through its wholesale and direct to consumer channels. As of December 31, 2016, the Company had approximately 151 factory house stores in North America primarily located in outlet centers throughout the United States. In addition, the Company distributes its products in North America through third-party logistics providers with primary locations in Canada, New Jersey and Florida.</v>
    <v>7000</v>
    <v>New York Stock Exchange</v>
    <v>XNYS</v>
    <v>XNYS</v>
    <v>1020 Hull St Fl 3, BALTIMORE, MD, 21230-5356 US</v>
    <v>12.225</v>
    <v>282</v>
    <v>Textiles &amp; Apparel</v>
    <v>Stock</v>
    <v>44111.851726758592</v>
    <v>283</v>
    <v>11.85</v>
    <v>5163101000</v>
    <v>UNDER ARMOUR, INC.</v>
    <v>UNDER ARMOUR, INC.</v>
    <v>11.85</v>
    <v>0</v>
    <v>11.68</v>
    <v>12.18</v>
    <v>12.18</v>
    <v>454487200</v>
    <v>UAA</v>
    <v>UNDER ARMOUR, INC. (XNYS:UAA)</v>
    <v>3982263</v>
    <v>7727875</v>
    <v>1996</v>
  </rv>
  <rv s="2">
    <v>284</v>
  </rv>
  <rv s="0">
    <v>https://www.bing.com/financeapi/forcetrigger?t=a1pw6h&amp;q=XNYS%3aCM&amp;form=skydnc</v>
    <v>Learn more on Bing</v>
  </rv>
  <rv s="15">
    <v>en-US</v>
    <v>a1pw6h</v>
    <v>268435456</v>
    <v>1</v>
    <v>Powered by Refinitiv</v>
    <v>33</v>
    <v>CANADIAN IMPERIAL BANK OF COMMERCE (XNYS:CM)</v>
    <v>12</v>
    <v>50</v>
    <v>Finance</v>
    <v>14</v>
    <v>87.62</v>
    <v>46.45</v>
    <v>1.0346</v>
    <v>0.57999999999999996</v>
    <v>0</v>
    <v>7.5960000000000003E-3</v>
    <v>0</v>
    <v>USD</v>
    <v>Canadian Imperial Bank of Commerce (CIBC) is a global financial institution. CIBC serves its clients through four main business units: Canadian Personal and Small Business Banking, Canadian Commercial Banking and Wealth Management, U.S. Commercial Banking and Wealth Management, and Capital Markets. Canadian Personal and Small Business Banking provides personal and business clients with financial advice, products and services. Canadian Commercial Banking and Wealth Management provides relationship-oriented banking and wealth management services. U.S. Commercial Banking and Wealth Management provides relationship-oriented commercial, personal and small business banking, as well as wealth management services. Capital Markets provides integrated global markets products and services, investment banking advisory and execution, corporate banking solutions and research to corporate, government and institutional clients around the world.</v>
    <v>43952</v>
    <v>New York Stock Exchange</v>
    <v>XNYS</v>
    <v>XNYS</v>
    <v>Bce Place, 181 Bay St Suite 4440, PO Box 770, TORONTO, ON, M5J 2T3 CA</v>
    <v>77.47</v>
    <v>Banking Services</v>
    <v>Stock</v>
    <v>44111.84027780078</v>
    <v>286</v>
    <v>76.894999999999996</v>
    <v>45063380000</v>
    <v>CANADIAN IMPERIAL BANK OF COMMERCE</v>
    <v>CANADIAN IMPERIAL BANK OF COMMERCE</v>
    <v>77</v>
    <v>11.9087</v>
    <v>76.36</v>
    <v>76.94</v>
    <v>76.94</v>
    <v>445158300</v>
    <v>CM</v>
    <v>CANADIAN IMPERIAL BANK OF COMMERCE (XNYS:CM)</v>
    <v>244257</v>
    <v>455535</v>
    <v>1995</v>
  </rv>
  <rv s="2">
    <v>287</v>
  </rv>
  <rv s="0">
    <v>http://en.wikipedia.org/wiki/Boston_Beer_Company</v>
    <v>Wikipedia</v>
  </rv>
  <rv s="10">
    <v>35</v>
    <v>289</v>
  </rv>
  <rv s="11">
    <v>27</v>
    <v>https://www.bing.com/th?id=AMMS_666650f54a7b75ffc11db9a52a139033&amp;qlt=95</v>
    <v>290</v>
    <v>https://www.bing.com/images/search?form=xlimg&amp;q=boston+beer+company</v>
    <v>Image of THE BOSTON BEER COMPANY, INC.</v>
    <v/>
  </rv>
  <rv s="0">
    <v>https://www.bing.com/financeapi/forcetrigger?t=a22gnm&amp;q=XNYS%3aSAM&amp;form=skydnc</v>
    <v>Learn more on Bing</v>
  </rv>
  <rv s="12">
    <v>en-US</v>
    <v>a22gnm</v>
    <v>268435456</v>
    <v>1</v>
    <v>Powered by Refinitiv</v>
    <v>23</v>
    <v>THE BOSTON BEER COMPANY, INC. (XNYS:SAM)</v>
    <v>25</v>
    <v>26</v>
    <v>Finance</v>
    <v>30</v>
    <v>935.52</v>
    <v>290.02</v>
    <v>1.0405</v>
    <v>18.579999999999998</v>
    <v>-1.464E-3</v>
    <v>2.0718999999999998E-2</v>
    <v>-1.34</v>
    <v>USD</v>
    <v>The Boston Beer Company, Inc. is an alcoholic beverage company. The Company’s brands include Samuel Adams, Twisted Tea, Truly Hard Seltzer, Angry Orchard Hard Cider, Dogfish Head Craft Brewery, Wild Leaf Hard Tea and Tura Alcoholic Kombucha, as well as other local craft beer brands. The Company produces alcohol beverages, including malt beverages (beers), hard seltzer and hard cider at Company-owned breweries and its cidery and under contract arrangements at other brewery locations. The Company’s breweries include Boston Brewery, Cincinnati Brewery, Milton Brewery, Cincinnati Brewery, Milton Brewery, Pennsylvania Brewery, Samuel Adams Boston Downtown Tap Room, Dogfish Head Brewing and Eats, Angel City Brewery, Concrete Beach Brewery and Coney Island Brewery. The Company also produces distilled spirits at the Milton Brewery. Its breweries are located in Boston, Cincinnati, Milton and Breinigsville.</v>
    <v>2128</v>
    <v>New York Stock Exchange</v>
    <v>XNYS</v>
    <v>XNYS</v>
    <v>One Design Center Place, Suite 850 C/O The Boston Beer Company, BOSTON, MA, 02210-2313 US</v>
    <v>926.03210000000001</v>
    <v>291</v>
    <v>Beverages</v>
    <v>Stock</v>
    <v>44111.848902580467</v>
    <v>292</v>
    <v>897.31</v>
    <v>10777170000</v>
    <v>THE BOSTON BEER COMPANY, INC.</v>
    <v>THE BOSTON BEER COMPANY, INC.</v>
    <v>897.31</v>
    <v>88.817700000000002</v>
    <v>896.76</v>
    <v>915.34</v>
    <v>914</v>
    <v>12209740</v>
    <v>SAM</v>
    <v>THE BOSTON BEER COMPANY, INC. (XNYS:SAM)</v>
    <v>106317</v>
    <v>130588</v>
    <v>1995</v>
  </rv>
  <rv s="2">
    <v>293</v>
  </rv>
  <rv s="0">
    <v>https://www.bing.com/financeapi/forcetrigger?t=aazbgh&amp;q=XTSE%3aNA&amp;form=skydnc</v>
    <v>Learn more on Bing</v>
  </rv>
  <rv s="18">
    <v>en-US</v>
    <v>aazbgh</v>
    <v>268435456</v>
    <v>1</v>
    <v>Powered by Refinitiv</v>
    <v>39</v>
    <v>NATIONAL BANK OF CANADA (XTSE:NA)</v>
    <v>12</v>
    <v>40</v>
    <v>Finance</v>
    <v>7</v>
    <v>75.010000000000005</v>
    <v>38.67</v>
    <v>1.1524000000000001</v>
    <v>0.52</v>
    <v>7.7610000000000005E-3</v>
    <v>CAD</v>
    <v>National Bank of Canada (the Bank) offers financial services to individuals, businesses, institutional clients and governments across Canada. The Company operates through four segments: Personal and Commercial, Wealth Management, Financial Markets and U.S. Specialty Finance and International (USSF&amp;I). The Personal and Commercial segment includes the banking, financing, and investing services offered to individuals, advisors and businesses, as well as insurance operations. The Wealth Management segment comprises investment solutions, banking services, lending services and other wealth management solutions. The Financial Markets segment includes corporate banking and investment banking and financial solutions for large and mid-size corporations, public sector organizations, and institutional investors. TheUSSF&amp;I segment includes the specialty finance services provided by the Credigy subsidiary and the activities of the ABA Bank subsidiary.</v>
    <v>26544</v>
    <v>Toronto Stock Exchange</v>
    <v>XTSE</v>
    <v>XTSE</v>
    <v>600 De la Gauchetiere St W 7th Floor, MONTREAL, QC, H3B 4L2 CA</v>
    <v>68.010000000000005</v>
    <v>Banking Services</v>
    <v>Stock</v>
    <v>44111.833333333336</v>
    <v>295</v>
    <v>67.41</v>
    <v>22836960000</v>
    <v>NATIONAL BANK OF CANADA</v>
    <v>NATIONAL BANK OF CANADA</v>
    <v>67.72</v>
    <v>11.16</v>
    <v>67</v>
    <v>67.52</v>
    <v>67.52</v>
    <v>335968000</v>
    <v>NA</v>
    <v>NATIONAL BANK OF CANADA (XTSE:NA)</v>
    <v>1003358</v>
    <v>1994</v>
  </rv>
  <rv s="2">
    <v>296</v>
  </rv>
  <rv s="0">
    <v>http://en.wikipedia.org/wiki/Microsoft</v>
    <v>Wikipedia</v>
  </rv>
  <rv s="10">
    <v>35</v>
    <v>298</v>
  </rv>
  <rv s="11">
    <v>27</v>
    <v>https://www.bing.com/th?id=AMMS_c6939a08cba290c186ef1b935254e91d&amp;qlt=95</v>
    <v>299</v>
    <v>https://www.bing.com/images/search?form=xlimg&amp;q=microsoft</v>
    <v>Image of MICROSOFT CORPORATION</v>
    <v/>
  </rv>
  <rv s="0">
    <v>https://www.bing.com/financeapi/forcetrigger?t=a1xzim&amp;q=XNAS%3aMSFT&amp;form=skydnc</v>
    <v>Learn more on Bing</v>
  </rv>
  <rv s="12">
    <v>en-US</v>
    <v>a1xzim</v>
    <v>268435456</v>
    <v>1</v>
    <v>Powered by Refinitiv</v>
    <v>23</v>
    <v>MICROSOFT CORPORATION (XNAS:MSFT)</v>
    <v>25</v>
    <v>26</v>
    <v>Finance</v>
    <v>30</v>
    <v>232.86</v>
    <v>132.52000000000001</v>
    <v>0.85960000000000003</v>
    <v>3.92</v>
    <v>-1.5249999999999999E-3</v>
    <v>1.9036999999999998E-2</v>
    <v>-0.32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210.1</v>
    <v>300</v>
    <v>Software &amp; IT Services</v>
    <v>Stock</v>
    <v>44111.856738182811</v>
    <v>301</v>
    <v>206.72</v>
    <v>1592083000000</v>
    <v>MICROSOFT CORPORATION</v>
    <v>MICROSOFT CORPORATION</v>
    <v>207.06</v>
    <v>35.722000000000001</v>
    <v>205.91</v>
    <v>209.83</v>
    <v>209.51</v>
    <v>7567653000</v>
    <v>MSFT</v>
    <v>MICROSOFT CORPORATION (XNAS:MSFT)</v>
    <v>25385519</v>
    <v>35149117</v>
    <v>1993</v>
  </rv>
  <rv s="2">
    <v>302</v>
  </rv>
  <rv s="0">
    <v>http://en.wikipedia.org/wiki/NRG_Energy</v>
    <v>Wikipedia</v>
  </rv>
  <rv s="10">
    <v>35</v>
    <v>304</v>
  </rv>
  <rv s="11">
    <v>27</v>
    <v>https://www.bing.com/th?id=AMMS_e2492023c3ac3acc9db80f2e773bdb27&amp;qlt=95</v>
    <v>305</v>
    <v>https://www.bing.com/images/search?form=xlimg&amp;q=nrg+energy</v>
    <v>Image of NRG ENERGY, INC.</v>
    <v/>
  </rv>
  <rv s="0">
    <v>https://www.bing.com/financeapi/forcetrigger?t=a1ypc7&amp;q=XNYS%3aNRG&amp;form=skydnc</v>
    <v>Learn more on Bing</v>
  </rv>
  <rv s="12">
    <v>en-US</v>
    <v>a1ypc7</v>
    <v>268435456</v>
    <v>1</v>
    <v>Powered by Refinitiv</v>
    <v>23</v>
    <v>NRG ENERGY, INC. (XNYS:NRG)</v>
    <v>25</v>
    <v>26</v>
    <v>Finance</v>
    <v>30</v>
    <v>41.78</v>
    <v>19.54</v>
    <v>1.0807</v>
    <v>0.28000000000000003</v>
    <v>3.1870000000000005E-4</v>
    <v>9.0030000000000006E-3</v>
    <v>0.01</v>
    <v>USD</v>
    <v>NRG Energy, Inc. (NRG), is an integrated power company. The Company is engaged in producing, selling and delivering electricity and related products and services in various markets in the United States. The Company's segments include Generation, Retail and Corporate activities. The Generation segment includes generation and international. The Retail segment includes Mass customers and Business Solutions. Its Business Solutions include commercial, industrial and governmental/institutional (C&amp;I) customers, and other distributed and reliability products. The corporate activities segment includes residential solar and electric vehicle services.</v>
    <v>4577</v>
    <v>New York Stock Exchange</v>
    <v>XNYS</v>
    <v>XNYS</v>
    <v>804 Carnegie Ctr, PRINCETON, NJ, 08540-6023 US</v>
    <v>31.53</v>
    <v>306</v>
    <v>Electrical Utilities &amp; IPPs</v>
    <v>Stock</v>
    <v>44111.848899999997</v>
    <v>307</v>
    <v>31.04</v>
    <v>7634190000</v>
    <v>NRG ENERGY, INC.</v>
    <v>NRG ENERGY, INC.</v>
    <v>31.29</v>
    <v>1.8344</v>
    <v>31.1</v>
    <v>31.38</v>
    <v>31.39</v>
    <v>244137800</v>
    <v>NRG</v>
    <v>NRG ENERGY, INC. (XNYS:NRG)</v>
    <v>1939844</v>
    <v>2238503</v>
    <v>1992</v>
  </rv>
  <rv s="2">
    <v>308</v>
  </rv>
  <rv s="0">
    <v>https://www.bing.com/financeapi/forcetrigger?t=a1ycww&amp;q=XNYS%3aCNR&amp;form=skydnc</v>
    <v>Learn more on Bing</v>
  </rv>
  <rv s="15">
    <v>en-US</v>
    <v>a1ycww</v>
    <v>268435456</v>
    <v>1</v>
    <v>Powered by Refinitiv</v>
    <v>33</v>
    <v>CORNERSTONE BUILDING BRANDS, INC. (XNYS:CNR)</v>
    <v>12</v>
    <v>34</v>
    <v>Finance</v>
    <v>14</v>
    <v>9.7899999999999991</v>
    <v>2.54</v>
    <v>2.3165</v>
    <v>0.78</v>
    <v>0</v>
    <v>9.4316999999999998E-2</v>
    <v>0</v>
    <v>USD</v>
    <v>Cornerstone Building Brands, Inc., formerly NCI Building Systems, Inc. is a manufacturer and marketer of metal products in North America. Its operating segments include Engineered building systems, Metal components, Insulated Metal Panel (IMP) and Metal coil coating. The Engineered building systems segment is engaged in the manufacturing of main frames and long bay systems, and engineering and drafting. The Metal components segment's products include metal roof and wall panels, doors, metal partitions, metal trim and other related accessories. It manufactures and distributes a range of metal products for the non-residential construction market. It operates in the United States, Mexico, Canada and China. It provides metal coil coating services, and designs, engineers, manufactures and markets metal components and engineered building systems. It also provides metal coil coating services for commercial and construction applications, servicing both internal and external customers.</v>
    <v>20100</v>
    <v>New York Stock Exchange</v>
    <v>XNYS</v>
    <v>XNYS</v>
    <v>5020 Weston Pkwy Ste 400, CARY, NC, 27513-2322 US</v>
    <v>9.17</v>
    <v>Homebuilding &amp; Construction Supplies</v>
    <v>Stock</v>
    <v>44111.841551075784</v>
    <v>310</v>
    <v>8.39</v>
    <v>1040810000</v>
    <v>CORNERSTONE BUILDING BRANDS, INC.</v>
    <v>CORNERSTONE BUILDING BRANDS, INC.</v>
    <v>8.42</v>
    <v>0</v>
    <v>8.27</v>
    <v>9.0500000000000007</v>
    <v>9.0500000000000007</v>
    <v>125097300</v>
    <v>CNR</v>
    <v>CORNERSTONE BUILDING BRANDS, INC. (XNYS:CNR)</v>
    <v>2005663</v>
    <v>660396</v>
    <v>1991</v>
  </rv>
  <rv s="2">
    <v>311</v>
  </rv>
  <rv s="0">
    <v>http://en.wikipedia.org/wiki/Papa_John's_Pizza</v>
    <v>Wikipedia</v>
  </rv>
  <rv s="10">
    <v>35</v>
    <v>313</v>
  </rv>
  <rv s="11">
    <v>27</v>
    <v>https://www.bing.com/th?id=AMMS_eba9394f57295559b9d0759799ddc09d&amp;qlt=95</v>
    <v>314</v>
    <v>https://www.bing.com/images/search?form=xlimg&amp;q=papa+john%27s+pizza</v>
    <v>Image of PAPA JOHN'S INTERNATIONAL, INC.</v>
    <v/>
  </rv>
  <rv s="0">
    <v>https://www.bing.com/financeapi/forcetrigger?t=a21j9c&amp;q=XNAS%3aPZZA&amp;form=skydnc</v>
    <v>Learn more on Bing</v>
  </rv>
  <rv s="12">
    <v>en-US</v>
    <v>a21j9c</v>
    <v>268435456</v>
    <v>1</v>
    <v>Powered by Refinitiv</v>
    <v>23</v>
    <v>PAPA JOHN'S INTERNATIONAL, INC. (XNAS:PZZA)</v>
    <v>25</v>
    <v>26</v>
    <v>Finance</v>
    <v>30</v>
    <v>102.25</v>
    <v>28.55</v>
    <v>1.0825</v>
    <v>-0.21</v>
    <v>4.7460000000000002E-3</v>
    <v>-2.5500000000000002E-3</v>
    <v>0.38990000000000002</v>
    <v>USD</v>
    <v>Papa John's International, Inc. (Papa John's) operates and franchises pizza delivery and carryout restaurants and, in certain international markets, dine-in and delivery restaurants under the trademark Papa John's. The Company operates through five segments: domestic Company-owned restaurants, North America commissaries, North America franchising, international operations and all other business units. North America is defined as the United States and Canada. Domestic is defined as the contiguous United States. International franchisees are defined as all franchise operations outside of the United States and Canada. As of December 25, 2016, there were 5,097 Papa John's restaurants in operation, consisting of 744 Company-owned and 4,353 franchised restaurants operating domestically in all 50 states and in 45 countries and territories. It offers pizza along with side items, including breadsticks, cheesesticks, chicken poppers and wings, dessert items and canned or bottled beverages.</v>
    <v>16500</v>
    <v>Nasdaq Stock Market</v>
    <v>XNAS</v>
    <v>XNAS</v>
    <v>2002 Papa Johns Blvd, LOUISVILLE, KY, 40299-3393 US</v>
    <v>84.032799999999995</v>
    <v>315</v>
    <v>Hotels &amp; Entertainment Services</v>
    <v>Stock</v>
    <v>44111.854484467185</v>
    <v>316</v>
    <v>81.739999999999995</v>
    <v>2728174000</v>
    <v>PAPA JOHN'S INTERNATIONAL, INC.</v>
    <v>PAPA JOHN'S INTERNATIONAL, INC.</v>
    <v>82.81</v>
    <v>223.87129999999999</v>
    <v>82.36</v>
    <v>82.15</v>
    <v>82.539900000000003</v>
    <v>32814220</v>
    <v>PZZA</v>
    <v>PAPA JOHN'S INTERNATIONAL, INC. (XNAS:PZZA)</v>
    <v>658335</v>
    <v>807906</v>
    <v>1991</v>
  </rv>
  <rv s="2">
    <v>317</v>
  </rv>
  <rv s="0">
    <v>https://www.bing.com/financeapi/forcetrigger?t=a1s7c7&amp;q=XNYS%3aESE&amp;form=skydnc</v>
    <v>Learn more on Bing</v>
  </rv>
  <rv s="15">
    <v>en-US</v>
    <v>a1s7c7</v>
    <v>268435456</v>
    <v>1</v>
    <v>Powered by Refinitiv</v>
    <v>33</v>
    <v>ESCO TECHNOLOGIES INC. (XNYS:ESE)</v>
    <v>12</v>
    <v>34</v>
    <v>Finance</v>
    <v>14</v>
    <v>107.1</v>
    <v>62.64</v>
    <v>1.024</v>
    <v>0.22</v>
    <v>0</v>
    <v>2.6150000000000001E-3</v>
    <v>0</v>
    <v>USD</v>
    <v>ESCO Technologies Inc. (ESCO) is a producer of engineered products and systems sold to customers for utility, aerospace and commercial applications. The Company operates through four segments: Filtration/Fluid Flow (Filtration), RF Shielding and Test (Test), Utility Solutions Group (USG) and Technical Packaging. The filtration segment's activities are managed by its subsidiaries, such as Crissair, Inc., PTI Technologies Inc., VACCO Industries, Westland Technologies Inc., Mayday Manufacturing Co. and Hi-Tech Metals, Inc. The Test segment activities are managed by its subsidiaries, such as ETS-Lindgren Inc. and its other Test segment subsidiaries. The USG segment activities are managed by its subsidiaries, including Doble Engineering Company, Morgan Schaffer Ltd. and NRG Systems, Inc. (NRG). The technical packaging activities are managed by its subsidiaries, including Thermoform Engineered Quality LLC (TEQ), Plastique Limited and Plastique Sp. z o.o. (collectively plastique).</v>
    <v>3012</v>
    <v>New York Stock Exchange</v>
    <v>XNYS</v>
    <v>XNYS</v>
    <v>9900 Clayton Rd Ste a, ST. LOUIS, MO, 63124-1186 US</v>
    <v>85.87</v>
    <v>Machinery, Equipment &amp; Components</v>
    <v>Stock</v>
    <v>44111.84027780078</v>
    <v>319</v>
    <v>83.76</v>
    <v>2198625000</v>
    <v>ESCO TECHNOLOGIES INC.</v>
    <v>ESCO TECHNOLOGIES INC.</v>
    <v>84.94</v>
    <v>30.467500000000001</v>
    <v>84.13</v>
    <v>84.35</v>
    <v>84.35</v>
    <v>26037710</v>
    <v>ESE</v>
    <v>ESCO TECHNOLOGIES INC. (XNYS:ESE)</v>
    <v>112405</v>
    <v>112112</v>
    <v>1990</v>
  </rv>
  <rv s="2">
    <v>320</v>
  </rv>
  <rv s="0">
    <v>https://www.bing.com/financeapi/forcetrigger?t=a1sy77&amp;q=XNYS%3aFL&amp;form=skydnc</v>
    <v>Learn more on Bing</v>
  </rv>
  <rv s="15">
    <v>en-US</v>
    <v>a1sy77</v>
    <v>268435456</v>
    <v>1</v>
    <v>Powered by Refinitiv</v>
    <v>33</v>
    <v>FOOT LOCKER, INC. (XNYS:FL)</v>
    <v>12</v>
    <v>34</v>
    <v>Finance</v>
    <v>14</v>
    <v>47.86</v>
    <v>17.46</v>
    <v>1.3996</v>
    <v>0.99</v>
    <v>1.8649999999999999E-3</v>
    <v>2.7086000000000002E-2</v>
    <v>7.0000000000000007E-2</v>
    <v>USD</v>
    <v>Foot Locker, Inc. is a retailer of shoes and apparel. The Company operates through two segments: Athletic Stores and Direct-to-Customers. The Company is an athletic footwear and apparel retailer, which include businesses, such as include Foot Locker, Kids Foot Locker, Lady Foot Locker, Champs Sports, Footaction, Runners Point, Sidestep and SIX:02. The Direct-to-Customers segment is multi-branded and sells directly to customers through Internet and mobile sites and catalogs. The Direct-to-Customers segment operates the Websites for eastbay.com, final-score.com, eastbayteamsales.com and sp24.com. Additionally, this segment includes the Websites, both desktop and mobile, aligned with the brand names of its store banners (footlocker.com, ladyfootlocker.com, six02.com kidsfootlocker.com, champssports.com, footaction.com, footlocker.ca, footlocker.eu, runnerspoint.com and sidestep-shoes.com).</v>
    <v>15589</v>
    <v>New York Stock Exchange</v>
    <v>XNYS</v>
    <v>XNYS</v>
    <v>330 W 34th St, NEW YORK, NY, 10001-2406 US</v>
    <v>38.78</v>
    <v>Specialty Retailers</v>
    <v>Stock</v>
    <v>44111.840277812502</v>
    <v>322</v>
    <v>37.340000000000003</v>
    <v>3883355000</v>
    <v>FOOT LOCKER, INC.</v>
    <v>FOOT LOCKER, INC.</v>
    <v>37.72</v>
    <v>20.154800000000002</v>
    <v>36.549999999999997</v>
    <v>37.54</v>
    <v>37.61</v>
    <v>104391300</v>
    <v>FL</v>
    <v>FOOT LOCKER, INC. (XNYS:FL)</v>
    <v>2272223</v>
    <v>2454004</v>
    <v>1989</v>
  </rv>
  <rv s="2">
    <v>323</v>
  </rv>
  <rv s="0">
    <v>http://de.wikipedia.org/wiki/Vertex_Pharmaceuticals</v>
    <v>Wikipedia</v>
  </rv>
  <rv s="10">
    <v>35</v>
    <v>325</v>
  </rv>
  <rv s="11">
    <v>27</v>
    <v>https://www.bing.com/th?id=AMMS_023cceec355873939bb924c68221ce68&amp;qlt=95</v>
    <v>326</v>
    <v>https://www.bing.com/images/search?form=xlimg&amp;q=vertex+pharmaceuticals</v>
    <v>Image of VERTEX PHARMACEUTICALS INCORPORATED</v>
    <v/>
  </rv>
  <rv s="0">
    <v>https://www.bing.com/financeapi/forcetrigger?t=a25k5r&amp;q=XNAS%3aVRTX&amp;form=skydnc</v>
    <v>Learn more on Bing</v>
  </rv>
  <rv s="12">
    <v>en-US</v>
    <v>a25k5r</v>
    <v>268435456</v>
    <v>1</v>
    <v>Powered by Refinitiv</v>
    <v>23</v>
    <v>VERTEX PHARMACEUTICALS INCORPORATED (XNAS:VRTX)</v>
    <v>25</v>
    <v>26</v>
    <v>Finance</v>
    <v>14</v>
    <v>306.08</v>
    <v>167.6</v>
    <v>0.7077</v>
    <v>4.84</v>
    <v>0</v>
    <v>1.8544999999999999E-2</v>
    <v>0</v>
    <v>USD</v>
    <v>Vertex Pharmaceuticals Incorporated is engaged in discovering, developing, manufacturing and commercializing medicines for serious diseases. The Company is focused on developing and commercializing therapies for the treatment of cystic fibrosis (CF) and advancing its research and development programs in other indications. The Company's marketed medicines are ORKAMBI and KALYDECO. ORKAMBI (lumacaftor in combination with ivacaftor) is approved as a treatment for patients having two copies (homozygous) of the Delta-F508 (F508del) mutation in their cystic fibrosis transmembrane conductance regulator (CFTR) gene. KALYDECO (ivacaftor) is approved for the treatment of CF patients having the G551D mutation or other specified mutations in their CFTR gene. The Company's development programs in the field of CF include Tezacaftor (VX-661), VX-152, VX-440, VX-659, VX-445 and VX-371. VX-152, VX-440, VX-659 and VX-445 are CFTR corrector compounds.</v>
    <v>3000</v>
    <v>Nasdaq Stock Market</v>
    <v>XNAS</v>
    <v>XNAS</v>
    <v>50 Northern Ave, BOSTON, MA, 02210-1862 US</v>
    <v>266.5</v>
    <v>327</v>
    <v>Biotechnology &amp; Medical Research</v>
    <v>Stock</v>
    <v>44111.843230705468</v>
    <v>328</v>
    <v>262.10000000000002</v>
    <v>70060500000</v>
    <v>VERTEX PHARMACEUTICALS INCORPORATED</v>
    <v>VERTEX PHARMACEUTICALS INCORPORATED</v>
    <v>263.18</v>
    <v>32.986600000000003</v>
    <v>260.98</v>
    <v>265.82</v>
    <v>265.82</v>
    <v>260467300</v>
    <v>VRTX</v>
    <v>VERTEX PHARMACEUTICALS INCORPORATED (XNAS:VRTX)</v>
    <v>758951</v>
    <v>1302461</v>
    <v>1989</v>
  </rv>
  <rv s="2">
    <v>329</v>
  </rv>
  <rv s="0">
    <v>http://en.wikipedia.org/wiki/Algonquin_Power_&amp;_Utilities</v>
    <v>Wikipedia</v>
  </rv>
  <rv s="10">
    <v>35</v>
    <v>331</v>
  </rv>
  <rv s="11">
    <v>27</v>
    <v>https://www.bing.com/th?id=AMMS_a56fd1c5c81f65832c81307a58206196&amp;qlt=95</v>
    <v>332</v>
    <v>https://www.bing.com/images/search?form=xlimg&amp;q=algonquin+power+utilities</v>
    <v>Image of Algonquin Power &amp; Utilities Corp.</v>
    <v/>
  </rv>
  <rv s="0">
    <v>https://www.bing.com/financeapi/forcetrigger?t=a1nnk2&amp;q=XNYS%3aAQN&amp;form=skydnc</v>
    <v>Learn more on Bing</v>
  </rv>
  <rv s="12">
    <v>en-US</v>
    <v>a1nnk2</v>
    <v>268435456</v>
    <v>1</v>
    <v>Powered by Refinitiv</v>
    <v>23</v>
    <v>Algonquin Power &amp; Utilities Corp. (XNYS:AQN)</v>
    <v>25</v>
    <v>26</v>
    <v>Finance</v>
    <v>14</v>
    <v>16.850000000000001</v>
    <v>9.5299999999999994</v>
    <v>0.29370000000000002</v>
    <v>0.11</v>
    <v>0</v>
    <v>7.1899999999999993E-3</v>
    <v>0</v>
    <v>USD</v>
    <v>Algonquin Power &amp; Utilities Corp is a Canada-based diversified generation, transmission and distribution utility company. Through its business groups, the Company provides rate regulated natural gas, water, and electricity generation, transmission, and distribution utility services to over 750,000 customers in the United States. Furthermore, the Company is engaged in the generation of clean energy through its portfolio of long term contracted wind, solar and hydroelectric generating facilities representing more than 1,600 megawatts (MW) of installed capacity. The Company’s operating subsidiaries are Liberty Power and Liberty Utilities. Liberty Power owns a direct or indirect equity interest in more than 35 clean energy facilities. Liberty Utilities provides water, electricity, and gas utility services to communities across the United States.</v>
    <v>2469</v>
    <v>New York Stock Exchange</v>
    <v>XNYS</v>
    <v>XNYS</v>
    <v>354 Davis Road, OAKVILLE, ON, L6J 2X1 CA</v>
    <v>15.5</v>
    <v>333</v>
    <v>Multiline Utilities</v>
    <v>Stock</v>
    <v>44111.840277812502</v>
    <v>334</v>
    <v>15.28</v>
    <v>12005360000</v>
    <v>Algonquin Power &amp; Utilities Corp.</v>
    <v>Algonquin Power &amp; Utilities Corp.</v>
    <v>15.45</v>
    <v>20.764900000000001</v>
    <v>15.3</v>
    <v>15.41</v>
    <v>15.41</v>
    <v>592272300</v>
    <v>AQN</v>
    <v>Algonquin Power &amp; Utilities Corp. (XNYS:AQN)</v>
    <v>736741</v>
    <v>738145</v>
    <v>1988</v>
  </rv>
  <rv s="2">
    <v>335</v>
  </rv>
  <rv s="0">
    <v>http://it.wikipedia.org/wiki/NortonLifeLock</v>
    <v>Wikipedia</v>
  </rv>
  <rv s="10">
    <v>35</v>
    <v>337</v>
  </rv>
  <rv s="11">
    <v>27</v>
    <v>https://www.bing.com/th?id=AMMS_3756ee7dc9f69b3e97a4f2294e05df1d&amp;qlt=95</v>
    <v>338</v>
    <v>https://www.bing.com/images/search?form=xlimg&amp;q=symantec</v>
    <v>Image of NortonLifeLock Inc.</v>
    <v/>
  </rv>
  <rv s="0">
    <v>https://www.bing.com/financeapi/forcetrigger?t=a23vm7&amp;q=XNAS%3aNLOK&amp;form=skydnc</v>
    <v>Learn more on Bing</v>
  </rv>
  <rv s="12">
    <v>en-US</v>
    <v>a23vm7</v>
    <v>268435456</v>
    <v>1</v>
    <v>Powered by Refinitiv</v>
    <v>23</v>
    <v>NortonLifeLock Inc. (XNAS:NLOK)</v>
    <v>25</v>
    <v>26</v>
    <v>Finance</v>
    <v>30</v>
    <v>24.4</v>
    <v>13.057399999999999</v>
    <v>0.88849999999999996</v>
    <v>-0.24</v>
    <v>0</v>
    <v>-1.1321000000000001E-2</v>
    <v>0</v>
    <v>USD</v>
    <v>NortonLifeLock Inc., formerly Symantec Corporation, is engaged in the consumer cyber safety business. The Company focuses on allowing customers to be productive and protected at home and at work. Its Norton-branded services provide multi-layer security and identity protection on desktop and mobile operating systems, to defend against online threats to individuals, families and small businesses. Norton products help customers protect against threats and address the need for identity protection, while also managing the increase in mobile and digital data, such as personal financial records, photos, music and videos. Its products include Norton AntiVirus Plus, Norton 360 Standard, Norton 360 Deluxe, Norton 360 with LifeLock Select, Norton 360 with LifeLock Advantage, Norton 360 with LifeLock Ultimate Plus, Norton Secure virtual private network (VPN), Norton Privacy Manager, Norton Family Premier, Norton Mobile Security for Android, Norton Utilities Premium and Norton Small Business.</v>
    <v>3600</v>
    <v>Nasdaq Stock Market</v>
    <v>XNAS</v>
    <v>XNAS</v>
    <v>60 E Rio Salado Pkwy Ste 1000, TEMPE, AZ, 85281-9124 US</v>
    <v>21.37</v>
    <v>339</v>
    <v>Software &amp; IT Services</v>
    <v>Stock</v>
    <v>44111.848899918747</v>
    <v>340</v>
    <v>20.94</v>
    <v>12718380000</v>
    <v>NortonLifeLock Inc.</v>
    <v>NortonLifeLock Inc.</v>
    <v>21.27</v>
    <v>19.713000000000001</v>
    <v>21.2</v>
    <v>20.96</v>
    <v>20.96</v>
    <v>591002900</v>
    <v>NLOK</v>
    <v>NortonLifeLock Inc. (XNAS:NLOK)</v>
    <v>4524190</v>
    <v>6577300</v>
    <v>1988</v>
  </rv>
  <rv s="2">
    <v>341</v>
  </rv>
  <rv s="0">
    <v>http://en.wikipedia.org/wiki/Costco</v>
    <v>Wikipedia</v>
  </rv>
  <rv s="10">
    <v>35</v>
    <v>343</v>
  </rv>
  <rv s="11">
    <v>27</v>
    <v>https://www.bing.com/th?id=AMMS_90a82bf7d9bf620ad2bd5ec79a4882af&amp;qlt=95</v>
    <v>344</v>
    <v>https://www.bing.com/images/search?form=xlimg&amp;q=costco</v>
    <v>Image of COSTCO WHOLESALE CORPORATION</v>
    <v/>
  </rv>
  <rv s="0">
    <v>https://www.bing.com/financeapi/forcetrigger?t=a1q6k2&amp;q=XNAS%3aCOST&amp;form=skydnc</v>
    <v>Learn more on Bing</v>
  </rv>
  <rv s="12">
    <v>en-US</v>
    <v>a1q6k2</v>
    <v>268435456</v>
    <v>1</v>
    <v>Powered by Refinitiv</v>
    <v>23</v>
    <v>COSTCO WHOLESALE CORPORATION (XNAS:COST)</v>
    <v>25</v>
    <v>26</v>
    <v>Finance</v>
    <v>30</v>
    <v>363.67</v>
    <v>271.27999999999997</v>
    <v>0.66700000000000004</v>
    <v>4.67</v>
    <v>2.7000000000000001E-3</v>
    <v>1.3031999999999998E-2</v>
    <v>0.98</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364.74</v>
    <v>345</v>
    <v>Diversified Retail</v>
    <v>Stock</v>
    <v>44111.855781492966</v>
    <v>346</v>
    <v>359.66</v>
    <v>158225200000</v>
    <v>COSTCO WHOLESALE CORPORATION</v>
    <v>COSTCO WHOLESALE CORPORATION</v>
    <v>360.43</v>
    <v>39.748100000000001</v>
    <v>358.35</v>
    <v>363.02</v>
    <v>364</v>
    <v>441255000</v>
    <v>COST</v>
    <v>COSTCO WHOLESALE CORPORATION (XNAS:COST)</v>
    <v>1933588</v>
    <v>2705175</v>
    <v>1987</v>
  </rv>
  <rv s="2">
    <v>347</v>
  </rv>
  <rv s="0">
    <v>http://ru.wikipedia.org/wiki/Enbridge</v>
    <v>Wikipedia</v>
  </rv>
  <rv s="10">
    <v>169</v>
    <v>349</v>
  </rv>
  <rv s="11">
    <v>27</v>
    <v>https://www.bing.com/th?id=AMMS_2dff174a9486b673dc917f30af9876c5&amp;qlt=95</v>
    <v>350</v>
    <v>https://www.bing.com/images/search?form=xlimg&amp;q=enbridge</v>
    <v>Image of Enbridge Inc.</v>
    <v/>
  </rv>
  <rv s="0">
    <v>https://www.bing.com/financeapi/forcetrigger?t=a1rykr&amp;q=XNYS%3aENB&amp;form=skydnc</v>
    <v>Learn more on Bing</v>
  </rv>
  <rv s="12">
    <v>en-US</v>
    <v>a1rykr</v>
    <v>268435456</v>
    <v>1</v>
    <v>Powered by Refinitiv</v>
    <v>23</v>
    <v>Enbridge Inc. (XNYS:ENB)</v>
    <v>25</v>
    <v>51</v>
    <v>Finance</v>
    <v>14</v>
    <v>43.15</v>
    <v>22.57</v>
    <v>0.9123</v>
    <v>0.25</v>
    <v>0</v>
    <v>8.633E-3</v>
    <v>0</v>
    <v>USD</v>
    <v>Enbridge Inc. is an energy infrastructure company with business platforms that include a network of crude oil, liquids and natural gas pipelines, regulated natural gas distribution utilities and renewable power generation. It operates through five segments: Liquids Pipelines, Gas Transmission and Midstream, Gas Distribution, Green Power and Transmission, and Energy Services. Liquids Pipelines consists of pipelines and related terminals that transport various grades of crude oil and other liquid hydrocarbons. Gas Transmission and Midstream consists of its investments in natural gas pipelines and gathering and processing facilities, including US Gas Transmission, and Canadian Gas Transmission and Midstream. Gas Distribution consists of its natural gas utility operations. Green Power and Transmission consists of investments in renewable energy assets and transmission facilities. The Energy Services businesses undertake physical commodity marketing activity and logistical services.</v>
    <v>11300</v>
    <v>New York Stock Exchange</v>
    <v>XNYS</v>
    <v>XNYS</v>
    <v>Suite 200, 425 - 1 Street S.W., CALGARY, AB, T2P 3L8 CA</v>
    <v>29.29</v>
    <v>351</v>
    <v>Oil &amp; Gas Related Equipment and Services</v>
    <v>Stock</v>
    <v>44111.84323758047</v>
    <v>352</v>
    <v>28.89</v>
    <v>79448370000</v>
    <v>Enbridge Inc.</v>
    <v>Enbridge Inc.</v>
    <v>29.04</v>
    <v>41.406300000000002</v>
    <v>28.96</v>
    <v>29.21</v>
    <v>29.21</v>
    <v>2025194000</v>
    <v>ENB</v>
    <v>Enbridge Inc. (XNYS:ENB)</v>
    <v>3666985</v>
    <v>2859549</v>
    <v>1987</v>
  </rv>
  <rv s="2">
    <v>353</v>
  </rv>
  <rv s="0">
    <v>https://www.bing.com/financeapi/forcetrigger?t=a1tgf2&amp;q=XNYS%3aFTS&amp;form=skydnc</v>
    <v>Learn more on Bing</v>
  </rv>
  <rv s="15">
    <v>en-US</v>
    <v>a1tgf2</v>
    <v>268435456</v>
    <v>1</v>
    <v>Powered by Refinitiv</v>
    <v>33</v>
    <v>Fortis Inc. (XNYS:FTS)</v>
    <v>12</v>
    <v>50</v>
    <v>Finance</v>
    <v>14</v>
    <v>44.72</v>
    <v>28.59</v>
    <v>6.4299999999999996E-2</v>
    <v>0.38</v>
    <v>0</v>
    <v>9.1540000000000007E-3</v>
    <v>0</v>
    <v>USD</v>
    <v>Fortis Inc. is a Canada-based electric and gas utility holding company. Its segments include Regulated Utilities and Non-Regulated Utilities. The Regulated Utilities segment includes Regulated Electric &amp; Gas Utilities-the United States, which consists of ITC Holdings Corp., UNS Energy Corporation and Central Hudson Gas &amp; Electric Corporation; Gas &amp; Electric Utilities-Canadian, which consists of FortisAlberta Inc., FortisBC Energy Inc., FortisBC Inc. and Newfoundland Power Inc.; Electric Utilities-Caribbean, which includes its ownership interest in Caribbean Utilities Company, Ltd., Fortis Turks and Caicos, and its investment in Belize Electricity Limited. The Non-Regulated Utilities segment consists of Non-Regulated-Energy Infrastructure, which comprises long-term generation assets in British Columbia and Belize, and the Aitken Creek natural gas storage facility. It serves utility customers in five Canadian provinces, nine states in United States and three Caribbean.</v>
    <v>9000</v>
    <v>New York Stock Exchange</v>
    <v>XNYS</v>
    <v>XNYS</v>
    <v>Fortis Place, Suite 1100, 5 Springdale Street, PO Box 8837, ST. JOHNS, NL, A1B 3T2 CA</v>
    <v>42.06</v>
    <v>Electrical Utilities &amp; IPPs</v>
    <v>Stock</v>
    <v>44111.841210439059</v>
    <v>355</v>
    <v>41.53</v>
    <v>25646340000</v>
    <v>Fortis Inc.</v>
    <v>Fortis Inc.</v>
    <v>41.53</v>
    <v>21.166699999999999</v>
    <v>41.51</v>
    <v>41.89</v>
    <v>41.89</v>
    <v>464607600</v>
    <v>FTS</v>
    <v>Fortis Inc. (XNYS:FTS)</v>
    <v>199510</v>
    <v>325495</v>
    <v>1987</v>
  </rv>
  <rv s="2">
    <v>356</v>
  </rv>
  <rv s="0">
    <v>https://www.bing.com/financeapi/forcetrigger?t=a1tvoc&amp;q=XNAS%3aGILD&amp;form=skydnc</v>
    <v>Learn more on Bing</v>
  </rv>
  <rv s="15">
    <v>en-US</v>
    <v>a1tvoc</v>
    <v>268435456</v>
    <v>1</v>
    <v>Powered by Refinitiv</v>
    <v>33</v>
    <v>GILEAD SCIENCES, INC. (XNAS:GILD)</v>
    <v>12</v>
    <v>34</v>
    <v>Finance</v>
    <v>30</v>
    <v>85.97</v>
    <v>61.37</v>
    <v>0.52700000000000002</v>
    <v>0.32</v>
    <v>-6.3650000000000002E-4</v>
    <v>5.1180000000000002E-3</v>
    <v>-0.04</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63.164999999999999</v>
    <v>Biotechnology &amp; Medical Research</v>
    <v>Stock</v>
    <v>44111.856858298437</v>
    <v>358</v>
    <v>62.29</v>
    <v>79736870000</v>
    <v>GILEAD SCIENCES, INC.</v>
    <v>GILEAD SCIENCES, INC.</v>
    <v>62.58</v>
    <v>18.768000000000001</v>
    <v>62.52</v>
    <v>62.84</v>
    <v>62.8</v>
    <v>1253724000</v>
    <v>GILD</v>
    <v>GILEAD SCIENCES, INC. (XNAS:GILD)</v>
    <v>6279879</v>
    <v>9340849</v>
    <v>1987</v>
  </rv>
  <rv s="2">
    <v>359</v>
  </rv>
  <rv s="0">
    <v>https://www.bing.com/financeapi/forcetrigger?t=ab1jpr&amp;q=XTSE%3aTRZ&amp;form=skydnc</v>
    <v>Learn more on Bing</v>
  </rv>
  <rv s="18">
    <v>en-US</v>
    <v>ab1jpr</v>
    <v>268435456</v>
    <v>1</v>
    <v>Powered by Refinitiv</v>
    <v>39</v>
    <v>TRANSAT A.T. INC. (XTSE:TRZ)</v>
    <v>12</v>
    <v>40</v>
    <v>Finance</v>
    <v>7</v>
    <v>16.37</v>
    <v>3.62</v>
    <v>1.4216</v>
    <v>0</v>
    <v>0</v>
    <v>CAD</v>
    <v>Transat A.T. Inc. is a Canada-based international tour operator that specializes in holiday travel. The Company's primary business consists of developing and marketing holiday travel services in package and air-only formats. It operates as an outgoing, as well as an incoming tour operator by bundling services purchased in Canada and abroad, and reselling them primarily in Canada, France, the United Kingdom and in over 10 other European countries, directly or through intermediaries. It is also a retail distributor, both online and through travel agencies, some of which it owns. The Company offers destination services to Canada, Mexico, the Dominican Republic and Jamaica. It offers its products in over 20 destination countries and distributes products in over 50 countries.</v>
    <v>5180</v>
    <v>Toronto Stock Exchange</v>
    <v>XTSE</v>
    <v>XTSE</v>
    <v>300 Leo-Pariseau St, MONTREAL, QC, H2X 4C2 CA</v>
    <v>3.75</v>
    <v>Hotels &amp; Entertainment Services</v>
    <v>Stock</v>
    <v>44111.833333333336</v>
    <v>361</v>
    <v>3.56</v>
    <v>141551600</v>
    <v>TRANSAT A.T. INC.</v>
    <v>TRANSAT A.T. INC.</v>
    <v>3.67</v>
    <v>57.36</v>
    <v>3.65</v>
    <v>3.65</v>
    <v>3.65</v>
    <v>37747090</v>
    <v>TRZ</v>
    <v>TRANSAT A.T. INC. (XTSE:TRZ)</v>
    <v>111990</v>
    <v>1987</v>
  </rv>
  <rv s="2">
    <v>362</v>
  </rv>
  <rv s="0">
    <v>http://de.wikipedia.org/wiki/Royal_Caribbean_Group</v>
    <v>Wikipedia</v>
  </rv>
  <rv s="10">
    <v>35</v>
    <v>364</v>
  </rv>
  <rv s="11">
    <v>27</v>
    <v>https://www.bing.com/th?id=AMMS_61170b63dd44ef11b57dda9f64342336&amp;qlt=95</v>
    <v>365</v>
    <v>https://www.bing.com/images/search?form=xlimg&amp;q=royal+caribbean+cruises+ltd.</v>
    <v>Image of ROYAL CARIBBEAN CRUISES LTD.</v>
    <v/>
  </rv>
  <rv s="0">
    <v>https://www.bing.com/financeapi/forcetrigger?t=a21rw7&amp;q=XNYS%3aRCL&amp;form=skydnc</v>
    <v>Learn more on Bing</v>
  </rv>
  <rv s="12">
    <v>en-US</v>
    <v>a21rw7</v>
    <v>268435456</v>
    <v>1</v>
    <v>Powered by Refinitiv</v>
    <v>23</v>
    <v>ROYAL CARIBBEAN CRUISES LTD. (XNYS:RCL)</v>
    <v>25</v>
    <v>26</v>
    <v>Finance</v>
    <v>30</v>
    <v>135.315</v>
    <v>19.25</v>
    <v>2.7513999999999998</v>
    <v>1.77</v>
    <v>2.944E-3</v>
    <v>2.6749000000000002E-2</v>
    <v>0.2</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85300</v>
    <v>New York Stock Exchange</v>
    <v>XNYS</v>
    <v>XNYS</v>
    <v>1050 Caribbean Way, MIAMI, FL, 33132-2028 US</v>
    <v>68.63</v>
    <v>366</v>
    <v>Hotels &amp; Entertainment Services</v>
    <v>Stock</v>
    <v>44111.850494999999</v>
    <v>367</v>
    <v>66.099999999999994</v>
    <v>14007080000</v>
    <v>ROYAL CARIBBEAN CRUISES LTD.</v>
    <v>ROYAL CARIBBEAN CRUISES LTD.</v>
    <v>67.3</v>
    <v>0</v>
    <v>66.17</v>
    <v>67.94</v>
    <v>68.14</v>
    <v>214667900</v>
    <v>RCL</v>
    <v>ROYAL CARIBBEAN CRUISES LTD. (XNYS:RCL)</v>
    <v>4530463</v>
    <v>6645604</v>
    <v>1985</v>
  </rv>
  <rv s="2">
    <v>368</v>
  </rv>
  <rv s="0">
    <v>http://pl.wikipedia.org/wiki/Starbucks</v>
    <v>Wikipedia</v>
  </rv>
  <rv s="10">
    <v>35</v>
    <v>370</v>
  </rv>
  <rv s="11">
    <v>27</v>
    <v>https://www.bing.com/th?id=AMMS_e27b6f4d10a663f3cbffe838112b48be&amp;qlt=95</v>
    <v>371</v>
    <v>https://www.bing.com/images/search?form=xlimg&amp;q=starbucks</v>
    <v>Image of STARBUCKS CORPORATION</v>
    <v/>
  </rv>
  <rv s="0">
    <v>https://www.bing.com/financeapi/forcetrigger?t=a22k9c&amp;q=XNAS%3aSBUX&amp;form=skydnc</v>
    <v>Learn more on Bing</v>
  </rv>
  <rv s="12">
    <v>en-US</v>
    <v>a22k9c</v>
    <v>268435456</v>
    <v>1</v>
    <v>Powered by Refinitiv</v>
    <v>23</v>
    <v>STARBUCKS CORPORATION (XNAS:SBUX)</v>
    <v>25</v>
    <v>26</v>
    <v>Finance</v>
    <v>30</v>
    <v>94.13</v>
    <v>50.02</v>
    <v>0.78110000000000002</v>
    <v>1.44</v>
    <v>5.6529999999999992E-4</v>
    <v>1.6549999999999999E-2</v>
    <v>0.05</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88.98</v>
    <v>372</v>
    <v>Hotels &amp; Entertainment Services</v>
    <v>Stock</v>
    <v>44111.856500497655</v>
    <v>373</v>
    <v>87.444999999999993</v>
    <v>103421400000</v>
    <v>STARBUCKS CORPORATION</v>
    <v>STARBUCKS CORPORATION</v>
    <v>87.82</v>
    <v>79.082700000000003</v>
    <v>87.01</v>
    <v>88.45</v>
    <v>88.5</v>
    <v>1169000000</v>
    <v>SBUX</v>
    <v>STARBUCKS CORPORATION (XNAS:SBUX)</v>
    <v>5121405</v>
    <v>7562070</v>
    <v>1985</v>
  </rv>
  <rv s="2">
    <v>374</v>
  </rv>
  <rv s="0">
    <v>http://en.wikipedia.org/wiki/Dominion_Energy</v>
    <v>Wikipedia</v>
  </rv>
  <rv s="10">
    <v>35</v>
    <v>376</v>
  </rv>
  <rv s="11">
    <v>27</v>
    <v>https://www.bing.com/th?id=AMMS_4507c8bafbbb3547bd9ce449003b1505&amp;qlt=95</v>
    <v>377</v>
    <v>https://www.bing.com/images/search?form=xlimg&amp;q=dominion+resources</v>
    <v>Image of Dominion Energy, Inc.</v>
    <v/>
  </rv>
  <rv s="0">
    <v>https://www.bing.com/financeapi/forcetrigger?t=a1qpw7&amp;q=XNYS%3aD&amp;form=skydnc</v>
    <v>Learn more on Bing</v>
  </rv>
  <rv s="12">
    <v>en-US</v>
    <v>a1qpw7</v>
    <v>268435456</v>
    <v>1</v>
    <v>Powered by Refinitiv</v>
    <v>23</v>
    <v>Dominion Energy, Inc. (XNYS:D)</v>
    <v>25</v>
    <v>26</v>
    <v>Finance</v>
    <v>30</v>
    <v>90.89</v>
    <v>57.79</v>
    <v>0.38169999999999998</v>
    <v>-9.5000000000000001E-2</v>
    <v>-2.4679999999999998E-4</v>
    <v>-1.1709999999999999E-3</v>
    <v>-0.02</v>
    <v>USD</v>
    <v>Dominion Energy, Inc., formerly Dominion Resources, Inc., is a producer and transporter of energy. Dominion is focused on its investment in regulated electric generation, transmission and distribution and regulated natural gas transmission and distribution infrastructure. It operates through three segments: Dominion Virginia Power operating segment (DVP), Dominion Generation, Dominion Energy, and Corporate and Other. The DVP segment includes regulated electric distribution and regulated electric transmission. The Dominion Generation segment includes regulated electric fleet and merchant electric fleet. The Dominion Energy segment includes gas transmission and storage, gas gathering and processing, liquefied natural gas import and storage, and nonregulated retail energy marketing. As of December 31, 2016, Dominion served utility and retail energy customers, and operated an underground natural gas storage system with approximately one trillion cubic feet of storage capacity.</v>
    <v>19100</v>
    <v>New York Stock Exchange</v>
    <v>XNYS</v>
    <v>XNYS</v>
    <v>120 Tredegar St, RICHMOND, VA, 23219-4306 US</v>
    <v>81.489999999999995</v>
    <v>378</v>
    <v>Electrical Utilities &amp; IPPs</v>
    <v>Stock</v>
    <v>44111.848900578123</v>
    <v>379</v>
    <v>80.429000000000002</v>
    <v>67308480000</v>
    <v>Dominion Energy, Inc.</v>
    <v>Dominion Energy, Inc.</v>
    <v>81.239999999999995</v>
    <v>125.2683</v>
    <v>81.135000000000005</v>
    <v>81.040000000000006</v>
    <v>81.02</v>
    <v>840410600</v>
    <v>D</v>
    <v>Dominion Energy, Inc. (XNYS:D)</v>
    <v>2146964</v>
    <v>4041333</v>
    <v>1983</v>
  </rv>
  <rv s="2">
    <v>380</v>
  </rv>
  <rv s="0">
    <v>https://www.bing.com/financeapi/forcetrigger?t=b1v2a2&amp;q=XNAS%3aPLL&amp;form=skydnc</v>
    <v>Learn more on Bing</v>
  </rv>
  <rv s="22">
    <v>en-US</v>
    <v>b1v2a2</v>
    <v>268435456</v>
    <v>1</v>
    <v>Powered by Refinitiv</v>
    <v>52</v>
    <v>PIEDMONT LITHIUM LTD (XNAS:PLL)</v>
    <v>12</v>
    <v>53</v>
    <v>Finance</v>
    <v>30</v>
    <v>54.5</v>
    <v>4</v>
    <v>0.36149999999999999</v>
    <v>0.84</v>
    <v>2.5700000000000002E-3</v>
    <v>0.02</v>
    <v>0.1101</v>
    <v>USD</v>
    <v>Piedmont Lithium Limited, formerly WCP Resources Limited, is a lithium company. The Company is focused on the development of its Piedmont Lithium Project in North Carolina. The Piedmont Lithium Project is located within the Carolina Tin-Spodumene belt and along trend to the Hallman Beam and Kings Mountain mines. Its landholding consists of 568 acres and the Company is currently in Phase II drilling campaign.</v>
    <v>10</v>
    <v>Nasdaq Stock Market</v>
    <v>XNAS</v>
    <v>XNAS</v>
    <v>Bgc Ctr, L 9 28 the Esplanade, PERTH, WESTERN AUSTRALIA, 6000 AU</v>
    <v>48.95</v>
    <v>Chemicals</v>
    <v>Stock</v>
    <v>44111.856076388889</v>
    <v>382</v>
    <v>41.21</v>
    <v>427468500</v>
    <v>PIEDMONT LITHIUM LTD</v>
    <v>PIEDMONT LITHIUM LTD</v>
    <v>46.01</v>
    <v>42</v>
    <v>42.84</v>
    <v>42.950099999999999</v>
    <v>1155320000</v>
    <v>PLL</v>
    <v>PIEDMONT LITHIUM LTD (XNAS:PLL)</v>
    <v>6504814</v>
    <v>3968163</v>
    <v>1983</v>
  </rv>
  <rv s="2">
    <v>383</v>
  </rv>
  <rv s="0">
    <v>https://www.bing.com/financeapi/forcetrigger?t=aayh5r&amp;q=XTSE%3aGWO&amp;form=skydnc</v>
    <v>Learn more on Bing</v>
  </rv>
  <rv s="18">
    <v>en-US</v>
    <v>aayh5r</v>
    <v>268435456</v>
    <v>1</v>
    <v>Powered by Refinitiv</v>
    <v>39</v>
    <v>GREAT-WEST LIFECO INC. (XTSE:GWO)</v>
    <v>12</v>
    <v>40</v>
    <v>Finance</v>
    <v>7</v>
    <v>35.6</v>
    <v>18.88</v>
    <v>0.8407</v>
    <v>0</v>
    <v>0</v>
    <v>CAD</v>
    <v>Great-West Lifeco Inc. (Lifeco) is a financial service holding company. The Company has interests in the life insurance, health insurance, asset management, investment and retirement savings, and reinsurance businesses. Its segments include Canada, United States, Europe, Capital and Risk Solutions and Lifeco Corporate. Lifeco has operations in Canada, the United States, Europe and Asia through The Great-West Life Assurance Company, London Life Insurance Company, The Canada Life Assurance Company (Canada Life), Great-West Life &amp; Annuity Insurance Company, Putnam Investments, LLC (Putnam), Canada Life Limited and Irish Life Group Limited (Irish Life). The Company operates in Canada, the United States and Europe under the brands Canada Life, Empower Retirement, Putnam Investments and Irish Life.</v>
    <v>24000</v>
    <v>Toronto Stock Exchange</v>
    <v>XTSE</v>
    <v>XTSE</v>
    <v>100 Osborne St. N., PO Box 6000 Stn Main, WINNIPEG, MB, R3C 3A5 CA</v>
    <v>28.1</v>
    <v>Insurance</v>
    <v>Stock</v>
    <v>44111.833333333336</v>
    <v>385</v>
    <v>27.58</v>
    <v>25130980000</v>
    <v>GREAT-WEST LIFECO INC.</v>
    <v>GREAT-WEST LIFECO INC.</v>
    <v>27.84</v>
    <v>10.5</v>
    <v>27.69</v>
    <v>27.69</v>
    <v>27.69</v>
    <v>927684900</v>
    <v>GWO</v>
    <v>GREAT-WEST LIFECO INC. (XTSE:GWO)</v>
    <v>821559</v>
    <v>1979</v>
  </rv>
  <rv s="2">
    <v>386</v>
  </rv>
  <rv s="0">
    <v>http://ja.wikipedia.org/wiki/アップル_(企業)</v>
    <v>Wikipedia</v>
  </rv>
  <rv s="10">
    <v>35</v>
    <v>388</v>
  </rv>
  <rv s="11">
    <v>27</v>
    <v>https://www.bing.com/th?id=AMMS_4b742b6461de24cfdaeba0c724c4b15e&amp;qlt=95</v>
    <v>389</v>
    <v>https://www.bing.com/images/search?form=xlimg&amp;q=apple+inc</v>
    <v>Image of APPLE INC.</v>
    <v/>
  </rv>
  <rv s="0">
    <v>https://www.bing.com/financeapi/forcetrigger?t=a1mou2&amp;q=XNAS%3aAAPL&amp;form=skydnc</v>
    <v>Learn more on Bing</v>
  </rv>
  <rv s="12">
    <v>en-US</v>
    <v>a1mou2</v>
    <v>268435456</v>
    <v>1</v>
    <v>Powered by Refinitiv</v>
    <v>23</v>
    <v>APPLE INC. (XNAS:AAPL)</v>
    <v>25</v>
    <v>26</v>
    <v>Finance</v>
    <v>30</v>
    <v>137.97999999999999</v>
    <v>53.152500000000003</v>
    <v>1.3462000000000001</v>
    <v>1.92</v>
    <v>-3.4759999999999999E-4</v>
    <v>1.6966999999999999E-2</v>
    <v>-0.04</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115.55</v>
    <v>390</v>
    <v>Computers, Phones &amp; Household Electronics</v>
    <v>Stock</v>
    <v>44111.85674575156</v>
    <v>391</v>
    <v>114.13</v>
    <v>1992446000000</v>
    <v>APPLE INC.</v>
    <v>APPLE INC.</v>
    <v>114.66</v>
    <v>34.4024</v>
    <v>113.16</v>
    <v>115.08</v>
    <v>115.04</v>
    <v>17102540000</v>
    <v>AAPL</v>
    <v>APPLE INC. (XNAS:AAPL)</v>
    <v>96147707</v>
    <v>176614702</v>
    <v>1977</v>
  </rv>
  <rv s="2">
    <v>392</v>
  </rv>
  <rv s="0">
    <v>https://www.bing.com/financeapi/forcetrigger?t=a1pctc&amp;q=XNYS%3aCCL&amp;form=skydnc</v>
    <v>Learn more on Bing</v>
  </rv>
  <rv s="15">
    <v>en-US</v>
    <v>a1pctc</v>
    <v>268435456</v>
    <v>1</v>
    <v>Powered by Refinitiv</v>
    <v>33</v>
    <v>Carnival Corp (XNYS:CCL)</v>
    <v>12</v>
    <v>34</v>
    <v>Finance</v>
    <v>30</v>
    <v>51.94</v>
    <v>7.8</v>
    <v>1.9994000000000001</v>
    <v>0.81</v>
    <v>-6.2540000000000002E-4</v>
    <v>5.3360000000000005E-2</v>
    <v>-0.01</v>
    <v>USD</v>
    <v>Carnival Corporation is a leisure travel company. The Company is a cruise company of global cruise guests, and a provider of vacations to all cruise destinations throughout the world. The Company’s segment includes North America and Australia (NAA) and Europe and Asia (EAA). The Company's North America and Australia segment includes Carnival Cruise Line, Princess Cruises, Holland America Line, P&amp;O Cruises (Australia) and Seabourn. The Company's EAA segment includes Costa Cruises (Costa), AIDA Cruises (AIDA), P&amp;O Cruises (United Kingdom) and Cunard. The Company's geographic areas include United States, Canada, Continental Europe, Asia, Australia, New Zealand and United Kingdom. The Company's ships sail to all cruise destinations, including Alaska; Antarctica and Patagonia; Arabia, Africa and India; Asia; Australia and South Pacific; Canada and New England; the Caribbean; the Mediterranean; Northern Europe; Pacific Coastal; Panama Canal and South America.</v>
    <v>104000</v>
    <v>New York Stock Exchange</v>
    <v>XNYS</v>
    <v>XNYS</v>
    <v>3655 NW 87th Ave, Po Box 1347, MIAMI, FL, 33178-2428 US</v>
    <v>16.045000000000002</v>
    <v>Hotels &amp; Entertainment Services</v>
    <v>Stock</v>
    <v>44111.856391770314</v>
    <v>394</v>
    <v>15.295</v>
    <v>12441340000</v>
    <v>Carnival Corp</v>
    <v>Carnival Corp</v>
    <v>15.46</v>
    <v>0</v>
    <v>15.18</v>
    <v>15.99</v>
    <v>15.98</v>
    <v>857034200</v>
    <v>CCL</v>
    <v>Carnival Corp (XNYS:CCL)</v>
    <v>30102133</v>
    <v>39946052</v>
    <v>1974</v>
  </rv>
  <rv s="2">
    <v>395</v>
  </rv>
  <rv s="0">
    <v>http://en.wikipedia.org/wiki/Motorola_Solutions</v>
    <v>Wikipedia</v>
  </rv>
  <rv s="10">
    <v>35</v>
    <v>397</v>
  </rv>
  <rv s="11">
    <v>27</v>
    <v>https://www.bing.com/th?id=AMMS_f9ebc7677cd4a572ea3188b87407b343&amp;qlt=95</v>
    <v>398</v>
    <v>https://www.bing.com/images/search?form=xlimg&amp;q=motorola+solutions</v>
    <v>Image of MOTOROLA SOLUTIONS, INC.</v>
    <v/>
  </rv>
  <rv s="0">
    <v>https://www.bing.com/financeapi/forcetrigger?t=a1xzr7&amp;q=XNYS%3aMSI&amp;form=skydnc</v>
    <v>Learn more on Bing</v>
  </rv>
  <rv s="12">
    <v>en-US</v>
    <v>a1xzr7</v>
    <v>268435456</v>
    <v>1</v>
    <v>Powered by Refinitiv</v>
    <v>23</v>
    <v>MOTOROLA SOLUTIONS, INC. (XNYS:MSI)</v>
    <v>25</v>
    <v>26</v>
    <v>Finance</v>
    <v>30</v>
    <v>187.49</v>
    <v>120.77</v>
    <v>0.77649999999999997</v>
    <v>3.36</v>
    <v>-4.3650000000000004E-4</v>
    <v>2.1398999999999998E-2</v>
    <v>-7.0000000000000007E-2</v>
    <v>USD</v>
    <v>Motorola Solutions, Inc. provides communications and analytics solutions. The Company offers communications, command center software and video security and analytics, supported by managed and support services. Its segments include Products and Systems Integration Segment, and Software and Services Segment. The Products and Systems Integration segment offers a portfolio of devices, including land mobile radio (LMR) handsets, infrastructure and accessories, as well as video security devices and infrastructure. The Products and Systems Integration segment also includes the implementation and integration of systems, devices and applications. The Software and Services segment has Software and Services product lines. Software includes a public safety and enterprise command center software suite, unified communications applications, and video software solutions. Services includes a range of service offerings including repair, technical support and maintenance.</v>
    <v>17000</v>
    <v>New York Stock Exchange</v>
    <v>XNYS</v>
    <v>XNYS</v>
    <v>500 W Monroe St, CHICAGO, IL, 60661-3671 US</v>
    <v>160.505</v>
    <v>399</v>
    <v>Communications &amp; Networking</v>
    <v>Stock</v>
    <v>44111.848906967185</v>
    <v>400</v>
    <v>157.54</v>
    <v>26743160000</v>
    <v>MOTOROLA SOLUTIONS, INC.</v>
    <v>MOTOROLA SOLUTIONS, INC.</v>
    <v>158.35</v>
    <v>32.697600000000001</v>
    <v>157.02000000000001</v>
    <v>160.38</v>
    <v>160.31</v>
    <v>169787100</v>
    <v>MSI</v>
    <v>MOTOROLA SOLUTIONS, INC. (XNYS:MSI)</v>
    <v>815364</v>
    <v>982471</v>
    <v>1973</v>
  </rv>
  <rv s="2">
    <v>401</v>
  </rv>
  <rv s="0">
    <v>http://creativecommons.org/licenses/by/3.0</v>
    <v>CC BY 3.0</v>
  </rv>
  <rv s="0">
    <v>http://en.wikipedia.org/wiki/American_Eagle_Outfitters</v>
    <v>Wikipedia</v>
  </rv>
  <rv s="10">
    <v>403</v>
    <v>404</v>
  </rv>
  <rv s="11">
    <v>27</v>
    <v>https://www.bing.com/th?id=AMMS_82c80074e8070bc519fca061d5b0e13d&amp;qlt=95</v>
    <v>405</v>
    <v>https://www.bing.com/images/search?form=xlimg&amp;q=american+eagle</v>
    <v>Image of AMERICAN EAGLE OUTFITTERS, INC.</v>
    <v/>
  </rv>
  <rv s="0">
    <v>https://www.bing.com/financeapi/forcetrigger?t=a1my8m&amp;q=XNYS%3aAEO&amp;form=skydnc</v>
    <v>Learn more on Bing</v>
  </rv>
  <rv s="12">
    <v>en-US</v>
    <v>a1my8m</v>
    <v>268435456</v>
    <v>1</v>
    <v>Powered by Refinitiv</v>
    <v>23</v>
    <v>AMERICAN EAGLE OUTFITTERS, INC. (XNYS:AEO)</v>
    <v>25</v>
    <v>26</v>
    <v>Finance</v>
    <v>14</v>
    <v>16.824999999999999</v>
    <v>6.5350000000000001</v>
    <v>1.2361</v>
    <v>0.9</v>
    <v>-1.5227999999999998E-2</v>
    <v>6.0565000000000001E-2</v>
    <v>-0.24</v>
    <v>USD</v>
    <v>American Eagle Outfitters, Inc. is a multi-brand specialty retailer. The Company offers a range of apparel and accessories for men and women under the American Eagle brand and intimates, apparel and personal care products for women under the Aerie brand. It operates stores in the United States, Canada, Mexico and Hong Kong. The Company operates and licenses approximately 1,300 retail stores and are online at www.ae.com and www.aerie.com in the United States and internationally. Its company-owned retail stores are located in shopping malls, lifestyle centers and street locations in the United States, Canada, Mexico and Hong Kong. Its other brands include Tailgate and Todd Snyder New York. Tailgate is an apparel brand with a college town store concept . Todd Snyder New York is a menswear brand and operates approximately two Todd Snyder New York brand stores. The Company operates approximately 940 American Eagle stores and over 148 Aerie stand-alone stores.</v>
    <v>8000</v>
    <v>New York Stock Exchange</v>
    <v>XNYS</v>
    <v>XNYS</v>
    <v>77 Hot Metal St, PITTSBURGH, PA, 15203-2382 US</v>
    <v>16.04</v>
    <v>406</v>
    <v>Specialty Retailers</v>
    <v>Stock</v>
    <v>44111.84360130781</v>
    <v>407</v>
    <v>15.39</v>
    <v>2568122000</v>
    <v>AMERICAN EAGLE OUTFITTERS, INC.</v>
    <v>AMERICAN EAGLE OUTFITTERS, INC.</v>
    <v>15.48</v>
    <v>0</v>
    <v>14.86</v>
    <v>15.76</v>
    <v>15.52</v>
    <v>166114000</v>
    <v>AEO</v>
    <v>AMERICAN EAGLE OUTFITTERS, INC. (XNYS:AEO)</v>
    <v>8542885</v>
    <v>7548603</v>
    <v>1972</v>
  </rv>
  <rv s="2">
    <v>408</v>
  </rv>
  <rv s="0">
    <v>http://en.wikipedia.org/wiki/Advanced_Micro_Devices</v>
    <v>Wikipedia</v>
  </rv>
  <rv s="10">
    <v>35</v>
    <v>410</v>
  </rv>
  <rv s="11">
    <v>27</v>
    <v>https://www.bing.com/th?id=AMMS_fbc39ac25bb1332e8095cd72ec19dc8e&amp;qlt=95</v>
    <v>411</v>
    <v>https://www.bing.com/images/search?form=xlimg&amp;q=advanced+micro+devices</v>
    <v>Image of ADVANCED MICRO DEVICES, INC.</v>
    <v/>
  </rv>
  <rv s="0">
    <v>https://www.bing.com/financeapi/forcetrigger?t=a1ndww&amp;q=XNAS%3aAMD&amp;form=skydnc</v>
    <v>Learn more on Bing</v>
  </rv>
  <rv s="12">
    <v>en-US</v>
    <v>a1ndww</v>
    <v>268435456</v>
    <v>1</v>
    <v>Powered by Refinitiv</v>
    <v>23</v>
    <v>ADVANCED MICRO DEVICES, INC. (XNAS:AMD)</v>
    <v>25</v>
    <v>26</v>
    <v>Finance</v>
    <v>30</v>
    <v>94.28</v>
    <v>27.92</v>
    <v>2.3025000000000002</v>
    <v>2.21</v>
    <v>1.0380000000000001E-3</v>
    <v>2.6160000000000003E-2</v>
    <v>0.09</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87.79</v>
    <v>412</v>
    <v>Semiconductors &amp; Semiconductor Equipment</v>
    <v>Stock</v>
    <v>44111.85623158516</v>
    <v>413</v>
    <v>85.65</v>
    <v>101145000000</v>
    <v>ADVANCED MICRO DEVICES, INC.</v>
    <v>ADVANCED MICRO DEVICES, INC.</v>
    <v>86.11</v>
    <v>167.88890000000001</v>
    <v>84.48</v>
    <v>86.69</v>
    <v>86.78</v>
    <v>1174057000</v>
    <v>AMD</v>
    <v>ADVANCED MICRO DEVICES, INC. (XNAS:AMD)</v>
    <v>42895213</v>
    <v>54939419</v>
    <v>1969</v>
  </rv>
  <rv s="2">
    <v>414</v>
  </rv>
  <rv s="0">
    <v>http://en.wikipedia.org/wiki/Designer_Brands</v>
    <v>Wikipedia</v>
  </rv>
  <rv s="10">
    <v>35</v>
    <v>416</v>
  </rv>
  <rv s="11">
    <v>27</v>
    <v>https://www.bing.com/th?id=AMMS_a6bdb277661cbc1affb651f521e615db&amp;qlt=95</v>
    <v>417</v>
    <v>https://www.bing.com/images/search?form=xlimg&amp;q=designer+brands</v>
    <v>Image of Designer Brands Inc.</v>
    <v/>
  </rv>
  <rv s="0">
    <v>https://www.bing.com/financeapi/forcetrigger?t=a1rcar&amp;q=XNYS%3aDBI&amp;form=skydnc</v>
    <v>Learn more on Bing</v>
  </rv>
  <rv s="12">
    <v>en-US</v>
    <v>a1rcar</v>
    <v>268435456</v>
    <v>1</v>
    <v>Powered by Refinitiv</v>
    <v>23</v>
    <v>Designer Brands Inc. (XNYS:DBI)</v>
    <v>25</v>
    <v>26</v>
    <v>Finance</v>
    <v>14</v>
    <v>19.079999999999998</v>
    <v>2.6</v>
    <v>1.9621</v>
    <v>0.39</v>
    <v>-1.9512000000000002E-2</v>
    <v>6.7708000000000004E-2</v>
    <v>-0.12</v>
    <v>USD</v>
    <v>Designer Brands, Inc., formerly DSW Inc., is a footwear retailer. The Company offers an assortment of brand name dress, casual and athletic footwear and accessories for women, men and kids. The Company operates through two segments: the DSW segment (DSW), which includes DSW stores and dsw.com, and the Affiliated Business Group (ABG) segment. As of January 28, 2017, the Company operated 501 DSW stores, dsw.com and shoe departments in 288 Stein Mart stores and Steinmart.com, 106 Gordmans stores and Gordmans.com, and one Frugal Fannie's store. DSW separates its merchandise into three primary categories: women's footwear; men's footwear, and accessories and other (which includes kids' footwear). Other primarily includes Ebuys and its investment in Town Shoes. The ABG segment partners with three other retailers to help build and optimize their in-store and online footwear businesses.</v>
    <v>15800</v>
    <v>New York Stock Exchange</v>
    <v>XNYS</v>
    <v>XNYS</v>
    <v>810 Dsw Dr, COLUMBUS, OH, 43219-1828 US</v>
    <v>6.2050000000000001</v>
    <v>418</v>
    <v>Specialty Retailers</v>
    <v>Stock</v>
    <v>44111.84027780078</v>
    <v>419</v>
    <v>5.8247999999999998</v>
    <v>454194200</v>
    <v>Designer Brands Inc.</v>
    <v>Designer Brands Inc.</v>
    <v>5.89</v>
    <v>0</v>
    <v>5.76</v>
    <v>6.15</v>
    <v>6.03</v>
    <v>72323920</v>
    <v>DBI</v>
    <v>Designer Brands Inc. (XNYS:DBI)</v>
    <v>1472169</v>
    <v>2304215</v>
    <v>1969</v>
  </rv>
  <rv s="2">
    <v>420</v>
  </rv>
  <rv s="0">
    <v>http://en.wikipedia.org/wiki/Walmart</v>
    <v>Wikipedia</v>
  </rv>
  <rv s="10">
    <v>35</v>
    <v>422</v>
  </rv>
  <rv s="11">
    <v>27</v>
    <v>https://www.bing.com/th?id=AMMS_bda71e2736b0e1c236099c12cbe43c51&amp;qlt=95</v>
    <v>423</v>
    <v>https://www.bing.com/images/search?form=xlimg&amp;q=walmart</v>
    <v>Image of WALMART INC.</v>
    <v/>
  </rv>
  <rv s="0">
    <v>https://www.bing.com/financeapi/forcetrigger?t=a25ya2&amp;q=XNYS%3aWMT&amp;form=skydnc</v>
    <v>Learn more on Bing</v>
  </rv>
  <rv s="12">
    <v>en-US</v>
    <v>a25ya2</v>
    <v>268435456</v>
    <v>1</v>
    <v>Powered by Refinitiv</v>
    <v>23</v>
    <v>WALMART INC. (XNYS:WMT)</v>
    <v>25</v>
    <v>26</v>
    <v>Finance</v>
    <v>30</v>
    <v>151.33000000000001</v>
    <v>102</v>
    <v>0.39190000000000003</v>
    <v>0.23</v>
    <v>9.2279999999999999E-4</v>
    <v>1.6350000000000002E-3</v>
    <v>0.13</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141.55000000000001</v>
    <v>424</v>
    <v>Food &amp; Drug Retailing</v>
    <v>Stock</v>
    <v>44111.856549212498</v>
    <v>425</v>
    <v>140.25</v>
    <v>401826200000</v>
    <v>WALMART INC.</v>
    <v>WALMART INC.</v>
    <v>141.19999999999999</v>
    <v>22.4163</v>
    <v>140.63999999999999</v>
    <v>140.87</v>
    <v>141</v>
    <v>2833753000</v>
    <v>WMT</v>
    <v>WALMART INC. (XNYS:WMT)</v>
    <v>5620071</v>
    <v>12132611</v>
    <v>1969</v>
  </rv>
  <rv s="2">
    <v>426</v>
  </rv>
  <rv s="0">
    <v>https://www.bing.com/financeapi/forcetrigger?t=a23ih7&amp;q=XNYS%3aSQM&amp;form=skydnc</v>
    <v>Learn more on Bing</v>
  </rv>
  <rv s="15">
    <v>en-US</v>
    <v>a23ih7</v>
    <v>268435456</v>
    <v>1</v>
    <v>Powered by Refinitiv</v>
    <v>33</v>
    <v>CHEMICAL AND MINING COMPANY OF CHILE INC. (XNYS:SQM)</v>
    <v>12</v>
    <v>34</v>
    <v>Finance</v>
    <v>30</v>
    <v>35.668900000000001</v>
    <v>15.2</v>
    <v>0.84250000000000003</v>
    <v>0.84</v>
    <v>-2.2589999999999997E-3</v>
    <v>2.4291E-2</v>
    <v>-0.08</v>
    <v>USD</v>
    <v>Sociedad Quimica y Minera de Chile S.A. (SQM), is a producer of potassium nitrate and iodine. The Company produces specialty plant nutrients, iodine derivatives, lithium and its derivatives, potassium chloride, potassium sulfate and certain industrial chemicals. Its segments include specialty plant nutrients, industrial chemicals, iodine and derivatives, lithium and derivatives, potassium, and other products and services. Specialty plant nutrients are fertilizers that enable farmers to improve yields and the quality of certain crops. Industrial chemicals have a range of applications in chemical processes, such as the manufacturing of glass and industrial nitrates. Iodine and its derivatives are used in the X-ray contrast media and biocides industries, among others. Lithium and its derivatives are used in batteries, greases and frits for production of ceramics. Potassium chloride is a commodity fertilizer that is produced and sold by the Company across the world.</v>
    <v>5837</v>
    <v>New York Stock Exchange</v>
    <v>XNYS</v>
    <v>XNYS</v>
    <v>El Trovador 4285, SANTIAGO, SANTIAGO CL</v>
    <v>36.14</v>
    <v>Chemicals</v>
    <v>Stock</v>
    <v>44111.850882719533</v>
    <v>428</v>
    <v>34.89</v>
    <v>7748652000</v>
    <v>CHEMICAL AND MINING COMPANY OF CHILE INC.</v>
    <v>CHEMICAL AND MINING COMPANY OF CHILE INC.</v>
    <v>35.15</v>
    <v>40.750399999999999</v>
    <v>34.58</v>
    <v>35.42</v>
    <v>35.340000000000003</v>
    <v>263196500</v>
    <v>SQM</v>
    <v>CHEMICAL AND MINING COMPANY OF CHILE INC. (XNYS:SQM)</v>
    <v>1832222</v>
    <v>1016526</v>
    <v>1968</v>
  </rv>
  <rv s="2">
    <v>429</v>
  </rv>
  <rv s="0">
    <v>https://www.bing.com/financeapi/forcetrigger?t=a24qnm&amp;q=XNAS%3aUAL&amp;form=skydnc</v>
    <v>Learn more on Bing</v>
  </rv>
  <rv s="15">
    <v>en-US</v>
    <v>a24qnm</v>
    <v>268435456</v>
    <v>1</v>
    <v>Powered by Refinitiv</v>
    <v>33</v>
    <v>UNITED AIRLINES HOLDINGS, INC. (XNAS:UAL)</v>
    <v>12</v>
    <v>34</v>
    <v>Finance</v>
    <v>30</v>
    <v>95.16</v>
    <v>17.8</v>
    <v>1.4779</v>
    <v>1.5</v>
    <v>5.4980000000000003E-4</v>
    <v>4.3005000000000002E-2</v>
    <v>0.02</v>
    <v>USD</v>
    <v>United Airlines Holdings Inc., formerly United Continental Holdings, Inc., is a holding company and its principal, wholly-owned subsidiary is United Airlines, Inc. (United). The Company transports people and cargo throughout North America and to destinations in Asia, Europe, the Middle East and Latin America. Through United and its regional carriers, it operates across five continents, with hubs at Newark Liberty International Airport (Newark), Chicago O'Hare International Airport (Chicago O'Hare), Denver International Airport (Denver), George Bush Intercontinental Airport (Houston Bush), Los Angeles International Airport (LAX), A.B. Won Pat International Airport (Guam), San Francisco International Airport (SFO) and Washington Dulles International Airport (Washington Dulles). It has contractual relationships with various regional carriers to provide regional aircraft service branded as United Express.</v>
    <v>91800</v>
    <v>Nasdaq Stock Market</v>
    <v>XNAS</v>
    <v>XNAS</v>
    <v>Jennifer L. Kraft - Whqld, 233 South Wacker Drive, CHICAGO, IL, 60606 US</v>
    <v>37.22</v>
    <v>Passenger Transportation Services</v>
    <v>Stock</v>
    <v>44111.856668228909</v>
    <v>431</v>
    <v>35.880000000000003</v>
    <v>10533620000</v>
    <v>UNITED AIRLINES HOLDINGS, INC.</v>
    <v>UNITED AIRLINES HOLDINGS, INC.</v>
    <v>36.520000000000003</v>
    <v>8.7719000000000005</v>
    <v>34.880000000000003</v>
    <v>36.380000000000003</v>
    <v>36.4</v>
    <v>290983900</v>
    <v>UAL</v>
    <v>UNITED AIRLINES HOLDINGS, INC. (XNAS:UAL)</v>
    <v>27501743</v>
    <v>27532619</v>
    <v>1968</v>
  </rv>
  <rv s="2">
    <v>432</v>
  </rv>
  <rv s="0">
    <v>http://en.wikipedia.org/wiki/Delta_Air_Lines</v>
    <v>Wikipedia</v>
  </rv>
  <rv s="10">
    <v>35</v>
    <v>434</v>
  </rv>
  <rv s="11">
    <v>27</v>
    <v>https://www.bing.com/th?id=AMMS_914babebce972b61c210d9459046d6f7&amp;qlt=95</v>
    <v>435</v>
    <v>https://www.bing.com/images/search?form=xlimg&amp;q=delta+air+lines</v>
    <v>Image of DELTA AIR LINES, INC.</v>
    <v/>
  </rv>
  <rv s="0">
    <v>https://www.bing.com/financeapi/forcetrigger?t=a1qqbh&amp;q=XNYS%3aDAL&amp;form=skydnc</v>
    <v>Learn more on Bing</v>
  </rv>
  <rv s="12">
    <v>en-US</v>
    <v>a1qqbh</v>
    <v>268435456</v>
    <v>1</v>
    <v>Powered by Refinitiv</v>
    <v>23</v>
    <v>DELTA AIR LINES, INC. (XNYS:DAL)</v>
    <v>25</v>
    <v>26</v>
    <v>Finance</v>
    <v>30</v>
    <v>62.48</v>
    <v>17.510000000000002</v>
    <v>1.2878000000000001</v>
    <v>1.075</v>
    <v>-2.49E-3</v>
    <v>3.4616000000000001E-2</v>
    <v>-0.08</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91224</v>
    <v>New York Stock Exchange</v>
    <v>XNYS</v>
    <v>XNYS</v>
    <v>1030 Delta Blvd, ATLANTA, GA, 30354-1989 US</v>
    <v>32.36</v>
    <v>436</v>
    <v>Passenger Transportation Services</v>
    <v>Stock</v>
    <v>44111.856840416403</v>
    <v>437</v>
    <v>31.64</v>
    <v>20411420000</v>
    <v>DELTA AIR LINES, INC.</v>
    <v>DELTA AIR LINES, INC.</v>
    <v>32.24</v>
    <v>0</v>
    <v>31.055</v>
    <v>32.130000000000003</v>
    <v>32.049999999999997</v>
    <v>637856800</v>
    <v>DAL</v>
    <v>DELTA AIR LINES, INC. (XNYS:DAL)</v>
    <v>15280441</v>
    <v>21589145</v>
    <v>1967</v>
  </rv>
  <rv s="2">
    <v>438</v>
  </rv>
  <rv s="0">
    <v>http://en.wikipedia.org/wiki/Best_Buy</v>
    <v>Wikipedia</v>
  </rv>
  <rv s="10">
    <v>35</v>
    <v>440</v>
  </rv>
  <rv s="11">
    <v>27</v>
    <v>https://www.bing.com/th?id=AMMS_834ee863884006e65a95bce7088cf297&amp;qlt=95</v>
    <v>441</v>
    <v>https://www.bing.com/images/search?form=xlimg&amp;q=best+buy</v>
    <v>Image of Best Buy Co., Inc.</v>
    <v/>
  </rv>
  <rv s="0">
    <v>https://www.bing.com/financeapi/forcetrigger?t=a1o9gh&amp;q=XNYS%3aBBY&amp;form=skydnc</v>
    <v>Learn more on Bing</v>
  </rv>
  <rv s="12">
    <v>en-US</v>
    <v>a1o9gh</v>
    <v>268435456</v>
    <v>1</v>
    <v>Powered by Refinitiv</v>
    <v>23</v>
    <v>Best Buy Co., Inc. (XNYS:BBY)</v>
    <v>25</v>
    <v>26</v>
    <v>Finance</v>
    <v>14</v>
    <v>119.48</v>
    <v>48.104999999999997</v>
    <v>1.7873000000000001</v>
    <v>2.04</v>
    <v>1.3980000000000002E-3</v>
    <v>1.8141000000000001E-2</v>
    <v>0.16</v>
    <v>USD</v>
    <v>Best Buy Co., Inc. is a provider of technology products, services and solutions. The Company offers products and services to the customers visiting its stores, engaging with Geek Squad agents, or using its Websites or mobile applications. It has operations in the United States, Canada and Mexico. The Company operates through two segments: Domestic and International. The Domestic segment consists of the operations in all states, districts and territories of the United States, under various brand names, including Best Buy, bestbuy.com, Best Buy Mobile, Best Buy Direct, Best Buy Express, Geek Squad, Magnolia Home Theater, and Pacific Kitchen and Home. The International segment consists of all operations in Canada and Mexico under the brand names, Best Buy, bestbuy.com.ca, bestbuy.com.mx, Best Buy Express, Best Buy Mobile and Geek Squad. As of December 31, 2016, the Company operated 1,200 large-format and 400 small-format stores throughout its Domestic and International segments.</v>
    <v>125000</v>
    <v>New York Stock Exchange</v>
    <v>XNYS</v>
    <v>XNYS</v>
    <v>7601 Penn Ave S, RICHFIELD, MN, 55423-8500 US</v>
    <v>115.44</v>
    <v>442</v>
    <v>Specialty Retailers</v>
    <v>Stock</v>
    <v>44111.846083228906</v>
    <v>443</v>
    <v>113.76</v>
    <v>30042650000</v>
    <v>Best Buy Co., Inc.</v>
    <v>Best Buy Co., Inc.</v>
    <v>114</v>
    <v>18.213699999999999</v>
    <v>112.45</v>
    <v>114.49</v>
    <v>114.65</v>
    <v>258832200</v>
    <v>BBY</v>
    <v>Best Buy Co., Inc. (XNYS:BBY)</v>
    <v>1461847</v>
    <v>2184560</v>
    <v>1966</v>
  </rv>
  <rv s="2">
    <v>444</v>
  </rv>
  <rv s="0">
    <v>http://en.wikipedia.org/wiki/McDonald's</v>
    <v>Wikipedia</v>
  </rv>
  <rv s="10">
    <v>35</v>
    <v>446</v>
  </rv>
  <rv s="11">
    <v>27</v>
    <v>https://www.bing.com/th?id=AMMS_7d8255243964a8970376f8dd41121106&amp;qlt=95</v>
    <v>447</v>
    <v>https://www.bing.com/images/search?form=xlimg&amp;q=mcdonald%27s</v>
    <v>Image of MCDONALD'S CORPORATION</v>
    <v/>
  </rv>
  <rv s="0">
    <v>https://www.bing.com/financeapi/forcetrigger?t=a1xdec&amp;q=XNYS%3aMCD&amp;form=skydnc</v>
    <v>Learn more on Bing</v>
  </rv>
  <rv s="12">
    <v>en-US</v>
    <v>a1xdec</v>
    <v>268435456</v>
    <v>1</v>
    <v>Powered by Refinitiv</v>
    <v>23</v>
    <v>MCDONALD'S CORPORATION (XNYS:MCD)</v>
    <v>25</v>
    <v>26</v>
    <v>Finance</v>
    <v>30</v>
    <v>228.66</v>
    <v>124.23</v>
    <v>0.61709999999999998</v>
    <v>2.36</v>
    <v>2.65E-3</v>
    <v>1.0533999999999998E-2</v>
    <v>0.6</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228.41</v>
    <v>448</v>
    <v>Hotels &amp; Entertainment Services</v>
    <v>Stock</v>
    <v>44111.855511446091</v>
    <v>449</v>
    <v>225.125</v>
    <v>168219300000</v>
    <v>MCDONALD'S CORPORATION</v>
    <v>MCDONALD'S CORPORATION</v>
    <v>225.78</v>
    <v>35.529299999999999</v>
    <v>224.04</v>
    <v>226.4</v>
    <v>227</v>
    <v>744102500</v>
    <v>MCD</v>
    <v>MCDONALD'S CORPORATION (XNYS:MCD)</v>
    <v>1959033</v>
    <v>2986288</v>
    <v>1964</v>
  </rv>
  <rv s="2">
    <v>450</v>
  </rv>
  <rv s="0">
    <v>http://fr.wikipedia.org/wiki/KeyCorp</v>
    <v>Wikipedia</v>
  </rv>
  <rv s="10">
    <v>35</v>
    <v>452</v>
  </rv>
  <rv s="11">
    <v>27</v>
    <v>https://www.bing.com/th?id=AMMS_b5b5d9b71414f59bb4ee07c23f586b30&amp;qlt=95</v>
    <v>453</v>
    <v>https://www.bing.com/images/search?form=xlimg&amp;q=keybank</v>
    <v>Image of KEYCORP</v>
    <v/>
  </rv>
  <rv s="0">
    <v>https://www.bing.com/financeapi/forcetrigger?t=a1wh27&amp;q=XNYS%3aKEY&amp;form=skydnc</v>
    <v>Learn more on Bing</v>
  </rv>
  <rv s="12">
    <v>en-US</v>
    <v>a1wh27</v>
    <v>268435456</v>
    <v>1</v>
    <v>Powered by Refinitiv</v>
    <v>23</v>
    <v>KEYCORP (XNYS:KEY)</v>
    <v>25</v>
    <v>26</v>
    <v>Finance</v>
    <v>14</v>
    <v>20.524999999999999</v>
    <v>7.45</v>
    <v>1.5751999999999999</v>
    <v>0.56000000000000005</v>
    <v>0</v>
    <v>4.4443999999999997E-2</v>
    <v>0</v>
    <v>USD</v>
    <v>KeyCorp is a bank holding company. The Company is a bank-based financial services company. The Company operates through its subsidiary, KeyBank National Association (KeyBank), which is engaged in providing banking services. Through KeyBank and other subsidiaries, it provides a range of retail and commercial banking, commercial leasing, investment management, consumer finance, and investment banking products and services to individual, corporate and institutional clients. Its segments include Key Community Bank and Key Corporate Bank. Key Community Bank serves individuals and small to mid-sized businesses by offering a range of deposit, investment, lending, credit card, and personalized wealth management products and business advisory services. Key Corporate Bank is a full-service corporate and investment bank focused on serving the needs of middle market clients in industry sectors, which include consumer, energy, healthcare, industrial, public sector, real estate and technology.</v>
    <v>16587</v>
    <v>New York Stock Exchange</v>
    <v>XNYS</v>
    <v>XNYS</v>
    <v>127 Public Sq, CLEVELAND, OH, 44114-1306 US</v>
    <v>13.33</v>
    <v>454</v>
    <v>Banking Services</v>
    <v>Stock</v>
    <v>44111.843239015623</v>
    <v>455</v>
    <v>12.79</v>
    <v>12453760000</v>
    <v>KEYCORP</v>
    <v>KEYCORP</v>
    <v>12.79</v>
    <v>11.323399999999999</v>
    <v>12.6</v>
    <v>13.16</v>
    <v>13.16</v>
    <v>976000000</v>
    <v>KEY</v>
    <v>KEYCORP (XNYS:KEY)</v>
    <v>9087280</v>
    <v>8440696</v>
    <v>1958</v>
  </rv>
  <rv s="2">
    <v>456</v>
  </rv>
  <rv s="0">
    <v>http://en.wikipedia.org/wiki/Nordstrom</v>
    <v>Wikipedia</v>
  </rv>
  <rv s="10">
    <v>35</v>
    <v>458</v>
  </rv>
  <rv s="11">
    <v>27</v>
    <v>https://www.bing.com/th?id=AMMS_c61e0a90574870d40e0b16530b610a05&amp;qlt=95</v>
    <v>459</v>
    <v>https://www.bing.com/images/search?form=xlimg&amp;q=nordstrom</v>
    <v>Image of NORDSTROM, INC.</v>
    <v/>
  </rv>
  <rv s="0">
    <v>https://www.bing.com/financeapi/forcetrigger?t=a1wdar&amp;q=XNYS%3aJWN&amp;form=skydnc</v>
    <v>Learn more on Bing</v>
  </rv>
  <rv s="12">
    <v>en-US</v>
    <v>a1wdar</v>
    <v>268435456</v>
    <v>1</v>
    <v>Powered by Refinitiv</v>
    <v>23</v>
    <v>NORDSTROM, INC. (XNYS:JWN)</v>
    <v>25</v>
    <v>26</v>
    <v>Finance</v>
    <v>30</v>
    <v>43.37</v>
    <v>11.72</v>
    <v>1.6115999999999999</v>
    <v>0.21</v>
    <v>0</v>
    <v>1.6278999999999998E-2</v>
    <v>0</v>
    <v>USD</v>
    <v>Nordstrom, Inc. is a fashion specialty retailer in the United States. The Company offers private labeled apparel, shoes, cosmetics and accessories for women, men, young adults and children. The Company serves customers through retail segment, which includes Full-Price and Off-Price businesses. The Company’s operations consist of its Nordstrom U.S. and Canada full-line stores, the United States and Canada Nordstrom Rack stores, Jeffrey boutiques, Last Chance clearance stores, Trunk Club clubhouses and Nordstrom Local. Additionally, the Company’s customers are also served online through Nordstrom.com, Nordstromrack.com, HauteLook and TrunkClub.com.</v>
    <v>68000</v>
    <v>New York Stock Exchange</v>
    <v>XNYS</v>
    <v>XNYS</v>
    <v>1617 6th Ave, SEATTLE, WA, 98101-1707 US</v>
    <v>13.31</v>
    <v>460</v>
    <v>Diversified Retail</v>
    <v>Stock</v>
    <v>44111.853301955467</v>
    <v>461</v>
    <v>12.824999999999999</v>
    <v>2093242000</v>
    <v>NORDSTROM, INC.</v>
    <v>NORDSTROM, INC.</v>
    <v>13.11</v>
    <v>0</v>
    <v>12.9</v>
    <v>13.11</v>
    <v>13.11</v>
    <v>157150300</v>
    <v>JWN</v>
    <v>NORDSTROM, INC. (XNYS:JWN)</v>
    <v>9104556</v>
    <v>9552363</v>
    <v>1946</v>
  </rv>
  <rv s="2">
    <v>462</v>
  </rv>
  <rv s="0">
    <v>http://en.wikipedia.org/wiki/Sony</v>
    <v>Wikipedia</v>
  </rv>
  <rv s="10">
    <v>35</v>
    <v>464</v>
  </rv>
  <rv s="11">
    <v>27</v>
    <v>https://www.bing.com/th?id=AMMS_7200ccaf14b70eb542b202dd96f921f8&amp;qlt=95</v>
    <v>465</v>
    <v>https://www.bing.com/images/search?form=xlimg&amp;q=sony</v>
    <v>Image of SONY CORPORATION</v>
    <v/>
  </rv>
  <rv s="0">
    <v>https://www.bing.com/financeapi/forcetrigger?t=a238cw&amp;q=XNYS%3aSNE&amp;form=skydnc</v>
    <v>Learn more on Bing</v>
  </rv>
  <rv s="12">
    <v>en-US</v>
    <v>a238cw</v>
    <v>268435456</v>
    <v>1</v>
    <v>Powered by Refinitiv</v>
    <v>23</v>
    <v>SONY CORPORATION (XNYS:SNE)</v>
    <v>25</v>
    <v>54</v>
    <v>Finance</v>
    <v>30</v>
    <v>84.144999999999996</v>
    <v>50.94</v>
    <v>0.99399999999999999</v>
    <v>-0.16</v>
    <v>5.0419999999999996E-3</v>
    <v>-2.176E-3</v>
    <v>0.37</v>
    <v>USD</v>
    <v>Sony Corporation is engaged in the development, design, production, manufacture and sale of various electronic equipment, instruments and devices for consumer, professional and industrial markets such as network services, game hardware and software, televisions, audio and video recorders and players, still and video cameras, mobile phones, and semiconductors. The Company engages in the development, production, manufacture, and distribution of recorded music and the management and licensing of the words and music of songs as well as the production and distribution of animation titles, including game applications based on animation titles. It also engages in motion pictures and television programming and television and digital networks business, and various financial services businesses. It includes Mobile Communications, Game &amp; Network Services, Music, Films, Home Entertainment &amp; Sound, Imaging Products &amp; Solutions, Semiconductors, Financial Services and All Other segments.</v>
    <v>111700</v>
    <v>New York Stock Exchange</v>
    <v>XNYS</v>
    <v>XNYS</v>
    <v>1-7-1, Konan, MINATO-KU, TOKYO-TO, 108-0075 JP</v>
    <v>73.98</v>
    <v>466</v>
    <v>Computers, Phones &amp; Household Electronics</v>
    <v>Stock</v>
    <v>44111.855379062501</v>
    <v>467</v>
    <v>73.099999999999994</v>
    <v>94486630000</v>
    <v>SONY CORPORATION</v>
    <v>SONY CORPORATION</v>
    <v>73.98</v>
    <v>15.016299999999999</v>
    <v>73.540000000000006</v>
    <v>73.38</v>
    <v>73.75</v>
    <v>1261059000</v>
    <v>SNE</v>
    <v>SONY CORPORATION (XNYS:SNE)</v>
    <v>1017316</v>
    <v>972908</v>
    <v>1946</v>
  </rv>
  <rv s="2">
    <v>468</v>
  </rv>
  <rv s="0">
    <v>http://en.wikipedia.org/wiki/Pfizer</v>
    <v>Wikipedia</v>
  </rv>
  <rv s="10">
    <v>35</v>
    <v>470</v>
  </rv>
  <rv s="11">
    <v>27</v>
    <v>https://www.bing.com/th?id=AMMS_751a4e7277822d06b1b3a01f2e88a224&amp;qlt=95</v>
    <v>471</v>
    <v>https://www.bing.com/images/search?form=xlimg&amp;q=pfizer</v>
    <v>Image of PFIZER INC.</v>
    <v/>
  </rv>
  <rv s="0">
    <v>https://www.bing.com/financeapi/forcetrigger?t=a1zqnm&amp;q=XNYS%3aPFE&amp;form=skydnc</v>
    <v>Learn more on Bing</v>
  </rv>
  <rv s="12">
    <v>en-US</v>
    <v>a1zqnm</v>
    <v>268435456</v>
    <v>1</v>
    <v>Powered by Refinitiv</v>
    <v>23</v>
    <v>PFIZER INC. (XNYS:PFE)</v>
    <v>25</v>
    <v>26</v>
    <v>Finance</v>
    <v>30</v>
    <v>40.97</v>
    <v>27.88</v>
    <v>0.64049999999999996</v>
    <v>0.31</v>
    <v>-1.9250000000000001E-3</v>
    <v>8.572999999999999E-3</v>
    <v>-7.0199999999999999E-2</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36.590000000000003</v>
    <v>472</v>
    <v>Pharmaceuticals</v>
    <v>Stock</v>
    <v>44111.856535416409</v>
    <v>473</v>
    <v>36.03</v>
    <v>204215300000</v>
    <v>PFIZER INC.</v>
    <v>PFIZER INC.</v>
    <v>36.270000000000003</v>
    <v>14.696</v>
    <v>36.159999999999997</v>
    <v>36.47</v>
    <v>36.399799999999999</v>
    <v>5556880000</v>
    <v>PFE</v>
    <v>PFIZER INC. (XNYS:PFE)</v>
    <v>20879717</v>
    <v>22729967</v>
    <v>1942</v>
  </rv>
  <rv s="2">
    <v>474</v>
  </rv>
  <rv s="0">
    <v>http://en.wikipedia.org/wiki/Boeing</v>
    <v>Wikipedia</v>
  </rv>
  <rv s="10">
    <v>35</v>
    <v>476</v>
  </rv>
  <rv s="11">
    <v>27</v>
    <v>https://www.bing.com/th?id=AMMS_c8c8e7179d9d683a1466fb7a13598c3d&amp;qlt=95</v>
    <v>477</v>
    <v>https://www.bing.com/images/search?form=xlimg&amp;q=boeing</v>
    <v>Image of THE BOEING COMPANY</v>
    <v/>
  </rv>
  <rv s="0">
    <v>https://www.bing.com/financeapi/forcetrigger?t=a1o4ec&amp;q=XNYS%3aBA&amp;form=skydnc</v>
    <v>Learn more on Bing</v>
  </rv>
  <rv s="12">
    <v>en-US</v>
    <v>a1o4ec</v>
    <v>268435456</v>
    <v>1</v>
    <v>Powered by Refinitiv</v>
    <v>23</v>
    <v>THE BOEING COMPANY (XNYS:BA)</v>
    <v>25</v>
    <v>26</v>
    <v>Finance</v>
    <v>30</v>
    <v>378.7</v>
    <v>89</v>
    <v>1.3664000000000001</v>
    <v>4.88</v>
    <v>-9.1160000000000004E-4</v>
    <v>3.0562999999999996E-2</v>
    <v>-0.15</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166.34469999999999</v>
    <v>478</v>
    <v>Aerospace &amp; Defense</v>
    <v>Stock</v>
    <v>44111.856470439059</v>
    <v>479</v>
    <v>162.38</v>
    <v>96633630000</v>
    <v>THE BOEING COMPANY</v>
    <v>THE BOEING COMPANY</v>
    <v>163.72999999999999</v>
    <v>0</v>
    <v>159.66999999999999</v>
    <v>164.55</v>
    <v>164.4</v>
    <v>564448700</v>
    <v>BA</v>
    <v>THE BOEING COMPANY (XNYS:BA)</v>
    <v>25940780</v>
    <v>23722835</v>
    <v>1934</v>
  </rv>
  <rv s="2">
    <v>480</v>
  </rv>
  <rv s="0">
    <v>http://zh.wikipedia.org/wiki/NCR公司</v>
    <v>Wikipedia</v>
  </rv>
  <rv s="10">
    <v>96</v>
    <v>482</v>
  </rv>
  <rv s="11">
    <v>27</v>
    <v>https://www.bing.com/th?id=AMMS_fc0f649708b4f254eb502b3476001d40&amp;qlt=95</v>
    <v>483</v>
    <v>https://www.bing.com/images/search?form=xlimg&amp;q=ncr+corporation</v>
    <v>Image of NCR CORPORATION</v>
    <v/>
  </rv>
  <rv s="0">
    <v>https://www.bing.com/financeapi/forcetrigger?t=a1ycu2&amp;q=XNYS%3aNCR&amp;form=skydnc</v>
    <v>Learn more on Bing</v>
  </rv>
  <rv s="12">
    <v>en-US</v>
    <v>a1ycu2</v>
    <v>268435456</v>
    <v>1</v>
    <v>Powered by Refinitiv</v>
    <v>23</v>
    <v>NCR CORPORATION (XNYS:NCR)</v>
    <v>25</v>
    <v>26</v>
    <v>Finance</v>
    <v>30</v>
    <v>35.869999999999997</v>
    <v>10.55</v>
    <v>1.5939000000000001</v>
    <v>0.49</v>
    <v>-8.6169999999999997E-4</v>
    <v>2.1566999999999999E-2</v>
    <v>-0.02</v>
    <v>USD</v>
    <v>NCR Corporation is a software and services-led enterprise provider in the financial, retail, hospitality, telecommunications and technology industries, with business in approximately 180 countries. The Company offers a range of solutions, including software, advisory and consulting services, hardware, support and managed services. Its portfolio includes digital first offerings for banking, restaurants and retailers, as well as payments, multi-vendor connected device services, automated teller machines (ATMs), point of sale (POS) terminals and self-service technologies. It also resells third party networking products and provides related service offerings in the telecommunications and technology sectors.</v>
    <v>36000</v>
    <v>New York Stock Exchange</v>
    <v>XNYS</v>
    <v>XNYS</v>
    <v>864 Spring St NW, ATLANTA, GA, 30308-1007 US</v>
    <v>23.36</v>
    <v>484</v>
    <v>Software &amp; IT Services</v>
    <v>Stock</v>
    <v>44111.84889981406</v>
    <v>485</v>
    <v>22.79</v>
    <v>2936508000</v>
    <v>NCR CORPORATION</v>
    <v>NCR CORPORATION</v>
    <v>23.06</v>
    <v>6.6428000000000003</v>
    <v>22.72</v>
    <v>23.21</v>
    <v>23.19</v>
    <v>128400000</v>
    <v>NCR</v>
    <v>NCR CORPORATION (XNYS:NCR)</v>
    <v>1750675</v>
    <v>1240545</v>
    <v>1926</v>
  </rv>
  <rv s="2">
    <v>486</v>
  </rv>
  <rv s="0">
    <v>http://en.wikipedia.org/wiki/Ford_Motor_Company</v>
    <v>Wikipedia</v>
  </rv>
  <rv s="10">
    <v>35</v>
    <v>488</v>
  </rv>
  <rv s="11">
    <v>27</v>
    <v>https://www.bing.com/th?id=AMMS_d46d235687ada807252a2f9330eac18b&amp;qlt=95</v>
    <v>489</v>
    <v>https://www.bing.com/images/search?form=xlimg&amp;q=ford+motor+company</v>
    <v>Image of FORD MOTOR COMPANY</v>
    <v/>
  </rv>
  <rv s="0">
    <v>https://www.bing.com/financeapi/forcetrigger?t=a1sjw7&amp;q=XNYS%3aF&amp;form=skydnc</v>
    <v>Learn more on Bing</v>
  </rv>
  <rv s="12">
    <v>en-US</v>
    <v>a1sjw7</v>
    <v>268435456</v>
    <v>1</v>
    <v>Powered by Refinitiv</v>
    <v>23</v>
    <v>FORD MOTOR COMPANY (XNYS:F)</v>
    <v>25</v>
    <v>26</v>
    <v>Finance</v>
    <v>30</v>
    <v>9.5749999999999993</v>
    <v>3.96</v>
    <v>1.3064</v>
    <v>0.255</v>
    <v>-2.735E-3</v>
    <v>3.6506999999999998E-2</v>
    <v>-1.9800000000000002E-2</v>
    <v>USD</v>
    <v>Ford Motor Company is a global automotive and mobility company. The Company's business includes designing, manufacturing, marketing, and servicing a full line of Ford cars, trucks, and sport utility vehicles (SUVs), as well as Lincoln luxury vehicles. The Company operates in four segments: Automotive, Financial Services, Ford Smart Mobility LLC, and Central Treasury Operations. The Automotive segment primarily includes the sale of Ford and Lincoln brand vehicles, service parts, and accessories across the world. The Financial Services segment primarily includes its vehicle-related financing and leasing activities at Ford Motor Credit Company LLC. Ford Smart Mobility LLC is a subsidiary formed to design, build, grow, and invest in emerging mobility services. The Central Treasury Operations segment is primarily engaged in decision making for investments, risk management activities, and providing financing for the Automotive segment.</v>
    <v>190000</v>
    <v>New York Stock Exchange</v>
    <v>XNYS</v>
    <v>XNYS</v>
    <v>1 American Rd, DEARBORN, MI, 48126-2701 US</v>
    <v>7.25</v>
    <v>490</v>
    <v>Automobiles &amp; Auto Parts</v>
    <v>Stock</v>
    <v>44111.855801260936</v>
    <v>491</v>
    <v>7.06</v>
    <v>27430910000</v>
    <v>FORD MOTOR COMPANY</v>
    <v>FORD MOTOR COMPANY</v>
    <v>7.11</v>
    <v>0</v>
    <v>6.9850000000000003</v>
    <v>7.24</v>
    <v>7.2202000000000002</v>
    <v>3907537000</v>
    <v>F</v>
    <v>FORD MOTOR COMPANY (XNYS:F)</v>
    <v>49668347</v>
    <v>61000657</v>
    <v>1919</v>
  </rv>
  <rv s="2">
    <v>492</v>
  </rv>
  <rv s="0">
    <v>http://en.wikipedia.org/wiki/The_Coca-Cola_Company</v>
    <v>Wikipedia</v>
  </rv>
  <rv s="10">
    <v>35</v>
    <v>494</v>
  </rv>
  <rv s="11">
    <v>27</v>
    <v>https://www.bing.com/th?id=AMMS_5c38a19703348515f2ba1542f244f1f6&amp;qlt=95</v>
    <v>495</v>
    <v>https://www.bing.com/images/search?form=xlimg&amp;q=the+coca-cola+company</v>
    <v>Image of THE COCA-COLA COMPANY</v>
    <v/>
  </rv>
  <rv s="0">
    <v>https://www.bing.com/financeapi/forcetrigger?t=a1wljc&amp;q=XNYS%3aKO&amp;form=skydnc</v>
    <v>Learn more on Bing</v>
  </rv>
  <rv s="12">
    <v>en-US</v>
    <v>a1wljc</v>
    <v>268435456</v>
    <v>1</v>
    <v>Powered by Refinitiv</v>
    <v>23</v>
    <v>THE COCA-COLA COMPANY (XNYS:KO)</v>
    <v>25</v>
    <v>26</v>
    <v>Finance</v>
    <v>30</v>
    <v>60.13</v>
    <v>36.270000000000003</v>
    <v>0.54990000000000006</v>
    <v>0.62</v>
    <v>2.018E-4</v>
    <v>1.2670999999999998E-2</v>
    <v>0.01</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49.76</v>
    <v>496</v>
    <v>Beverages</v>
    <v>Stock</v>
    <v>44111.856200404691</v>
    <v>497</v>
    <v>48.95</v>
    <v>212108800000</v>
    <v>THE COCA-COLA COMPANY</v>
    <v>THE COCA-COLA COMPANY</v>
    <v>49.23</v>
    <v>23.0169</v>
    <v>48.93</v>
    <v>49.55</v>
    <v>49.56</v>
    <v>4295439000</v>
    <v>KO</v>
    <v>THE COCA-COLA COMPANY (XNYS:KO)</v>
    <v>10110072</v>
    <v>15741451</v>
    <v>1919</v>
  </rv>
  <rv s="2">
    <v>498</v>
  </rv>
  <rv s="0">
    <v>http://en.wikipedia.org/wiki/Target_Corporation</v>
    <v>Wikipedia</v>
  </rv>
  <rv s="10">
    <v>35</v>
    <v>500</v>
  </rv>
  <rv s="11">
    <v>27</v>
    <v>https://www.bing.com/th?id=AMMS_fc7f6d8f354c93ae24462c8253f7b577&amp;qlt=95</v>
    <v>501</v>
    <v>https://www.bing.com/images/search?form=xlimg&amp;q=target</v>
    <v>Image of TARGET CORPORATION</v>
    <v/>
  </rv>
  <rv s="0">
    <v>https://www.bing.com/financeapi/forcetrigger?t=a246z2&amp;q=XNYS%3aTGT&amp;form=skydnc</v>
    <v>Learn more on Bing</v>
  </rv>
  <rv s="12">
    <v>en-US</v>
    <v>a246z2</v>
    <v>268435456</v>
    <v>1</v>
    <v>Powered by Refinitiv</v>
    <v>23</v>
    <v>TARGET CORPORATION (XNYS:TGT)</v>
    <v>25</v>
    <v>26</v>
    <v>Finance</v>
    <v>30</v>
    <v>162.31</v>
    <v>90.17</v>
    <v>0.91890000000000005</v>
    <v>2.08</v>
    <v>-2.369E-3</v>
    <v>1.3134999999999999E-2</v>
    <v>-0.38</v>
    <v>USD</v>
    <v>Target Corporation (Target) is a general merchandise retailer selling products through its stores and digital channels. Its general merchandise stores offer an edited food assortment, including perishables, dry grocery, dairy and frozen items. Its digital channels include a range of general merchandise, including a range of items found in its stores, along with an assortment, such as additional sizes and colors sold only online. Its owned brands include Archer Farms, Market Pantry, Sutton &amp; Dodge, Art Class, Merona, Threshold, Ava &amp; Viv, Pillowfort, Room Essentials, Wine Cube, Cat &amp; Jack, Simply Balanced and Wondershop. Its exclusive brands include C9 by Champion, Hand Made Modern, Mossimo, DENIZEN from Levi's, Nate Berkus for Target, Fieldcrest, Kid Made Modern, Genuine Kids from OshKosh and Liz Lange for Target. As of January 28, 2017, the Company had 1,802 stores across the United States, including 1,535 owned stores, 107 leased stores and 160 owned buildings on leased land.</v>
    <v>368000</v>
    <v>New York Stock Exchange</v>
    <v>XNYS</v>
    <v>XNYS</v>
    <v>1000 Nicollet Mall, MINNEAPOLIS, MN, 55403-2542 US</v>
    <v>161.61000000000001</v>
    <v>502</v>
    <v>Diversified Retail</v>
    <v>Stock</v>
    <v>44111.854989675783</v>
    <v>503</v>
    <v>159.66999999999999</v>
    <v>80844770000</v>
    <v>TARGET CORPORATION</v>
    <v>TARGET CORPORATION</v>
    <v>160.03</v>
    <v>22.923500000000001</v>
    <v>158.35</v>
    <v>160.43</v>
    <v>160.05000000000001</v>
    <v>500617800</v>
    <v>TGT</v>
    <v>TARGET CORPORATION (XNYS:TGT)</v>
    <v>2925978</v>
    <v>3131864</v>
    <v>1902</v>
  </rv>
  <rv s="2">
    <v>504</v>
  </rv>
  <rv s="0">
    <v>http://en.wikipedia.org/wiki/The_New_York_Times_Company</v>
    <v>Wikipedia</v>
  </rv>
  <rv s="10">
    <v>35</v>
    <v>506</v>
  </rv>
  <rv s="11">
    <v>27</v>
    <v>https://www.bing.com/th?id=AMMS_eefc3b0339b2f09d9a3759568802a433&amp;qlt=95</v>
    <v>507</v>
    <v>https://www.bing.com/images/search?form=xlimg&amp;q=the+new+york+times+company</v>
    <v>Image of THE NEW YORK TIMES COMPANY</v>
    <v/>
  </rv>
  <rv s="0">
    <v>https://www.bing.com/financeapi/forcetrigger?t=a1yzrw&amp;q=XNYS%3aNYT&amp;form=skydnc</v>
    <v>Learn more on Bing</v>
  </rv>
  <rv s="12">
    <v>en-US</v>
    <v>a1yzrw</v>
    <v>268435456</v>
    <v>1</v>
    <v>Powered by Refinitiv</v>
    <v>23</v>
    <v>THE NEW YORK TIMES COMPANY (XNYS:NYT)</v>
    <v>25</v>
    <v>26</v>
    <v>Finance</v>
    <v>14</v>
    <v>47.95</v>
    <v>26.13</v>
    <v>0.78210000000000002</v>
    <v>0.02</v>
    <v>2.8160000000000004E-3</v>
    <v>4.395E-4</v>
    <v>0.12820000000000001</v>
    <v>USD</v>
    <v>The New York Times Company is a media company focused on creating, collecting and distributing news and information. The Company's principal business consists of distributing content generated by its newsroom through its print, Web and mobile platforms. In addition, it distributes selected content on third-party platforms. The Company includes newspapers, print and digital products and investments. The Company's businesses include newspapers, such as The New York Times (The Times); Websites, including NYTimes.com; mobile applications, including The Times's news applications, as well as interest-specific applications, such as NYT Cooking, Crossword and others, and related businesses, such as The Times news services division, product review and recommendation Websites The Wirecutter and The Sweethome, digital archive distribution, NYT Live (its live events business) and other products and services under The Times brand.</v>
    <v>4500</v>
    <v>New York Stock Exchange</v>
    <v>XNYS</v>
    <v>XNYS</v>
    <v>620 8th Ave, NEW YORK, NY, 10018-1618 US</v>
    <v>46.25</v>
    <v>508</v>
    <v>Media &amp; Publishing</v>
    <v>Stock</v>
    <v>44111.84108082109</v>
    <v>509</v>
    <v>45.28</v>
    <v>7657393000</v>
    <v>THE NEW YORK TIMES COMPANY</v>
    <v>THE NEW YORK TIMES COMPANY</v>
    <v>45.68</v>
    <v>53.747300000000003</v>
    <v>45.51</v>
    <v>45.53</v>
    <v>45.658200000000001</v>
    <v>166755100</v>
    <v>NYT</v>
    <v>THE NEW YORK TIMES COMPANY (XNYS:NYT)</v>
    <v>1420355</v>
    <v>1554339</v>
    <v>1896</v>
  </rv>
  <rv s="2">
    <v>510</v>
  </rv>
  <rv s="0">
    <v>http://creativecommons.org/publicdomain/zero/1.0/deed.en</v>
    <v>CC0</v>
  </rv>
  <rv s="0">
    <v>http://es.wikipedia.org/wiki/Royal_Bank_of_Canada</v>
    <v>Wikipedia</v>
  </rv>
  <rv s="10">
    <v>512</v>
    <v>513</v>
  </rv>
  <rv s="11">
    <v>27</v>
    <v>https://www.bing.com/th?id=AMMS_9fe5b262f40019a9ef734eb5b0147211&amp;qlt=95</v>
    <v>514</v>
    <v>https://www.bing.com/images/search?form=xlimg&amp;q=rbc+online</v>
    <v>Image of ROYAL BANK OF CANADA</v>
    <v/>
  </rv>
  <rv s="0">
    <v>https://www.bing.com/financeapi/forcetrigger?t=a22dsm&amp;q=XNYS%3aRY&amp;form=skydnc</v>
    <v>Learn more on Bing</v>
  </rv>
  <rv s="12">
    <v>en-US</v>
    <v>a22dsm</v>
    <v>268435456</v>
    <v>1</v>
    <v>Powered by Refinitiv</v>
    <v>23</v>
    <v>ROYAL BANK OF CANADA (XNYS:RY)</v>
    <v>25</v>
    <v>51</v>
    <v>Finance</v>
    <v>30</v>
    <v>82.74</v>
    <v>49.55</v>
    <v>0.74539999999999995</v>
    <v>1.73</v>
    <v>-1.4540000000000001E-4</v>
    <v>2.4067999999999999E-2</v>
    <v>-1.0699999999999999E-2</v>
    <v>USD</v>
    <v>Royal Bank of Canada is a diversified financial services company. The Company provides personal and commercial banking, wealth management services, insurance, investor services and capital markets products and services on a global basis. The Company serves personal, business, public sector and institutional clients in Canada, the United States and approximately 34 other countries. The Company's business segments include Personal and Commercial Banking, Wealth Management, Insurance, Investor and Treasury Services, Capital Markets, and Corporate Support. The Company, through its segments, serves various lines of businesses, which include Personal Financial Services, Business Financial Services, Cards and Payment Solutions, Caribbean and United States Banking, Canadian Wealth Management, United States and International Wealth Management, Global Asset Management, Canadian Insurance, International Insurance, Corporate and Investment Banking, Global Markets and Other.</v>
    <v>83734</v>
    <v>New York Stock Exchange</v>
    <v>XNYS</v>
    <v>XNYS</v>
    <v>Royal Bank Plaza 200 Bay Street, PO Box 1 Stn Royal Bank, TORONTO, ON, M5J 2J5 CA</v>
    <v>73.77</v>
    <v>515</v>
    <v>Banking Services</v>
    <v>Stock</v>
    <v>44111.848871503906</v>
    <v>516</v>
    <v>72.81</v>
    <v>135885700000</v>
    <v>ROYAL BANK OF CANADA</v>
    <v>ROYAL BANK OF CANADA</v>
    <v>73.040000000000006</v>
    <v>12.384399999999999</v>
    <v>71.88</v>
    <v>73.61</v>
    <v>73.599299999999999</v>
    <v>1422589000</v>
    <v>RY</v>
    <v>ROYAL BANK OF CANADA (XNYS:RY)</v>
    <v>1868557</v>
    <v>595937</v>
    <v>1869</v>
  </rv>
  <rv s="2">
    <v>517</v>
  </rv>
  <rv s="0">
    <v>http://en.wikipedia.org/wiki/Scotiabank</v>
    <v>Wikipedia</v>
  </rv>
  <rv s="10">
    <v>35</v>
    <v>519</v>
  </rv>
  <rv s="11">
    <v>27</v>
    <v>https://www.bing.com/th?id=AMMS_c9e79f48ea640b0437967fbd7b2109ee&amp;qlt=95</v>
    <v>520</v>
    <v>https://www.bing.com/images/search?form=xlimg&amp;q=scotiabank</v>
    <v>Image of THE BANK OF NOVA SCOTIA</v>
    <v/>
  </rv>
  <rv s="0">
    <v>https://www.bing.com/financeapi/forcetrigger?t=a1opar&amp;q=XNYS%3aBNS&amp;form=skydnc</v>
    <v>Learn more on Bing</v>
  </rv>
  <rv s="12">
    <v>en-US</v>
    <v>a1opar</v>
    <v>268435456</v>
    <v>1</v>
    <v>Powered by Refinitiv</v>
    <v>23</v>
    <v>THE BANK OF NOVA SCOTIA (XNYS:BNS)</v>
    <v>25</v>
    <v>51</v>
    <v>Finance</v>
    <v>14</v>
    <v>58.22</v>
    <v>31.938199999999998</v>
    <v>0.83330000000000004</v>
    <v>0.68</v>
    <v>4.6860000000000001E-4</v>
    <v>1.619E-2</v>
    <v>0.02</v>
    <v>USD</v>
    <v>The Bank of Nova Scotia is an international bank and a financial services provider in North America, Latin America, the Caribbean and Central America, and Asia-Pacific. The Bank offers a range of advice, products and services, including personal and commercial banking, wealth management and private banking, corporate and investment banking, and capital markets. Its segments include Canadian Banking, which provides a suite of financial advice and banking solutions to retail, small business, commercial and wealth management customers in Canada; International Banking, which provides a range of financial products, solutions and advice to retail and commercial customers in select regions outside of Canada; Global Banking and Markets, which provides corporate banking, investment banking, capital markets and transaction banking solutions, and Other, which represents smaller operating segments, including Group Treasury.</v>
    <v>95369</v>
    <v>New York Stock Exchange</v>
    <v>XNYS</v>
    <v>XNYS</v>
    <v>44 King St W, TORONTO, ON, M5H 1H1 CA</v>
    <v>42.8</v>
    <v>521</v>
    <v>Banking Services</v>
    <v>Stock</v>
    <v>44111.84027780078</v>
    <v>522</v>
    <v>42.42</v>
    <v>67597090000</v>
    <v>THE BANK OF NOVA SCOTIA</v>
    <v>THE BANK OF NOVA SCOTIA</v>
    <v>42.65</v>
    <v>9.9524000000000008</v>
    <v>42</v>
    <v>42.68</v>
    <v>42.7</v>
    <v>1211417000</v>
    <v>BNS</v>
    <v>THE BANK OF NOVA SCOTIA (XNYS:BNS)</v>
    <v>1327296</v>
    <v>1432164</v>
    <v>1832</v>
  </rv>
  <rv s="2">
    <v>523</v>
  </rv>
</rvData>
</file>

<file path=xl/richData/rdrichvaluestructure.xml><?xml version="1.0" encoding="utf-8"?>
<rvStructures xmlns="http://schemas.microsoft.com/office/spreadsheetml/2017/richdata" count="2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Price (Extended hours)"/>
    <k n="Ticker symbol" t="s"/>
    <k n="UniqueName" t="s"/>
    <k n="Volume"/>
  </s>
  <s t="_error">
    <k n="errorType" t="i"/>
    <k n="field"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sourceattribution">
    <k n="License" t="r"/>
    <k n="Source" t="r"/>
  </s>
  <s t="_imageurl">
    <k n="_Provider" t="spb"/>
    <k n="Address" t="s"/>
    <k n="Attribution" t="r"/>
    <k n="More Images Address" t="s"/>
    <k n="Text" t="s"/>
    <k n="Blip Identifier"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8">
    <a count="26">
      <v t="s">%EntityServiceId</v>
      <v t="s">_Format</v>
      <v t="s">%IsRefreshable</v>
      <v t="s">%EntityCulture</v>
      <v t="s">%EntityId</v>
      <v t="s">_Icon</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v t="s">_Display</v>
    </a>
    <a count="31">
      <v t="s">%EntityServiceId</v>
      <v t="s">_Format</v>
      <v t="s">%IsRefreshable</v>
      <v t="s">%EntityCulture</v>
      <v t="s">%EntityId</v>
      <v t="s">_Icon</v>
      <v t="s">Name</v>
      <v t="s">_SubLabel</v>
      <v t="s">Price</v>
      <v t="s">Price (Extended hours)</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v t="s">_Display</v>
    </a>
    <a count="31">
      <v t="s">%EntityServiceId</v>
      <v t="s">_Format</v>
      <v t="s">%IsRefreshable</v>
      <v t="s">%EntityCulture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Instrument type</v>
      <v t="s">_Flags</v>
      <v t="s">UniqueName</v>
      <v t="s">_DisplayString</v>
      <v t="s">LearnMoreOnLink</v>
      <v t="s">%ProviderInfo</v>
      <v t="s">_Display</v>
    </a>
    <a count="42">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v t="s">_Display</v>
    </a>
    <a count="40">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v t="s">_Display</v>
    </a>
    <a count="37">
      <v t="s">%EntityServiceId</v>
      <v t="s">_Format</v>
      <v t="s">%IsRefreshable</v>
      <v t="s">%EntityCulture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3">
      <v t="s">%EntityServiceId</v>
      <v t="s">_Format</v>
      <v t="s">%IsRefreshable</v>
      <v t="s">%EntityCulture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v t="s">_Display</v>
    </a>
    <a count="46">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4">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3">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1">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v t="s">_Display</v>
    </a>
    <a count="44">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v t="s">_Display</v>
    </a>
    <a count="42">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Description</v>
      <v t="s">Employees</v>
      <v t="s">Headquarters</v>
      <v t="s">Industry</v>
      <v t="s">Instrument type</v>
      <v t="s">Year incorporated</v>
      <v t="s">_Flags</v>
      <v t="s">UniqueName</v>
      <v t="s">_DisplayString</v>
      <v t="s">LearnMoreOnLink</v>
      <v t="s">Image</v>
      <v t="s">ExchangeID</v>
      <v t="s">%ProviderInfo</v>
      <v t="s">_Display</v>
    </a>
    <a count="40">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spbArrays>
  <spbData count="55">
    <spb s="0">
      <v>0</v>
    </spb>
    <spb s="1">
      <v>0</v>
      <v>0</v>
      <v>0</v>
    </spb>
    <spb s="2">
      <v>1</v>
      <v>1</v>
    </spb>
    <spb s="3">
      <v>1</v>
      <v>1</v>
      <v>2</v>
      <v>1</v>
      <v>1</v>
      <v>1</v>
      <v>3</v>
      <v>1</v>
      <v>1</v>
      <v>1</v>
      <v>4</v>
      <v>5</v>
    </spb>
    <spb s="4">
      <v>from previous close</v>
      <v>from previous close</v>
    </spb>
    <spb s="0">
      <v>1</v>
    </spb>
    <spb s="5">
      <v>6</v>
      <v>6</v>
      <v>2</v>
      <v>6</v>
      <v>6</v>
      <v>6</v>
      <v>7</v>
      <v>3</v>
      <v>6</v>
      <v>6</v>
      <v>6</v>
      <v>8</v>
      <v>4</v>
      <v>5</v>
      <v>6</v>
    </spb>
    <spb s="6">
      <v>at close</v>
      <v>from previous close</v>
      <v>from previous close</v>
      <v>GMT</v>
      <v>Delayed 20 minutes</v>
    </spb>
    <spb s="0">
      <v>2</v>
    </spb>
    <spb s="7">
      <v>6</v>
      <v>6</v>
      <v>2</v>
      <v>6</v>
      <v>6</v>
      <v>6</v>
      <v>7</v>
      <v>3</v>
      <v>6</v>
      <v>6</v>
      <v>3</v>
      <v>6</v>
      <v>8</v>
      <v>4</v>
      <v>5</v>
    </spb>
    <spb s="8">
      <v>Delayed 20 minutes</v>
      <v>from previous close</v>
      <v>from previous close</v>
      <v>GMT</v>
    </spb>
    <spb s="0">
      <v>3</v>
    </spb>
    <spb s="9">
      <v>1</v>
      <v>1</v>
      <v>1</v>
    </spb>
    <spb s="10">
      <v>1</v>
      <v>1</v>
      <v>2</v>
      <v>1</v>
      <v>1</v>
      <v>1</v>
      <v>7</v>
      <v>7</v>
      <v>3</v>
      <v>9</v>
      <v>1</v>
      <v>1</v>
      <v>1</v>
      <v>7</v>
      <v>8</v>
      <v>4</v>
      <v>5</v>
      <v>7</v>
      <v>1</v>
      <v>1</v>
      <v>3</v>
    </spb>
    <spb s="11">
      <v>at close</v>
      <v>from previous close</v>
      <v>from previous close</v>
      <v>Source: Nasdaq</v>
      <v>GMT</v>
      <v>Delayed 15 minutes</v>
      <v>from close</v>
      <v>from close</v>
    </spb>
    <spb s="0">
      <v>4</v>
    </spb>
    <spb s="12">
      <v>10</v>
      <v>11</v>
      <v>11</v>
      <v>10</v>
      <v>2</v>
      <v>10</v>
      <v>10</v>
      <v>10</v>
      <v>7</v>
      <v>7</v>
      <v>3</v>
      <v>12</v>
      <v>10</v>
      <v>10</v>
      <v>10</v>
      <v>8</v>
      <v>4</v>
      <v>5</v>
      <v>7</v>
    </spb>
    <spb s="13">
      <v>Delayed 15 minutes</v>
      <v>from previous close</v>
      <v>from previous close</v>
      <v>Borsa Italia</v>
      <v>GMT</v>
    </spb>
    <spb s="0">
      <v>5</v>
    </spb>
    <spb s="14">
      <v>1</v>
      <v>11</v>
      <v>1</v>
      <v>2</v>
      <v>1</v>
      <v>1</v>
      <v>1</v>
      <v>7</v>
      <v>3</v>
      <v>9</v>
      <v>1</v>
      <v>1</v>
      <v>3</v>
      <v>1</v>
      <v>7</v>
      <v>8</v>
      <v>4</v>
      <v>5</v>
      <v>1</v>
      <v>1</v>
      <v>3</v>
    </spb>
    <spb s="15">
      <v>at close</v>
      <v>from previous close</v>
      <v>Source: Nasdaq Last Sale</v>
      <v>from previous close</v>
      <v>GMT</v>
      <v>Real-Time Nasdaq Last Sale</v>
      <v>from close</v>
      <v>from close</v>
    </spb>
    <spb s="0">
      <v>6</v>
    </spb>
    <spb s="16">
      <v>6</v>
      <v>11</v>
      <v>6</v>
      <v>2</v>
      <v>6</v>
      <v>6</v>
      <v>6</v>
      <v>7</v>
      <v>3</v>
      <v>13</v>
      <v>6</v>
      <v>6</v>
      <v>3</v>
      <v>6</v>
      <v>8</v>
      <v>4</v>
      <v>5</v>
    </spb>
    <spb s="0">
      <v>7</v>
    </spb>
    <spb s="17">
      <v>0</v>
      <v>0</v>
    </spb>
    <spb s="18">
      <v>24</v>
      <v>1</v>
      <v>1</v>
      <v>1</v>
    </spb>
    <spb s="19">
      <v>1</v>
      <v>11</v>
      <v>11</v>
      <v>1</v>
      <v>2</v>
      <v>1</v>
      <v>14</v>
      <v>1</v>
      <v>1</v>
      <v>7</v>
      <v>7</v>
      <v>3</v>
      <v>9</v>
      <v>1</v>
      <v>1</v>
      <v>1</v>
      <v>7</v>
      <v>8</v>
      <v>4</v>
      <v>15</v>
      <v>5</v>
      <v>7</v>
      <v>1</v>
      <v>1</v>
      <v>3</v>
    </spb>
    <spb s="20">
      <v>Powered by Refinitiv</v>
    </spb>
    <spb s="0">
      <v>8</v>
    </spb>
    <spb s="21">
      <v>1</v>
      <v>11</v>
      <v>1</v>
      <v>2</v>
      <v>1</v>
      <v>1</v>
      <v>1</v>
      <v>7</v>
      <v>7</v>
      <v>3</v>
      <v>9</v>
      <v>1</v>
      <v>1</v>
      <v>1</v>
      <v>7</v>
      <v>8</v>
      <v>4</v>
      <v>15</v>
      <v>5</v>
      <v>7</v>
      <v>1</v>
      <v>1</v>
      <v>3</v>
    </spb>
    <spb s="11">
      <v>at close</v>
      <v>from previous close</v>
      <v>from previous close</v>
      <v>Source: Nasdaq Last Sale</v>
      <v>GMT</v>
      <v>Real-Time Nasdaq Last Sale</v>
      <v>from close</v>
      <v>from close</v>
    </spb>
    <spb s="0">
      <v>9</v>
    </spb>
    <spb s="22">
      <v>1</v>
      <v>1</v>
      <v>2</v>
      <v>1</v>
      <v>1</v>
      <v>1</v>
      <v>7</v>
      <v>7</v>
      <v>3</v>
      <v>9</v>
      <v>1</v>
      <v>1</v>
      <v>1</v>
      <v>7</v>
      <v>8</v>
      <v>4</v>
      <v>15</v>
      <v>5</v>
      <v>7</v>
      <v>1</v>
      <v>1</v>
      <v>3</v>
    </spb>
    <spb s="0">
      <v>10</v>
    </spb>
    <spb s="23">
      <v>1</v>
      <v>11</v>
      <v>11</v>
      <v>1</v>
      <v>2</v>
      <v>1</v>
      <v>1</v>
      <v>1</v>
      <v>7</v>
      <v>7</v>
      <v>3</v>
      <v>9</v>
      <v>1</v>
      <v>1</v>
      <v>1</v>
      <v>7</v>
      <v>8</v>
      <v>4</v>
      <v>15</v>
      <v>5</v>
      <v>7</v>
      <v>1</v>
      <v>1</v>
      <v>3</v>
    </spb>
    <spb s="0">
      <v>11</v>
    </spb>
    <spb s="24">
      <v>6</v>
      <v>11</v>
      <v>11</v>
      <v>6</v>
      <v>2</v>
      <v>6</v>
      <v>6</v>
      <v>6</v>
      <v>7</v>
      <v>3</v>
      <v>13</v>
      <v>6</v>
      <v>6</v>
      <v>6</v>
      <v>8</v>
      <v>4</v>
      <v>15</v>
      <v>5</v>
      <v>7</v>
      <v>6</v>
    </spb>
    <spb s="0">
      <v>12</v>
    </spb>
    <spb s="25">
      <v>1</v>
      <v>1</v>
      <v>2</v>
      <v>1</v>
      <v>14</v>
      <v>1</v>
      <v>1</v>
      <v>7</v>
      <v>7</v>
      <v>3</v>
      <v>9</v>
      <v>1</v>
      <v>1</v>
      <v>1</v>
      <v>7</v>
      <v>8</v>
      <v>4</v>
      <v>15</v>
      <v>5</v>
      <v>7</v>
      <v>1</v>
      <v>1</v>
      <v>3</v>
    </spb>
    <spb s="0">
      <v>13</v>
    </spb>
    <spb s="26">
      <v>6</v>
      <v>11</v>
      <v>11</v>
      <v>6</v>
      <v>2</v>
      <v>6</v>
      <v>6</v>
      <v>6</v>
      <v>7</v>
      <v>7</v>
      <v>3</v>
      <v>13</v>
      <v>6</v>
      <v>6</v>
      <v>6</v>
      <v>8</v>
      <v>4</v>
      <v>15</v>
      <v>5</v>
      <v>7</v>
      <v>6</v>
    </spb>
    <spb s="0">
      <v>14</v>
    </spb>
    <spb s="27">
      <v>1</v>
      <v>11</v>
      <v>1</v>
      <v>2</v>
      <v>1</v>
      <v>14</v>
      <v>1</v>
      <v>1</v>
      <v>7</v>
      <v>7</v>
      <v>3</v>
      <v>9</v>
      <v>1</v>
      <v>1</v>
      <v>1</v>
      <v>7</v>
      <v>8</v>
      <v>4</v>
      <v>15</v>
      <v>5</v>
      <v>7</v>
      <v>1</v>
      <v>1</v>
      <v>3</v>
    </spb>
    <spb s="0">
      <v>15</v>
    </spb>
    <spb s="28">
      <v>1</v>
      <v>1</v>
      <v>2</v>
      <v>1</v>
      <v>14</v>
      <v>1</v>
      <v>1</v>
      <v>7</v>
      <v>7</v>
      <v>3</v>
      <v>12</v>
      <v>1</v>
      <v>1</v>
      <v>1</v>
      <v>7</v>
      <v>8</v>
      <v>4</v>
      <v>15</v>
      <v>5</v>
      <v>1</v>
      <v>1</v>
      <v>3</v>
    </spb>
    <spb s="0">
      <v>16</v>
    </spb>
    <spb s="29">
      <v>16</v>
      <v>11</v>
      <v>16</v>
      <v>2</v>
      <v>16</v>
      <v>16</v>
      <v>16</v>
      <v>7</v>
      <v>7</v>
      <v>3</v>
      <v>17</v>
      <v>16</v>
      <v>16</v>
      <v>16</v>
      <v>8</v>
      <v>4</v>
      <v>15</v>
      <v>5</v>
      <v>7</v>
    </spb>
    <spb s="8">
      <v>Delayed 15 minutes</v>
      <v>from previous close</v>
      <v>from previous close</v>
      <v>GMT</v>
    </spb>
    <spb s="27">
      <v>1</v>
      <v>11</v>
      <v>1</v>
      <v>2</v>
      <v>1</v>
      <v>14</v>
      <v>1</v>
      <v>1</v>
      <v>7</v>
      <v>7</v>
      <v>3</v>
      <v>12</v>
      <v>1</v>
      <v>1</v>
      <v>1</v>
      <v>7</v>
      <v>8</v>
      <v>4</v>
      <v>15</v>
      <v>5</v>
      <v>7</v>
      <v>1</v>
      <v>1</v>
      <v>3</v>
    </spb>
    <spb s="19">
      <v>1</v>
      <v>11</v>
      <v>11</v>
      <v>1</v>
      <v>2</v>
      <v>1</v>
      <v>14</v>
      <v>1</v>
      <v>1</v>
      <v>7</v>
      <v>7</v>
      <v>3</v>
      <v>18</v>
      <v>1</v>
      <v>1</v>
      <v>1</v>
      <v>7</v>
      <v>8</v>
      <v>4</v>
      <v>15</v>
      <v>5</v>
      <v>7</v>
      <v>1</v>
      <v>1</v>
      <v>3</v>
    </spb>
    <spb s="23">
      <v>1</v>
      <v>11</v>
      <v>11</v>
      <v>1</v>
      <v>2</v>
      <v>1</v>
      <v>1</v>
      <v>1</v>
      <v>7</v>
      <v>7</v>
      <v>3</v>
      <v>13</v>
      <v>1</v>
      <v>1</v>
      <v>1</v>
      <v>7</v>
      <v>8</v>
      <v>4</v>
      <v>15</v>
      <v>5</v>
      <v>7</v>
      <v>1</v>
      <v>1</v>
      <v>3</v>
    </spb>
    <spb s="19">
      <v>1</v>
      <v>11</v>
      <v>11</v>
      <v>1</v>
      <v>2</v>
      <v>1</v>
      <v>14</v>
      <v>1</v>
      <v>1</v>
      <v>7</v>
      <v>7</v>
      <v>3</v>
      <v>13</v>
      <v>1</v>
      <v>1</v>
      <v>1</v>
      <v>7</v>
      <v>8</v>
      <v>4</v>
      <v>15</v>
      <v>5</v>
      <v>7</v>
      <v>1</v>
      <v>1</v>
      <v>3</v>
    </spb>
    <spb s="0">
      <v>17</v>
    </spb>
    <spb s="30">
      <v>1</v>
      <v>11</v>
      <v>1</v>
      <v>2</v>
      <v>1</v>
      <v>1</v>
      <v>1</v>
      <v>7</v>
      <v>7</v>
      <v>3</v>
      <v>9</v>
      <v>1</v>
      <v>1</v>
      <v>1</v>
      <v>7</v>
      <v>8</v>
      <v>4</v>
      <v>15</v>
      <v>5</v>
      <v>7</v>
      <v>1</v>
      <v>1</v>
      <v>3</v>
    </spb>
    <spb s="19">
      <v>1</v>
      <v>11</v>
      <v>11</v>
      <v>1</v>
      <v>2</v>
      <v>1</v>
      <v>14</v>
      <v>1</v>
      <v>1</v>
      <v>7</v>
      <v>7</v>
      <v>3</v>
      <v>19</v>
      <v>1</v>
      <v>1</v>
      <v>1</v>
      <v>7</v>
      <v>8</v>
      <v>4</v>
      <v>15</v>
      <v>5</v>
      <v>7</v>
      <v>1</v>
      <v>1</v>
      <v>3</v>
    </spb>
  </spbData>
</supportingPropertyBags>
</file>

<file path=xl/richData/rdsupportingpropertybagstructure.xml><?xml version="1.0" encoding="utf-8"?>
<spbStructures xmlns="http://schemas.microsoft.com/office/spreadsheetml/2017/richdata2" count="31">
  <s>
    <k n="^Order" t="spba"/>
  </s>
  <s>
    <k n="ShowInCardView" t="b"/>
    <k n="ShowInDotNotation" t="b"/>
    <k n="ShowInAutoComplete" t="b"/>
  </s>
  <s>
    <k n="UniqueName" t="spb"/>
    <k n="%ProviderInfo" t="spb"/>
  </s>
  <s>
    <k n="Low" t="i"/>
    <k n="High" t="i"/>
    <k n="Name" t="i"/>
    <k n="Open" t="i"/>
    <k n="Price" t="i"/>
    <k n="Change" t="i"/>
    <k n="Change (%)" t="i"/>
    <k n="52 week low" t="i"/>
    <k n="52 week high" t="i"/>
    <k n="Previous close" t="i"/>
    <k n="`_DisplayString" t="i"/>
    <k n="`%EntityServiceId" t="i"/>
  </s>
  <s>
    <k n="Change" t="s"/>
    <k n="Change (%)" t="s"/>
  </s>
  <s>
    <k n="Low" t="i"/>
    <k n="High" t="i"/>
    <k n="Name" t="i"/>
    <k n="Open" t="i"/>
    <k n="Price" t="i"/>
    <k n="Change" t="i"/>
    <k n="Volume" t="i"/>
    <k n="Change (%)" t="i"/>
    <k n="52 week low" t="i"/>
    <k n="52 week high" t="i"/>
    <k n="Previous close" t="i"/>
    <k n="Last trade time" t="i"/>
    <k n="`_DisplayString" t="i"/>
    <k n="`%EntityServiceId" t="i"/>
    <k n="Price (Extended hours)" t="i"/>
  </s>
  <s>
    <k n="Price" t="s"/>
    <k n="Change" t="s"/>
    <k n="Change (%)" t="s"/>
    <k n="Last trade time" t="s"/>
    <k n="Price (Extended hours)" t="s"/>
  </s>
  <s>
    <k n="Low" t="i"/>
    <k n="High" t="i"/>
    <k n="Name" t="i"/>
    <k n="Open" t="i"/>
    <k n="Price" t="i"/>
    <k n="Change" t="i"/>
    <k n="Volume" t="i"/>
    <k n="Change (%)" t="i"/>
    <k n="52 week low" t="i"/>
    <k n="52 week high" t="i"/>
    <k n="Expense ratio" t="i"/>
    <k n="Previous close" t="i"/>
    <k n="Last trade time" t="i"/>
    <k n="`_DisplayString" t="i"/>
    <k n="`%EntityServiceId" t="i"/>
  </s>
  <s>
    <k n="Price" t="s"/>
    <k n="Change" t="s"/>
    <k n="Change (%)" t="s"/>
    <k n="Last trade time"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Last trade time" t="i"/>
    <k n="`_DisplayString" t="i"/>
    <k n="`%EntityServiceId" t="i"/>
    <k n="Shares outstanding" t="i"/>
  </s>
  <s>
    <k n="Price" t="s"/>
    <k n="Change" t="s"/>
    <k n="Change (%)" t="s"/>
    <k n="ExchangeID" t="s"/>
    <k n="Last trade time" t="s"/>
  </s>
  <s>
    <k n="Low" t="i"/>
    <k n="Beta"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Change (%)" t="i"/>
    <k n="Market cap" t="i"/>
    <k n="52 week low" t="i"/>
    <k n="52 week high" t="i"/>
    <k n="Expense ratio" t="i"/>
    <k n="Previous close" t="i"/>
    <k n="Last trade time" t="i"/>
    <k n="`_DisplayString" t="i"/>
    <k n="`%EntityServiceId" t="i"/>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name" t="s"/>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k n="Price (Extended hours)" t="i"/>
  </s>
  <s>
    <k n="Low"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k n="Price (Extended hours)" t="i"/>
  </s>
  <s>
    <k n="Low" t="i"/>
    <k n="P/E"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6">
    <x:dxf>
      <x:numFmt numFmtId="173" formatCode="_([$$-409]* #,##0.00_);_([$$-409]* \(#,##0.00\);_([$$-409]* &quot;-&quot;??_);_(@_)"/>
    </x:dxf>
    <x:dxf>
      <x:numFmt numFmtId="14" formatCode="0.00%"/>
    </x:dxf>
    <x:dxf>
      <x:numFmt numFmtId="2" formatCode="0.00"/>
    </x:dxf>
    <x:dxf>
      <x:numFmt numFmtId="172" formatCode="_-[$$-1009]* #,##0.00_-;\-[$$-1009]* #,##0.00_-;_-[$$-1009]* &quot;-&quot;??_-;_-@_-"/>
    </x:dxf>
    <x:dxf>
      <x:numFmt numFmtId="3" formatCode="#,##0"/>
    </x:dxf>
    <x:dxf>
      <x:numFmt numFmtId="27" formatCode="yyyy/mm/dd\ h:mm"/>
    </x:dxf>
    <x:dxf>
      <x:numFmt numFmtId="171" formatCode="_([$$-409]* #,##0_);_([$$-409]* \(#,##0\);_([$$-409]* &quot;-&quot;_);_(@_)"/>
    </x:dxf>
    <x:dxf>
      <x:numFmt numFmtId="170" formatCode="_([$€-2]\ * #,##0.00_);_([$€-2]\ * \(#,##0.00\);_([$€-2]\ * &quot;-&quot;??_);_(@_)"/>
    </x:dxf>
    <x:dxf>
      <x:numFmt numFmtId="4" formatCode="#,##0.00"/>
    </x:dxf>
    <x:dxf>
      <x:numFmt numFmtId="169" formatCode="_([$€-2]\ * #,##0_);_([$€-2]\ * \(#,##0\);_([$€-2]\ * &quot;-&quot;_);_(@_)"/>
    </x:dxf>
    <x:dxf>
      <x:numFmt numFmtId="168" formatCode="_-[$$-1009]* #,##0_-;\-[$$-1009]* #,##0_-;_-[$$-1009]* &quot;-&quot;_-;_-@_-"/>
    </x:dxf>
    <x:dxf>
      <x:numFmt numFmtId="1" formatCode="0"/>
    </x:dxf>
    <x:dxf>
      <x:numFmt numFmtId="167" formatCode="_-* #,##0.00\ [$₫-42A]_-;\-* #,##0.00\ [$₫-42A]_-;_-* &quot;-&quot;??\ [$₫-42A]_-;_-@_-"/>
    </x:dxf>
    <x:dxf>
      <x:numFmt numFmtId="166" formatCode="_-* #,##0\ [$₫-42A]_-;\-* #,##0\ [$₫-42A]_-;_-* &quot;-&quot;\ [$₫-42A]_-;_-@_-"/>
    </x:dxf>
    <x:dxf>
      <x:numFmt numFmtId="165" formatCode="_ [$¥-804]* #,##0_ ;_ [$¥-804]* \-#,##0_ ;_ [$¥-804]* &quot;-&quot;_ ;_ @_ "/>
    </x:dxf>
    <x:dxf>
      <x:numFmt numFmtId="164" formatCode="_-[$¥-411]* #,##0_-;\-[$¥-411]* #,##0_-;_-[$¥-411]* &quot;-&quot;_-;_-@_-"/>
    </x:dxf>
  </dxfs>
  <richProperties>
    <rPr n="IsTitleField" t="b"/>
    <rPr n="ShouldShowInCell" t="b"/>
    <rPr n="IsHeroField" t="b"/>
  </richProperties>
  <richStyles>
    <rSty dxfid="0"/>
    <rSty>
      <rpv i="0">1</rpv>
    </rSty>
    <rSty dxfid="1"/>
    <rSty>
      <rpv i="1">1</rpv>
    </rSty>
    <rSty dxfid="2"/>
    <rSty dxfid="3"/>
    <rSty dxfid="4"/>
    <rSty dxfid="5"/>
    <rSty dxfid="6"/>
    <rSty dxfid="7"/>
    <rSty dxfid="8"/>
    <rSty dxfid="9"/>
    <rSty dxfid="10"/>
    <rSty>
      <rpv i="2">1</rpv>
    </rSty>
    <rSty dxfid="11"/>
    <rSty dxfid="12"/>
    <rSty dxfid="13"/>
    <rSty dxfid="14"/>
    <rSty dxfid="15"/>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EE5885-E29A-425D-9F0D-42BDE909F756}" name="Table1" displayName="Table1" ref="A9:S112" totalsRowShown="0" headerRowDxfId="24" dataDxfId="23">
  <autoFilter ref="A9:S112" xr:uid="{DA4777C8-3935-4F46-962A-E5C529C269C7}"/>
  <sortState xmlns:xlrd2="http://schemas.microsoft.com/office/spreadsheetml/2017/richdata2" ref="A10:S112">
    <sortCondition descending="1" ref="B10:B112"/>
    <sortCondition ref="A10:A112"/>
  </sortState>
  <tableColumns count="19">
    <tableColumn id="1" xr3:uid="{ED91E0B0-C9F7-4540-B97F-E0DD3303A775}" name="Company" dataDxfId="30"/>
    <tableColumn id="16" xr3:uid="{4597C0D1-2692-483A-B1F4-11DD2415E6B7}" name="Year incorporated" dataDxfId="29">
      <calculatedColumnFormula array="1">_FV(Table1[[#This Row],[Company]],"Year incorporated",TRUE)</calculatedColumnFormula>
    </tableColumn>
    <tableColumn id="2" xr3:uid="{4ABF019F-7765-4FAA-98DD-9F7DCDEDB316}" name="Industry" dataDxfId="28">
      <calculatedColumnFormula array="1">_FV(Table1[[#This Row],[Company]],"Industry")</calculatedColumnFormula>
    </tableColumn>
    <tableColumn id="14" xr3:uid="{4B26CBB7-E81A-48D7-ACD5-C19EA8EE973D}" name="Sector" dataDxfId="27"/>
    <tableColumn id="15" xr3:uid="{0A72CD91-6CC4-428C-A3A0-332DB36B671C}" name="Category" dataDxfId="26"/>
    <tableColumn id="17" xr3:uid="{B58FDE8C-56DE-4F9F-9F41-42BE34186CEA}" name="Market cap" dataDxfId="9">
      <calculatedColumnFormula array="1">_FV(Table1[[#This Row],[Company]],"Market cap",TRUE)</calculatedColumnFormula>
    </tableColumn>
    <tableColumn id="11" xr3:uid="{979609C0-F18A-41A0-98B2-49EF3658290D}" name="52 week low" dataDxfId="8">
      <calculatedColumnFormula array="1">_FV(Table1[[#This Row],[Company]],"52 week low",TRUE)</calculatedColumnFormula>
    </tableColumn>
    <tableColumn id="10" xr3:uid="{016C0915-D014-4E9F-A15E-350C9AE13214}" name="52 week high" dataDxfId="7">
      <calculatedColumnFormula array="1">_FV(Table1[[#This Row],[Company]],"52 week high",TRUE)</calculatedColumnFormula>
    </tableColumn>
    <tableColumn id="13" xr3:uid="{D9D77114-14FF-4AC0-B243-70FB1EC6AE98}" name="Open" dataDxfId="6">
      <calculatedColumnFormula array="1">_FV(Table1[[#This Row],[Company]],"Open")</calculatedColumnFormula>
    </tableColumn>
    <tableColumn id="3" xr3:uid="{AA97519C-418A-400D-B0FF-5AD3D3578548}" name="Shares" dataDxfId="4"/>
    <tableColumn id="4" xr3:uid="{2DD88B0A-DCC7-4D51-B631-9EF3E8724C36}" name="Price" dataDxfId="5">
      <calculatedColumnFormula array="1">_FV(Table1[[#This Row],[Company]],"Price")</calculatedColumnFormula>
    </tableColumn>
    <tableColumn id="5" xr3:uid="{B16C5A8B-C021-4E37-A612-23E9DA7D2ACC}" name="Change" dataDxfId="0">
      <calculatedColumnFormula array="1">_FV(Table1[[#This Row],[Company]],"Change")</calculatedColumnFormula>
    </tableColumn>
    <tableColumn id="6" xr3:uid="{A4CAD8D1-F0BD-4DF2-902B-2A95D84AD573}" name="Change (%)" dataDxfId="12">
      <calculatedColumnFormula array="1">_FV(Table1[[#This Row],[Company]],"Change (%)",TRUE)</calculatedColumnFormula>
    </tableColumn>
    <tableColumn id="25" xr3:uid="{999E76E0-E798-49EA-B384-BA4EC30478AB}" name="Purchase Price" dataDxfId="11"/>
    <tableColumn id="26" xr3:uid="{8BBA0B04-A8C4-4669-B776-85B35271903D}" name="$ Gain" dataDxfId="10">
      <calculatedColumnFormula>(Table1[[#This Row],[Price]]-Table1[[#This Row],[Purchase Price]])*Table1[[#This Row],[Shares]]</calculatedColumnFormula>
    </tableColumn>
    <tableColumn id="27" xr3:uid="{DAD4C851-C946-42EC-B3D9-81CF196D934E}" name="% Gain" dataDxfId="3" dataCellStyle="Percent">
      <calculatedColumnFormula>Table1[[#This Row],[$ Gain]]/(Table1[[#This Row],[Purchase Price]]*Table1[[#This Row],[Shares]])</calculatedColumnFormula>
    </tableColumn>
    <tableColumn id="9" xr3:uid="{EC42B918-1AA2-4F83-88D0-7ADFA7B0A9D6}" name="Total Value" dataDxfId="1" dataCellStyle="Percent">
      <calculatedColumnFormula>Table1[[#This Row],[Shares]]*Table1[[#This Row],[Price]]</calculatedColumnFormula>
    </tableColumn>
    <tableColumn id="8" xr3:uid="{24EDFDCA-8FF2-4EFE-BA40-02DFC6AF6818}" name="P/E" dataDxfId="2">
      <calculatedColumnFormula array="1">_FV(Table1[[#This Row],[Company]],"P/E",TRUE)</calculatedColumnFormula>
    </tableColumn>
    <tableColumn id="12" xr3:uid="{3B425AFE-04AE-4A83-8BCB-CD2FC9F7D20F}" name="Beta" dataDxfId="25">
      <calculatedColumnFormula array="1">_FV(Table1[[#This Row],[Company]],"Beta")</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330DB45-1D1C-4AE3-A53D-6FD2A897F313}" name="Table7" displayName="Table7" ref="A3:H5" totalsRowShown="0" headerRowDxfId="14" dataDxfId="13">
  <autoFilter ref="A3:H5" xr:uid="{A46A1444-F93F-4A09-BF07-F7E3E252CBBA}"/>
  <tableColumns count="8">
    <tableColumn id="1" xr3:uid="{CBA51828-1644-446B-931B-A05BC0452862}" name="Index" dataDxfId="22"/>
    <tableColumn id="2" xr3:uid="{73A0DE4F-CA05-4610-96A6-38DE35DA517B}" name="Ticker symbol" dataDxfId="21">
      <calculatedColumnFormula array="1">_FV(Table7[[#This Row],[Index]],"Ticker symbol",TRUE)</calculatedColumnFormula>
    </tableColumn>
    <tableColumn id="3" xr3:uid="{231EF3C1-4DE0-4B38-9742-E75AF1DA7848}" name="52 week low" dataDxfId="20">
      <calculatedColumnFormula array="1">_FV(Table7[[#This Row],[Index]],"52 week low",TRUE)</calculatedColumnFormula>
    </tableColumn>
    <tableColumn id="4" xr3:uid="{CC5AF0F8-C7DE-4174-9C99-9FC47702F156}" name="52 week high" dataDxfId="19">
      <calculatedColumnFormula array="1">_FV(Table7[[#This Row],[Index]],"52 week high",TRUE)</calculatedColumnFormula>
    </tableColumn>
    <tableColumn id="5" xr3:uid="{E2794AC2-2B2C-463C-9636-F15A2D46152F}" name="Open" dataDxfId="18">
      <calculatedColumnFormula array="1">_FV(Table7[[#This Row],[Index]],"Open")</calculatedColumnFormula>
    </tableColumn>
    <tableColumn id="8" xr3:uid="{197FCC45-1960-483B-A03F-CB2063DC9817}" name="Previous close" dataDxfId="17">
      <calculatedColumnFormula array="1">_FV(Table7[[#This Row],[Index]],"Previous close",TRUE)</calculatedColumnFormula>
    </tableColumn>
    <tableColumn id="6" xr3:uid="{7C3A793B-A966-42CC-8ED5-8B4CADA39723}" name="Change" dataDxfId="16">
      <calculatedColumnFormula array="1">_FV(Table7[[#This Row],[Index]],"Change")</calculatedColumnFormula>
    </tableColumn>
    <tableColumn id="7" xr3:uid="{72B48621-F09A-4F96-A6F0-12A92F084935}" name="Change (%)" dataDxfId="15" dataCellStyle="Percent">
      <calculatedColumnFormula array="1">_FV(Table7[[#This Row],[Index]],"Change (%)",TRUE)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5BBE2D-3145-4478-9AA6-FBA0623495B6}" name="Table2" displayName="Table2" ref="B12:G23" totalsRowShown="0">
  <autoFilter ref="B12:G23" xr:uid="{6665F25C-DCA5-4264-B30C-9CBCB806907E}"/>
  <tableColumns count="6">
    <tableColumn id="1" xr3:uid="{8B0BBC98-D897-4F36-B61F-8A4F68082A82}" name="Sector"/>
    <tableColumn id="2" xr3:uid="{FCEEEA64-8E89-4A18-BAE3-672DC3920301}" name="Target"/>
    <tableColumn id="3" xr3:uid="{60862E8D-3EC0-4E35-988F-78FFA49AE3A5}" name="Actual"/>
    <tableColumn id="4" xr3:uid="{E117C85C-3B7D-4AE3-937B-99BC32727F02}" name="Difference" dataDxfId="32">
      <calculatedColumnFormula>Table2[[#This Row],[Target]]-Table2[[#This Row],[Actual]]</calculatedColumnFormula>
    </tableColumn>
    <tableColumn id="5" xr3:uid="{6B463731-2765-40CB-BA05-D33F67DE7CB4}" name="Threshold"/>
    <tableColumn id="6" xr3:uid="{825345BE-27F2-461A-A9AF-88980358155A}" name="Valu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2AB8D4-CEAB-44C5-AB79-6E89FAE13325}" name="Table3" displayName="Table3" ref="B26:G31" totalsRowShown="0">
  <autoFilter ref="B26:G31" xr:uid="{C5BDB62B-81D2-4FB2-8D42-ED8B4A08DEAE}"/>
  <tableColumns count="6">
    <tableColumn id="1" xr3:uid="{2E783914-4C96-4FED-B2D3-815FE1C4FB1F}" name="Categories"/>
    <tableColumn id="2" xr3:uid="{BD9521FF-F997-47B0-B832-A57E0F37482B}" name="Target"/>
    <tableColumn id="3" xr3:uid="{C327A9A5-B270-48A0-A0DF-CB5C8F576D0D}" name="Actual"/>
    <tableColumn id="4" xr3:uid="{8AA8FB91-3A98-45BF-8A69-B4E079DFFAEA}" name="Difference" dataDxfId="31">
      <calculatedColumnFormula>Table3[[#This Row],[Target]]-Table3[[#This Row],[Actual]]</calculatedColumnFormula>
    </tableColumn>
    <tableColumn id="5" xr3:uid="{1FBFEB91-2106-458C-9C2E-D64A752ADE38}" name="Threshold"/>
    <tableColumn id="6" xr3:uid="{CAE38A9E-9B5D-4BAD-A1A8-2A0945043C8D}"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9" dT="2020-10-06T14:06:58.46" personId="{4BDC9216-0EF5-4E62-B5A5-8955D91F5CC9}" id="{F5163898-AFDA-43EF-B646-F54D189DB9B9}">
    <text>A high P/E suggests that investors are expecting higher earnings growth in the future compared to companies with a lower P/E
A low P/E can indicate either that a company may currently be undervalued or that the company is doing exceptionally well relative to its past trends</text>
  </threadedComment>
  <threadedComment ref="S9" dT="2020-10-06T13:56:00.84" personId="{4BDC9216-0EF5-4E62-B5A5-8955D91F5CC9}" id="{90546CAE-194D-40E8-B682-60FC4E69DA56}">
    <text>A beta greater than 1.0 suggests that the stock is more volatile than the broader market, and a beta less than 1.0 indicates a stock with lower volatility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8188-B59D-40E6-8C56-0D203B0B9BEB}">
  <sheetPr>
    <tabColor rgb="FF002060"/>
  </sheetPr>
  <dimension ref="A1:V112"/>
  <sheetViews>
    <sheetView tabSelected="1" topLeftCell="A15" workbookViewId="0">
      <pane xSplit="1" topLeftCell="K1" activePane="topRight" state="frozen"/>
      <selection pane="topRight" activeCell="L11" sqref="L11"/>
    </sheetView>
  </sheetViews>
  <sheetFormatPr defaultRowHeight="14.5" x14ac:dyDescent="0.35"/>
  <cols>
    <col min="1" max="1" width="63" style="2" bestFit="1" customWidth="1"/>
    <col min="2" max="2" width="20.6328125" style="3" bestFit="1" customWidth="1"/>
    <col min="3" max="3" width="38.36328125" style="2" bestFit="1" customWidth="1"/>
    <col min="4" max="4" width="21" style="2" bestFit="1" customWidth="1"/>
    <col min="5" max="5" width="17.54296875" style="2" bestFit="1" customWidth="1"/>
    <col min="6" max="6" width="19.1796875" style="2" bestFit="1" customWidth="1"/>
    <col min="7" max="7" width="15.81640625" style="2" bestFit="1" customWidth="1"/>
    <col min="8" max="8" width="16.36328125" style="2" bestFit="1" customWidth="1"/>
    <col min="9" max="9" width="11.1796875" style="2" bestFit="1" customWidth="1"/>
    <col min="10" max="10" width="11" style="12" bestFit="1" customWidth="1"/>
    <col min="11" max="11" width="11.08984375" style="2" bestFit="1" customWidth="1"/>
    <col min="12" max="12" width="11.6328125" style="2" bestFit="1" customWidth="1"/>
    <col min="13" max="13" width="14.81640625" style="2" bestFit="1" customWidth="1"/>
    <col min="14" max="14" width="18.453125" style="2" bestFit="1" customWidth="1"/>
    <col min="15" max="15" width="11.1796875" style="16" bestFit="1" customWidth="1"/>
    <col min="16" max="16" width="12.26953125" style="11" bestFit="1" customWidth="1"/>
    <col min="17" max="17" width="10.1796875" style="2" bestFit="1" customWidth="1"/>
    <col min="18" max="18" width="8.6328125" style="2" bestFit="1" customWidth="1"/>
    <col min="19" max="19" width="8.81640625" style="16" bestFit="1" customWidth="1"/>
    <col min="20" max="20" width="10.08984375" style="2" bestFit="1" customWidth="1"/>
    <col min="21" max="22" width="8.7265625" style="16"/>
    <col min="23" max="23" width="12.1796875" style="2" bestFit="1" customWidth="1"/>
    <col min="24" max="16384" width="8.7265625" style="2"/>
  </cols>
  <sheetData>
    <row r="1" spans="1:22" ht="14" x14ac:dyDescent="0.3">
      <c r="O1" s="2"/>
      <c r="S1" s="2"/>
      <c r="U1" s="2"/>
      <c r="V1" s="2"/>
    </row>
    <row r="2" spans="1:22" ht="14" x14ac:dyDescent="0.3">
      <c r="O2" s="2"/>
      <c r="S2" s="2"/>
      <c r="U2" s="2"/>
      <c r="V2" s="2"/>
    </row>
    <row r="3" spans="1:22" ht="14" x14ac:dyDescent="0.3">
      <c r="A3" s="2" t="s">
        <v>38</v>
      </c>
      <c r="B3" s="3" t="s">
        <v>40</v>
      </c>
      <c r="C3" s="2" t="s">
        <v>9</v>
      </c>
      <c r="D3" s="2" t="s">
        <v>8</v>
      </c>
      <c r="E3" s="2" t="s">
        <v>19</v>
      </c>
      <c r="F3" s="2" t="s">
        <v>39</v>
      </c>
      <c r="G3" s="2" t="s">
        <v>4</v>
      </c>
      <c r="H3" s="2" t="s">
        <v>5</v>
      </c>
      <c r="O3" s="2"/>
      <c r="S3" s="2"/>
      <c r="U3" s="2"/>
      <c r="V3" s="2"/>
    </row>
    <row r="4" spans="1:22" ht="14" x14ac:dyDescent="0.3">
      <c r="A4" s="2" t="e" vm="1">
        <v>#VALUE!</v>
      </c>
      <c r="B4" s="3" t="str" cm="1">
        <f t="array" ref="B4">_FV(Table7[[#This Row],[Index]],"Ticker symbol",TRUE)</f>
        <v>COMP</v>
      </c>
      <c r="C4" s="6" cm="1">
        <f t="array" ref="C4">_FV(Table7[[#This Row],[Index]],"52 week low",TRUE)</f>
        <v>6631.42</v>
      </c>
      <c r="D4" s="6" cm="1">
        <f t="array" ref="D4">_FV(Table7[[#This Row],[Index]],"52 week high",TRUE)</f>
        <v>12074.065000000001</v>
      </c>
      <c r="E4" s="6" cm="1">
        <f t="array" ref="E4">_FV(Table7[[#This Row],[Index]],"Open")</f>
        <v>11271.678</v>
      </c>
      <c r="F4" s="6" cm="1">
        <f t="array" ref="F4">_FV(Table7[[#This Row],[Index]],"Previous close",TRUE)</f>
        <v>11154.603999999999</v>
      </c>
      <c r="G4" s="6" cm="1">
        <f t="array" ref="G4">_FV(Table7[[#This Row],[Index]],"Change")</f>
        <v>209.995</v>
      </c>
      <c r="H4" s="11" cm="1">
        <f t="array" ref="H4">_FV(Table7[[#This Row],[Index]],"Change (%)",TRUE)</f>
        <v>1.8799999999999997E-2</v>
      </c>
      <c r="O4" s="2"/>
      <c r="S4" s="2"/>
      <c r="U4" s="2"/>
      <c r="V4" s="2"/>
    </row>
    <row r="5" spans="1:22" ht="14" x14ac:dyDescent="0.3">
      <c r="A5" s="2" t="e" vm="2">
        <v>#VALUE!</v>
      </c>
      <c r="B5" s="3" t="str" cm="1">
        <f t="array" ref="B5">_FV(Table7[[#This Row],[Index]],"Ticker symbol",TRUE)</f>
        <v>DJI</v>
      </c>
      <c r="C5" s="6" cm="1">
        <f t="array" ref="C5">_FV(Table7[[#This Row],[Index]],"52 week low",TRUE)</f>
        <v>18213.650000000001</v>
      </c>
      <c r="D5" s="6" cm="1">
        <f t="array" ref="D5">_FV(Table7[[#This Row],[Index]],"52 week high",TRUE)</f>
        <v>29568.57</v>
      </c>
      <c r="E5" s="6" cm="1">
        <f t="array" ref="E5">_FV(Table7[[#This Row],[Index]],"Open")</f>
        <v>27971.360000000001</v>
      </c>
      <c r="F5" s="6" cm="1">
        <f t="array" ref="F5">_FV(Table7[[#This Row],[Index]],"Previous close",TRUE)</f>
        <v>27772.76</v>
      </c>
      <c r="G5" s="6" cm="1">
        <f t="array" ref="G5">_FV(Table7[[#This Row],[Index]],"Change")</f>
        <v>530.70000000000005</v>
      </c>
      <c r="H5" s="11" cm="1">
        <f t="array" ref="H5">_FV(Table7[[#This Row],[Index]],"Change (%)",TRUE)</f>
        <v>1.9109000000000001E-2</v>
      </c>
      <c r="O5" s="2"/>
      <c r="S5" s="2"/>
      <c r="U5" s="2"/>
      <c r="V5" s="2"/>
    </row>
    <row r="6" spans="1:22" ht="14" x14ac:dyDescent="0.3">
      <c r="C6" s="6"/>
      <c r="D6" s="6"/>
      <c r="E6" s="6"/>
      <c r="F6" s="6"/>
      <c r="G6" s="11"/>
      <c r="O6" s="2"/>
      <c r="S6" s="2"/>
      <c r="U6" s="2"/>
      <c r="V6" s="2"/>
    </row>
    <row r="7" spans="1:22" ht="14" x14ac:dyDescent="0.3">
      <c r="C7" s="6"/>
      <c r="D7" s="6"/>
      <c r="E7" s="6"/>
      <c r="F7" s="6"/>
      <c r="G7" s="11"/>
      <c r="O7" s="2"/>
      <c r="S7" s="2"/>
      <c r="U7" s="2"/>
      <c r="V7" s="2"/>
    </row>
    <row r="8" spans="1:22" ht="14.5" customHeight="1" x14ac:dyDescent="0.3">
      <c r="O8" s="2"/>
      <c r="S8" s="2"/>
      <c r="U8" s="2"/>
      <c r="V8" s="2"/>
    </row>
    <row r="9" spans="1:22" ht="14" x14ac:dyDescent="0.3">
      <c r="A9" s="3" t="s">
        <v>0</v>
      </c>
      <c r="B9" s="3" t="s">
        <v>34</v>
      </c>
      <c r="C9" s="3" t="s">
        <v>1</v>
      </c>
      <c r="D9" s="3" t="s">
        <v>18</v>
      </c>
      <c r="E9" s="3" t="s">
        <v>12</v>
      </c>
      <c r="F9" s="3" t="s">
        <v>35</v>
      </c>
      <c r="G9" s="21" t="s">
        <v>9</v>
      </c>
      <c r="H9" s="21" t="s">
        <v>8</v>
      </c>
      <c r="I9" s="21" t="s">
        <v>19</v>
      </c>
      <c r="J9" s="23" t="s">
        <v>2</v>
      </c>
      <c r="K9" s="13" t="s">
        <v>3</v>
      </c>
      <c r="L9" s="13" t="s">
        <v>4</v>
      </c>
      <c r="M9" s="13" t="s">
        <v>5</v>
      </c>
      <c r="N9" s="14" t="s">
        <v>41</v>
      </c>
      <c r="O9" s="14" t="s">
        <v>42</v>
      </c>
      <c r="P9" s="15" t="s">
        <v>43</v>
      </c>
      <c r="Q9" s="14" t="s">
        <v>44</v>
      </c>
      <c r="R9" s="3" t="s">
        <v>6</v>
      </c>
      <c r="S9" s="3" t="s">
        <v>10</v>
      </c>
      <c r="U9" s="2"/>
      <c r="V9" s="2"/>
    </row>
    <row r="10" spans="1:22" ht="14" x14ac:dyDescent="0.3">
      <c r="A10" s="2" t="e" vm="3">
        <v>#VALUE!</v>
      </c>
      <c r="B10" s="4" t="e" cm="1" vm="4">
        <f t="array" ref="B10">_FV(Table1[[#This Row],[Company]],"Year incorporated",TRUE)</f>
        <v>#VALUE!</v>
      </c>
      <c r="C10" s="2" t="e" cm="1" vm="5">
        <f t="array" ref="C10">_FV(Table1[[#This Row],[Company]],"Industry")</f>
        <v>#VALUE!</v>
      </c>
      <c r="F10" s="5" t="e" cm="1" vm="6">
        <f t="array" ref="F10">_FV(Table1[[#This Row],[Company]],"Market cap",TRUE)</f>
        <v>#VALUE!</v>
      </c>
      <c r="G10" s="22" cm="1">
        <f t="array" ref="G10">_FV(Table1[[#This Row],[Company]],"52 week low",TRUE)</f>
        <v>34.876399999999997</v>
      </c>
      <c r="H10" s="22" cm="1">
        <f t="array" ref="H10">_FV(Table1[[#This Row],[Company]],"52 week high",TRUE)</f>
        <v>74.39</v>
      </c>
      <c r="I10" s="22" cm="1">
        <f t="array" ref="I10">_FV(Table1[[#This Row],[Company]],"Open")</f>
        <v>70.5</v>
      </c>
      <c r="J10" s="24"/>
      <c r="K10" s="17" cm="1">
        <f t="array" ref="K10">_FV(Table1[[#This Row],[Company]],"Price")</f>
        <v>70.44</v>
      </c>
      <c r="L10" s="26" cm="1">
        <f t="array" ref="L10">_FV(Table1[[#This Row],[Company]],"Change")</f>
        <v>0.28000000000000003</v>
      </c>
      <c r="M10" s="18" cm="1">
        <f t="array" ref="M10">_FV(Table1[[#This Row],[Company]],"Change (%)",TRUE)</f>
        <v>3.9909999999999998E-3</v>
      </c>
      <c r="N10" s="19"/>
      <c r="O10" s="20">
        <f>(Table1[[#This Row],[Price]]-Table1[[#This Row],[Purchase Price]])*Table1[[#This Row],[Shares]]</f>
        <v>0</v>
      </c>
      <c r="P10" s="15" t="e">
        <f>Table1[[#This Row],[$ Gain]]/(Table1[[#This Row],[Purchase Price]]*Table1[[#This Row],[Shares]])</f>
        <v>#DIV/0!</v>
      </c>
      <c r="Q10" s="25">
        <f>Table1[[#This Row],[Shares]]*Table1[[#This Row],[Price]]</f>
        <v>0</v>
      </c>
      <c r="R10" s="7" t="e" cm="1" vm="7">
        <f t="array" ref="R10">_FV(Table1[[#This Row],[Company]],"P/E",TRUE)</f>
        <v>#VALUE!</v>
      </c>
      <c r="S10" s="8" t="e" cm="1" vm="8">
        <f t="array" ref="S10">_FV(Table1[[#This Row],[Company]],"Beta")</f>
        <v>#VALUE!</v>
      </c>
      <c r="U10" s="2"/>
      <c r="V10" s="2"/>
    </row>
    <row r="11" spans="1:22" ht="14" x14ac:dyDescent="0.3">
      <c r="A11" s="2" t="e" vm="9">
        <v>#VALUE!</v>
      </c>
      <c r="B11" s="4" t="e" cm="1" vm="4">
        <f t="array" ref="B11">_FV(Table1[[#This Row],[Company]],"Year incorporated",TRUE)</f>
        <v>#VALUE!</v>
      </c>
      <c r="C11" s="2" t="e" cm="1" vm="5">
        <f t="array" ref="C11">_FV(Table1[[#This Row],[Company]],"Industry")</f>
        <v>#VALUE!</v>
      </c>
      <c r="F11" s="5" t="e" cm="1" vm="6">
        <f t="array" ref="F11">_FV(Table1[[#This Row],[Company]],"Market cap",TRUE)</f>
        <v>#VALUE!</v>
      </c>
      <c r="G11" s="22" cm="1">
        <f t="array" ref="G11">_FV(Table1[[#This Row],[Company]],"52 week low",TRUE)</f>
        <v>37.450000000000003</v>
      </c>
      <c r="H11" s="22" cm="1">
        <f t="array" ref="H11">_FV(Table1[[#This Row],[Company]],"52 week high",TRUE)</f>
        <v>66.592100000000002</v>
      </c>
      <c r="I11" s="22" cm="1">
        <f t="array" ref="I11">_FV(Table1[[#This Row],[Company]],"Open")</f>
        <v>63.93</v>
      </c>
      <c r="J11" s="24"/>
      <c r="K11" s="17" cm="1">
        <f t="array" ref="K11">_FV(Table1[[#This Row],[Company]],"Price")</f>
        <v>63.43</v>
      </c>
      <c r="L11" s="26" cm="1">
        <f t="array" ref="L11">_FV(Table1[[#This Row],[Company]],"Change")</f>
        <v>-0.62</v>
      </c>
      <c r="M11" s="18" cm="1">
        <f t="array" ref="M11">_FV(Table1[[#This Row],[Company]],"Change (%)",TRUE)</f>
        <v>-9.6799999999999994E-3</v>
      </c>
      <c r="N11" s="19"/>
      <c r="O11" s="20">
        <f>(Table1[[#This Row],[Price]]-Table1[[#This Row],[Purchase Price]])*Table1[[#This Row],[Shares]]</f>
        <v>0</v>
      </c>
      <c r="P11" s="15" t="e">
        <f>Table1[[#This Row],[$ Gain]]/(Table1[[#This Row],[Purchase Price]]*Table1[[#This Row],[Shares]])</f>
        <v>#DIV/0!</v>
      </c>
      <c r="Q11" s="25">
        <f>Table1[[#This Row],[Shares]]*Table1[[#This Row],[Price]]</f>
        <v>0</v>
      </c>
      <c r="R11" s="7" t="e" cm="1" vm="7">
        <f t="array" ref="R11">_FV(Table1[[#This Row],[Company]],"P/E",TRUE)</f>
        <v>#VALUE!</v>
      </c>
      <c r="S11" s="8" t="e" cm="1" vm="8">
        <f t="array" ref="S11">_FV(Table1[[#This Row],[Company]],"Beta")</f>
        <v>#VALUE!</v>
      </c>
      <c r="U11" s="2"/>
      <c r="V11" s="2"/>
    </row>
    <row r="12" spans="1:22" ht="14" x14ac:dyDescent="0.3">
      <c r="A12" s="2" t="e" vm="10">
        <v>#VALUE!</v>
      </c>
      <c r="B12" s="4" t="e" cm="1" vm="4">
        <f t="array" ref="B12">_FV(Table1[[#This Row],[Company]],"Year incorporated",TRUE)</f>
        <v>#VALUE!</v>
      </c>
      <c r="C12" s="2" t="e" cm="1" vm="5">
        <f t="array" ref="C12">_FV(Table1[[#This Row],[Company]],"Industry")</f>
        <v>#VALUE!</v>
      </c>
      <c r="F12" s="5" t="e" cm="1" vm="6">
        <f t="array" ref="F12">_FV(Table1[[#This Row],[Company]],"Market cap",TRUE)</f>
        <v>#VALUE!</v>
      </c>
      <c r="G12" s="22" cm="1">
        <f t="array" ref="G12">_FV(Table1[[#This Row],[Company]],"52 week low",TRUE)</f>
        <v>4.3899999999999997</v>
      </c>
      <c r="H12" s="22" cm="1">
        <f t="array" ref="H12">_FV(Table1[[#This Row],[Company]],"52 week high",TRUE)</f>
        <v>12.01</v>
      </c>
      <c r="I12" s="22" cm="1">
        <f t="array" ref="I12">_FV(Table1[[#This Row],[Company]],"Open")</f>
        <v>5.85</v>
      </c>
      <c r="J12" s="24"/>
      <c r="K12" s="17" cm="1">
        <f t="array" ref="K12">_FV(Table1[[#This Row],[Company]],"Price")</f>
        <v>6.04</v>
      </c>
      <c r="L12" s="26" cm="1">
        <f t="array" ref="L12">_FV(Table1[[#This Row],[Company]],"Change")</f>
        <v>0.26</v>
      </c>
      <c r="M12" s="18" cm="1">
        <f t="array" ref="M12">_FV(Table1[[#This Row],[Company]],"Change (%)",TRUE)</f>
        <v>4.4983000000000002E-2</v>
      </c>
      <c r="N12" s="19"/>
      <c r="O12" s="20">
        <f>(Table1[[#This Row],[Price]]-Table1[[#This Row],[Purchase Price]])*Table1[[#This Row],[Shares]]</f>
        <v>0</v>
      </c>
      <c r="P12" s="15" t="e">
        <f>Table1[[#This Row],[$ Gain]]/(Table1[[#This Row],[Purchase Price]]*Table1[[#This Row],[Shares]])</f>
        <v>#DIV/0!</v>
      </c>
      <c r="Q12" s="25">
        <f>Table1[[#This Row],[Shares]]*Table1[[#This Row],[Price]]</f>
        <v>0</v>
      </c>
      <c r="R12" s="7" t="e" cm="1" vm="7">
        <f t="array" ref="R12">_FV(Table1[[#This Row],[Company]],"P/E",TRUE)</f>
        <v>#VALUE!</v>
      </c>
      <c r="S12" s="8" t="e" cm="1" vm="8">
        <f t="array" ref="S12">_FV(Table1[[#This Row],[Company]],"Beta")</f>
        <v>#VALUE!</v>
      </c>
      <c r="U12" s="2"/>
      <c r="V12" s="2"/>
    </row>
    <row r="13" spans="1:22" ht="14" x14ac:dyDescent="0.3">
      <c r="A13" s="2" t="e" vm="11">
        <v>#VALUE!</v>
      </c>
      <c r="B13" s="4" t="e" cm="1" vm="4">
        <f t="array" ref="B13">_FV(Table1[[#This Row],[Company]],"Year incorporated",TRUE)</f>
        <v>#VALUE!</v>
      </c>
      <c r="C13" s="2" t="str" cm="1">
        <f t="array" ref="C13">_FV(Table1[[#This Row],[Company]],"Industry")</f>
        <v>Renewable Energy</v>
      </c>
      <c r="F13" s="5" cm="1">
        <f t="array" ref="F13">_FV(Table1[[#This Row],[Company]],"Market cap",TRUE)</f>
        <v>513830400</v>
      </c>
      <c r="G13" s="22" cm="1">
        <f t="array" ref="G13">_FV(Table1[[#This Row],[Company]],"52 week low",TRUE)</f>
        <v>11.780099999999999</v>
      </c>
      <c r="H13" s="22" cm="1">
        <f t="array" ref="H13">_FV(Table1[[#This Row],[Company]],"52 week high",TRUE)</f>
        <v>37.619999999999997</v>
      </c>
      <c r="I13" s="22" cm="1">
        <f t="array" ref="I13">_FV(Table1[[#This Row],[Company]],"Open")</f>
        <v>17.46</v>
      </c>
      <c r="J13" s="24"/>
      <c r="K13" s="17" cm="1">
        <f t="array" ref="K13">_FV(Table1[[#This Row],[Company]],"Price")</f>
        <v>18.78</v>
      </c>
      <c r="L13" s="26" cm="1">
        <f t="array" ref="L13">_FV(Table1[[#This Row],[Company]],"Change")</f>
        <v>1.74</v>
      </c>
      <c r="M13" s="18" cm="1">
        <f t="array" ref="M13">_FV(Table1[[#This Row],[Company]],"Change (%)",TRUE)</f>
        <v>0.102113</v>
      </c>
      <c r="N13" s="19"/>
      <c r="O13" s="20">
        <f>(Table1[[#This Row],[Price]]-Table1[[#This Row],[Purchase Price]])*Table1[[#This Row],[Shares]]</f>
        <v>0</v>
      </c>
      <c r="P13" s="15" t="e">
        <f>Table1[[#This Row],[$ Gain]]/(Table1[[#This Row],[Purchase Price]]*Table1[[#This Row],[Shares]])</f>
        <v>#DIV/0!</v>
      </c>
      <c r="Q13" s="25">
        <f>Table1[[#This Row],[Shares]]*Table1[[#This Row],[Price]]</f>
        <v>0</v>
      </c>
      <c r="R13" s="7" t="e" cm="1" vm="7">
        <f t="array" ref="R13">_FV(Table1[[#This Row],[Company]],"P/E",TRUE)</f>
        <v>#VALUE!</v>
      </c>
      <c r="S13" s="8" t="e" cm="1" vm="8">
        <f t="array" ref="S13">_FV(Table1[[#This Row],[Company]],"Beta")</f>
        <v>#VALUE!</v>
      </c>
      <c r="U13" s="2"/>
      <c r="V13" s="2"/>
    </row>
    <row r="14" spans="1:22" ht="14" x14ac:dyDescent="0.3">
      <c r="A14" s="2" t="e" vm="12">
        <v>#VALUE!</v>
      </c>
      <c r="B14" s="4" t="e" cm="1" vm="4">
        <f t="array" ref="B14">_FV(Table1[[#This Row],[Company]],"Year incorporated",TRUE)</f>
        <v>#VALUE!</v>
      </c>
      <c r="C14" s="2" t="str" cm="1">
        <f t="array" ref="C14">_FV(Table1[[#This Row],[Company]],"Industry")</f>
        <v>Telecommunications Services</v>
      </c>
      <c r="F14" s="5" cm="1">
        <f t="array" ref="F14">_FV(Table1[[#This Row],[Company]],"Market cap",TRUE)</f>
        <v>402449100</v>
      </c>
      <c r="G14" s="22" cm="1">
        <f t="array" ref="G14">_FV(Table1[[#This Row],[Company]],"52 week low",TRUE)</f>
        <v>1.073</v>
      </c>
      <c r="H14" s="22" cm="1">
        <f t="array" ref="H14">_FV(Table1[[#This Row],[Company]],"52 week high",TRUE)</f>
        <v>2.54</v>
      </c>
      <c r="I14" s="22" cm="1">
        <f t="array" ref="I14">_FV(Table1[[#This Row],[Company]],"Open")</f>
        <v>2.46</v>
      </c>
      <c r="J14" s="24"/>
      <c r="K14" s="17" cm="1">
        <f t="array" ref="K14">_FV(Table1[[#This Row],[Company]],"Price")</f>
        <v>2.46</v>
      </c>
      <c r="L14" s="26" cm="1">
        <f t="array" ref="L14">_FV(Table1[[#This Row],[Company]],"Change")</f>
        <v>-0.02</v>
      </c>
      <c r="M14" s="18" cm="1">
        <f t="array" ref="M14">_FV(Table1[[#This Row],[Company]],"Change (%)",TRUE)</f>
        <v>-8.1000000000000013E-3</v>
      </c>
      <c r="N14" s="19"/>
      <c r="O14" s="20">
        <f>(Table1[[#This Row],[Price]]-Table1[[#This Row],[Purchase Price]])*Table1[[#This Row],[Shares]]</f>
        <v>0</v>
      </c>
      <c r="P14" s="15" t="e">
        <f>Table1[[#This Row],[$ Gain]]/(Table1[[#This Row],[Purchase Price]]*Table1[[#This Row],[Shares]])</f>
        <v>#DIV/0!</v>
      </c>
      <c r="Q14" s="25">
        <f>Table1[[#This Row],[Shares]]*Table1[[#This Row],[Price]]</f>
        <v>0</v>
      </c>
      <c r="R14" s="7" cm="1">
        <f t="array" ref="R14">_FV(Table1[[#This Row],[Company]],"P/E",TRUE)</f>
        <v>41.402299999999997</v>
      </c>
      <c r="S14" s="8" cm="1">
        <f t="array" ref="S14">_FV(Table1[[#This Row],[Company]],"Beta")</f>
        <v>0.9829</v>
      </c>
      <c r="U14" s="2"/>
      <c r="V14" s="2"/>
    </row>
    <row r="15" spans="1:22" ht="14" x14ac:dyDescent="0.3">
      <c r="A15" s="2" t="e" vm="13">
        <v>#VALUE!</v>
      </c>
      <c r="B15" s="4" t="e" cm="1" vm="4">
        <f t="array" ref="B15">_FV(Table1[[#This Row],[Company]],"Year incorporated",TRUE)</f>
        <v>#VALUE!</v>
      </c>
      <c r="C15" s="2" t="e" cm="1" vm="5">
        <f t="array" ref="C15">_FV(Table1[[#This Row],[Company]],"Industry")</f>
        <v>#VALUE!</v>
      </c>
      <c r="F15" s="5" cm="1">
        <f t="array" ref="F15">_FV(Table1[[#This Row],[Company]],"Market cap",TRUE)</f>
        <v>34141729891.349998</v>
      </c>
      <c r="G15" s="22" cm="1">
        <f t="array" ref="G15">_FV(Table1[[#This Row],[Company]],"52 week low",TRUE)</f>
        <v>68.099999999999994</v>
      </c>
      <c r="H15" s="22" cm="1">
        <f t="array" ref="H15">_FV(Table1[[#This Row],[Company]],"52 week high",TRUE)</f>
        <v>127.72</v>
      </c>
      <c r="I15" s="22" cm="1">
        <f t="array" ref="I15">_FV(Table1[[#This Row],[Company]],"Open")</f>
        <v>116.84</v>
      </c>
      <c r="J15" s="24"/>
      <c r="K15" s="17" cm="1">
        <f t="array" ref="K15">_FV(Table1[[#This Row],[Company]],"Price")</f>
        <v>117.76</v>
      </c>
      <c r="L15" s="26" cm="1">
        <f t="array" ref="L15">_FV(Table1[[#This Row],[Company]],"Change")</f>
        <v>2.13</v>
      </c>
      <c r="M15" s="18" cm="1">
        <f t="array" ref="M15">_FV(Table1[[#This Row],[Company]],"Change (%)",TRUE)</f>
        <v>1.8421E-2</v>
      </c>
      <c r="N15" s="19"/>
      <c r="O15" s="20">
        <f>(Table1[[#This Row],[Price]]-Table1[[#This Row],[Purchase Price]])*Table1[[#This Row],[Shares]]</f>
        <v>0</v>
      </c>
      <c r="P15" s="15" t="e">
        <f>Table1[[#This Row],[$ Gain]]/(Table1[[#This Row],[Purchase Price]]*Table1[[#This Row],[Shares]])</f>
        <v>#DIV/0!</v>
      </c>
      <c r="Q15" s="25">
        <f>Table1[[#This Row],[Shares]]*Table1[[#This Row],[Price]]</f>
        <v>0</v>
      </c>
      <c r="R15" s="7" t="e" cm="1" vm="7">
        <f t="array" ref="R15">_FV(Table1[[#This Row],[Company]],"P/E",TRUE)</f>
        <v>#VALUE!</v>
      </c>
      <c r="S15" s="8" cm="1">
        <f t="array" ref="S15">_FV(Table1[[#This Row],[Company]],"Beta")</f>
        <v>0.99629999999999996</v>
      </c>
      <c r="U15" s="2"/>
      <c r="V15" s="2"/>
    </row>
    <row r="16" spans="1:22" ht="14" x14ac:dyDescent="0.3">
      <c r="A16" s="2" t="e" vm="14">
        <v>#VALUE!</v>
      </c>
      <c r="B16" s="4" t="e" cm="1" vm="4">
        <f t="array" ref="B16">_FV(Table1[[#This Row],[Company]],"Year incorporated",TRUE)</f>
        <v>#VALUE!</v>
      </c>
      <c r="C16" s="2" t="e" cm="1" vm="5">
        <f t="array" ref="C16">_FV(Table1[[#This Row],[Company]],"Industry")</f>
        <v>#VALUE!</v>
      </c>
      <c r="F16" s="5" cm="1">
        <f t="array" ref="F16">_FV(Table1[[#This Row],[Company]],"Market cap",TRUE)</f>
        <v>161347958298.63</v>
      </c>
      <c r="G16" s="22" cm="1">
        <f t="array" ref="G16">_FV(Table1[[#This Row],[Company]],"52 week low",TRUE)</f>
        <v>200.55</v>
      </c>
      <c r="H16" s="22" cm="1">
        <f t="array" ref="H16">_FV(Table1[[#This Row],[Company]],"52 week high",TRUE)</f>
        <v>329.67</v>
      </c>
      <c r="I16" s="22" cm="1">
        <f t="array" ref="I16">_FV(Table1[[#This Row],[Company]],"Open")</f>
        <v>310.64</v>
      </c>
      <c r="J16" s="24"/>
      <c r="K16" s="17" cm="1">
        <f t="array" ref="K16">_FV(Table1[[#This Row],[Company]],"Price")</f>
        <v>312.98</v>
      </c>
      <c r="L16" s="26" cm="1">
        <f t="array" ref="L16">_FV(Table1[[#This Row],[Company]],"Change")</f>
        <v>5.34</v>
      </c>
      <c r="M16" s="18" cm="1">
        <f t="array" ref="M16">_FV(Table1[[#This Row],[Company]],"Change (%)",TRUE)</f>
        <v>1.7357999999999998E-2</v>
      </c>
      <c r="N16" s="19"/>
      <c r="O16" s="20">
        <f>(Table1[[#This Row],[Price]]-Table1[[#This Row],[Purchase Price]])*Table1[[#This Row],[Shares]]</f>
        <v>0</v>
      </c>
      <c r="P16" s="15" t="e">
        <f>Table1[[#This Row],[$ Gain]]/(Table1[[#This Row],[Purchase Price]]*Table1[[#This Row],[Shares]])</f>
        <v>#DIV/0!</v>
      </c>
      <c r="Q16" s="25">
        <f>Table1[[#This Row],[Shares]]*Table1[[#This Row],[Price]]</f>
        <v>0</v>
      </c>
      <c r="R16" s="7" t="e" cm="1" vm="7">
        <f t="array" ref="R16">_FV(Table1[[#This Row],[Company]],"P/E",TRUE)</f>
        <v>#VALUE!</v>
      </c>
      <c r="S16" s="8" cm="1">
        <f t="array" ref="S16">_FV(Table1[[#This Row],[Company]],"Beta")</f>
        <v>1.0004</v>
      </c>
      <c r="U16" s="2"/>
      <c r="V16" s="2"/>
    </row>
    <row r="17" spans="1:22" ht="14" x14ac:dyDescent="0.3">
      <c r="A17" s="2" t="e" vm="15">
        <v>#VALUE!</v>
      </c>
      <c r="B17" s="4" t="e" cm="1" vm="4">
        <f t="array" ref="B17">_FV(Table1[[#This Row],[Company]],"Year incorporated",TRUE)</f>
        <v>#VALUE!</v>
      </c>
      <c r="C17" s="2" t="e" cm="1" vm="5">
        <f t="array" ref="C17">_FV(Table1[[#This Row],[Company]],"Industry")</f>
        <v>#VALUE!</v>
      </c>
      <c r="F17" s="5" cm="1">
        <f t="array" ref="F17">_FV(Table1[[#This Row],[Company]],"Market cap",TRUE)</f>
        <v>3262010841.1900001</v>
      </c>
      <c r="G17" s="22" cm="1">
        <f t="array" ref="G17">_FV(Table1[[#This Row],[Company]],"52 week low",TRUE)</f>
        <v>56.5</v>
      </c>
      <c r="H17" s="22" cm="1">
        <f t="array" ref="H17">_FV(Table1[[#This Row],[Company]],"52 week high",TRUE)</f>
        <v>83.24</v>
      </c>
      <c r="I17" s="22" cm="1">
        <f t="array" ref="I17">_FV(Table1[[#This Row],[Company]],"Open")</f>
        <v>79.87</v>
      </c>
      <c r="J17" s="24"/>
      <c r="K17" s="17" cm="1">
        <f t="array" ref="K17">_FV(Table1[[#This Row],[Company]],"Price")</f>
        <v>80.5</v>
      </c>
      <c r="L17" s="26" cm="1">
        <f t="array" ref="L17">_FV(Table1[[#This Row],[Company]],"Change")</f>
        <v>1.22</v>
      </c>
      <c r="M17" s="18" cm="1">
        <f t="array" ref="M17">_FV(Table1[[#This Row],[Company]],"Change (%)",TRUE)</f>
        <v>1.5387999999999999E-2</v>
      </c>
      <c r="N17" s="19"/>
      <c r="O17" s="20">
        <f>(Table1[[#This Row],[Price]]-Table1[[#This Row],[Purchase Price]])*Table1[[#This Row],[Shares]]</f>
        <v>0</v>
      </c>
      <c r="P17" s="15" t="e">
        <f>Table1[[#This Row],[$ Gain]]/(Table1[[#This Row],[Purchase Price]]*Table1[[#This Row],[Shares]])</f>
        <v>#DIV/0!</v>
      </c>
      <c r="Q17" s="25">
        <f>Table1[[#This Row],[Shares]]*Table1[[#This Row],[Price]]</f>
        <v>0</v>
      </c>
      <c r="R17" s="7" t="e" cm="1" vm="7">
        <f t="array" ref="R17">_FV(Table1[[#This Row],[Company]],"P/E",TRUE)</f>
        <v>#VALUE!</v>
      </c>
      <c r="S17" s="8" cm="1">
        <f t="array" ref="S17">_FV(Table1[[#This Row],[Company]],"Beta")</f>
        <v>1.0278</v>
      </c>
      <c r="U17" s="2"/>
      <c r="V17" s="2"/>
    </row>
    <row r="18" spans="1:22" ht="14" x14ac:dyDescent="0.3">
      <c r="A18" s="2" t="e" vm="16">
        <v>#VALUE!</v>
      </c>
      <c r="B18" s="4" cm="1">
        <f t="array" ref="B18">_FV(Table1[[#This Row],[Company]],"Year incorporated",TRUE)</f>
        <v>2019</v>
      </c>
      <c r="C18" s="2" t="str" cm="1">
        <f t="array" ref="C18">_FV(Table1[[#This Row],[Company]],"Industry")</f>
        <v>Oil &amp; Gas</v>
      </c>
      <c r="F18" s="5" cm="1">
        <f t="array" ref="F18">_FV(Table1[[#This Row],[Company]],"Market cap",TRUE)</f>
        <v>310556200</v>
      </c>
      <c r="G18" s="22" cm="1">
        <f t="array" ref="G18">_FV(Table1[[#This Row],[Company]],"52 week low",TRUE)</f>
        <v>5.51</v>
      </c>
      <c r="H18" s="22" cm="1">
        <f t="array" ref="H18">_FV(Table1[[#This Row],[Company]],"52 week high",TRUE)</f>
        <v>23.26</v>
      </c>
      <c r="I18" s="22" cm="1">
        <f t="array" ref="I18">_FV(Table1[[#This Row],[Company]],"Open")</f>
        <v>21.59</v>
      </c>
      <c r="J18" s="24"/>
      <c r="K18" s="17" cm="1">
        <f t="array" ref="K18">_FV(Table1[[#This Row],[Company]],"Price")</f>
        <v>23.1</v>
      </c>
      <c r="L18" s="26" cm="1">
        <f t="array" ref="L18">_FV(Table1[[#This Row],[Company]],"Change")</f>
        <v>1.87</v>
      </c>
      <c r="M18" s="18" cm="1">
        <f t="array" ref="M18">_FV(Table1[[#This Row],[Company]],"Change (%)",TRUE)</f>
        <v>8.8082999999999995E-2</v>
      </c>
      <c r="N18" s="19"/>
      <c r="O18" s="20">
        <f>(Table1[[#This Row],[Price]]-Table1[[#This Row],[Purchase Price]])*Table1[[#This Row],[Shares]]</f>
        <v>0</v>
      </c>
      <c r="P18" s="15" t="e">
        <f>Table1[[#This Row],[$ Gain]]/(Table1[[#This Row],[Purchase Price]]*Table1[[#This Row],[Shares]])</f>
        <v>#DIV/0!</v>
      </c>
      <c r="Q18" s="25">
        <f>Table1[[#This Row],[Shares]]*Table1[[#This Row],[Price]]</f>
        <v>0</v>
      </c>
      <c r="R18" s="7" cm="1">
        <f t="array" ref="R18">_FV(Table1[[#This Row],[Company]],"P/E",TRUE)</f>
        <v>6.1729000000000003</v>
      </c>
      <c r="S18" s="8" cm="1">
        <f t="array" ref="S18">_FV(Table1[[#This Row],[Company]],"Beta")</f>
        <v>2.0225</v>
      </c>
      <c r="U18" s="2"/>
      <c r="V18" s="2"/>
    </row>
    <row r="19" spans="1:22" ht="14" x14ac:dyDescent="0.3">
      <c r="A19" s="2" t="e" vm="17">
        <v>#VALUE!</v>
      </c>
      <c r="B19" s="4" cm="1">
        <f t="array" ref="B19">_FV(Table1[[#This Row],[Company]],"Year incorporated",TRUE)</f>
        <v>2018</v>
      </c>
      <c r="C19" s="2" t="str" cm="1">
        <f t="array" ref="C19">_FV(Table1[[#This Row],[Company]],"Industry")</f>
        <v>Chemicals</v>
      </c>
      <c r="D19" s="2" t="s">
        <v>28</v>
      </c>
      <c r="E19" s="2" t="s">
        <v>14</v>
      </c>
      <c r="F19" s="5" cm="1">
        <f t="array" ref="F19">_FV(Table1[[#This Row],[Company]],"Market cap",TRUE)</f>
        <v>1651181000</v>
      </c>
      <c r="G19" s="22" cm="1">
        <f t="array" ref="G19">_FV(Table1[[#This Row],[Company]],"52 week low",TRUE)</f>
        <v>3.95</v>
      </c>
      <c r="H19" s="22" cm="1">
        <f t="array" ref="H19">_FV(Table1[[#This Row],[Company]],"52 week high",TRUE)</f>
        <v>12.29</v>
      </c>
      <c r="I19" s="22" cm="1">
        <f t="array" ref="I19">_FV(Table1[[#This Row],[Company]],"Open")</f>
        <v>11.72</v>
      </c>
      <c r="J19" s="24">
        <v>10</v>
      </c>
      <c r="K19" s="17" cm="1">
        <f t="array" ref="K19">_FV(Table1[[#This Row],[Company]],"Price")</f>
        <v>11.97</v>
      </c>
      <c r="L19" s="26" cm="1">
        <f t="array" ref="L19">_FV(Table1[[#This Row],[Company]],"Change")</f>
        <v>0.55000000000000004</v>
      </c>
      <c r="M19" s="18" cm="1">
        <f t="array" ref="M19">_FV(Table1[[#This Row],[Company]],"Change (%)",TRUE)</f>
        <v>4.8160999999999995E-2</v>
      </c>
      <c r="N19" s="19">
        <v>11.51</v>
      </c>
      <c r="O19" s="20">
        <f>(Table1[[#This Row],[Price]]-Table1[[#This Row],[Purchase Price]])*Table1[[#This Row],[Shares]]</f>
        <v>4.6000000000000085</v>
      </c>
      <c r="P19" s="15">
        <f>Table1[[#This Row],[$ Gain]]/(Table1[[#This Row],[Purchase Price]]*Table1[[#This Row],[Shares]])</f>
        <v>3.9965247610773316E-2</v>
      </c>
      <c r="Q19" s="25">
        <f>Table1[[#This Row],[Shares]]*Table1[[#This Row],[Price]]</f>
        <v>119.7</v>
      </c>
      <c r="R19" s="7" cm="1">
        <f t="array" ref="R19">_FV(Table1[[#This Row],[Company]],"P/E",TRUE)</f>
        <v>106.59950000000001</v>
      </c>
      <c r="S19" s="8" t="s">
        <v>11</v>
      </c>
      <c r="U19" s="2"/>
      <c r="V19" s="2"/>
    </row>
    <row r="20" spans="1:22" ht="14" x14ac:dyDescent="0.3">
      <c r="A20" s="2" t="e" vm="18">
        <v>#VALUE!</v>
      </c>
      <c r="B20" s="4" cm="1">
        <f t="array" ref="B20">_FV(Table1[[#This Row],[Company]],"Year incorporated",TRUE)</f>
        <v>2018</v>
      </c>
      <c r="C20" s="2" t="str" cm="1">
        <f t="array" ref="C20">_FV(Table1[[#This Row],[Company]],"Industry")</f>
        <v>Media &amp; Publishing</v>
      </c>
      <c r="E20" s="2" t="s">
        <v>14</v>
      </c>
      <c r="F20" s="5" cm="1">
        <f t="array" ref="F20">_FV(Table1[[#This Row],[Company]],"Market cap",TRUE)</f>
        <v>222937400000</v>
      </c>
      <c r="G20" s="22" cm="1">
        <f t="array" ref="G20">_FV(Table1[[#This Row],[Company]],"52 week low",TRUE)</f>
        <v>79.069999999999993</v>
      </c>
      <c r="H20" s="22" cm="1">
        <f t="array" ref="H20">_FV(Table1[[#This Row],[Company]],"52 week high",TRUE)</f>
        <v>153.41</v>
      </c>
      <c r="I20" s="22" cm="1">
        <f t="array" ref="I20">_FV(Table1[[#This Row],[Company]],"Open")</f>
        <v>121.98</v>
      </c>
      <c r="J20" s="24"/>
      <c r="K20" s="17" cm="1">
        <f t="array" ref="K20">_FV(Table1[[#This Row],[Company]],"Price")</f>
        <v>122.89</v>
      </c>
      <c r="L20" s="26" cm="1">
        <f t="array" ref="L20">_FV(Table1[[#This Row],[Company]],"Change")</f>
        <v>2.04</v>
      </c>
      <c r="M20" s="18" cm="1">
        <f t="array" ref="M20">_FV(Table1[[#This Row],[Company]],"Change (%)",TRUE)</f>
        <v>1.6879999999999999E-2</v>
      </c>
      <c r="N20" s="19"/>
      <c r="O20" s="20">
        <f>(Table1[[#This Row],[Price]]-Table1[[#This Row],[Purchase Price]])*Table1[[#This Row],[Shares]]</f>
        <v>0</v>
      </c>
      <c r="P20" s="15" t="e">
        <f>Table1[[#This Row],[$ Gain]]/(Table1[[#This Row],[Purchase Price]]*Table1[[#This Row],[Shares]])</f>
        <v>#DIV/0!</v>
      </c>
      <c r="Q20" s="25">
        <f>Table1[[#This Row],[Shares]]*Table1[[#This Row],[Price]]</f>
        <v>0</v>
      </c>
      <c r="R20" s="7" cm="1">
        <f t="array" ref="R20">_FV(Table1[[#This Row],[Company]],"P/E",TRUE)</f>
        <v>0</v>
      </c>
      <c r="S20" s="8" cm="1">
        <f t="array" ref="S20">_FV(Table1[[#This Row],[Company]],"Beta")</f>
        <v>1.0813999999999999</v>
      </c>
      <c r="U20" s="2"/>
      <c r="V20" s="2"/>
    </row>
    <row r="21" spans="1:22" ht="14" x14ac:dyDescent="0.3">
      <c r="A21" s="2" t="e" vm="19">
        <v>#VALUE!</v>
      </c>
      <c r="B21" s="4" cm="1">
        <f t="array" ref="B21">_FV(Table1[[#This Row],[Company]],"Year incorporated",TRUE)</f>
        <v>2017</v>
      </c>
      <c r="C21" s="2" t="str" cm="1">
        <f t="array" ref="C21">_FV(Table1[[#This Row],[Company]],"Industry")</f>
        <v>Chemicals</v>
      </c>
      <c r="F21" s="5" cm="1">
        <f t="array" ref="F21">_FV(Table1[[#This Row],[Company]],"Market cap",TRUE)</f>
        <v>30910320000</v>
      </c>
      <c r="G21" s="22" cm="1">
        <f t="array" ref="G21">_FV(Table1[[#This Row],[Company]],"52 week low",TRUE)</f>
        <v>23.847899999999999</v>
      </c>
      <c r="H21" s="22" cm="1">
        <f t="array" ref="H21">_FV(Table1[[#This Row],[Company]],"52 week high",TRUE)</f>
        <v>51.07</v>
      </c>
      <c r="I21" s="22" cm="1">
        <f t="array" ref="I21">_FV(Table1[[#This Row],[Company]],"Open")</f>
        <v>40.67</v>
      </c>
      <c r="J21" s="24"/>
      <c r="K21" s="17" cm="1">
        <f t="array" ref="K21">_FV(Table1[[#This Row],[Company]],"Price")</f>
        <v>40.4</v>
      </c>
      <c r="L21" s="26" cm="1">
        <f t="array" ref="L21">_FV(Table1[[#This Row],[Company]],"Change")</f>
        <v>0.3</v>
      </c>
      <c r="M21" s="18" cm="1">
        <f t="array" ref="M21">_FV(Table1[[#This Row],[Company]],"Change (%)",TRUE)</f>
        <v>7.4809999999999998E-3</v>
      </c>
      <c r="N21" s="19"/>
      <c r="O21" s="20">
        <f>(Table1[[#This Row],[Price]]-Table1[[#This Row],[Purchase Price]])*Table1[[#This Row],[Shares]]</f>
        <v>0</v>
      </c>
      <c r="P21" s="15" t="e">
        <f>Table1[[#This Row],[$ Gain]]/(Table1[[#This Row],[Purchase Price]]*Table1[[#This Row],[Shares]])</f>
        <v>#DIV/0!</v>
      </c>
      <c r="Q21" s="25">
        <f>Table1[[#This Row],[Shares]]*Table1[[#This Row],[Price]]</f>
        <v>0</v>
      </c>
      <c r="R21" s="7" cm="1">
        <f t="array" ref="R21">_FV(Table1[[#This Row],[Company]],"P/E",TRUE)</f>
        <v>27.7545</v>
      </c>
      <c r="S21" s="8" t="e" cm="1" vm="8">
        <f t="array" ref="S21">_FV(Table1[[#This Row],[Company]],"Beta")</f>
        <v>#VALUE!</v>
      </c>
      <c r="U21" s="2"/>
      <c r="V21" s="2"/>
    </row>
    <row r="22" spans="1:22" ht="14" x14ac:dyDescent="0.3">
      <c r="A22" s="2" t="e" vm="20">
        <v>#VALUE!</v>
      </c>
      <c r="B22" s="4" cm="1">
        <f t="array" ref="B22">_FV(Table1[[#This Row],[Company]],"Year incorporated",TRUE)</f>
        <v>2016</v>
      </c>
      <c r="C22" s="2" t="str" cm="1">
        <f t="array" ref="C22">_FV(Table1[[#This Row],[Company]],"Industry")</f>
        <v>Biotechnology &amp; Medical Research</v>
      </c>
      <c r="F22" s="5" cm="1">
        <f t="array" ref="F22">_FV(Table1[[#This Row],[Company]],"Market cap",TRUE)</f>
        <v>28390520000</v>
      </c>
      <c r="G22" s="22" cm="1">
        <f t="array" ref="G22">_FV(Table1[[#This Row],[Company]],"52 week low",TRUE)</f>
        <v>13.53</v>
      </c>
      <c r="H22" s="22" cm="1">
        <f t="array" ref="H22">_FV(Table1[[#This Row],[Company]],"52 week high",TRUE)</f>
        <v>95.21</v>
      </c>
      <c r="I22" s="22" cm="1">
        <f t="array" ref="I22">_FV(Table1[[#This Row],[Company]],"Open")</f>
        <v>71.23</v>
      </c>
      <c r="J22" s="24"/>
      <c r="K22" s="17" cm="1">
        <f t="array" ref="K22">_FV(Table1[[#This Row],[Company]],"Price")</f>
        <v>72.37</v>
      </c>
      <c r="L22" s="26" cm="1">
        <f t="array" ref="L22">_FV(Table1[[#This Row],[Company]],"Change")</f>
        <v>1.33</v>
      </c>
      <c r="M22" s="18" cm="1">
        <f t="array" ref="M22">_FV(Table1[[#This Row],[Company]],"Change (%)",TRUE)</f>
        <v>1.8722000000000003E-2</v>
      </c>
      <c r="N22" s="19"/>
      <c r="O22" s="20">
        <f>(Table1[[#This Row],[Price]]-Table1[[#This Row],[Purchase Price]])*Table1[[#This Row],[Shares]]</f>
        <v>0</v>
      </c>
      <c r="P22" s="15" t="e">
        <f>Table1[[#This Row],[$ Gain]]/(Table1[[#This Row],[Purchase Price]]*Table1[[#This Row],[Shares]])</f>
        <v>#DIV/0!</v>
      </c>
      <c r="Q22" s="25">
        <f>Table1[[#This Row],[Shares]]*Table1[[#This Row],[Price]]</f>
        <v>0</v>
      </c>
      <c r="R22" s="7" t="e" cm="1" vm="7">
        <f t="array" ref="R22">_FV(Table1[[#This Row],[Company]],"P/E",TRUE)</f>
        <v>#VALUE!</v>
      </c>
      <c r="S22" s="8" t="e" cm="1" vm="8">
        <f t="array" ref="S22">_FV(Table1[[#This Row],[Company]],"Beta")</f>
        <v>#VALUE!</v>
      </c>
      <c r="U22" s="2"/>
      <c r="V22" s="2"/>
    </row>
    <row r="23" spans="1:22" ht="14" x14ac:dyDescent="0.3">
      <c r="A23" s="2" t="e" vm="21">
        <v>#VALUE!</v>
      </c>
      <c r="B23" s="4" cm="1">
        <f t="array" ref="B23">_FV(Table1[[#This Row],[Company]],"Year incorporated",TRUE)</f>
        <v>2015</v>
      </c>
      <c r="C23" s="2" t="str" cm="1">
        <f t="array" ref="C23">_FV(Table1[[#This Row],[Company]],"Industry")</f>
        <v>Software &amp; IT Services</v>
      </c>
      <c r="D23" s="2" t="s">
        <v>27</v>
      </c>
      <c r="E23" s="2" t="s">
        <v>14</v>
      </c>
      <c r="F23" s="5" cm="1">
        <f t="array" ref="F23">_FV(Table1[[#This Row],[Company]],"Market cap",TRUE)</f>
        <v>1009631000000</v>
      </c>
      <c r="G23" s="22" cm="1">
        <f t="array" ref="G23">_FV(Table1[[#This Row],[Company]],"52 week low",TRUE)</f>
        <v>1008.87</v>
      </c>
      <c r="H23" s="22" cm="1">
        <f t="array" ref="H23">_FV(Table1[[#This Row],[Company]],"52 week high",TRUE)</f>
        <v>1726.1022</v>
      </c>
      <c r="I23" s="22" cm="1">
        <f t="array" ref="I23">_FV(Table1[[#This Row],[Company]],"Open")</f>
        <v>1459.31</v>
      </c>
      <c r="J23" s="24"/>
      <c r="K23" s="17" cm="1">
        <f t="array" ref="K23">_FV(Table1[[#This Row],[Company]],"Price")</f>
        <v>1459.14</v>
      </c>
      <c r="L23" s="26" cm="1">
        <f t="array" ref="L23">_FV(Table1[[#This Row],[Company]],"Change")</f>
        <v>8.1199999999999992</v>
      </c>
      <c r="M23" s="18" cm="1">
        <f t="array" ref="M23">_FV(Table1[[#This Row],[Company]],"Change (%)",TRUE)</f>
        <v>5.5960000000000003E-3</v>
      </c>
      <c r="N23" s="19"/>
      <c r="O23" s="20">
        <f>(Table1[[#This Row],[Price]]-Table1[[#This Row],[Purchase Price]])*Table1[[#This Row],[Shares]]</f>
        <v>0</v>
      </c>
      <c r="P23" s="15" t="e">
        <f>Table1[[#This Row],[$ Gain]]/(Table1[[#This Row],[Purchase Price]]*Table1[[#This Row],[Shares]])</f>
        <v>#DIV/0!</v>
      </c>
      <c r="Q23" s="25">
        <f>Table1[[#This Row],[Shares]]*Table1[[#This Row],[Price]]</f>
        <v>0</v>
      </c>
      <c r="R23" s="7" cm="1">
        <f t="array" ref="R23">_FV(Table1[[#This Row],[Company]],"P/E",TRUE)</f>
        <v>31.922799999999999</v>
      </c>
      <c r="S23" s="8" cm="1">
        <f t="array" ref="S23">_FV(Table1[[#This Row],[Company]],"Beta")</f>
        <v>1.0659000000000001</v>
      </c>
      <c r="U23" s="2"/>
      <c r="V23" s="2"/>
    </row>
    <row r="24" spans="1:22" ht="14" x14ac:dyDescent="0.3">
      <c r="A24" s="2" t="e" vm="22">
        <v>#VALUE!</v>
      </c>
      <c r="B24" s="4" cm="1">
        <f t="array" ref="B24">_FV(Table1[[#This Row],[Company]],"Year incorporated",TRUE)</f>
        <v>2015</v>
      </c>
      <c r="C24" s="2" t="str" cm="1">
        <f t="array" ref="C24">_FV(Table1[[#This Row],[Company]],"Industry")</f>
        <v>Investment Banking &amp; Investment Services</v>
      </c>
      <c r="F24" s="5" cm="1">
        <f t="array" ref="F24">_FV(Table1[[#This Row],[Company]],"Market cap",TRUE)</f>
        <v>799656100</v>
      </c>
      <c r="G24" s="22" cm="1">
        <f t="array" ref="G24">_FV(Table1[[#This Row],[Company]],"52 week low",TRUE)</f>
        <v>24.1876</v>
      </c>
      <c r="H24" s="22" cm="1">
        <f t="array" ref="H24">_FV(Table1[[#This Row],[Company]],"52 week high",TRUE)</f>
        <v>65.076899999999995</v>
      </c>
      <c r="I24" s="22" cm="1">
        <f t="array" ref="I24">_FV(Table1[[#This Row],[Company]],"Open")</f>
        <v>33.1</v>
      </c>
      <c r="J24" s="24"/>
      <c r="K24" s="17" cm="1">
        <f t="array" ref="K24">_FV(Table1[[#This Row],[Company]],"Price")</f>
        <v>33.51</v>
      </c>
      <c r="L24" s="26" cm="1">
        <f t="array" ref="L24">_FV(Table1[[#This Row],[Company]],"Change")</f>
        <v>0.44</v>
      </c>
      <c r="M24" s="18" cm="1">
        <f t="array" ref="M24">_FV(Table1[[#This Row],[Company]],"Change (%)",TRUE)</f>
        <v>1.3305000000000001E-2</v>
      </c>
      <c r="N24" s="19"/>
      <c r="O24" s="20">
        <f>(Table1[[#This Row],[Price]]-Table1[[#This Row],[Purchase Price]])*Table1[[#This Row],[Shares]]</f>
        <v>0</v>
      </c>
      <c r="P24" s="15" t="e">
        <f>Table1[[#This Row],[$ Gain]]/(Table1[[#This Row],[Purchase Price]]*Table1[[#This Row],[Shares]])</f>
        <v>#DIV/0!</v>
      </c>
      <c r="Q24" s="25">
        <f>Table1[[#This Row],[Shares]]*Table1[[#This Row],[Price]]</f>
        <v>0</v>
      </c>
      <c r="R24" s="7" cm="1">
        <f t="array" ref="R24">_FV(Table1[[#This Row],[Company]],"P/E",TRUE)</f>
        <v>0</v>
      </c>
      <c r="S24" s="8" cm="1">
        <f t="array" ref="S24">_FV(Table1[[#This Row],[Company]],"Beta")</f>
        <v>1.2586999999999999</v>
      </c>
      <c r="U24" s="2"/>
      <c r="V24" s="2"/>
    </row>
    <row r="25" spans="1:22" ht="14" x14ac:dyDescent="0.3">
      <c r="A25" s="2" t="e" vm="23">
        <v>#VALUE!</v>
      </c>
      <c r="B25" s="4" cm="1">
        <f t="array" ref="B25">_FV(Table1[[#This Row],[Company]],"Year incorporated",TRUE)</f>
        <v>2015</v>
      </c>
      <c r="C25" s="2" t="str" cm="1">
        <f t="array" ref="C25">_FV(Table1[[#This Row],[Company]],"Industry")</f>
        <v>Software &amp; IT Services</v>
      </c>
      <c r="F25" s="5" cm="1">
        <f t="array" ref="F25">_FV(Table1[[#This Row],[Company]],"Market cap",TRUE)</f>
        <v>231098300000</v>
      </c>
      <c r="G25" s="22" cm="1">
        <f t="array" ref="G25">_FV(Table1[[#This Row],[Company]],"52 week low",TRUE)</f>
        <v>82.07</v>
      </c>
      <c r="H25" s="22" cm="1">
        <f t="array" ref="H25">_FV(Table1[[#This Row],[Company]],"52 week high",TRUE)</f>
        <v>212.45</v>
      </c>
      <c r="I25" s="22" cm="1">
        <f t="array" ref="I25">_FV(Table1[[#This Row],[Company]],"Open")</f>
        <v>194</v>
      </c>
      <c r="J25" s="24"/>
      <c r="K25" s="17" cm="1">
        <f t="array" ref="K25">_FV(Table1[[#This Row],[Company]],"Price")</f>
        <v>194.61</v>
      </c>
      <c r="L25" s="26" cm="1">
        <f t="array" ref="L25">_FV(Table1[[#This Row],[Company]],"Change")</f>
        <v>2.95</v>
      </c>
      <c r="M25" s="18" cm="1">
        <f t="array" ref="M25">_FV(Table1[[#This Row],[Company]],"Change (%)",TRUE)</f>
        <v>1.5391999999999999E-2</v>
      </c>
      <c r="N25" s="19"/>
      <c r="O25" s="20">
        <f>(Table1[[#This Row],[Price]]-Table1[[#This Row],[Purchase Price]])*Table1[[#This Row],[Shares]]</f>
        <v>0</v>
      </c>
      <c r="P25" s="15" t="e">
        <f>Table1[[#This Row],[$ Gain]]/(Table1[[#This Row],[Purchase Price]]*Table1[[#This Row],[Shares]])</f>
        <v>#DIV/0!</v>
      </c>
      <c r="Q25" s="25">
        <f>Table1[[#This Row],[Shares]]*Table1[[#This Row],[Price]]</f>
        <v>0</v>
      </c>
      <c r="R25" s="7" cm="1">
        <f t="array" ref="R25">_FV(Table1[[#This Row],[Company]],"P/E",TRUE)</f>
        <v>87.966700000000003</v>
      </c>
      <c r="S25" s="8" cm="1">
        <f t="array" ref="S25">_FV(Table1[[#This Row],[Company]],"Beta")</f>
        <v>1.0853999999999999</v>
      </c>
      <c r="U25" s="2"/>
      <c r="V25" s="2"/>
    </row>
    <row r="26" spans="1:22" ht="14" x14ac:dyDescent="0.3">
      <c r="A26" s="2" t="e" vm="24">
        <v>#VALUE!</v>
      </c>
      <c r="B26" s="4" cm="1">
        <f t="array" ref="B26">_FV(Table1[[#This Row],[Company]],"Year incorporated",TRUE)</f>
        <v>2013</v>
      </c>
      <c r="C26" s="2" t="str" cm="1">
        <f t="array" ref="C26">_FV(Table1[[#This Row],[Company]],"Industry")</f>
        <v>Electrical Utilities &amp; IPPs</v>
      </c>
      <c r="F26" s="5" cm="1">
        <f t="array" ref="F26">_FV(Table1[[#This Row],[Company]],"Market cap",TRUE)</f>
        <v>4599098000</v>
      </c>
      <c r="G26" s="22" cm="1">
        <f t="array" ref="G26">_FV(Table1[[#This Row],[Company]],"52 week low",TRUE)</f>
        <v>10.82</v>
      </c>
      <c r="H26" s="22" cm="1">
        <f t="array" ref="H26">_FV(Table1[[#This Row],[Company]],"52 week high",TRUE)</f>
        <v>18.25</v>
      </c>
      <c r="I26" s="22" cm="1">
        <f t="array" ref="I26">_FV(Table1[[#This Row],[Company]],"Open")</f>
        <v>17.64</v>
      </c>
      <c r="J26" s="24">
        <v>1</v>
      </c>
      <c r="K26" s="17" cm="1">
        <f t="array" ref="K26">_FV(Table1[[#This Row],[Company]],"Price")</f>
        <v>17.57</v>
      </c>
      <c r="L26" s="26" cm="1">
        <f t="array" ref="L26">_FV(Table1[[#This Row],[Company]],"Change")</f>
        <v>0.11</v>
      </c>
      <c r="M26" s="18" cm="1">
        <f t="array" ref="M26">_FV(Table1[[#This Row],[Company]],"Change (%)",TRUE)</f>
        <v>6.3E-3</v>
      </c>
      <c r="N26" s="19">
        <v>17.64</v>
      </c>
      <c r="O26" s="20">
        <f>(Table1[[#This Row],[Price]]-Table1[[#This Row],[Purchase Price]])*Table1[[#This Row],[Shares]]</f>
        <v>-7.0000000000000284E-2</v>
      </c>
      <c r="P26" s="15">
        <f>Table1[[#This Row],[$ Gain]]/(Table1[[#This Row],[Purchase Price]]*Table1[[#This Row],[Shares]])</f>
        <v>-3.9682539682539845E-3</v>
      </c>
      <c r="Q26" s="25">
        <f>Table1[[#This Row],[Shares]]*Table1[[#This Row],[Price]]</f>
        <v>17.57</v>
      </c>
      <c r="R26" s="7" cm="1">
        <f t="array" ref="R26">_FV(Table1[[#This Row],[Company]],"P/E",TRUE)</f>
        <v>44.04</v>
      </c>
      <c r="S26" s="8" cm="1">
        <f t="array" ref="S26">_FV(Table1[[#This Row],[Company]],"Beta")</f>
        <v>0.69579999999999997</v>
      </c>
      <c r="U26" s="2"/>
      <c r="V26" s="2"/>
    </row>
    <row r="27" spans="1:22" ht="14" x14ac:dyDescent="0.3">
      <c r="A27" s="2" t="e" vm="25">
        <v>#VALUE!</v>
      </c>
      <c r="B27" s="4" cm="1">
        <f t="array" ref="B27">_FV(Table1[[#This Row],[Company]],"Year incorporated",TRUE)</f>
        <v>2012</v>
      </c>
      <c r="C27" s="2" t="str" cm="1">
        <f t="array" ref="C27">_FV(Table1[[#This Row],[Company]],"Industry")</f>
        <v>Software &amp; IT Services</v>
      </c>
      <c r="F27" s="5" cm="1">
        <f t="array" ref="F27">_FV(Table1[[#This Row],[Company]],"Market cap",TRUE)</f>
        <v>41832450000</v>
      </c>
      <c r="G27" s="22" cm="1">
        <f t="array" ref="G27">_FV(Table1[[#This Row],[Company]],"52 week low",TRUE)</f>
        <v>61.68</v>
      </c>
      <c r="H27" s="22" cm="1">
        <f t="array" ref="H27">_FV(Table1[[#This Row],[Company]],"52 week high",TRUE)</f>
        <v>290.23</v>
      </c>
      <c r="I27" s="22" cm="1">
        <f t="array" ref="I27">_FV(Table1[[#This Row],[Company]],"Open")</f>
        <v>224.52</v>
      </c>
      <c r="J27" s="24"/>
      <c r="K27" s="17" cm="1">
        <f t="array" ref="K27">_FV(Table1[[#This Row],[Company]],"Price")</f>
        <v>224.05</v>
      </c>
      <c r="L27" s="26" cm="1">
        <f t="array" ref="L27">_FV(Table1[[#This Row],[Company]],"Change")</f>
        <v>2.85</v>
      </c>
      <c r="M27" s="18" cm="1">
        <f t="array" ref="M27">_FV(Table1[[#This Row],[Company]],"Change (%)",TRUE)</f>
        <v>1.2884E-2</v>
      </c>
      <c r="N27" s="19"/>
      <c r="O27" s="20">
        <f>(Table1[[#This Row],[Price]]-Table1[[#This Row],[Purchase Price]])*Table1[[#This Row],[Shares]]</f>
        <v>0</v>
      </c>
      <c r="P27" s="15" t="e">
        <f>Table1[[#This Row],[$ Gain]]/(Table1[[#This Row],[Purchase Price]]*Table1[[#This Row],[Shares]])</f>
        <v>#DIV/0!</v>
      </c>
      <c r="Q27" s="25">
        <f>Table1[[#This Row],[Shares]]*Table1[[#This Row],[Price]]</f>
        <v>0</v>
      </c>
      <c r="R27" s="7" t="e" cm="1" vm="7">
        <f t="array" ref="R27">_FV(Table1[[#This Row],[Company]],"P/E",TRUE)</f>
        <v>#VALUE!</v>
      </c>
      <c r="S27" s="8" t="e" cm="1" vm="8">
        <f t="array" ref="S27">_FV(Table1[[#This Row],[Company]],"Beta")</f>
        <v>#VALUE!</v>
      </c>
      <c r="U27" s="2"/>
      <c r="V27" s="2"/>
    </row>
    <row r="28" spans="1:22" ht="14" x14ac:dyDescent="0.3">
      <c r="A28" s="2" t="e" vm="26">
        <v>#VALUE!</v>
      </c>
      <c r="B28" s="4" cm="1">
        <f t="array" ref="B28">_FV(Table1[[#This Row],[Company]],"Year incorporated",TRUE)</f>
        <v>2011</v>
      </c>
      <c r="C28" s="2" t="str" cm="1">
        <f t="array" ref="C28">_FV(Table1[[#This Row],[Company]],"Industry")</f>
        <v>Software &amp; IT Services</v>
      </c>
      <c r="D28" s="2" t="s">
        <v>27</v>
      </c>
      <c r="E28" s="2" t="s">
        <v>14</v>
      </c>
      <c r="F28" s="5" cm="1">
        <f t="array" ref="F28">_FV(Table1[[#This Row],[Company]],"Market cap",TRUE)</f>
        <v>7536165000</v>
      </c>
      <c r="G28" s="22" cm="1">
        <f t="array" ref="G28">_FV(Table1[[#This Row],[Company]],"52 week low",TRUE)</f>
        <v>75.17</v>
      </c>
      <c r="H28" s="22" cm="1">
        <f t="array" ref="H28">_FV(Table1[[#This Row],[Company]],"52 week high",TRUE)</f>
        <v>185.75</v>
      </c>
      <c r="I28" s="22" cm="1">
        <f t="array" ref="I28">_FV(Table1[[#This Row],[Company]],"Open")</f>
        <v>145.02000000000001</v>
      </c>
      <c r="J28" s="24"/>
      <c r="K28" s="17" cm="1">
        <f t="array" ref="K28">_FV(Table1[[#This Row],[Company]],"Price")</f>
        <v>143.69999999999999</v>
      </c>
      <c r="L28" s="26" cm="1">
        <f t="array" ref="L28">_FV(Table1[[#This Row],[Company]],"Change")</f>
        <v>-2.37</v>
      </c>
      <c r="M28" s="18" cm="1">
        <f t="array" ref="M28">_FV(Table1[[#This Row],[Company]],"Change (%)",TRUE)</f>
        <v>-1.6225E-2</v>
      </c>
      <c r="N28" s="19"/>
      <c r="O28" s="20">
        <f>(Table1[[#This Row],[Price]]-Table1[[#This Row],[Purchase Price]])*Table1[[#This Row],[Shares]]</f>
        <v>0</v>
      </c>
      <c r="P28" s="15" t="e">
        <f>Table1[[#This Row],[$ Gain]]/(Table1[[#This Row],[Purchase Price]]*Table1[[#This Row],[Shares]])</f>
        <v>#DIV/0!</v>
      </c>
      <c r="Q28" s="25">
        <f>Table1[[#This Row],[Shares]]*Table1[[#This Row],[Price]]</f>
        <v>0</v>
      </c>
      <c r="R28" s="7" cm="1">
        <f t="array" ref="R28">_FV(Table1[[#This Row],[Company]],"P/E",TRUE)</f>
        <v>0</v>
      </c>
      <c r="S28" s="8" cm="1">
        <f t="array" ref="S28">_FV(Table1[[#This Row],[Company]],"Beta")</f>
        <v>1.0653999999999999</v>
      </c>
      <c r="U28" s="2"/>
      <c r="V28" s="2"/>
    </row>
    <row r="29" spans="1:22" ht="14" x14ac:dyDescent="0.3">
      <c r="A29" s="2" t="e" vm="27">
        <v>#VALUE!</v>
      </c>
      <c r="B29" s="4" cm="1">
        <f t="array" ref="B29">_FV(Table1[[#This Row],[Company]],"Year incorporated",TRUE)</f>
        <v>2011</v>
      </c>
      <c r="C29" s="2" t="str" cm="1">
        <f t="array" ref="C29">_FV(Table1[[#This Row],[Company]],"Industry")</f>
        <v>Hotels &amp; Entertainment Services</v>
      </c>
      <c r="F29" s="5" cm="1">
        <f t="array" ref="F29">_FV(Table1[[#This Row],[Company]],"Market cap",TRUE)</f>
        <v>300832900</v>
      </c>
      <c r="G29" s="22" cm="1">
        <f t="array" ref="G29">_FV(Table1[[#This Row],[Company]],"52 week low",TRUE)</f>
        <v>4.72</v>
      </c>
      <c r="H29" s="22" cm="1">
        <f t="array" ref="H29">_FV(Table1[[#This Row],[Company]],"52 week high",TRUE)</f>
        <v>34.39</v>
      </c>
      <c r="I29" s="22" cm="1">
        <f t="array" ref="I29">_FV(Table1[[#This Row],[Company]],"Open")</f>
        <v>4.95</v>
      </c>
      <c r="J29" s="24"/>
      <c r="K29" s="17" cm="1">
        <f t="array" ref="K29">_FV(Table1[[#This Row],[Company]],"Price")</f>
        <v>4.8899999999999997</v>
      </c>
      <c r="L29" s="26" cm="1">
        <f t="array" ref="L29">_FV(Table1[[#This Row],[Company]],"Change")</f>
        <v>0.06</v>
      </c>
      <c r="M29" s="18" cm="1">
        <f t="array" ref="M29">_FV(Table1[[#This Row],[Company]],"Change (%)",TRUE)</f>
        <v>1.2421999999999999E-2</v>
      </c>
      <c r="N29" s="19"/>
      <c r="O29" s="20">
        <f>(Table1[[#This Row],[Price]]-Table1[[#This Row],[Purchase Price]])*Table1[[#This Row],[Shares]]</f>
        <v>0</v>
      </c>
      <c r="P29" s="15" t="e">
        <f>Table1[[#This Row],[$ Gain]]/(Table1[[#This Row],[Purchase Price]]*Table1[[#This Row],[Shares]])</f>
        <v>#DIV/0!</v>
      </c>
      <c r="Q29" s="25">
        <f>Table1[[#This Row],[Shares]]*Table1[[#This Row],[Price]]</f>
        <v>0</v>
      </c>
      <c r="R29" s="7" cm="1">
        <f t="array" ref="R29">_FV(Table1[[#This Row],[Company]],"P/E",TRUE)</f>
        <v>19.739999999999998</v>
      </c>
      <c r="S29" s="8" cm="1">
        <f t="array" ref="S29">_FV(Table1[[#This Row],[Company]],"Beta")</f>
        <v>2.0745</v>
      </c>
      <c r="U29" s="2"/>
      <c r="V29" s="2"/>
    </row>
    <row r="30" spans="1:22" ht="14" x14ac:dyDescent="0.3">
      <c r="A30" s="2" t="e" vm="28">
        <v>#VALUE!</v>
      </c>
      <c r="B30" s="4" cm="1">
        <f t="array" ref="B30">_FV(Table1[[#This Row],[Company]],"Year incorporated",TRUE)</f>
        <v>2011</v>
      </c>
      <c r="C30" s="2" t="str" cm="1">
        <f t="array" ref="C30">_FV(Table1[[#This Row],[Company]],"Industry")</f>
        <v>Hotels &amp; Entertainment Services</v>
      </c>
      <c r="F30" s="5" cm="1">
        <f t="array" ref="F30">_FV(Table1[[#This Row],[Company]],"Market cap",TRUE)</f>
        <v>4682765000</v>
      </c>
      <c r="G30" s="22" cm="1">
        <f t="array" ref="G30">_FV(Table1[[#This Row],[Company]],"52 week low",TRUE)</f>
        <v>7.03</v>
      </c>
      <c r="H30" s="22" cm="1">
        <f t="array" ref="H30">_FV(Table1[[#This Row],[Company]],"52 week high",TRUE)</f>
        <v>59.78</v>
      </c>
      <c r="I30" s="22" cm="1">
        <f t="array" ref="I30">_FV(Table1[[#This Row],[Company]],"Open")</f>
        <v>17.760000000000002</v>
      </c>
      <c r="J30" s="24"/>
      <c r="K30" s="17" cm="1">
        <f t="array" ref="K30">_FV(Table1[[#This Row],[Company]],"Price")</f>
        <v>18.04</v>
      </c>
      <c r="L30" s="26" cm="1">
        <f t="array" ref="L30">_FV(Table1[[#This Row],[Company]],"Change")</f>
        <v>0.79</v>
      </c>
      <c r="M30" s="18" cm="1">
        <f t="array" ref="M30">_FV(Table1[[#This Row],[Company]],"Change (%)",TRUE)</f>
        <v>4.5796999999999997E-2</v>
      </c>
      <c r="N30" s="19"/>
      <c r="O30" s="20">
        <f>(Table1[[#This Row],[Price]]-Table1[[#This Row],[Purchase Price]])*Table1[[#This Row],[Shares]]</f>
        <v>0</v>
      </c>
      <c r="P30" s="15" t="e">
        <f>Table1[[#This Row],[$ Gain]]/(Table1[[#This Row],[Purchase Price]]*Table1[[#This Row],[Shares]])</f>
        <v>#DIV/0!</v>
      </c>
      <c r="Q30" s="25">
        <f>Table1[[#This Row],[Shares]]*Table1[[#This Row],[Price]]</f>
        <v>0</v>
      </c>
      <c r="R30" s="7" cm="1">
        <f t="array" ref="R30">_FV(Table1[[#This Row],[Company]],"P/E",TRUE)</f>
        <v>0</v>
      </c>
      <c r="S30" s="8" cm="1">
        <f t="array" ref="S30">_FV(Table1[[#This Row],[Company]],"Beta")</f>
        <v>2.7751000000000001</v>
      </c>
      <c r="U30" s="2"/>
      <c r="V30" s="2"/>
    </row>
    <row r="31" spans="1:22" ht="14" x14ac:dyDescent="0.3">
      <c r="A31" s="2" t="e" vm="29">
        <v>#VALUE!</v>
      </c>
      <c r="B31" s="4" cm="1">
        <f t="array" ref="B31">_FV(Table1[[#This Row],[Company]],"Year incorporated",TRUE)</f>
        <v>2011</v>
      </c>
      <c r="C31" s="2" t="str" cm="1">
        <f t="array" ref="C31">_FV(Table1[[#This Row],[Company]],"Industry")</f>
        <v>Hotels &amp; Entertainment Services</v>
      </c>
      <c r="F31" s="5" cm="1">
        <f t="array" ref="F31">_FV(Table1[[#This Row],[Company]],"Market cap",TRUE)</f>
        <v>2594704000</v>
      </c>
      <c r="G31" s="22" cm="1">
        <f t="array" ref="G31">_FV(Table1[[#This Row],[Company]],"52 week low",TRUE)</f>
        <v>13.725</v>
      </c>
      <c r="H31" s="22" cm="1">
        <f t="array" ref="H31">_FV(Table1[[#This Row],[Company]],"52 week high",TRUE)</f>
        <v>37.127299999999998</v>
      </c>
      <c r="I31" s="22" cm="1">
        <f t="array" ref="I31">_FV(Table1[[#This Row],[Company]],"Open")</f>
        <v>19.91</v>
      </c>
      <c r="J31" s="24"/>
      <c r="K31" s="17" cm="1">
        <f t="array" ref="K31">_FV(Table1[[#This Row],[Company]],"Price")</f>
        <v>20.170000000000002</v>
      </c>
      <c r="L31" s="26" cm="1">
        <f t="array" ref="L31">_FV(Table1[[#This Row],[Company]],"Change")</f>
        <v>0.47</v>
      </c>
      <c r="M31" s="18" cm="1">
        <f t="array" ref="M31">_FV(Table1[[#This Row],[Company]],"Change (%)",TRUE)</f>
        <v>2.3858000000000001E-2</v>
      </c>
      <c r="N31" s="19"/>
      <c r="O31" s="20">
        <f>(Table1[[#This Row],[Price]]-Table1[[#This Row],[Purchase Price]])*Table1[[#This Row],[Shares]]</f>
        <v>0</v>
      </c>
      <c r="P31" s="15" t="e">
        <f>Table1[[#This Row],[$ Gain]]/(Table1[[#This Row],[Purchase Price]]*Table1[[#This Row],[Shares]])</f>
        <v>#DIV/0!</v>
      </c>
      <c r="Q31" s="25">
        <f>Table1[[#This Row],[Shares]]*Table1[[#This Row],[Price]]</f>
        <v>0</v>
      </c>
      <c r="R31" s="7" cm="1">
        <f t="array" ref="R31">_FV(Table1[[#This Row],[Company]],"P/E",TRUE)</f>
        <v>36.430300000000003</v>
      </c>
      <c r="S31" s="8" cm="1">
        <f t="array" ref="S31">_FV(Table1[[#This Row],[Company]],"Beta")</f>
        <v>1.2383999999999999</v>
      </c>
      <c r="U31" s="2"/>
      <c r="V31" s="2"/>
    </row>
    <row r="32" spans="1:22" ht="14" x14ac:dyDescent="0.3">
      <c r="A32" s="2" t="e" vm="30">
        <v>#VALUE!</v>
      </c>
      <c r="B32" s="4" cm="1">
        <f t="array" ref="B32">_FV(Table1[[#This Row],[Company]],"Year incorporated",TRUE)</f>
        <v>2011</v>
      </c>
      <c r="C32" s="2" t="str" cm="1">
        <f t="array" ref="C32">_FV(Table1[[#This Row],[Company]],"Industry")</f>
        <v>Software &amp; IT Services</v>
      </c>
      <c r="F32" s="5" cm="1">
        <f t="array" ref="F32">_FV(Table1[[#This Row],[Company]],"Market cap",TRUE)</f>
        <v>138049400000</v>
      </c>
      <c r="G32" s="22" cm="1">
        <f t="array" ref="G32">_FV(Table1[[#This Row],[Company]],"52 week low",TRUE)</f>
        <v>60.967500000000001</v>
      </c>
      <c r="H32" s="22" cm="1">
        <f t="array" ref="H32">_FV(Table1[[#This Row],[Company]],"52 week high",TRUE)</f>
        <v>529.74</v>
      </c>
      <c r="I32" s="22" cm="1">
        <f t="array" ref="I32">_FV(Table1[[#This Row],[Company]],"Open")</f>
        <v>482.87</v>
      </c>
      <c r="J32" s="24"/>
      <c r="K32" s="17" cm="1">
        <f t="array" ref="K32">_FV(Table1[[#This Row],[Company]],"Price")</f>
        <v>480.61</v>
      </c>
      <c r="L32" s="26" cm="1">
        <f t="array" ref="L32">_FV(Table1[[#This Row],[Company]],"Change")</f>
        <v>2.36</v>
      </c>
      <c r="M32" s="18" cm="1">
        <f t="array" ref="M32">_FV(Table1[[#This Row],[Company]],"Change (%)",TRUE)</f>
        <v>4.9350000000000002E-3</v>
      </c>
      <c r="N32" s="19"/>
      <c r="O32" s="20">
        <f>(Table1[[#This Row],[Price]]-Table1[[#This Row],[Purchase Price]])*Table1[[#This Row],[Shares]]</f>
        <v>0</v>
      </c>
      <c r="P32" s="15" t="e">
        <f>Table1[[#This Row],[$ Gain]]/(Table1[[#This Row],[Purchase Price]]*Table1[[#This Row],[Shares]])</f>
        <v>#DIV/0!</v>
      </c>
      <c r="Q32" s="25">
        <f>Table1[[#This Row],[Shares]]*Table1[[#This Row],[Price]]</f>
        <v>0</v>
      </c>
      <c r="R32" s="7" cm="1">
        <f t="array" ref="R32">_FV(Table1[[#This Row],[Company]],"P/E",TRUE)</f>
        <v>680.17290000000003</v>
      </c>
      <c r="S32" s="8" t="e" cm="1" vm="8">
        <f t="array" ref="S32">_FV(Table1[[#This Row],[Company]],"Beta")</f>
        <v>#VALUE!</v>
      </c>
      <c r="U32" s="2"/>
      <c r="V32" s="2"/>
    </row>
    <row r="33" spans="1:22" ht="14" x14ac:dyDescent="0.3">
      <c r="A33" s="2" t="e" vm="31">
        <v>#VALUE!</v>
      </c>
      <c r="B33" s="4" cm="1">
        <f t="array" ref="B33">_FV(Table1[[#This Row],[Company]],"Year incorporated",TRUE)</f>
        <v>2010</v>
      </c>
      <c r="C33" s="2" t="str" cm="1">
        <f t="array" ref="C33">_FV(Table1[[#This Row],[Company]],"Industry")</f>
        <v>Software &amp; IT Services</v>
      </c>
      <c r="F33" s="5" cm="1">
        <f t="array" ref="F33">_FV(Table1[[#This Row],[Company]],"Market cap",TRUE)</f>
        <v>65092400000</v>
      </c>
      <c r="G33" s="22" cm="1">
        <f t="array" ref="G33">_FV(Table1[[#This Row],[Company]],"52 week low",TRUE)</f>
        <v>13.71</v>
      </c>
      <c r="H33" s="22" cm="1">
        <f t="array" ref="H33">_FV(Table1[[#This Row],[Company]],"52 week high",TRUE)</f>
        <v>41.86</v>
      </c>
      <c r="I33" s="22" cm="1">
        <f t="array" ref="I33">_FV(Table1[[#This Row],[Company]],"Open")</f>
        <v>36.590000000000003</v>
      </c>
      <c r="J33" s="24"/>
      <c r="K33" s="17" cm="1">
        <f t="array" ref="K33">_FV(Table1[[#This Row],[Company]],"Price")</f>
        <v>36.799999999999997</v>
      </c>
      <c r="L33" s="26" cm="1">
        <f t="array" ref="L33">_FV(Table1[[#This Row],[Company]],"Change")</f>
        <v>0.55000000000000004</v>
      </c>
      <c r="M33" s="18" cm="1">
        <f t="array" ref="M33">_FV(Table1[[#This Row],[Company]],"Change (%)",TRUE)</f>
        <v>1.5172000000000001E-2</v>
      </c>
      <c r="N33" s="19"/>
      <c r="O33" s="20">
        <f>(Table1[[#This Row],[Price]]-Table1[[#This Row],[Purchase Price]])*Table1[[#This Row],[Shares]]</f>
        <v>0</v>
      </c>
      <c r="P33" s="15" t="e">
        <f>Table1[[#This Row],[$ Gain]]/(Table1[[#This Row],[Purchase Price]]*Table1[[#This Row],[Shares]])</f>
        <v>#DIV/0!</v>
      </c>
      <c r="Q33" s="25">
        <f>Table1[[#This Row],[Shares]]*Table1[[#This Row],[Price]]</f>
        <v>0</v>
      </c>
      <c r="R33" s="7" cm="1">
        <f t="array" ref="R33">_FV(Table1[[#This Row],[Company]],"P/E",TRUE)</f>
        <v>0</v>
      </c>
      <c r="S33" s="8" t="e" cm="1" vm="8">
        <f t="array" ref="S33">_FV(Table1[[#This Row],[Company]],"Beta")</f>
        <v>#VALUE!</v>
      </c>
      <c r="U33" s="2"/>
      <c r="V33" s="2"/>
    </row>
    <row r="34" spans="1:22" ht="14" x14ac:dyDescent="0.3">
      <c r="A34" s="2" t="e" vm="32">
        <v>#VALUE!</v>
      </c>
      <c r="B34" s="4" cm="1">
        <f t="array" ref="B34">_FV(Table1[[#This Row],[Company]],"Year incorporated",TRUE)</f>
        <v>2009</v>
      </c>
      <c r="C34" s="2" t="str" cm="1">
        <f t="array" ref="C34">_FV(Table1[[#This Row],[Company]],"Industry")</f>
        <v>Electrical Utilities &amp; IPPs</v>
      </c>
      <c r="F34" s="5" cm="1">
        <f t="array" ref="F34">_FV(Table1[[#This Row],[Company]],"Market cap",TRUE)</f>
        <v>3140350000</v>
      </c>
      <c r="G34" s="22" cm="1">
        <f t="array" ref="G34">_FV(Table1[[#This Row],[Company]],"52 week low",TRUE)</f>
        <v>20.23</v>
      </c>
      <c r="H34" s="22" cm="1">
        <f t="array" ref="H34">_FV(Table1[[#This Row],[Company]],"52 week high",TRUE)</f>
        <v>38.880000000000003</v>
      </c>
      <c r="I34" s="22" cm="1">
        <f t="array" ref="I34">_FV(Table1[[#This Row],[Company]],"Open")</f>
        <v>29.9</v>
      </c>
      <c r="J34" s="24"/>
      <c r="K34" s="17" cm="1">
        <f t="array" ref="K34">_FV(Table1[[#This Row],[Company]],"Price")</f>
        <v>29.65</v>
      </c>
      <c r="L34" s="26" cm="1">
        <f t="array" ref="L34">_FV(Table1[[#This Row],[Company]],"Change")</f>
        <v>-0.17</v>
      </c>
      <c r="M34" s="18" cm="1">
        <f t="array" ref="M34">_FV(Table1[[#This Row],[Company]],"Change (%)",TRUE)</f>
        <v>-5.7010000000000003E-3</v>
      </c>
      <c r="N34" s="19"/>
      <c r="O34" s="20">
        <f>(Table1[[#This Row],[Price]]-Table1[[#This Row],[Purchase Price]])*Table1[[#This Row],[Shares]]</f>
        <v>0</v>
      </c>
      <c r="P34" s="15" t="e">
        <f>Table1[[#This Row],[$ Gain]]/(Table1[[#This Row],[Purchase Price]]*Table1[[#This Row],[Shares]])</f>
        <v>#DIV/0!</v>
      </c>
      <c r="Q34" s="25">
        <f>Table1[[#This Row],[Shares]]*Table1[[#This Row],[Price]]</f>
        <v>0</v>
      </c>
      <c r="R34" s="7" cm="1">
        <f t="array" ref="R34">_FV(Table1[[#This Row],[Company]],"P/E",TRUE)</f>
        <v>192.53</v>
      </c>
      <c r="S34" s="8" cm="1">
        <f t="array" ref="S34">_FV(Table1[[#This Row],[Company]],"Beta")</f>
        <v>0.68430000000000002</v>
      </c>
      <c r="U34" s="2"/>
      <c r="V34" s="2"/>
    </row>
    <row r="35" spans="1:22" ht="14" x14ac:dyDescent="0.3">
      <c r="A35" s="2" t="e" vm="33">
        <v>#VALUE!</v>
      </c>
      <c r="B35" s="4" cm="1">
        <f t="array" ref="B35">_FV(Table1[[#This Row],[Company]],"Year incorporated",TRUE)</f>
        <v>2009</v>
      </c>
      <c r="C35" s="2" t="str" cm="1">
        <f t="array" ref="C35">_FV(Table1[[#This Row],[Company]],"Industry")</f>
        <v>Automobiles &amp; Auto Parts</v>
      </c>
      <c r="F35" s="5" cm="1">
        <f t="array" ref="F35">_FV(Table1[[#This Row],[Company]],"Market cap",TRUE)</f>
        <v>44306750000</v>
      </c>
      <c r="G35" s="22" cm="1">
        <f t="array" ref="G35">_FV(Table1[[#This Row],[Company]],"52 week low",TRUE)</f>
        <v>14.324999999999999</v>
      </c>
      <c r="H35" s="22" cm="1">
        <f t="array" ref="H35">_FV(Table1[[#This Row],[Company]],"52 week high",TRUE)</f>
        <v>38.954999999999998</v>
      </c>
      <c r="I35" s="22" cm="1">
        <f t="array" ref="I35">_FV(Table1[[#This Row],[Company]],"Open")</f>
        <v>30.82</v>
      </c>
      <c r="J35" s="24"/>
      <c r="K35" s="17" cm="1">
        <f t="array" ref="K35">_FV(Table1[[#This Row],[Company]],"Price")</f>
        <v>31.64</v>
      </c>
      <c r="L35" s="26" cm="1">
        <f t="array" ref="L35">_FV(Table1[[#This Row],[Company]],"Change")</f>
        <v>1.24</v>
      </c>
      <c r="M35" s="18" cm="1">
        <f t="array" ref="M35">_FV(Table1[[#This Row],[Company]],"Change (%)",TRUE)</f>
        <v>4.0788999999999999E-2</v>
      </c>
      <c r="N35" s="19"/>
      <c r="O35" s="20">
        <f>(Table1[[#This Row],[Price]]-Table1[[#This Row],[Purchase Price]])*Table1[[#This Row],[Shares]]</f>
        <v>0</v>
      </c>
      <c r="P35" s="15" t="e">
        <f>Table1[[#This Row],[$ Gain]]/(Table1[[#This Row],[Purchase Price]]*Table1[[#This Row],[Shares]])</f>
        <v>#DIV/0!</v>
      </c>
      <c r="Q35" s="25">
        <f>Table1[[#This Row],[Shares]]*Table1[[#This Row],[Price]]</f>
        <v>0</v>
      </c>
      <c r="R35" s="7" cm="1">
        <f t="array" ref="R35">_FV(Table1[[#This Row],[Company]],"P/E",TRUE)</f>
        <v>28.939699999999998</v>
      </c>
      <c r="S35" s="8" cm="1">
        <f t="array" ref="S35">_FV(Table1[[#This Row],[Company]],"Beta")</f>
        <v>1.4227000000000001</v>
      </c>
      <c r="U35" s="2"/>
      <c r="V35" s="2"/>
    </row>
    <row r="36" spans="1:22" ht="14" x14ac:dyDescent="0.3">
      <c r="A36" s="2" t="e" vm="34">
        <v>#VALUE!</v>
      </c>
      <c r="B36" s="4" cm="1">
        <f t="array" ref="B36">_FV(Table1[[#This Row],[Company]],"Year incorporated",TRUE)</f>
        <v>2008</v>
      </c>
      <c r="C36" s="2" t="str" cm="1">
        <f t="array" ref="C36">_FV(Table1[[#This Row],[Company]],"Industry")</f>
        <v>Biotechnology &amp; Medical Research</v>
      </c>
      <c r="D36" s="2" t="s">
        <v>25</v>
      </c>
      <c r="E36" s="2" t="s">
        <v>14</v>
      </c>
      <c r="F36" s="9" cm="1">
        <f t="array" ref="F36">_FV(Table1[[#This Row],[Company]],"Market cap",TRUE)</f>
        <v>19220600000</v>
      </c>
      <c r="G36" s="22" cm="1">
        <f t="array" ref="G36">_FV(Table1[[#This Row],[Company]],"52 week low",TRUE)</f>
        <v>12.525</v>
      </c>
      <c r="H36" s="22" cm="1">
        <f t="array" ref="H36">_FV(Table1[[#This Row],[Company]],"52 week high",TRUE)</f>
        <v>105</v>
      </c>
      <c r="I36" s="22" cm="1">
        <f t="array" ref="I36">_FV(Table1[[#This Row],[Company]],"Open")</f>
        <v>83.32</v>
      </c>
      <c r="J36" s="24"/>
      <c r="K36" s="17" cm="1">
        <f t="array" ref="K36">_FV(Table1[[#This Row],[Company]],"Price")</f>
        <v>86.23</v>
      </c>
      <c r="L36" s="26" cm="1">
        <f t="array" ref="L36">_FV(Table1[[#This Row],[Company]],"Change")</f>
        <v>0.64</v>
      </c>
      <c r="M36" s="18" cm="1">
        <f t="array" ref="M36">_FV(Table1[[#This Row],[Company]],"Change (%)",TRUE)</f>
        <v>7.4780000000000003E-3</v>
      </c>
      <c r="N36" s="19"/>
      <c r="O36" s="20">
        <f>(Table1[[#This Row],[Price]]-Table1[[#This Row],[Purchase Price]])*Table1[[#This Row],[Shares]]</f>
        <v>0</v>
      </c>
      <c r="P36" s="15" t="e">
        <f>Table1[[#This Row],[$ Gain]]/(Table1[[#This Row],[Purchase Price]]*Table1[[#This Row],[Shares]])</f>
        <v>#DIV/0!</v>
      </c>
      <c r="Q36" s="25">
        <f>Table1[[#This Row],[Shares]]*Table1[[#This Row],[Price]]</f>
        <v>0</v>
      </c>
      <c r="R36" s="7" t="s">
        <v>11</v>
      </c>
      <c r="S36" s="8" t="s">
        <v>11</v>
      </c>
      <c r="U36" s="2"/>
      <c r="V36" s="2"/>
    </row>
    <row r="37" spans="1:22" ht="14" x14ac:dyDescent="0.3">
      <c r="A37" s="2" t="e" vm="35">
        <v>#VALUE!</v>
      </c>
      <c r="B37" s="4" cm="1">
        <f t="array" ref="B37">_FV(Table1[[#This Row],[Company]],"Year incorporated",TRUE)</f>
        <v>2007</v>
      </c>
      <c r="C37" s="2" t="str" cm="1">
        <f t="array" ref="C37">_FV(Table1[[#This Row],[Company]],"Industry")</f>
        <v>Metals &amp; Mining</v>
      </c>
      <c r="F37" s="5" cm="1">
        <f t="array" ref="F37">_FV(Table1[[#This Row],[Company]],"Market cap",TRUE)</f>
        <v>1895365000</v>
      </c>
      <c r="G37" s="22" cm="1">
        <f t="array" ref="G37">_FV(Table1[[#This Row],[Company]],"52 week low",TRUE)</f>
        <v>1.92</v>
      </c>
      <c r="H37" s="22" cm="1">
        <f t="array" ref="H37">_FV(Table1[[#This Row],[Company]],"52 week high",TRUE)</f>
        <v>16.97</v>
      </c>
      <c r="I37" s="22" cm="1">
        <f t="array" ref="I37">_FV(Table1[[#This Row],[Company]],"Open")</f>
        <v>14.54</v>
      </c>
      <c r="J37" s="24"/>
      <c r="K37" s="17" cm="1">
        <f t="array" ref="K37">_FV(Table1[[#This Row],[Company]],"Price")</f>
        <v>14.82</v>
      </c>
      <c r="L37" s="26" cm="1">
        <f t="array" ref="L37">_FV(Table1[[#This Row],[Company]],"Change")</f>
        <v>1.04</v>
      </c>
      <c r="M37" s="18" cm="1">
        <f t="array" ref="M37">_FV(Table1[[#This Row],[Company]],"Change (%)",TRUE)</f>
        <v>7.5471999999999997E-2</v>
      </c>
      <c r="N37" s="19"/>
      <c r="O37" s="20">
        <f>(Table1[[#This Row],[Price]]-Table1[[#This Row],[Purchase Price]])*Table1[[#This Row],[Shares]]</f>
        <v>0</v>
      </c>
      <c r="P37" s="15" t="e">
        <f>Table1[[#This Row],[$ Gain]]/(Table1[[#This Row],[Purchase Price]]*Table1[[#This Row],[Shares]])</f>
        <v>#DIV/0!</v>
      </c>
      <c r="Q37" s="25">
        <f>Table1[[#This Row],[Shares]]*Table1[[#This Row],[Price]]</f>
        <v>0</v>
      </c>
      <c r="R37" s="7" cm="1">
        <f t="array" ref="R37">_FV(Table1[[#This Row],[Company]],"P/E",TRUE)</f>
        <v>28.351199999999999</v>
      </c>
      <c r="S37" s="8" cm="1">
        <f t="array" ref="S37">_FV(Table1[[#This Row],[Company]],"Beta")</f>
        <v>1.7727999999999999</v>
      </c>
      <c r="U37" s="2"/>
      <c r="V37" s="2"/>
    </row>
    <row r="38" spans="1:22" ht="14" x14ac:dyDescent="0.3">
      <c r="A38" s="2" t="e" vm="36">
        <v>#VALUE!</v>
      </c>
      <c r="B38" s="4" cm="1">
        <f t="array" ref="B38">_FV(Table1[[#This Row],[Company]],"Year incorporated",TRUE)</f>
        <v>2007</v>
      </c>
      <c r="C38" s="2" t="str" cm="1">
        <f t="array" ref="C38">_FV(Table1[[#This Row],[Company]],"Industry")</f>
        <v>Software &amp; IT Services</v>
      </c>
      <c r="F38" s="5" cm="1">
        <f t="array" ref="F38">_FV(Table1[[#This Row],[Company]],"Market cap",TRUE)</f>
        <v>8329431000</v>
      </c>
      <c r="G38" s="22" cm="1">
        <f t="array" ref="G38">_FV(Table1[[#This Row],[Company]],"52 week low",TRUE)</f>
        <v>14.5617</v>
      </c>
      <c r="H38" s="22" cm="1">
        <f t="array" ref="H38">_FV(Table1[[#This Row],[Company]],"52 week high",TRUE)</f>
        <v>54.5</v>
      </c>
      <c r="I38" s="22" cm="1">
        <f t="array" ref="I38">_FV(Table1[[#This Row],[Company]],"Open")</f>
        <v>26.75</v>
      </c>
      <c r="J38" s="24"/>
      <c r="K38" s="17" cm="1">
        <f t="array" ref="K38">_FV(Table1[[#This Row],[Company]],"Price")</f>
        <v>26.27</v>
      </c>
      <c r="L38" s="26" cm="1">
        <f t="array" ref="L38">_FV(Table1[[#This Row],[Company]],"Change")</f>
        <v>-0.14000000000000001</v>
      </c>
      <c r="M38" s="18" cm="1">
        <f t="array" ref="M38">_FV(Table1[[#This Row],[Company]],"Change (%)",TRUE)</f>
        <v>-5.3010000000000002E-3</v>
      </c>
      <c r="N38" s="19"/>
      <c r="O38" s="20">
        <f>(Table1[[#This Row],[Price]]-Table1[[#This Row],[Purchase Price]])*Table1[[#This Row],[Shares]]</f>
        <v>0</v>
      </c>
      <c r="P38" s="15" t="e">
        <f>Table1[[#This Row],[$ Gain]]/(Table1[[#This Row],[Purchase Price]]*Table1[[#This Row],[Shares]])</f>
        <v>#DIV/0!</v>
      </c>
      <c r="Q38" s="25">
        <f>Table1[[#This Row],[Shares]]*Table1[[#This Row],[Price]]</f>
        <v>0</v>
      </c>
      <c r="R38" s="7" t="e" cm="1" vm="7">
        <f t="array" ref="R38">_FV(Table1[[#This Row],[Company]],"P/E",TRUE)</f>
        <v>#VALUE!</v>
      </c>
      <c r="S38" s="8" t="e" cm="1" vm="8">
        <f t="array" ref="S38">_FV(Table1[[#This Row],[Company]],"Beta")</f>
        <v>#VALUE!</v>
      </c>
      <c r="U38" s="2"/>
      <c r="V38" s="2"/>
    </row>
    <row r="39" spans="1:22" ht="14" x14ac:dyDescent="0.3">
      <c r="A39" s="2" t="e" vm="37">
        <v>#VALUE!</v>
      </c>
      <c r="B39" s="4" cm="1">
        <f t="array" ref="B39">_FV(Table1[[#This Row],[Company]],"Year incorporated",TRUE)</f>
        <v>2007</v>
      </c>
      <c r="C39" s="2" t="str" cm="1">
        <f t="array" ref="C39">_FV(Table1[[#This Row],[Company]],"Industry")</f>
        <v>Electrical Utilities &amp; IPPs</v>
      </c>
      <c r="F39" s="5" cm="1">
        <f t="array" ref="F39">_FV(Table1[[#This Row],[Company]],"Market cap",TRUE)</f>
        <v>25526400000000</v>
      </c>
      <c r="G39" s="22" cm="1">
        <f t="array" ref="G39">_FV(Table1[[#This Row],[Company]],"52 week low",TRUE)</f>
        <v>6800</v>
      </c>
      <c r="H39" s="22" cm="1">
        <f t="array" ref="H39">_FV(Table1[[#This Row],[Company]],"52 week high",TRUE)</f>
        <v>18300</v>
      </c>
      <c r="I39" s="22" cm="1">
        <f t="array" ref="I39">_FV(Table1[[#This Row],[Company]],"Open")</f>
        <v>10700</v>
      </c>
      <c r="J39" s="24"/>
      <c r="K39" s="17" cm="1">
        <f t="array" ref="K39">_FV(Table1[[#This Row],[Company]],"Price")</f>
        <v>10550</v>
      </c>
      <c r="L39" s="26" cm="1">
        <f t="array" ref="L39">_FV(Table1[[#This Row],[Company]],"Change")</f>
        <v>-200</v>
      </c>
      <c r="M39" s="18" cm="1">
        <f t="array" ref="M39">_FV(Table1[[#This Row],[Company]],"Change (%)",TRUE)</f>
        <v>-1.8600000000000002E-2</v>
      </c>
      <c r="N39" s="19"/>
      <c r="O39" s="20">
        <f>(Table1[[#This Row],[Price]]-Table1[[#This Row],[Purchase Price]])*Table1[[#This Row],[Shares]]</f>
        <v>0</v>
      </c>
      <c r="P39" s="15" t="e">
        <f>Table1[[#This Row],[$ Gain]]/(Table1[[#This Row],[Purchase Price]]*Table1[[#This Row],[Shares]])</f>
        <v>#DIV/0!</v>
      </c>
      <c r="Q39" s="25">
        <f>Table1[[#This Row],[Shares]]*Table1[[#This Row],[Price]]</f>
        <v>0</v>
      </c>
      <c r="R39" s="7" cm="1">
        <f t="array" ref="R39">_FV(Table1[[#This Row],[Company]],"P/E",TRUE)</f>
        <v>12.1</v>
      </c>
      <c r="S39" s="8" t="e" cm="1" vm="8">
        <f t="array" ref="S39">_FV(Table1[[#This Row],[Company]],"Beta")</f>
        <v>#VALUE!</v>
      </c>
      <c r="U39" s="2"/>
      <c r="V39" s="2"/>
    </row>
    <row r="40" spans="1:22" ht="14" x14ac:dyDescent="0.3">
      <c r="A40" s="2" t="e" vm="38">
        <v>#VALUE!</v>
      </c>
      <c r="B40" s="4" cm="1">
        <f t="array" ref="B40">_FV(Table1[[#This Row],[Company]],"Year incorporated",TRUE)</f>
        <v>2007</v>
      </c>
      <c r="C40" s="2" t="str" cm="1">
        <f t="array" ref="C40">_FV(Table1[[#This Row],[Company]],"Industry")</f>
        <v>Software &amp; IT Services</v>
      </c>
      <c r="F40" s="5" cm="1">
        <f t="array" ref="F40">_FV(Table1[[#This Row],[Company]],"Market cap",TRUE)</f>
        <v>47090570000</v>
      </c>
      <c r="G40" s="22" cm="1">
        <f t="array" ref="G40">_FV(Table1[[#This Row],[Company]],"52 week low",TRUE)</f>
        <v>109.18</v>
      </c>
      <c r="H40" s="22" cm="1">
        <f t="array" ref="H40">_FV(Table1[[#This Row],[Company]],"52 week high",TRUE)</f>
        <v>299.67</v>
      </c>
      <c r="I40" s="22" cm="1">
        <f t="array" ref="I40">_FV(Table1[[#This Row],[Company]],"Open")</f>
        <v>251.5</v>
      </c>
      <c r="J40" s="24"/>
      <c r="K40" s="17" cm="1">
        <f t="array" ref="K40">_FV(Table1[[#This Row],[Company]],"Price")</f>
        <v>251.54</v>
      </c>
      <c r="L40" s="26" cm="1">
        <f t="array" ref="L40">_FV(Table1[[#This Row],[Company]],"Change")</f>
        <v>3.14</v>
      </c>
      <c r="M40" s="18" cm="1">
        <f t="array" ref="M40">_FV(Table1[[#This Row],[Company]],"Change (%)",TRUE)</f>
        <v>1.2640999999999999E-2</v>
      </c>
      <c r="N40" s="19"/>
      <c r="O40" s="20">
        <f>(Table1[[#This Row],[Price]]-Table1[[#This Row],[Purchase Price]])*Table1[[#This Row],[Shares]]</f>
        <v>0</v>
      </c>
      <c r="P40" s="15" t="e">
        <f>Table1[[#This Row],[$ Gain]]/(Table1[[#This Row],[Purchase Price]]*Table1[[#This Row],[Shares]])</f>
        <v>#DIV/0!</v>
      </c>
      <c r="Q40" s="25">
        <f>Table1[[#This Row],[Shares]]*Table1[[#This Row],[Price]]</f>
        <v>0</v>
      </c>
      <c r="R40" s="7" cm="1">
        <f t="array" ref="R40">_FV(Table1[[#This Row],[Company]],"P/E",TRUE)</f>
        <v>0</v>
      </c>
      <c r="S40" s="8" t="e" cm="1" vm="8">
        <f t="array" ref="S40">_FV(Table1[[#This Row],[Company]],"Beta")</f>
        <v>#VALUE!</v>
      </c>
      <c r="U40" s="2"/>
      <c r="V40" s="2"/>
    </row>
    <row r="41" spans="1:22" ht="14" x14ac:dyDescent="0.3">
      <c r="A41" s="2" t="e" vm="39">
        <v>#VALUE!</v>
      </c>
      <c r="B41" s="4" cm="1">
        <f t="array" ref="B41">_FV(Table1[[#This Row],[Company]],"Year incorporated",TRUE)</f>
        <v>2007</v>
      </c>
      <c r="C41" s="2" t="str" cm="1">
        <f t="array" ref="C41">_FV(Table1[[#This Row],[Company]],"Industry")</f>
        <v>Software &amp; IT Services</v>
      </c>
      <c r="F41" s="5" cm="1">
        <f t="array" ref="F41">_FV(Table1[[#This Row],[Company]],"Market cap",TRUE)</f>
        <v>433105700000</v>
      </c>
      <c r="G41" s="22" cm="1">
        <f t="array" ref="G41">_FV(Table1[[#This Row],[Company]],"52 week low",TRUE)</f>
        <v>133.93</v>
      </c>
      <c r="H41" s="22" cm="1">
        <f t="array" ref="H41">_FV(Table1[[#This Row],[Company]],"52 week high",TRUE)</f>
        <v>217.35</v>
      </c>
      <c r="I41" s="22" cm="1">
        <f t="array" ref="I41">_FV(Table1[[#This Row],[Company]],"Open")</f>
        <v>202.21</v>
      </c>
      <c r="J41" s="24"/>
      <c r="K41" s="17" cm="1">
        <f t="array" ref="K41">_FV(Table1[[#This Row],[Company]],"Price")</f>
        <v>202.41</v>
      </c>
      <c r="L41" s="26" cm="1">
        <f t="array" ref="L41">_FV(Table1[[#This Row],[Company]],"Change")</f>
        <v>2.12</v>
      </c>
      <c r="M41" s="18" cm="1">
        <f t="array" ref="M41">_FV(Table1[[#This Row],[Company]],"Change (%)",TRUE)</f>
        <v>1.0585000000000001E-2</v>
      </c>
      <c r="N41" s="19"/>
      <c r="O41" s="20">
        <f>(Table1[[#This Row],[Price]]-Table1[[#This Row],[Purchase Price]])*Table1[[#This Row],[Shares]]</f>
        <v>0</v>
      </c>
      <c r="P41" s="15" t="e">
        <f>Table1[[#This Row],[$ Gain]]/(Table1[[#This Row],[Purchase Price]]*Table1[[#This Row],[Shares]])</f>
        <v>#DIV/0!</v>
      </c>
      <c r="Q41" s="25">
        <f>Table1[[#This Row],[Shares]]*Table1[[#This Row],[Price]]</f>
        <v>0</v>
      </c>
      <c r="R41" s="7" cm="1">
        <f t="array" ref="R41">_FV(Table1[[#This Row],[Company]],"P/E",TRUE)</f>
        <v>38.165999999999997</v>
      </c>
      <c r="S41" s="8" cm="1">
        <f t="array" ref="S41">_FV(Table1[[#This Row],[Company]],"Beta")</f>
        <v>0.88970000000000005</v>
      </c>
      <c r="U41" s="2"/>
      <c r="V41" s="2"/>
    </row>
    <row r="42" spans="1:22" ht="14" x14ac:dyDescent="0.3">
      <c r="A42" s="2" t="e" vm="40">
        <v>#VALUE!</v>
      </c>
      <c r="B42" s="4" cm="1">
        <f t="array" ref="B42">_FV(Table1[[#This Row],[Company]],"Year incorporated",TRUE)</f>
        <v>2006</v>
      </c>
      <c r="C42" s="2" t="str" cm="1">
        <f t="array" ref="C42">_FV(Table1[[#This Row],[Company]],"Industry")</f>
        <v>Renewable Energy</v>
      </c>
      <c r="F42" s="5" cm="1">
        <f t="array" ref="F42">_FV(Table1[[#This Row],[Company]],"Market cap",TRUE)</f>
        <v>2258344000</v>
      </c>
      <c r="G42" s="22" cm="1">
        <f t="array" ref="G42">_FV(Table1[[#This Row],[Company]],"52 week low",TRUE)</f>
        <v>12</v>
      </c>
      <c r="H42" s="22" cm="1">
        <f t="array" ref="H42">_FV(Table1[[#This Row],[Company]],"52 week high",TRUE)</f>
        <v>40.78</v>
      </c>
      <c r="I42" s="22" cm="1">
        <f t="array" ref="I42">_FV(Table1[[#This Row],[Company]],"Open")</f>
        <v>40</v>
      </c>
      <c r="J42" s="24"/>
      <c r="K42" s="17" cm="1">
        <f t="array" ref="K42">_FV(Table1[[#This Row],[Company]],"Price")</f>
        <v>40.78</v>
      </c>
      <c r="L42" s="26" cm="1">
        <f t="array" ref="L42">_FV(Table1[[#This Row],[Company]],"Change")</f>
        <v>1.86</v>
      </c>
      <c r="M42" s="18" cm="1">
        <f t="array" ref="M42">_FV(Table1[[#This Row],[Company]],"Change (%)",TRUE)</f>
        <v>4.7789999999999999E-2</v>
      </c>
      <c r="N42" s="19"/>
      <c r="O42" s="20">
        <f>(Table1[[#This Row],[Price]]-Table1[[#This Row],[Purchase Price]])*Table1[[#This Row],[Shares]]</f>
        <v>0</v>
      </c>
      <c r="P42" s="15" t="e">
        <f>Table1[[#This Row],[$ Gain]]/(Table1[[#This Row],[Purchase Price]]*Table1[[#This Row],[Shares]])</f>
        <v>#DIV/0!</v>
      </c>
      <c r="Q42" s="25">
        <f>Table1[[#This Row],[Shares]]*Table1[[#This Row],[Price]]</f>
        <v>0</v>
      </c>
      <c r="R42" s="7" cm="1">
        <f t="array" ref="R42">_FV(Table1[[#This Row],[Company]],"P/E",TRUE)</f>
        <v>9.0724999999999998</v>
      </c>
      <c r="S42" s="8" cm="1">
        <f t="array" ref="S42">_FV(Table1[[#This Row],[Company]],"Beta")</f>
        <v>1.4488000000000001</v>
      </c>
      <c r="U42" s="2"/>
      <c r="V42" s="2"/>
    </row>
    <row r="43" spans="1:22" ht="14" x14ac:dyDescent="0.3">
      <c r="A43" s="2" t="e" vm="41">
        <v>#VALUE!</v>
      </c>
      <c r="B43" s="4" cm="1">
        <f t="array" ref="B43">_FV(Table1[[#This Row],[Company]],"Year incorporated",TRUE)</f>
        <v>2006</v>
      </c>
      <c r="C43" s="2" t="str" cm="1">
        <f t="array" ref="C43">_FV(Table1[[#This Row],[Company]],"Industry")</f>
        <v>Renewable Energy</v>
      </c>
      <c r="F43" s="5" cm="1">
        <f t="array" ref="F43">_FV(Table1[[#This Row],[Company]],"Market cap",TRUE)</f>
        <v>13661820000</v>
      </c>
      <c r="G43" s="22" cm="1">
        <f t="array" ref="G43">_FV(Table1[[#This Row],[Company]],"52 week low",TRUE)</f>
        <v>67.02</v>
      </c>
      <c r="H43" s="22" cm="1">
        <f t="array" ref="H43">_FV(Table1[[#This Row],[Company]],"52 week high",TRUE)</f>
        <v>305.14999999999998</v>
      </c>
      <c r="I43" s="22" cm="1">
        <f t="array" ref="I43">_FV(Table1[[#This Row],[Company]],"Open")</f>
        <v>278.98</v>
      </c>
      <c r="J43" s="24"/>
      <c r="K43" s="17" cm="1">
        <f t="array" ref="K43">_FV(Table1[[#This Row],[Company]],"Price")</f>
        <v>305.14999999999998</v>
      </c>
      <c r="L43" s="26" cm="1">
        <f t="array" ref="L43">_FV(Table1[[#This Row],[Company]],"Change")</f>
        <v>33.28</v>
      </c>
      <c r="M43" s="18" cm="1">
        <f t="array" ref="M43">_FV(Table1[[#This Row],[Company]],"Change (%)",TRUE)</f>
        <v>0.12241099999999999</v>
      </c>
      <c r="N43" s="19"/>
      <c r="O43" s="20">
        <f>(Table1[[#This Row],[Price]]-Table1[[#This Row],[Purchase Price]])*Table1[[#This Row],[Shares]]</f>
        <v>0</v>
      </c>
      <c r="P43" s="15" t="e">
        <f>Table1[[#This Row],[$ Gain]]/(Table1[[#This Row],[Purchase Price]]*Table1[[#This Row],[Shares]])</f>
        <v>#DIV/0!</v>
      </c>
      <c r="Q43" s="25">
        <f>Table1[[#This Row],[Shares]]*Table1[[#This Row],[Price]]</f>
        <v>0</v>
      </c>
      <c r="R43" s="7" cm="1">
        <f t="array" ref="R43">_FV(Table1[[#This Row],[Company]],"P/E",TRUE)</f>
        <v>81.555899999999994</v>
      </c>
      <c r="S43" s="8" cm="1">
        <f t="array" ref="S43">_FV(Table1[[#This Row],[Company]],"Beta")</f>
        <v>0.93049999999999999</v>
      </c>
      <c r="U43" s="2"/>
      <c r="V43" s="2"/>
    </row>
    <row r="44" spans="1:22" ht="14" x14ac:dyDescent="0.3">
      <c r="A44" s="2" t="e" vm="42">
        <v>#VALUE!</v>
      </c>
      <c r="B44" s="4" cm="1">
        <f t="array" ref="B44">_FV(Table1[[#This Row],[Company]],"Year incorporated",TRUE)</f>
        <v>2005</v>
      </c>
      <c r="C44" s="2" t="str" cm="1">
        <f t="array" ref="C44">_FV(Table1[[#This Row],[Company]],"Industry")</f>
        <v>Hotels &amp; Entertainment Services</v>
      </c>
      <c r="F44" s="5" cm="1">
        <f t="array" ref="F44">_FV(Table1[[#This Row],[Company]],"Market cap",TRUE)</f>
        <v>12506410000</v>
      </c>
      <c r="G44" s="22" cm="1">
        <f t="array" ref="G44">_FV(Table1[[#This Row],[Company]],"52 week low",TRUE)</f>
        <v>40.76</v>
      </c>
      <c r="H44" s="22" cm="1">
        <f t="array" ref="H44">_FV(Table1[[#This Row],[Company]],"52 week high",TRUE)</f>
        <v>139.88</v>
      </c>
      <c r="I44" s="22" cm="1">
        <f t="array" ref="I44">_FV(Table1[[#This Row],[Company]],"Open")</f>
        <v>93.73</v>
      </c>
      <c r="J44" s="24"/>
      <c r="K44" s="17" cm="1">
        <f t="array" ref="K44">_FV(Table1[[#This Row],[Company]],"Price")</f>
        <v>93.49</v>
      </c>
      <c r="L44" s="26" cm="1">
        <f t="array" ref="L44">_FV(Table1[[#This Row],[Company]],"Change")</f>
        <v>1.62</v>
      </c>
      <c r="M44" s="18" cm="1">
        <f t="array" ref="M44">_FV(Table1[[#This Row],[Company]],"Change (%)",TRUE)</f>
        <v>1.7634E-2</v>
      </c>
      <c r="N44" s="19"/>
      <c r="O44" s="20">
        <f>(Table1[[#This Row],[Price]]-Table1[[#This Row],[Purchase Price]])*Table1[[#This Row],[Shares]]</f>
        <v>0</v>
      </c>
      <c r="P44" s="15" t="e">
        <f>Table1[[#This Row],[$ Gain]]/(Table1[[#This Row],[Purchase Price]]*Table1[[#This Row],[Shares]])</f>
        <v>#DIV/0!</v>
      </c>
      <c r="Q44" s="25">
        <f>Table1[[#This Row],[Shares]]*Table1[[#This Row],[Price]]</f>
        <v>0</v>
      </c>
      <c r="R44" s="7" cm="1">
        <f t="array" ref="R44">_FV(Table1[[#This Row],[Company]],"P/E",TRUE)</f>
        <v>20.3583</v>
      </c>
      <c r="S44" s="8" cm="1">
        <f t="array" ref="S44">_FV(Table1[[#This Row],[Company]],"Beta")</f>
        <v>1.6335</v>
      </c>
      <c r="U44" s="2"/>
      <c r="V44" s="2"/>
    </row>
    <row r="45" spans="1:22" ht="14" x14ac:dyDescent="0.3">
      <c r="A45" s="2" t="e" vm="43">
        <v>#VALUE!</v>
      </c>
      <c r="B45" s="4" cm="1">
        <f t="array" ref="B45">_FV(Table1[[#This Row],[Company]],"Year incorporated",TRUE)</f>
        <v>2005</v>
      </c>
      <c r="C45" s="2" t="str" cm="1">
        <f t="array" ref="C45">_FV(Table1[[#This Row],[Company]],"Industry")</f>
        <v>Investment Banking &amp; Investment Services</v>
      </c>
      <c r="F45" s="5" cm="1">
        <f t="array" ref="F45">_FV(Table1[[#This Row],[Company]],"Market cap",TRUE)</f>
        <v>6284483000</v>
      </c>
      <c r="G45" s="22" cm="1">
        <f t="array" ref="G45">_FV(Table1[[#This Row],[Company]],"52 week low",TRUE)</f>
        <v>32.01</v>
      </c>
      <c r="H45" s="22" cm="1">
        <f t="array" ref="H45">_FV(Table1[[#This Row],[Company]],"52 week high",TRUE)</f>
        <v>99.6</v>
      </c>
      <c r="I45" s="22" cm="1">
        <f t="array" ref="I45">_FV(Table1[[#This Row],[Company]],"Open")</f>
        <v>80.56</v>
      </c>
      <c r="J45" s="24"/>
      <c r="K45" s="17" cm="1">
        <f t="array" ref="K45">_FV(Table1[[#This Row],[Company]],"Price")</f>
        <v>79.930000000000007</v>
      </c>
      <c r="L45" s="26" cm="1">
        <f t="array" ref="L45">_FV(Table1[[#This Row],[Company]],"Change")</f>
        <v>0.24</v>
      </c>
      <c r="M45" s="18" cm="1">
        <f t="array" ref="M45">_FV(Table1[[#This Row],[Company]],"Change (%)",TRUE)</f>
        <v>3.0120000000000004E-3</v>
      </c>
      <c r="N45" s="19"/>
      <c r="O45" s="20">
        <f>(Table1[[#This Row],[Price]]-Table1[[#This Row],[Purchase Price]])*Table1[[#This Row],[Shares]]</f>
        <v>0</v>
      </c>
      <c r="P45" s="15" t="e">
        <f>Table1[[#This Row],[$ Gain]]/(Table1[[#This Row],[Purchase Price]]*Table1[[#This Row],[Shares]])</f>
        <v>#DIV/0!</v>
      </c>
      <c r="Q45" s="25">
        <f>Table1[[#This Row],[Shares]]*Table1[[#This Row],[Price]]</f>
        <v>0</v>
      </c>
      <c r="R45" s="7" cm="1">
        <f t="array" ref="R45">_FV(Table1[[#This Row],[Company]],"P/E",TRUE)</f>
        <v>12.6538</v>
      </c>
      <c r="S45" s="8" cm="1">
        <f t="array" ref="S45">_FV(Table1[[#This Row],[Company]],"Beta")</f>
        <v>1.5210999999999999</v>
      </c>
      <c r="U45" s="2"/>
      <c r="V45" s="2"/>
    </row>
    <row r="46" spans="1:22" ht="14" x14ac:dyDescent="0.3">
      <c r="A46" s="2" t="e" vm="44">
        <v>#VALUE!</v>
      </c>
      <c r="B46" s="4" cm="1">
        <f t="array" ref="B46">_FV(Table1[[#This Row],[Company]],"Year incorporated",TRUE)</f>
        <v>2004</v>
      </c>
      <c r="C46" s="2" t="str" cm="1">
        <f t="array" ref="C46">_FV(Table1[[#This Row],[Company]],"Industry")</f>
        <v>Media &amp; Publishing</v>
      </c>
      <c r="F46" s="5" cm="1">
        <f t="array" ref="F46">_FV(Table1[[#This Row],[Company]],"Market cap",TRUE)</f>
        <v>6632225000</v>
      </c>
      <c r="G46" s="22" cm="1">
        <f t="array" ref="G46">_FV(Table1[[#This Row],[Company]],"52 week low",TRUE)</f>
        <v>44.68</v>
      </c>
      <c r="H46" s="22" cm="1">
        <f t="array" ref="H46">_FV(Table1[[#This Row],[Company]],"52 week high",TRUE)</f>
        <v>73.94</v>
      </c>
      <c r="I46" s="22" cm="1">
        <f t="array" ref="I46">_FV(Table1[[#This Row],[Company]],"Open")</f>
        <v>64.73</v>
      </c>
      <c r="J46" s="24"/>
      <c r="K46" s="17" cm="1">
        <f t="array" ref="K46">_FV(Table1[[#This Row],[Company]],"Price")</f>
        <v>66.86</v>
      </c>
      <c r="L46" s="26" cm="1">
        <f t="array" ref="L46">_FV(Table1[[#This Row],[Company]],"Change")</f>
        <v>2.57</v>
      </c>
      <c r="M46" s="18" cm="1">
        <f t="array" ref="M46">_FV(Table1[[#This Row],[Company]],"Change (%)",TRUE)</f>
        <v>3.9975000000000004E-2</v>
      </c>
      <c r="N46" s="19"/>
      <c r="O46" s="20">
        <f>(Table1[[#This Row],[Price]]-Table1[[#This Row],[Purchase Price]])*Table1[[#This Row],[Shares]]</f>
        <v>0</v>
      </c>
      <c r="P46" s="15" t="e">
        <f>Table1[[#This Row],[$ Gain]]/(Table1[[#This Row],[Purchase Price]]*Table1[[#This Row],[Shares]])</f>
        <v>#DIV/0!</v>
      </c>
      <c r="Q46" s="25">
        <f>Table1[[#This Row],[Shares]]*Table1[[#This Row],[Price]]</f>
        <v>0</v>
      </c>
      <c r="R46" s="7" cm="1">
        <f t="array" ref="R46">_FV(Table1[[#This Row],[Company]],"P/E",TRUE)</f>
        <v>18.8812</v>
      </c>
      <c r="S46" s="8" cm="1">
        <f t="array" ref="S46">_FV(Table1[[#This Row],[Company]],"Beta")</f>
        <v>0.86770000000000003</v>
      </c>
      <c r="U46" s="2"/>
      <c r="V46" s="2"/>
    </row>
    <row r="47" spans="1:22" ht="14" x14ac:dyDescent="0.3">
      <c r="A47" s="2" t="e" vm="45">
        <v>#VALUE!</v>
      </c>
      <c r="B47" s="4" cm="1">
        <f t="array" ref="B47">_FV(Table1[[#This Row],[Company]],"Year incorporated",TRUE)</f>
        <v>2004</v>
      </c>
      <c r="C47" s="2" t="str" cm="1">
        <f t="array" ref="C47">_FV(Table1[[#This Row],[Company]],"Industry")</f>
        <v>Software &amp; IT Services</v>
      </c>
      <c r="D47" s="2" t="s">
        <v>27</v>
      </c>
      <c r="E47" s="2" t="s">
        <v>14</v>
      </c>
      <c r="F47" s="5" cm="1">
        <f t="array" ref="F47">_FV(Table1[[#This Row],[Company]],"Market cap",TRUE)</f>
        <v>753939100000</v>
      </c>
      <c r="G47" s="22" cm="1">
        <f t="array" ref="G47">_FV(Table1[[#This Row],[Company]],"52 week low",TRUE)</f>
        <v>137.10059999999999</v>
      </c>
      <c r="H47" s="22" cm="1">
        <f t="array" ref="H47">_FV(Table1[[#This Row],[Company]],"52 week high",TRUE)</f>
        <v>304.67</v>
      </c>
      <c r="I47" s="22" cm="1">
        <f t="array" ref="I47">_FV(Table1[[#This Row],[Company]],"Open")</f>
        <v>259.01</v>
      </c>
      <c r="J47" s="24"/>
      <c r="K47" s="17" cm="1">
        <f t="array" ref="K47">_FV(Table1[[#This Row],[Company]],"Price")</f>
        <v>258.12</v>
      </c>
      <c r="L47" s="26" cm="1">
        <f t="array" ref="L47">_FV(Table1[[#This Row],[Company]],"Change")</f>
        <v>-0.54</v>
      </c>
      <c r="M47" s="18" cm="1">
        <f t="array" ref="M47">_FV(Table1[[#This Row],[Company]],"Change (%)",TRUE)</f>
        <v>-2.088E-3</v>
      </c>
      <c r="N47" s="19"/>
      <c r="O47" s="20">
        <f>(Table1[[#This Row],[Price]]-Table1[[#This Row],[Purchase Price]])*Table1[[#This Row],[Shares]]</f>
        <v>0</v>
      </c>
      <c r="P47" s="15" t="e">
        <f>Table1[[#This Row],[$ Gain]]/(Table1[[#This Row],[Purchase Price]]*Table1[[#This Row],[Shares]])</f>
        <v>#DIV/0!</v>
      </c>
      <c r="Q47" s="25">
        <f>Table1[[#This Row],[Shares]]*Table1[[#This Row],[Price]]</f>
        <v>0</v>
      </c>
      <c r="R47" s="7" cm="1">
        <f t="array" ref="R47">_FV(Table1[[#This Row],[Company]],"P/E",TRUE)</f>
        <v>32.988599999999998</v>
      </c>
      <c r="S47" s="8" cm="1">
        <f t="array" ref="S47">_FV(Table1[[#This Row],[Company]],"Beta")</f>
        <v>1.2837000000000001</v>
      </c>
      <c r="U47" s="2"/>
      <c r="V47" s="2"/>
    </row>
    <row r="48" spans="1:22" ht="14" x14ac:dyDescent="0.3">
      <c r="A48" s="2" t="e" vm="46">
        <v>#VALUE!</v>
      </c>
      <c r="B48" s="4" cm="1">
        <f t="array" ref="B48">_FV(Table1[[#This Row],[Company]],"Year incorporated",TRUE)</f>
        <v>2004</v>
      </c>
      <c r="C48" s="2" t="str" cm="1">
        <f t="array" ref="C48">_FV(Table1[[#This Row],[Company]],"Industry")</f>
        <v>Hotels &amp; Entertainment Services</v>
      </c>
      <c r="F48" s="5" cm="1">
        <f t="array" ref="F48">_FV(Table1[[#This Row],[Company]],"Market cap",TRUE)</f>
        <v>5539211000</v>
      </c>
      <c r="G48" s="22" cm="1">
        <f t="array" ref="G48">_FV(Table1[[#This Row],[Company]],"52 week low",TRUE)</f>
        <v>24.02</v>
      </c>
      <c r="H48" s="22" cm="1">
        <f t="array" ref="H48">_FV(Table1[[#This Row],[Company]],"52 week high",TRUE)</f>
        <v>94.98</v>
      </c>
      <c r="I48" s="22" cm="1">
        <f t="array" ref="I48">_FV(Table1[[#This Row],[Company]],"Open")</f>
        <v>56.22</v>
      </c>
      <c r="J48" s="24"/>
      <c r="K48" s="17" cm="1">
        <f t="array" ref="K48">_FV(Table1[[#This Row],[Company]],"Price")</f>
        <v>57.15</v>
      </c>
      <c r="L48" s="26" cm="1">
        <f t="array" ref="L48">_FV(Table1[[#This Row],[Company]],"Change")</f>
        <v>1.83</v>
      </c>
      <c r="M48" s="18" cm="1">
        <f t="array" ref="M48">_FV(Table1[[#This Row],[Company]],"Change (%)",TRUE)</f>
        <v>3.3079999999999998E-2</v>
      </c>
      <c r="N48" s="19"/>
      <c r="O48" s="20">
        <f>(Table1[[#This Row],[Price]]-Table1[[#This Row],[Purchase Price]])*Table1[[#This Row],[Shares]]</f>
        <v>0</v>
      </c>
      <c r="P48" s="15" t="e">
        <f>Table1[[#This Row],[$ Gain]]/(Table1[[#This Row],[Purchase Price]]*Table1[[#This Row],[Shares]])</f>
        <v>#DIV/0!</v>
      </c>
      <c r="Q48" s="25">
        <f>Table1[[#This Row],[Shares]]*Table1[[#This Row],[Price]]</f>
        <v>0</v>
      </c>
      <c r="R48" s="7" cm="1">
        <f t="array" ref="R48">_FV(Table1[[#This Row],[Company]],"P/E",TRUE)</f>
        <v>22.0715</v>
      </c>
      <c r="S48" s="8" cm="1">
        <f t="array" ref="S48">_FV(Table1[[#This Row],[Company]],"Beta")</f>
        <v>1.4278999999999999</v>
      </c>
      <c r="U48" s="2"/>
      <c r="V48" s="2"/>
    </row>
    <row r="49" spans="1:22" ht="14" x14ac:dyDescent="0.3">
      <c r="A49" s="2" t="e" vm="47">
        <v>#VALUE!</v>
      </c>
      <c r="B49" s="4" cm="1">
        <f t="array" ref="B49">_FV(Table1[[#This Row],[Company]],"Year incorporated",TRUE)</f>
        <v>2004</v>
      </c>
      <c r="C49" s="2" t="str" cm="1">
        <f t="array" ref="C49">_FV(Table1[[#This Row],[Company]],"Industry")</f>
        <v>Software &amp; IT Services</v>
      </c>
      <c r="F49" s="5" cm="1">
        <f t="array" ref="F49">_FV(Table1[[#This Row],[Company]],"Market cap",TRUE)</f>
        <v>129335500000</v>
      </c>
      <c r="G49" s="22" cm="1">
        <f t="array" ref="G49">_FV(Table1[[#This Row],[Company]],"52 week low",TRUE)</f>
        <v>282.08</v>
      </c>
      <c r="H49" s="22" cm="1">
        <f t="array" ref="H49">_FV(Table1[[#This Row],[Company]],"52 week high",TRUE)</f>
        <v>1146.9100000000001</v>
      </c>
      <c r="I49" s="22" cm="1">
        <f t="array" ref="I49">_FV(Table1[[#This Row],[Company]],"Open")</f>
        <v>1058.9000000000001</v>
      </c>
      <c r="J49" s="24"/>
      <c r="K49" s="17" cm="1">
        <f t="array" ref="K49">_FV(Table1[[#This Row],[Company]],"Price")</f>
        <v>1074.7</v>
      </c>
      <c r="L49" s="26" cm="1">
        <f t="array" ref="L49">_FV(Table1[[#This Row],[Company]],"Change")</f>
        <v>33.43</v>
      </c>
      <c r="M49" s="18" cm="1">
        <f t="array" ref="M49">_FV(Table1[[#This Row],[Company]],"Change (%)",TRUE)</f>
        <v>3.2105000000000002E-2</v>
      </c>
      <c r="N49" s="19"/>
      <c r="O49" s="20">
        <f>(Table1[[#This Row],[Price]]-Table1[[#This Row],[Purchase Price]])*Table1[[#This Row],[Shares]]</f>
        <v>0</v>
      </c>
      <c r="P49" s="15" t="e">
        <f>Table1[[#This Row],[$ Gain]]/(Table1[[#This Row],[Purchase Price]]*Table1[[#This Row],[Shares]])</f>
        <v>#DIV/0!</v>
      </c>
      <c r="Q49" s="25">
        <f>Table1[[#This Row],[Shares]]*Table1[[#This Row],[Price]]</f>
        <v>0</v>
      </c>
      <c r="R49" s="7" cm="1">
        <f t="array" ref="R49">_FV(Table1[[#This Row],[Company]],"P/E",TRUE)</f>
        <v>0</v>
      </c>
      <c r="S49" s="8" cm="1">
        <f t="array" ref="S49">_FV(Table1[[#This Row],[Company]],"Beta")</f>
        <v>1.6592</v>
      </c>
      <c r="U49" s="2"/>
      <c r="V49" s="2"/>
    </row>
    <row r="50" spans="1:22" ht="14" x14ac:dyDescent="0.3">
      <c r="A50" s="2" t="e" vm="48">
        <v>#VALUE!</v>
      </c>
      <c r="B50" s="4" cm="1">
        <f t="array" ref="B50">_FV(Table1[[#This Row],[Company]],"Year incorporated",TRUE)</f>
        <v>2004</v>
      </c>
      <c r="C50" s="2" t="str" cm="1">
        <f t="array" ref="C50">_FV(Table1[[#This Row],[Company]],"Industry")</f>
        <v>Renewable Energy</v>
      </c>
      <c r="F50" s="5" cm="1">
        <f t="array" ref="F50">_FV(Table1[[#This Row],[Company]],"Market cap",TRUE)</f>
        <v>2646536000</v>
      </c>
      <c r="G50" s="22" cm="1">
        <f t="array" ref="G50">_FV(Table1[[#This Row],[Company]],"52 week low",TRUE)</f>
        <v>2.6385999999999998</v>
      </c>
      <c r="H50" s="22" cm="1">
        <f t="array" ref="H50">_FV(Table1[[#This Row],[Company]],"52 week high",TRUE)</f>
        <v>17.329999999999998</v>
      </c>
      <c r="I50" s="22" cm="1">
        <f t="array" ref="I50">_FV(Table1[[#This Row],[Company]],"Open")</f>
        <v>16.18</v>
      </c>
      <c r="J50" s="24"/>
      <c r="K50" s="17" cm="1">
        <f t="array" ref="K50">_FV(Table1[[#This Row],[Company]],"Price")</f>
        <v>17.329999999999998</v>
      </c>
      <c r="L50" s="26" cm="1">
        <f t="array" ref="L50">_FV(Table1[[#This Row],[Company]],"Change")</f>
        <v>1.72</v>
      </c>
      <c r="M50" s="18" cm="1">
        <f t="array" ref="M50">_FV(Table1[[#This Row],[Company]],"Change (%)",TRUE)</f>
        <v>0.11018599999999999</v>
      </c>
      <c r="N50" s="19"/>
      <c r="O50" s="20">
        <f>(Table1[[#This Row],[Price]]-Table1[[#This Row],[Purchase Price]])*Table1[[#This Row],[Shares]]</f>
        <v>0</v>
      </c>
      <c r="P50" s="15" t="e">
        <f>Table1[[#This Row],[$ Gain]]/(Table1[[#This Row],[Purchase Price]]*Table1[[#This Row],[Shares]])</f>
        <v>#DIV/0!</v>
      </c>
      <c r="Q50" s="25">
        <f>Table1[[#This Row],[Shares]]*Table1[[#This Row],[Price]]</f>
        <v>0</v>
      </c>
      <c r="R50" s="7" cm="1">
        <f t="array" ref="R50">_FV(Table1[[#This Row],[Company]],"P/E",TRUE)</f>
        <v>474.75670000000002</v>
      </c>
      <c r="S50" s="8" cm="1">
        <f t="array" ref="S50">_FV(Table1[[#This Row],[Company]],"Beta")</f>
        <v>2.4472</v>
      </c>
      <c r="U50" s="2"/>
      <c r="V50" s="2"/>
    </row>
    <row r="51" spans="1:22" ht="14" x14ac:dyDescent="0.3">
      <c r="A51" s="2" t="e" vm="49">
        <v>#VALUE!</v>
      </c>
      <c r="B51" s="4" cm="1">
        <f t="array" ref="B51">_FV(Table1[[#This Row],[Company]],"Year incorporated",TRUE)</f>
        <v>2003</v>
      </c>
      <c r="C51" s="2" t="str" cm="1">
        <f t="array" ref="C51">_FV(Table1[[#This Row],[Company]],"Industry")</f>
        <v>Semiconductors &amp; Semiconductor Equipment</v>
      </c>
      <c r="F51" s="5" cm="1">
        <f t="array" ref="F51">_FV(Table1[[#This Row],[Company]],"Market cap",TRUE)</f>
        <v>485211000</v>
      </c>
      <c r="G51" s="22" cm="1">
        <f t="array" ref="G51">_FV(Table1[[#This Row],[Company]],"52 week low",TRUE)</f>
        <v>6.3</v>
      </c>
      <c r="H51" s="22" cm="1">
        <f t="array" ref="H51">_FV(Table1[[#This Row],[Company]],"52 week high",TRUE)</f>
        <v>16.059999999999999</v>
      </c>
      <c r="I51" s="22" cm="1">
        <f t="array" ref="I51">_FV(Table1[[#This Row],[Company]],"Open")</f>
        <v>13.89</v>
      </c>
      <c r="J51" s="24"/>
      <c r="K51" s="17" cm="1">
        <f t="array" ref="K51">_FV(Table1[[#This Row],[Company]],"Price")</f>
        <v>14.54</v>
      </c>
      <c r="L51" s="26" cm="1">
        <f t="array" ref="L51">_FV(Table1[[#This Row],[Company]],"Change")</f>
        <v>0.78</v>
      </c>
      <c r="M51" s="18" cm="1">
        <f t="array" ref="M51">_FV(Table1[[#This Row],[Company]],"Change (%)",TRUE)</f>
        <v>5.6685999999999993E-2</v>
      </c>
      <c r="N51" s="19"/>
      <c r="O51" s="20">
        <f>(Table1[[#This Row],[Price]]-Table1[[#This Row],[Purchase Price]])*Table1[[#This Row],[Shares]]</f>
        <v>0</v>
      </c>
      <c r="P51" s="15" t="e">
        <f>Table1[[#This Row],[$ Gain]]/(Table1[[#This Row],[Purchase Price]]*Table1[[#This Row],[Shares]])</f>
        <v>#DIV/0!</v>
      </c>
      <c r="Q51" s="25">
        <f>Table1[[#This Row],[Shares]]*Table1[[#This Row],[Price]]</f>
        <v>0</v>
      </c>
      <c r="R51" s="7" cm="1">
        <f t="array" ref="R51">_FV(Table1[[#This Row],[Company]],"P/E",TRUE)</f>
        <v>0</v>
      </c>
      <c r="S51" s="8" cm="1">
        <f t="array" ref="S51">_FV(Table1[[#This Row],[Company]],"Beta")</f>
        <v>1.1888000000000001</v>
      </c>
      <c r="U51" s="2"/>
      <c r="V51" s="2"/>
    </row>
    <row r="52" spans="1:22" ht="14" x14ac:dyDescent="0.3">
      <c r="A52" s="2" t="e" vm="50">
        <v>#VALUE!</v>
      </c>
      <c r="B52" s="4" cm="1">
        <f t="array" ref="B52">_FV(Table1[[#This Row],[Company]],"Year incorporated",TRUE)</f>
        <v>2003</v>
      </c>
      <c r="C52" s="2" t="str" cm="1">
        <f t="array" ref="C52">_FV(Table1[[#This Row],[Company]],"Industry")</f>
        <v>Automobiles &amp; Auto Parts</v>
      </c>
      <c r="E52" s="2" t="s">
        <v>14</v>
      </c>
      <c r="F52" s="5" cm="1">
        <f t="array" ref="F52">_FV(Table1[[#This Row],[Company]],"Market cap",TRUE)</f>
        <v>396652300000</v>
      </c>
      <c r="G52" s="22" cm="1">
        <f t="array" ref="G52">_FV(Table1[[#This Row],[Company]],"52 week low",TRUE)</f>
        <v>45.71</v>
      </c>
      <c r="H52" s="22" cm="1">
        <f t="array" ref="H52">_FV(Table1[[#This Row],[Company]],"52 week high",TRUE)</f>
        <v>502.49</v>
      </c>
      <c r="I52" s="22" cm="1">
        <f t="array" ref="I52">_FV(Table1[[#This Row],[Company]],"Open")</f>
        <v>420</v>
      </c>
      <c r="J52" s="24"/>
      <c r="K52" s="17" cm="1">
        <f t="array" ref="K52">_FV(Table1[[#This Row],[Company]],"Price")</f>
        <v>425.3</v>
      </c>
      <c r="L52" s="26" cm="1">
        <f t="array" ref="L52">_FV(Table1[[#This Row],[Company]],"Change")</f>
        <v>11.32</v>
      </c>
      <c r="M52" s="18" cm="1">
        <f t="array" ref="M52">_FV(Table1[[#This Row],[Company]],"Change (%)",TRUE)</f>
        <v>2.7344E-2</v>
      </c>
      <c r="N52" s="19"/>
      <c r="O52" s="20">
        <f>(Table1[[#This Row],[Price]]-Table1[[#This Row],[Purchase Price]])*Table1[[#This Row],[Shares]]</f>
        <v>0</v>
      </c>
      <c r="P52" s="15" t="e">
        <f>Table1[[#This Row],[$ Gain]]/(Table1[[#This Row],[Purchase Price]]*Table1[[#This Row],[Shares]])</f>
        <v>#DIV/0!</v>
      </c>
      <c r="Q52" s="25">
        <f>Table1[[#This Row],[Shares]]*Table1[[#This Row],[Price]]</f>
        <v>0</v>
      </c>
      <c r="R52" s="7" cm="1">
        <f t="array" ref="R52">_FV(Table1[[#This Row],[Company]],"P/E",TRUE)</f>
        <v>1065.136</v>
      </c>
      <c r="S52" s="8" cm="1">
        <f t="array" ref="S52">_FV(Table1[[#This Row],[Company]],"Beta")</f>
        <v>1.9393</v>
      </c>
      <c r="U52" s="2"/>
      <c r="V52" s="2"/>
    </row>
    <row r="53" spans="1:22" ht="14" x14ac:dyDescent="0.3">
      <c r="A53" s="2" t="e" vm="51">
        <v>#VALUE!</v>
      </c>
      <c r="B53" s="4" cm="1">
        <f t="array" ref="B53">_FV(Table1[[#This Row],[Company]],"Year incorporated",TRUE)</f>
        <v>2003</v>
      </c>
      <c r="C53" s="2" t="str" cm="1">
        <f t="array" ref="C53">_FV(Table1[[#This Row],[Company]],"Industry")</f>
        <v>Food &amp; Tobacco</v>
      </c>
      <c r="F53" s="5" cm="1">
        <f t="array" ref="F53">_FV(Table1[[#This Row],[Company]],"Market cap",TRUE)</f>
        <v>426676300</v>
      </c>
      <c r="G53" s="22" cm="1">
        <f t="array" ref="G53">_FV(Table1[[#This Row],[Company]],"52 week low",TRUE)</f>
        <v>2.0699999999999998</v>
      </c>
      <c r="H53" s="22" cm="1">
        <f t="array" ref="H53">_FV(Table1[[#This Row],[Company]],"52 week high",TRUE)</f>
        <v>9.4408999999999992</v>
      </c>
      <c r="I53" s="22" cm="1">
        <f t="array" ref="I53">_FV(Table1[[#This Row],[Company]],"Open")</f>
        <v>4.7</v>
      </c>
      <c r="J53" s="24"/>
      <c r="K53" s="17" cm="1">
        <f t="array" ref="K53">_FV(Table1[[#This Row],[Company]],"Price")</f>
        <v>4.79</v>
      </c>
      <c r="L53" s="26" cm="1">
        <f t="array" ref="L53">_FV(Table1[[#This Row],[Company]],"Change")</f>
        <v>0.11</v>
      </c>
      <c r="M53" s="18" cm="1">
        <f t="array" ref="M53">_FV(Table1[[#This Row],[Company]],"Change (%)",TRUE)</f>
        <v>2.3504000000000001E-2</v>
      </c>
      <c r="N53" s="19"/>
      <c r="O53" s="20">
        <f>(Table1[[#This Row],[Price]]-Table1[[#This Row],[Purchase Price]])*Table1[[#This Row],[Shares]]</f>
        <v>0</v>
      </c>
      <c r="P53" s="15" t="e">
        <f>Table1[[#This Row],[$ Gain]]/(Table1[[#This Row],[Purchase Price]]*Table1[[#This Row],[Shares]])</f>
        <v>#DIV/0!</v>
      </c>
      <c r="Q53" s="25">
        <f>Table1[[#This Row],[Shares]]*Table1[[#This Row],[Price]]</f>
        <v>0</v>
      </c>
      <c r="R53" s="7" cm="1">
        <f t="array" ref="R53">_FV(Table1[[#This Row],[Company]],"P/E",TRUE)</f>
        <v>103.01560000000001</v>
      </c>
      <c r="S53" s="8" cm="1">
        <f t="array" ref="S53">_FV(Table1[[#This Row],[Company]],"Beta")</f>
        <v>3.0779000000000001</v>
      </c>
      <c r="U53" s="2"/>
      <c r="V53" s="2"/>
    </row>
    <row r="54" spans="1:22" ht="14" x14ac:dyDescent="0.3">
      <c r="A54" s="2" t="e" vm="52">
        <v>#VALUE!</v>
      </c>
      <c r="B54" s="4" cm="1">
        <f t="array" ref="B54">_FV(Table1[[#This Row],[Company]],"Year incorporated",TRUE)</f>
        <v>2002</v>
      </c>
      <c r="C54" s="2" t="str" cm="1">
        <f t="array" ref="C54">_FV(Table1[[#This Row],[Company]],"Industry")</f>
        <v>Hotels &amp; Entertainment Services</v>
      </c>
      <c r="F54" s="5" cm="1">
        <f t="array" ref="F54">_FV(Table1[[#This Row],[Company]],"Market cap",TRUE)</f>
        <v>16720210000</v>
      </c>
      <c r="G54" s="22" cm="1">
        <f t="array" ref="G54">_FV(Table1[[#This Row],[Company]],"52 week low",TRUE)</f>
        <v>227.5</v>
      </c>
      <c r="H54" s="22" cm="1">
        <f t="array" ref="H54">_FV(Table1[[#This Row],[Company]],"52 week high",TRUE)</f>
        <v>435.58</v>
      </c>
      <c r="I54" s="22" cm="1">
        <f t="array" ref="I54">_FV(Table1[[#This Row],[Company]],"Open")</f>
        <v>430</v>
      </c>
      <c r="J54" s="24"/>
      <c r="K54" s="17" cm="1">
        <f t="array" ref="K54">_FV(Table1[[#This Row],[Company]],"Price")</f>
        <v>431</v>
      </c>
      <c r="L54" s="26" cm="1">
        <f t="array" ref="L54">_FV(Table1[[#This Row],[Company]],"Change")</f>
        <v>3.13</v>
      </c>
      <c r="M54" s="18" cm="1">
        <f t="array" ref="M54">_FV(Table1[[#This Row],[Company]],"Change (%)",TRUE)</f>
        <v>7.3150000000000003E-3</v>
      </c>
      <c r="N54" s="19"/>
      <c r="O54" s="20">
        <f>(Table1[[#This Row],[Price]]-Table1[[#This Row],[Purchase Price]])*Table1[[#This Row],[Shares]]</f>
        <v>0</v>
      </c>
      <c r="P54" s="15" t="e">
        <f>Table1[[#This Row],[$ Gain]]/(Table1[[#This Row],[Purchase Price]]*Table1[[#This Row],[Shares]])</f>
        <v>#DIV/0!</v>
      </c>
      <c r="Q54" s="25">
        <f>Table1[[#This Row],[Shares]]*Table1[[#This Row],[Price]]</f>
        <v>0</v>
      </c>
      <c r="R54" s="7" cm="1">
        <f t="array" ref="R54">_FV(Table1[[#This Row],[Company]],"P/E",TRUE)</f>
        <v>38.070700000000002</v>
      </c>
      <c r="S54" s="8" cm="1">
        <f t="array" ref="S54">_FV(Table1[[#This Row],[Company]],"Beta")</f>
        <v>0.37359999999999999</v>
      </c>
      <c r="U54" s="2"/>
      <c r="V54" s="2"/>
    </row>
    <row r="55" spans="1:22" ht="14" x14ac:dyDescent="0.3">
      <c r="A55" s="2" t="e" vm="53">
        <v>#VALUE!</v>
      </c>
      <c r="B55" s="4" cm="1">
        <f t="array" ref="B55">_FV(Table1[[#This Row],[Company]],"Year incorporated",TRUE)</f>
        <v>2002</v>
      </c>
      <c r="C55" s="2" t="str" cm="1">
        <f t="array" ref="C55">_FV(Table1[[#This Row],[Company]],"Industry")</f>
        <v>Media &amp; Publishing</v>
      </c>
      <c r="E55" s="2" t="s">
        <v>14</v>
      </c>
      <c r="F55" s="5" cm="1">
        <f t="array" ref="F55">_FV(Table1[[#This Row],[Company]],"Market cap",TRUE)</f>
        <v>25460370000</v>
      </c>
      <c r="G55" s="22" cm="1">
        <f t="array" ref="G55">_FV(Table1[[#This Row],[Company]],"52 week low",TRUE)</f>
        <v>58.22</v>
      </c>
      <c r="H55" s="22" cm="1">
        <f t="array" ref="H55">_FV(Table1[[#This Row],[Company]],"52 week high",TRUE)</f>
        <v>212.55</v>
      </c>
      <c r="I55" s="22" cm="1">
        <f t="array" ref="I55">_FV(Table1[[#This Row],[Company]],"Open")</f>
        <v>207.95</v>
      </c>
      <c r="J55" s="24"/>
      <c r="K55" s="17" cm="1">
        <f t="array" ref="K55">_FV(Table1[[#This Row],[Company]],"Price")</f>
        <v>212.55</v>
      </c>
      <c r="L55" s="26" cm="1">
        <f t="array" ref="L55">_FV(Table1[[#This Row],[Company]],"Change")</f>
        <v>7.72</v>
      </c>
      <c r="M55" s="18" cm="1">
        <f t="array" ref="M55">_FV(Table1[[#This Row],[Company]],"Change (%)",TRUE)</f>
        <v>3.7690000000000001E-2</v>
      </c>
      <c r="N55" s="19"/>
      <c r="O55" s="20">
        <f>(Table1[[#This Row],[Price]]-Table1[[#This Row],[Purchase Price]])*Table1[[#This Row],[Shares]]</f>
        <v>0</v>
      </c>
      <c r="P55" s="15" t="e">
        <f>Table1[[#This Row],[$ Gain]]/(Table1[[#This Row],[Purchase Price]]*Table1[[#This Row],[Shares]])</f>
        <v>#DIV/0!</v>
      </c>
      <c r="Q55" s="25">
        <f>Table1[[#This Row],[Shares]]*Table1[[#This Row],[Price]]</f>
        <v>0</v>
      </c>
      <c r="R55" s="7" t="s">
        <v>11</v>
      </c>
      <c r="S55" s="8" t="s">
        <v>11</v>
      </c>
      <c r="U55" s="2"/>
      <c r="V55" s="2"/>
    </row>
    <row r="56" spans="1:22" ht="14" x14ac:dyDescent="0.3">
      <c r="A56" s="2" t="e" vm="54">
        <v>#VALUE!</v>
      </c>
      <c r="B56" s="4" cm="1">
        <f t="array" ref="B56">_FV(Table1[[#This Row],[Company]],"Year incorporated",TRUE)</f>
        <v>1999</v>
      </c>
      <c r="C56" s="2" t="str" cm="1">
        <f t="array" ref="C56">_FV(Table1[[#This Row],[Company]],"Industry")</f>
        <v>Software &amp; IT Services</v>
      </c>
      <c r="D56" s="2" t="s">
        <v>27</v>
      </c>
      <c r="E56" s="2" t="s">
        <v>31</v>
      </c>
      <c r="F56" s="10" cm="1">
        <f t="array" ref="F56">_FV(Table1[[#This Row],[Company]],"Market cap",TRUE)</f>
        <v>779953900000</v>
      </c>
      <c r="G56" s="22" cm="1">
        <f t="array" ref="G56">_FV(Table1[[#This Row],[Company]],"52 week low",TRUE)</f>
        <v>161.68</v>
      </c>
      <c r="H56" s="22" cm="1">
        <f t="array" ref="H56">_FV(Table1[[#This Row],[Company]],"52 week high",TRUE)</f>
        <v>299</v>
      </c>
      <c r="I56" s="22" cm="1">
        <f t="array" ref="I56">_FV(Table1[[#This Row],[Company]],"Open")</f>
        <v>297.95999999999998</v>
      </c>
      <c r="J56" s="24"/>
      <c r="K56" s="17" cm="1">
        <f t="array" ref="K56">_FV(Table1[[#This Row],[Company]],"Price")</f>
        <v>296.5</v>
      </c>
      <c r="L56" s="26" cm="1">
        <f t="array" ref="L56">_FV(Table1[[#This Row],[Company]],"Change")</f>
        <v>4.0650000000000004</v>
      </c>
      <c r="M56" s="18" cm="1">
        <f t="array" ref="M56">_FV(Table1[[#This Row],[Company]],"Change (%)",TRUE)</f>
        <v>1.3900999999999998E-2</v>
      </c>
      <c r="N56" s="19"/>
      <c r="O56" s="20">
        <f>(Table1[[#This Row],[Price]]-Table1[[#This Row],[Purchase Price]])*Table1[[#This Row],[Shares]]</f>
        <v>0</v>
      </c>
      <c r="P56" s="15" t="e">
        <f>Table1[[#This Row],[$ Gain]]/(Table1[[#This Row],[Purchase Price]]*Table1[[#This Row],[Shares]])</f>
        <v>#DIV/0!</v>
      </c>
      <c r="Q56" s="25">
        <f>Table1[[#This Row],[Shares]]*Table1[[#This Row],[Price]]</f>
        <v>0</v>
      </c>
      <c r="R56" s="7" cm="1">
        <f t="array" ref="R56">_FV(Table1[[#This Row],[Company]],"P/E",TRUE)</f>
        <v>31.491700000000002</v>
      </c>
      <c r="S56" s="8" cm="1">
        <f t="array" ref="S56">_FV(Table1[[#This Row],[Company]],"Beta")</f>
        <v>1.3028999999999999</v>
      </c>
      <c r="U56" s="2"/>
      <c r="V56" s="2"/>
    </row>
    <row r="57" spans="1:22" ht="14" x14ac:dyDescent="0.3">
      <c r="A57" s="2" t="e" vm="55">
        <v>#VALUE!</v>
      </c>
      <c r="B57" s="4" cm="1">
        <f t="array" ref="B57">_FV(Table1[[#This Row],[Company]],"Year incorporated",TRUE)</f>
        <v>1999</v>
      </c>
      <c r="C57" s="2" t="str" cm="1">
        <f t="array" ref="C57">_FV(Table1[[#This Row],[Company]],"Industry")</f>
        <v>Software &amp; IT Services</v>
      </c>
      <c r="F57" s="5" cm="1">
        <f t="array" ref="F57">_FV(Table1[[#This Row],[Company]],"Market cap",TRUE)</f>
        <v>228892300000</v>
      </c>
      <c r="G57" s="22" cm="1">
        <f t="array" ref="G57">_FV(Table1[[#This Row],[Company]],"52 week low",TRUE)</f>
        <v>115.29</v>
      </c>
      <c r="H57" s="22" cm="1">
        <f t="array" ref="H57">_FV(Table1[[#This Row],[Company]],"52 week high",TRUE)</f>
        <v>284.5</v>
      </c>
      <c r="I57" s="22" cm="1">
        <f t="array" ref="I57">_FV(Table1[[#This Row],[Company]],"Open")</f>
        <v>252.79</v>
      </c>
      <c r="J57" s="24"/>
      <c r="K57" s="17" cm="1">
        <f t="array" ref="K57">_FV(Table1[[#This Row],[Company]],"Price")</f>
        <v>259.87</v>
      </c>
      <c r="L57" s="26" cm="1">
        <f t="array" ref="L57">_FV(Table1[[#This Row],[Company]],"Change")</f>
        <v>9.74</v>
      </c>
      <c r="M57" s="18" cm="1">
        <f t="array" ref="M57">_FV(Table1[[#This Row],[Company]],"Change (%)",TRUE)</f>
        <v>3.8940000000000002E-2</v>
      </c>
      <c r="N57" s="19"/>
      <c r="O57" s="20">
        <f>(Table1[[#This Row],[Price]]-Table1[[#This Row],[Purchase Price]])*Table1[[#This Row],[Shares]]</f>
        <v>0</v>
      </c>
      <c r="P57" s="15" t="e">
        <f>Table1[[#This Row],[$ Gain]]/(Table1[[#This Row],[Purchase Price]]*Table1[[#This Row],[Shares]])</f>
        <v>#DIV/0!</v>
      </c>
      <c r="Q57" s="25">
        <f>Table1[[#This Row],[Shares]]*Table1[[#This Row],[Price]]</f>
        <v>0</v>
      </c>
      <c r="R57" s="7" cm="1">
        <f t="array" ref="R57">_FV(Table1[[#This Row],[Company]],"P/E",TRUE)</f>
        <v>97.738399999999999</v>
      </c>
      <c r="S57" s="8" cm="1">
        <f t="array" ref="S57">_FV(Table1[[#This Row],[Company]],"Beta")</f>
        <v>1.2662</v>
      </c>
      <c r="U57" s="2"/>
      <c r="V57" s="2"/>
    </row>
    <row r="58" spans="1:22" ht="14" x14ac:dyDescent="0.3">
      <c r="A58" s="2" t="e" vm="56">
        <v>#VALUE!</v>
      </c>
      <c r="B58" s="4" cm="1">
        <f t="array" ref="B58">_FV(Table1[[#This Row],[Company]],"Year incorporated",TRUE)</f>
        <v>1999</v>
      </c>
      <c r="C58" s="2" t="str" cm="1">
        <f t="array" ref="C58">_FV(Table1[[#This Row],[Company]],"Industry")</f>
        <v>Professional &amp; Commercial Services</v>
      </c>
      <c r="F58" s="5" cm="1">
        <f t="array" ref="F58">_FV(Table1[[#This Row],[Company]],"Market cap",TRUE)</f>
        <v>6490762000</v>
      </c>
      <c r="G58" s="22" cm="1">
        <f t="array" ref="G58">_FV(Table1[[#This Row],[Company]],"52 week low",TRUE)</f>
        <v>71.12</v>
      </c>
      <c r="H58" s="22" cm="1">
        <f t="array" ref="H58">_FV(Table1[[#This Row],[Company]],"52 week high",TRUE)</f>
        <v>236.51499999999999</v>
      </c>
      <c r="I58" s="22" cm="1">
        <f t="array" ref="I58">_FV(Table1[[#This Row],[Company]],"Open")</f>
        <v>147.84</v>
      </c>
      <c r="J58" s="24"/>
      <c r="K58" s="17" cm="1">
        <f t="array" ref="K58">_FV(Table1[[#This Row],[Company]],"Price")</f>
        <v>145.12</v>
      </c>
      <c r="L58" s="26" cm="1">
        <f t="array" ref="L58">_FV(Table1[[#This Row],[Company]],"Change")</f>
        <v>-0.43</v>
      </c>
      <c r="M58" s="18" cm="1">
        <f t="array" ref="M58">_FV(Table1[[#This Row],[Company]],"Change (%)",TRUE)</f>
        <v>-2.954E-3</v>
      </c>
      <c r="N58" s="19"/>
      <c r="O58" s="20">
        <f>(Table1[[#This Row],[Price]]-Table1[[#This Row],[Purchase Price]])*Table1[[#This Row],[Shares]]</f>
        <v>0</v>
      </c>
      <c r="P58" s="15" t="e">
        <f>Table1[[#This Row],[$ Gain]]/(Table1[[#This Row],[Purchase Price]]*Table1[[#This Row],[Shares]])</f>
        <v>#DIV/0!</v>
      </c>
      <c r="Q58" s="25">
        <f>Table1[[#This Row],[Shares]]*Table1[[#This Row],[Price]]</f>
        <v>0</v>
      </c>
      <c r="R58" s="7" cm="1">
        <f t="array" ref="R58">_FV(Table1[[#This Row],[Company]],"P/E",TRUE)</f>
        <v>50.884099999999997</v>
      </c>
      <c r="S58" s="8" cm="1">
        <f t="array" ref="S58">_FV(Table1[[#This Row],[Company]],"Beta")</f>
        <v>1.9381999999999999</v>
      </c>
      <c r="U58" s="2"/>
      <c r="V58" s="2"/>
    </row>
    <row r="59" spans="1:22" ht="14" x14ac:dyDescent="0.3">
      <c r="A59" s="2" t="e" vm="57">
        <v>#VALUE!</v>
      </c>
      <c r="B59" s="4" cm="1">
        <f t="array" ref="B59">_FV(Table1[[#This Row],[Company]],"Year incorporated",TRUE)</f>
        <v>1998</v>
      </c>
      <c r="C59" s="2" t="str" cm="1">
        <f t="array" ref="C59">_FV(Table1[[#This Row],[Company]],"Industry")</f>
        <v>Software &amp; IT Services</v>
      </c>
      <c r="F59" s="5" cm="1">
        <f t="array" ref="F59">_FV(Table1[[#This Row],[Company]],"Market cap",TRUE)</f>
        <v>36232840000</v>
      </c>
      <c r="G59" s="22" cm="1">
        <f t="array" ref="G59">_FV(Table1[[#This Row],[Company]],"52 week low",TRUE)</f>
        <v>26.02</v>
      </c>
      <c r="H59" s="22" cm="1">
        <f t="array" ref="H59">_FV(Table1[[#This Row],[Company]],"52 week high",TRUE)</f>
        <v>61.06</v>
      </c>
      <c r="I59" s="22" cm="1">
        <f t="array" ref="I59">_FV(Table1[[#This Row],[Company]],"Open")</f>
        <v>50.38</v>
      </c>
      <c r="J59" s="24"/>
      <c r="K59" s="17" cm="1">
        <f t="array" ref="K59">_FV(Table1[[#This Row],[Company]],"Price")</f>
        <v>50.94</v>
      </c>
      <c r="L59" s="26" cm="1">
        <f t="array" ref="L59">_FV(Table1[[#This Row],[Company]],"Change")</f>
        <v>1.28</v>
      </c>
      <c r="M59" s="18" cm="1">
        <f t="array" ref="M59">_FV(Table1[[#This Row],[Company]],"Change (%)",TRUE)</f>
        <v>2.5775000000000003E-2</v>
      </c>
      <c r="N59" s="19"/>
      <c r="O59" s="20">
        <f>(Table1[[#This Row],[Price]]-Table1[[#This Row],[Purchase Price]])*Table1[[#This Row],[Shares]]</f>
        <v>0</v>
      </c>
      <c r="P59" s="15" t="e">
        <f>Table1[[#This Row],[$ Gain]]/(Table1[[#This Row],[Purchase Price]]*Table1[[#This Row],[Shares]])</f>
        <v>#DIV/0!</v>
      </c>
      <c r="Q59" s="25">
        <f>Table1[[#This Row],[Shares]]*Table1[[#This Row],[Price]]</f>
        <v>0</v>
      </c>
      <c r="R59" s="7" cm="1">
        <f t="array" ref="R59">_FV(Table1[[#This Row],[Company]],"P/E",TRUE)</f>
        <v>18.1416</v>
      </c>
      <c r="S59" s="8" cm="1">
        <f t="array" ref="S59">_FV(Table1[[#This Row],[Company]],"Beta")</f>
        <v>1.3131999999999999</v>
      </c>
      <c r="U59" s="2"/>
      <c r="V59" s="2"/>
    </row>
    <row r="60" spans="1:22" ht="14" x14ac:dyDescent="0.3">
      <c r="A60" s="2" t="e" vm="58">
        <v>#VALUE!</v>
      </c>
      <c r="B60" s="4" cm="1">
        <f t="array" ref="B60">_FV(Table1[[#This Row],[Company]],"Year incorporated",TRUE)</f>
        <v>1998</v>
      </c>
      <c r="C60" s="2" t="str" cm="1">
        <f t="array" ref="C60">_FV(Table1[[#This Row],[Company]],"Industry")</f>
        <v>Semiconductors &amp; Semiconductor Equipment</v>
      </c>
      <c r="F60" s="5" cm="1">
        <f t="array" ref="F60">_FV(Table1[[#This Row],[Company]],"Market cap",TRUE)</f>
        <v>336696900000</v>
      </c>
      <c r="G60" s="22" cm="1">
        <f t="array" ref="G60">_FV(Table1[[#This Row],[Company]],"52 week low",TRUE)</f>
        <v>176.5</v>
      </c>
      <c r="H60" s="22" cm="1">
        <f t="array" ref="H60">_FV(Table1[[#This Row],[Company]],"52 week high",TRUE)</f>
        <v>589.06989999999996</v>
      </c>
      <c r="I60" s="22" cm="1">
        <f t="array" ref="I60">_FV(Table1[[#This Row],[Company]],"Open")</f>
        <v>560.59</v>
      </c>
      <c r="J60" s="24"/>
      <c r="K60" s="17" cm="1">
        <f t="array" ref="K60">_FV(Table1[[#This Row],[Company]],"Price")</f>
        <v>558.55999999999995</v>
      </c>
      <c r="L60" s="26" cm="1">
        <f t="array" ref="L60">_FV(Table1[[#This Row],[Company]],"Change")</f>
        <v>9.1</v>
      </c>
      <c r="M60" s="18" cm="1">
        <f t="array" ref="M60">_FV(Table1[[#This Row],[Company]],"Change (%)",TRUE)</f>
        <v>1.6562E-2</v>
      </c>
      <c r="N60" s="19"/>
      <c r="O60" s="20">
        <f>(Table1[[#This Row],[Price]]-Table1[[#This Row],[Purchase Price]])*Table1[[#This Row],[Shares]]</f>
        <v>0</v>
      </c>
      <c r="P60" s="15" t="e">
        <f>Table1[[#This Row],[$ Gain]]/(Table1[[#This Row],[Purchase Price]]*Table1[[#This Row],[Shares]])</f>
        <v>#DIV/0!</v>
      </c>
      <c r="Q60" s="25">
        <f>Table1[[#This Row],[Shares]]*Table1[[#This Row],[Price]]</f>
        <v>0</v>
      </c>
      <c r="R60" s="7" cm="1">
        <f t="array" ref="R60">_FV(Table1[[#This Row],[Company]],"P/E",TRUE)</f>
        <v>100.7448</v>
      </c>
      <c r="S60" s="8" cm="1">
        <f t="array" ref="S60">_FV(Table1[[#This Row],[Company]],"Beta")</f>
        <v>1.5620000000000001</v>
      </c>
      <c r="U60" s="2"/>
      <c r="V60" s="2"/>
    </row>
    <row r="61" spans="1:22" ht="14" x14ac:dyDescent="0.3">
      <c r="A61" s="2" t="e" vm="59">
        <v>#VALUE!</v>
      </c>
      <c r="B61" s="4" cm="1">
        <f t="array" ref="B61">_FV(Table1[[#This Row],[Company]],"Year incorporated",TRUE)</f>
        <v>1997</v>
      </c>
      <c r="C61" s="2" t="str" cm="1">
        <f t="array" ref="C61">_FV(Table1[[#This Row],[Company]],"Industry")</f>
        <v>Freight &amp; Logistics Services</v>
      </c>
      <c r="F61" s="5" cm="1">
        <f t="array" ref="F61">_FV(Table1[[#This Row],[Company]],"Market cap",TRUE)</f>
        <v>68066470000</v>
      </c>
      <c r="G61" s="22" cm="1">
        <f t="array" ref="G61">_FV(Table1[[#This Row],[Company]],"52 week low",TRUE)</f>
        <v>88.69</v>
      </c>
      <c r="H61" s="22" cm="1">
        <f t="array" ref="H61">_FV(Table1[[#This Row],[Company]],"52 week high",TRUE)</f>
        <v>268.2</v>
      </c>
      <c r="I61" s="22" cm="1">
        <f t="array" ref="I61">_FV(Table1[[#This Row],[Company]],"Open")</f>
        <v>262.60000000000002</v>
      </c>
      <c r="J61" s="24"/>
      <c r="K61" s="17" cm="1">
        <f t="array" ref="K61">_FV(Table1[[#This Row],[Company]],"Price")</f>
        <v>268.2</v>
      </c>
      <c r="L61" s="26" cm="1">
        <f t="array" ref="L61">_FV(Table1[[#This Row],[Company]],"Change")</f>
        <v>9.02</v>
      </c>
      <c r="M61" s="18" cm="1">
        <f t="array" ref="M61">_FV(Table1[[#This Row],[Company]],"Change (%)",TRUE)</f>
        <v>3.4802E-2</v>
      </c>
      <c r="N61" s="19"/>
      <c r="O61" s="20">
        <f>(Table1[[#This Row],[Price]]-Table1[[#This Row],[Purchase Price]])*Table1[[#This Row],[Shares]]</f>
        <v>0</v>
      </c>
      <c r="P61" s="15" t="e">
        <f>Table1[[#This Row],[$ Gain]]/(Table1[[#This Row],[Purchase Price]]*Table1[[#This Row],[Shares]])</f>
        <v>#DIV/0!</v>
      </c>
      <c r="Q61" s="25">
        <f>Table1[[#This Row],[Shares]]*Table1[[#This Row],[Price]]</f>
        <v>0</v>
      </c>
      <c r="R61" s="7" cm="1">
        <f t="array" ref="R61">_FV(Table1[[#This Row],[Company]],"P/E",TRUE)</f>
        <v>38.226700000000001</v>
      </c>
      <c r="S61" s="8" cm="1">
        <f t="array" ref="S61">_FV(Table1[[#This Row],[Company]],"Beta")</f>
        <v>1.4124000000000001</v>
      </c>
      <c r="U61" s="2"/>
      <c r="V61" s="2"/>
    </row>
    <row r="62" spans="1:22" ht="14" x14ac:dyDescent="0.3">
      <c r="A62" s="2" t="e" vm="60">
        <v>#VALUE!</v>
      </c>
      <c r="B62" s="4" cm="1">
        <f t="array" ref="B62">_FV(Table1[[#This Row],[Company]],"Year incorporated",TRUE)</f>
        <v>1997</v>
      </c>
      <c r="C62" s="2" t="str" cm="1">
        <f t="array" ref="C62">_FV(Table1[[#This Row],[Company]],"Industry")</f>
        <v>Software &amp; IT Services</v>
      </c>
      <c r="D62" s="2" t="s">
        <v>27</v>
      </c>
      <c r="E62" s="2" t="s">
        <v>14</v>
      </c>
      <c r="F62" s="5" cm="1">
        <f t="array" ref="F62">_FV(Table1[[#This Row],[Company]],"Market cap",TRUE)</f>
        <v>229614700000</v>
      </c>
      <c r="G62" s="22" cm="1">
        <f t="array" ref="G62">_FV(Table1[[#This Row],[Company]],"52 week low",TRUE)</f>
        <v>264.57</v>
      </c>
      <c r="H62" s="22" cm="1">
        <f t="array" ref="H62">_FV(Table1[[#This Row],[Company]],"52 week high",TRUE)</f>
        <v>575.37</v>
      </c>
      <c r="I62" s="22" cm="1">
        <f t="array" ref="I62">_FV(Table1[[#This Row],[Company]],"Open")</f>
        <v>518.34</v>
      </c>
      <c r="J62" s="24"/>
      <c r="K62" s="17" cm="1">
        <f t="array" ref="K62">_FV(Table1[[#This Row],[Company]],"Price")</f>
        <v>534.66</v>
      </c>
      <c r="L62" s="26" cm="1">
        <f t="array" ref="L62">_FV(Table1[[#This Row],[Company]],"Change")</f>
        <v>28.79</v>
      </c>
      <c r="M62" s="18" cm="1">
        <f t="array" ref="M62">_FV(Table1[[#This Row],[Company]],"Change (%)",TRUE)</f>
        <v>5.6912000000000004E-2</v>
      </c>
      <c r="N62" s="19"/>
      <c r="O62" s="20">
        <f>(Table1[[#This Row],[Price]]-Table1[[#This Row],[Purchase Price]])*Table1[[#This Row],[Shares]]</f>
        <v>0</v>
      </c>
      <c r="P62" s="15" t="e">
        <f>Table1[[#This Row],[$ Gain]]/(Table1[[#This Row],[Purchase Price]]*Table1[[#This Row],[Shares]])</f>
        <v>#DIV/0!</v>
      </c>
      <c r="Q62" s="25">
        <f>Table1[[#This Row],[Shares]]*Table1[[#This Row],[Price]]</f>
        <v>0</v>
      </c>
      <c r="R62" s="7" cm="1">
        <f t="array" ref="R62">_FV(Table1[[#This Row],[Company]],"P/E",TRUE)</f>
        <v>89.619200000000006</v>
      </c>
      <c r="S62" s="8" cm="1">
        <f t="array" ref="S62">_FV(Table1[[#This Row],[Company]],"Beta")</f>
        <v>0.99229999999999996</v>
      </c>
      <c r="U62" s="2"/>
      <c r="V62" s="2"/>
    </row>
    <row r="63" spans="1:22" ht="14" x14ac:dyDescent="0.3">
      <c r="A63" s="2" t="e" vm="61">
        <v>#VALUE!</v>
      </c>
      <c r="B63" s="4" cm="1">
        <f t="array" ref="B63">_FV(Table1[[#This Row],[Company]],"Year incorporated",TRUE)</f>
        <v>1997</v>
      </c>
      <c r="C63" s="2" t="str" cm="1">
        <f t="array" ref="C63">_FV(Table1[[#This Row],[Company]],"Industry")</f>
        <v>Textiles &amp; Apparel</v>
      </c>
      <c r="F63" s="5" cm="1">
        <f t="array" ref="F63">_FV(Table1[[#This Row],[Company]],"Market cap",TRUE)</f>
        <v>5244608000</v>
      </c>
      <c r="G63" s="22" cm="1">
        <f t="array" ref="G63">_FV(Table1[[#This Row],[Company]],"52 week low",TRUE)</f>
        <v>59.82</v>
      </c>
      <c r="H63" s="22" cm="1">
        <f t="array" ref="H63">_FV(Table1[[#This Row],[Company]],"52 week high",TRUE)</f>
        <v>128.29</v>
      </c>
      <c r="I63" s="22" cm="1">
        <f t="array" ref="I63">_FV(Table1[[#This Row],[Company]],"Open")</f>
        <v>70</v>
      </c>
      <c r="J63" s="24"/>
      <c r="K63" s="17" cm="1">
        <f t="array" ref="K63">_FV(Table1[[#This Row],[Company]],"Price")</f>
        <v>71.78</v>
      </c>
      <c r="L63" s="26" cm="1">
        <f t="array" ref="L63">_FV(Table1[[#This Row],[Company]],"Change")</f>
        <v>2.5</v>
      </c>
      <c r="M63" s="18" cm="1">
        <f t="array" ref="M63">_FV(Table1[[#This Row],[Company]],"Change (%)",TRUE)</f>
        <v>3.6084999999999999E-2</v>
      </c>
      <c r="N63" s="19"/>
      <c r="O63" s="20">
        <f>(Table1[[#This Row],[Price]]-Table1[[#This Row],[Purchase Price]])*Table1[[#This Row],[Shares]]</f>
        <v>0</v>
      </c>
      <c r="P63" s="15" t="e">
        <f>Table1[[#This Row],[$ Gain]]/(Table1[[#This Row],[Purchase Price]]*Table1[[#This Row],[Shares]])</f>
        <v>#DIV/0!</v>
      </c>
      <c r="Q63" s="25">
        <f>Table1[[#This Row],[Shares]]*Table1[[#This Row],[Price]]</f>
        <v>0</v>
      </c>
      <c r="R63" s="7" cm="1">
        <f t="array" ref="R63">_FV(Table1[[#This Row],[Company]],"P/E",TRUE)</f>
        <v>0</v>
      </c>
      <c r="S63" s="8" cm="1">
        <f t="array" ref="S63">_FV(Table1[[#This Row],[Company]],"Beta")</f>
        <v>1.3077000000000001</v>
      </c>
      <c r="U63" s="2"/>
      <c r="V63" s="2"/>
    </row>
    <row r="64" spans="1:22" ht="14" x14ac:dyDescent="0.3">
      <c r="A64" s="2" t="e" vm="62">
        <v>#VALUE!</v>
      </c>
      <c r="B64" s="4" cm="1">
        <f t="array" ref="B64">_FV(Table1[[#This Row],[Company]],"Year incorporated",TRUE)</f>
        <v>1997</v>
      </c>
      <c r="C64" s="2" t="str" cm="1">
        <f t="array" ref="C64">_FV(Table1[[#This Row],[Company]],"Industry")</f>
        <v>Hotels &amp; Entertainment Services</v>
      </c>
      <c r="F64" s="5" cm="1">
        <f t="array" ref="F64">_FV(Table1[[#This Row],[Company]],"Market cap",TRUE)</f>
        <v>1708801000</v>
      </c>
      <c r="G64" s="22" cm="1">
        <f t="array" ref="G64">_FV(Table1[[#This Row],[Company]],"52 week low",TRUE)</f>
        <v>8.75</v>
      </c>
      <c r="H64" s="22" cm="1">
        <f t="array" ref="H64">_FV(Table1[[#This Row],[Company]],"52 week high",TRUE)</f>
        <v>52.22</v>
      </c>
      <c r="I64" s="22" cm="1">
        <f t="array" ref="I64">_FV(Table1[[#This Row],[Company]],"Open")</f>
        <v>20.93</v>
      </c>
      <c r="J64" s="24"/>
      <c r="K64" s="17" cm="1">
        <f t="array" ref="K64">_FV(Table1[[#This Row],[Company]],"Price")</f>
        <v>21.454999999999998</v>
      </c>
      <c r="L64" s="26" cm="1">
        <f t="array" ref="L64">_FV(Table1[[#This Row],[Company]],"Change")</f>
        <v>0.875</v>
      </c>
      <c r="M64" s="18" cm="1">
        <f t="array" ref="M64">_FV(Table1[[#This Row],[Company]],"Change (%)",TRUE)</f>
        <v>4.2516999999999999E-2</v>
      </c>
      <c r="N64" s="19"/>
      <c r="O64" s="20">
        <f>(Table1[[#This Row],[Price]]-Table1[[#This Row],[Purchase Price]])*Table1[[#This Row],[Shares]]</f>
        <v>0</v>
      </c>
      <c r="P64" s="15" t="e">
        <f>Table1[[#This Row],[$ Gain]]/(Table1[[#This Row],[Purchase Price]]*Table1[[#This Row],[Shares]])</f>
        <v>#DIV/0!</v>
      </c>
      <c r="Q64" s="25">
        <f>Table1[[#This Row],[Shares]]*Table1[[#This Row],[Price]]</f>
        <v>0</v>
      </c>
      <c r="R64" s="7" cm="1">
        <f t="array" ref="R64">_FV(Table1[[#This Row],[Company]],"P/E",TRUE)</f>
        <v>0</v>
      </c>
      <c r="S64" s="8" cm="1">
        <f t="array" ref="S64">_FV(Table1[[#This Row],[Company]],"Beta")</f>
        <v>2.2997999999999998</v>
      </c>
      <c r="U64" s="2"/>
      <c r="V64" s="2"/>
    </row>
    <row r="65" spans="1:22" ht="14" x14ac:dyDescent="0.3">
      <c r="A65" s="2" t="e" vm="63">
        <v>#VALUE!</v>
      </c>
      <c r="B65" s="4" cm="1">
        <f t="array" ref="B65">_FV(Table1[[#This Row],[Company]],"Year incorporated",TRUE)</f>
        <v>1996</v>
      </c>
      <c r="C65" s="2" t="str" cm="1">
        <f t="array" ref="C65">_FV(Table1[[#This Row],[Company]],"Industry")</f>
        <v>Diversified Retail</v>
      </c>
      <c r="F65" s="5" cm="1">
        <f t="array" ref="F65">_FV(Table1[[#This Row],[Company]],"Market cap",TRUE)</f>
        <v>1602446000000</v>
      </c>
      <c r="G65" s="22" cm="1">
        <f t="array" ref="G65">_FV(Table1[[#This Row],[Company]],"52 week low",TRUE)</f>
        <v>1626.0318</v>
      </c>
      <c r="H65" s="22" cm="1">
        <f t="array" ref="H65">_FV(Table1[[#This Row],[Company]],"52 week high",TRUE)</f>
        <v>3552.25</v>
      </c>
      <c r="I65" s="22" cm="1">
        <f t="array" ref="I65">_FV(Table1[[#This Row],[Company]],"Open")</f>
        <v>3135</v>
      </c>
      <c r="J65" s="24"/>
      <c r="K65" s="17" cm="1">
        <f t="array" ref="K65">_FV(Table1[[#This Row],[Company]],"Price")</f>
        <v>3195.69</v>
      </c>
      <c r="L65" s="26" cm="1">
        <f t="array" ref="L65">_FV(Table1[[#This Row],[Company]],"Change")</f>
        <v>95.73</v>
      </c>
      <c r="M65" s="18" cm="1">
        <f t="array" ref="M65">_FV(Table1[[#This Row],[Company]],"Change (%)",TRUE)</f>
        <v>3.0880999999999999E-2</v>
      </c>
      <c r="N65" s="19"/>
      <c r="O65" s="20">
        <f>(Table1[[#This Row],[Price]]-Table1[[#This Row],[Purchase Price]])*Table1[[#This Row],[Shares]]</f>
        <v>0</v>
      </c>
      <c r="P65" s="15" t="e">
        <f>Table1[[#This Row],[$ Gain]]/(Table1[[#This Row],[Purchase Price]]*Table1[[#This Row],[Shares]])</f>
        <v>#DIV/0!</v>
      </c>
      <c r="Q65" s="25">
        <f>Table1[[#This Row],[Shares]]*Table1[[#This Row],[Price]]</f>
        <v>0</v>
      </c>
      <c r="R65" s="7" cm="1">
        <f t="array" ref="R65">_FV(Table1[[#This Row],[Company]],"P/E",TRUE)</f>
        <v>119.1564</v>
      </c>
      <c r="S65" s="8" cm="1">
        <f t="array" ref="S65">_FV(Table1[[#This Row],[Company]],"Beta")</f>
        <v>1.2918000000000001</v>
      </c>
      <c r="U65" s="2"/>
      <c r="V65" s="2"/>
    </row>
    <row r="66" spans="1:22" ht="14" x14ac:dyDescent="0.3">
      <c r="A66" s="2" t="e" vm="64">
        <v>#VALUE!</v>
      </c>
      <c r="B66" s="4" cm="1">
        <f t="array" ref="B66">_FV(Table1[[#This Row],[Company]],"Year incorporated",TRUE)</f>
        <v>1996</v>
      </c>
      <c r="C66" s="2" t="str" cm="1">
        <f t="array" ref="C66">_FV(Table1[[#This Row],[Company]],"Industry")</f>
        <v>Textiles &amp; Apparel</v>
      </c>
      <c r="F66" s="5" cm="1">
        <f t="array" ref="F66">_FV(Table1[[#This Row],[Company]],"Market cap",TRUE)</f>
        <v>5163101000</v>
      </c>
      <c r="G66" s="22" cm="1">
        <f t="array" ref="G66">_FV(Table1[[#This Row],[Company]],"52 week low",TRUE)</f>
        <v>7.15</v>
      </c>
      <c r="H66" s="22" cm="1">
        <f t="array" ref="H66">_FV(Table1[[#This Row],[Company]],"52 week high",TRUE)</f>
        <v>21.96</v>
      </c>
      <c r="I66" s="22" cm="1">
        <f t="array" ref="I66">_FV(Table1[[#This Row],[Company]],"Open")</f>
        <v>11.85</v>
      </c>
      <c r="J66" s="24"/>
      <c r="K66" s="17" cm="1">
        <f t="array" ref="K66">_FV(Table1[[#This Row],[Company]],"Price")</f>
        <v>12.18</v>
      </c>
      <c r="L66" s="26" cm="1">
        <f t="array" ref="L66">_FV(Table1[[#This Row],[Company]],"Change")</f>
        <v>0.5</v>
      </c>
      <c r="M66" s="18" cm="1">
        <f t="array" ref="M66">_FV(Table1[[#This Row],[Company]],"Change (%)",TRUE)</f>
        <v>4.2807999999999999E-2</v>
      </c>
      <c r="N66" s="19"/>
      <c r="O66" s="20">
        <f>(Table1[[#This Row],[Price]]-Table1[[#This Row],[Purchase Price]])*Table1[[#This Row],[Shares]]</f>
        <v>0</v>
      </c>
      <c r="P66" s="15" t="e">
        <f>Table1[[#This Row],[$ Gain]]/(Table1[[#This Row],[Purchase Price]]*Table1[[#This Row],[Shares]])</f>
        <v>#DIV/0!</v>
      </c>
      <c r="Q66" s="25">
        <f>Table1[[#This Row],[Shares]]*Table1[[#This Row],[Price]]</f>
        <v>0</v>
      </c>
      <c r="R66" s="7" cm="1">
        <f t="array" ref="R66">_FV(Table1[[#This Row],[Company]],"P/E",TRUE)</f>
        <v>0</v>
      </c>
      <c r="S66" s="8" cm="1">
        <f t="array" ref="S66">_FV(Table1[[#This Row],[Company]],"Beta")</f>
        <v>1.1437999999999999</v>
      </c>
      <c r="U66" s="2"/>
      <c r="V66" s="2"/>
    </row>
    <row r="67" spans="1:22" ht="14" x14ac:dyDescent="0.3">
      <c r="A67" s="2" t="e" vm="65">
        <v>#VALUE!</v>
      </c>
      <c r="B67" s="4" cm="1">
        <f t="array" ref="B67">_FV(Table1[[#This Row],[Company]],"Year incorporated",TRUE)</f>
        <v>1995</v>
      </c>
      <c r="C67" s="2" t="str" cm="1">
        <f t="array" ref="C67">_FV(Table1[[#This Row],[Company]],"Industry")</f>
        <v>Banking Services</v>
      </c>
      <c r="F67" s="5" cm="1">
        <f t="array" ref="F67">_FV(Table1[[#This Row],[Company]],"Market cap",TRUE)</f>
        <v>45063380000</v>
      </c>
      <c r="G67" s="22" cm="1">
        <f t="array" ref="G67">_FV(Table1[[#This Row],[Company]],"52 week low",TRUE)</f>
        <v>46.45</v>
      </c>
      <c r="H67" s="22" cm="1">
        <f t="array" ref="H67">_FV(Table1[[#This Row],[Company]],"52 week high",TRUE)</f>
        <v>87.62</v>
      </c>
      <c r="I67" s="22" cm="1">
        <f t="array" ref="I67">_FV(Table1[[#This Row],[Company]],"Open")</f>
        <v>77</v>
      </c>
      <c r="J67" s="24"/>
      <c r="K67" s="17" cm="1">
        <f t="array" ref="K67">_FV(Table1[[#This Row],[Company]],"Price")</f>
        <v>76.94</v>
      </c>
      <c r="L67" s="26" cm="1">
        <f t="array" ref="L67">_FV(Table1[[#This Row],[Company]],"Change")</f>
        <v>0.57999999999999996</v>
      </c>
      <c r="M67" s="18" cm="1">
        <f t="array" ref="M67">_FV(Table1[[#This Row],[Company]],"Change (%)",TRUE)</f>
        <v>7.5960000000000003E-3</v>
      </c>
      <c r="N67" s="19"/>
      <c r="O67" s="20">
        <f>(Table1[[#This Row],[Price]]-Table1[[#This Row],[Purchase Price]])*Table1[[#This Row],[Shares]]</f>
        <v>0</v>
      </c>
      <c r="P67" s="15" t="e">
        <f>Table1[[#This Row],[$ Gain]]/(Table1[[#This Row],[Purchase Price]]*Table1[[#This Row],[Shares]])</f>
        <v>#DIV/0!</v>
      </c>
      <c r="Q67" s="25">
        <f>Table1[[#This Row],[Shares]]*Table1[[#This Row],[Price]]</f>
        <v>0</v>
      </c>
      <c r="R67" s="7" cm="1">
        <f t="array" ref="R67">_FV(Table1[[#This Row],[Company]],"P/E",TRUE)</f>
        <v>11.9087</v>
      </c>
      <c r="S67" s="8" cm="1">
        <f t="array" ref="S67">_FV(Table1[[#This Row],[Company]],"Beta")</f>
        <v>1.0346</v>
      </c>
      <c r="U67" s="2"/>
      <c r="V67" s="2"/>
    </row>
    <row r="68" spans="1:22" ht="14" x14ac:dyDescent="0.3">
      <c r="A68" s="2" t="e" vm="66">
        <v>#VALUE!</v>
      </c>
      <c r="B68" s="4" cm="1">
        <f t="array" ref="B68">_FV(Table1[[#This Row],[Company]],"Year incorporated",TRUE)</f>
        <v>1995</v>
      </c>
      <c r="C68" s="2" t="str" cm="1">
        <f t="array" ref="C68">_FV(Table1[[#This Row],[Company]],"Industry")</f>
        <v>Beverages</v>
      </c>
      <c r="F68" s="5" cm="1">
        <f t="array" ref="F68">_FV(Table1[[#This Row],[Company]],"Market cap",TRUE)</f>
        <v>10777170000</v>
      </c>
      <c r="G68" s="22" cm="1">
        <f t="array" ref="G68">_FV(Table1[[#This Row],[Company]],"52 week low",TRUE)</f>
        <v>290.02</v>
      </c>
      <c r="H68" s="22" cm="1">
        <f t="array" ref="H68">_FV(Table1[[#This Row],[Company]],"52 week high",TRUE)</f>
        <v>935.52</v>
      </c>
      <c r="I68" s="22" cm="1">
        <f t="array" ref="I68">_FV(Table1[[#This Row],[Company]],"Open")</f>
        <v>897.31</v>
      </c>
      <c r="J68" s="24"/>
      <c r="K68" s="17" cm="1">
        <f t="array" ref="K68">_FV(Table1[[#This Row],[Company]],"Price")</f>
        <v>915.34</v>
      </c>
      <c r="L68" s="26" cm="1">
        <f t="array" ref="L68">_FV(Table1[[#This Row],[Company]],"Change")</f>
        <v>18.579999999999998</v>
      </c>
      <c r="M68" s="18" cm="1">
        <f t="array" ref="M68">_FV(Table1[[#This Row],[Company]],"Change (%)",TRUE)</f>
        <v>2.0718999999999998E-2</v>
      </c>
      <c r="N68" s="19"/>
      <c r="O68" s="20">
        <f>(Table1[[#This Row],[Price]]-Table1[[#This Row],[Purchase Price]])*Table1[[#This Row],[Shares]]</f>
        <v>0</v>
      </c>
      <c r="P68" s="15" t="e">
        <f>Table1[[#This Row],[$ Gain]]/(Table1[[#This Row],[Purchase Price]]*Table1[[#This Row],[Shares]])</f>
        <v>#DIV/0!</v>
      </c>
      <c r="Q68" s="25">
        <f>Table1[[#This Row],[Shares]]*Table1[[#This Row],[Price]]</f>
        <v>0</v>
      </c>
      <c r="R68" s="7" cm="1">
        <f t="array" ref="R68">_FV(Table1[[#This Row],[Company]],"P/E",TRUE)</f>
        <v>88.817700000000002</v>
      </c>
      <c r="S68" s="8" cm="1">
        <f t="array" ref="S68">_FV(Table1[[#This Row],[Company]],"Beta")</f>
        <v>1.0405</v>
      </c>
      <c r="U68" s="2"/>
      <c r="V68" s="2"/>
    </row>
    <row r="69" spans="1:22" ht="14" x14ac:dyDescent="0.3">
      <c r="A69" s="2" t="e" vm="67">
        <v>#VALUE!</v>
      </c>
      <c r="B69" s="4" cm="1">
        <f t="array" ref="B69">_FV(Table1[[#This Row],[Company]],"Year incorporated",TRUE)</f>
        <v>1994</v>
      </c>
      <c r="C69" s="2" t="str" cm="1">
        <f t="array" ref="C69">_FV(Table1[[#This Row],[Company]],"Industry")</f>
        <v>Banking Services</v>
      </c>
      <c r="F69" s="5" cm="1">
        <f t="array" ref="F69">_FV(Table1[[#This Row],[Company]],"Market cap",TRUE)</f>
        <v>22836960000</v>
      </c>
      <c r="G69" s="22" cm="1">
        <f t="array" ref="G69">_FV(Table1[[#This Row],[Company]],"52 week low",TRUE)</f>
        <v>38.67</v>
      </c>
      <c r="H69" s="22" cm="1">
        <f t="array" ref="H69">_FV(Table1[[#This Row],[Company]],"52 week high",TRUE)</f>
        <v>75.010000000000005</v>
      </c>
      <c r="I69" s="22" cm="1">
        <f t="array" ref="I69">_FV(Table1[[#This Row],[Company]],"Open")</f>
        <v>67.72</v>
      </c>
      <c r="J69" s="24"/>
      <c r="K69" s="17" cm="1">
        <f t="array" ref="K69">_FV(Table1[[#This Row],[Company]],"Price")</f>
        <v>67.52</v>
      </c>
      <c r="L69" s="26" cm="1">
        <f t="array" ref="L69">_FV(Table1[[#This Row],[Company]],"Change")</f>
        <v>0.52</v>
      </c>
      <c r="M69" s="18" cm="1">
        <f t="array" ref="M69">_FV(Table1[[#This Row],[Company]],"Change (%)",TRUE)</f>
        <v>7.7610000000000005E-3</v>
      </c>
      <c r="N69" s="19"/>
      <c r="O69" s="20">
        <f>(Table1[[#This Row],[Price]]-Table1[[#This Row],[Purchase Price]])*Table1[[#This Row],[Shares]]</f>
        <v>0</v>
      </c>
      <c r="P69" s="15" t="e">
        <f>Table1[[#This Row],[$ Gain]]/(Table1[[#This Row],[Purchase Price]]*Table1[[#This Row],[Shares]])</f>
        <v>#DIV/0!</v>
      </c>
      <c r="Q69" s="25">
        <f>Table1[[#This Row],[Shares]]*Table1[[#This Row],[Price]]</f>
        <v>0</v>
      </c>
      <c r="R69" s="7" cm="1">
        <f t="array" ref="R69">_FV(Table1[[#This Row],[Company]],"P/E",TRUE)</f>
        <v>11.16</v>
      </c>
      <c r="S69" s="8" cm="1">
        <f t="array" ref="S69">_FV(Table1[[#This Row],[Company]],"Beta")</f>
        <v>1.1524000000000001</v>
      </c>
      <c r="U69" s="2"/>
      <c r="V69" s="2"/>
    </row>
    <row r="70" spans="1:22" ht="14" x14ac:dyDescent="0.3">
      <c r="A70" s="2" t="e" vm="68">
        <v>#VALUE!</v>
      </c>
      <c r="B70" s="4" cm="1">
        <f t="array" ref="B70">_FV(Table1[[#This Row],[Company]],"Year incorporated",TRUE)</f>
        <v>1993</v>
      </c>
      <c r="C70" s="2" t="str" cm="1">
        <f t="array" ref="C70">_FV(Table1[[#This Row],[Company]],"Industry")</f>
        <v>Software &amp; IT Services</v>
      </c>
      <c r="E70" s="2" t="s">
        <v>14</v>
      </c>
      <c r="F70" s="5" cm="1">
        <f t="array" ref="F70">_FV(Table1[[#This Row],[Company]],"Market cap",TRUE)</f>
        <v>1592083000000</v>
      </c>
      <c r="G70" s="22" cm="1">
        <f t="array" ref="G70">_FV(Table1[[#This Row],[Company]],"52 week low",TRUE)</f>
        <v>132.52000000000001</v>
      </c>
      <c r="H70" s="22" cm="1">
        <f t="array" ref="H70">_FV(Table1[[#This Row],[Company]],"52 week high",TRUE)</f>
        <v>232.86</v>
      </c>
      <c r="I70" s="22" cm="1">
        <f t="array" ref="I70">_FV(Table1[[#This Row],[Company]],"Open")</f>
        <v>207.06</v>
      </c>
      <c r="J70" s="24"/>
      <c r="K70" s="17" cm="1">
        <f t="array" ref="K70">_FV(Table1[[#This Row],[Company]],"Price")</f>
        <v>209.83</v>
      </c>
      <c r="L70" s="26" cm="1">
        <f t="array" ref="L70">_FV(Table1[[#This Row],[Company]],"Change")</f>
        <v>3.92</v>
      </c>
      <c r="M70" s="18" cm="1">
        <f t="array" ref="M70">_FV(Table1[[#This Row],[Company]],"Change (%)",TRUE)</f>
        <v>1.9036999999999998E-2</v>
      </c>
      <c r="N70" s="19"/>
      <c r="O70" s="20">
        <f>(Table1[[#This Row],[Price]]-Table1[[#This Row],[Purchase Price]])*Table1[[#This Row],[Shares]]</f>
        <v>0</v>
      </c>
      <c r="P70" s="15" t="e">
        <f>Table1[[#This Row],[$ Gain]]/(Table1[[#This Row],[Purchase Price]]*Table1[[#This Row],[Shares]])</f>
        <v>#DIV/0!</v>
      </c>
      <c r="Q70" s="25">
        <f>Table1[[#This Row],[Shares]]*Table1[[#This Row],[Price]]</f>
        <v>0</v>
      </c>
      <c r="R70" s="7" cm="1">
        <f t="array" ref="R70">_FV(Table1[[#This Row],[Company]],"P/E",TRUE)</f>
        <v>35.722000000000001</v>
      </c>
      <c r="S70" s="8" cm="1">
        <f t="array" ref="S70">_FV(Table1[[#This Row],[Company]],"Beta")</f>
        <v>0.85960000000000003</v>
      </c>
      <c r="U70" s="2"/>
      <c r="V70" s="2"/>
    </row>
    <row r="71" spans="1:22" ht="14" x14ac:dyDescent="0.3">
      <c r="A71" s="2" t="e" vm="69">
        <v>#VALUE!</v>
      </c>
      <c r="B71" s="4" cm="1">
        <f t="array" ref="B71">_FV(Table1[[#This Row],[Company]],"Year incorporated",TRUE)</f>
        <v>1992</v>
      </c>
      <c r="C71" s="2" t="str" cm="1">
        <f t="array" ref="C71">_FV(Table1[[#This Row],[Company]],"Industry")</f>
        <v>Electrical Utilities &amp; IPPs</v>
      </c>
      <c r="F71" s="5" cm="1">
        <f t="array" ref="F71">_FV(Table1[[#This Row],[Company]],"Market cap",TRUE)</f>
        <v>7634190000</v>
      </c>
      <c r="G71" s="22" cm="1">
        <f t="array" ref="G71">_FV(Table1[[#This Row],[Company]],"52 week low",TRUE)</f>
        <v>19.54</v>
      </c>
      <c r="H71" s="22" cm="1">
        <f t="array" ref="H71">_FV(Table1[[#This Row],[Company]],"52 week high",TRUE)</f>
        <v>41.78</v>
      </c>
      <c r="I71" s="22" cm="1">
        <f t="array" ref="I71">_FV(Table1[[#This Row],[Company]],"Open")</f>
        <v>31.29</v>
      </c>
      <c r="J71" s="24"/>
      <c r="K71" s="17" cm="1">
        <f t="array" ref="K71">_FV(Table1[[#This Row],[Company]],"Price")</f>
        <v>31.38</v>
      </c>
      <c r="L71" s="26" cm="1">
        <f t="array" ref="L71">_FV(Table1[[#This Row],[Company]],"Change")</f>
        <v>0.28000000000000003</v>
      </c>
      <c r="M71" s="18" cm="1">
        <f t="array" ref="M71">_FV(Table1[[#This Row],[Company]],"Change (%)",TRUE)</f>
        <v>9.0030000000000006E-3</v>
      </c>
      <c r="N71" s="19"/>
      <c r="O71" s="20">
        <f>(Table1[[#This Row],[Price]]-Table1[[#This Row],[Purchase Price]])*Table1[[#This Row],[Shares]]</f>
        <v>0</v>
      </c>
      <c r="P71" s="15" t="e">
        <f>Table1[[#This Row],[$ Gain]]/(Table1[[#This Row],[Purchase Price]]*Table1[[#This Row],[Shares]])</f>
        <v>#DIV/0!</v>
      </c>
      <c r="Q71" s="25">
        <f>Table1[[#This Row],[Shares]]*Table1[[#This Row],[Price]]</f>
        <v>0</v>
      </c>
      <c r="R71" s="7" cm="1">
        <f t="array" ref="R71">_FV(Table1[[#This Row],[Company]],"P/E",TRUE)</f>
        <v>1.8344</v>
      </c>
      <c r="S71" s="8" cm="1">
        <f t="array" ref="S71">_FV(Table1[[#This Row],[Company]],"Beta")</f>
        <v>1.0807</v>
      </c>
      <c r="U71" s="2"/>
      <c r="V71" s="2"/>
    </row>
    <row r="72" spans="1:22" ht="14" x14ac:dyDescent="0.3">
      <c r="A72" s="2" t="e" vm="70">
        <v>#VALUE!</v>
      </c>
      <c r="B72" s="4" cm="1">
        <f t="array" ref="B72">_FV(Table1[[#This Row],[Company]],"Year incorporated",TRUE)</f>
        <v>1991</v>
      </c>
      <c r="C72" s="2" t="str" cm="1">
        <f t="array" ref="C72">_FV(Table1[[#This Row],[Company]],"Industry")</f>
        <v>Homebuilding &amp; Construction Supplies</v>
      </c>
      <c r="F72" s="5" cm="1">
        <f t="array" ref="F72">_FV(Table1[[#This Row],[Company]],"Market cap",TRUE)</f>
        <v>1040810000</v>
      </c>
      <c r="G72" s="22" cm="1">
        <f t="array" ref="G72">_FV(Table1[[#This Row],[Company]],"52 week low",TRUE)</f>
        <v>2.54</v>
      </c>
      <c r="H72" s="22" cm="1">
        <f t="array" ref="H72">_FV(Table1[[#This Row],[Company]],"52 week high",TRUE)</f>
        <v>9.7899999999999991</v>
      </c>
      <c r="I72" s="22" cm="1">
        <f t="array" ref="I72">_FV(Table1[[#This Row],[Company]],"Open")</f>
        <v>8.42</v>
      </c>
      <c r="J72" s="24"/>
      <c r="K72" s="17" cm="1">
        <f t="array" ref="K72">_FV(Table1[[#This Row],[Company]],"Price")</f>
        <v>9.0500000000000007</v>
      </c>
      <c r="L72" s="26" cm="1">
        <f t="array" ref="L72">_FV(Table1[[#This Row],[Company]],"Change")</f>
        <v>0.78</v>
      </c>
      <c r="M72" s="18" cm="1">
        <f t="array" ref="M72">_FV(Table1[[#This Row],[Company]],"Change (%)",TRUE)</f>
        <v>9.4316999999999998E-2</v>
      </c>
      <c r="N72" s="19"/>
      <c r="O72" s="20">
        <f>(Table1[[#This Row],[Price]]-Table1[[#This Row],[Purchase Price]])*Table1[[#This Row],[Shares]]</f>
        <v>0</v>
      </c>
      <c r="P72" s="15" t="e">
        <f>Table1[[#This Row],[$ Gain]]/(Table1[[#This Row],[Purchase Price]]*Table1[[#This Row],[Shares]])</f>
        <v>#DIV/0!</v>
      </c>
      <c r="Q72" s="25">
        <f>Table1[[#This Row],[Shares]]*Table1[[#This Row],[Price]]</f>
        <v>0</v>
      </c>
      <c r="R72" s="7" cm="1">
        <f t="array" ref="R72">_FV(Table1[[#This Row],[Company]],"P/E",TRUE)</f>
        <v>0</v>
      </c>
      <c r="S72" s="8" cm="1">
        <f t="array" ref="S72">_FV(Table1[[#This Row],[Company]],"Beta")</f>
        <v>2.3165</v>
      </c>
      <c r="U72" s="2"/>
      <c r="V72" s="2"/>
    </row>
    <row r="73" spans="1:22" ht="14" x14ac:dyDescent="0.3">
      <c r="A73" s="2" t="e" vm="71">
        <v>#VALUE!</v>
      </c>
      <c r="B73" s="4" cm="1">
        <f t="array" ref="B73">_FV(Table1[[#This Row],[Company]],"Year incorporated",TRUE)</f>
        <v>1991</v>
      </c>
      <c r="C73" s="2" t="str" cm="1">
        <f t="array" ref="C73">_FV(Table1[[#This Row],[Company]],"Industry")</f>
        <v>Hotels &amp; Entertainment Services</v>
      </c>
      <c r="F73" s="5" cm="1">
        <f t="array" ref="F73">_FV(Table1[[#This Row],[Company]],"Market cap",TRUE)</f>
        <v>2728174000</v>
      </c>
      <c r="G73" s="22" cm="1">
        <f t="array" ref="G73">_FV(Table1[[#This Row],[Company]],"52 week low",TRUE)</f>
        <v>28.55</v>
      </c>
      <c r="H73" s="22" cm="1">
        <f t="array" ref="H73">_FV(Table1[[#This Row],[Company]],"52 week high",TRUE)</f>
        <v>102.25</v>
      </c>
      <c r="I73" s="22" cm="1">
        <f t="array" ref="I73">_FV(Table1[[#This Row],[Company]],"Open")</f>
        <v>82.81</v>
      </c>
      <c r="J73" s="24"/>
      <c r="K73" s="17" cm="1">
        <f t="array" ref="K73">_FV(Table1[[#This Row],[Company]],"Price")</f>
        <v>82.15</v>
      </c>
      <c r="L73" s="26" cm="1">
        <f t="array" ref="L73">_FV(Table1[[#This Row],[Company]],"Change")</f>
        <v>-0.21</v>
      </c>
      <c r="M73" s="18" cm="1">
        <f t="array" ref="M73">_FV(Table1[[#This Row],[Company]],"Change (%)",TRUE)</f>
        <v>-2.5500000000000002E-3</v>
      </c>
      <c r="N73" s="19"/>
      <c r="O73" s="20">
        <f>(Table1[[#This Row],[Price]]-Table1[[#This Row],[Purchase Price]])*Table1[[#This Row],[Shares]]</f>
        <v>0</v>
      </c>
      <c r="P73" s="15" t="e">
        <f>Table1[[#This Row],[$ Gain]]/(Table1[[#This Row],[Purchase Price]]*Table1[[#This Row],[Shares]])</f>
        <v>#DIV/0!</v>
      </c>
      <c r="Q73" s="25">
        <f>Table1[[#This Row],[Shares]]*Table1[[#This Row],[Price]]</f>
        <v>0</v>
      </c>
      <c r="R73" s="7" cm="1">
        <f t="array" ref="R73">_FV(Table1[[#This Row],[Company]],"P/E",TRUE)</f>
        <v>223.87129999999999</v>
      </c>
      <c r="S73" s="8" cm="1">
        <f t="array" ref="S73">_FV(Table1[[#This Row],[Company]],"Beta")</f>
        <v>1.0825</v>
      </c>
      <c r="U73" s="2"/>
      <c r="V73" s="2"/>
    </row>
    <row r="74" spans="1:22" ht="14" x14ac:dyDescent="0.3">
      <c r="A74" s="2" t="e" vm="72">
        <v>#VALUE!</v>
      </c>
      <c r="B74" s="4" cm="1">
        <f t="array" ref="B74">_FV(Table1[[#This Row],[Company]],"Year incorporated",TRUE)</f>
        <v>1990</v>
      </c>
      <c r="C74" s="2" t="str" cm="1">
        <f t="array" ref="C74">_FV(Table1[[#This Row],[Company]],"Industry")</f>
        <v>Machinery, Equipment &amp; Components</v>
      </c>
      <c r="F74" s="5" cm="1">
        <f t="array" ref="F74">_FV(Table1[[#This Row],[Company]],"Market cap",TRUE)</f>
        <v>2198625000</v>
      </c>
      <c r="G74" s="22" cm="1">
        <f t="array" ref="G74">_FV(Table1[[#This Row],[Company]],"52 week low",TRUE)</f>
        <v>62.64</v>
      </c>
      <c r="H74" s="22" cm="1">
        <f t="array" ref="H74">_FV(Table1[[#This Row],[Company]],"52 week high",TRUE)</f>
        <v>107.1</v>
      </c>
      <c r="I74" s="22" cm="1">
        <f t="array" ref="I74">_FV(Table1[[#This Row],[Company]],"Open")</f>
        <v>84.94</v>
      </c>
      <c r="J74" s="24"/>
      <c r="K74" s="17" cm="1">
        <f t="array" ref="K74">_FV(Table1[[#This Row],[Company]],"Price")</f>
        <v>84.35</v>
      </c>
      <c r="L74" s="26" cm="1">
        <f t="array" ref="L74">_FV(Table1[[#This Row],[Company]],"Change")</f>
        <v>0.22</v>
      </c>
      <c r="M74" s="18" cm="1">
        <f t="array" ref="M74">_FV(Table1[[#This Row],[Company]],"Change (%)",TRUE)</f>
        <v>2.6150000000000001E-3</v>
      </c>
      <c r="N74" s="19"/>
      <c r="O74" s="20">
        <f>(Table1[[#This Row],[Price]]-Table1[[#This Row],[Purchase Price]])*Table1[[#This Row],[Shares]]</f>
        <v>0</v>
      </c>
      <c r="P74" s="15" t="e">
        <f>Table1[[#This Row],[$ Gain]]/(Table1[[#This Row],[Purchase Price]]*Table1[[#This Row],[Shares]])</f>
        <v>#DIV/0!</v>
      </c>
      <c r="Q74" s="25">
        <f>Table1[[#This Row],[Shares]]*Table1[[#This Row],[Price]]</f>
        <v>0</v>
      </c>
      <c r="R74" s="7" cm="1">
        <f t="array" ref="R74">_FV(Table1[[#This Row],[Company]],"P/E",TRUE)</f>
        <v>30.467500000000001</v>
      </c>
      <c r="S74" s="8" cm="1">
        <f t="array" ref="S74">_FV(Table1[[#This Row],[Company]],"Beta")</f>
        <v>1.024</v>
      </c>
      <c r="U74" s="2"/>
      <c r="V74" s="2"/>
    </row>
    <row r="75" spans="1:22" ht="14" x14ac:dyDescent="0.3">
      <c r="A75" s="2" t="e" vm="73">
        <v>#VALUE!</v>
      </c>
      <c r="B75" s="4" cm="1">
        <f t="array" ref="B75">_FV(Table1[[#This Row],[Company]],"Year incorporated",TRUE)</f>
        <v>1989</v>
      </c>
      <c r="C75" s="2" t="str" cm="1">
        <f t="array" ref="C75">_FV(Table1[[#This Row],[Company]],"Industry")</f>
        <v>Specialty Retailers</v>
      </c>
      <c r="F75" s="5" cm="1">
        <f t="array" ref="F75">_FV(Table1[[#This Row],[Company]],"Market cap",TRUE)</f>
        <v>3883355000</v>
      </c>
      <c r="G75" s="22" cm="1">
        <f t="array" ref="G75">_FV(Table1[[#This Row],[Company]],"52 week low",TRUE)</f>
        <v>17.46</v>
      </c>
      <c r="H75" s="22" cm="1">
        <f t="array" ref="H75">_FV(Table1[[#This Row],[Company]],"52 week high",TRUE)</f>
        <v>47.86</v>
      </c>
      <c r="I75" s="22" cm="1">
        <f t="array" ref="I75">_FV(Table1[[#This Row],[Company]],"Open")</f>
        <v>37.72</v>
      </c>
      <c r="J75" s="24"/>
      <c r="K75" s="17" cm="1">
        <f t="array" ref="K75">_FV(Table1[[#This Row],[Company]],"Price")</f>
        <v>37.54</v>
      </c>
      <c r="L75" s="26" cm="1">
        <f t="array" ref="L75">_FV(Table1[[#This Row],[Company]],"Change")</f>
        <v>0.99</v>
      </c>
      <c r="M75" s="18" cm="1">
        <f t="array" ref="M75">_FV(Table1[[#This Row],[Company]],"Change (%)",TRUE)</f>
        <v>2.7086000000000002E-2</v>
      </c>
      <c r="N75" s="19"/>
      <c r="O75" s="20">
        <f>(Table1[[#This Row],[Price]]-Table1[[#This Row],[Purchase Price]])*Table1[[#This Row],[Shares]]</f>
        <v>0</v>
      </c>
      <c r="P75" s="15" t="e">
        <f>Table1[[#This Row],[$ Gain]]/(Table1[[#This Row],[Purchase Price]]*Table1[[#This Row],[Shares]])</f>
        <v>#DIV/0!</v>
      </c>
      <c r="Q75" s="25">
        <f>Table1[[#This Row],[Shares]]*Table1[[#This Row],[Price]]</f>
        <v>0</v>
      </c>
      <c r="R75" s="7" cm="1">
        <f t="array" ref="R75">_FV(Table1[[#This Row],[Company]],"P/E",TRUE)</f>
        <v>20.154800000000002</v>
      </c>
      <c r="S75" s="8" cm="1">
        <f t="array" ref="S75">_FV(Table1[[#This Row],[Company]],"Beta")</f>
        <v>1.3996</v>
      </c>
      <c r="U75" s="2"/>
      <c r="V75" s="2"/>
    </row>
    <row r="76" spans="1:22" ht="14" x14ac:dyDescent="0.3">
      <c r="A76" s="2" t="e" vm="74">
        <v>#VALUE!</v>
      </c>
      <c r="B76" s="4" cm="1">
        <f t="array" ref="B76">_FV(Table1[[#This Row],[Company]],"Year incorporated",TRUE)</f>
        <v>1989</v>
      </c>
      <c r="C76" s="2" t="str" cm="1">
        <f t="array" ref="C76">_FV(Table1[[#This Row],[Company]],"Industry")</f>
        <v>Biotechnology &amp; Medical Research</v>
      </c>
      <c r="F76" s="5" cm="1">
        <f t="array" ref="F76">_FV(Table1[[#This Row],[Company]],"Market cap",TRUE)</f>
        <v>70060500000</v>
      </c>
      <c r="G76" s="22" cm="1">
        <f t="array" ref="G76">_FV(Table1[[#This Row],[Company]],"52 week low",TRUE)</f>
        <v>167.6</v>
      </c>
      <c r="H76" s="22" cm="1">
        <f t="array" ref="H76">_FV(Table1[[#This Row],[Company]],"52 week high",TRUE)</f>
        <v>306.08</v>
      </c>
      <c r="I76" s="22" cm="1">
        <f t="array" ref="I76">_FV(Table1[[#This Row],[Company]],"Open")</f>
        <v>263.18</v>
      </c>
      <c r="J76" s="24"/>
      <c r="K76" s="17" cm="1">
        <f t="array" ref="K76">_FV(Table1[[#This Row],[Company]],"Price")</f>
        <v>265.82</v>
      </c>
      <c r="L76" s="26" cm="1">
        <f t="array" ref="L76">_FV(Table1[[#This Row],[Company]],"Change")</f>
        <v>4.84</v>
      </c>
      <c r="M76" s="18" cm="1">
        <f t="array" ref="M76">_FV(Table1[[#This Row],[Company]],"Change (%)",TRUE)</f>
        <v>1.8544999999999999E-2</v>
      </c>
      <c r="N76" s="19"/>
      <c r="O76" s="20">
        <f>(Table1[[#This Row],[Price]]-Table1[[#This Row],[Purchase Price]])*Table1[[#This Row],[Shares]]</f>
        <v>0</v>
      </c>
      <c r="P76" s="15" t="e">
        <f>Table1[[#This Row],[$ Gain]]/(Table1[[#This Row],[Purchase Price]]*Table1[[#This Row],[Shares]])</f>
        <v>#DIV/0!</v>
      </c>
      <c r="Q76" s="25">
        <f>Table1[[#This Row],[Shares]]*Table1[[#This Row],[Price]]</f>
        <v>0</v>
      </c>
      <c r="R76" s="7" cm="1">
        <f t="array" ref="R76">_FV(Table1[[#This Row],[Company]],"P/E",TRUE)</f>
        <v>32.986600000000003</v>
      </c>
      <c r="S76" s="8" cm="1">
        <f t="array" ref="S76">_FV(Table1[[#This Row],[Company]],"Beta")</f>
        <v>0.7077</v>
      </c>
      <c r="U76" s="2"/>
      <c r="V76" s="2"/>
    </row>
    <row r="77" spans="1:22" ht="14" x14ac:dyDescent="0.3">
      <c r="A77" s="2" t="e" vm="75">
        <v>#VALUE!</v>
      </c>
      <c r="B77" s="4" cm="1">
        <f t="array" ref="B77">_FV(Table1[[#This Row],[Company]],"Year incorporated",TRUE)</f>
        <v>1988</v>
      </c>
      <c r="C77" s="2" t="str" cm="1">
        <f t="array" ref="C77">_FV(Table1[[#This Row],[Company]],"Industry")</f>
        <v>Multiline Utilities</v>
      </c>
      <c r="F77" s="5" cm="1">
        <f t="array" ref="F77">_FV(Table1[[#This Row],[Company]],"Market cap",TRUE)</f>
        <v>12005360000</v>
      </c>
      <c r="G77" s="22" cm="1">
        <f t="array" ref="G77">_FV(Table1[[#This Row],[Company]],"52 week low",TRUE)</f>
        <v>9.5299999999999994</v>
      </c>
      <c r="H77" s="22" cm="1">
        <f t="array" ref="H77">_FV(Table1[[#This Row],[Company]],"52 week high",TRUE)</f>
        <v>16.850000000000001</v>
      </c>
      <c r="I77" s="22" cm="1">
        <f t="array" ref="I77">_FV(Table1[[#This Row],[Company]],"Open")</f>
        <v>15.45</v>
      </c>
      <c r="J77" s="24"/>
      <c r="K77" s="17" cm="1">
        <f t="array" ref="K77">_FV(Table1[[#This Row],[Company]],"Price")</f>
        <v>15.41</v>
      </c>
      <c r="L77" s="26" cm="1">
        <f t="array" ref="L77">_FV(Table1[[#This Row],[Company]],"Change")</f>
        <v>0.11</v>
      </c>
      <c r="M77" s="18" cm="1">
        <f t="array" ref="M77">_FV(Table1[[#This Row],[Company]],"Change (%)",TRUE)</f>
        <v>7.1899999999999993E-3</v>
      </c>
      <c r="N77" s="19"/>
      <c r="O77" s="20">
        <f>(Table1[[#This Row],[Price]]-Table1[[#This Row],[Purchase Price]])*Table1[[#This Row],[Shares]]</f>
        <v>0</v>
      </c>
      <c r="P77" s="15" t="e">
        <f>Table1[[#This Row],[$ Gain]]/(Table1[[#This Row],[Purchase Price]]*Table1[[#This Row],[Shares]])</f>
        <v>#DIV/0!</v>
      </c>
      <c r="Q77" s="25">
        <f>Table1[[#This Row],[Shares]]*Table1[[#This Row],[Price]]</f>
        <v>0</v>
      </c>
      <c r="R77" s="7" cm="1">
        <f t="array" ref="R77">_FV(Table1[[#This Row],[Company]],"P/E",TRUE)</f>
        <v>20.764900000000001</v>
      </c>
      <c r="S77" s="8" cm="1">
        <f t="array" ref="S77">_FV(Table1[[#This Row],[Company]],"Beta")</f>
        <v>0.29370000000000002</v>
      </c>
      <c r="U77" s="2"/>
      <c r="V77" s="2"/>
    </row>
    <row r="78" spans="1:22" ht="14" x14ac:dyDescent="0.3">
      <c r="A78" s="2" t="e" vm="76">
        <v>#VALUE!</v>
      </c>
      <c r="B78" s="4" cm="1">
        <f t="array" ref="B78">_FV(Table1[[#This Row],[Company]],"Year incorporated",TRUE)</f>
        <v>1988</v>
      </c>
      <c r="C78" s="2" t="str" cm="1">
        <f t="array" ref="C78">_FV(Table1[[#This Row],[Company]],"Industry")</f>
        <v>Software &amp; IT Services</v>
      </c>
      <c r="F78" s="5" cm="1">
        <f t="array" ref="F78">_FV(Table1[[#This Row],[Company]],"Market cap",TRUE)</f>
        <v>12718380000</v>
      </c>
      <c r="G78" s="22" cm="1">
        <f t="array" ref="G78">_FV(Table1[[#This Row],[Company]],"52 week low",TRUE)</f>
        <v>13.057399999999999</v>
      </c>
      <c r="H78" s="22" cm="1">
        <f t="array" ref="H78">_FV(Table1[[#This Row],[Company]],"52 week high",TRUE)</f>
        <v>24.4</v>
      </c>
      <c r="I78" s="22" cm="1">
        <f t="array" ref="I78">_FV(Table1[[#This Row],[Company]],"Open")</f>
        <v>21.27</v>
      </c>
      <c r="J78" s="24"/>
      <c r="K78" s="17" cm="1">
        <f t="array" ref="K78">_FV(Table1[[#This Row],[Company]],"Price")</f>
        <v>20.96</v>
      </c>
      <c r="L78" s="26" cm="1">
        <f t="array" ref="L78">_FV(Table1[[#This Row],[Company]],"Change")</f>
        <v>-0.24</v>
      </c>
      <c r="M78" s="18" cm="1">
        <f t="array" ref="M78">_FV(Table1[[#This Row],[Company]],"Change (%)",TRUE)</f>
        <v>-1.1321000000000001E-2</v>
      </c>
      <c r="N78" s="19"/>
      <c r="O78" s="20">
        <f>(Table1[[#This Row],[Price]]-Table1[[#This Row],[Purchase Price]])*Table1[[#This Row],[Shares]]</f>
        <v>0</v>
      </c>
      <c r="P78" s="15" t="e">
        <f>Table1[[#This Row],[$ Gain]]/(Table1[[#This Row],[Purchase Price]]*Table1[[#This Row],[Shares]])</f>
        <v>#DIV/0!</v>
      </c>
      <c r="Q78" s="25">
        <f>Table1[[#This Row],[Shares]]*Table1[[#This Row],[Price]]</f>
        <v>0</v>
      </c>
      <c r="R78" s="7" cm="1">
        <f t="array" ref="R78">_FV(Table1[[#This Row],[Company]],"P/E",TRUE)</f>
        <v>19.713000000000001</v>
      </c>
      <c r="S78" s="8" cm="1">
        <f t="array" ref="S78">_FV(Table1[[#This Row],[Company]],"Beta")</f>
        <v>0.88849999999999996</v>
      </c>
      <c r="U78" s="2"/>
      <c r="V78" s="2"/>
    </row>
    <row r="79" spans="1:22" ht="14" x14ac:dyDescent="0.3">
      <c r="A79" s="2" t="e" vm="77">
        <v>#VALUE!</v>
      </c>
      <c r="B79" s="4" cm="1">
        <f t="array" ref="B79">_FV(Table1[[#This Row],[Company]],"Year incorporated",TRUE)</f>
        <v>1987</v>
      </c>
      <c r="C79" s="2" t="str" cm="1">
        <f t="array" ref="C79">_FV(Table1[[#This Row],[Company]],"Industry")</f>
        <v>Diversified Retail</v>
      </c>
      <c r="F79" s="5" cm="1">
        <f t="array" ref="F79">_FV(Table1[[#This Row],[Company]],"Market cap",TRUE)</f>
        <v>158225200000</v>
      </c>
      <c r="G79" s="22" cm="1">
        <f t="array" ref="G79">_FV(Table1[[#This Row],[Company]],"52 week low",TRUE)</f>
        <v>271.27999999999997</v>
      </c>
      <c r="H79" s="22" cm="1">
        <f t="array" ref="H79">_FV(Table1[[#This Row],[Company]],"52 week high",TRUE)</f>
        <v>363.67</v>
      </c>
      <c r="I79" s="22" cm="1">
        <f t="array" ref="I79">_FV(Table1[[#This Row],[Company]],"Open")</f>
        <v>360.43</v>
      </c>
      <c r="J79" s="24"/>
      <c r="K79" s="17" cm="1">
        <f t="array" ref="K79">_FV(Table1[[#This Row],[Company]],"Price")</f>
        <v>363.02</v>
      </c>
      <c r="L79" s="26" cm="1">
        <f t="array" ref="L79">_FV(Table1[[#This Row],[Company]],"Change")</f>
        <v>4.67</v>
      </c>
      <c r="M79" s="18" cm="1">
        <f t="array" ref="M79">_FV(Table1[[#This Row],[Company]],"Change (%)",TRUE)</f>
        <v>1.3031999999999998E-2</v>
      </c>
      <c r="N79" s="19"/>
      <c r="O79" s="20">
        <f>(Table1[[#This Row],[Price]]-Table1[[#This Row],[Purchase Price]])*Table1[[#This Row],[Shares]]</f>
        <v>0</v>
      </c>
      <c r="P79" s="15" t="e">
        <f>Table1[[#This Row],[$ Gain]]/(Table1[[#This Row],[Purchase Price]]*Table1[[#This Row],[Shares]])</f>
        <v>#DIV/0!</v>
      </c>
      <c r="Q79" s="25">
        <f>Table1[[#This Row],[Shares]]*Table1[[#This Row],[Price]]</f>
        <v>0</v>
      </c>
      <c r="R79" s="7" cm="1">
        <f t="array" ref="R79">_FV(Table1[[#This Row],[Company]],"P/E",TRUE)</f>
        <v>39.748100000000001</v>
      </c>
      <c r="S79" s="8" cm="1">
        <f t="array" ref="S79">_FV(Table1[[#This Row],[Company]],"Beta")</f>
        <v>0.66700000000000004</v>
      </c>
      <c r="U79" s="2"/>
      <c r="V79" s="2"/>
    </row>
    <row r="80" spans="1:22" ht="14" x14ac:dyDescent="0.3">
      <c r="A80" s="2" t="e" vm="78">
        <v>#VALUE!</v>
      </c>
      <c r="B80" s="4" cm="1">
        <f t="array" ref="B80">_FV(Table1[[#This Row],[Company]],"Year incorporated",TRUE)</f>
        <v>1987</v>
      </c>
      <c r="C80" s="2" t="str" cm="1">
        <f t="array" ref="C80">_FV(Table1[[#This Row],[Company]],"Industry")</f>
        <v>Oil &amp; Gas Related Equipment and Services</v>
      </c>
      <c r="F80" s="5" cm="1">
        <f t="array" ref="F80">_FV(Table1[[#This Row],[Company]],"Market cap",TRUE)</f>
        <v>79448370000</v>
      </c>
      <c r="G80" s="22" cm="1">
        <f t="array" ref="G80">_FV(Table1[[#This Row],[Company]],"52 week low",TRUE)</f>
        <v>22.57</v>
      </c>
      <c r="H80" s="22" cm="1">
        <f t="array" ref="H80">_FV(Table1[[#This Row],[Company]],"52 week high",TRUE)</f>
        <v>43.15</v>
      </c>
      <c r="I80" s="22" cm="1">
        <f t="array" ref="I80">_FV(Table1[[#This Row],[Company]],"Open")</f>
        <v>29.04</v>
      </c>
      <c r="J80" s="24"/>
      <c r="K80" s="17" cm="1">
        <f t="array" ref="K80">_FV(Table1[[#This Row],[Company]],"Price")</f>
        <v>29.21</v>
      </c>
      <c r="L80" s="26" cm="1">
        <f t="array" ref="L80">_FV(Table1[[#This Row],[Company]],"Change")</f>
        <v>0.25</v>
      </c>
      <c r="M80" s="18" cm="1">
        <f t="array" ref="M80">_FV(Table1[[#This Row],[Company]],"Change (%)",TRUE)</f>
        <v>8.633E-3</v>
      </c>
      <c r="N80" s="19"/>
      <c r="O80" s="20">
        <f>(Table1[[#This Row],[Price]]-Table1[[#This Row],[Purchase Price]])*Table1[[#This Row],[Shares]]</f>
        <v>0</v>
      </c>
      <c r="P80" s="15" t="e">
        <f>Table1[[#This Row],[$ Gain]]/(Table1[[#This Row],[Purchase Price]]*Table1[[#This Row],[Shares]])</f>
        <v>#DIV/0!</v>
      </c>
      <c r="Q80" s="25">
        <f>Table1[[#This Row],[Shares]]*Table1[[#This Row],[Price]]</f>
        <v>0</v>
      </c>
      <c r="R80" s="7" cm="1">
        <f t="array" ref="R80">_FV(Table1[[#This Row],[Company]],"P/E",TRUE)</f>
        <v>41.406300000000002</v>
      </c>
      <c r="S80" s="8" cm="1">
        <f t="array" ref="S80">_FV(Table1[[#This Row],[Company]],"Beta")</f>
        <v>0.9123</v>
      </c>
      <c r="U80" s="2"/>
      <c r="V80" s="2"/>
    </row>
    <row r="81" spans="1:22" ht="14" x14ac:dyDescent="0.3">
      <c r="A81" s="2" t="e" vm="79">
        <v>#VALUE!</v>
      </c>
      <c r="B81" s="4" cm="1">
        <f t="array" ref="B81">_FV(Table1[[#This Row],[Company]],"Year incorporated",TRUE)</f>
        <v>1987</v>
      </c>
      <c r="C81" s="2" t="str" cm="1">
        <f t="array" ref="C81">_FV(Table1[[#This Row],[Company]],"Industry")</f>
        <v>Electrical Utilities &amp; IPPs</v>
      </c>
      <c r="F81" s="5" cm="1">
        <f t="array" ref="F81">_FV(Table1[[#This Row],[Company]],"Market cap",TRUE)</f>
        <v>25646340000</v>
      </c>
      <c r="G81" s="22" cm="1">
        <f t="array" ref="G81">_FV(Table1[[#This Row],[Company]],"52 week low",TRUE)</f>
        <v>28.59</v>
      </c>
      <c r="H81" s="22" cm="1">
        <f t="array" ref="H81">_FV(Table1[[#This Row],[Company]],"52 week high",TRUE)</f>
        <v>44.72</v>
      </c>
      <c r="I81" s="22" cm="1">
        <f t="array" ref="I81">_FV(Table1[[#This Row],[Company]],"Open")</f>
        <v>41.53</v>
      </c>
      <c r="J81" s="24"/>
      <c r="K81" s="17" cm="1">
        <f t="array" ref="K81">_FV(Table1[[#This Row],[Company]],"Price")</f>
        <v>41.89</v>
      </c>
      <c r="L81" s="26" cm="1">
        <f t="array" ref="L81">_FV(Table1[[#This Row],[Company]],"Change")</f>
        <v>0.38</v>
      </c>
      <c r="M81" s="18" cm="1">
        <f t="array" ref="M81">_FV(Table1[[#This Row],[Company]],"Change (%)",TRUE)</f>
        <v>9.1540000000000007E-3</v>
      </c>
      <c r="N81" s="19"/>
      <c r="O81" s="20">
        <f>(Table1[[#This Row],[Price]]-Table1[[#This Row],[Purchase Price]])*Table1[[#This Row],[Shares]]</f>
        <v>0</v>
      </c>
      <c r="P81" s="15" t="e">
        <f>Table1[[#This Row],[$ Gain]]/(Table1[[#This Row],[Purchase Price]]*Table1[[#This Row],[Shares]])</f>
        <v>#DIV/0!</v>
      </c>
      <c r="Q81" s="25">
        <f>Table1[[#This Row],[Shares]]*Table1[[#This Row],[Price]]</f>
        <v>0</v>
      </c>
      <c r="R81" s="7" cm="1">
        <f t="array" ref="R81">_FV(Table1[[#This Row],[Company]],"P/E",TRUE)</f>
        <v>21.166699999999999</v>
      </c>
      <c r="S81" s="8" cm="1">
        <f t="array" ref="S81">_FV(Table1[[#This Row],[Company]],"Beta")</f>
        <v>6.4299999999999996E-2</v>
      </c>
      <c r="U81" s="2"/>
      <c r="V81" s="2"/>
    </row>
    <row r="82" spans="1:22" ht="14" x14ac:dyDescent="0.3">
      <c r="A82" s="2" t="e" vm="80">
        <v>#VALUE!</v>
      </c>
      <c r="B82" s="4" cm="1">
        <f t="array" ref="B82">_FV(Table1[[#This Row],[Company]],"Year incorporated",TRUE)</f>
        <v>1987</v>
      </c>
      <c r="C82" s="2" t="str" cm="1">
        <f t="array" ref="C82">_FV(Table1[[#This Row],[Company]],"Industry")</f>
        <v>Biotechnology &amp; Medical Research</v>
      </c>
      <c r="F82" s="5" cm="1">
        <f t="array" ref="F82">_FV(Table1[[#This Row],[Company]],"Market cap",TRUE)</f>
        <v>79736870000</v>
      </c>
      <c r="G82" s="22" cm="1">
        <f t="array" ref="G82">_FV(Table1[[#This Row],[Company]],"52 week low",TRUE)</f>
        <v>61.37</v>
      </c>
      <c r="H82" s="22" cm="1">
        <f t="array" ref="H82">_FV(Table1[[#This Row],[Company]],"52 week high",TRUE)</f>
        <v>85.97</v>
      </c>
      <c r="I82" s="22" cm="1">
        <f t="array" ref="I82">_FV(Table1[[#This Row],[Company]],"Open")</f>
        <v>62.58</v>
      </c>
      <c r="J82" s="24"/>
      <c r="K82" s="17" cm="1">
        <f t="array" ref="K82">_FV(Table1[[#This Row],[Company]],"Price")</f>
        <v>62.84</v>
      </c>
      <c r="L82" s="26" cm="1">
        <f t="array" ref="L82">_FV(Table1[[#This Row],[Company]],"Change")</f>
        <v>0.32</v>
      </c>
      <c r="M82" s="18" cm="1">
        <f t="array" ref="M82">_FV(Table1[[#This Row],[Company]],"Change (%)",TRUE)</f>
        <v>5.1180000000000002E-3</v>
      </c>
      <c r="N82" s="19"/>
      <c r="O82" s="20">
        <f>(Table1[[#This Row],[Price]]-Table1[[#This Row],[Purchase Price]])*Table1[[#This Row],[Shares]]</f>
        <v>0</v>
      </c>
      <c r="P82" s="15" t="e">
        <f>Table1[[#This Row],[$ Gain]]/(Table1[[#This Row],[Purchase Price]]*Table1[[#This Row],[Shares]])</f>
        <v>#DIV/0!</v>
      </c>
      <c r="Q82" s="25">
        <f>Table1[[#This Row],[Shares]]*Table1[[#This Row],[Price]]</f>
        <v>0</v>
      </c>
      <c r="R82" s="7" cm="1">
        <f t="array" ref="R82">_FV(Table1[[#This Row],[Company]],"P/E",TRUE)</f>
        <v>18.768000000000001</v>
      </c>
      <c r="S82" s="8" cm="1">
        <f t="array" ref="S82">_FV(Table1[[#This Row],[Company]],"Beta")</f>
        <v>0.52700000000000002</v>
      </c>
      <c r="U82" s="2"/>
      <c r="V82" s="2"/>
    </row>
    <row r="83" spans="1:22" ht="14" x14ac:dyDescent="0.3">
      <c r="A83" s="2" t="e" vm="81">
        <v>#VALUE!</v>
      </c>
      <c r="B83" s="4" cm="1">
        <f t="array" ref="B83">_FV(Table1[[#This Row],[Company]],"Year incorporated",TRUE)</f>
        <v>1987</v>
      </c>
      <c r="C83" s="2" t="str" cm="1">
        <f t="array" ref="C83">_FV(Table1[[#This Row],[Company]],"Industry")</f>
        <v>Hotels &amp; Entertainment Services</v>
      </c>
      <c r="F83" s="5" cm="1">
        <f t="array" ref="F83">_FV(Table1[[#This Row],[Company]],"Market cap",TRUE)</f>
        <v>141551600</v>
      </c>
      <c r="G83" s="22" cm="1">
        <f t="array" ref="G83">_FV(Table1[[#This Row],[Company]],"52 week low",TRUE)</f>
        <v>3.62</v>
      </c>
      <c r="H83" s="22" cm="1">
        <f t="array" ref="H83">_FV(Table1[[#This Row],[Company]],"52 week high",TRUE)</f>
        <v>16.37</v>
      </c>
      <c r="I83" s="22" cm="1">
        <f t="array" ref="I83">_FV(Table1[[#This Row],[Company]],"Open")</f>
        <v>3.67</v>
      </c>
      <c r="J83" s="24"/>
      <c r="K83" s="17" cm="1">
        <f t="array" ref="K83">_FV(Table1[[#This Row],[Company]],"Price")</f>
        <v>3.65</v>
      </c>
      <c r="L83" s="26" cm="1">
        <f t="array" ref="L83">_FV(Table1[[#This Row],[Company]],"Change")</f>
        <v>0</v>
      </c>
      <c r="M83" s="18" cm="1">
        <f t="array" ref="M83">_FV(Table1[[#This Row],[Company]],"Change (%)",TRUE)</f>
        <v>0</v>
      </c>
      <c r="N83" s="19"/>
      <c r="O83" s="20">
        <f>(Table1[[#This Row],[Price]]-Table1[[#This Row],[Purchase Price]])*Table1[[#This Row],[Shares]]</f>
        <v>0</v>
      </c>
      <c r="P83" s="15" t="e">
        <f>Table1[[#This Row],[$ Gain]]/(Table1[[#This Row],[Purchase Price]]*Table1[[#This Row],[Shares]])</f>
        <v>#DIV/0!</v>
      </c>
      <c r="Q83" s="25">
        <f>Table1[[#This Row],[Shares]]*Table1[[#This Row],[Price]]</f>
        <v>0</v>
      </c>
      <c r="R83" s="7" cm="1">
        <f t="array" ref="R83">_FV(Table1[[#This Row],[Company]],"P/E",TRUE)</f>
        <v>57.36</v>
      </c>
      <c r="S83" s="8" cm="1">
        <f t="array" ref="S83">_FV(Table1[[#This Row],[Company]],"Beta")</f>
        <v>1.4216</v>
      </c>
      <c r="U83" s="2"/>
      <c r="V83" s="2"/>
    </row>
    <row r="84" spans="1:22" ht="14" x14ac:dyDescent="0.3">
      <c r="A84" s="2" t="e" vm="82">
        <v>#VALUE!</v>
      </c>
      <c r="B84" s="4" cm="1">
        <f t="array" ref="B84">_FV(Table1[[#This Row],[Company]],"Year incorporated",TRUE)</f>
        <v>1985</v>
      </c>
      <c r="C84" s="2" t="str" cm="1">
        <f t="array" ref="C84">_FV(Table1[[#This Row],[Company]],"Industry")</f>
        <v>Hotels &amp; Entertainment Services</v>
      </c>
      <c r="F84" s="5" cm="1">
        <f t="array" ref="F84">_FV(Table1[[#This Row],[Company]],"Market cap",TRUE)</f>
        <v>14007080000</v>
      </c>
      <c r="G84" s="22" cm="1">
        <f t="array" ref="G84">_FV(Table1[[#This Row],[Company]],"52 week low",TRUE)</f>
        <v>19.25</v>
      </c>
      <c r="H84" s="22" cm="1">
        <f t="array" ref="H84">_FV(Table1[[#This Row],[Company]],"52 week high",TRUE)</f>
        <v>135.315</v>
      </c>
      <c r="I84" s="22" cm="1">
        <f t="array" ref="I84">_FV(Table1[[#This Row],[Company]],"Open")</f>
        <v>67.3</v>
      </c>
      <c r="J84" s="24"/>
      <c r="K84" s="17" cm="1">
        <f t="array" ref="K84">_FV(Table1[[#This Row],[Company]],"Price")</f>
        <v>67.94</v>
      </c>
      <c r="L84" s="26" cm="1">
        <f t="array" ref="L84">_FV(Table1[[#This Row],[Company]],"Change")</f>
        <v>1.77</v>
      </c>
      <c r="M84" s="18" cm="1">
        <f t="array" ref="M84">_FV(Table1[[#This Row],[Company]],"Change (%)",TRUE)</f>
        <v>2.6749000000000002E-2</v>
      </c>
      <c r="N84" s="19"/>
      <c r="O84" s="20">
        <f>(Table1[[#This Row],[Price]]-Table1[[#This Row],[Purchase Price]])*Table1[[#This Row],[Shares]]</f>
        <v>0</v>
      </c>
      <c r="P84" s="15" t="e">
        <f>Table1[[#This Row],[$ Gain]]/(Table1[[#This Row],[Purchase Price]]*Table1[[#This Row],[Shares]])</f>
        <v>#DIV/0!</v>
      </c>
      <c r="Q84" s="25">
        <f>Table1[[#This Row],[Shares]]*Table1[[#This Row],[Price]]</f>
        <v>0</v>
      </c>
      <c r="R84" s="7" cm="1">
        <f t="array" ref="R84">_FV(Table1[[#This Row],[Company]],"P/E",TRUE)</f>
        <v>0</v>
      </c>
      <c r="S84" s="8" cm="1">
        <f t="array" ref="S84">_FV(Table1[[#This Row],[Company]],"Beta")</f>
        <v>2.7513999999999998</v>
      </c>
      <c r="U84" s="2"/>
      <c r="V84" s="2"/>
    </row>
    <row r="85" spans="1:22" ht="14" x14ac:dyDescent="0.3">
      <c r="A85" s="2" t="e" vm="83">
        <v>#VALUE!</v>
      </c>
      <c r="B85" s="4" cm="1">
        <f t="array" ref="B85">_FV(Table1[[#This Row],[Company]],"Year incorporated",TRUE)</f>
        <v>1985</v>
      </c>
      <c r="C85" s="2" t="str" cm="1">
        <f t="array" ref="C85">_FV(Table1[[#This Row],[Company]],"Industry")</f>
        <v>Hotels &amp; Entertainment Services</v>
      </c>
      <c r="F85" s="5" cm="1">
        <f t="array" ref="F85">_FV(Table1[[#This Row],[Company]],"Market cap",TRUE)</f>
        <v>103421400000</v>
      </c>
      <c r="G85" s="22" cm="1">
        <f t="array" ref="G85">_FV(Table1[[#This Row],[Company]],"52 week low",TRUE)</f>
        <v>50.02</v>
      </c>
      <c r="H85" s="22" cm="1">
        <f t="array" ref="H85">_FV(Table1[[#This Row],[Company]],"52 week high",TRUE)</f>
        <v>94.13</v>
      </c>
      <c r="I85" s="22" cm="1">
        <f t="array" ref="I85">_FV(Table1[[#This Row],[Company]],"Open")</f>
        <v>87.82</v>
      </c>
      <c r="J85" s="24"/>
      <c r="K85" s="17" cm="1">
        <f t="array" ref="K85">_FV(Table1[[#This Row],[Company]],"Price")</f>
        <v>88.45</v>
      </c>
      <c r="L85" s="26" cm="1">
        <f t="array" ref="L85">_FV(Table1[[#This Row],[Company]],"Change")</f>
        <v>1.44</v>
      </c>
      <c r="M85" s="18" cm="1">
        <f t="array" ref="M85">_FV(Table1[[#This Row],[Company]],"Change (%)",TRUE)</f>
        <v>1.6549999999999999E-2</v>
      </c>
      <c r="N85" s="19"/>
      <c r="O85" s="20">
        <f>(Table1[[#This Row],[Price]]-Table1[[#This Row],[Purchase Price]])*Table1[[#This Row],[Shares]]</f>
        <v>0</v>
      </c>
      <c r="P85" s="15" t="e">
        <f>Table1[[#This Row],[$ Gain]]/(Table1[[#This Row],[Purchase Price]]*Table1[[#This Row],[Shares]])</f>
        <v>#DIV/0!</v>
      </c>
      <c r="Q85" s="25">
        <f>Table1[[#This Row],[Shares]]*Table1[[#This Row],[Price]]</f>
        <v>0</v>
      </c>
      <c r="R85" s="7" cm="1">
        <f t="array" ref="R85">_FV(Table1[[#This Row],[Company]],"P/E",TRUE)</f>
        <v>79.082700000000003</v>
      </c>
      <c r="S85" s="8" cm="1">
        <f t="array" ref="S85">_FV(Table1[[#This Row],[Company]],"Beta")</f>
        <v>0.78110000000000002</v>
      </c>
      <c r="U85" s="2"/>
      <c r="V85" s="2"/>
    </row>
    <row r="86" spans="1:22" ht="14" x14ac:dyDescent="0.3">
      <c r="A86" s="2" t="e" vm="84">
        <v>#VALUE!</v>
      </c>
      <c r="B86" s="4" cm="1">
        <f t="array" ref="B86">_FV(Table1[[#This Row],[Company]],"Year incorporated",TRUE)</f>
        <v>1983</v>
      </c>
      <c r="C86" s="2" t="str" cm="1">
        <f t="array" ref="C86">_FV(Table1[[#This Row],[Company]],"Industry")</f>
        <v>Electrical Utilities &amp; IPPs</v>
      </c>
      <c r="F86" s="5" cm="1">
        <f t="array" ref="F86">_FV(Table1[[#This Row],[Company]],"Market cap",TRUE)</f>
        <v>67308480000</v>
      </c>
      <c r="G86" s="22" cm="1">
        <f t="array" ref="G86">_FV(Table1[[#This Row],[Company]],"52 week low",TRUE)</f>
        <v>57.79</v>
      </c>
      <c r="H86" s="22" cm="1">
        <f t="array" ref="H86">_FV(Table1[[#This Row],[Company]],"52 week high",TRUE)</f>
        <v>90.89</v>
      </c>
      <c r="I86" s="22" cm="1">
        <f t="array" ref="I86">_FV(Table1[[#This Row],[Company]],"Open")</f>
        <v>81.239999999999995</v>
      </c>
      <c r="J86" s="24"/>
      <c r="K86" s="17" cm="1">
        <f t="array" ref="K86">_FV(Table1[[#This Row],[Company]],"Price")</f>
        <v>81.040000000000006</v>
      </c>
      <c r="L86" s="26" cm="1">
        <f t="array" ref="L86">_FV(Table1[[#This Row],[Company]],"Change")</f>
        <v>-9.5000000000000001E-2</v>
      </c>
      <c r="M86" s="18" cm="1">
        <f t="array" ref="M86">_FV(Table1[[#This Row],[Company]],"Change (%)",TRUE)</f>
        <v>-1.1709999999999999E-3</v>
      </c>
      <c r="N86" s="19"/>
      <c r="O86" s="20">
        <f>(Table1[[#This Row],[Price]]-Table1[[#This Row],[Purchase Price]])*Table1[[#This Row],[Shares]]</f>
        <v>0</v>
      </c>
      <c r="P86" s="15" t="e">
        <f>Table1[[#This Row],[$ Gain]]/(Table1[[#This Row],[Purchase Price]]*Table1[[#This Row],[Shares]])</f>
        <v>#DIV/0!</v>
      </c>
      <c r="Q86" s="25">
        <f>Table1[[#This Row],[Shares]]*Table1[[#This Row],[Price]]</f>
        <v>0</v>
      </c>
      <c r="R86" s="7" cm="1">
        <f t="array" ref="R86">_FV(Table1[[#This Row],[Company]],"P/E",TRUE)</f>
        <v>125.2683</v>
      </c>
      <c r="S86" s="8" cm="1">
        <f t="array" ref="S86">_FV(Table1[[#This Row],[Company]],"Beta")</f>
        <v>0.38169999999999998</v>
      </c>
      <c r="U86" s="2"/>
      <c r="V86" s="2"/>
    </row>
    <row r="87" spans="1:22" ht="14" x14ac:dyDescent="0.3">
      <c r="A87" s="2" t="e" vm="85">
        <v>#VALUE!</v>
      </c>
      <c r="B87" s="4" cm="1">
        <f t="array" ref="B87">_FV(Table1[[#This Row],[Company]],"Year incorporated",TRUE)</f>
        <v>1983</v>
      </c>
      <c r="C87" s="2" t="str" cm="1">
        <f t="array" ref="C87">_FV(Table1[[#This Row],[Company]],"Industry")</f>
        <v>Chemicals</v>
      </c>
      <c r="D87" s="2" t="s">
        <v>28</v>
      </c>
      <c r="E87" s="2" t="s">
        <v>14</v>
      </c>
      <c r="F87" s="5" cm="1">
        <f t="array" ref="F87">_FV(Table1[[#This Row],[Company]],"Market cap",TRUE)</f>
        <v>427468500</v>
      </c>
      <c r="G87" s="22" cm="1">
        <f t="array" ref="G87">_FV(Table1[[#This Row],[Company]],"52 week low",TRUE)</f>
        <v>4</v>
      </c>
      <c r="H87" s="22" cm="1">
        <f t="array" ref="H87">_FV(Table1[[#This Row],[Company]],"52 week high",TRUE)</f>
        <v>54.5</v>
      </c>
      <c r="I87" s="22" cm="1">
        <f t="array" ref="I87">_FV(Table1[[#This Row],[Company]],"Open")</f>
        <v>46.01</v>
      </c>
      <c r="J87" s="24"/>
      <c r="K87" s="17" cm="1">
        <f t="array" ref="K87">_FV(Table1[[#This Row],[Company]],"Price")</f>
        <v>42.84</v>
      </c>
      <c r="L87" s="26" cm="1">
        <f t="array" ref="L87">_FV(Table1[[#This Row],[Company]],"Change")</f>
        <v>0.84</v>
      </c>
      <c r="M87" s="18" cm="1">
        <f t="array" ref="M87">_FV(Table1[[#This Row],[Company]],"Change (%)",TRUE)</f>
        <v>0.02</v>
      </c>
      <c r="N87" s="19"/>
      <c r="O87" s="20">
        <f>(Table1[[#This Row],[Price]]-Table1[[#This Row],[Purchase Price]])*Table1[[#This Row],[Shares]]</f>
        <v>0</v>
      </c>
      <c r="P87" s="15" t="e">
        <f>Table1[[#This Row],[$ Gain]]/(Table1[[#This Row],[Purchase Price]]*Table1[[#This Row],[Shares]])</f>
        <v>#DIV/0!</v>
      </c>
      <c r="Q87" s="25">
        <f>Table1[[#This Row],[Shares]]*Table1[[#This Row],[Price]]</f>
        <v>0</v>
      </c>
      <c r="R87" s="7" t="s">
        <v>11</v>
      </c>
      <c r="S87" s="8" cm="1">
        <f t="array" ref="S87">_FV(Table1[[#This Row],[Company]],"Beta")</f>
        <v>0.36149999999999999</v>
      </c>
      <c r="U87" s="2"/>
      <c r="V87" s="2"/>
    </row>
    <row r="88" spans="1:22" ht="14" x14ac:dyDescent="0.3">
      <c r="A88" s="2" t="e" vm="86">
        <v>#VALUE!</v>
      </c>
      <c r="B88" s="4" cm="1">
        <f t="array" ref="B88">_FV(Table1[[#This Row],[Company]],"Year incorporated",TRUE)</f>
        <v>1979</v>
      </c>
      <c r="C88" s="2" t="str" cm="1">
        <f t="array" ref="C88">_FV(Table1[[#This Row],[Company]],"Industry")</f>
        <v>Insurance</v>
      </c>
      <c r="F88" s="5" cm="1">
        <f t="array" ref="F88">_FV(Table1[[#This Row],[Company]],"Market cap",TRUE)</f>
        <v>25130980000</v>
      </c>
      <c r="G88" s="22" cm="1">
        <f t="array" ref="G88">_FV(Table1[[#This Row],[Company]],"52 week low",TRUE)</f>
        <v>18.88</v>
      </c>
      <c r="H88" s="22" cm="1">
        <f t="array" ref="H88">_FV(Table1[[#This Row],[Company]],"52 week high",TRUE)</f>
        <v>35.6</v>
      </c>
      <c r="I88" s="22" cm="1">
        <f t="array" ref="I88">_FV(Table1[[#This Row],[Company]],"Open")</f>
        <v>27.84</v>
      </c>
      <c r="J88" s="24"/>
      <c r="K88" s="17" cm="1">
        <f t="array" ref="K88">_FV(Table1[[#This Row],[Company]],"Price")</f>
        <v>27.69</v>
      </c>
      <c r="L88" s="26" cm="1">
        <f t="array" ref="L88">_FV(Table1[[#This Row],[Company]],"Change")</f>
        <v>0</v>
      </c>
      <c r="M88" s="18" cm="1">
        <f t="array" ref="M88">_FV(Table1[[#This Row],[Company]],"Change (%)",TRUE)</f>
        <v>0</v>
      </c>
      <c r="N88" s="19"/>
      <c r="O88" s="20">
        <f>(Table1[[#This Row],[Price]]-Table1[[#This Row],[Purchase Price]])*Table1[[#This Row],[Shares]]</f>
        <v>0</v>
      </c>
      <c r="P88" s="15" t="e">
        <f>Table1[[#This Row],[$ Gain]]/(Table1[[#This Row],[Purchase Price]]*Table1[[#This Row],[Shares]])</f>
        <v>#DIV/0!</v>
      </c>
      <c r="Q88" s="25">
        <f>Table1[[#This Row],[Shares]]*Table1[[#This Row],[Price]]</f>
        <v>0</v>
      </c>
      <c r="R88" s="7" cm="1">
        <f t="array" ref="R88">_FV(Table1[[#This Row],[Company]],"P/E",TRUE)</f>
        <v>10.5</v>
      </c>
      <c r="S88" s="8" cm="1">
        <f t="array" ref="S88">_FV(Table1[[#This Row],[Company]],"Beta")</f>
        <v>0.8407</v>
      </c>
      <c r="U88" s="2"/>
      <c r="V88" s="2"/>
    </row>
    <row r="89" spans="1:22" ht="14" x14ac:dyDescent="0.3">
      <c r="A89" s="2" t="e" vm="87">
        <v>#VALUE!</v>
      </c>
      <c r="B89" s="4" cm="1">
        <f t="array" ref="B89">_FV(Table1[[#This Row],[Company]],"Year incorporated",TRUE)</f>
        <v>1977</v>
      </c>
      <c r="C89" s="2" t="str" cm="1">
        <f t="array" ref="C89">_FV(Table1[[#This Row],[Company]],"Industry")</f>
        <v>Computers, Phones &amp; Household Electronics</v>
      </c>
      <c r="D89" s="2" t="s">
        <v>27</v>
      </c>
      <c r="E89" s="2" t="s">
        <v>14</v>
      </c>
      <c r="F89" s="5" cm="1">
        <f t="array" ref="F89">_FV(Table1[[#This Row],[Company]],"Market cap",TRUE)</f>
        <v>1992446000000</v>
      </c>
      <c r="G89" s="22" cm="1">
        <f t="array" ref="G89">_FV(Table1[[#This Row],[Company]],"52 week low",TRUE)</f>
        <v>53.152500000000003</v>
      </c>
      <c r="H89" s="22" cm="1">
        <f t="array" ref="H89">_FV(Table1[[#This Row],[Company]],"52 week high",TRUE)</f>
        <v>137.97999999999999</v>
      </c>
      <c r="I89" s="22" cm="1">
        <f t="array" ref="I89">_FV(Table1[[#This Row],[Company]],"Open")</f>
        <v>114.66</v>
      </c>
      <c r="J89" s="24"/>
      <c r="K89" s="17" cm="1">
        <f t="array" ref="K89">_FV(Table1[[#This Row],[Company]],"Price")</f>
        <v>115.08</v>
      </c>
      <c r="L89" s="26" cm="1">
        <f t="array" ref="L89">_FV(Table1[[#This Row],[Company]],"Change")</f>
        <v>1.92</v>
      </c>
      <c r="M89" s="18" cm="1">
        <f t="array" ref="M89">_FV(Table1[[#This Row],[Company]],"Change (%)",TRUE)</f>
        <v>1.6966999999999999E-2</v>
      </c>
      <c r="N89" s="19"/>
      <c r="O89" s="20">
        <f>(Table1[[#This Row],[Price]]-Table1[[#This Row],[Purchase Price]])*Table1[[#This Row],[Shares]]</f>
        <v>0</v>
      </c>
      <c r="P89" s="15" t="e">
        <f>Table1[[#This Row],[$ Gain]]/(Table1[[#This Row],[Purchase Price]]*Table1[[#This Row],[Shares]])</f>
        <v>#DIV/0!</v>
      </c>
      <c r="Q89" s="25">
        <f>Table1[[#This Row],[Shares]]*Table1[[#This Row],[Price]]</f>
        <v>0</v>
      </c>
      <c r="R89" s="7" cm="1">
        <f t="array" ref="R89">_FV(Table1[[#This Row],[Company]],"P/E",TRUE)</f>
        <v>34.4024</v>
      </c>
      <c r="S89" s="8" cm="1">
        <f t="array" ref="S89">_FV(Table1[[#This Row],[Company]],"Beta")</f>
        <v>1.3462000000000001</v>
      </c>
      <c r="U89" s="2"/>
      <c r="V89" s="2"/>
    </row>
    <row r="90" spans="1:22" ht="14" x14ac:dyDescent="0.3">
      <c r="A90" s="2" t="e" vm="88">
        <v>#VALUE!</v>
      </c>
      <c r="B90" s="4" cm="1">
        <f t="array" ref="B90">_FV(Table1[[#This Row],[Company]],"Year incorporated",TRUE)</f>
        <v>1974</v>
      </c>
      <c r="C90" s="2" t="str" cm="1">
        <f t="array" ref="C90">_FV(Table1[[#This Row],[Company]],"Industry")</f>
        <v>Hotels &amp; Entertainment Services</v>
      </c>
      <c r="F90" s="5" cm="1">
        <f t="array" ref="F90">_FV(Table1[[#This Row],[Company]],"Market cap",TRUE)</f>
        <v>12441340000</v>
      </c>
      <c r="G90" s="22" cm="1">
        <f t="array" ref="G90">_FV(Table1[[#This Row],[Company]],"52 week low",TRUE)</f>
        <v>7.8</v>
      </c>
      <c r="H90" s="22" cm="1">
        <f t="array" ref="H90">_FV(Table1[[#This Row],[Company]],"52 week high",TRUE)</f>
        <v>51.94</v>
      </c>
      <c r="I90" s="22" cm="1">
        <f t="array" ref="I90">_FV(Table1[[#This Row],[Company]],"Open")</f>
        <v>15.46</v>
      </c>
      <c r="J90" s="24"/>
      <c r="K90" s="17" cm="1">
        <f t="array" ref="K90">_FV(Table1[[#This Row],[Company]],"Price")</f>
        <v>15.99</v>
      </c>
      <c r="L90" s="26" cm="1">
        <f t="array" ref="L90">_FV(Table1[[#This Row],[Company]],"Change")</f>
        <v>0.81</v>
      </c>
      <c r="M90" s="18" cm="1">
        <f t="array" ref="M90">_FV(Table1[[#This Row],[Company]],"Change (%)",TRUE)</f>
        <v>5.3360000000000005E-2</v>
      </c>
      <c r="N90" s="19"/>
      <c r="O90" s="20">
        <f>(Table1[[#This Row],[Price]]-Table1[[#This Row],[Purchase Price]])*Table1[[#This Row],[Shares]]</f>
        <v>0</v>
      </c>
      <c r="P90" s="15" t="e">
        <f>Table1[[#This Row],[$ Gain]]/(Table1[[#This Row],[Purchase Price]]*Table1[[#This Row],[Shares]])</f>
        <v>#DIV/0!</v>
      </c>
      <c r="Q90" s="25">
        <f>Table1[[#This Row],[Shares]]*Table1[[#This Row],[Price]]</f>
        <v>0</v>
      </c>
      <c r="R90" s="7" cm="1">
        <f t="array" ref="R90">_FV(Table1[[#This Row],[Company]],"P/E",TRUE)</f>
        <v>0</v>
      </c>
      <c r="S90" s="8" cm="1">
        <f t="array" ref="S90">_FV(Table1[[#This Row],[Company]],"Beta")</f>
        <v>1.9994000000000001</v>
      </c>
      <c r="U90" s="2"/>
      <c r="V90" s="2"/>
    </row>
    <row r="91" spans="1:22" ht="14" x14ac:dyDescent="0.3">
      <c r="A91" s="2" t="e" vm="89">
        <v>#VALUE!</v>
      </c>
      <c r="B91" s="4" cm="1">
        <f t="array" ref="B91">_FV(Table1[[#This Row],[Company]],"Year incorporated",TRUE)</f>
        <v>1973</v>
      </c>
      <c r="C91" s="2" t="str" cm="1">
        <f t="array" ref="C91">_FV(Table1[[#This Row],[Company]],"Industry")</f>
        <v>Communications &amp; Networking</v>
      </c>
      <c r="F91" s="5" cm="1">
        <f t="array" ref="F91">_FV(Table1[[#This Row],[Company]],"Market cap",TRUE)</f>
        <v>26743160000</v>
      </c>
      <c r="G91" s="22" cm="1">
        <f t="array" ref="G91">_FV(Table1[[#This Row],[Company]],"52 week low",TRUE)</f>
        <v>120.77</v>
      </c>
      <c r="H91" s="22" cm="1">
        <f t="array" ref="H91">_FV(Table1[[#This Row],[Company]],"52 week high",TRUE)</f>
        <v>187.49</v>
      </c>
      <c r="I91" s="22" cm="1">
        <f t="array" ref="I91">_FV(Table1[[#This Row],[Company]],"Open")</f>
        <v>158.35</v>
      </c>
      <c r="J91" s="24"/>
      <c r="K91" s="17" cm="1">
        <f t="array" ref="K91">_FV(Table1[[#This Row],[Company]],"Price")</f>
        <v>160.38</v>
      </c>
      <c r="L91" s="26" cm="1">
        <f t="array" ref="L91">_FV(Table1[[#This Row],[Company]],"Change")</f>
        <v>3.36</v>
      </c>
      <c r="M91" s="18" cm="1">
        <f t="array" ref="M91">_FV(Table1[[#This Row],[Company]],"Change (%)",TRUE)</f>
        <v>2.1398999999999998E-2</v>
      </c>
      <c r="N91" s="19"/>
      <c r="O91" s="20">
        <f>(Table1[[#This Row],[Price]]-Table1[[#This Row],[Purchase Price]])*Table1[[#This Row],[Shares]]</f>
        <v>0</v>
      </c>
      <c r="P91" s="15" t="e">
        <f>Table1[[#This Row],[$ Gain]]/(Table1[[#This Row],[Purchase Price]]*Table1[[#This Row],[Shares]])</f>
        <v>#DIV/0!</v>
      </c>
      <c r="Q91" s="25">
        <f>Table1[[#This Row],[Shares]]*Table1[[#This Row],[Price]]</f>
        <v>0</v>
      </c>
      <c r="R91" s="7" cm="1">
        <f t="array" ref="R91">_FV(Table1[[#This Row],[Company]],"P/E",TRUE)</f>
        <v>32.697600000000001</v>
      </c>
      <c r="S91" s="8" cm="1">
        <f t="array" ref="S91">_FV(Table1[[#This Row],[Company]],"Beta")</f>
        <v>0.77649999999999997</v>
      </c>
      <c r="U91" s="2"/>
      <c r="V91" s="2"/>
    </row>
    <row r="92" spans="1:22" ht="14" x14ac:dyDescent="0.3">
      <c r="A92" s="2" t="e" vm="90">
        <v>#VALUE!</v>
      </c>
      <c r="B92" s="4" cm="1">
        <f t="array" ref="B92">_FV(Table1[[#This Row],[Company]],"Year incorporated",TRUE)</f>
        <v>1972</v>
      </c>
      <c r="C92" s="2" t="str" cm="1">
        <f t="array" ref="C92">_FV(Table1[[#This Row],[Company]],"Industry")</f>
        <v>Specialty Retailers</v>
      </c>
      <c r="F92" s="5" cm="1">
        <f t="array" ref="F92">_FV(Table1[[#This Row],[Company]],"Market cap",TRUE)</f>
        <v>2568122000</v>
      </c>
      <c r="G92" s="22" cm="1">
        <f t="array" ref="G92">_FV(Table1[[#This Row],[Company]],"52 week low",TRUE)</f>
        <v>6.5350000000000001</v>
      </c>
      <c r="H92" s="22" cm="1">
        <f t="array" ref="H92">_FV(Table1[[#This Row],[Company]],"52 week high",TRUE)</f>
        <v>16.824999999999999</v>
      </c>
      <c r="I92" s="22" cm="1">
        <f t="array" ref="I92">_FV(Table1[[#This Row],[Company]],"Open")</f>
        <v>15.48</v>
      </c>
      <c r="J92" s="24"/>
      <c r="K92" s="17" cm="1">
        <f t="array" ref="K92">_FV(Table1[[#This Row],[Company]],"Price")</f>
        <v>15.76</v>
      </c>
      <c r="L92" s="26" cm="1">
        <f t="array" ref="L92">_FV(Table1[[#This Row],[Company]],"Change")</f>
        <v>0.9</v>
      </c>
      <c r="M92" s="18" cm="1">
        <f t="array" ref="M92">_FV(Table1[[#This Row],[Company]],"Change (%)",TRUE)</f>
        <v>6.0565000000000001E-2</v>
      </c>
      <c r="N92" s="19"/>
      <c r="O92" s="20">
        <f>(Table1[[#This Row],[Price]]-Table1[[#This Row],[Purchase Price]])*Table1[[#This Row],[Shares]]</f>
        <v>0</v>
      </c>
      <c r="P92" s="15" t="e">
        <f>Table1[[#This Row],[$ Gain]]/(Table1[[#This Row],[Purchase Price]]*Table1[[#This Row],[Shares]])</f>
        <v>#DIV/0!</v>
      </c>
      <c r="Q92" s="25">
        <f>Table1[[#This Row],[Shares]]*Table1[[#This Row],[Price]]</f>
        <v>0</v>
      </c>
      <c r="R92" s="7" cm="1">
        <f t="array" ref="R92">_FV(Table1[[#This Row],[Company]],"P/E",TRUE)</f>
        <v>0</v>
      </c>
      <c r="S92" s="8" cm="1">
        <f t="array" ref="S92">_FV(Table1[[#This Row],[Company]],"Beta")</f>
        <v>1.2361</v>
      </c>
      <c r="U92" s="2"/>
      <c r="V92" s="2"/>
    </row>
    <row r="93" spans="1:22" ht="14" x14ac:dyDescent="0.3">
      <c r="A93" s="2" t="e" vm="91">
        <v>#VALUE!</v>
      </c>
      <c r="B93" s="4" cm="1">
        <f t="array" ref="B93">_FV(Table1[[#This Row],[Company]],"Year incorporated",TRUE)</f>
        <v>1969</v>
      </c>
      <c r="C93" s="2" t="str" cm="1">
        <f t="array" ref="C93">_FV(Table1[[#This Row],[Company]],"Industry")</f>
        <v>Semiconductors &amp; Semiconductor Equipment</v>
      </c>
      <c r="F93" s="5" cm="1">
        <f t="array" ref="F93">_FV(Table1[[#This Row],[Company]],"Market cap",TRUE)</f>
        <v>101145000000</v>
      </c>
      <c r="G93" s="22" cm="1">
        <f t="array" ref="G93">_FV(Table1[[#This Row],[Company]],"52 week low",TRUE)</f>
        <v>27.92</v>
      </c>
      <c r="H93" s="22" cm="1">
        <f t="array" ref="H93">_FV(Table1[[#This Row],[Company]],"52 week high",TRUE)</f>
        <v>94.28</v>
      </c>
      <c r="I93" s="22" cm="1">
        <f t="array" ref="I93">_FV(Table1[[#This Row],[Company]],"Open")</f>
        <v>86.11</v>
      </c>
      <c r="J93" s="24"/>
      <c r="K93" s="17" cm="1">
        <f t="array" ref="K93">_FV(Table1[[#This Row],[Company]],"Price")</f>
        <v>86.69</v>
      </c>
      <c r="L93" s="26" cm="1">
        <f t="array" ref="L93">_FV(Table1[[#This Row],[Company]],"Change")</f>
        <v>2.21</v>
      </c>
      <c r="M93" s="18" cm="1">
        <f t="array" ref="M93">_FV(Table1[[#This Row],[Company]],"Change (%)",TRUE)</f>
        <v>2.6160000000000003E-2</v>
      </c>
      <c r="N93" s="19"/>
      <c r="O93" s="20">
        <f>(Table1[[#This Row],[Price]]-Table1[[#This Row],[Purchase Price]])*Table1[[#This Row],[Shares]]</f>
        <v>0</v>
      </c>
      <c r="P93" s="15" t="e">
        <f>Table1[[#This Row],[$ Gain]]/(Table1[[#This Row],[Purchase Price]]*Table1[[#This Row],[Shares]])</f>
        <v>#DIV/0!</v>
      </c>
      <c r="Q93" s="25">
        <f>Table1[[#This Row],[Shares]]*Table1[[#This Row],[Price]]</f>
        <v>0</v>
      </c>
      <c r="R93" s="7" cm="1">
        <f t="array" ref="R93">_FV(Table1[[#This Row],[Company]],"P/E",TRUE)</f>
        <v>167.88890000000001</v>
      </c>
      <c r="S93" s="8" cm="1">
        <f t="array" ref="S93">_FV(Table1[[#This Row],[Company]],"Beta")</f>
        <v>2.3025000000000002</v>
      </c>
      <c r="U93" s="2"/>
      <c r="V93" s="2"/>
    </row>
    <row r="94" spans="1:22" ht="14" x14ac:dyDescent="0.3">
      <c r="A94" s="2" t="e" vm="92">
        <v>#VALUE!</v>
      </c>
      <c r="B94" s="4" cm="1">
        <f t="array" ref="B94">_FV(Table1[[#This Row],[Company]],"Year incorporated",TRUE)</f>
        <v>1969</v>
      </c>
      <c r="C94" s="2" t="str" cm="1">
        <f t="array" ref="C94">_FV(Table1[[#This Row],[Company]],"Industry")</f>
        <v>Specialty Retailers</v>
      </c>
      <c r="F94" s="5" cm="1">
        <f t="array" ref="F94">_FV(Table1[[#This Row],[Company]],"Market cap",TRUE)</f>
        <v>454194200</v>
      </c>
      <c r="G94" s="22" cm="1">
        <f t="array" ref="G94">_FV(Table1[[#This Row],[Company]],"52 week low",TRUE)</f>
        <v>2.6</v>
      </c>
      <c r="H94" s="22" cm="1">
        <f t="array" ref="H94">_FV(Table1[[#This Row],[Company]],"52 week high",TRUE)</f>
        <v>19.079999999999998</v>
      </c>
      <c r="I94" s="22" cm="1">
        <f t="array" ref="I94">_FV(Table1[[#This Row],[Company]],"Open")</f>
        <v>5.89</v>
      </c>
      <c r="J94" s="24"/>
      <c r="K94" s="17" cm="1">
        <f t="array" ref="K94">_FV(Table1[[#This Row],[Company]],"Price")</f>
        <v>6.15</v>
      </c>
      <c r="L94" s="26" cm="1">
        <f t="array" ref="L94">_FV(Table1[[#This Row],[Company]],"Change")</f>
        <v>0.39</v>
      </c>
      <c r="M94" s="18" cm="1">
        <f t="array" ref="M94">_FV(Table1[[#This Row],[Company]],"Change (%)",TRUE)</f>
        <v>6.7708000000000004E-2</v>
      </c>
      <c r="N94" s="19"/>
      <c r="O94" s="20">
        <f>(Table1[[#This Row],[Price]]-Table1[[#This Row],[Purchase Price]])*Table1[[#This Row],[Shares]]</f>
        <v>0</v>
      </c>
      <c r="P94" s="15" t="e">
        <f>Table1[[#This Row],[$ Gain]]/(Table1[[#This Row],[Purchase Price]]*Table1[[#This Row],[Shares]])</f>
        <v>#DIV/0!</v>
      </c>
      <c r="Q94" s="25">
        <f>Table1[[#This Row],[Shares]]*Table1[[#This Row],[Price]]</f>
        <v>0</v>
      </c>
      <c r="R94" s="7" cm="1">
        <f t="array" ref="R94">_FV(Table1[[#This Row],[Company]],"P/E",TRUE)</f>
        <v>0</v>
      </c>
      <c r="S94" s="8" cm="1">
        <f t="array" ref="S94">_FV(Table1[[#This Row],[Company]],"Beta")</f>
        <v>1.9621</v>
      </c>
      <c r="U94" s="2"/>
      <c r="V94" s="2"/>
    </row>
    <row r="95" spans="1:22" ht="14" x14ac:dyDescent="0.3">
      <c r="A95" s="2" t="e" vm="93">
        <v>#VALUE!</v>
      </c>
      <c r="B95" s="4" cm="1">
        <f t="array" ref="B95">_FV(Table1[[#This Row],[Company]],"Year incorporated",TRUE)</f>
        <v>1969</v>
      </c>
      <c r="C95" s="2" t="str" cm="1">
        <f t="array" ref="C95">_FV(Table1[[#This Row],[Company]],"Industry")</f>
        <v>Food &amp; Drug Retailing</v>
      </c>
      <c r="F95" s="5" cm="1">
        <f t="array" ref="F95">_FV(Table1[[#This Row],[Company]],"Market cap",TRUE)</f>
        <v>401826200000</v>
      </c>
      <c r="G95" s="22" cm="1">
        <f t="array" ref="G95">_FV(Table1[[#This Row],[Company]],"52 week low",TRUE)</f>
        <v>102</v>
      </c>
      <c r="H95" s="22" cm="1">
        <f t="array" ref="H95">_FV(Table1[[#This Row],[Company]],"52 week high",TRUE)</f>
        <v>151.33000000000001</v>
      </c>
      <c r="I95" s="22" cm="1">
        <f t="array" ref="I95">_FV(Table1[[#This Row],[Company]],"Open")</f>
        <v>141.19999999999999</v>
      </c>
      <c r="J95" s="24"/>
      <c r="K95" s="17" cm="1">
        <f t="array" ref="K95">_FV(Table1[[#This Row],[Company]],"Price")</f>
        <v>140.87</v>
      </c>
      <c r="L95" s="26" cm="1">
        <f t="array" ref="L95">_FV(Table1[[#This Row],[Company]],"Change")</f>
        <v>0.23</v>
      </c>
      <c r="M95" s="18" cm="1">
        <f t="array" ref="M95">_FV(Table1[[#This Row],[Company]],"Change (%)",TRUE)</f>
        <v>1.6350000000000002E-3</v>
      </c>
      <c r="N95" s="19"/>
      <c r="O95" s="20">
        <f>(Table1[[#This Row],[Price]]-Table1[[#This Row],[Purchase Price]])*Table1[[#This Row],[Shares]]</f>
        <v>0</v>
      </c>
      <c r="P95" s="15" t="e">
        <f>Table1[[#This Row],[$ Gain]]/(Table1[[#This Row],[Purchase Price]]*Table1[[#This Row],[Shares]])</f>
        <v>#DIV/0!</v>
      </c>
      <c r="Q95" s="25">
        <f>Table1[[#This Row],[Shares]]*Table1[[#This Row],[Price]]</f>
        <v>0</v>
      </c>
      <c r="R95" s="7" cm="1">
        <f t="array" ref="R95">_FV(Table1[[#This Row],[Company]],"P/E",TRUE)</f>
        <v>22.4163</v>
      </c>
      <c r="S95" s="8" cm="1">
        <f t="array" ref="S95">_FV(Table1[[#This Row],[Company]],"Beta")</f>
        <v>0.39190000000000003</v>
      </c>
      <c r="U95" s="2"/>
      <c r="V95" s="2"/>
    </row>
    <row r="96" spans="1:22" ht="14" x14ac:dyDescent="0.3">
      <c r="A96" s="2" t="e" vm="94">
        <v>#VALUE!</v>
      </c>
      <c r="B96" s="4" cm="1">
        <f t="array" ref="B96">_FV(Table1[[#This Row],[Company]],"Year incorporated",TRUE)</f>
        <v>1968</v>
      </c>
      <c r="C96" s="2" t="str" cm="1">
        <f t="array" ref="C96">_FV(Table1[[#This Row],[Company]],"Industry")</f>
        <v>Chemicals</v>
      </c>
      <c r="F96" s="5" cm="1">
        <f t="array" ref="F96">_FV(Table1[[#This Row],[Company]],"Market cap",TRUE)</f>
        <v>7748652000</v>
      </c>
      <c r="G96" s="22" cm="1">
        <f t="array" ref="G96">_FV(Table1[[#This Row],[Company]],"52 week low",TRUE)</f>
        <v>15.2</v>
      </c>
      <c r="H96" s="22" cm="1">
        <f t="array" ref="H96">_FV(Table1[[#This Row],[Company]],"52 week high",TRUE)</f>
        <v>35.668900000000001</v>
      </c>
      <c r="I96" s="22" cm="1">
        <f t="array" ref="I96">_FV(Table1[[#This Row],[Company]],"Open")</f>
        <v>35.15</v>
      </c>
      <c r="J96" s="24"/>
      <c r="K96" s="17" cm="1">
        <f t="array" ref="K96">_FV(Table1[[#This Row],[Company]],"Price")</f>
        <v>35.42</v>
      </c>
      <c r="L96" s="26" cm="1">
        <f t="array" ref="L96">_FV(Table1[[#This Row],[Company]],"Change")</f>
        <v>0.84</v>
      </c>
      <c r="M96" s="18" cm="1">
        <f t="array" ref="M96">_FV(Table1[[#This Row],[Company]],"Change (%)",TRUE)</f>
        <v>2.4291E-2</v>
      </c>
      <c r="N96" s="19"/>
      <c r="O96" s="20">
        <f>(Table1[[#This Row],[Price]]-Table1[[#This Row],[Purchase Price]])*Table1[[#This Row],[Shares]]</f>
        <v>0</v>
      </c>
      <c r="P96" s="15" t="e">
        <f>Table1[[#This Row],[$ Gain]]/(Table1[[#This Row],[Purchase Price]]*Table1[[#This Row],[Shares]])</f>
        <v>#DIV/0!</v>
      </c>
      <c r="Q96" s="25">
        <f>Table1[[#This Row],[Shares]]*Table1[[#This Row],[Price]]</f>
        <v>0</v>
      </c>
      <c r="R96" s="7" cm="1">
        <f t="array" ref="R96">_FV(Table1[[#This Row],[Company]],"P/E",TRUE)</f>
        <v>40.750399999999999</v>
      </c>
      <c r="S96" s="8" cm="1">
        <f t="array" ref="S96">_FV(Table1[[#This Row],[Company]],"Beta")</f>
        <v>0.84250000000000003</v>
      </c>
      <c r="U96" s="2"/>
      <c r="V96" s="2"/>
    </row>
    <row r="97" spans="1:22" ht="14" x14ac:dyDescent="0.3">
      <c r="A97" s="2" t="e" vm="95">
        <v>#VALUE!</v>
      </c>
      <c r="B97" s="4" cm="1">
        <f t="array" ref="B97">_FV(Table1[[#This Row],[Company]],"Year incorporated",TRUE)</f>
        <v>1968</v>
      </c>
      <c r="C97" s="2" t="str" cm="1">
        <f t="array" ref="C97">_FV(Table1[[#This Row],[Company]],"Industry")</f>
        <v>Passenger Transportation Services</v>
      </c>
      <c r="F97" s="5" cm="1">
        <f t="array" ref="F97">_FV(Table1[[#This Row],[Company]],"Market cap",TRUE)</f>
        <v>10533620000</v>
      </c>
      <c r="G97" s="22" cm="1">
        <f t="array" ref="G97">_FV(Table1[[#This Row],[Company]],"52 week low",TRUE)</f>
        <v>17.8</v>
      </c>
      <c r="H97" s="22" cm="1">
        <f t="array" ref="H97">_FV(Table1[[#This Row],[Company]],"52 week high",TRUE)</f>
        <v>95.16</v>
      </c>
      <c r="I97" s="22" cm="1">
        <f t="array" ref="I97">_FV(Table1[[#This Row],[Company]],"Open")</f>
        <v>36.520000000000003</v>
      </c>
      <c r="J97" s="24"/>
      <c r="K97" s="17" cm="1">
        <f t="array" ref="K97">_FV(Table1[[#This Row],[Company]],"Price")</f>
        <v>36.380000000000003</v>
      </c>
      <c r="L97" s="26" cm="1">
        <f t="array" ref="L97">_FV(Table1[[#This Row],[Company]],"Change")</f>
        <v>1.5</v>
      </c>
      <c r="M97" s="18" cm="1">
        <f t="array" ref="M97">_FV(Table1[[#This Row],[Company]],"Change (%)",TRUE)</f>
        <v>4.3005000000000002E-2</v>
      </c>
      <c r="N97" s="19"/>
      <c r="O97" s="20">
        <f>(Table1[[#This Row],[Price]]-Table1[[#This Row],[Purchase Price]])*Table1[[#This Row],[Shares]]</f>
        <v>0</v>
      </c>
      <c r="P97" s="15" t="e">
        <f>Table1[[#This Row],[$ Gain]]/(Table1[[#This Row],[Purchase Price]]*Table1[[#This Row],[Shares]])</f>
        <v>#DIV/0!</v>
      </c>
      <c r="Q97" s="25">
        <f>Table1[[#This Row],[Shares]]*Table1[[#This Row],[Price]]</f>
        <v>0</v>
      </c>
      <c r="R97" s="7" cm="1">
        <f t="array" ref="R97">_FV(Table1[[#This Row],[Company]],"P/E",TRUE)</f>
        <v>8.7719000000000005</v>
      </c>
      <c r="S97" s="8" cm="1">
        <f t="array" ref="S97">_FV(Table1[[#This Row],[Company]],"Beta")</f>
        <v>1.4779</v>
      </c>
      <c r="U97" s="2"/>
      <c r="V97" s="2"/>
    </row>
    <row r="98" spans="1:22" ht="14" x14ac:dyDescent="0.3">
      <c r="A98" s="2" t="e" vm="96">
        <v>#VALUE!</v>
      </c>
      <c r="B98" s="4" cm="1">
        <f t="array" ref="B98">_FV(Table1[[#This Row],[Company]],"Year incorporated",TRUE)</f>
        <v>1967</v>
      </c>
      <c r="C98" s="2" t="str" cm="1">
        <f t="array" ref="C98">_FV(Table1[[#This Row],[Company]],"Industry")</f>
        <v>Passenger Transportation Services</v>
      </c>
      <c r="F98" s="5" cm="1">
        <f t="array" ref="F98">_FV(Table1[[#This Row],[Company]],"Market cap",TRUE)</f>
        <v>20411420000</v>
      </c>
      <c r="G98" s="22" cm="1">
        <f t="array" ref="G98">_FV(Table1[[#This Row],[Company]],"52 week low",TRUE)</f>
        <v>17.510000000000002</v>
      </c>
      <c r="H98" s="22" cm="1">
        <f t="array" ref="H98">_FV(Table1[[#This Row],[Company]],"52 week high",TRUE)</f>
        <v>62.48</v>
      </c>
      <c r="I98" s="22" cm="1">
        <f t="array" ref="I98">_FV(Table1[[#This Row],[Company]],"Open")</f>
        <v>32.24</v>
      </c>
      <c r="J98" s="24"/>
      <c r="K98" s="17" cm="1">
        <f t="array" ref="K98">_FV(Table1[[#This Row],[Company]],"Price")</f>
        <v>32.130000000000003</v>
      </c>
      <c r="L98" s="26" cm="1">
        <f t="array" ref="L98">_FV(Table1[[#This Row],[Company]],"Change")</f>
        <v>1.075</v>
      </c>
      <c r="M98" s="18" cm="1">
        <f t="array" ref="M98">_FV(Table1[[#This Row],[Company]],"Change (%)",TRUE)</f>
        <v>3.4616000000000001E-2</v>
      </c>
      <c r="N98" s="19"/>
      <c r="O98" s="20">
        <f>(Table1[[#This Row],[Price]]-Table1[[#This Row],[Purchase Price]])*Table1[[#This Row],[Shares]]</f>
        <v>0</v>
      </c>
      <c r="P98" s="15" t="e">
        <f>Table1[[#This Row],[$ Gain]]/(Table1[[#This Row],[Purchase Price]]*Table1[[#This Row],[Shares]])</f>
        <v>#DIV/0!</v>
      </c>
      <c r="Q98" s="25">
        <f>Table1[[#This Row],[Shares]]*Table1[[#This Row],[Price]]</f>
        <v>0</v>
      </c>
      <c r="R98" s="7" cm="1">
        <f t="array" ref="R98">_FV(Table1[[#This Row],[Company]],"P/E",TRUE)</f>
        <v>0</v>
      </c>
      <c r="S98" s="8" cm="1">
        <f t="array" ref="S98">_FV(Table1[[#This Row],[Company]],"Beta")</f>
        <v>1.2878000000000001</v>
      </c>
      <c r="U98" s="2"/>
      <c r="V98" s="2"/>
    </row>
    <row r="99" spans="1:22" ht="14" x14ac:dyDescent="0.3">
      <c r="A99" s="2" t="e" vm="97">
        <v>#VALUE!</v>
      </c>
      <c r="B99" s="4" cm="1">
        <f t="array" ref="B99">_FV(Table1[[#This Row],[Company]],"Year incorporated",TRUE)</f>
        <v>1966</v>
      </c>
      <c r="C99" s="2" t="str" cm="1">
        <f t="array" ref="C99">_FV(Table1[[#This Row],[Company]],"Industry")</f>
        <v>Specialty Retailers</v>
      </c>
      <c r="E99" s="2" t="s">
        <v>14</v>
      </c>
      <c r="F99" s="5" cm="1">
        <f t="array" ref="F99">_FV(Table1[[#This Row],[Company]],"Market cap",TRUE)</f>
        <v>30042650000</v>
      </c>
      <c r="G99" s="22" cm="1">
        <f t="array" ref="G99">_FV(Table1[[#This Row],[Company]],"52 week low",TRUE)</f>
        <v>48.104999999999997</v>
      </c>
      <c r="H99" s="22" cm="1">
        <f t="array" ref="H99">_FV(Table1[[#This Row],[Company]],"52 week high",TRUE)</f>
        <v>119.48</v>
      </c>
      <c r="I99" s="22" cm="1">
        <f t="array" ref="I99">_FV(Table1[[#This Row],[Company]],"Open")</f>
        <v>114</v>
      </c>
      <c r="J99" s="24"/>
      <c r="K99" s="17" cm="1">
        <f t="array" ref="K99">_FV(Table1[[#This Row],[Company]],"Price")</f>
        <v>114.49</v>
      </c>
      <c r="L99" s="26" cm="1">
        <f t="array" ref="L99">_FV(Table1[[#This Row],[Company]],"Change")</f>
        <v>2.04</v>
      </c>
      <c r="M99" s="18" cm="1">
        <f t="array" ref="M99">_FV(Table1[[#This Row],[Company]],"Change (%)",TRUE)</f>
        <v>1.8141000000000001E-2</v>
      </c>
      <c r="N99" s="19"/>
      <c r="O99" s="20">
        <f>(Table1[[#This Row],[Price]]-Table1[[#This Row],[Purchase Price]])*Table1[[#This Row],[Shares]]</f>
        <v>0</v>
      </c>
      <c r="P99" s="15" t="e">
        <f>Table1[[#This Row],[$ Gain]]/(Table1[[#This Row],[Purchase Price]]*Table1[[#This Row],[Shares]])</f>
        <v>#DIV/0!</v>
      </c>
      <c r="Q99" s="25">
        <f>Table1[[#This Row],[Shares]]*Table1[[#This Row],[Price]]</f>
        <v>0</v>
      </c>
      <c r="R99" s="7" cm="1">
        <f t="array" ref="R99">_FV(Table1[[#This Row],[Company]],"P/E",TRUE)</f>
        <v>18.213699999999999</v>
      </c>
      <c r="S99" s="8" cm="1">
        <f t="array" ref="S99">_FV(Table1[[#This Row],[Company]],"Beta")</f>
        <v>1.7873000000000001</v>
      </c>
      <c r="U99" s="2"/>
      <c r="V99" s="2"/>
    </row>
    <row r="100" spans="1:22" ht="14" x14ac:dyDescent="0.3">
      <c r="A100" s="2" t="e" vm="98">
        <v>#VALUE!</v>
      </c>
      <c r="B100" s="4" cm="1">
        <f t="array" ref="B100">_FV(Table1[[#This Row],[Company]],"Year incorporated",TRUE)</f>
        <v>1964</v>
      </c>
      <c r="C100" s="2" t="str" cm="1">
        <f t="array" ref="C100">_FV(Table1[[#This Row],[Company]],"Industry")</f>
        <v>Hotels &amp; Entertainment Services</v>
      </c>
      <c r="F100" s="5" cm="1">
        <f t="array" ref="F100">_FV(Table1[[#This Row],[Company]],"Market cap",TRUE)</f>
        <v>168219300000</v>
      </c>
      <c r="G100" s="22" cm="1">
        <f t="array" ref="G100">_FV(Table1[[#This Row],[Company]],"52 week low",TRUE)</f>
        <v>124.23</v>
      </c>
      <c r="H100" s="22" cm="1">
        <f t="array" ref="H100">_FV(Table1[[#This Row],[Company]],"52 week high",TRUE)</f>
        <v>228.66</v>
      </c>
      <c r="I100" s="22" cm="1">
        <f t="array" ref="I100">_FV(Table1[[#This Row],[Company]],"Open")</f>
        <v>225.78</v>
      </c>
      <c r="J100" s="24"/>
      <c r="K100" s="17" cm="1">
        <f t="array" ref="K100">_FV(Table1[[#This Row],[Company]],"Price")</f>
        <v>226.4</v>
      </c>
      <c r="L100" s="26" cm="1">
        <f t="array" ref="L100">_FV(Table1[[#This Row],[Company]],"Change")</f>
        <v>2.36</v>
      </c>
      <c r="M100" s="18" cm="1">
        <f t="array" ref="M100">_FV(Table1[[#This Row],[Company]],"Change (%)",TRUE)</f>
        <v>1.0533999999999998E-2</v>
      </c>
      <c r="N100" s="19"/>
      <c r="O100" s="20">
        <f>(Table1[[#This Row],[Price]]-Table1[[#This Row],[Purchase Price]])*Table1[[#This Row],[Shares]]</f>
        <v>0</v>
      </c>
      <c r="P100" s="15" t="e">
        <f>Table1[[#This Row],[$ Gain]]/(Table1[[#This Row],[Purchase Price]]*Table1[[#This Row],[Shares]])</f>
        <v>#DIV/0!</v>
      </c>
      <c r="Q100" s="25">
        <f>Table1[[#This Row],[Shares]]*Table1[[#This Row],[Price]]</f>
        <v>0</v>
      </c>
      <c r="R100" s="7" cm="1">
        <f t="array" ref="R100">_FV(Table1[[#This Row],[Company]],"P/E",TRUE)</f>
        <v>35.529299999999999</v>
      </c>
      <c r="S100" s="8" cm="1">
        <f t="array" ref="S100">_FV(Table1[[#This Row],[Company]],"Beta")</f>
        <v>0.61709999999999998</v>
      </c>
      <c r="U100" s="2"/>
      <c r="V100" s="2"/>
    </row>
    <row r="101" spans="1:22" ht="14" x14ac:dyDescent="0.3">
      <c r="A101" s="2" t="e" vm="99">
        <v>#VALUE!</v>
      </c>
      <c r="B101" s="4" cm="1">
        <f t="array" ref="B101">_FV(Table1[[#This Row],[Company]],"Year incorporated",TRUE)</f>
        <v>1958</v>
      </c>
      <c r="C101" s="2" t="str" cm="1">
        <f t="array" ref="C101">_FV(Table1[[#This Row],[Company]],"Industry")</f>
        <v>Banking Services</v>
      </c>
      <c r="F101" s="5" cm="1">
        <f t="array" ref="F101">_FV(Table1[[#This Row],[Company]],"Market cap",TRUE)</f>
        <v>12453760000</v>
      </c>
      <c r="G101" s="22" cm="1">
        <f t="array" ref="G101">_FV(Table1[[#This Row],[Company]],"52 week low",TRUE)</f>
        <v>7.45</v>
      </c>
      <c r="H101" s="22" cm="1">
        <f t="array" ref="H101">_FV(Table1[[#This Row],[Company]],"52 week high",TRUE)</f>
        <v>20.524999999999999</v>
      </c>
      <c r="I101" s="22" cm="1">
        <f t="array" ref="I101">_FV(Table1[[#This Row],[Company]],"Open")</f>
        <v>12.79</v>
      </c>
      <c r="J101" s="24"/>
      <c r="K101" s="17" cm="1">
        <f t="array" ref="K101">_FV(Table1[[#This Row],[Company]],"Price")</f>
        <v>13.16</v>
      </c>
      <c r="L101" s="26" cm="1">
        <f t="array" ref="L101">_FV(Table1[[#This Row],[Company]],"Change")</f>
        <v>0.56000000000000005</v>
      </c>
      <c r="M101" s="18" cm="1">
        <f t="array" ref="M101">_FV(Table1[[#This Row],[Company]],"Change (%)",TRUE)</f>
        <v>4.4443999999999997E-2</v>
      </c>
      <c r="N101" s="19"/>
      <c r="O101" s="20">
        <f>(Table1[[#This Row],[Price]]-Table1[[#This Row],[Purchase Price]])*Table1[[#This Row],[Shares]]</f>
        <v>0</v>
      </c>
      <c r="P101" s="15" t="e">
        <f>Table1[[#This Row],[$ Gain]]/(Table1[[#This Row],[Purchase Price]]*Table1[[#This Row],[Shares]])</f>
        <v>#DIV/0!</v>
      </c>
      <c r="Q101" s="25">
        <f>Table1[[#This Row],[Shares]]*Table1[[#This Row],[Price]]</f>
        <v>0</v>
      </c>
      <c r="R101" s="7" cm="1">
        <f t="array" ref="R101">_FV(Table1[[#This Row],[Company]],"P/E",TRUE)</f>
        <v>11.323399999999999</v>
      </c>
      <c r="S101" s="8" cm="1">
        <f t="array" ref="S101">_FV(Table1[[#This Row],[Company]],"Beta")</f>
        <v>1.5751999999999999</v>
      </c>
      <c r="U101" s="2"/>
      <c r="V101" s="2"/>
    </row>
    <row r="102" spans="1:22" ht="14" x14ac:dyDescent="0.3">
      <c r="A102" s="2" t="e" vm="100">
        <v>#VALUE!</v>
      </c>
      <c r="B102" s="4" cm="1">
        <f t="array" ref="B102">_FV(Table1[[#This Row],[Company]],"Year incorporated",TRUE)</f>
        <v>1946</v>
      </c>
      <c r="C102" s="2" t="str" cm="1">
        <f t="array" ref="C102">_FV(Table1[[#This Row],[Company]],"Industry")</f>
        <v>Diversified Retail</v>
      </c>
      <c r="F102" s="5" cm="1">
        <f t="array" ref="F102">_FV(Table1[[#This Row],[Company]],"Market cap",TRUE)</f>
        <v>2093242000</v>
      </c>
      <c r="G102" s="22" cm="1">
        <f t="array" ref="G102">_FV(Table1[[#This Row],[Company]],"52 week low",TRUE)</f>
        <v>11.72</v>
      </c>
      <c r="H102" s="22" cm="1">
        <f t="array" ref="H102">_FV(Table1[[#This Row],[Company]],"52 week high",TRUE)</f>
        <v>43.37</v>
      </c>
      <c r="I102" s="22" cm="1">
        <f t="array" ref="I102">_FV(Table1[[#This Row],[Company]],"Open")</f>
        <v>13.11</v>
      </c>
      <c r="J102" s="24"/>
      <c r="K102" s="17" cm="1">
        <f t="array" ref="K102">_FV(Table1[[#This Row],[Company]],"Price")</f>
        <v>13.11</v>
      </c>
      <c r="L102" s="26" cm="1">
        <f t="array" ref="L102">_FV(Table1[[#This Row],[Company]],"Change")</f>
        <v>0.21</v>
      </c>
      <c r="M102" s="18" cm="1">
        <f t="array" ref="M102">_FV(Table1[[#This Row],[Company]],"Change (%)",TRUE)</f>
        <v>1.6278999999999998E-2</v>
      </c>
      <c r="N102" s="19"/>
      <c r="O102" s="20">
        <f>(Table1[[#This Row],[Price]]-Table1[[#This Row],[Purchase Price]])*Table1[[#This Row],[Shares]]</f>
        <v>0</v>
      </c>
      <c r="P102" s="15" t="e">
        <f>Table1[[#This Row],[$ Gain]]/(Table1[[#This Row],[Purchase Price]]*Table1[[#This Row],[Shares]])</f>
        <v>#DIV/0!</v>
      </c>
      <c r="Q102" s="25">
        <f>Table1[[#This Row],[Shares]]*Table1[[#This Row],[Price]]</f>
        <v>0</v>
      </c>
      <c r="R102" s="7" cm="1">
        <f t="array" ref="R102">_FV(Table1[[#This Row],[Company]],"P/E",TRUE)</f>
        <v>0</v>
      </c>
      <c r="S102" s="8" cm="1">
        <f t="array" ref="S102">_FV(Table1[[#This Row],[Company]],"Beta")</f>
        <v>1.6115999999999999</v>
      </c>
      <c r="U102" s="2"/>
      <c r="V102" s="2"/>
    </row>
    <row r="103" spans="1:22" ht="14" x14ac:dyDescent="0.3">
      <c r="A103" s="2" t="e" vm="101">
        <v>#VALUE!</v>
      </c>
      <c r="B103" s="4" cm="1">
        <f t="array" ref="B103">_FV(Table1[[#This Row],[Company]],"Year incorporated",TRUE)</f>
        <v>1946</v>
      </c>
      <c r="C103" s="2" t="str" cm="1">
        <f t="array" ref="C103">_FV(Table1[[#This Row],[Company]],"Industry")</f>
        <v>Computers, Phones &amp; Household Electronics</v>
      </c>
      <c r="F103" s="5" cm="1">
        <f t="array" ref="F103">_FV(Table1[[#This Row],[Company]],"Market cap",TRUE)</f>
        <v>94486630000</v>
      </c>
      <c r="G103" s="22" cm="1">
        <f t="array" ref="G103">_FV(Table1[[#This Row],[Company]],"52 week low",TRUE)</f>
        <v>50.94</v>
      </c>
      <c r="H103" s="22" cm="1">
        <f t="array" ref="H103">_FV(Table1[[#This Row],[Company]],"52 week high",TRUE)</f>
        <v>84.144999999999996</v>
      </c>
      <c r="I103" s="22" cm="1">
        <f t="array" ref="I103">_FV(Table1[[#This Row],[Company]],"Open")</f>
        <v>73.98</v>
      </c>
      <c r="J103" s="24"/>
      <c r="K103" s="17" cm="1">
        <f t="array" ref="K103">_FV(Table1[[#This Row],[Company]],"Price")</f>
        <v>73.38</v>
      </c>
      <c r="L103" s="26" cm="1">
        <f t="array" ref="L103">_FV(Table1[[#This Row],[Company]],"Change")</f>
        <v>-0.16</v>
      </c>
      <c r="M103" s="18" cm="1">
        <f t="array" ref="M103">_FV(Table1[[#This Row],[Company]],"Change (%)",TRUE)</f>
        <v>-2.176E-3</v>
      </c>
      <c r="N103" s="19"/>
      <c r="O103" s="20">
        <f>(Table1[[#This Row],[Price]]-Table1[[#This Row],[Purchase Price]])*Table1[[#This Row],[Shares]]</f>
        <v>0</v>
      </c>
      <c r="P103" s="15" t="e">
        <f>Table1[[#This Row],[$ Gain]]/(Table1[[#This Row],[Purchase Price]]*Table1[[#This Row],[Shares]])</f>
        <v>#DIV/0!</v>
      </c>
      <c r="Q103" s="25">
        <f>Table1[[#This Row],[Shares]]*Table1[[#This Row],[Price]]</f>
        <v>0</v>
      </c>
      <c r="R103" s="7" cm="1">
        <f t="array" ref="R103">_FV(Table1[[#This Row],[Company]],"P/E",TRUE)</f>
        <v>15.016299999999999</v>
      </c>
      <c r="S103" s="8" cm="1">
        <f t="array" ref="S103">_FV(Table1[[#This Row],[Company]],"Beta")</f>
        <v>0.99399999999999999</v>
      </c>
      <c r="U103" s="2"/>
      <c r="V103" s="2"/>
    </row>
    <row r="104" spans="1:22" ht="14" x14ac:dyDescent="0.3">
      <c r="A104" s="2" t="e" vm="102">
        <v>#VALUE!</v>
      </c>
      <c r="B104" s="4" cm="1">
        <f t="array" ref="B104">_FV(Table1[[#This Row],[Company]],"Year incorporated",TRUE)</f>
        <v>1942</v>
      </c>
      <c r="C104" s="2" t="str" cm="1">
        <f t="array" ref="C104">_FV(Table1[[#This Row],[Company]],"Industry")</f>
        <v>Pharmaceuticals</v>
      </c>
      <c r="F104" s="5" cm="1">
        <f t="array" ref="F104">_FV(Table1[[#This Row],[Company]],"Market cap",TRUE)</f>
        <v>204215300000</v>
      </c>
      <c r="G104" s="22" cm="1">
        <f t="array" ref="G104">_FV(Table1[[#This Row],[Company]],"52 week low",TRUE)</f>
        <v>27.88</v>
      </c>
      <c r="H104" s="22" cm="1">
        <f t="array" ref="H104">_FV(Table1[[#This Row],[Company]],"52 week high",TRUE)</f>
        <v>40.97</v>
      </c>
      <c r="I104" s="22" cm="1">
        <f t="array" ref="I104">_FV(Table1[[#This Row],[Company]],"Open")</f>
        <v>36.270000000000003</v>
      </c>
      <c r="J104" s="24"/>
      <c r="K104" s="17" cm="1">
        <f t="array" ref="K104">_FV(Table1[[#This Row],[Company]],"Price")</f>
        <v>36.47</v>
      </c>
      <c r="L104" s="26" cm="1">
        <f t="array" ref="L104">_FV(Table1[[#This Row],[Company]],"Change")</f>
        <v>0.31</v>
      </c>
      <c r="M104" s="18" cm="1">
        <f t="array" ref="M104">_FV(Table1[[#This Row],[Company]],"Change (%)",TRUE)</f>
        <v>8.572999999999999E-3</v>
      </c>
      <c r="N104" s="19"/>
      <c r="O104" s="20">
        <f>(Table1[[#This Row],[Price]]-Table1[[#This Row],[Purchase Price]])*Table1[[#This Row],[Shares]]</f>
        <v>0</v>
      </c>
      <c r="P104" s="15" t="e">
        <f>Table1[[#This Row],[$ Gain]]/(Table1[[#This Row],[Purchase Price]]*Table1[[#This Row],[Shares]])</f>
        <v>#DIV/0!</v>
      </c>
      <c r="Q104" s="25">
        <f>Table1[[#This Row],[Shares]]*Table1[[#This Row],[Price]]</f>
        <v>0</v>
      </c>
      <c r="R104" s="7" cm="1">
        <f t="array" ref="R104">_FV(Table1[[#This Row],[Company]],"P/E",TRUE)</f>
        <v>14.696</v>
      </c>
      <c r="S104" s="8" cm="1">
        <f t="array" ref="S104">_FV(Table1[[#This Row],[Company]],"Beta")</f>
        <v>0.64049999999999996</v>
      </c>
      <c r="U104" s="2"/>
      <c r="V104" s="2"/>
    </row>
    <row r="105" spans="1:22" ht="14" x14ac:dyDescent="0.3">
      <c r="A105" s="2" t="e" vm="103">
        <v>#VALUE!</v>
      </c>
      <c r="B105" s="4" cm="1">
        <f t="array" ref="B105">_FV(Table1[[#This Row],[Company]],"Year incorporated",TRUE)</f>
        <v>1934</v>
      </c>
      <c r="C105" s="2" t="str" cm="1">
        <f t="array" ref="C105">_FV(Table1[[#This Row],[Company]],"Industry")</f>
        <v>Aerospace &amp; Defense</v>
      </c>
      <c r="E105" s="2" t="s">
        <v>14</v>
      </c>
      <c r="F105" s="5" cm="1">
        <f t="array" ref="F105">_FV(Table1[[#This Row],[Company]],"Market cap",TRUE)</f>
        <v>96633630000</v>
      </c>
      <c r="G105" s="22" cm="1">
        <f t="array" ref="G105">_FV(Table1[[#This Row],[Company]],"52 week low",TRUE)</f>
        <v>89</v>
      </c>
      <c r="H105" s="22" cm="1">
        <f t="array" ref="H105">_FV(Table1[[#This Row],[Company]],"52 week high",TRUE)</f>
        <v>378.7</v>
      </c>
      <c r="I105" s="22" cm="1">
        <f t="array" ref="I105">_FV(Table1[[#This Row],[Company]],"Open")</f>
        <v>163.72999999999999</v>
      </c>
      <c r="J105" s="24"/>
      <c r="K105" s="17" cm="1">
        <f t="array" ref="K105">_FV(Table1[[#This Row],[Company]],"Price")</f>
        <v>164.55</v>
      </c>
      <c r="L105" s="26" cm="1">
        <f t="array" ref="L105">_FV(Table1[[#This Row],[Company]],"Change")</f>
        <v>4.88</v>
      </c>
      <c r="M105" s="18" cm="1">
        <f t="array" ref="M105">_FV(Table1[[#This Row],[Company]],"Change (%)",TRUE)</f>
        <v>3.0562999999999996E-2</v>
      </c>
      <c r="N105" s="19"/>
      <c r="O105" s="20">
        <f>(Table1[[#This Row],[Price]]-Table1[[#This Row],[Purchase Price]])*Table1[[#This Row],[Shares]]</f>
        <v>0</v>
      </c>
      <c r="P105" s="15" t="e">
        <f>Table1[[#This Row],[$ Gain]]/(Table1[[#This Row],[Purchase Price]]*Table1[[#This Row],[Shares]])</f>
        <v>#DIV/0!</v>
      </c>
      <c r="Q105" s="25">
        <f>Table1[[#This Row],[Shares]]*Table1[[#This Row],[Price]]</f>
        <v>0</v>
      </c>
      <c r="R105" s="7" cm="1">
        <f t="array" ref="R105">_FV(Table1[[#This Row],[Company]],"P/E",TRUE)</f>
        <v>0</v>
      </c>
      <c r="S105" s="8" cm="1">
        <f t="array" ref="S105">_FV(Table1[[#This Row],[Company]],"Beta")</f>
        <v>1.3664000000000001</v>
      </c>
      <c r="U105" s="2"/>
      <c r="V105" s="2"/>
    </row>
    <row r="106" spans="1:22" ht="14" x14ac:dyDescent="0.3">
      <c r="A106" s="2" t="e" vm="104">
        <v>#VALUE!</v>
      </c>
      <c r="B106" s="4" cm="1">
        <f t="array" ref="B106">_FV(Table1[[#This Row],[Company]],"Year incorporated",TRUE)</f>
        <v>1926</v>
      </c>
      <c r="C106" s="2" t="str" cm="1">
        <f t="array" ref="C106">_FV(Table1[[#This Row],[Company]],"Industry")</f>
        <v>Software &amp; IT Services</v>
      </c>
      <c r="F106" s="5" cm="1">
        <f t="array" ref="F106">_FV(Table1[[#This Row],[Company]],"Market cap",TRUE)</f>
        <v>2936508000</v>
      </c>
      <c r="G106" s="22" cm="1">
        <f t="array" ref="G106">_FV(Table1[[#This Row],[Company]],"52 week low",TRUE)</f>
        <v>10.55</v>
      </c>
      <c r="H106" s="22" cm="1">
        <f t="array" ref="H106">_FV(Table1[[#This Row],[Company]],"52 week high",TRUE)</f>
        <v>35.869999999999997</v>
      </c>
      <c r="I106" s="22" cm="1">
        <f t="array" ref="I106">_FV(Table1[[#This Row],[Company]],"Open")</f>
        <v>23.06</v>
      </c>
      <c r="J106" s="24"/>
      <c r="K106" s="17" cm="1">
        <f t="array" ref="K106">_FV(Table1[[#This Row],[Company]],"Price")</f>
        <v>23.21</v>
      </c>
      <c r="L106" s="26" cm="1">
        <f t="array" ref="L106">_FV(Table1[[#This Row],[Company]],"Change")</f>
        <v>0.49</v>
      </c>
      <c r="M106" s="18" cm="1">
        <f t="array" ref="M106">_FV(Table1[[#This Row],[Company]],"Change (%)",TRUE)</f>
        <v>2.1566999999999999E-2</v>
      </c>
      <c r="N106" s="19"/>
      <c r="O106" s="20">
        <f>(Table1[[#This Row],[Price]]-Table1[[#This Row],[Purchase Price]])*Table1[[#This Row],[Shares]]</f>
        <v>0</v>
      </c>
      <c r="P106" s="15" t="e">
        <f>Table1[[#This Row],[$ Gain]]/(Table1[[#This Row],[Purchase Price]]*Table1[[#This Row],[Shares]])</f>
        <v>#DIV/0!</v>
      </c>
      <c r="Q106" s="25">
        <f>Table1[[#This Row],[Shares]]*Table1[[#This Row],[Price]]</f>
        <v>0</v>
      </c>
      <c r="R106" s="7" cm="1">
        <f t="array" ref="R106">_FV(Table1[[#This Row],[Company]],"P/E",TRUE)</f>
        <v>6.6428000000000003</v>
      </c>
      <c r="S106" s="8" cm="1">
        <f t="array" ref="S106">_FV(Table1[[#This Row],[Company]],"Beta")</f>
        <v>1.5939000000000001</v>
      </c>
      <c r="U106" s="2"/>
      <c r="V106" s="2"/>
    </row>
    <row r="107" spans="1:22" ht="14" x14ac:dyDescent="0.3">
      <c r="A107" s="2" t="e" vm="105">
        <v>#VALUE!</v>
      </c>
      <c r="B107" s="4" cm="1">
        <f t="array" ref="B107">_FV(Table1[[#This Row],[Company]],"Year incorporated",TRUE)</f>
        <v>1919</v>
      </c>
      <c r="C107" s="2" t="str" cm="1">
        <f t="array" ref="C107">_FV(Table1[[#This Row],[Company]],"Industry")</f>
        <v>Automobiles &amp; Auto Parts</v>
      </c>
      <c r="F107" s="5" cm="1">
        <f t="array" ref="F107">_FV(Table1[[#This Row],[Company]],"Market cap",TRUE)</f>
        <v>27430910000</v>
      </c>
      <c r="G107" s="22" cm="1">
        <f t="array" ref="G107">_FV(Table1[[#This Row],[Company]],"52 week low",TRUE)</f>
        <v>3.96</v>
      </c>
      <c r="H107" s="22" cm="1">
        <f t="array" ref="H107">_FV(Table1[[#This Row],[Company]],"52 week high",TRUE)</f>
        <v>9.5749999999999993</v>
      </c>
      <c r="I107" s="22" cm="1">
        <f t="array" ref="I107">_FV(Table1[[#This Row],[Company]],"Open")</f>
        <v>7.11</v>
      </c>
      <c r="J107" s="24"/>
      <c r="K107" s="17" cm="1">
        <f t="array" ref="K107">_FV(Table1[[#This Row],[Company]],"Price")</f>
        <v>7.24</v>
      </c>
      <c r="L107" s="26" cm="1">
        <f t="array" ref="L107">_FV(Table1[[#This Row],[Company]],"Change")</f>
        <v>0.255</v>
      </c>
      <c r="M107" s="18" cm="1">
        <f t="array" ref="M107">_FV(Table1[[#This Row],[Company]],"Change (%)",TRUE)</f>
        <v>3.6506999999999998E-2</v>
      </c>
      <c r="N107" s="19"/>
      <c r="O107" s="20">
        <f>(Table1[[#This Row],[Price]]-Table1[[#This Row],[Purchase Price]])*Table1[[#This Row],[Shares]]</f>
        <v>0</v>
      </c>
      <c r="P107" s="15" t="e">
        <f>Table1[[#This Row],[$ Gain]]/(Table1[[#This Row],[Purchase Price]]*Table1[[#This Row],[Shares]])</f>
        <v>#DIV/0!</v>
      </c>
      <c r="Q107" s="25">
        <f>Table1[[#This Row],[Shares]]*Table1[[#This Row],[Price]]</f>
        <v>0</v>
      </c>
      <c r="R107" s="7" cm="1">
        <f t="array" ref="R107">_FV(Table1[[#This Row],[Company]],"P/E",TRUE)</f>
        <v>0</v>
      </c>
      <c r="S107" s="8" cm="1">
        <f t="array" ref="S107">_FV(Table1[[#This Row],[Company]],"Beta")</f>
        <v>1.3064</v>
      </c>
      <c r="U107" s="2"/>
      <c r="V107" s="2"/>
    </row>
    <row r="108" spans="1:22" ht="14" x14ac:dyDescent="0.3">
      <c r="A108" s="2" t="e" vm="106">
        <v>#VALUE!</v>
      </c>
      <c r="B108" s="4" cm="1">
        <f t="array" ref="B108">_FV(Table1[[#This Row],[Company]],"Year incorporated",TRUE)</f>
        <v>1919</v>
      </c>
      <c r="C108" s="2" t="str" cm="1">
        <f t="array" ref="C108">_FV(Table1[[#This Row],[Company]],"Industry")</f>
        <v>Beverages</v>
      </c>
      <c r="F108" s="5" cm="1">
        <f t="array" ref="F108">_FV(Table1[[#This Row],[Company]],"Market cap",TRUE)</f>
        <v>212108800000</v>
      </c>
      <c r="G108" s="22" cm="1">
        <f t="array" ref="G108">_FV(Table1[[#This Row],[Company]],"52 week low",TRUE)</f>
        <v>36.270000000000003</v>
      </c>
      <c r="H108" s="22" cm="1">
        <f t="array" ref="H108">_FV(Table1[[#This Row],[Company]],"52 week high",TRUE)</f>
        <v>60.13</v>
      </c>
      <c r="I108" s="22" cm="1">
        <f t="array" ref="I108">_FV(Table1[[#This Row],[Company]],"Open")</f>
        <v>49.23</v>
      </c>
      <c r="J108" s="24"/>
      <c r="K108" s="17" cm="1">
        <f t="array" ref="K108">_FV(Table1[[#This Row],[Company]],"Price")</f>
        <v>49.55</v>
      </c>
      <c r="L108" s="26" cm="1">
        <f t="array" ref="L108">_FV(Table1[[#This Row],[Company]],"Change")</f>
        <v>0.62</v>
      </c>
      <c r="M108" s="18" cm="1">
        <f t="array" ref="M108">_FV(Table1[[#This Row],[Company]],"Change (%)",TRUE)</f>
        <v>1.2670999999999998E-2</v>
      </c>
      <c r="N108" s="19"/>
      <c r="O108" s="20">
        <f>(Table1[[#This Row],[Price]]-Table1[[#This Row],[Purchase Price]])*Table1[[#This Row],[Shares]]</f>
        <v>0</v>
      </c>
      <c r="P108" s="15" t="e">
        <f>Table1[[#This Row],[$ Gain]]/(Table1[[#This Row],[Purchase Price]]*Table1[[#This Row],[Shares]])</f>
        <v>#DIV/0!</v>
      </c>
      <c r="Q108" s="25">
        <f>Table1[[#This Row],[Shares]]*Table1[[#This Row],[Price]]</f>
        <v>0</v>
      </c>
      <c r="R108" s="7" cm="1">
        <f t="array" ref="R108">_FV(Table1[[#This Row],[Company]],"P/E",TRUE)</f>
        <v>23.0169</v>
      </c>
      <c r="S108" s="8" cm="1">
        <f t="array" ref="S108">_FV(Table1[[#This Row],[Company]],"Beta")</f>
        <v>0.54990000000000006</v>
      </c>
      <c r="U108" s="2"/>
      <c r="V108" s="2"/>
    </row>
    <row r="109" spans="1:22" ht="14" x14ac:dyDescent="0.3">
      <c r="A109" s="2" t="e" vm="107">
        <v>#VALUE!</v>
      </c>
      <c r="B109" s="4" cm="1">
        <f t="array" ref="B109">_FV(Table1[[#This Row],[Company]],"Year incorporated",TRUE)</f>
        <v>1902</v>
      </c>
      <c r="C109" s="2" t="str" cm="1">
        <f t="array" ref="C109">_FV(Table1[[#This Row],[Company]],"Industry")</f>
        <v>Diversified Retail</v>
      </c>
      <c r="E109" s="2" t="s">
        <v>14</v>
      </c>
      <c r="F109" s="5" cm="1">
        <f t="array" ref="F109">_FV(Table1[[#This Row],[Company]],"Market cap",TRUE)</f>
        <v>80844770000</v>
      </c>
      <c r="G109" s="22" cm="1">
        <f t="array" ref="G109">_FV(Table1[[#This Row],[Company]],"52 week low",TRUE)</f>
        <v>90.17</v>
      </c>
      <c r="H109" s="22" cm="1">
        <f t="array" ref="H109">_FV(Table1[[#This Row],[Company]],"52 week high",TRUE)</f>
        <v>162.31</v>
      </c>
      <c r="I109" s="22" cm="1">
        <f t="array" ref="I109">_FV(Table1[[#This Row],[Company]],"Open")</f>
        <v>160.03</v>
      </c>
      <c r="J109" s="24"/>
      <c r="K109" s="17" cm="1">
        <f t="array" ref="K109">_FV(Table1[[#This Row],[Company]],"Price")</f>
        <v>160.43</v>
      </c>
      <c r="L109" s="26" cm="1">
        <f t="array" ref="L109">_FV(Table1[[#This Row],[Company]],"Change")</f>
        <v>2.08</v>
      </c>
      <c r="M109" s="18" cm="1">
        <f t="array" ref="M109">_FV(Table1[[#This Row],[Company]],"Change (%)",TRUE)</f>
        <v>1.3134999999999999E-2</v>
      </c>
      <c r="N109" s="19"/>
      <c r="O109" s="20">
        <f>(Table1[[#This Row],[Price]]-Table1[[#This Row],[Purchase Price]])*Table1[[#This Row],[Shares]]</f>
        <v>0</v>
      </c>
      <c r="P109" s="15" t="e">
        <f>Table1[[#This Row],[$ Gain]]/(Table1[[#This Row],[Purchase Price]]*Table1[[#This Row],[Shares]])</f>
        <v>#DIV/0!</v>
      </c>
      <c r="Q109" s="25">
        <f>Table1[[#This Row],[Shares]]*Table1[[#This Row],[Price]]</f>
        <v>0</v>
      </c>
      <c r="R109" s="7" cm="1">
        <f t="array" ref="R109">_FV(Table1[[#This Row],[Company]],"P/E",TRUE)</f>
        <v>22.923500000000001</v>
      </c>
      <c r="S109" s="8" cm="1">
        <f t="array" ref="S109">_FV(Table1[[#This Row],[Company]],"Beta")</f>
        <v>0.91890000000000005</v>
      </c>
      <c r="U109" s="2"/>
      <c r="V109" s="2"/>
    </row>
    <row r="110" spans="1:22" ht="14" x14ac:dyDescent="0.3">
      <c r="A110" s="2" t="e" vm="108">
        <v>#VALUE!</v>
      </c>
      <c r="B110" s="4" cm="1">
        <f t="array" ref="B110">_FV(Table1[[#This Row],[Company]],"Year incorporated",TRUE)</f>
        <v>1896</v>
      </c>
      <c r="C110" s="2" t="str" cm="1">
        <f t="array" ref="C110">_FV(Table1[[#This Row],[Company]],"Industry")</f>
        <v>Media &amp; Publishing</v>
      </c>
      <c r="F110" s="5" cm="1">
        <f t="array" ref="F110">_FV(Table1[[#This Row],[Company]],"Market cap",TRUE)</f>
        <v>7657393000</v>
      </c>
      <c r="G110" s="22" cm="1">
        <f t="array" ref="G110">_FV(Table1[[#This Row],[Company]],"52 week low",TRUE)</f>
        <v>26.13</v>
      </c>
      <c r="H110" s="22" cm="1">
        <f t="array" ref="H110">_FV(Table1[[#This Row],[Company]],"52 week high",TRUE)</f>
        <v>47.95</v>
      </c>
      <c r="I110" s="22" cm="1">
        <f t="array" ref="I110">_FV(Table1[[#This Row],[Company]],"Open")</f>
        <v>45.68</v>
      </c>
      <c r="J110" s="24"/>
      <c r="K110" s="17" cm="1">
        <f t="array" ref="K110">_FV(Table1[[#This Row],[Company]],"Price")</f>
        <v>45.53</v>
      </c>
      <c r="L110" s="26" cm="1">
        <f t="array" ref="L110">_FV(Table1[[#This Row],[Company]],"Change")</f>
        <v>0.02</v>
      </c>
      <c r="M110" s="18" cm="1">
        <f t="array" ref="M110">_FV(Table1[[#This Row],[Company]],"Change (%)",TRUE)</f>
        <v>4.395E-4</v>
      </c>
      <c r="N110" s="19"/>
      <c r="O110" s="20">
        <f>(Table1[[#This Row],[Price]]-Table1[[#This Row],[Purchase Price]])*Table1[[#This Row],[Shares]]</f>
        <v>0</v>
      </c>
      <c r="P110" s="15" t="e">
        <f>Table1[[#This Row],[$ Gain]]/(Table1[[#This Row],[Purchase Price]]*Table1[[#This Row],[Shares]])</f>
        <v>#DIV/0!</v>
      </c>
      <c r="Q110" s="25">
        <f>Table1[[#This Row],[Shares]]*Table1[[#This Row],[Price]]</f>
        <v>0</v>
      </c>
      <c r="R110" s="7" cm="1">
        <f t="array" ref="R110">_FV(Table1[[#This Row],[Company]],"P/E",TRUE)</f>
        <v>53.747300000000003</v>
      </c>
      <c r="S110" s="8" cm="1">
        <f t="array" ref="S110">_FV(Table1[[#This Row],[Company]],"Beta")</f>
        <v>0.78210000000000002</v>
      </c>
      <c r="U110" s="2"/>
      <c r="V110" s="2"/>
    </row>
    <row r="111" spans="1:22" ht="14" x14ac:dyDescent="0.3">
      <c r="A111" s="2" t="e" vm="109">
        <v>#VALUE!</v>
      </c>
      <c r="B111" s="4" cm="1">
        <f t="array" ref="B111">_FV(Table1[[#This Row],[Company]],"Year incorporated",TRUE)</f>
        <v>1869</v>
      </c>
      <c r="C111" s="2" t="str" cm="1">
        <f t="array" ref="C111">_FV(Table1[[#This Row],[Company]],"Industry")</f>
        <v>Banking Services</v>
      </c>
      <c r="F111" s="5" cm="1">
        <f t="array" ref="F111">_FV(Table1[[#This Row],[Company]],"Market cap",TRUE)</f>
        <v>135885700000</v>
      </c>
      <c r="G111" s="22" cm="1">
        <f t="array" ref="G111">_FV(Table1[[#This Row],[Company]],"52 week low",TRUE)</f>
        <v>49.55</v>
      </c>
      <c r="H111" s="22" cm="1">
        <f t="array" ref="H111">_FV(Table1[[#This Row],[Company]],"52 week high",TRUE)</f>
        <v>82.74</v>
      </c>
      <c r="I111" s="22" cm="1">
        <f t="array" ref="I111">_FV(Table1[[#This Row],[Company]],"Open")</f>
        <v>73.040000000000006</v>
      </c>
      <c r="J111" s="24"/>
      <c r="K111" s="17" cm="1">
        <f t="array" ref="K111">_FV(Table1[[#This Row],[Company]],"Price")</f>
        <v>73.61</v>
      </c>
      <c r="L111" s="26" cm="1">
        <f t="array" ref="L111">_FV(Table1[[#This Row],[Company]],"Change")</f>
        <v>1.73</v>
      </c>
      <c r="M111" s="18" cm="1">
        <f t="array" ref="M111">_FV(Table1[[#This Row],[Company]],"Change (%)",TRUE)</f>
        <v>2.4067999999999999E-2</v>
      </c>
      <c r="N111" s="19"/>
      <c r="O111" s="20">
        <f>(Table1[[#This Row],[Price]]-Table1[[#This Row],[Purchase Price]])*Table1[[#This Row],[Shares]]</f>
        <v>0</v>
      </c>
      <c r="P111" s="15" t="e">
        <f>Table1[[#This Row],[$ Gain]]/(Table1[[#This Row],[Purchase Price]]*Table1[[#This Row],[Shares]])</f>
        <v>#DIV/0!</v>
      </c>
      <c r="Q111" s="25">
        <f>Table1[[#This Row],[Shares]]*Table1[[#This Row],[Price]]</f>
        <v>0</v>
      </c>
      <c r="R111" s="7" cm="1">
        <f t="array" ref="R111">_FV(Table1[[#This Row],[Company]],"P/E",TRUE)</f>
        <v>12.384399999999999</v>
      </c>
      <c r="S111" s="8" cm="1">
        <f t="array" ref="S111">_FV(Table1[[#This Row],[Company]],"Beta")</f>
        <v>0.74539999999999995</v>
      </c>
      <c r="U111" s="2"/>
      <c r="V111" s="2"/>
    </row>
    <row r="112" spans="1:22" ht="14" x14ac:dyDescent="0.3">
      <c r="A112" s="2" t="e" vm="110">
        <v>#VALUE!</v>
      </c>
      <c r="B112" s="4" cm="1">
        <f t="array" ref="B112">_FV(Table1[[#This Row],[Company]],"Year incorporated",TRUE)</f>
        <v>1832</v>
      </c>
      <c r="C112" s="2" t="str" cm="1">
        <f t="array" ref="C112">_FV(Table1[[#This Row],[Company]],"Industry")</f>
        <v>Banking Services</v>
      </c>
      <c r="F112" s="5" cm="1">
        <f t="array" ref="F112">_FV(Table1[[#This Row],[Company]],"Market cap",TRUE)</f>
        <v>67597090000</v>
      </c>
      <c r="G112" s="22" cm="1">
        <f t="array" ref="G112">_FV(Table1[[#This Row],[Company]],"52 week low",TRUE)</f>
        <v>31.938199999999998</v>
      </c>
      <c r="H112" s="22" cm="1">
        <f t="array" ref="H112">_FV(Table1[[#This Row],[Company]],"52 week high",TRUE)</f>
        <v>58.22</v>
      </c>
      <c r="I112" s="22" cm="1">
        <f t="array" ref="I112">_FV(Table1[[#This Row],[Company]],"Open")</f>
        <v>42.65</v>
      </c>
      <c r="J112" s="24"/>
      <c r="K112" s="17" cm="1">
        <f t="array" ref="K112">_FV(Table1[[#This Row],[Company]],"Price")</f>
        <v>42.68</v>
      </c>
      <c r="L112" s="26" cm="1">
        <f t="array" ref="L112">_FV(Table1[[#This Row],[Company]],"Change")</f>
        <v>0.68</v>
      </c>
      <c r="M112" s="18" cm="1">
        <f t="array" ref="M112">_FV(Table1[[#This Row],[Company]],"Change (%)",TRUE)</f>
        <v>1.619E-2</v>
      </c>
      <c r="N112" s="19"/>
      <c r="O112" s="20">
        <f>(Table1[[#This Row],[Price]]-Table1[[#This Row],[Purchase Price]])*Table1[[#This Row],[Shares]]</f>
        <v>0</v>
      </c>
      <c r="P112" s="15" t="e">
        <f>Table1[[#This Row],[$ Gain]]/(Table1[[#This Row],[Purchase Price]]*Table1[[#This Row],[Shares]])</f>
        <v>#DIV/0!</v>
      </c>
      <c r="Q112" s="25">
        <f>Table1[[#This Row],[Shares]]*Table1[[#This Row],[Price]]</f>
        <v>0</v>
      </c>
      <c r="R112" s="7" cm="1">
        <f t="array" ref="R112">_FV(Table1[[#This Row],[Company]],"P/E",TRUE)</f>
        <v>9.9524000000000008</v>
      </c>
      <c r="S112" s="8" cm="1">
        <f t="array" ref="S112">_FV(Table1[[#This Row],[Company]],"Beta")</f>
        <v>0.83330000000000004</v>
      </c>
      <c r="U112" s="2"/>
      <c r="V112" s="2"/>
    </row>
  </sheetData>
  <conditionalFormatting sqref="G6:G7 H4:H5">
    <cfRule type="iconSet" priority="8">
      <iconSet iconSet="3Arrows">
        <cfvo type="percent" val="0"/>
        <cfvo type="percent" val="33"/>
        <cfvo type="percent" val="67"/>
      </iconSet>
    </cfRule>
  </conditionalFormatting>
  <conditionalFormatting sqref="O10:O112">
    <cfRule type="iconSet" priority="5">
      <iconSet iconSet="3Arrows">
        <cfvo type="percent" val="0"/>
        <cfvo type="percent" val="33"/>
        <cfvo type="percent" val="67"/>
      </iconSet>
    </cfRule>
  </conditionalFormatting>
  <conditionalFormatting sqref="P10:P112">
    <cfRule type="iconSet" priority="4">
      <iconSet iconSet="3Arrows">
        <cfvo type="percent" val="0"/>
        <cfvo type="percent" val="33"/>
        <cfvo type="percent" val="67"/>
      </iconSet>
    </cfRule>
  </conditionalFormatting>
  <conditionalFormatting sqref="M10:M112">
    <cfRule type="iconSet" priority="3">
      <iconSet iconSet="3Arrows">
        <cfvo type="percent" val="0"/>
        <cfvo type="percent" val="33"/>
        <cfvo type="percent" val="67"/>
      </iconSet>
    </cfRule>
  </conditionalFormatting>
  <conditionalFormatting sqref="L10:L112">
    <cfRule type="iconSet" priority="1">
      <iconSet iconSet="3Arrows">
        <cfvo type="percent" val="0"/>
        <cfvo type="percent" val="33"/>
        <cfvo type="percent" val="67"/>
      </iconSet>
    </cfRule>
  </conditionalFormatting>
  <dataValidations count="2">
    <dataValidation type="list" allowBlank="1" showInputMessage="1" showErrorMessage="1" sqref="D10:D112" xr:uid="{61A85AD5-F028-4A25-A544-861C718B6EEB}">
      <formula1>Sector</formula1>
    </dataValidation>
    <dataValidation type="list" allowBlank="1" showInputMessage="1" showErrorMessage="1" sqref="E10:F112" xr:uid="{DEEBEA18-B67B-44BC-9401-589B4AD9A754}">
      <formula1>Categories</formula1>
    </dataValidation>
  </dataValidations>
  <pageMargins left="0.7" right="0.7" top="0.75" bottom="0.75" header="0.3" footer="0.3"/>
  <pageSetup orientation="portrait"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0E688-CC59-44D0-A51F-A56430252637}">
  <sheetPr>
    <tabColor theme="9" tint="0.39997558519241921"/>
  </sheetPr>
  <dimension ref="B12:G31"/>
  <sheetViews>
    <sheetView topLeftCell="A9" workbookViewId="0">
      <selection activeCell="B32" sqref="B32"/>
    </sheetView>
  </sheetViews>
  <sheetFormatPr defaultRowHeight="14.5" x14ac:dyDescent="0.35"/>
  <cols>
    <col min="2" max="2" width="21.36328125" bestFit="1" customWidth="1"/>
    <col min="3" max="3" width="8.453125" bestFit="1" customWidth="1"/>
    <col min="4" max="4" width="8.36328125" bestFit="1" customWidth="1"/>
    <col min="5" max="5" width="11.7265625" bestFit="1" customWidth="1"/>
    <col min="6" max="6" width="12.08984375" bestFit="1" customWidth="1"/>
    <col min="7" max="7" width="7.81640625" bestFit="1" customWidth="1"/>
  </cols>
  <sheetData>
    <row r="12" spans="2:7" x14ac:dyDescent="0.35">
      <c r="B12" t="s">
        <v>18</v>
      </c>
      <c r="C12" t="s">
        <v>13</v>
      </c>
      <c r="D12" t="s">
        <v>32</v>
      </c>
      <c r="E12" t="s">
        <v>33</v>
      </c>
      <c r="F12" t="s">
        <v>36</v>
      </c>
      <c r="G12" t="s">
        <v>7</v>
      </c>
    </row>
    <row r="13" spans="2:7" x14ac:dyDescent="0.35">
      <c r="B13" t="s">
        <v>20</v>
      </c>
      <c r="E13">
        <f>Table2[[#This Row],[Target]]-Table2[[#This Row],[Actual]]</f>
        <v>0</v>
      </c>
    </row>
    <row r="14" spans="2:7" x14ac:dyDescent="0.35">
      <c r="B14" t="s">
        <v>21</v>
      </c>
      <c r="E14">
        <f>Table2[[#This Row],[Target]]-Table2[[#This Row],[Actual]]</f>
        <v>0</v>
      </c>
    </row>
    <row r="15" spans="2:7" x14ac:dyDescent="0.35">
      <c r="B15" t="s">
        <v>22</v>
      </c>
      <c r="E15">
        <f>Table2[[#This Row],[Target]]-Table2[[#This Row],[Actual]]</f>
        <v>0</v>
      </c>
    </row>
    <row r="16" spans="2:7" x14ac:dyDescent="0.35">
      <c r="B16" t="s">
        <v>23</v>
      </c>
      <c r="E16">
        <f>Table2[[#This Row],[Target]]-Table2[[#This Row],[Actual]]</f>
        <v>0</v>
      </c>
    </row>
    <row r="17" spans="2:7" x14ac:dyDescent="0.35">
      <c r="B17" t="s">
        <v>24</v>
      </c>
      <c r="E17">
        <f>Table2[[#This Row],[Target]]-Table2[[#This Row],[Actual]]</f>
        <v>0</v>
      </c>
    </row>
    <row r="18" spans="2:7" x14ac:dyDescent="0.35">
      <c r="B18" t="s">
        <v>25</v>
      </c>
      <c r="E18">
        <f>Table2[[#This Row],[Target]]-Table2[[#This Row],[Actual]]</f>
        <v>0</v>
      </c>
    </row>
    <row r="19" spans="2:7" x14ac:dyDescent="0.35">
      <c r="B19" t="s">
        <v>26</v>
      </c>
      <c r="E19">
        <f>Table2[[#This Row],[Target]]-Table2[[#This Row],[Actual]]</f>
        <v>0</v>
      </c>
    </row>
    <row r="20" spans="2:7" x14ac:dyDescent="0.35">
      <c r="B20" t="s">
        <v>27</v>
      </c>
      <c r="E20">
        <f>Table2[[#This Row],[Target]]-Table2[[#This Row],[Actual]]</f>
        <v>0</v>
      </c>
    </row>
    <row r="21" spans="2:7" x14ac:dyDescent="0.35">
      <c r="B21" t="s">
        <v>28</v>
      </c>
      <c r="E21">
        <f>Table2[[#This Row],[Target]]-Table2[[#This Row],[Actual]]</f>
        <v>0</v>
      </c>
    </row>
    <row r="22" spans="2:7" x14ac:dyDescent="0.35">
      <c r="B22" t="s">
        <v>17</v>
      </c>
      <c r="E22">
        <f>Table2[[#This Row],[Target]]-Table2[[#This Row],[Actual]]</f>
        <v>0</v>
      </c>
    </row>
    <row r="23" spans="2:7" x14ac:dyDescent="0.35">
      <c r="B23" t="s">
        <v>29</v>
      </c>
      <c r="E23">
        <f>Table2[[#This Row],[Target]]-Table2[[#This Row],[Actual]]</f>
        <v>0</v>
      </c>
    </row>
    <row r="26" spans="2:7" x14ac:dyDescent="0.35">
      <c r="B26" t="s">
        <v>30</v>
      </c>
      <c r="C26" t="s">
        <v>13</v>
      </c>
      <c r="D26" t="s">
        <v>32</v>
      </c>
      <c r="E26" t="s">
        <v>33</v>
      </c>
      <c r="F26" t="s">
        <v>36</v>
      </c>
      <c r="G26" t="s">
        <v>7</v>
      </c>
    </row>
    <row r="27" spans="2:7" x14ac:dyDescent="0.35">
      <c r="B27" t="s">
        <v>14</v>
      </c>
      <c r="E27">
        <f>Table3[[#This Row],[Target]]-Table3[[#This Row],[Actual]]</f>
        <v>0</v>
      </c>
    </row>
    <row r="28" spans="2:7" x14ac:dyDescent="0.35">
      <c r="B28" t="s">
        <v>31</v>
      </c>
      <c r="E28">
        <f>Table3[[#This Row],[Target]]-Table3[[#This Row],[Actual]]</f>
        <v>0</v>
      </c>
    </row>
    <row r="29" spans="2:7" x14ac:dyDescent="0.35">
      <c r="B29" t="s">
        <v>15</v>
      </c>
      <c r="E29">
        <f>Table3[[#This Row],[Target]]-Table3[[#This Row],[Actual]]</f>
        <v>0</v>
      </c>
    </row>
    <row r="30" spans="2:7" x14ac:dyDescent="0.35">
      <c r="B30" t="s">
        <v>16</v>
      </c>
      <c r="E30">
        <f>Table3[[#This Row],[Target]]-Table3[[#This Row],[Actual]]</f>
        <v>0</v>
      </c>
    </row>
    <row r="31" spans="2:7" x14ac:dyDescent="0.35">
      <c r="B31" t="s">
        <v>37</v>
      </c>
      <c r="E31" s="1">
        <f>Table3[[#This Row],[Target]]-Table3[[#This Row],[Actual]]</f>
        <v>0</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4506E194C05547800F1834F53200EB" ma:contentTypeVersion="13" ma:contentTypeDescription="Create a new document." ma:contentTypeScope="" ma:versionID="d6c7fe56a6a092e371195678d19b6121">
  <xsd:schema xmlns:xsd="http://www.w3.org/2001/XMLSchema" xmlns:xs="http://www.w3.org/2001/XMLSchema" xmlns:p="http://schemas.microsoft.com/office/2006/metadata/properties" xmlns:ns3="7102cab8-a3d6-4d20-861c-d657acd9bc52" xmlns:ns4="ba7f84d8-5086-42ff-866c-e509ad675447" targetNamespace="http://schemas.microsoft.com/office/2006/metadata/properties" ma:root="true" ma:fieldsID="ca1786a0d7582d804fb51c8edda55f67" ns3:_="" ns4:_="">
    <xsd:import namespace="7102cab8-a3d6-4d20-861c-d657acd9bc52"/>
    <xsd:import namespace="ba7f84d8-5086-42ff-866c-e509ad67544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02cab8-a3d6-4d20-861c-d657acd9bc5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7f84d8-5086-42ff-866c-e509ad67544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F0110EE9-C717-47C4-878A-A25C8E4DE425}">
  <ds:schemaRefs>
    <ds:schemaRef ds:uri="http://purl.org/dc/dcmitype/"/>
    <ds:schemaRef ds:uri="http://schemas.microsoft.com/office/infopath/2007/PartnerControls"/>
    <ds:schemaRef ds:uri="http://purl.org/dc/elements/1.1/"/>
    <ds:schemaRef ds:uri="http://schemas.microsoft.com/office/2006/metadata/properties"/>
    <ds:schemaRef ds:uri="ba7f84d8-5086-42ff-866c-e509ad675447"/>
    <ds:schemaRef ds:uri="http://schemas.microsoft.com/office/2006/documentManagement/types"/>
    <ds:schemaRef ds:uri="http://purl.org/dc/terms/"/>
    <ds:schemaRef ds:uri="http://schemas.openxmlformats.org/package/2006/metadata/core-properties"/>
    <ds:schemaRef ds:uri="7102cab8-a3d6-4d20-861c-d657acd9bc52"/>
    <ds:schemaRef ds:uri="http://www.w3.org/XML/1998/namespace"/>
  </ds:schemaRefs>
</ds:datastoreItem>
</file>

<file path=customXml/itemProps2.xml><?xml version="1.0" encoding="utf-8"?>
<ds:datastoreItem xmlns:ds="http://schemas.openxmlformats.org/officeDocument/2006/customXml" ds:itemID="{C311D386-0C25-4E35-B9B3-E8C36DDE61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02cab8-a3d6-4d20-861c-d657acd9bc52"/>
    <ds:schemaRef ds:uri="ba7f84d8-5086-42ff-866c-e509ad6754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71A884-B184-4F61-80B7-551CCFCD8CE2}">
  <ds:schemaRefs>
    <ds:schemaRef ds:uri="http://schemas.microsoft.com/sharepoint/v3/contenttype/forms"/>
  </ds:schemaRefs>
</ds:datastoreItem>
</file>

<file path=customXml/itemProps4.xml><?xml version="1.0" encoding="utf-8"?>
<ds:datastoreItem xmlns:ds="http://schemas.openxmlformats.org/officeDocument/2006/customXml" ds:itemID="{6503A288-5BF9-4B4D-8994-1881EF5DF7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Portfolio</vt:lpstr>
      <vt:lpstr>Asset Allocation</vt:lpstr>
      <vt:lpstr>Categories</vt:lpstr>
      <vt:lpstr>Sector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Pierre Kwizera</dc:creator>
  <cp:lastModifiedBy>Uwimana, Jean Marie</cp:lastModifiedBy>
  <dcterms:created xsi:type="dcterms:W3CDTF">2020-10-06T13:31:32Z</dcterms:created>
  <dcterms:modified xsi:type="dcterms:W3CDTF">2020-10-07T20:34:15Z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3932cc9-dea4-49e2-bfe2-7f42b17a9d2b_Enabled">
    <vt:lpwstr>true</vt:lpwstr>
  </property>
  <property fmtid="{D5CDD505-2E9C-101B-9397-08002B2CF9AE}" pid="3" name="MSIP_Label_93932cc9-dea4-49e2-bfe2-7f42b17a9d2b_SetDate">
    <vt:lpwstr>2020-10-06T13:31:32Z</vt:lpwstr>
  </property>
  <property fmtid="{D5CDD505-2E9C-101B-9397-08002B2CF9AE}" pid="4" name="MSIP_Label_93932cc9-dea4-49e2-bfe2-7f42b17a9d2b_Method">
    <vt:lpwstr>Standard</vt:lpwstr>
  </property>
  <property fmtid="{D5CDD505-2E9C-101B-9397-08002B2CF9AE}" pid="5" name="MSIP_Label_93932cc9-dea4-49e2-bfe2-7f42b17a9d2b_Name">
    <vt:lpwstr>USI Internal</vt:lpwstr>
  </property>
  <property fmtid="{D5CDD505-2E9C-101B-9397-08002B2CF9AE}" pid="6" name="MSIP_Label_93932cc9-dea4-49e2-bfe2-7f42b17a9d2b_SiteId">
    <vt:lpwstr>ae1d882c-786b-492c-9095-3d81d0a2f615</vt:lpwstr>
  </property>
  <property fmtid="{D5CDD505-2E9C-101B-9397-08002B2CF9AE}" pid="7" name="MSIP_Label_93932cc9-dea4-49e2-bfe2-7f42b17a9d2b_ActionId">
    <vt:lpwstr>c7ef1299-7893-4ce6-9482-9e8a7699e14b</vt:lpwstr>
  </property>
  <property fmtid="{D5CDD505-2E9C-101B-9397-08002B2CF9AE}" pid="8" name="MSIP_Label_93932cc9-dea4-49e2-bfe2-7f42b17a9d2b_ContentBits">
    <vt:lpwstr>0</vt:lpwstr>
  </property>
  <property fmtid="{D5CDD505-2E9C-101B-9397-08002B2CF9AE}" pid="9" name="ContentTypeId">
    <vt:lpwstr>0x010100634506E194C05547800F1834F53200EB</vt:lpwstr>
  </property>
</Properties>
</file>